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01-metaanalysis\02studies\01extracted_data\"/>
    </mc:Choice>
  </mc:AlternateContent>
  <bookViews>
    <workbookView xWindow="0" yWindow="0" windowWidth="23040" windowHeight="9060" activeTab="1"/>
  </bookViews>
  <sheets>
    <sheet name="metadata" sheetId="1" r:id="rId1"/>
    <sheet name="extended" sheetId="2" r:id="rId2"/>
    <sheet name="Sheet1" sheetId="3" r:id="rId3"/>
  </sheets>
  <externalReferences>
    <externalReference r:id="rId4"/>
  </externalReferences>
  <definedNames>
    <definedName name="_xlnm._FilterDatabase" localSheetId="1" hidden="1">extended!$A$1:$AK$2671</definedName>
    <definedName name="_xlnm._FilterDatabase" localSheetId="0" hidden="1">metadata!$A$1:$Z$451</definedName>
  </definedNames>
  <calcPr calcId="171027" iterateDelta="1E-4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06" i="2" l="1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2" i="2"/>
  <c r="AE617" i="2" l="1"/>
  <c r="AE613" i="2"/>
  <c r="AE609" i="2"/>
  <c r="AE606" i="2"/>
  <c r="AE603" i="2"/>
  <c r="AE600" i="2"/>
  <c r="X143" i="1" l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A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A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A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A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A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A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A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A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A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A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A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A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A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A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A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A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Q158" i="1"/>
  <c r="R158" i="1"/>
  <c r="S158" i="1"/>
  <c r="T158" i="1"/>
  <c r="U158" i="1"/>
  <c r="V158" i="1"/>
  <c r="W158" i="1"/>
  <c r="A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Q159" i="1"/>
  <c r="R159" i="1"/>
  <c r="S159" i="1"/>
  <c r="T159" i="1"/>
  <c r="U159" i="1"/>
  <c r="V159" i="1"/>
  <c r="W159" i="1"/>
  <c r="A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Q160" i="1"/>
  <c r="R160" i="1"/>
  <c r="S160" i="1"/>
  <c r="T160" i="1"/>
  <c r="U160" i="1"/>
  <c r="V160" i="1"/>
  <c r="W160" i="1"/>
  <c r="A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Q161" i="1"/>
  <c r="R161" i="1"/>
  <c r="S161" i="1"/>
  <c r="T161" i="1"/>
  <c r="U161" i="1"/>
  <c r="V161" i="1"/>
  <c r="W161" i="1"/>
  <c r="A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Q162" i="1"/>
  <c r="R162" i="1"/>
  <c r="S162" i="1"/>
  <c r="T162" i="1"/>
  <c r="U162" i="1"/>
  <c r="V162" i="1"/>
  <c r="W162" i="1"/>
  <c r="A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Q163" i="1"/>
  <c r="R163" i="1"/>
  <c r="S163" i="1"/>
  <c r="T163" i="1"/>
  <c r="U163" i="1"/>
  <c r="V163" i="1"/>
  <c r="W163" i="1"/>
  <c r="A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W164" i="1"/>
  <c r="A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W165" i="1"/>
  <c r="A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Q166" i="1"/>
  <c r="R166" i="1"/>
  <c r="S166" i="1"/>
  <c r="T166" i="1"/>
  <c r="U166" i="1"/>
  <c r="V166" i="1"/>
  <c r="W166" i="1"/>
  <c r="A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Q167" i="1"/>
  <c r="R167" i="1"/>
  <c r="S167" i="1"/>
  <c r="T167" i="1"/>
  <c r="U167" i="1"/>
  <c r="V167" i="1"/>
  <c r="W167" i="1"/>
  <c r="A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Q168" i="1"/>
  <c r="R168" i="1"/>
  <c r="S168" i="1"/>
  <c r="T168" i="1"/>
  <c r="U168" i="1"/>
  <c r="V168" i="1"/>
  <c r="W168" i="1"/>
  <c r="A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P169" i="1"/>
  <c r="Q169" i="1"/>
  <c r="R169" i="1"/>
  <c r="S169" i="1"/>
  <c r="T169" i="1"/>
  <c r="U169" i="1"/>
  <c r="V169" i="1"/>
  <c r="W169" i="1"/>
  <c r="A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Q170" i="1"/>
  <c r="R170" i="1"/>
  <c r="S170" i="1"/>
  <c r="T170" i="1"/>
  <c r="U170" i="1"/>
  <c r="V170" i="1"/>
  <c r="W170" i="1"/>
  <c r="A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Q171" i="1"/>
  <c r="R171" i="1"/>
  <c r="S171" i="1"/>
  <c r="T171" i="1"/>
  <c r="U171" i="1"/>
  <c r="V171" i="1"/>
  <c r="W171" i="1"/>
  <c r="A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Q172" i="1"/>
  <c r="R172" i="1"/>
  <c r="S172" i="1"/>
  <c r="T172" i="1"/>
  <c r="U172" i="1"/>
  <c r="V172" i="1"/>
  <c r="W172" i="1"/>
  <c r="A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Q173" i="1"/>
  <c r="R173" i="1"/>
  <c r="S173" i="1"/>
  <c r="T173" i="1"/>
  <c r="U173" i="1"/>
  <c r="V173" i="1"/>
  <c r="W173" i="1"/>
  <c r="A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Q174" i="1"/>
  <c r="R174" i="1"/>
  <c r="S174" i="1"/>
  <c r="T174" i="1"/>
  <c r="U174" i="1"/>
  <c r="V174" i="1"/>
  <c r="W174" i="1"/>
  <c r="A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Q175" i="1"/>
  <c r="R175" i="1"/>
  <c r="S175" i="1"/>
  <c r="T175" i="1"/>
  <c r="U175" i="1"/>
  <c r="V175" i="1"/>
  <c r="W175" i="1"/>
  <c r="A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A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A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A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A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A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A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A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A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A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A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A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A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A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A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A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A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A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A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A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Q195" i="1"/>
  <c r="R195" i="1"/>
  <c r="S195" i="1"/>
  <c r="T195" i="1"/>
  <c r="U195" i="1"/>
  <c r="V195" i="1"/>
  <c r="W195" i="1"/>
  <c r="A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Q196" i="1"/>
  <c r="R196" i="1"/>
  <c r="S196" i="1"/>
  <c r="U196" i="1"/>
  <c r="V196" i="1"/>
  <c r="W196" i="1"/>
  <c r="A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Q197" i="1"/>
  <c r="R197" i="1"/>
  <c r="S197" i="1"/>
  <c r="U197" i="1"/>
  <c r="V197" i="1"/>
  <c r="W197" i="1"/>
  <c r="A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Q198" i="1"/>
  <c r="R198" i="1"/>
  <c r="S198" i="1"/>
  <c r="U198" i="1"/>
  <c r="V198" i="1"/>
  <c r="W198" i="1"/>
  <c r="A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Q199" i="1"/>
  <c r="R199" i="1"/>
  <c r="S199" i="1"/>
  <c r="U199" i="1"/>
  <c r="V199" i="1"/>
  <c r="W199" i="1"/>
  <c r="A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Q200" i="1"/>
  <c r="R200" i="1"/>
  <c r="S200" i="1"/>
  <c r="U200" i="1"/>
  <c r="V200" i="1"/>
  <c r="W200" i="1"/>
  <c r="A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A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A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A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A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A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A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A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A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A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A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A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A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A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A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A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A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A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A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Q219" i="1"/>
  <c r="R219" i="1"/>
  <c r="S219" i="1"/>
  <c r="T219" i="1"/>
  <c r="U219" i="1"/>
  <c r="V219" i="1"/>
  <c r="W219" i="1"/>
  <c r="A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Q220" i="1"/>
  <c r="R220" i="1"/>
  <c r="S220" i="1"/>
  <c r="T220" i="1"/>
  <c r="U220" i="1"/>
  <c r="V220" i="1"/>
  <c r="W220" i="1"/>
  <c r="A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Q221" i="1"/>
  <c r="R221" i="1"/>
  <c r="S221" i="1"/>
  <c r="T221" i="1"/>
  <c r="U221" i="1"/>
  <c r="V221" i="1"/>
  <c r="W221" i="1"/>
  <c r="A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Q222" i="1"/>
  <c r="R222" i="1"/>
  <c r="S222" i="1"/>
  <c r="T222" i="1"/>
  <c r="U222" i="1"/>
  <c r="V222" i="1"/>
  <c r="W222" i="1"/>
  <c r="A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Q223" i="1"/>
  <c r="R223" i="1"/>
  <c r="S223" i="1"/>
  <c r="T223" i="1"/>
  <c r="U223" i="1"/>
  <c r="V223" i="1"/>
  <c r="W223" i="1"/>
  <c r="A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Q224" i="1"/>
  <c r="R224" i="1"/>
  <c r="S224" i="1"/>
  <c r="T224" i="1"/>
  <c r="U224" i="1"/>
  <c r="V224" i="1"/>
  <c r="W224" i="1"/>
  <c r="A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Q225" i="1"/>
  <c r="R225" i="1"/>
  <c r="S225" i="1"/>
  <c r="T225" i="1"/>
  <c r="U225" i="1"/>
  <c r="V225" i="1"/>
  <c r="W225" i="1"/>
  <c r="A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Q226" i="1"/>
  <c r="R226" i="1"/>
  <c r="S226" i="1"/>
  <c r="T226" i="1"/>
  <c r="U226" i="1"/>
  <c r="V226" i="1"/>
  <c r="W226" i="1"/>
  <c r="A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Q227" i="1"/>
  <c r="R227" i="1"/>
  <c r="S227" i="1"/>
  <c r="T227" i="1"/>
  <c r="U227" i="1"/>
  <c r="V227" i="1"/>
  <c r="W227" i="1"/>
  <c r="A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A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A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A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A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A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A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A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A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A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A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A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A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A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A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A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A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A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A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A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A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A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A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A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A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A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A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A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A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A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A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A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A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A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A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A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A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A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A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A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A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A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A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A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A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A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A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A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A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A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A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A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A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A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A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A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A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A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A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A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A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Q288" i="1"/>
  <c r="R288" i="1"/>
  <c r="S288" i="1"/>
  <c r="T288" i="1"/>
  <c r="U288" i="1"/>
  <c r="V288" i="1"/>
  <c r="W288" i="1"/>
  <c r="A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Q289" i="1"/>
  <c r="R289" i="1"/>
  <c r="S289" i="1"/>
  <c r="T289" i="1"/>
  <c r="U289" i="1"/>
  <c r="V289" i="1"/>
  <c r="W289" i="1"/>
  <c r="A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Q290" i="1"/>
  <c r="R290" i="1"/>
  <c r="S290" i="1"/>
  <c r="T290" i="1"/>
  <c r="U290" i="1"/>
  <c r="V290" i="1"/>
  <c r="W290" i="1"/>
  <c r="A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Q291" i="1"/>
  <c r="R291" i="1"/>
  <c r="S291" i="1"/>
  <c r="T291" i="1"/>
  <c r="U291" i="1"/>
  <c r="V291" i="1"/>
  <c r="W291" i="1"/>
  <c r="A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A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A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A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A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A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A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A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A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A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Q301" i="1"/>
  <c r="R301" i="1"/>
  <c r="S301" i="1"/>
  <c r="T301" i="1"/>
  <c r="U301" i="1"/>
  <c r="V301" i="1"/>
  <c r="W301" i="1"/>
  <c r="A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A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A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A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A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A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A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A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A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A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A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A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A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A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A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A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A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A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A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A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A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A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A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A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A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A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A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A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A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A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A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A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A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A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A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A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A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A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A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A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A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A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A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A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A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A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A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A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A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A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A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A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A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A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A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A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A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A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A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A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A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A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A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A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A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A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Q367" i="1"/>
  <c r="R367" i="1"/>
  <c r="S367" i="1"/>
  <c r="T367" i="1"/>
  <c r="U367" i="1"/>
  <c r="V367" i="1"/>
  <c r="W367" i="1"/>
  <c r="A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Q368" i="1"/>
  <c r="R368" i="1"/>
  <c r="S368" i="1"/>
  <c r="T368" i="1"/>
  <c r="U368" i="1"/>
  <c r="V368" i="1"/>
  <c r="W368" i="1"/>
  <c r="A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Q369" i="1"/>
  <c r="R369" i="1"/>
  <c r="S369" i="1"/>
  <c r="T369" i="1"/>
  <c r="U369" i="1"/>
  <c r="V369" i="1"/>
  <c r="W369" i="1"/>
  <c r="A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Q370" i="1"/>
  <c r="R370" i="1"/>
  <c r="S370" i="1"/>
  <c r="T370" i="1"/>
  <c r="U370" i="1"/>
  <c r="V370" i="1"/>
  <c r="W370" i="1"/>
  <c r="A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Q371" i="1"/>
  <c r="R371" i="1"/>
  <c r="S371" i="1"/>
  <c r="T371" i="1"/>
  <c r="U371" i="1"/>
  <c r="V371" i="1"/>
  <c r="W371" i="1"/>
  <c r="A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Q372" i="1"/>
  <c r="R372" i="1"/>
  <c r="S372" i="1"/>
  <c r="T372" i="1"/>
  <c r="U372" i="1"/>
  <c r="V372" i="1"/>
  <c r="W372" i="1"/>
  <c r="A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Q373" i="1"/>
  <c r="R373" i="1"/>
  <c r="S373" i="1"/>
  <c r="T373" i="1"/>
  <c r="U373" i="1"/>
  <c r="V373" i="1"/>
  <c r="W373" i="1"/>
  <c r="A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Q374" i="1"/>
  <c r="R374" i="1"/>
  <c r="S374" i="1"/>
  <c r="T374" i="1"/>
  <c r="U374" i="1"/>
  <c r="V374" i="1"/>
  <c r="W374" i="1"/>
  <c r="A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Q375" i="1"/>
  <c r="R375" i="1"/>
  <c r="S375" i="1"/>
  <c r="T375" i="1"/>
  <c r="U375" i="1"/>
  <c r="V375" i="1"/>
  <c r="W375" i="1"/>
  <c r="A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Q376" i="1"/>
  <c r="R376" i="1"/>
  <c r="S376" i="1"/>
  <c r="T376" i="1"/>
  <c r="U376" i="1"/>
  <c r="V376" i="1"/>
  <c r="W376" i="1"/>
  <c r="A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Q377" i="1"/>
  <c r="R377" i="1"/>
  <c r="S377" i="1"/>
  <c r="T377" i="1"/>
  <c r="U377" i="1"/>
  <c r="V377" i="1"/>
  <c r="W377" i="1"/>
  <c r="A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Q378" i="1"/>
  <c r="R378" i="1"/>
  <c r="S378" i="1"/>
  <c r="T378" i="1"/>
  <c r="U378" i="1"/>
  <c r="V378" i="1"/>
  <c r="W378" i="1"/>
  <c r="A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Q379" i="1"/>
  <c r="R379" i="1"/>
  <c r="S379" i="1"/>
  <c r="T379" i="1"/>
  <c r="U379" i="1"/>
  <c r="V379" i="1"/>
  <c r="W379" i="1"/>
  <c r="A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Q380" i="1"/>
  <c r="R380" i="1"/>
  <c r="S380" i="1"/>
  <c r="T380" i="1"/>
  <c r="U380" i="1"/>
  <c r="V380" i="1"/>
  <c r="W380" i="1"/>
  <c r="A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Q381" i="1"/>
  <c r="R381" i="1"/>
  <c r="S381" i="1"/>
  <c r="T381" i="1"/>
  <c r="U381" i="1"/>
  <c r="V381" i="1"/>
  <c r="W381" i="1"/>
  <c r="A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Q382" i="1"/>
  <c r="R382" i="1"/>
  <c r="S382" i="1"/>
  <c r="T382" i="1"/>
  <c r="U382" i="1"/>
  <c r="V382" i="1"/>
  <c r="W382" i="1"/>
  <c r="A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Q383" i="1"/>
  <c r="R383" i="1"/>
  <c r="S383" i="1"/>
  <c r="T383" i="1"/>
  <c r="U383" i="1"/>
  <c r="V383" i="1"/>
  <c r="W383" i="1"/>
  <c r="A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Q384" i="1"/>
  <c r="R384" i="1"/>
  <c r="S384" i="1"/>
  <c r="T384" i="1"/>
  <c r="U384" i="1"/>
  <c r="V384" i="1"/>
  <c r="W384" i="1"/>
  <c r="A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Q385" i="1"/>
  <c r="R385" i="1"/>
  <c r="S385" i="1"/>
  <c r="T385" i="1"/>
  <c r="U385" i="1"/>
  <c r="V385" i="1"/>
  <c r="W385" i="1"/>
  <c r="A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Q386" i="1"/>
  <c r="R386" i="1"/>
  <c r="S386" i="1"/>
  <c r="T386" i="1"/>
  <c r="U386" i="1"/>
  <c r="V386" i="1"/>
  <c r="W386" i="1"/>
  <c r="A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Q387" i="1"/>
  <c r="R387" i="1"/>
  <c r="S387" i="1"/>
  <c r="T387" i="1"/>
  <c r="U387" i="1"/>
  <c r="V387" i="1"/>
  <c r="W387" i="1"/>
  <c r="A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Q388" i="1"/>
  <c r="R388" i="1"/>
  <c r="S388" i="1"/>
  <c r="T388" i="1"/>
  <c r="U388" i="1"/>
  <c r="V388" i="1"/>
  <c r="W388" i="1"/>
  <c r="A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Q389" i="1"/>
  <c r="R389" i="1"/>
  <c r="S389" i="1"/>
  <c r="T389" i="1"/>
  <c r="U389" i="1"/>
  <c r="V389" i="1"/>
  <c r="W389" i="1"/>
  <c r="A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Q390" i="1"/>
  <c r="R390" i="1"/>
  <c r="S390" i="1"/>
  <c r="T390" i="1"/>
  <c r="U390" i="1"/>
  <c r="V390" i="1"/>
  <c r="W390" i="1"/>
  <c r="A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A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A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A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A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A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A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A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A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A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A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A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A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A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A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A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A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A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A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A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A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A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A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A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A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A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A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A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A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A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A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A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A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A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A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A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A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Q427" i="1"/>
  <c r="R427" i="1"/>
  <c r="S427" i="1"/>
  <c r="T427" i="1"/>
  <c r="U427" i="1"/>
  <c r="V427" i="1"/>
  <c r="W427" i="1"/>
  <c r="A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Q428" i="1"/>
  <c r="R428" i="1"/>
  <c r="S428" i="1"/>
  <c r="T428" i="1"/>
  <c r="U428" i="1"/>
  <c r="V428" i="1"/>
  <c r="W428" i="1"/>
  <c r="A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Q429" i="1"/>
  <c r="R429" i="1"/>
  <c r="S429" i="1"/>
  <c r="T429" i="1"/>
  <c r="U429" i="1"/>
  <c r="V429" i="1"/>
  <c r="W429" i="1"/>
  <c r="A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Q430" i="1"/>
  <c r="R430" i="1"/>
  <c r="S430" i="1"/>
  <c r="T430" i="1"/>
  <c r="U430" i="1"/>
  <c r="V430" i="1"/>
  <c r="W430" i="1"/>
  <c r="A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Q431" i="1"/>
  <c r="R431" i="1"/>
  <c r="S431" i="1"/>
  <c r="T431" i="1"/>
  <c r="U431" i="1"/>
  <c r="V431" i="1"/>
  <c r="W431" i="1"/>
  <c r="A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Q432" i="1"/>
  <c r="R432" i="1"/>
  <c r="S432" i="1"/>
  <c r="T432" i="1"/>
  <c r="U432" i="1"/>
  <c r="V432" i="1"/>
  <c r="W432" i="1"/>
  <c r="A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A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A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A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A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A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A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P439" i="1"/>
  <c r="Q439" i="1"/>
  <c r="R439" i="1"/>
  <c r="S439" i="1"/>
  <c r="T439" i="1"/>
  <c r="U439" i="1"/>
  <c r="V439" i="1"/>
  <c r="W439" i="1"/>
  <c r="A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A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A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A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A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A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A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A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A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A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Q449" i="1"/>
  <c r="R449" i="1"/>
  <c r="S449" i="1"/>
  <c r="T449" i="1"/>
  <c r="U449" i="1"/>
  <c r="V449" i="1"/>
  <c r="W449" i="1"/>
  <c r="A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Q450" i="1"/>
  <c r="R450" i="1"/>
  <c r="S450" i="1"/>
  <c r="T450" i="1"/>
  <c r="U450" i="1"/>
  <c r="V450" i="1"/>
  <c r="W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B251" i="1" l="1"/>
  <c r="B253" i="1"/>
  <c r="B255" i="1"/>
  <c r="B257" i="1"/>
  <c r="B259" i="1"/>
  <c r="B301" i="1"/>
  <c r="B307" i="1"/>
  <c r="B323" i="1"/>
  <c r="B339" i="1"/>
  <c r="B344" i="1"/>
  <c r="B351" i="1"/>
  <c r="B355" i="1"/>
  <c r="B356" i="1"/>
  <c r="B365" i="1"/>
  <c r="B373" i="1"/>
  <c r="B381" i="1"/>
  <c r="P450" i="1"/>
  <c r="O450" i="1"/>
  <c r="O439" i="1"/>
  <c r="P449" i="1"/>
  <c r="O449" i="1"/>
  <c r="B178" i="1" l="1"/>
  <c r="B182" i="1"/>
  <c r="B186" i="1"/>
  <c r="B222" i="1"/>
  <c r="B226" i="1"/>
  <c r="B236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2" i="1"/>
  <c r="B348" i="1"/>
  <c r="B340" i="1"/>
  <c r="B336" i="1"/>
  <c r="B332" i="1"/>
  <c r="B328" i="1"/>
  <c r="B324" i="1"/>
  <c r="B320" i="1"/>
  <c r="B316" i="1"/>
  <c r="B312" i="1"/>
  <c r="B308" i="1"/>
  <c r="B304" i="1"/>
  <c r="B300" i="1"/>
  <c r="B179" i="1"/>
  <c r="B183" i="1"/>
  <c r="B187" i="1"/>
  <c r="B223" i="1"/>
  <c r="B227" i="1"/>
  <c r="B237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47" i="1"/>
  <c r="B343" i="1"/>
  <c r="B335" i="1"/>
  <c r="B331" i="1"/>
  <c r="B327" i="1"/>
  <c r="B319" i="1"/>
  <c r="B315" i="1"/>
  <c r="B311" i="1"/>
  <c r="B303" i="1"/>
  <c r="B299" i="1"/>
  <c r="B256" i="1"/>
  <c r="B252" i="1"/>
  <c r="B180" i="1"/>
  <c r="B184" i="1"/>
  <c r="B220" i="1"/>
  <c r="B224" i="1"/>
  <c r="B234" i="1"/>
  <c r="B450" i="1"/>
  <c r="B446" i="1"/>
  <c r="B442" i="1"/>
  <c r="B438" i="1"/>
  <c r="B434" i="1"/>
  <c r="B430" i="1"/>
  <c r="B426" i="1"/>
  <c r="B422" i="1"/>
  <c r="B418" i="1"/>
  <c r="B414" i="1"/>
  <c r="B410" i="1"/>
  <c r="B406" i="1"/>
  <c r="B402" i="1"/>
  <c r="B398" i="1"/>
  <c r="B394" i="1"/>
  <c r="B390" i="1"/>
  <c r="B386" i="1"/>
  <c r="B382" i="1"/>
  <c r="B378" i="1"/>
  <c r="B374" i="1"/>
  <c r="B370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177" i="1"/>
  <c r="B181" i="1"/>
  <c r="B185" i="1"/>
  <c r="B221" i="1"/>
  <c r="B225" i="1"/>
  <c r="B235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77" i="1"/>
  <c r="B369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258" i="1"/>
  <c r="B254" i="1"/>
  <c r="B250" i="1"/>
  <c r="P432" i="1"/>
  <c r="P431" i="1"/>
  <c r="P430" i="1"/>
  <c r="P429" i="1"/>
  <c r="P428" i="1"/>
  <c r="P427" i="1"/>
  <c r="O432" i="1"/>
  <c r="O431" i="1"/>
  <c r="O430" i="1"/>
  <c r="O429" i="1"/>
  <c r="O428" i="1"/>
  <c r="O427" i="1"/>
  <c r="P390" i="1"/>
  <c r="O390" i="1"/>
  <c r="P389" i="1"/>
  <c r="O389" i="1"/>
  <c r="P388" i="1"/>
  <c r="O388" i="1"/>
  <c r="P386" i="1"/>
  <c r="O386" i="1"/>
  <c r="P385" i="1"/>
  <c r="O385" i="1"/>
  <c r="P384" i="1"/>
  <c r="O384" i="1"/>
  <c r="P382" i="1"/>
  <c r="O382" i="1"/>
  <c r="P381" i="1"/>
  <c r="O381" i="1"/>
  <c r="P380" i="1"/>
  <c r="O380" i="1"/>
  <c r="P378" i="1"/>
  <c r="O378" i="1"/>
  <c r="P377" i="1"/>
  <c r="O377" i="1"/>
  <c r="P376" i="1"/>
  <c r="O376" i="1"/>
  <c r="P374" i="1"/>
  <c r="O374" i="1"/>
  <c r="P373" i="1"/>
  <c r="O373" i="1"/>
  <c r="P372" i="1"/>
  <c r="O372" i="1"/>
  <c r="P370" i="1"/>
  <c r="O370" i="1"/>
  <c r="P369" i="1"/>
  <c r="O369" i="1"/>
  <c r="P368" i="1"/>
  <c r="O368" i="1"/>
  <c r="P387" i="1"/>
  <c r="O387" i="1"/>
  <c r="P383" i="1"/>
  <c r="O383" i="1"/>
  <c r="P379" i="1"/>
  <c r="O379" i="1"/>
  <c r="P375" i="1"/>
  <c r="O375" i="1"/>
  <c r="P371" i="1"/>
  <c r="O371" i="1"/>
  <c r="P367" i="1"/>
  <c r="O367" i="1"/>
  <c r="P301" i="1"/>
  <c r="P291" i="1"/>
  <c r="P290" i="1"/>
  <c r="P289" i="1"/>
  <c r="P288" i="1"/>
  <c r="O291" i="1"/>
  <c r="O290" i="1"/>
  <c r="O289" i="1"/>
  <c r="O288" i="1"/>
  <c r="B248" i="1" l="1"/>
  <c r="B285" i="1"/>
  <c r="B287" i="1"/>
  <c r="B293" i="1"/>
  <c r="B239" i="1"/>
  <c r="B260" i="1"/>
  <c r="B283" i="1"/>
  <c r="B275" i="1"/>
  <c r="B242" i="1"/>
  <c r="B265" i="1"/>
  <c r="B271" i="1"/>
  <c r="B278" i="1"/>
  <c r="B290" i="1"/>
  <c r="B294" i="1"/>
  <c r="B243" i="1"/>
  <c r="B269" i="1"/>
  <c r="B279" i="1"/>
  <c r="B240" i="1"/>
  <c r="B249" i="1"/>
  <c r="B270" i="1"/>
  <c r="B282" i="1"/>
  <c r="B274" i="1"/>
  <c r="B245" i="1"/>
  <c r="B241" i="1"/>
  <c r="B262" i="1"/>
  <c r="B266" i="1"/>
  <c r="B292" i="1"/>
  <c r="B272" i="1"/>
  <c r="B281" i="1"/>
  <c r="B277" i="1"/>
  <c r="B273" i="1"/>
  <c r="B289" i="1"/>
  <c r="B295" i="1"/>
  <c r="B244" i="1"/>
  <c r="B247" i="1"/>
  <c r="B261" i="1"/>
  <c r="B268" i="1"/>
  <c r="B288" i="1"/>
  <c r="B284" i="1"/>
  <c r="B280" i="1"/>
  <c r="B276" i="1"/>
  <c r="B286" i="1"/>
  <c r="B291" i="1"/>
  <c r="B296" i="1"/>
  <c r="B229" i="1" l="1"/>
  <c r="B230" i="1"/>
  <c r="B231" i="1"/>
  <c r="B232" i="1"/>
  <c r="P227" i="1"/>
  <c r="P226" i="1"/>
  <c r="O226" i="1"/>
  <c r="P225" i="1"/>
  <c r="O225" i="1"/>
  <c r="P224" i="1"/>
  <c r="P223" i="1"/>
  <c r="O223" i="1"/>
  <c r="P222" i="1"/>
  <c r="O222" i="1"/>
  <c r="P221" i="1"/>
  <c r="O221" i="1"/>
  <c r="P220" i="1"/>
  <c r="O220" i="1"/>
  <c r="P219" i="1"/>
  <c r="O219" i="1"/>
  <c r="T200" i="1"/>
  <c r="T199" i="1"/>
  <c r="T197" i="1"/>
  <c r="T196" i="1"/>
  <c r="T198" i="1"/>
  <c r="P200" i="1"/>
  <c r="O200" i="1"/>
  <c r="P198" i="1"/>
  <c r="O198" i="1"/>
  <c r="P197" i="1"/>
  <c r="O197" i="1"/>
  <c r="P199" i="1"/>
  <c r="O199" i="1"/>
  <c r="P196" i="1"/>
  <c r="O196" i="1"/>
  <c r="P195" i="1"/>
  <c r="O195" i="1"/>
  <c r="P174" i="1"/>
  <c r="O174" i="1"/>
  <c r="P173" i="1"/>
  <c r="O173" i="1"/>
  <c r="P175" i="1"/>
  <c r="O175" i="1"/>
  <c r="P172" i="1"/>
  <c r="O172" i="1"/>
  <c r="P171" i="1"/>
  <c r="O171" i="1"/>
  <c r="P170" i="1"/>
  <c r="O170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P159" i="1"/>
  <c r="P158" i="1"/>
  <c r="B152" i="1" l="1"/>
  <c r="B157" i="1"/>
  <c r="B173" i="1"/>
  <c r="B169" i="1"/>
  <c r="B165" i="1"/>
  <c r="B161" i="1"/>
  <c r="B193" i="1"/>
  <c r="B199" i="1"/>
  <c r="B203" i="1"/>
  <c r="B207" i="1"/>
  <c r="B212" i="1"/>
  <c r="B217" i="1"/>
  <c r="B144" i="1"/>
  <c r="B159" i="1"/>
  <c r="B172" i="1"/>
  <c r="B168" i="1"/>
  <c r="B164" i="1"/>
  <c r="B160" i="1"/>
  <c r="B192" i="1"/>
  <c r="B196" i="1"/>
  <c r="B200" i="1"/>
  <c r="B204" i="1"/>
  <c r="B208" i="1"/>
  <c r="B214" i="1"/>
  <c r="B218" i="1"/>
  <c r="B151" i="1"/>
  <c r="B148" i="1"/>
  <c r="B145" i="1"/>
  <c r="B149" i="1"/>
  <c r="B155" i="1"/>
  <c r="B175" i="1"/>
  <c r="B171" i="1"/>
  <c r="B167" i="1"/>
  <c r="B163" i="1"/>
  <c r="B189" i="1"/>
  <c r="B191" i="1"/>
  <c r="B197" i="1"/>
  <c r="B202" i="1"/>
  <c r="B205" i="1"/>
  <c r="B209" i="1"/>
  <c r="B215" i="1"/>
  <c r="B228" i="1"/>
  <c r="B147" i="1"/>
  <c r="B153" i="1"/>
  <c r="B146" i="1"/>
  <c r="B150" i="1"/>
  <c r="B156" i="1"/>
  <c r="B170" i="1"/>
  <c r="B166" i="1"/>
  <c r="B162" i="1"/>
  <c r="B194" i="1"/>
  <c r="B190" i="1"/>
  <c r="B198" i="1"/>
  <c r="B201" i="1"/>
  <c r="B206" i="1"/>
  <c r="B211" i="1"/>
  <c r="B216" i="1"/>
  <c r="B219" i="1"/>
  <c r="B174" i="1"/>
  <c r="B267" i="1" l="1"/>
  <c r="B238" i="1"/>
  <c r="B195" i="1"/>
  <c r="B154" i="1"/>
  <c r="B264" i="1"/>
  <c r="B233" i="1"/>
  <c r="B188" i="1"/>
  <c r="B143" i="1"/>
  <c r="B263" i="1"/>
  <c r="B213" i="1"/>
  <c r="B176" i="1"/>
  <c r="B297" i="1"/>
  <c r="B246" i="1"/>
  <c r="B210" i="1"/>
  <c r="B15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2" i="1"/>
  <c r="B2" i="1" l="1"/>
  <c r="B2" i="2" s="1"/>
  <c r="C2" i="1"/>
  <c r="D2" i="1"/>
  <c r="E2" i="1"/>
  <c r="F2" i="1"/>
  <c r="G2" i="1"/>
  <c r="H2" i="1"/>
  <c r="I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3" i="1"/>
  <c r="B3" i="2" s="1"/>
  <c r="C3" i="1"/>
  <c r="D3" i="1"/>
  <c r="E3" i="1"/>
  <c r="F3" i="1"/>
  <c r="G3" i="1"/>
  <c r="H3" i="1"/>
  <c r="I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B4" i="2" s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B5" i="2" s="1"/>
  <c r="C5" i="1"/>
  <c r="D5" i="1"/>
  <c r="E5" i="1"/>
  <c r="F5" i="1"/>
  <c r="G5" i="1"/>
  <c r="H5" i="1"/>
  <c r="I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B6" i="2" s="1"/>
  <c r="C6" i="1"/>
  <c r="D6" i="1"/>
  <c r="E6" i="1"/>
  <c r="F6" i="1"/>
  <c r="G6" i="1"/>
  <c r="H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B7" i="2" s="1"/>
  <c r="C7" i="1"/>
  <c r="D7" i="1"/>
  <c r="E7" i="1"/>
  <c r="F7" i="1"/>
  <c r="G7" i="1"/>
  <c r="H7" i="1"/>
  <c r="I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B8" i="2" s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B9" i="2" s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B10" i="2" s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B11" i="2" s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B12" i="2" s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B13" i="2" s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B14" i="2" s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B15" i="2" s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B16" i="2" s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B17" i="2" s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B18" i="2" s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B19" i="2" s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B20" i="2" s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B21" i="2" s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B22" i="2" s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3" i="1"/>
  <c r="B23" i="2" s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B24" i="2" s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B25" i="2" s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6" i="2" s="1"/>
  <c r="C26" i="1"/>
  <c r="D26" i="1"/>
  <c r="E26" i="1"/>
  <c r="F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B27" i="2" s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28" i="1"/>
  <c r="B28" i="2" s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B29" i="1"/>
  <c r="B29" i="2" s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B30" i="2" s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B31" i="1"/>
  <c r="B31" i="2" s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B32" i="1"/>
  <c r="B32" i="2" s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B33" i="1"/>
  <c r="B33" i="2" s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34" i="1"/>
  <c r="B34" i="2" s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B35" i="1"/>
  <c r="B35" i="2" s="1"/>
  <c r="C35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B36" i="1"/>
  <c r="B36" i="2" s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B37" i="1"/>
  <c r="B37" i="2" s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B38" i="2" s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B39" i="2" s="1"/>
  <c r="C39" i="1"/>
  <c r="D39" i="1"/>
  <c r="E39" i="1"/>
  <c r="F39" i="1"/>
  <c r="G39" i="1"/>
  <c r="H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B40" i="2" s="1"/>
  <c r="C40" i="1"/>
  <c r="D40" i="1"/>
  <c r="E40" i="1"/>
  <c r="F40" i="1"/>
  <c r="G40" i="1"/>
  <c r="H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B41" i="1"/>
  <c r="B41" i="2" s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B42" i="1"/>
  <c r="B42" i="2" s="1"/>
  <c r="C42" i="1"/>
  <c r="D42" i="1"/>
  <c r="E42" i="1"/>
  <c r="F42" i="1"/>
  <c r="G42" i="1"/>
  <c r="H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B43" i="1"/>
  <c r="B43" i="2" s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B44" i="1"/>
  <c r="B44" i="2" s="1"/>
  <c r="C44" i="1"/>
  <c r="D44" i="1"/>
  <c r="E44" i="1"/>
  <c r="F44" i="1"/>
  <c r="G44" i="1"/>
  <c r="H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B45" i="1"/>
  <c r="B45" i="2" s="1"/>
  <c r="C45" i="1"/>
  <c r="D45" i="1"/>
  <c r="E45" i="1"/>
  <c r="F45" i="1"/>
  <c r="G45" i="1"/>
  <c r="H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B46" i="1"/>
  <c r="B46" i="2" s="1"/>
  <c r="C46" i="1"/>
  <c r="D46" i="1"/>
  <c r="E46" i="1"/>
  <c r="F46" i="1"/>
  <c r="G46" i="1"/>
  <c r="H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B47" i="1"/>
  <c r="B47" i="2" s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B48" i="1"/>
  <c r="B48" i="2" s="1"/>
  <c r="C48" i="1"/>
  <c r="D48" i="1"/>
  <c r="E48" i="1"/>
  <c r="F48" i="1"/>
  <c r="G48" i="1"/>
  <c r="H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B49" i="1"/>
  <c r="B49" i="2" s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B50" i="1"/>
  <c r="B50" i="2" s="1"/>
  <c r="C50" i="1"/>
  <c r="D50" i="1"/>
  <c r="E50" i="1"/>
  <c r="F50" i="1"/>
  <c r="G50" i="1"/>
  <c r="H50" i="1"/>
  <c r="I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B51" i="1"/>
  <c r="B51" i="2" s="1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B52" i="1"/>
  <c r="B52" i="2" s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B53" i="1"/>
  <c r="B53" i="2" s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B54" i="1"/>
  <c r="B54" i="2" s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B55" i="1"/>
  <c r="B55" i="2" s="1"/>
  <c r="C55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B56" i="1"/>
  <c r="B56" i="2" s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B57" i="1"/>
  <c r="B57" i="2" s="1"/>
  <c r="C57" i="1"/>
  <c r="D57" i="1"/>
  <c r="E57" i="1"/>
  <c r="F57" i="1"/>
  <c r="G57" i="1"/>
  <c r="H57" i="1"/>
  <c r="I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B58" i="1"/>
  <c r="B58" i="2" s="1"/>
  <c r="C58" i="1"/>
  <c r="D58" i="1"/>
  <c r="E58" i="1"/>
  <c r="F58" i="1"/>
  <c r="G58" i="1"/>
  <c r="H58" i="1"/>
  <c r="I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B59" i="1"/>
  <c r="B59" i="2" s="1"/>
  <c r="C59" i="1"/>
  <c r="D59" i="1"/>
  <c r="E59" i="1"/>
  <c r="F59" i="1"/>
  <c r="G59" i="1"/>
  <c r="H59" i="1"/>
  <c r="I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B60" i="1"/>
  <c r="B60" i="2" s="1"/>
  <c r="C60" i="1"/>
  <c r="D60" i="1"/>
  <c r="E60" i="1"/>
  <c r="F60" i="1"/>
  <c r="G60" i="1"/>
  <c r="H60" i="1"/>
  <c r="I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B61" i="1"/>
  <c r="B61" i="2" s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B62" i="1"/>
  <c r="B62" i="2" s="1"/>
  <c r="C62" i="1"/>
  <c r="D62" i="1"/>
  <c r="E62" i="1"/>
  <c r="F62" i="1"/>
  <c r="G62" i="1"/>
  <c r="H62" i="1"/>
  <c r="I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B63" i="1"/>
  <c r="B63" i="2" s="1"/>
  <c r="C63" i="1"/>
  <c r="D63" i="1"/>
  <c r="E63" i="1"/>
  <c r="F63" i="1"/>
  <c r="G63" i="1"/>
  <c r="H63" i="1"/>
  <c r="I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B64" i="1"/>
  <c r="B64" i="2" s="1"/>
  <c r="C64" i="1"/>
  <c r="D64" i="1"/>
  <c r="E64" i="1"/>
  <c r="F64" i="1"/>
  <c r="G64" i="1"/>
  <c r="H64" i="1"/>
  <c r="I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B65" i="1"/>
  <c r="B65" i="2" s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B66" i="1"/>
  <c r="B66" i="2" s="1"/>
  <c r="C66" i="1"/>
  <c r="D66" i="1"/>
  <c r="E66" i="1"/>
  <c r="F66" i="1"/>
  <c r="G66" i="1"/>
  <c r="H66" i="1"/>
  <c r="I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B67" i="1"/>
  <c r="B67" i="2" s="1"/>
  <c r="C67" i="1"/>
  <c r="D67" i="1"/>
  <c r="E67" i="1"/>
  <c r="F67" i="1"/>
  <c r="G67" i="1"/>
  <c r="H67" i="1"/>
  <c r="I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B68" i="1"/>
  <c r="B68" i="2" s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B69" i="1"/>
  <c r="B69" i="2" s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B70" i="1"/>
  <c r="B70" i="2" s="1"/>
  <c r="C70" i="1"/>
  <c r="D70" i="1"/>
  <c r="E70" i="1"/>
  <c r="F70" i="1"/>
  <c r="G70" i="1"/>
  <c r="H70" i="1"/>
  <c r="I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B71" i="1"/>
  <c r="B71" i="2" s="1"/>
  <c r="C71" i="1"/>
  <c r="D71" i="1"/>
  <c r="E71" i="1"/>
  <c r="F71" i="1"/>
  <c r="G71" i="1"/>
  <c r="H71" i="1"/>
  <c r="I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B72" i="1"/>
  <c r="B72" i="2" s="1"/>
  <c r="C72" i="1"/>
  <c r="D72" i="1"/>
  <c r="E72" i="1"/>
  <c r="F72" i="1"/>
  <c r="G72" i="1"/>
  <c r="H72" i="1"/>
  <c r="I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B73" i="1"/>
  <c r="B73" i="2" s="1"/>
  <c r="C73" i="1"/>
  <c r="D73" i="1"/>
  <c r="E73" i="1"/>
  <c r="F73" i="1"/>
  <c r="G73" i="1"/>
  <c r="H73" i="1"/>
  <c r="I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B74" i="1"/>
  <c r="B74" i="2" s="1"/>
  <c r="C74" i="1"/>
  <c r="D74" i="1"/>
  <c r="E74" i="1"/>
  <c r="F74" i="1"/>
  <c r="G74" i="1"/>
  <c r="H74" i="1"/>
  <c r="I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B75" i="1"/>
  <c r="B75" i="2" s="1"/>
  <c r="C75" i="1"/>
  <c r="D75" i="1"/>
  <c r="E75" i="1"/>
  <c r="F75" i="1"/>
  <c r="G75" i="1"/>
  <c r="H75" i="1"/>
  <c r="I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B76" i="1"/>
  <c r="B76" i="2" s="1"/>
  <c r="C76" i="1"/>
  <c r="D76" i="1"/>
  <c r="E76" i="1"/>
  <c r="F76" i="1"/>
  <c r="G76" i="1"/>
  <c r="H76" i="1"/>
  <c r="I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B77" i="1"/>
  <c r="B77" i="2" s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B78" i="1"/>
  <c r="B78" i="2" s="1"/>
  <c r="C78" i="1"/>
  <c r="D78" i="1"/>
  <c r="E78" i="1"/>
  <c r="F78" i="1"/>
  <c r="G78" i="1"/>
  <c r="H78" i="1"/>
  <c r="I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B79" i="1"/>
  <c r="B79" i="2" s="1"/>
  <c r="C79" i="1"/>
  <c r="D79" i="1"/>
  <c r="E79" i="1"/>
  <c r="F79" i="1"/>
  <c r="G79" i="1"/>
  <c r="H79" i="1"/>
  <c r="I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B80" i="1"/>
  <c r="B80" i="2" s="1"/>
  <c r="C80" i="1"/>
  <c r="D80" i="1"/>
  <c r="E80" i="1"/>
  <c r="F80" i="1"/>
  <c r="G80" i="1"/>
  <c r="H80" i="1"/>
  <c r="I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B81" i="1"/>
  <c r="B81" i="2" s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B82" i="1"/>
  <c r="B82" i="2" s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B83" i="1"/>
  <c r="B83" i="2" s="1"/>
  <c r="C83" i="1"/>
  <c r="D83" i="1"/>
  <c r="E83" i="1"/>
  <c r="F83" i="1"/>
  <c r="G83" i="1"/>
  <c r="H83" i="1"/>
  <c r="I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B84" i="1"/>
  <c r="B84" i="2" s="1"/>
  <c r="C84" i="1"/>
  <c r="D84" i="1"/>
  <c r="E84" i="1"/>
  <c r="F84" i="1"/>
  <c r="G84" i="1"/>
  <c r="H84" i="1"/>
  <c r="I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B85" i="1"/>
  <c r="B85" i="2" s="1"/>
  <c r="C85" i="1"/>
  <c r="D85" i="1"/>
  <c r="E85" i="1"/>
  <c r="F85" i="1"/>
  <c r="G85" i="1"/>
  <c r="H85" i="1"/>
  <c r="I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B86" i="1"/>
  <c r="B86" i="2" s="1"/>
  <c r="C86" i="1"/>
  <c r="D86" i="1"/>
  <c r="E86" i="1"/>
  <c r="F86" i="1"/>
  <c r="G86" i="1"/>
  <c r="H86" i="1"/>
  <c r="I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B87" i="1"/>
  <c r="B87" i="2" s="1"/>
  <c r="C87" i="1"/>
  <c r="D87" i="1"/>
  <c r="E87" i="1"/>
  <c r="F87" i="1"/>
  <c r="G87" i="1"/>
  <c r="H87" i="1"/>
  <c r="I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B88" i="1"/>
  <c r="B88" i="2" s="1"/>
  <c r="C88" i="1"/>
  <c r="D88" i="1"/>
  <c r="E88" i="1"/>
  <c r="F88" i="1"/>
  <c r="G88" i="1"/>
  <c r="H88" i="1"/>
  <c r="I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B89" i="1"/>
  <c r="B89" i="2" s="1"/>
  <c r="C89" i="1"/>
  <c r="D89" i="1"/>
  <c r="E89" i="1"/>
  <c r="F89" i="1"/>
  <c r="G89" i="1"/>
  <c r="H89" i="1"/>
  <c r="I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B90" i="1"/>
  <c r="B90" i="2" s="1"/>
  <c r="C90" i="1"/>
  <c r="D90" i="1"/>
  <c r="E90" i="1"/>
  <c r="F90" i="1"/>
  <c r="G90" i="1"/>
  <c r="H90" i="1"/>
  <c r="I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B91" i="1"/>
  <c r="B91" i="2" s="1"/>
  <c r="C91" i="1"/>
  <c r="D91" i="1"/>
  <c r="E91" i="1"/>
  <c r="F91" i="1"/>
  <c r="G91" i="1"/>
  <c r="H91" i="1"/>
  <c r="I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B92" i="1"/>
  <c r="B92" i="2" s="1"/>
  <c r="C92" i="1"/>
  <c r="D92" i="1"/>
  <c r="E92" i="1"/>
  <c r="F92" i="1"/>
  <c r="G92" i="1"/>
  <c r="H92" i="1"/>
  <c r="I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B93" i="1"/>
  <c r="B93" i="2" s="1"/>
  <c r="C93" i="1"/>
  <c r="D93" i="1"/>
  <c r="E93" i="1"/>
  <c r="F93" i="1"/>
  <c r="G93" i="1"/>
  <c r="H93" i="1"/>
  <c r="I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B94" i="1"/>
  <c r="B94" i="2" s="1"/>
  <c r="C94" i="1"/>
  <c r="D94" i="1"/>
  <c r="E94" i="1"/>
  <c r="F94" i="1"/>
  <c r="G94" i="1"/>
  <c r="H94" i="1"/>
  <c r="I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B95" i="1"/>
  <c r="B95" i="2" s="1"/>
  <c r="C95" i="1"/>
  <c r="D95" i="1"/>
  <c r="E95" i="1"/>
  <c r="F95" i="1"/>
  <c r="G95" i="1"/>
  <c r="H95" i="1"/>
  <c r="I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B96" i="1"/>
  <c r="B96" i="2" s="1"/>
  <c r="C96" i="1"/>
  <c r="D96" i="1"/>
  <c r="E96" i="1"/>
  <c r="F96" i="1"/>
  <c r="G96" i="1"/>
  <c r="H96" i="1"/>
  <c r="I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B97" i="1"/>
  <c r="B97" i="2" s="1"/>
  <c r="C97" i="1"/>
  <c r="D97" i="1"/>
  <c r="E97" i="1"/>
  <c r="F97" i="1"/>
  <c r="G97" i="1"/>
  <c r="H97" i="1"/>
  <c r="I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B98" i="1"/>
  <c r="B98" i="2" s="1"/>
  <c r="C98" i="1"/>
  <c r="D98" i="1"/>
  <c r="E98" i="1"/>
  <c r="F98" i="1"/>
  <c r="G98" i="1"/>
  <c r="H98" i="1"/>
  <c r="I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B99" i="1"/>
  <c r="B99" i="2" s="1"/>
  <c r="C99" i="1"/>
  <c r="D99" i="1"/>
  <c r="E99" i="1"/>
  <c r="F99" i="1"/>
  <c r="G99" i="1"/>
  <c r="H99" i="1"/>
  <c r="I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B100" i="1"/>
  <c r="B100" i="2" s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B101" i="1"/>
  <c r="B101" i="2" s="1"/>
  <c r="C101" i="1"/>
  <c r="D101" i="1"/>
  <c r="E101" i="1"/>
  <c r="F101" i="1"/>
  <c r="G101" i="1"/>
  <c r="H101" i="1"/>
  <c r="I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B102" i="1"/>
  <c r="B102" i="2" s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B103" i="1"/>
  <c r="B103" i="2" s="1"/>
  <c r="C103" i="1"/>
  <c r="D103" i="1"/>
  <c r="E103" i="1"/>
  <c r="F103" i="1"/>
  <c r="G103" i="1"/>
  <c r="H103" i="1"/>
  <c r="I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B104" i="1"/>
  <c r="B104" i="2" s="1"/>
  <c r="C104" i="1"/>
  <c r="D104" i="1"/>
  <c r="E104" i="1"/>
  <c r="F104" i="1"/>
  <c r="G104" i="1"/>
  <c r="H104" i="1"/>
  <c r="I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B105" i="1"/>
  <c r="B105" i="2" s="1"/>
  <c r="C105" i="1"/>
  <c r="D105" i="1"/>
  <c r="E105" i="1"/>
  <c r="F105" i="1"/>
  <c r="G105" i="1"/>
  <c r="H105" i="1"/>
  <c r="I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B106" i="1"/>
  <c r="B106" i="2" s="1"/>
  <c r="C106" i="1"/>
  <c r="D106" i="1"/>
  <c r="E106" i="1"/>
  <c r="F106" i="1"/>
  <c r="G106" i="1"/>
  <c r="H106" i="1"/>
  <c r="I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B107" i="1"/>
  <c r="B107" i="2" s="1"/>
  <c r="C107" i="1"/>
  <c r="D107" i="1"/>
  <c r="E107" i="1"/>
  <c r="F107" i="1"/>
  <c r="G107" i="1"/>
  <c r="H107" i="1"/>
  <c r="I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B108" i="1"/>
  <c r="B108" i="2" s="1"/>
  <c r="C108" i="1"/>
  <c r="D108" i="1"/>
  <c r="E108" i="1"/>
  <c r="F108" i="1"/>
  <c r="G108" i="1"/>
  <c r="H108" i="1"/>
  <c r="I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B109" i="1"/>
  <c r="B109" i="2" s="1"/>
  <c r="C109" i="1"/>
  <c r="D109" i="1"/>
  <c r="E109" i="1"/>
  <c r="F109" i="1"/>
  <c r="G109" i="1"/>
  <c r="H109" i="1"/>
  <c r="I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B110" i="1"/>
  <c r="B110" i="2" s="1"/>
  <c r="C110" i="1"/>
  <c r="D110" i="1"/>
  <c r="E110" i="1"/>
  <c r="F110" i="1"/>
  <c r="G110" i="1"/>
  <c r="H110" i="1"/>
  <c r="I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B111" i="1"/>
  <c r="B111" i="2" s="1"/>
  <c r="C111" i="1"/>
  <c r="D111" i="1"/>
  <c r="E111" i="1"/>
  <c r="F111" i="1"/>
  <c r="G111" i="1"/>
  <c r="H111" i="1"/>
  <c r="I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B112" i="1"/>
  <c r="B112" i="2" s="1"/>
  <c r="C112" i="1"/>
  <c r="D112" i="1"/>
  <c r="E112" i="1"/>
  <c r="F112" i="1"/>
  <c r="G112" i="1"/>
  <c r="H112" i="1"/>
  <c r="I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B113" i="1"/>
  <c r="B113" i="2" s="1"/>
  <c r="C113" i="1"/>
  <c r="D113" i="1"/>
  <c r="E113" i="1"/>
  <c r="F113" i="1"/>
  <c r="G113" i="1"/>
  <c r="H113" i="1"/>
  <c r="I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B114" i="1"/>
  <c r="B114" i="2" s="1"/>
  <c r="C114" i="1"/>
  <c r="D114" i="1"/>
  <c r="E114" i="1"/>
  <c r="F114" i="1"/>
  <c r="G114" i="1"/>
  <c r="H114" i="1"/>
  <c r="I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B115" i="1"/>
  <c r="B115" i="2" s="1"/>
  <c r="C115" i="1"/>
  <c r="D115" i="1"/>
  <c r="E115" i="1"/>
  <c r="F115" i="1"/>
  <c r="G115" i="1"/>
  <c r="H115" i="1"/>
  <c r="I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B116" i="1"/>
  <c r="B116" i="2" s="1"/>
  <c r="C116" i="1"/>
  <c r="D116" i="1"/>
  <c r="E116" i="1"/>
  <c r="F116" i="1"/>
  <c r="G116" i="1"/>
  <c r="H116" i="1"/>
  <c r="I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B117" i="1"/>
  <c r="B117" i="2" s="1"/>
  <c r="C117" i="1"/>
  <c r="D117" i="1"/>
  <c r="E117" i="1"/>
  <c r="F117" i="1"/>
  <c r="G117" i="1"/>
  <c r="H117" i="1"/>
  <c r="I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B118" i="1"/>
  <c r="B118" i="2" s="1"/>
  <c r="C118" i="1"/>
  <c r="D118" i="1"/>
  <c r="E118" i="1"/>
  <c r="F118" i="1"/>
  <c r="G118" i="1"/>
  <c r="H118" i="1"/>
  <c r="I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B119" i="1"/>
  <c r="B119" i="2" s="1"/>
  <c r="C119" i="1"/>
  <c r="D119" i="1"/>
  <c r="E119" i="1"/>
  <c r="F119" i="1"/>
  <c r="G119" i="1"/>
  <c r="H119" i="1"/>
  <c r="I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B120" i="1"/>
  <c r="B120" i="2" s="1"/>
  <c r="C120" i="1"/>
  <c r="D120" i="1"/>
  <c r="E120" i="1"/>
  <c r="F120" i="1"/>
  <c r="G120" i="1"/>
  <c r="H120" i="1"/>
  <c r="I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B121" i="1"/>
  <c r="B121" i="2" s="1"/>
  <c r="C121" i="1"/>
  <c r="D121" i="1"/>
  <c r="E121" i="1"/>
  <c r="F121" i="1"/>
  <c r="G121" i="1"/>
  <c r="H121" i="1"/>
  <c r="I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B122" i="1"/>
  <c r="B122" i="2" s="1"/>
  <c r="C122" i="1"/>
  <c r="D122" i="1"/>
  <c r="E122" i="1"/>
  <c r="F122" i="1"/>
  <c r="G122" i="1"/>
  <c r="H122" i="1"/>
  <c r="I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B123" i="2" s="1"/>
  <c r="C123" i="1"/>
  <c r="D123" i="1"/>
  <c r="E123" i="1"/>
  <c r="F123" i="1"/>
  <c r="G123" i="1"/>
  <c r="H123" i="1"/>
  <c r="I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B124" i="1"/>
  <c r="B124" i="2" s="1"/>
  <c r="C124" i="1"/>
  <c r="D124" i="1"/>
  <c r="E124" i="1"/>
  <c r="F124" i="1"/>
  <c r="G124" i="1"/>
  <c r="H124" i="1"/>
  <c r="I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B125" i="1"/>
  <c r="B125" i="2" s="1"/>
  <c r="C125" i="1"/>
  <c r="D125" i="1"/>
  <c r="E125" i="1"/>
  <c r="F125" i="1"/>
  <c r="G125" i="1"/>
  <c r="H125" i="1"/>
  <c r="I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B126" i="1"/>
  <c r="B126" i="2" s="1"/>
  <c r="C126" i="1"/>
  <c r="D126" i="1"/>
  <c r="E126" i="1"/>
  <c r="F126" i="1"/>
  <c r="G126" i="1"/>
  <c r="H126" i="1"/>
  <c r="I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7" i="1"/>
  <c r="B127" i="2" s="1"/>
  <c r="C127" i="1"/>
  <c r="D127" i="1"/>
  <c r="E127" i="1"/>
  <c r="F127" i="1"/>
  <c r="G127" i="1"/>
  <c r="H127" i="1"/>
  <c r="I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B128" i="1"/>
  <c r="B128" i="2" s="1"/>
  <c r="C128" i="1"/>
  <c r="D128" i="1"/>
  <c r="E128" i="1"/>
  <c r="F128" i="1"/>
  <c r="G128" i="1"/>
  <c r="H128" i="1"/>
  <c r="I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B129" i="1"/>
  <c r="B129" i="2" s="1"/>
  <c r="C129" i="1"/>
  <c r="D129" i="1"/>
  <c r="E129" i="1"/>
  <c r="F129" i="1"/>
  <c r="G129" i="1"/>
  <c r="H129" i="1"/>
  <c r="I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B130" i="1"/>
  <c r="B130" i="2" s="1"/>
  <c r="C130" i="1"/>
  <c r="D130" i="1"/>
  <c r="E130" i="1"/>
  <c r="F130" i="1"/>
  <c r="G130" i="1"/>
  <c r="H130" i="1"/>
  <c r="I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B131" i="1"/>
  <c r="B131" i="2" s="1"/>
  <c r="C131" i="1"/>
  <c r="D131" i="1"/>
  <c r="E131" i="1"/>
  <c r="F131" i="1"/>
  <c r="G131" i="1"/>
  <c r="H131" i="1"/>
  <c r="I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B132" i="1"/>
  <c r="B132" i="2" s="1"/>
  <c r="C132" i="1"/>
  <c r="D132" i="1"/>
  <c r="E132" i="1"/>
  <c r="F132" i="1"/>
  <c r="G132" i="1"/>
  <c r="H132" i="1"/>
  <c r="I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B133" i="1"/>
  <c r="B133" i="2" s="1"/>
  <c r="C133" i="1"/>
  <c r="D133" i="1"/>
  <c r="E133" i="1"/>
  <c r="F133" i="1"/>
  <c r="G133" i="1"/>
  <c r="H133" i="1"/>
  <c r="I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B134" i="1"/>
  <c r="B134" i="2" s="1"/>
  <c r="C134" i="1"/>
  <c r="D134" i="1"/>
  <c r="E134" i="1"/>
  <c r="F134" i="1"/>
  <c r="G134" i="1"/>
  <c r="H134" i="1"/>
  <c r="I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5" i="1"/>
  <c r="B135" i="2" s="1"/>
  <c r="C135" i="1"/>
  <c r="D135" i="1"/>
  <c r="E135" i="1"/>
  <c r="F135" i="1"/>
  <c r="G135" i="1"/>
  <c r="H135" i="1"/>
  <c r="I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6" i="1"/>
  <c r="B136" i="2" s="1"/>
  <c r="C136" i="1"/>
  <c r="D136" i="1"/>
  <c r="E136" i="1"/>
  <c r="F136" i="1"/>
  <c r="G136" i="1"/>
  <c r="H136" i="1"/>
  <c r="I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7" i="1"/>
  <c r="B137" i="2" s="1"/>
  <c r="C137" i="1"/>
  <c r="D137" i="1"/>
  <c r="E137" i="1"/>
  <c r="F137" i="1"/>
  <c r="G137" i="1"/>
  <c r="H137" i="1"/>
  <c r="I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8" i="1"/>
  <c r="B138" i="2" s="1"/>
  <c r="C138" i="1"/>
  <c r="D138" i="1"/>
  <c r="E138" i="1"/>
  <c r="F138" i="1"/>
  <c r="G138" i="1"/>
  <c r="H138" i="1"/>
  <c r="I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B139" i="1"/>
  <c r="B139" i="2" s="1"/>
  <c r="C139" i="1"/>
  <c r="D139" i="1"/>
  <c r="E139" i="1"/>
  <c r="F139" i="1"/>
  <c r="G139" i="1"/>
  <c r="H139" i="1"/>
  <c r="I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B140" i="1"/>
  <c r="B140" i="2" s="1"/>
  <c r="C140" i="1"/>
  <c r="D140" i="1"/>
  <c r="E140" i="1"/>
  <c r="F140" i="1"/>
  <c r="G140" i="1"/>
  <c r="H140" i="1"/>
  <c r="I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B141" i="1"/>
  <c r="B141" i="2" s="1"/>
  <c r="C141" i="1"/>
  <c r="D141" i="1"/>
  <c r="E141" i="1"/>
  <c r="F141" i="1"/>
  <c r="G141" i="1"/>
  <c r="H141" i="1"/>
  <c r="I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B142" i="1"/>
  <c r="B142" i="2" s="1"/>
  <c r="C142" i="1"/>
  <c r="D142" i="1"/>
  <c r="E142" i="1"/>
  <c r="F142" i="1"/>
  <c r="G142" i="1"/>
  <c r="H142" i="1"/>
  <c r="I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2" i="1"/>
  <c r="D1287" i="2" l="1"/>
  <c r="D1201" i="2"/>
  <c r="D1068" i="2"/>
  <c r="O1068" i="2" s="1"/>
  <c r="D968" i="2"/>
  <c r="G968" i="2" s="1"/>
  <c r="D946" i="2"/>
  <c r="D923" i="2"/>
  <c r="D860" i="2"/>
  <c r="U860" i="2" s="1"/>
  <c r="D1081" i="2"/>
  <c r="M1081" i="2" s="1"/>
  <c r="D949" i="2"/>
  <c r="D1025" i="2"/>
  <c r="D885" i="2"/>
  <c r="D1069" i="2"/>
  <c r="D1298" i="2"/>
  <c r="D1093" i="2"/>
  <c r="D989" i="2"/>
  <c r="D938" i="2"/>
  <c r="D913" i="2"/>
  <c r="D1104" i="2"/>
  <c r="D1146" i="2"/>
  <c r="H1146" i="2" s="1"/>
  <c r="D1098" i="2"/>
  <c r="D1295" i="2"/>
  <c r="D1283" i="2"/>
  <c r="D1254" i="2"/>
  <c r="D1190" i="2"/>
  <c r="D1174" i="2"/>
  <c r="D1210" i="2"/>
  <c r="D1039" i="2"/>
  <c r="H1039" i="2" s="1"/>
  <c r="D1293" i="2"/>
  <c r="D1279" i="2"/>
  <c r="D929" i="2"/>
  <c r="G929" i="2" s="1"/>
  <c r="A227" i="2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D1290" i="2"/>
  <c r="J1290" i="2" s="1"/>
  <c r="D1074" i="2"/>
  <c r="D1063" i="2"/>
  <c r="D858" i="2"/>
  <c r="D961" i="2"/>
  <c r="D994" i="2"/>
  <c r="D866" i="2"/>
  <c r="D950" i="2"/>
  <c r="I950" i="2" s="1"/>
  <c r="D973" i="2"/>
  <c r="W973" i="2" s="1"/>
  <c r="D919" i="2"/>
  <c r="D882" i="2"/>
  <c r="D1168" i="2"/>
  <c r="D1076" i="2"/>
  <c r="D1062" i="2"/>
  <c r="D1281" i="2"/>
  <c r="D901" i="2"/>
  <c r="T901" i="2" s="1"/>
  <c r="D1079" i="2"/>
  <c r="D941" i="2"/>
  <c r="D1147" i="2"/>
  <c r="D1007" i="2"/>
  <c r="D1171" i="2"/>
  <c r="P1171" i="2" s="1"/>
  <c r="D920" i="2"/>
  <c r="D1250" i="2"/>
  <c r="D1178" i="2"/>
  <c r="D1161" i="2"/>
  <c r="D1013" i="2"/>
  <c r="D855" i="2"/>
  <c r="D1282" i="2"/>
  <c r="D1182" i="2"/>
  <c r="D992" i="2"/>
  <c r="D1000" i="2"/>
  <c r="D887" i="2"/>
  <c r="G887" i="2" s="1"/>
  <c r="D975" i="2"/>
  <c r="D1054" i="2"/>
  <c r="D1272" i="2"/>
  <c r="D1223" i="2"/>
  <c r="J1223" i="2" s="1"/>
  <c r="D1053" i="2"/>
  <c r="D966" i="2"/>
  <c r="D1071" i="2"/>
  <c r="D1199" i="2"/>
  <c r="Y1199" i="2" s="1"/>
  <c r="D1096" i="2"/>
  <c r="U1096" i="2" s="1"/>
  <c r="D1067" i="2"/>
  <c r="D990" i="2"/>
  <c r="D1159" i="2"/>
  <c r="G1159" i="2" s="1"/>
  <c r="D1244" i="2"/>
  <c r="W1244" i="2" s="1"/>
  <c r="D1084" i="2"/>
  <c r="D1113" i="2"/>
  <c r="D1260" i="2"/>
  <c r="D922" i="2"/>
  <c r="D1012" i="2"/>
  <c r="D1266" i="2"/>
  <c r="D1105" i="2"/>
  <c r="Z1105" i="2" s="1"/>
  <c r="D976" i="2"/>
  <c r="D978" i="2"/>
  <c r="D1016" i="2"/>
  <c r="D1506" i="2"/>
  <c r="D1114" i="2"/>
  <c r="D1179" i="2"/>
  <c r="D1246" i="2"/>
  <c r="D1162" i="2"/>
  <c r="I1162" i="2" s="1"/>
  <c r="D1130" i="2"/>
  <c r="M1130" i="2" s="1"/>
  <c r="D1203" i="2"/>
  <c r="D1233" i="2"/>
  <c r="D1270" i="2"/>
  <c r="H1270" i="2" s="1"/>
  <c r="D1277" i="2"/>
  <c r="D1198" i="2"/>
  <c r="D1120" i="2"/>
  <c r="D1913" i="2"/>
  <c r="D1151" i="2"/>
  <c r="D1296" i="2"/>
  <c r="D1111" i="2"/>
  <c r="D1196" i="2"/>
  <c r="D893" i="2"/>
  <c r="D953" i="2"/>
  <c r="D1065" i="2"/>
  <c r="D894" i="2"/>
  <c r="D935" i="2"/>
  <c r="D1202" i="2"/>
  <c r="D1252" i="2"/>
  <c r="D1263" i="2"/>
  <c r="D1031" i="2"/>
  <c r="D1248" i="2"/>
  <c r="D1160" i="2"/>
  <c r="D984" i="2"/>
  <c r="X984" i="2" s="1"/>
  <c r="D853" i="2"/>
  <c r="D897" i="2"/>
  <c r="D884" i="2"/>
  <c r="D1205" i="2"/>
  <c r="L1205" i="2" s="1"/>
  <c r="D1123" i="2"/>
  <c r="M1123" i="2" s="1"/>
  <c r="D891" i="2"/>
  <c r="D1135" i="2"/>
  <c r="D1215" i="2"/>
  <c r="D1110" i="2"/>
  <c r="D1107" i="2"/>
  <c r="D1020" i="2"/>
  <c r="D1103" i="2"/>
  <c r="S1103" i="2" s="1"/>
  <c r="D1029" i="2"/>
  <c r="Y1029" i="2" s="1"/>
  <c r="D974" i="2"/>
  <c r="D926" i="2"/>
  <c r="D982" i="2"/>
  <c r="D985" i="2"/>
  <c r="H985" i="2" s="1"/>
  <c r="D1049" i="2"/>
  <c r="D910" i="2"/>
  <c r="X910" i="2" s="1"/>
  <c r="D915" i="2"/>
  <c r="T915" i="2" s="1"/>
  <c r="D942" i="2"/>
  <c r="D1132" i="2"/>
  <c r="D1188" i="2"/>
  <c r="AB1188" i="2" s="1"/>
  <c r="D1539" i="2"/>
  <c r="E1539" i="2" s="1"/>
  <c r="D1128" i="2"/>
  <c r="Z1128" i="2" s="1"/>
  <c r="D986" i="2"/>
  <c r="D1150" i="2"/>
  <c r="D1187" i="2"/>
  <c r="W1187" i="2" s="1"/>
  <c r="D918" i="2"/>
  <c r="D1131" i="2"/>
  <c r="D1173" i="2"/>
  <c r="P1173" i="2" s="1"/>
  <c r="D1240" i="2"/>
  <c r="R1240" i="2" s="1"/>
  <c r="D1236" i="2"/>
  <c r="D1097" i="2"/>
  <c r="D969" i="2"/>
  <c r="D1211" i="2"/>
  <c r="D1158" i="2"/>
  <c r="D1142" i="2"/>
  <c r="D1122" i="2"/>
  <c r="D1014" i="2"/>
  <c r="S1014" i="2" s="1"/>
  <c r="D1033" i="2"/>
  <c r="N1033" i="2" s="1"/>
  <c r="D1294" i="2"/>
  <c r="D1185" i="2"/>
  <c r="U1185" i="2" s="1"/>
  <c r="D1256" i="2"/>
  <c r="H1256" i="2" s="1"/>
  <c r="D1262" i="2"/>
  <c r="D912" i="2"/>
  <c r="D1117" i="2"/>
  <c r="D1229" i="2"/>
  <c r="W1229" i="2" s="1"/>
  <c r="D958" i="2"/>
  <c r="V958" i="2" s="1"/>
  <c r="D1275" i="2"/>
  <c r="D1118" i="2"/>
  <c r="T1118" i="2" s="1"/>
  <c r="D1101" i="2"/>
  <c r="O1101" i="2" s="1"/>
  <c r="D1183" i="2"/>
  <c r="I1183" i="2" s="1"/>
  <c r="D1139" i="2"/>
  <c r="D863" i="2"/>
  <c r="D1163" i="2"/>
  <c r="D1165" i="2"/>
  <c r="N1165" i="2" s="1"/>
  <c r="D937" i="2"/>
  <c r="D1280" i="2"/>
  <c r="D1085" i="2"/>
  <c r="AB1085" i="2" s="1"/>
  <c r="D1015" i="2"/>
  <c r="L1015" i="2" s="1"/>
  <c r="D979" i="2"/>
  <c r="D1011" i="2"/>
  <c r="D1137" i="2"/>
  <c r="X1137" i="2" s="1"/>
  <c r="D983" i="2"/>
  <c r="E983" i="2" s="1"/>
  <c r="D1077" i="2"/>
  <c r="D1204" i="2"/>
  <c r="D1040" i="2"/>
  <c r="R1040" i="2" s="1"/>
  <c r="D1221" i="2"/>
  <c r="W1221" i="2" s="1"/>
  <c r="D1145" i="2"/>
  <c r="D1251" i="2"/>
  <c r="D1026" i="2"/>
  <c r="D981" i="2"/>
  <c r="Z981" i="2" s="1"/>
  <c r="D1206" i="2"/>
  <c r="D1112" i="2"/>
  <c r="D1299" i="2"/>
  <c r="S1299" i="2" s="1"/>
  <c r="D1023" i="2"/>
  <c r="D1288" i="2"/>
  <c r="D908" i="2"/>
  <c r="D956" i="2"/>
  <c r="D1045" i="2"/>
  <c r="D1264" i="2"/>
  <c r="D1261" i="2"/>
  <c r="D892" i="2"/>
  <c r="D1269" i="2"/>
  <c r="R1269" i="2" s="1"/>
  <c r="D954" i="2"/>
  <c r="D1243" i="2"/>
  <c r="D944" i="2"/>
  <c r="D936" i="2"/>
  <c r="D964" i="2"/>
  <c r="D1121" i="2"/>
  <c r="D1291" i="2"/>
  <c r="AA1291" i="2" s="1"/>
  <c r="D1292" i="2"/>
  <c r="U1292" i="2" s="1"/>
  <c r="D933" i="2"/>
  <c r="D1242" i="2"/>
  <c r="D1041" i="2"/>
  <c r="D1238" i="2"/>
  <c r="P1238" i="2" s="1"/>
  <c r="D1184" i="2"/>
  <c r="D1133" i="2"/>
  <c r="D1028" i="2"/>
  <c r="X1028" i="2" s="1"/>
  <c r="D1153" i="2"/>
  <c r="D1018" i="2"/>
  <c r="D1157" i="2"/>
  <c r="P1157" i="2" s="1"/>
  <c r="D1276" i="2"/>
  <c r="K1276" i="2" s="1"/>
  <c r="D1255" i="2"/>
  <c r="AB1255" i="2" s="1"/>
  <c r="D988" i="2"/>
  <c r="D1285" i="2"/>
  <c r="D977" i="2"/>
  <c r="V977" i="2" s="1"/>
  <c r="D896" i="2"/>
  <c r="D1052" i="2"/>
  <c r="D895" i="2"/>
  <c r="D877" i="2"/>
  <c r="H877" i="2" s="1"/>
  <c r="D1027" i="2"/>
  <c r="D993" i="2"/>
  <c r="D1239" i="2"/>
  <c r="D1106" i="2"/>
  <c r="D1207" i="2"/>
  <c r="K1207" i="2" s="1"/>
  <c r="D963" i="2"/>
  <c r="D899" i="2"/>
  <c r="D1278" i="2"/>
  <c r="D916" i="2"/>
  <c r="D1073" i="2"/>
  <c r="D1080" i="2"/>
  <c r="D925" i="2"/>
  <c r="D1056" i="2"/>
  <c r="D865" i="2"/>
  <c r="D1035" i="2"/>
  <c r="D934" i="2"/>
  <c r="X934" i="2" s="1"/>
  <c r="D1124" i="2"/>
  <c r="L1124" i="2" s="1"/>
  <c r="D1213" i="2"/>
  <c r="D1138" i="2"/>
  <c r="D903" i="2"/>
  <c r="D1191" i="2"/>
  <c r="D1273" i="2"/>
  <c r="D1006" i="2"/>
  <c r="D1037" i="2"/>
  <c r="D1141" i="2"/>
  <c r="D965" i="2"/>
  <c r="D1181" i="2"/>
  <c r="D957" i="2"/>
  <c r="D1234" i="2"/>
  <c r="W1234" i="2" s="1"/>
  <c r="D1070" i="2"/>
  <c r="D960" i="2"/>
  <c r="D940" i="2"/>
  <c r="D1200" i="2"/>
  <c r="L1200" i="2" s="1"/>
  <c r="D927" i="2"/>
  <c r="D1099" i="2"/>
  <c r="D1218" i="2"/>
  <c r="D1009" i="2"/>
  <c r="M1009" i="2" s="1"/>
  <c r="D1167" i="2"/>
  <c r="D932" i="2"/>
  <c r="D991" i="2"/>
  <c r="D1038" i="2"/>
  <c r="H1038" i="2" s="1"/>
  <c r="D1100" i="2"/>
  <c r="D1274" i="2"/>
  <c r="D1186" i="2"/>
  <c r="D1164" i="2"/>
  <c r="D1136" i="2"/>
  <c r="D1108" i="2"/>
  <c r="D1222" i="2"/>
  <c r="D1102" i="2"/>
  <c r="T1102" i="2" s="1"/>
  <c r="D1180" i="2"/>
  <c r="D914" i="2"/>
  <c r="D999" i="2"/>
  <c r="D945" i="2"/>
  <c r="D904" i="2"/>
  <c r="D951" i="2"/>
  <c r="D898" i="2"/>
  <c r="Y898" i="2" s="1"/>
  <c r="D1143" i="2"/>
  <c r="X1143" i="2" s="1"/>
  <c r="D1116" i="2"/>
  <c r="D1082" i="2"/>
  <c r="D1017" i="2"/>
  <c r="D980" i="2"/>
  <c r="D1092" i="2"/>
  <c r="D1284" i="2"/>
  <c r="D1286" i="2"/>
  <c r="D1267" i="2"/>
  <c r="D1265" i="2"/>
  <c r="D1268" i="2"/>
  <c r="D1271" i="2"/>
  <c r="D1257" i="2"/>
  <c r="U1257" i="2" s="1"/>
  <c r="D1259" i="2"/>
  <c r="D1258" i="2"/>
  <c r="D1241" i="2"/>
  <c r="D1245" i="2"/>
  <c r="D1247" i="2"/>
  <c r="S1247" i="2" s="1"/>
  <c r="D1235" i="2"/>
  <c r="G1235" i="2" s="1"/>
  <c r="D1237" i="2"/>
  <c r="G1237" i="2" s="1"/>
  <c r="D1227" i="2"/>
  <c r="H1227" i="2" s="1"/>
  <c r="D1230" i="2"/>
  <c r="D1231" i="2"/>
  <c r="D1228" i="2"/>
  <c r="L1228" i="2" s="1"/>
  <c r="D1220" i="2"/>
  <c r="H1220" i="2" s="1"/>
  <c r="D1217" i="2"/>
  <c r="D1216" i="2"/>
  <c r="D1208" i="2"/>
  <c r="AB1208" i="2" s="1"/>
  <c r="D1214" i="2"/>
  <c r="D1212" i="2"/>
  <c r="V1212" i="2" s="1"/>
  <c r="D1197" i="2"/>
  <c r="D1192" i="2"/>
  <c r="S1192" i="2" s="1"/>
  <c r="D1195" i="2"/>
  <c r="V1195" i="2" s="1"/>
  <c r="D1193" i="2"/>
  <c r="D1177" i="2"/>
  <c r="D1172" i="2"/>
  <c r="D1169" i="2"/>
  <c r="D1170" i="2"/>
  <c r="D1154" i="2"/>
  <c r="D1155" i="2"/>
  <c r="S1155" i="2" s="1"/>
  <c r="D1156" i="2"/>
  <c r="U1156" i="2" s="1"/>
  <c r="D1152" i="2"/>
  <c r="D1148" i="2"/>
  <c r="D1149" i="2"/>
  <c r="D1126" i="2"/>
  <c r="D1129" i="2"/>
  <c r="D1119" i="2"/>
  <c r="D1125" i="2"/>
  <c r="D1091" i="2"/>
  <c r="L1091" i="2" s="1"/>
  <c r="D1095" i="2"/>
  <c r="D1090" i="2"/>
  <c r="D1088" i="2"/>
  <c r="D1072" i="2"/>
  <c r="R1072" i="2" s="1"/>
  <c r="D1075" i="2"/>
  <c r="D1061" i="2"/>
  <c r="D1058" i="2"/>
  <c r="D1055" i="2"/>
  <c r="Q1055" i="2" s="1"/>
  <c r="D1060" i="2"/>
  <c r="D1048" i="2"/>
  <c r="D1051" i="2"/>
  <c r="D1047" i="2"/>
  <c r="O1047" i="2" s="1"/>
  <c r="D1042" i="2"/>
  <c r="D1043" i="2"/>
  <c r="D1036" i="2"/>
  <c r="D1032" i="2"/>
  <c r="D1034" i="2"/>
  <c r="D1021" i="2"/>
  <c r="D1019" i="2"/>
  <c r="D1008" i="2"/>
  <c r="D1005" i="2"/>
  <c r="V1005" i="2" s="1"/>
  <c r="D1004" i="2"/>
  <c r="E1004" i="2" s="1"/>
  <c r="D1010" i="2"/>
  <c r="U1010" i="2" s="1"/>
  <c r="D998" i="2"/>
  <c r="G998" i="2" s="1"/>
  <c r="D997" i="2"/>
  <c r="D995" i="2"/>
  <c r="D971" i="2"/>
  <c r="D967" i="2"/>
  <c r="Y967" i="2" s="1"/>
  <c r="D962" i="2"/>
  <c r="L962" i="2" s="1"/>
  <c r="D959" i="2"/>
  <c r="D955" i="2"/>
  <c r="G955" i="2" s="1"/>
  <c r="D952" i="2"/>
  <c r="AB952" i="2" s="1"/>
  <c r="D930" i="2"/>
  <c r="D928" i="2"/>
  <c r="D907" i="2"/>
  <c r="D906" i="2"/>
  <c r="D909" i="2"/>
  <c r="D905" i="2"/>
  <c r="D889" i="2"/>
  <c r="D890" i="2"/>
  <c r="I890" i="2" s="1"/>
  <c r="D888" i="2"/>
  <c r="V888" i="2" s="1"/>
  <c r="D879" i="2"/>
  <c r="D883" i="2"/>
  <c r="D874" i="2"/>
  <c r="T874" i="2" s="1"/>
  <c r="D872" i="2"/>
  <c r="D875" i="2"/>
  <c r="D871" i="2"/>
  <c r="D868" i="2"/>
  <c r="U868" i="2" s="1"/>
  <c r="D867" i="2"/>
  <c r="D870" i="2"/>
  <c r="D850" i="2"/>
  <c r="R850" i="2" s="1"/>
  <c r="D859" i="2"/>
  <c r="D1086" i="2"/>
  <c r="D1022" i="2"/>
  <c r="D1115" i="2"/>
  <c r="D1002" i="2"/>
  <c r="E1002" i="2" s="1"/>
  <c r="D1176" i="2"/>
  <c r="D972" i="2"/>
  <c r="D1226" i="2"/>
  <c r="D1189" i="2"/>
  <c r="D1083" i="2"/>
  <c r="D1094" i="2"/>
  <c r="D1001" i="2"/>
  <c r="D921" i="2"/>
  <c r="D1166" i="2"/>
  <c r="D931" i="2"/>
  <c r="M931" i="2" s="1"/>
  <c r="D924" i="2"/>
  <c r="D1059" i="2"/>
  <c r="D886" i="2"/>
  <c r="D948" i="2"/>
  <c r="D947" i="2"/>
  <c r="T947" i="2" s="1"/>
  <c r="D917" i="2"/>
  <c r="D876" i="2"/>
  <c r="D880" i="2"/>
  <c r="V880" i="2" s="1"/>
  <c r="D1175" i="2"/>
  <c r="H1175" i="2" s="1"/>
  <c r="D864" i="2"/>
  <c r="AB864" i="2" s="1"/>
  <c r="D873" i="2"/>
  <c r="D943" i="2"/>
  <c r="D1127" i="2"/>
  <c r="D902" i="2"/>
  <c r="X902" i="2" s="1"/>
  <c r="D1064" i="2"/>
  <c r="D1089" i="2"/>
  <c r="J1089" i="2" s="1"/>
  <c r="D970" i="2"/>
  <c r="D987" i="2"/>
  <c r="N987" i="2" s="1"/>
  <c r="D1050" i="2"/>
  <c r="D900" i="2"/>
  <c r="D911" i="2"/>
  <c r="D1024" i="2"/>
  <c r="O1024" i="2" s="1"/>
  <c r="D1046" i="2"/>
  <c r="D1134" i="2"/>
  <c r="D996" i="2"/>
  <c r="P996" i="2" s="1"/>
  <c r="D869" i="2"/>
  <c r="Z869" i="2" s="1"/>
  <c r="D1030" i="2"/>
  <c r="D1066" i="2"/>
  <c r="D1144" i="2"/>
  <c r="D1003" i="2"/>
  <c r="S1003" i="2" s="1"/>
  <c r="D1297" i="2"/>
  <c r="D878" i="2"/>
  <c r="D939" i="2"/>
  <c r="Z939" i="2" s="1"/>
  <c r="D851" i="2"/>
  <c r="F851" i="2" s="1"/>
  <c r="D881" i="2"/>
  <c r="D1225" i="2"/>
  <c r="D1057" i="2"/>
  <c r="Y1057" i="2" s="1"/>
  <c r="D1087" i="2"/>
  <c r="D1232" i="2"/>
  <c r="D1140" i="2"/>
  <c r="R1140" i="2" s="1"/>
  <c r="D1194" i="2"/>
  <c r="D1044" i="2"/>
  <c r="D1078" i="2"/>
  <c r="D1249" i="2"/>
  <c r="D1224" i="2"/>
  <c r="D1209" i="2"/>
  <c r="D1219" i="2"/>
  <c r="F1219" i="2" s="1"/>
  <c r="D1109" i="2"/>
  <c r="D1253" i="2"/>
  <c r="J1253" i="2" s="1"/>
  <c r="D1289" i="2"/>
  <c r="Z1289" i="2" s="1"/>
  <c r="D862" i="2"/>
  <c r="D861" i="2"/>
  <c r="D856" i="2"/>
  <c r="D857" i="2"/>
  <c r="D854" i="2"/>
  <c r="D849" i="2"/>
  <c r="D852" i="2"/>
  <c r="V852" i="2" s="1"/>
  <c r="H936" i="2"/>
  <c r="V1264" i="2"/>
  <c r="P1206" i="2"/>
  <c r="L988" i="2"/>
  <c r="P988" i="2"/>
  <c r="T988" i="2"/>
  <c r="AB988" i="2"/>
  <c r="E988" i="2"/>
  <c r="I988" i="2"/>
  <c r="Q988" i="2"/>
  <c r="U988" i="2"/>
  <c r="Y988" i="2"/>
  <c r="N988" i="2"/>
  <c r="V988" i="2"/>
  <c r="G988" i="2"/>
  <c r="W988" i="2"/>
  <c r="J988" i="2"/>
  <c r="Z988" i="2"/>
  <c r="AA988" i="2"/>
  <c r="R988" i="2"/>
  <c r="S988" i="2"/>
  <c r="E974" i="2"/>
  <c r="L974" i="2"/>
  <c r="T974" i="2"/>
  <c r="G974" i="2"/>
  <c r="O974" i="2"/>
  <c r="W974" i="2"/>
  <c r="X974" i="2"/>
  <c r="K974" i="2"/>
  <c r="AA974" i="2"/>
  <c r="S974" i="2"/>
  <c r="N974" i="2"/>
  <c r="Y974" i="2"/>
  <c r="F974" i="2"/>
  <c r="Z974" i="2"/>
  <c r="J974" i="2"/>
  <c r="V974" i="2"/>
  <c r="Q974" i="2"/>
  <c r="M974" i="2"/>
  <c r="E904" i="2"/>
  <c r="I904" i="2"/>
  <c r="Q904" i="2"/>
  <c r="L904" i="2"/>
  <c r="R904" i="2"/>
  <c r="Y904" i="2"/>
  <c r="F904" i="2"/>
  <c r="T904" i="2"/>
  <c r="H904" i="2"/>
  <c r="V904" i="2"/>
  <c r="AB904" i="2"/>
  <c r="Z904" i="2"/>
  <c r="W904" i="2"/>
  <c r="P904" i="2"/>
  <c r="U904" i="2"/>
  <c r="AA904" i="2"/>
  <c r="O904" i="2"/>
  <c r="S904" i="2"/>
  <c r="O1259" i="2"/>
  <c r="G1116" i="2"/>
  <c r="K1116" i="2"/>
  <c r="S1116" i="2"/>
  <c r="W1116" i="2"/>
  <c r="AA1116" i="2"/>
  <c r="L1116" i="2"/>
  <c r="P1116" i="2"/>
  <c r="T1116" i="2"/>
  <c r="AB1116" i="2"/>
  <c r="I1116" i="2"/>
  <c r="Q1116" i="2"/>
  <c r="J1116" i="2"/>
  <c r="R1116" i="2"/>
  <c r="Z1116" i="2"/>
  <c r="N1116" i="2"/>
  <c r="U1116" i="2"/>
  <c r="V1116" i="2"/>
  <c r="F1116" i="2"/>
  <c r="X1230" i="2"/>
  <c r="Y1005" i="2"/>
  <c r="K1034" i="2"/>
  <c r="P1034" i="2"/>
  <c r="K962" i="2"/>
  <c r="E963" i="2"/>
  <c r="J963" i="2"/>
  <c r="O963" i="2"/>
  <c r="Z963" i="2"/>
  <c r="F963" i="2"/>
  <c r="K963" i="2"/>
  <c r="V963" i="2"/>
  <c r="AA963" i="2"/>
  <c r="G963" i="2"/>
  <c r="AB963" i="2"/>
  <c r="H963" i="2"/>
  <c r="S963" i="2"/>
  <c r="N963" i="2"/>
  <c r="W963" i="2"/>
  <c r="X963" i="2"/>
  <c r="U963" i="2"/>
  <c r="Y963" i="2"/>
  <c r="I963" i="2"/>
  <c r="F1203" i="2"/>
  <c r="L1203" i="2"/>
  <c r="T1203" i="2"/>
  <c r="G1203" i="2"/>
  <c r="O1203" i="2"/>
  <c r="V1203" i="2"/>
  <c r="P1203" i="2"/>
  <c r="R1203" i="2"/>
  <c r="W1203" i="2"/>
  <c r="J1203" i="2"/>
  <c r="K1203" i="2"/>
  <c r="E1203" i="2"/>
  <c r="N1203" i="2"/>
  <c r="M1203" i="2"/>
  <c r="H1203" i="2"/>
  <c r="Q1203" i="2"/>
  <c r="Y1203" i="2"/>
  <c r="S1203" i="2"/>
  <c r="AA1042" i="2"/>
  <c r="W1042" i="2"/>
  <c r="N1052" i="2"/>
  <c r="E1052" i="2"/>
  <c r="Z1052" i="2"/>
  <c r="V1052" i="2"/>
  <c r="S1052" i="2"/>
  <c r="P1052" i="2"/>
  <c r="Q1052" i="2"/>
  <c r="AA1052" i="2"/>
  <c r="X1052" i="2"/>
  <c r="W1052" i="2"/>
  <c r="AB1052" i="2"/>
  <c r="M1052" i="2"/>
  <c r="G1052" i="2"/>
  <c r="H1052" i="2"/>
  <c r="L1052" i="2"/>
  <c r="Y1052" i="2"/>
  <c r="K1052" i="2"/>
  <c r="J1052" i="2"/>
  <c r="H1167" i="2"/>
  <c r="X1167" i="2"/>
  <c r="Z1167" i="2"/>
  <c r="W1167" i="2"/>
  <c r="I1167" i="2"/>
  <c r="Y1167" i="2"/>
  <c r="AB1167" i="2"/>
  <c r="L1167" i="2"/>
  <c r="V1167" i="2"/>
  <c r="F949" i="2"/>
  <c r="N949" i="2"/>
  <c r="U949" i="2"/>
  <c r="I949" i="2"/>
  <c r="X949" i="2"/>
  <c r="R949" i="2"/>
  <c r="E949" i="2"/>
  <c r="J949" i="2"/>
  <c r="M949" i="2"/>
  <c r="Y949" i="2"/>
  <c r="Q949" i="2"/>
  <c r="K949" i="2"/>
  <c r="AA949" i="2"/>
  <c r="S949" i="2"/>
  <c r="L949" i="2"/>
  <c r="O949" i="2"/>
  <c r="W949" i="2"/>
  <c r="V949" i="2"/>
  <c r="E1097" i="2"/>
  <c r="AB1097" i="2"/>
  <c r="Q1097" i="2"/>
  <c r="T1097" i="2"/>
  <c r="I1097" i="2"/>
  <c r="H1097" i="2"/>
  <c r="M1097" i="2"/>
  <c r="Z1097" i="2"/>
  <c r="S1097" i="2"/>
  <c r="P1097" i="2"/>
  <c r="AA1097" i="2"/>
  <c r="X1097" i="2"/>
  <c r="N1097" i="2"/>
  <c r="W1097" i="2"/>
  <c r="K1097" i="2"/>
  <c r="U1097" i="2"/>
  <c r="O1097" i="2"/>
  <c r="F1097" i="2"/>
  <c r="I1212" i="2"/>
  <c r="E909" i="2"/>
  <c r="O909" i="2"/>
  <c r="F909" i="2"/>
  <c r="AA888" i="2"/>
  <c r="L888" i="2"/>
  <c r="I1202" i="2"/>
  <c r="J1202" i="2"/>
  <c r="Z1202" i="2"/>
  <c r="U1202" i="2"/>
  <c r="M1202" i="2"/>
  <c r="V1202" i="2"/>
  <c r="AA1202" i="2"/>
  <c r="N1202" i="2"/>
  <c r="P1202" i="2"/>
  <c r="F1202" i="2"/>
  <c r="G1202" i="2"/>
  <c r="H1202" i="2"/>
  <c r="O1202" i="2"/>
  <c r="L1202" i="2"/>
  <c r="S1202" i="2"/>
  <c r="R1202" i="2"/>
  <c r="X1202" i="2"/>
  <c r="T1202" i="2"/>
  <c r="E978" i="2"/>
  <c r="P978" i="2"/>
  <c r="X978" i="2"/>
  <c r="K978" i="2"/>
  <c r="AA978" i="2"/>
  <c r="L978" i="2"/>
  <c r="AB978" i="2"/>
  <c r="G978" i="2"/>
  <c r="T978" i="2"/>
  <c r="W978" i="2"/>
  <c r="U978" i="2"/>
  <c r="Z978" i="2"/>
  <c r="M978" i="2"/>
  <c r="Q978" i="2"/>
  <c r="J978" i="2"/>
  <c r="F978" i="2"/>
  <c r="V978" i="2"/>
  <c r="I978" i="2"/>
  <c r="K929" i="2"/>
  <c r="G1247" i="2"/>
  <c r="T1247" i="2"/>
  <c r="V1247" i="2"/>
  <c r="E994" i="2"/>
  <c r="H994" i="2"/>
  <c r="P994" i="2"/>
  <c r="K994" i="2"/>
  <c r="S994" i="2"/>
  <c r="AA994" i="2"/>
  <c r="G994" i="2"/>
  <c r="W994" i="2"/>
  <c r="AB994" i="2"/>
  <c r="O994" i="2"/>
  <c r="R994" i="2"/>
  <c r="U994" i="2"/>
  <c r="J994" i="2"/>
  <c r="M994" i="2"/>
  <c r="N994" i="2"/>
  <c r="V994" i="2"/>
  <c r="F994" i="2"/>
  <c r="Y994" i="2"/>
  <c r="L946" i="2"/>
  <c r="AB946" i="2"/>
  <c r="M946" i="2"/>
  <c r="V946" i="2"/>
  <c r="W946" i="2"/>
  <c r="K946" i="2"/>
  <c r="E946" i="2"/>
  <c r="U946" i="2"/>
  <c r="N946" i="2"/>
  <c r="AA946" i="2"/>
  <c r="Q946" i="2"/>
  <c r="J946" i="2"/>
  <c r="Z946" i="2"/>
  <c r="H946" i="2"/>
  <c r="S946" i="2"/>
  <c r="G946" i="2"/>
  <c r="O946" i="2"/>
  <c r="I946" i="2"/>
  <c r="X946" i="2"/>
  <c r="Y946" i="2"/>
  <c r="R946" i="2"/>
  <c r="E1295" i="2"/>
  <c r="J1295" i="2"/>
  <c r="P1295" i="2"/>
  <c r="U1295" i="2"/>
  <c r="Z1295" i="2"/>
  <c r="F1295" i="2"/>
  <c r="L1295" i="2"/>
  <c r="Q1295" i="2"/>
  <c r="V1295" i="2"/>
  <c r="AB1295" i="2"/>
  <c r="H1295" i="2"/>
  <c r="R1295" i="2"/>
  <c r="I1295" i="2"/>
  <c r="T1295" i="2"/>
  <c r="X1295" i="2"/>
  <c r="Y1295" i="2"/>
  <c r="N1295" i="2"/>
  <c r="M1295" i="2"/>
  <c r="G1295" i="2"/>
  <c r="W1295" i="2"/>
  <c r="AA1295" i="2"/>
  <c r="O1295" i="2"/>
  <c r="K1295" i="2"/>
  <c r="S1295" i="2"/>
  <c r="R1086" i="2"/>
  <c r="O1086" i="2"/>
  <c r="H1086" i="2"/>
  <c r="AA1086" i="2"/>
  <c r="F1086" i="2"/>
  <c r="Z1086" i="2"/>
  <c r="AB1176" i="2"/>
  <c r="E1176" i="2"/>
  <c r="R1176" i="2"/>
  <c r="Z1176" i="2"/>
  <c r="W1176" i="2"/>
  <c r="F1176" i="2"/>
  <c r="O1083" i="2"/>
  <c r="F1083" i="2"/>
  <c r="K1083" i="2"/>
  <c r="L1083" i="2"/>
  <c r="X1083" i="2"/>
  <c r="G1083" i="2"/>
  <c r="S1083" i="2"/>
  <c r="M1083" i="2"/>
  <c r="Y1083" i="2"/>
  <c r="T931" i="2"/>
  <c r="E1213" i="2"/>
  <c r="G1213" i="2"/>
  <c r="O1213" i="2"/>
  <c r="W1213" i="2"/>
  <c r="H1213" i="2"/>
  <c r="P1213" i="2"/>
  <c r="X1213" i="2"/>
  <c r="S1213" i="2"/>
  <c r="T1213" i="2"/>
  <c r="AA1213" i="2"/>
  <c r="AB1213" i="2"/>
  <c r="K1213" i="2"/>
  <c r="L1213" i="2"/>
  <c r="R1213" i="2"/>
  <c r="Q1213" i="2"/>
  <c r="J1213" i="2"/>
  <c r="I1213" i="2"/>
  <c r="U1213" i="2"/>
  <c r="Z1213" i="2"/>
  <c r="F1213" i="2"/>
  <c r="Y1213" i="2"/>
  <c r="V1213" i="2"/>
  <c r="M1213" i="2"/>
  <c r="N1213" i="2"/>
  <c r="R1157" i="2"/>
  <c r="P880" i="2"/>
  <c r="E862" i="2"/>
  <c r="H862" i="2"/>
  <c r="N862" i="2"/>
  <c r="S862" i="2"/>
  <c r="X862" i="2"/>
  <c r="G862" i="2"/>
  <c r="O862" i="2"/>
  <c r="V862" i="2"/>
  <c r="AB862" i="2"/>
  <c r="J862" i="2"/>
  <c r="P862" i="2"/>
  <c r="W862" i="2"/>
  <c r="F862" i="2"/>
  <c r="T862" i="2"/>
  <c r="K862" i="2"/>
  <c r="Z862" i="2"/>
  <c r="L862" i="2"/>
  <c r="R862" i="2"/>
  <c r="AA862" i="2"/>
  <c r="M862" i="2"/>
  <c r="Y862" i="2"/>
  <c r="I862" i="2"/>
  <c r="U862" i="2"/>
  <c r="Q862" i="2"/>
  <c r="E1188" i="2"/>
  <c r="E1132" i="2"/>
  <c r="I1132" i="2"/>
  <c r="M1132" i="2"/>
  <c r="Q1132" i="2"/>
  <c r="U1132" i="2"/>
  <c r="Y1132" i="2"/>
  <c r="F1132" i="2"/>
  <c r="J1132" i="2"/>
  <c r="N1132" i="2"/>
  <c r="R1132" i="2"/>
  <c r="V1132" i="2"/>
  <c r="Z1132" i="2"/>
  <c r="G1132" i="2"/>
  <c r="O1132" i="2"/>
  <c r="W1132" i="2"/>
  <c r="H1132" i="2"/>
  <c r="P1132" i="2"/>
  <c r="X1132" i="2"/>
  <c r="S1132" i="2"/>
  <c r="T1132" i="2"/>
  <c r="K1132" i="2"/>
  <c r="L1132" i="2"/>
  <c r="AA1132" i="2"/>
  <c r="AB1132" i="2"/>
  <c r="M1089" i="2"/>
  <c r="L910" i="2"/>
  <c r="P884" i="2"/>
  <c r="E1073" i="2"/>
  <c r="G1073" i="2"/>
  <c r="M1073" i="2"/>
  <c r="T1073" i="2"/>
  <c r="AB1073" i="2"/>
  <c r="H1073" i="2"/>
  <c r="O1073" i="2"/>
  <c r="W1073" i="2"/>
  <c r="Q1073" i="2"/>
  <c r="S1073" i="2"/>
  <c r="I1073" i="2"/>
  <c r="L1073" i="2"/>
  <c r="X1073" i="2"/>
  <c r="Y1073" i="2"/>
  <c r="U1073" i="2"/>
  <c r="R1073" i="2"/>
  <c r="K1073" i="2"/>
  <c r="Z1073" i="2"/>
  <c r="P1073" i="2"/>
  <c r="F1073" i="2"/>
  <c r="V1073" i="2"/>
  <c r="J1073" i="2"/>
  <c r="N1073" i="2"/>
  <c r="AA1073" i="2"/>
  <c r="J1070" i="2"/>
  <c r="O1070" i="2"/>
  <c r="T1070" i="2"/>
  <c r="Z1070" i="2"/>
  <c r="F1070" i="2"/>
  <c r="K1070" i="2"/>
  <c r="P1070" i="2"/>
  <c r="V1070" i="2"/>
  <c r="AA1070" i="2"/>
  <c r="L1070" i="2"/>
  <c r="W1070" i="2"/>
  <c r="N1070" i="2"/>
  <c r="X1070" i="2"/>
  <c r="G1070" i="2"/>
  <c r="AB1070" i="2"/>
  <c r="H1070" i="2"/>
  <c r="R1070" i="2"/>
  <c r="S1070" i="2"/>
  <c r="Q1070" i="2"/>
  <c r="I1070" i="2"/>
  <c r="E1070" i="2"/>
  <c r="U1070" i="2"/>
  <c r="Y1070" i="2"/>
  <c r="M1070" i="2"/>
  <c r="N897" i="2"/>
  <c r="Q897" i="2"/>
  <c r="F897" i="2"/>
  <c r="Y897" i="2"/>
  <c r="AA897" i="2"/>
  <c r="K897" i="2"/>
  <c r="H897" i="2"/>
  <c r="AB897" i="2"/>
  <c r="U897" i="2"/>
  <c r="V897" i="2"/>
  <c r="T897" i="2"/>
  <c r="S897" i="2"/>
  <c r="J897" i="2"/>
  <c r="O897" i="2"/>
  <c r="M897" i="2"/>
  <c r="E897" i="2"/>
  <c r="Z897" i="2"/>
  <c r="L897" i="2"/>
  <c r="I897" i="2"/>
  <c r="R897" i="2"/>
  <c r="W897" i="2"/>
  <c r="X897" i="2"/>
  <c r="P897" i="2"/>
  <c r="G897" i="2"/>
  <c r="AB1160" i="2"/>
  <c r="I1160" i="2"/>
  <c r="F1279" i="2"/>
  <c r="L1279" i="2"/>
  <c r="Q1279" i="2"/>
  <c r="V1279" i="2"/>
  <c r="AB1279" i="2"/>
  <c r="H1279" i="2"/>
  <c r="M1279" i="2"/>
  <c r="R1279" i="2"/>
  <c r="X1279" i="2"/>
  <c r="I1279" i="2"/>
  <c r="T1279" i="2"/>
  <c r="J1279" i="2"/>
  <c r="U1279" i="2"/>
  <c r="N1279" i="2"/>
  <c r="P1279" i="2"/>
  <c r="E1279" i="2"/>
  <c r="Y1279" i="2"/>
  <c r="Z1279" i="2"/>
  <c r="G1279" i="2"/>
  <c r="W1279" i="2"/>
  <c r="O1279" i="2"/>
  <c r="S1279" i="2"/>
  <c r="AA1279" i="2"/>
  <c r="K1279" i="2"/>
  <c r="N861" i="2"/>
  <c r="V861" i="2"/>
  <c r="H913" i="2"/>
  <c r="S913" i="2"/>
  <c r="I913" i="2"/>
  <c r="T913" i="2"/>
  <c r="X913" i="2"/>
  <c r="Y913" i="2"/>
  <c r="M913" i="2"/>
  <c r="O913" i="2"/>
  <c r="R913" i="2"/>
  <c r="K913" i="2"/>
  <c r="G913" i="2"/>
  <c r="AB913" i="2"/>
  <c r="J913" i="2"/>
  <c r="U913" i="2"/>
  <c r="F913" i="2"/>
  <c r="V913" i="2"/>
  <c r="P913" i="2"/>
  <c r="L913" i="2"/>
  <c r="Z913" i="2"/>
  <c r="Q913" i="2"/>
  <c r="N913" i="2"/>
  <c r="E913" i="2"/>
  <c r="AA913" i="2"/>
  <c r="W913" i="2"/>
  <c r="R1066" i="2"/>
  <c r="M1066" i="2"/>
  <c r="U953" i="2"/>
  <c r="M953" i="2"/>
  <c r="AA953" i="2"/>
  <c r="J1111" i="2"/>
  <c r="R1111" i="2"/>
  <c r="U1111" i="2"/>
  <c r="E1296" i="2"/>
  <c r="H1296" i="2"/>
  <c r="O1296" i="2"/>
  <c r="W1296" i="2"/>
  <c r="I1296" i="2"/>
  <c r="Q1296" i="2"/>
  <c r="X1296" i="2"/>
  <c r="S1296" i="2"/>
  <c r="G1296" i="2"/>
  <c r="T1296" i="2"/>
  <c r="Y1296" i="2"/>
  <c r="AB1296" i="2"/>
  <c r="L1296" i="2"/>
  <c r="M1296" i="2"/>
  <c r="AA1296" i="2"/>
  <c r="N1296" i="2"/>
  <c r="K1296" i="2"/>
  <c r="V1296" i="2"/>
  <c r="U1296" i="2"/>
  <c r="J1296" i="2"/>
  <c r="F1296" i="2"/>
  <c r="Z1296" i="2"/>
  <c r="P1296" i="2"/>
  <c r="R1296" i="2"/>
  <c r="Y1071" i="2"/>
  <c r="V1071" i="2"/>
  <c r="S1071" i="2"/>
  <c r="L1071" i="2"/>
  <c r="F941" i="2"/>
  <c r="L941" i="2"/>
  <c r="T941" i="2"/>
  <c r="AB941" i="2"/>
  <c r="E941" i="2"/>
  <c r="M941" i="2"/>
  <c r="U941" i="2"/>
  <c r="P941" i="2"/>
  <c r="Q941" i="2"/>
  <c r="X941" i="2"/>
  <c r="Y941" i="2"/>
  <c r="H941" i="2"/>
  <c r="I941" i="2"/>
  <c r="O941" i="2"/>
  <c r="N941" i="2"/>
  <c r="W941" i="2"/>
  <c r="V941" i="2"/>
  <c r="AA941" i="2"/>
  <c r="K941" i="2"/>
  <c r="Z941" i="2"/>
  <c r="J941" i="2"/>
  <c r="G941" i="2"/>
  <c r="S941" i="2"/>
  <c r="R941" i="2"/>
  <c r="E854" i="2"/>
  <c r="F854" i="2"/>
  <c r="K854" i="2"/>
  <c r="P854" i="2"/>
  <c r="V854" i="2"/>
  <c r="AA854" i="2"/>
  <c r="G854" i="2"/>
  <c r="N854" i="2"/>
  <c r="T854" i="2"/>
  <c r="AB854" i="2"/>
  <c r="H854" i="2"/>
  <c r="O854" i="2"/>
  <c r="W854" i="2"/>
  <c r="L854" i="2"/>
  <c r="Z854" i="2"/>
  <c r="R854" i="2"/>
  <c r="X854" i="2"/>
  <c r="J854" i="2"/>
  <c r="S854" i="2"/>
  <c r="U854" i="2"/>
  <c r="M854" i="2"/>
  <c r="Q854" i="2"/>
  <c r="Y854" i="2"/>
  <c r="I854" i="2"/>
  <c r="K849" i="2"/>
  <c r="AB849" i="2"/>
  <c r="Y849" i="2"/>
  <c r="U849" i="2"/>
  <c r="K951" i="2"/>
  <c r="I951" i="2"/>
  <c r="H1136" i="2"/>
  <c r="L1136" i="2"/>
  <c r="P1136" i="2"/>
  <c r="T1136" i="2"/>
  <c r="X1136" i="2"/>
  <c r="AB1136" i="2"/>
  <c r="E1136" i="2"/>
  <c r="I1136" i="2"/>
  <c r="M1136" i="2"/>
  <c r="Q1136" i="2"/>
  <c r="U1136" i="2"/>
  <c r="Y1136" i="2"/>
  <c r="F1136" i="2"/>
  <c r="N1136" i="2"/>
  <c r="V1136" i="2"/>
  <c r="G1136" i="2"/>
  <c r="O1136" i="2"/>
  <c r="W1136" i="2"/>
  <c r="J1136" i="2"/>
  <c r="Z1136" i="2"/>
  <c r="K1136" i="2"/>
  <c r="AA1136" i="2"/>
  <c r="R1136" i="2"/>
  <c r="S1136" i="2"/>
  <c r="P1265" i="2"/>
  <c r="X1265" i="2"/>
  <c r="K1265" i="2"/>
  <c r="T1265" i="2"/>
  <c r="G1265" i="2"/>
  <c r="AB1265" i="2"/>
  <c r="O1265" i="2"/>
  <c r="U1265" i="2"/>
  <c r="N1265" i="2"/>
  <c r="I1265" i="2"/>
  <c r="Z1265" i="2"/>
  <c r="Y1265" i="2"/>
  <c r="M1265" i="2"/>
  <c r="J1265" i="2"/>
  <c r="I930" i="2"/>
  <c r="R930" i="2"/>
  <c r="AA930" i="2"/>
  <c r="AB930" i="2"/>
  <c r="Z930" i="2"/>
  <c r="X930" i="2"/>
  <c r="M930" i="2"/>
  <c r="O930" i="2"/>
  <c r="H930" i="2"/>
  <c r="S930" i="2"/>
  <c r="N930" i="2"/>
  <c r="G930" i="2"/>
  <c r="W930" i="2"/>
  <c r="U930" i="2"/>
  <c r="L930" i="2"/>
  <c r="F933" i="2"/>
  <c r="E933" i="2"/>
  <c r="M933" i="2"/>
  <c r="U933" i="2"/>
  <c r="H933" i="2"/>
  <c r="P933" i="2"/>
  <c r="X933" i="2"/>
  <c r="I933" i="2"/>
  <c r="Y933" i="2"/>
  <c r="L933" i="2"/>
  <c r="AB933" i="2"/>
  <c r="Q933" i="2"/>
  <c r="T933" i="2"/>
  <c r="W933" i="2"/>
  <c r="G933" i="2"/>
  <c r="V933" i="2"/>
  <c r="O933" i="2"/>
  <c r="N933" i="2"/>
  <c r="S933" i="2"/>
  <c r="R933" i="2"/>
  <c r="AA933" i="2"/>
  <c r="K933" i="2"/>
  <c r="Z933" i="2"/>
  <c r="J933" i="2"/>
  <c r="H1135" i="2"/>
  <c r="N1135" i="2"/>
  <c r="W1135" i="2"/>
  <c r="P1135" i="2"/>
  <c r="U1135" i="2"/>
  <c r="Q1063" i="2"/>
  <c r="R1063" i="2"/>
  <c r="S1063" i="2"/>
  <c r="H1063" i="2"/>
  <c r="Y1275" i="2"/>
  <c r="K1275" i="2"/>
  <c r="AA1275" i="2"/>
  <c r="U1275" i="2"/>
  <c r="Q1275" i="2"/>
  <c r="M1275" i="2"/>
  <c r="N1275" i="2"/>
  <c r="O1275" i="2"/>
  <c r="E1275" i="2"/>
  <c r="Z1275" i="2"/>
  <c r="V1275" i="2"/>
  <c r="R1275" i="2"/>
  <c r="T1275" i="2"/>
  <c r="G1275" i="2"/>
  <c r="P1275" i="2"/>
  <c r="H1275" i="2"/>
  <c r="J1275" i="2"/>
  <c r="S1275" i="2"/>
  <c r="F1275" i="2"/>
  <c r="X1275" i="2"/>
  <c r="W1275" i="2"/>
  <c r="L1275" i="2"/>
  <c r="I1275" i="2"/>
  <c r="AB1275" i="2"/>
  <c r="E1013" i="2"/>
  <c r="I1013" i="2"/>
  <c r="Q1013" i="2"/>
  <c r="X1013" i="2"/>
  <c r="L1013" i="2"/>
  <c r="R1013" i="2"/>
  <c r="Y1013" i="2"/>
  <c r="M1013" i="2"/>
  <c r="AB1013" i="2"/>
  <c r="N1013" i="2"/>
  <c r="T1013" i="2"/>
  <c r="V1013" i="2"/>
  <c r="F1013" i="2"/>
  <c r="H1013" i="2"/>
  <c r="U1013" i="2"/>
  <c r="S1013" i="2"/>
  <c r="K1013" i="2"/>
  <c r="P1013" i="2"/>
  <c r="G1013" i="2"/>
  <c r="W1013" i="2"/>
  <c r="J1013" i="2"/>
  <c r="AA1013" i="2"/>
  <c r="O1013" i="2"/>
  <c r="Z1013" i="2"/>
  <c r="F872" i="2"/>
  <c r="J872" i="2"/>
  <c r="N872" i="2"/>
  <c r="R872" i="2"/>
  <c r="V872" i="2"/>
  <c r="Z872" i="2"/>
  <c r="I872" i="2"/>
  <c r="O872" i="2"/>
  <c r="T872" i="2"/>
  <c r="Y872" i="2"/>
  <c r="E872" i="2"/>
  <c r="K872" i="2"/>
  <c r="P872" i="2"/>
  <c r="U872" i="2"/>
  <c r="AA872" i="2"/>
  <c r="H872" i="2"/>
  <c r="S872" i="2"/>
  <c r="L872" i="2"/>
  <c r="W872" i="2"/>
  <c r="M872" i="2"/>
  <c r="Q872" i="2"/>
  <c r="G872" i="2"/>
  <c r="X872" i="2"/>
  <c r="AB872" i="2"/>
  <c r="O1074" i="2"/>
  <c r="Z1074" i="2"/>
  <c r="M1074" i="2"/>
  <c r="F1074" i="2"/>
  <c r="AA1074" i="2"/>
  <c r="W1074" i="2"/>
  <c r="J1074" i="2"/>
  <c r="U1074" i="2"/>
  <c r="V1074" i="2"/>
  <c r="AB1074" i="2"/>
  <c r="N1074" i="2"/>
  <c r="I1074" i="2"/>
  <c r="L1074" i="2"/>
  <c r="S1074" i="2"/>
  <c r="E1074" i="2"/>
  <c r="Y1074" i="2"/>
  <c r="G1074" i="2"/>
  <c r="H1074" i="2"/>
  <c r="X1074" i="2"/>
  <c r="K1074" i="2"/>
  <c r="R1074" i="2"/>
  <c r="T1074" i="2"/>
  <c r="Q1074" i="2"/>
  <c r="P1074" i="2"/>
  <c r="Y1068" i="2"/>
  <c r="M1068" i="2"/>
  <c r="M920" i="2"/>
  <c r="AB920" i="2"/>
  <c r="R920" i="2"/>
  <c r="T920" i="2"/>
  <c r="Y920" i="2"/>
  <c r="F920" i="2"/>
  <c r="L920" i="2"/>
  <c r="O920" i="2"/>
  <c r="E920" i="2"/>
  <c r="Z920" i="2"/>
  <c r="I920" i="2"/>
  <c r="N920" i="2"/>
  <c r="G920" i="2"/>
  <c r="W920" i="2"/>
  <c r="S920" i="2"/>
  <c r="J920" i="2"/>
  <c r="H920" i="2"/>
  <c r="P920" i="2"/>
  <c r="X920" i="2"/>
  <c r="AA920" i="2"/>
  <c r="Q920" i="2"/>
  <c r="V920" i="2"/>
  <c r="U920" i="2"/>
  <c r="K920" i="2"/>
  <c r="I1174" i="2"/>
  <c r="O1174" i="2"/>
  <c r="T1174" i="2"/>
  <c r="Y1174" i="2"/>
  <c r="E1174" i="2"/>
  <c r="K1174" i="2"/>
  <c r="P1174" i="2"/>
  <c r="U1174" i="2"/>
  <c r="AA1174" i="2"/>
  <c r="G1174" i="2"/>
  <c r="Q1174" i="2"/>
  <c r="AB1174" i="2"/>
  <c r="H1174" i="2"/>
  <c r="S1174" i="2"/>
  <c r="L1174" i="2"/>
  <c r="M1174" i="2"/>
  <c r="W1174" i="2"/>
  <c r="X1174" i="2"/>
  <c r="F1174" i="2"/>
  <c r="V1174" i="2"/>
  <c r="Z1174" i="2"/>
  <c r="N1174" i="2"/>
  <c r="J1174" i="2"/>
  <c r="R1174" i="2"/>
  <c r="E912" i="2"/>
  <c r="I912" i="2"/>
  <c r="Q912" i="2"/>
  <c r="X912" i="2"/>
  <c r="L912" i="2"/>
  <c r="R912" i="2"/>
  <c r="Y912" i="2"/>
  <c r="M912" i="2"/>
  <c r="AB912" i="2"/>
  <c r="N912" i="2"/>
  <c r="F912" i="2"/>
  <c r="H912" i="2"/>
  <c r="T912" i="2"/>
  <c r="V912" i="2"/>
  <c r="P912" i="2"/>
  <c r="O912" i="2"/>
  <c r="Z912" i="2"/>
  <c r="W912" i="2"/>
  <c r="J912" i="2"/>
  <c r="S912" i="2"/>
  <c r="G912" i="2"/>
  <c r="K912" i="2"/>
  <c r="U912" i="2"/>
  <c r="AA912" i="2"/>
  <c r="F954" i="2"/>
  <c r="F1294" i="2"/>
  <c r="J1294" i="2"/>
  <c r="N1294" i="2"/>
  <c r="R1294" i="2"/>
  <c r="V1294" i="2"/>
  <c r="Z1294" i="2"/>
  <c r="G1294" i="2"/>
  <c r="K1294" i="2"/>
  <c r="O1294" i="2"/>
  <c r="S1294" i="2"/>
  <c r="W1294" i="2"/>
  <c r="AA1294" i="2"/>
  <c r="H1294" i="2"/>
  <c r="P1294" i="2"/>
  <c r="X1294" i="2"/>
  <c r="I1294" i="2"/>
  <c r="Q1294" i="2"/>
  <c r="Y1294" i="2"/>
  <c r="L1294" i="2"/>
  <c r="AB1294" i="2"/>
  <c r="M1294" i="2"/>
  <c r="T1294" i="2"/>
  <c r="E1294" i="2"/>
  <c r="U1294" i="2"/>
  <c r="F927" i="2"/>
  <c r="J927" i="2"/>
  <c r="N927" i="2"/>
  <c r="R927" i="2"/>
  <c r="V927" i="2"/>
  <c r="Z927" i="2"/>
  <c r="G927" i="2"/>
  <c r="K927" i="2"/>
  <c r="O927" i="2"/>
  <c r="S927" i="2"/>
  <c r="W927" i="2"/>
  <c r="AA927" i="2"/>
  <c r="H927" i="2"/>
  <c r="P927" i="2"/>
  <c r="X927" i="2"/>
  <c r="I927" i="2"/>
  <c r="Q927" i="2"/>
  <c r="Y927" i="2"/>
  <c r="L927" i="2"/>
  <c r="AB927" i="2"/>
  <c r="M927" i="2"/>
  <c r="T927" i="2"/>
  <c r="U927" i="2"/>
  <c r="E927" i="2"/>
  <c r="F1092" i="2"/>
  <c r="J1092" i="2"/>
  <c r="N1092" i="2"/>
  <c r="R1092" i="2"/>
  <c r="V1092" i="2"/>
  <c r="Z1092" i="2"/>
  <c r="G1092" i="2"/>
  <c r="K1092" i="2"/>
  <c r="O1092" i="2"/>
  <c r="S1092" i="2"/>
  <c r="W1092" i="2"/>
  <c r="AA1092" i="2"/>
  <c r="H1092" i="2"/>
  <c r="P1092" i="2"/>
  <c r="X1092" i="2"/>
  <c r="I1092" i="2"/>
  <c r="Q1092" i="2"/>
  <c r="Y1092" i="2"/>
  <c r="L1092" i="2"/>
  <c r="AB1092" i="2"/>
  <c r="M1092" i="2"/>
  <c r="T1092" i="2"/>
  <c r="U1092" i="2"/>
  <c r="E1092" i="2"/>
  <c r="G1180" i="2"/>
  <c r="K1180" i="2"/>
  <c r="O1180" i="2"/>
  <c r="S1180" i="2"/>
  <c r="W1180" i="2"/>
  <c r="AA1180" i="2"/>
  <c r="H1180" i="2"/>
  <c r="L1180" i="2"/>
  <c r="P1180" i="2"/>
  <c r="T1180" i="2"/>
  <c r="X1180" i="2"/>
  <c r="AB1180" i="2"/>
  <c r="E1180" i="2"/>
  <c r="M1180" i="2"/>
  <c r="U1180" i="2"/>
  <c r="F1180" i="2"/>
  <c r="N1180" i="2"/>
  <c r="V1180" i="2"/>
  <c r="I1180" i="2"/>
  <c r="Y1180" i="2"/>
  <c r="J1180" i="2"/>
  <c r="Z1180" i="2"/>
  <c r="Q1180" i="2"/>
  <c r="R1180" i="2"/>
  <c r="E1193" i="2"/>
  <c r="I1193" i="2"/>
  <c r="T1193" i="2"/>
  <c r="M1193" i="2"/>
  <c r="X1193" i="2"/>
  <c r="N1193" i="2"/>
  <c r="R1193" i="2"/>
  <c r="H1193" i="2"/>
  <c r="Y1193" i="2"/>
  <c r="AB1193" i="2"/>
  <c r="F1193" i="2"/>
  <c r="Z1193" i="2"/>
  <c r="O1193" i="2"/>
  <c r="V1193" i="2"/>
  <c r="J1193" i="2"/>
  <c r="W1193" i="2"/>
  <c r="L1193" i="2"/>
  <c r="Q1193" i="2"/>
  <c r="G1193" i="2"/>
  <c r="AA1193" i="2"/>
  <c r="U1193" i="2"/>
  <c r="K1193" i="2"/>
  <c r="P1193" i="2"/>
  <c r="S1193" i="2"/>
  <c r="T1150" i="2"/>
  <c r="Z1150" i="2"/>
  <c r="S1150" i="2"/>
  <c r="P1150" i="2"/>
  <c r="F1150" i="2"/>
  <c r="G1150" i="2"/>
  <c r="R1150" i="2"/>
  <c r="E986" i="2"/>
  <c r="L986" i="2"/>
  <c r="T986" i="2"/>
  <c r="AB986" i="2"/>
  <c r="G986" i="2"/>
  <c r="O986" i="2"/>
  <c r="W986" i="2"/>
  <c r="H986" i="2"/>
  <c r="X986" i="2"/>
  <c r="K986" i="2"/>
  <c r="AA986" i="2"/>
  <c r="P986" i="2"/>
  <c r="S986" i="2"/>
  <c r="Z986" i="2"/>
  <c r="J986" i="2"/>
  <c r="M986" i="2"/>
  <c r="U986" i="2"/>
  <c r="V986" i="2"/>
  <c r="F986" i="2"/>
  <c r="Y986" i="2"/>
  <c r="I986" i="2"/>
  <c r="R986" i="2"/>
  <c r="Q986" i="2"/>
  <c r="N986" i="2"/>
  <c r="R1080" i="2"/>
  <c r="X1080" i="2"/>
  <c r="Y1080" i="2"/>
  <c r="Q1080" i="2"/>
  <c r="U1080" i="2"/>
  <c r="K1080" i="2"/>
  <c r="G1080" i="2"/>
  <c r="E1049" i="2"/>
  <c r="H1049" i="2"/>
  <c r="O1049" i="2"/>
  <c r="W1049" i="2"/>
  <c r="I1049" i="2"/>
  <c r="Q1049" i="2"/>
  <c r="X1049" i="2"/>
  <c r="S1049" i="2"/>
  <c r="G1049" i="2"/>
  <c r="T1049" i="2"/>
  <c r="L1049" i="2"/>
  <c r="M1049" i="2"/>
  <c r="Y1049" i="2"/>
  <c r="AB1049" i="2"/>
  <c r="U1049" i="2"/>
  <c r="J1049" i="2"/>
  <c r="Z1049" i="2"/>
  <c r="P1049" i="2"/>
  <c r="N1049" i="2"/>
  <c r="K1049" i="2"/>
  <c r="R1049" i="2"/>
  <c r="F1049" i="2"/>
  <c r="AA1049" i="2"/>
  <c r="V1049" i="2"/>
  <c r="M1133" i="2"/>
  <c r="AB1133" i="2"/>
  <c r="V1133" i="2"/>
  <c r="O1133" i="2"/>
  <c r="AA1133" i="2"/>
  <c r="K1133" i="2"/>
  <c r="W1133" i="2"/>
  <c r="H1248" i="2"/>
  <c r="T1248" i="2"/>
  <c r="X1248" i="2"/>
  <c r="Q1248" i="2"/>
  <c r="J1248" i="2"/>
  <c r="Z1248" i="2"/>
  <c r="S1248" i="2"/>
  <c r="AB1248" i="2"/>
  <c r="E1248" i="2"/>
  <c r="Y1248" i="2"/>
  <c r="V1248" i="2"/>
  <c r="W1248" i="2"/>
  <c r="R1248" i="2"/>
  <c r="I1248" i="2"/>
  <c r="F1248" i="2"/>
  <c r="G1248" i="2"/>
  <c r="AA1248" i="2"/>
  <c r="L1248" i="2"/>
  <c r="M1248" i="2"/>
  <c r="N1248" i="2"/>
  <c r="K1248" i="2"/>
  <c r="U1248" i="2"/>
  <c r="O1248" i="2"/>
  <c r="P1248" i="2"/>
  <c r="AB1030" i="2"/>
  <c r="M1065" i="2"/>
  <c r="T1065" i="2"/>
  <c r="W1065" i="2"/>
  <c r="Q1065" i="2"/>
  <c r="U1065" i="2"/>
  <c r="P1065" i="2"/>
  <c r="V1065" i="2"/>
  <c r="E1095" i="2"/>
  <c r="G1095" i="2"/>
  <c r="L1095" i="2"/>
  <c r="R1095" i="2"/>
  <c r="W1095" i="2"/>
  <c r="AB1095" i="2"/>
  <c r="H1095" i="2"/>
  <c r="N1095" i="2"/>
  <c r="S1095" i="2"/>
  <c r="X1095" i="2"/>
  <c r="O1095" i="2"/>
  <c r="Z1095" i="2"/>
  <c r="F1095" i="2"/>
  <c r="P1095" i="2"/>
  <c r="AA1095" i="2"/>
  <c r="J1095" i="2"/>
  <c r="K1095" i="2"/>
  <c r="T1095" i="2"/>
  <c r="V1095" i="2"/>
  <c r="U1095" i="2"/>
  <c r="M1095" i="2"/>
  <c r="Q1095" i="2"/>
  <c r="Y1095" i="2"/>
  <c r="I1095" i="2"/>
  <c r="E1113" i="2"/>
  <c r="Q1113" i="2"/>
  <c r="X1113" i="2"/>
  <c r="J1113" i="2"/>
  <c r="Z1113" i="2"/>
  <c r="K1113" i="2"/>
  <c r="N1113" i="2"/>
  <c r="G1113" i="2"/>
  <c r="O1113" i="2"/>
  <c r="M1000" i="2"/>
  <c r="Q1000" i="2"/>
  <c r="J1000" i="2"/>
  <c r="V1000" i="2"/>
  <c r="Z1000" i="2"/>
  <c r="H1000" i="2"/>
  <c r="S1000" i="2"/>
  <c r="T1000" i="2"/>
  <c r="AB1000" i="2"/>
  <c r="K1061" i="2"/>
  <c r="J855" i="2"/>
  <c r="R855" i="2"/>
  <c r="Z855" i="2"/>
  <c r="H855" i="2"/>
  <c r="X855" i="2"/>
  <c r="I855" i="2"/>
  <c r="O855" i="2"/>
  <c r="L855" i="2"/>
  <c r="W855" i="2"/>
  <c r="P855" i="2"/>
  <c r="U855" i="2"/>
  <c r="AB855" i="2"/>
  <c r="K855" i="2"/>
  <c r="K1250" i="2"/>
  <c r="H1250" i="2"/>
  <c r="L1250" i="2"/>
  <c r="O1250" i="2"/>
  <c r="T1250" i="2"/>
  <c r="AB1250" i="2"/>
  <c r="Q1250" i="2"/>
  <c r="Y1250" i="2"/>
  <c r="M1250" i="2"/>
  <c r="W1250" i="2"/>
  <c r="R1250" i="2"/>
  <c r="S1250" i="2"/>
  <c r="Z1250" i="2"/>
  <c r="AA1250" i="2"/>
  <c r="T993" i="2"/>
  <c r="X993" i="2"/>
  <c r="H993" i="2"/>
  <c r="I993" i="2"/>
  <c r="Y993" i="2"/>
  <c r="R993" i="2"/>
  <c r="K993" i="2"/>
  <c r="AA993" i="2"/>
  <c r="P993" i="2"/>
  <c r="Q993" i="2"/>
  <c r="Z993" i="2"/>
  <c r="AB993" i="2"/>
  <c r="M993" i="2"/>
  <c r="F993" i="2"/>
  <c r="V993" i="2"/>
  <c r="O993" i="2"/>
  <c r="J993" i="2"/>
  <c r="S993" i="2"/>
  <c r="G993" i="2"/>
  <c r="E993" i="2"/>
  <c r="W993" i="2"/>
  <c r="U993" i="2"/>
  <c r="L993" i="2"/>
  <c r="N993" i="2"/>
  <c r="J1273" i="2"/>
  <c r="Z1273" i="2"/>
  <c r="O1273" i="2"/>
  <c r="Q1273" i="2"/>
  <c r="K1273" i="2"/>
  <c r="G1273" i="2"/>
  <c r="AB1273" i="2"/>
  <c r="X1273" i="2"/>
  <c r="I1273" i="2"/>
  <c r="F1273" i="2"/>
  <c r="L1273" i="2"/>
  <c r="N1273" i="2"/>
  <c r="Y1273" i="2"/>
  <c r="H1273" i="2"/>
  <c r="M1273" i="2"/>
  <c r="P1273" i="2"/>
  <c r="R1273" i="2"/>
  <c r="S1273" i="2"/>
  <c r="U1273" i="2"/>
  <c r="V1273" i="2"/>
  <c r="W1273" i="2"/>
  <c r="T1273" i="2"/>
  <c r="E1273" i="2"/>
  <c r="AA1273" i="2"/>
  <c r="G1122" i="2"/>
  <c r="L1122" i="2"/>
  <c r="X1122" i="2"/>
  <c r="P1122" i="2"/>
  <c r="AA1122" i="2"/>
  <c r="AB1122" i="2"/>
  <c r="Y1122" i="2"/>
  <c r="E1122" i="2"/>
  <c r="Z1122" i="2"/>
  <c r="O1122" i="2"/>
  <c r="M1122" i="2"/>
  <c r="J1122" i="2"/>
  <c r="N1122" i="2"/>
  <c r="E1288" i="2"/>
  <c r="I1288" i="2"/>
  <c r="Q1288" i="2"/>
  <c r="X1288" i="2"/>
  <c r="L1288" i="2"/>
  <c r="S1288" i="2"/>
  <c r="Y1288" i="2"/>
  <c r="M1288" i="2"/>
  <c r="AB1288" i="2"/>
  <c r="O1288" i="2"/>
  <c r="G1288" i="2"/>
  <c r="H1288" i="2"/>
  <c r="T1288" i="2"/>
  <c r="W1288" i="2"/>
  <c r="AA1288" i="2"/>
  <c r="R1288" i="2"/>
  <c r="V1288" i="2"/>
  <c r="J1288" i="2"/>
  <c r="U1288" i="2"/>
  <c r="F1288" i="2"/>
  <c r="Z1288" i="2"/>
  <c r="P1288" i="2"/>
  <c r="N1288" i="2"/>
  <c r="K1288" i="2"/>
  <c r="E1210" i="2"/>
  <c r="I1210" i="2"/>
  <c r="Q1210" i="2"/>
  <c r="Y1210" i="2"/>
  <c r="J1210" i="2"/>
  <c r="N1210" i="2"/>
  <c r="Z1210" i="2"/>
  <c r="K1210" i="2"/>
  <c r="S1210" i="2"/>
  <c r="T1210" i="2"/>
  <c r="AB1210" i="2"/>
  <c r="O1210" i="2"/>
  <c r="W1210" i="2"/>
  <c r="X1210" i="2"/>
  <c r="G1210" i="2"/>
  <c r="G1138" i="2"/>
  <c r="P1138" i="2"/>
  <c r="AA1138" i="2"/>
  <c r="S1138" i="2"/>
  <c r="AB1138" i="2"/>
  <c r="K1138" i="2"/>
  <c r="T1138" i="2"/>
  <c r="X1138" i="2"/>
  <c r="O1138" i="2"/>
  <c r="J1138" i="2"/>
  <c r="Z1138" i="2"/>
  <c r="W1138" i="2"/>
  <c r="N1138" i="2"/>
  <c r="E1138" i="2"/>
  <c r="V1138" i="2"/>
  <c r="R1138" i="2"/>
  <c r="Y1138" i="2"/>
  <c r="I1138" i="2"/>
  <c r="X860" i="2"/>
  <c r="Y860" i="2"/>
  <c r="E1131" i="2"/>
  <c r="J1131" i="2"/>
  <c r="O1131" i="2"/>
  <c r="T1131" i="2"/>
  <c r="Z1131" i="2"/>
  <c r="F1131" i="2"/>
  <c r="K1131" i="2"/>
  <c r="P1131" i="2"/>
  <c r="V1131" i="2"/>
  <c r="AA1131" i="2"/>
  <c r="L1131" i="2"/>
  <c r="W1131" i="2"/>
  <c r="N1131" i="2"/>
  <c r="X1131" i="2"/>
  <c r="G1131" i="2"/>
  <c r="AB1131" i="2"/>
  <c r="H1131" i="2"/>
  <c r="R1131" i="2"/>
  <c r="S1131" i="2"/>
  <c r="Q1131" i="2"/>
  <c r="Y1131" i="2"/>
  <c r="M1131" i="2"/>
  <c r="I1131" i="2"/>
  <c r="U1131" i="2"/>
  <c r="Z914" i="2"/>
  <c r="F914" i="2"/>
  <c r="AA914" i="2"/>
  <c r="P914" i="2"/>
  <c r="Q914" i="2"/>
  <c r="L914" i="2"/>
  <c r="K914" i="2"/>
  <c r="I914" i="2"/>
  <c r="Y914" i="2"/>
  <c r="J914" i="2"/>
  <c r="E914" i="2"/>
  <c r="U914" i="2"/>
  <c r="N914" i="2"/>
  <c r="T914" i="2"/>
  <c r="W914" i="2"/>
  <c r="X914" i="2"/>
  <c r="M914" i="2"/>
  <c r="G914" i="2"/>
  <c r="F1287" i="2"/>
  <c r="L1287" i="2"/>
  <c r="Q1287" i="2"/>
  <c r="V1287" i="2"/>
  <c r="AB1287" i="2"/>
  <c r="H1287" i="2"/>
  <c r="M1287" i="2"/>
  <c r="R1287" i="2"/>
  <c r="X1287" i="2"/>
  <c r="N1287" i="2"/>
  <c r="Y1287" i="2"/>
  <c r="E1287" i="2"/>
  <c r="P1287" i="2"/>
  <c r="Z1287" i="2"/>
  <c r="I1287" i="2"/>
  <c r="J1287" i="2"/>
  <c r="T1287" i="2"/>
  <c r="U1287" i="2"/>
  <c r="G1287" i="2"/>
  <c r="W1287" i="2"/>
  <c r="K1287" i="2"/>
  <c r="S1287" i="2"/>
  <c r="O1287" i="2"/>
  <c r="AA1287" i="2"/>
  <c r="E923" i="2"/>
  <c r="I923" i="2"/>
  <c r="M923" i="2"/>
  <c r="U923" i="2"/>
  <c r="Y923" i="2"/>
  <c r="F923" i="2"/>
  <c r="N923" i="2"/>
  <c r="R923" i="2"/>
  <c r="V923" i="2"/>
  <c r="G923" i="2"/>
  <c r="O923" i="2"/>
  <c r="W923" i="2"/>
  <c r="P923" i="2"/>
  <c r="X923" i="2"/>
  <c r="K923" i="2"/>
  <c r="L923" i="2"/>
  <c r="AB923" i="2"/>
  <c r="S923" i="2"/>
  <c r="H997" i="2"/>
  <c r="T997" i="2"/>
  <c r="X997" i="2"/>
  <c r="Q997" i="2"/>
  <c r="J997" i="2"/>
  <c r="Z997" i="2"/>
  <c r="S997" i="2"/>
  <c r="AB997" i="2"/>
  <c r="Y997" i="2"/>
  <c r="K997" i="2"/>
  <c r="E997" i="2"/>
  <c r="U997" i="2"/>
  <c r="N997" i="2"/>
  <c r="G997" i="2"/>
  <c r="W997" i="2"/>
  <c r="L997" i="2"/>
  <c r="I997" i="2"/>
  <c r="R997" i="2"/>
  <c r="AA997" i="2"/>
  <c r="O997" i="2"/>
  <c r="M997" i="2"/>
  <c r="P997" i="2"/>
  <c r="F997" i="2"/>
  <c r="V997" i="2"/>
  <c r="V959" i="2"/>
  <c r="E1093" i="2"/>
  <c r="P1093" i="2"/>
  <c r="H1093" i="2"/>
  <c r="T1093" i="2"/>
  <c r="L1093" i="2"/>
  <c r="U1093" i="2"/>
  <c r="X1093" i="2"/>
  <c r="R1093" i="2"/>
  <c r="K1093" i="2"/>
  <c r="AA1093" i="2"/>
  <c r="Y1093" i="2"/>
  <c r="J1093" i="2"/>
  <c r="G1093" i="2"/>
  <c r="S1093" i="2"/>
  <c r="I1093" i="2"/>
  <c r="N1093" i="2"/>
  <c r="O1093" i="2"/>
  <c r="Q1093" i="2"/>
  <c r="V1093" i="2"/>
  <c r="W1093" i="2"/>
  <c r="F1093" i="2"/>
  <c r="Z1093" i="2"/>
  <c r="E1139" i="2"/>
  <c r="G1139" i="2"/>
  <c r="L1139" i="2"/>
  <c r="R1139" i="2"/>
  <c r="W1139" i="2"/>
  <c r="AB1139" i="2"/>
  <c r="H1139" i="2"/>
  <c r="N1139" i="2"/>
  <c r="S1139" i="2"/>
  <c r="X1139" i="2"/>
  <c r="O1139" i="2"/>
  <c r="Z1139" i="2"/>
  <c r="F1139" i="2"/>
  <c r="P1139" i="2"/>
  <c r="AA1139" i="2"/>
  <c r="T1139" i="2"/>
  <c r="V1139" i="2"/>
  <c r="J1139" i="2"/>
  <c r="K1139" i="2"/>
  <c r="Y1139" i="2"/>
  <c r="I1139" i="2"/>
  <c r="Q1139" i="2"/>
  <c r="U1139" i="2"/>
  <c r="M1139" i="2"/>
  <c r="H1067" i="2"/>
  <c r="L1067" i="2"/>
  <c r="P1067" i="2"/>
  <c r="T1067" i="2"/>
  <c r="X1067" i="2"/>
  <c r="AB1067" i="2"/>
  <c r="E1067" i="2"/>
  <c r="I1067" i="2"/>
  <c r="M1067" i="2"/>
  <c r="Q1067" i="2"/>
  <c r="U1067" i="2"/>
  <c r="Y1067" i="2"/>
  <c r="J1067" i="2"/>
  <c r="R1067" i="2"/>
  <c r="Z1067" i="2"/>
  <c r="K1067" i="2"/>
  <c r="S1067" i="2"/>
  <c r="AA1067" i="2"/>
  <c r="F1067" i="2"/>
  <c r="V1067" i="2"/>
  <c r="G1067" i="2"/>
  <c r="W1067" i="2"/>
  <c r="N1067" i="2"/>
  <c r="O1067" i="2"/>
  <c r="G867" i="2"/>
  <c r="K867" i="2"/>
  <c r="O867" i="2"/>
  <c r="S867" i="2"/>
  <c r="W867" i="2"/>
  <c r="AA867" i="2"/>
  <c r="H867" i="2"/>
  <c r="M867" i="2"/>
  <c r="R867" i="2"/>
  <c r="X867" i="2"/>
  <c r="F867" i="2"/>
  <c r="N867" i="2"/>
  <c r="U867" i="2"/>
  <c r="AB867" i="2"/>
  <c r="I867" i="2"/>
  <c r="P867" i="2"/>
  <c r="V867" i="2"/>
  <c r="E867" i="2"/>
  <c r="T867" i="2"/>
  <c r="J867" i="2"/>
  <c r="Y867" i="2"/>
  <c r="Z867" i="2"/>
  <c r="L867" i="2"/>
  <c r="Q867" i="2"/>
  <c r="E1217" i="2"/>
  <c r="L1217" i="2"/>
  <c r="T1217" i="2"/>
  <c r="AB1217" i="2"/>
  <c r="G1217" i="2"/>
  <c r="O1217" i="2"/>
  <c r="W1217" i="2"/>
  <c r="H1217" i="2"/>
  <c r="X1217" i="2"/>
  <c r="K1217" i="2"/>
  <c r="AA1217" i="2"/>
  <c r="P1217" i="2"/>
  <c r="S1217" i="2"/>
  <c r="Z1217" i="2"/>
  <c r="J1217" i="2"/>
  <c r="Y1217" i="2"/>
  <c r="I1217" i="2"/>
  <c r="F1217" i="2"/>
  <c r="M1217" i="2"/>
  <c r="R1217" i="2"/>
  <c r="U1217" i="2"/>
  <c r="V1217" i="2"/>
  <c r="N1217" i="2"/>
  <c r="Q1217" i="2"/>
  <c r="E1107" i="2"/>
  <c r="H1107" i="2"/>
  <c r="N1107" i="2"/>
  <c r="S1107" i="2"/>
  <c r="X1107" i="2"/>
  <c r="J1107" i="2"/>
  <c r="O1107" i="2"/>
  <c r="T1107" i="2"/>
  <c r="Z1107" i="2"/>
  <c r="K1107" i="2"/>
  <c r="V1107" i="2"/>
  <c r="L1107" i="2"/>
  <c r="W1107" i="2"/>
  <c r="F1107" i="2"/>
  <c r="AA1107" i="2"/>
  <c r="G1107" i="2"/>
  <c r="AB1107" i="2"/>
  <c r="P1107" i="2"/>
  <c r="R1107" i="2"/>
  <c r="Y1107" i="2"/>
  <c r="I1107" i="2"/>
  <c r="U1107" i="2"/>
  <c r="Q1107" i="2"/>
  <c r="M1107" i="2"/>
  <c r="E1233" i="2"/>
  <c r="L1233" i="2"/>
  <c r="T1233" i="2"/>
  <c r="AB1233" i="2"/>
  <c r="G1233" i="2"/>
  <c r="O1233" i="2"/>
  <c r="W1233" i="2"/>
  <c r="P1233" i="2"/>
  <c r="S1233" i="2"/>
  <c r="X1233" i="2"/>
  <c r="AA1233" i="2"/>
  <c r="H1233" i="2"/>
  <c r="K1233" i="2"/>
  <c r="Z1233" i="2"/>
  <c r="J1233" i="2"/>
  <c r="Y1233" i="2"/>
  <c r="I1233" i="2"/>
  <c r="R1233" i="2"/>
  <c r="U1233" i="2"/>
  <c r="F1233" i="2"/>
  <c r="M1233" i="2"/>
  <c r="N1233" i="2"/>
  <c r="Q1233" i="2"/>
  <c r="V1233" i="2"/>
  <c r="W1232" i="2"/>
  <c r="H1148" i="2"/>
  <c r="G1082" i="2"/>
  <c r="K1082" i="2"/>
  <c r="T1082" i="2"/>
  <c r="L1082" i="2"/>
  <c r="X1082" i="2"/>
  <c r="AA1082" i="2"/>
  <c r="H1082" i="2"/>
  <c r="AB1082" i="2"/>
  <c r="P1082" i="2"/>
  <c r="S1082" i="2"/>
  <c r="I1082" i="2"/>
  <c r="Y1082" i="2"/>
  <c r="R1082" i="2"/>
  <c r="M1082" i="2"/>
  <c r="J1082" i="2"/>
  <c r="O1082" i="2"/>
  <c r="U1082" i="2"/>
  <c r="V1082" i="2"/>
  <c r="W1082" i="2"/>
  <c r="Q1082" i="2"/>
  <c r="N1082" i="2"/>
  <c r="E1082" i="2"/>
  <c r="F1082" i="2"/>
  <c r="Z1082" i="2"/>
  <c r="E1152" i="2"/>
  <c r="I1152" i="2"/>
  <c r="M1152" i="2"/>
  <c r="Q1152" i="2"/>
  <c r="U1152" i="2"/>
  <c r="Y1152" i="2"/>
  <c r="F1152" i="2"/>
  <c r="J1152" i="2"/>
  <c r="N1152" i="2"/>
  <c r="R1152" i="2"/>
  <c r="V1152" i="2"/>
  <c r="Z1152" i="2"/>
  <c r="K1152" i="2"/>
  <c r="S1152" i="2"/>
  <c r="AA1152" i="2"/>
  <c r="L1152" i="2"/>
  <c r="T1152" i="2"/>
  <c r="AB1152" i="2"/>
  <c r="O1152" i="2"/>
  <c r="P1152" i="2"/>
  <c r="G1152" i="2"/>
  <c r="H1152" i="2"/>
  <c r="W1152" i="2"/>
  <c r="X1152" i="2"/>
  <c r="F1100" i="2"/>
  <c r="J1100" i="2"/>
  <c r="N1100" i="2"/>
  <c r="R1100" i="2"/>
  <c r="V1100" i="2"/>
  <c r="Z1100" i="2"/>
  <c r="G1100" i="2"/>
  <c r="K1100" i="2"/>
  <c r="O1100" i="2"/>
  <c r="S1100" i="2"/>
  <c r="W1100" i="2"/>
  <c r="AA1100" i="2"/>
  <c r="L1100" i="2"/>
  <c r="T1100" i="2"/>
  <c r="AB1100" i="2"/>
  <c r="E1100" i="2"/>
  <c r="M1100" i="2"/>
  <c r="U1100" i="2"/>
  <c r="H1100" i="2"/>
  <c r="X1100" i="2"/>
  <c r="I1100" i="2"/>
  <c r="Y1100" i="2"/>
  <c r="P1100" i="2"/>
  <c r="Q1100" i="2"/>
  <c r="G1239" i="2"/>
  <c r="E1239" i="2"/>
  <c r="J1239" i="2"/>
  <c r="P1239" i="2"/>
  <c r="U1239" i="2"/>
  <c r="Z1239" i="2"/>
  <c r="F1239" i="2"/>
  <c r="L1239" i="2"/>
  <c r="Q1239" i="2"/>
  <c r="V1239" i="2"/>
  <c r="AB1239" i="2"/>
  <c r="H1239" i="2"/>
  <c r="R1239" i="2"/>
  <c r="I1239" i="2"/>
  <c r="T1239" i="2"/>
  <c r="M1239" i="2"/>
  <c r="N1239" i="2"/>
  <c r="X1239" i="2"/>
  <c r="Y1239" i="2"/>
  <c r="O1239" i="2"/>
  <c r="AA1239" i="2"/>
  <c r="S1239" i="2"/>
  <c r="W1239" i="2"/>
  <c r="K1239" i="2"/>
  <c r="E964" i="2"/>
  <c r="I964" i="2"/>
  <c r="M964" i="2"/>
  <c r="Q964" i="2"/>
  <c r="U964" i="2"/>
  <c r="Y964" i="2"/>
  <c r="F964" i="2"/>
  <c r="J964" i="2"/>
  <c r="N964" i="2"/>
  <c r="R964" i="2"/>
  <c r="V964" i="2"/>
  <c r="Z964" i="2"/>
  <c r="K964" i="2"/>
  <c r="S964" i="2"/>
  <c r="AA964" i="2"/>
  <c r="L964" i="2"/>
  <c r="T964" i="2"/>
  <c r="AB964" i="2"/>
  <c r="G964" i="2"/>
  <c r="W964" i="2"/>
  <c r="H964" i="2"/>
  <c r="X964" i="2"/>
  <c r="O964" i="2"/>
  <c r="P964" i="2"/>
  <c r="G1243" i="2"/>
  <c r="I1243" i="2"/>
  <c r="N1243" i="2"/>
  <c r="T1243" i="2"/>
  <c r="Y1243" i="2"/>
  <c r="E1243" i="2"/>
  <c r="J1243" i="2"/>
  <c r="P1243" i="2"/>
  <c r="U1243" i="2"/>
  <c r="Z1243" i="2"/>
  <c r="L1243" i="2"/>
  <c r="V1243" i="2"/>
  <c r="M1243" i="2"/>
  <c r="X1243" i="2"/>
  <c r="Q1243" i="2"/>
  <c r="R1243" i="2"/>
  <c r="AB1243" i="2"/>
  <c r="F1243" i="2"/>
  <c r="H1243" i="2"/>
  <c r="W1243" i="2"/>
  <c r="K1243" i="2"/>
  <c r="S1243" i="2"/>
  <c r="AA1243" i="2"/>
  <c r="O1243" i="2"/>
  <c r="F932" i="2"/>
  <c r="J932" i="2"/>
  <c r="N932" i="2"/>
  <c r="R932" i="2"/>
  <c r="V932" i="2"/>
  <c r="Z932" i="2"/>
  <c r="G932" i="2"/>
  <c r="K932" i="2"/>
  <c r="O932" i="2"/>
  <c r="S932" i="2"/>
  <c r="W932" i="2"/>
  <c r="AA932" i="2"/>
  <c r="H932" i="2"/>
  <c r="P932" i="2"/>
  <c r="X932" i="2"/>
  <c r="I932" i="2"/>
  <c r="Q932" i="2"/>
  <c r="Y932" i="2"/>
  <c r="L932" i="2"/>
  <c r="AB932" i="2"/>
  <c r="M932" i="2"/>
  <c r="T932" i="2"/>
  <c r="U932" i="2"/>
  <c r="E932" i="2"/>
  <c r="F895" i="2"/>
  <c r="G895" i="2"/>
  <c r="R895" i="2"/>
  <c r="AB895" i="2"/>
  <c r="J895" i="2"/>
  <c r="T895" i="2"/>
  <c r="O895" i="2"/>
  <c r="W895" i="2"/>
  <c r="Z895" i="2"/>
  <c r="L895" i="2"/>
  <c r="P895" i="2"/>
  <c r="Q895" i="2"/>
  <c r="N895" i="2"/>
  <c r="AA895" i="2"/>
  <c r="Y895" i="2"/>
  <c r="K895" i="2"/>
  <c r="E895" i="2"/>
  <c r="U895" i="2"/>
  <c r="H895" i="2"/>
  <c r="I895" i="2"/>
  <c r="X895" i="2"/>
  <c r="M895" i="2"/>
  <c r="V895" i="2"/>
  <c r="S895" i="2"/>
  <c r="I1261" i="2"/>
  <c r="Y1261" i="2"/>
  <c r="R1261" i="2"/>
  <c r="O1261" i="2"/>
  <c r="X1261" i="2"/>
  <c r="L1261" i="2"/>
  <c r="M1261" i="2"/>
  <c r="F1261" i="2"/>
  <c r="V1261" i="2"/>
  <c r="W1261" i="2"/>
  <c r="K1261" i="2"/>
  <c r="T1261" i="2"/>
  <c r="U1261" i="2"/>
  <c r="G1261" i="2"/>
  <c r="AA1261" i="2"/>
  <c r="Z1261" i="2"/>
  <c r="J1261" i="2"/>
  <c r="H1261" i="2"/>
  <c r="AB1261" i="2"/>
  <c r="E1261" i="2"/>
  <c r="N1261" i="2"/>
  <c r="P1261" i="2"/>
  <c r="Q1261" i="2"/>
  <c r="S1261" i="2"/>
  <c r="I1006" i="2"/>
  <c r="T1006" i="2"/>
  <c r="Y1006" i="2"/>
  <c r="O1006" i="2"/>
  <c r="J1006" i="2"/>
  <c r="Z1006" i="2"/>
  <c r="U1006" i="2"/>
  <c r="Q1006" i="2"/>
  <c r="M1006" i="2"/>
  <c r="R1006" i="2"/>
  <c r="G1006" i="2"/>
  <c r="AB1006" i="2"/>
  <c r="X1006" i="2"/>
  <c r="N1006" i="2"/>
  <c r="E1006" i="2"/>
  <c r="AA1006" i="2"/>
  <c r="W1006" i="2"/>
  <c r="S1006" i="2"/>
  <c r="K1006" i="2"/>
  <c r="L1006" i="2"/>
  <c r="F1006" i="2"/>
  <c r="H1006" i="2"/>
  <c r="V1006" i="2"/>
  <c r="P1006" i="2"/>
  <c r="L1142" i="2"/>
  <c r="T1142" i="2"/>
  <c r="E1142" i="2"/>
  <c r="U1142" i="2"/>
  <c r="N1142" i="2"/>
  <c r="G1142" i="2"/>
  <c r="P1142" i="2"/>
  <c r="AA1142" i="2"/>
  <c r="Q1142" i="2"/>
  <c r="R1142" i="2"/>
  <c r="W1142" i="2"/>
  <c r="S1142" i="2"/>
  <c r="AB1142" i="2"/>
  <c r="I1142" i="2"/>
  <c r="Z1142" i="2"/>
  <c r="X1142" i="2"/>
  <c r="Y1142" i="2"/>
  <c r="V1142" i="2"/>
  <c r="H1142" i="2"/>
  <c r="F1142" i="2"/>
  <c r="O1142" i="2"/>
  <c r="K1142" i="2"/>
  <c r="M1142" i="2"/>
  <c r="J1142" i="2"/>
  <c r="I908" i="2"/>
  <c r="J908" i="2"/>
  <c r="U908" i="2"/>
  <c r="N908" i="2"/>
  <c r="Y908" i="2"/>
  <c r="Z908" i="2"/>
  <c r="E908" i="2"/>
  <c r="P908" i="2"/>
  <c r="T908" i="2"/>
  <c r="K908" i="2"/>
  <c r="AA908" i="2"/>
  <c r="X908" i="2"/>
  <c r="Q908" i="2"/>
  <c r="F908" i="2"/>
  <c r="O908" i="2"/>
  <c r="R908" i="2"/>
  <c r="L908" i="2"/>
  <c r="S908" i="2"/>
  <c r="M908" i="2"/>
  <c r="AB908" i="2"/>
  <c r="H908" i="2"/>
  <c r="G908" i="2"/>
  <c r="W908" i="2"/>
  <c r="V908" i="2"/>
  <c r="G1285" i="2"/>
  <c r="L1285" i="2"/>
  <c r="R1285" i="2"/>
  <c r="W1285" i="2"/>
  <c r="AB1285" i="2"/>
  <c r="H1285" i="2"/>
  <c r="N1285" i="2"/>
  <c r="S1285" i="2"/>
  <c r="X1285" i="2"/>
  <c r="J1285" i="2"/>
  <c r="T1285" i="2"/>
  <c r="K1285" i="2"/>
  <c r="V1285" i="2"/>
  <c r="Z1285" i="2"/>
  <c r="F1285" i="2"/>
  <c r="AA1285" i="2"/>
  <c r="O1285" i="2"/>
  <c r="P1285" i="2"/>
  <c r="M1285" i="2"/>
  <c r="E1285" i="2"/>
  <c r="Y1285" i="2"/>
  <c r="Q1285" i="2"/>
  <c r="I1285" i="2"/>
  <c r="U1285" i="2"/>
  <c r="H969" i="2"/>
  <c r="AB969" i="2"/>
  <c r="L969" i="2"/>
  <c r="T969" i="2"/>
  <c r="X969" i="2"/>
  <c r="I969" i="2"/>
  <c r="Y969" i="2"/>
  <c r="R969" i="2"/>
  <c r="K969" i="2"/>
  <c r="AA969" i="2"/>
  <c r="Q969" i="2"/>
  <c r="Z969" i="2"/>
  <c r="S969" i="2"/>
  <c r="M969" i="2"/>
  <c r="F969" i="2"/>
  <c r="V969" i="2"/>
  <c r="O969" i="2"/>
  <c r="J969" i="2"/>
  <c r="P969" i="2"/>
  <c r="E969" i="2"/>
  <c r="W969" i="2"/>
  <c r="U969" i="2"/>
  <c r="N969" i="2"/>
  <c r="G969" i="2"/>
  <c r="E1129" i="2"/>
  <c r="I1129" i="2"/>
  <c r="Y1129" i="2"/>
  <c r="L1129" i="2"/>
  <c r="AB1129" i="2"/>
  <c r="Q1129" i="2"/>
  <c r="T1129" i="2"/>
  <c r="H1129" i="2"/>
  <c r="U1129" i="2"/>
  <c r="J1129" i="2"/>
  <c r="Z1129" i="2"/>
  <c r="S1129" i="2"/>
  <c r="X1129" i="2"/>
  <c r="R1129" i="2"/>
  <c r="K1129" i="2"/>
  <c r="M1129" i="2"/>
  <c r="N1129" i="2"/>
  <c r="G1129" i="2"/>
  <c r="W1129" i="2"/>
  <c r="AA1129" i="2"/>
  <c r="V1129" i="2"/>
  <c r="P1129" i="2"/>
  <c r="O1129" i="2"/>
  <c r="F1129" i="2"/>
  <c r="E1075" i="2"/>
  <c r="I1075" i="2"/>
  <c r="M1075" i="2"/>
  <c r="Q1075" i="2"/>
  <c r="U1075" i="2"/>
  <c r="Y1075" i="2"/>
  <c r="F1075" i="2"/>
  <c r="J1075" i="2"/>
  <c r="N1075" i="2"/>
  <c r="R1075" i="2"/>
  <c r="V1075" i="2"/>
  <c r="Z1075" i="2"/>
  <c r="K1075" i="2"/>
  <c r="S1075" i="2"/>
  <c r="AA1075" i="2"/>
  <c r="L1075" i="2"/>
  <c r="T1075" i="2"/>
  <c r="AB1075" i="2"/>
  <c r="G1075" i="2"/>
  <c r="W1075" i="2"/>
  <c r="H1075" i="2"/>
  <c r="X1075" i="2"/>
  <c r="O1075" i="2"/>
  <c r="P1075" i="2"/>
  <c r="I1251" i="2"/>
  <c r="Q1251" i="2"/>
  <c r="AA1251" i="2"/>
  <c r="AB876" i="2"/>
  <c r="Q876" i="2"/>
  <c r="W876" i="2"/>
  <c r="E1145" i="2"/>
  <c r="L1145" i="2"/>
  <c r="AB1145" i="2"/>
  <c r="Q1145" i="2"/>
  <c r="T1145" i="2"/>
  <c r="Y1145" i="2"/>
  <c r="I1145" i="2"/>
  <c r="X1145" i="2"/>
  <c r="U1145" i="2"/>
  <c r="J1145" i="2"/>
  <c r="Z1145" i="2"/>
  <c r="S1145" i="2"/>
  <c r="H1145" i="2"/>
  <c r="R1145" i="2"/>
  <c r="K1145" i="2"/>
  <c r="P1145" i="2"/>
  <c r="N1145" i="2"/>
  <c r="G1145" i="2"/>
  <c r="W1145" i="2"/>
  <c r="AA1145" i="2"/>
  <c r="M1145" i="2"/>
  <c r="F1145" i="2"/>
  <c r="V1145" i="2"/>
  <c r="O1145" i="2"/>
  <c r="G1018" i="2"/>
  <c r="L1018" i="2"/>
  <c r="Q1018" i="2"/>
  <c r="W1018" i="2"/>
  <c r="AB1018" i="2"/>
  <c r="H1018" i="2"/>
  <c r="M1018" i="2"/>
  <c r="S1018" i="2"/>
  <c r="X1018" i="2"/>
  <c r="O1018" i="2"/>
  <c r="Y1018" i="2"/>
  <c r="E1018" i="2"/>
  <c r="P1018" i="2"/>
  <c r="AA1018" i="2"/>
  <c r="T1018" i="2"/>
  <c r="U1018" i="2"/>
  <c r="I1018" i="2"/>
  <c r="K1018" i="2"/>
  <c r="R1018" i="2"/>
  <c r="Z1018" i="2"/>
  <c r="F1018" i="2"/>
  <c r="V1018" i="2"/>
  <c r="J1018" i="2"/>
  <c r="N1018" i="2"/>
  <c r="H960" i="2"/>
  <c r="L960" i="2"/>
  <c r="P960" i="2"/>
  <c r="T960" i="2"/>
  <c r="X960" i="2"/>
  <c r="AB960" i="2"/>
  <c r="E960" i="2"/>
  <c r="I960" i="2"/>
  <c r="M960" i="2"/>
  <c r="Q960" i="2"/>
  <c r="U960" i="2"/>
  <c r="Y960" i="2"/>
  <c r="J960" i="2"/>
  <c r="R960" i="2"/>
  <c r="Z960" i="2"/>
  <c r="K960" i="2"/>
  <c r="S960" i="2"/>
  <c r="AA960" i="2"/>
  <c r="F960" i="2"/>
  <c r="V960" i="2"/>
  <c r="G960" i="2"/>
  <c r="W960" i="2"/>
  <c r="N960" i="2"/>
  <c r="O960" i="2"/>
  <c r="F1035" i="2"/>
  <c r="J1035" i="2"/>
  <c r="N1035" i="2"/>
  <c r="R1035" i="2"/>
  <c r="V1035" i="2"/>
  <c r="Z1035" i="2"/>
  <c r="G1035" i="2"/>
  <c r="K1035" i="2"/>
  <c r="O1035" i="2"/>
  <c r="S1035" i="2"/>
  <c r="W1035" i="2"/>
  <c r="AA1035" i="2"/>
  <c r="L1035" i="2"/>
  <c r="T1035" i="2"/>
  <c r="AB1035" i="2"/>
  <c r="E1035" i="2"/>
  <c r="M1035" i="2"/>
  <c r="U1035" i="2"/>
  <c r="P1035" i="2"/>
  <c r="Q1035" i="2"/>
  <c r="H1035" i="2"/>
  <c r="I1035" i="2"/>
  <c r="X1035" i="2"/>
  <c r="Y1035" i="2"/>
  <c r="AB873" i="2"/>
  <c r="P873" i="2"/>
  <c r="G873" i="2"/>
  <c r="O865" i="2"/>
  <c r="AA865" i="2"/>
  <c r="S865" i="2"/>
  <c r="G865" i="2"/>
  <c r="T865" i="2"/>
  <c r="L865" i="2"/>
  <c r="W865" i="2"/>
  <c r="K865" i="2"/>
  <c r="AB865" i="2"/>
  <c r="I865" i="2"/>
  <c r="Y865" i="2"/>
  <c r="R865" i="2"/>
  <c r="P865" i="2"/>
  <c r="J865" i="2"/>
  <c r="M865" i="2"/>
  <c r="F865" i="2"/>
  <c r="V865" i="2"/>
  <c r="H865" i="2"/>
  <c r="Q865" i="2"/>
  <c r="Z865" i="2"/>
  <c r="N865" i="2"/>
  <c r="X865" i="2"/>
  <c r="E865" i="2"/>
  <c r="U865" i="2"/>
  <c r="Z1204" i="2"/>
  <c r="T1204" i="2"/>
  <c r="Y1204" i="2"/>
  <c r="E1077" i="2"/>
  <c r="P1077" i="2"/>
  <c r="AA1077" i="2"/>
  <c r="I1077" i="2"/>
  <c r="T1077" i="2"/>
  <c r="U1077" i="2"/>
  <c r="Y1077" i="2"/>
  <c r="K1077" i="2"/>
  <c r="O1077" i="2"/>
  <c r="F1077" i="2"/>
  <c r="V1077" i="2"/>
  <c r="Q1077" i="2"/>
  <c r="M1077" i="2"/>
  <c r="N1077" i="2"/>
  <c r="L1077" i="2"/>
  <c r="S1077" i="2"/>
  <c r="AB1077" i="2"/>
  <c r="R1077" i="2"/>
  <c r="W1077" i="2"/>
  <c r="X1077" i="2"/>
  <c r="Z1077" i="2"/>
  <c r="J1077" i="2"/>
  <c r="G1077" i="2"/>
  <c r="H1077" i="2"/>
  <c r="S1050" i="2"/>
  <c r="K1050" i="2"/>
  <c r="AA1050" i="2"/>
  <c r="F1050" i="2"/>
  <c r="E979" i="2"/>
  <c r="F979" i="2"/>
  <c r="K979" i="2"/>
  <c r="P979" i="2"/>
  <c r="V979" i="2"/>
  <c r="AA979" i="2"/>
  <c r="G979" i="2"/>
  <c r="L979" i="2"/>
  <c r="R979" i="2"/>
  <c r="W979" i="2"/>
  <c r="AB979" i="2"/>
  <c r="N979" i="2"/>
  <c r="X979" i="2"/>
  <c r="O979" i="2"/>
  <c r="Z979" i="2"/>
  <c r="H979" i="2"/>
  <c r="J979" i="2"/>
  <c r="S979" i="2"/>
  <c r="T979" i="2"/>
  <c r="M979" i="2"/>
  <c r="Y979" i="2"/>
  <c r="I979" i="2"/>
  <c r="U979" i="2"/>
  <c r="Q979" i="2"/>
  <c r="AB1134" i="2"/>
  <c r="L1134" i="2"/>
  <c r="E1134" i="2"/>
  <c r="U1134" i="2"/>
  <c r="N1134" i="2"/>
  <c r="G1134" i="2"/>
  <c r="P1134" i="2"/>
  <c r="AA1134" i="2"/>
  <c r="M1134" i="2"/>
  <c r="J1134" i="2"/>
  <c r="O1134" i="2"/>
  <c r="K1134" i="2"/>
  <c r="V1134" i="2"/>
  <c r="F1134" i="2"/>
  <c r="Q1134" i="2"/>
  <c r="R1134" i="2"/>
  <c r="W1134" i="2"/>
  <c r="S1134" i="2"/>
  <c r="T1134" i="2"/>
  <c r="Y1134" i="2"/>
  <c r="H1134" i="2"/>
  <c r="I1134" i="2"/>
  <c r="Z1134" i="2"/>
  <c r="X1134" i="2"/>
  <c r="I1280" i="2"/>
  <c r="Y1280" i="2"/>
  <c r="M1280" i="2"/>
  <c r="U1280" i="2"/>
  <c r="J1280" i="2"/>
  <c r="F937" i="2"/>
  <c r="I937" i="2"/>
  <c r="Q937" i="2"/>
  <c r="Y937" i="2"/>
  <c r="L937" i="2"/>
  <c r="T937" i="2"/>
  <c r="AB937" i="2"/>
  <c r="E937" i="2"/>
  <c r="U937" i="2"/>
  <c r="H937" i="2"/>
  <c r="X937" i="2"/>
  <c r="M937" i="2"/>
  <c r="P937" i="2"/>
  <c r="AA937" i="2"/>
  <c r="K937" i="2"/>
  <c r="R937" i="2"/>
  <c r="S937" i="2"/>
  <c r="J937" i="2"/>
  <c r="W937" i="2"/>
  <c r="G937" i="2"/>
  <c r="N937" i="2"/>
  <c r="Z937" i="2"/>
  <c r="V937" i="2"/>
  <c r="O937" i="2"/>
  <c r="T1252" i="2"/>
  <c r="E1252" i="2"/>
  <c r="U1252" i="2"/>
  <c r="AB1252" i="2"/>
  <c r="L1252" i="2"/>
  <c r="M1252" i="2"/>
  <c r="R1252" i="2"/>
  <c r="K1252" i="2"/>
  <c r="AA1252" i="2"/>
  <c r="Q1252" i="2"/>
  <c r="J1252" i="2"/>
  <c r="G1252" i="2"/>
  <c r="H1252" i="2"/>
  <c r="I1252" i="2"/>
  <c r="X1252" i="2"/>
  <c r="W1252" i="2"/>
  <c r="N1252" i="2"/>
  <c r="O1252" i="2"/>
  <c r="Y1252" i="2"/>
  <c r="V1252" i="2"/>
  <c r="S1252" i="2"/>
  <c r="F1252" i="2"/>
  <c r="Z1252" i="2"/>
  <c r="P1252" i="2"/>
  <c r="H1060" i="2"/>
  <c r="R1060" i="2"/>
  <c r="I1060" i="2"/>
  <c r="T1060" i="2"/>
  <c r="M1060" i="2"/>
  <c r="N1060" i="2"/>
  <c r="X1060" i="2"/>
  <c r="Y1060" i="2"/>
  <c r="K1060" i="2"/>
  <c r="AA1060" i="2"/>
  <c r="U1060" i="2"/>
  <c r="Q1060" i="2"/>
  <c r="O1060" i="2"/>
  <c r="J1060" i="2"/>
  <c r="L1060" i="2"/>
  <c r="W1060" i="2"/>
  <c r="AB1060" i="2"/>
  <c r="S1060" i="2"/>
  <c r="P1060" i="2"/>
  <c r="V1060" i="2"/>
  <c r="Z1060" i="2"/>
  <c r="G1060" i="2"/>
  <c r="E1060" i="2"/>
  <c r="F1060" i="2"/>
  <c r="Q870" i="2"/>
  <c r="H870" i="2"/>
  <c r="AA870" i="2"/>
  <c r="R870" i="2"/>
  <c r="M1177" i="2"/>
  <c r="T1177" i="2"/>
  <c r="Z1177" i="2"/>
  <c r="J1177" i="2"/>
  <c r="U1177" i="2"/>
  <c r="I1283" i="2"/>
  <c r="N1283" i="2"/>
  <c r="Y1283" i="2"/>
  <c r="S1283" i="2"/>
  <c r="J1283" i="2"/>
  <c r="F1283" i="2"/>
  <c r="AB1283" i="2"/>
  <c r="X1283" i="2"/>
  <c r="T1283" i="2"/>
  <c r="G1283" i="2"/>
  <c r="AA1283" i="2"/>
  <c r="Z1283" i="2"/>
  <c r="H1283" i="2"/>
  <c r="U1283" i="2"/>
  <c r="K1283" i="2"/>
  <c r="E1283" i="2"/>
  <c r="L1283" i="2"/>
  <c r="M1283" i="2"/>
  <c r="O1283" i="2"/>
  <c r="P1283" i="2"/>
  <c r="Q1283" i="2"/>
  <c r="R1283" i="2"/>
  <c r="W1283" i="2"/>
  <c r="V1283" i="2"/>
  <c r="G1298" i="2"/>
  <c r="K1298" i="2"/>
  <c r="O1298" i="2"/>
  <c r="S1298" i="2"/>
  <c r="W1298" i="2"/>
  <c r="AA1298" i="2"/>
  <c r="H1298" i="2"/>
  <c r="L1298" i="2"/>
  <c r="P1298" i="2"/>
  <c r="T1298" i="2"/>
  <c r="X1298" i="2"/>
  <c r="AB1298" i="2"/>
  <c r="E1298" i="2"/>
  <c r="M1298" i="2"/>
  <c r="U1298" i="2"/>
  <c r="F1298" i="2"/>
  <c r="N1298" i="2"/>
  <c r="V1298" i="2"/>
  <c r="Q1298" i="2"/>
  <c r="R1298" i="2"/>
  <c r="Y1298" i="2"/>
  <c r="J1298" i="2"/>
  <c r="Z1298" i="2"/>
  <c r="I1298" i="2"/>
  <c r="U1048" i="2"/>
  <c r="AB1048" i="2"/>
  <c r="M1048" i="2"/>
  <c r="AA1048" i="2"/>
  <c r="H879" i="2"/>
  <c r="L879" i="2"/>
  <c r="F879" i="2"/>
  <c r="S879" i="2"/>
  <c r="O879" i="2"/>
  <c r="Q1004" i="2"/>
  <c r="J1004" i="2"/>
  <c r="Z1004" i="2"/>
  <c r="L1004" i="2"/>
  <c r="P1004" i="2"/>
  <c r="X1004" i="2"/>
  <c r="H1108" i="2"/>
  <c r="L1108" i="2"/>
  <c r="P1108" i="2"/>
  <c r="T1108" i="2"/>
  <c r="X1108" i="2"/>
  <c r="AB1108" i="2"/>
  <c r="E1108" i="2"/>
  <c r="I1108" i="2"/>
  <c r="M1108" i="2"/>
  <c r="Q1108" i="2"/>
  <c r="U1108" i="2"/>
  <c r="Y1108" i="2"/>
  <c r="F1108" i="2"/>
  <c r="N1108" i="2"/>
  <c r="V1108" i="2"/>
  <c r="G1108" i="2"/>
  <c r="O1108" i="2"/>
  <c r="W1108" i="2"/>
  <c r="R1108" i="2"/>
  <c r="S1108" i="2"/>
  <c r="J1108" i="2"/>
  <c r="K1108" i="2"/>
  <c r="Z1108" i="2"/>
  <c r="AA1108" i="2"/>
  <c r="F878" i="2"/>
  <c r="E878" i="2"/>
  <c r="K878" i="2"/>
  <c r="P878" i="2"/>
  <c r="U878" i="2"/>
  <c r="AA878" i="2"/>
  <c r="L878" i="2"/>
  <c r="S878" i="2"/>
  <c r="Y878" i="2"/>
  <c r="G878" i="2"/>
  <c r="M878" i="2"/>
  <c r="T878" i="2"/>
  <c r="AB878" i="2"/>
  <c r="I878" i="2"/>
  <c r="X878" i="2"/>
  <c r="O878" i="2"/>
  <c r="Q878" i="2"/>
  <c r="W878" i="2"/>
  <c r="H878" i="2"/>
  <c r="Z878" i="2"/>
  <c r="J878" i="2"/>
  <c r="V878" i="2"/>
  <c r="R878" i="2"/>
  <c r="N878" i="2"/>
  <c r="G1184" i="2"/>
  <c r="K1184" i="2"/>
  <c r="O1184" i="2"/>
  <c r="S1184" i="2"/>
  <c r="W1184" i="2"/>
  <c r="AA1184" i="2"/>
  <c r="H1184" i="2"/>
  <c r="L1184" i="2"/>
  <c r="P1184" i="2"/>
  <c r="T1184" i="2"/>
  <c r="X1184" i="2"/>
  <c r="AB1184" i="2"/>
  <c r="I1184" i="2"/>
  <c r="Q1184" i="2"/>
  <c r="Y1184" i="2"/>
  <c r="J1184" i="2"/>
  <c r="R1184" i="2"/>
  <c r="Z1184" i="2"/>
  <c r="E1184" i="2"/>
  <c r="U1184" i="2"/>
  <c r="F1184" i="2"/>
  <c r="V1184" i="2"/>
  <c r="M1184" i="2"/>
  <c r="N1184" i="2"/>
  <c r="F1120" i="2"/>
  <c r="J1120" i="2"/>
  <c r="N1120" i="2"/>
  <c r="R1120" i="2"/>
  <c r="V1120" i="2"/>
  <c r="Z1120" i="2"/>
  <c r="G1120" i="2"/>
  <c r="K1120" i="2"/>
  <c r="O1120" i="2"/>
  <c r="S1120" i="2"/>
  <c r="W1120" i="2"/>
  <c r="AA1120" i="2"/>
  <c r="H1120" i="2"/>
  <c r="P1120" i="2"/>
  <c r="X1120" i="2"/>
  <c r="I1120" i="2"/>
  <c r="Q1120" i="2"/>
  <c r="Y1120" i="2"/>
  <c r="T1120" i="2"/>
  <c r="E1120" i="2"/>
  <c r="U1120" i="2"/>
  <c r="AB1120" i="2"/>
  <c r="L1120" i="2"/>
  <c r="M1120" i="2"/>
  <c r="E1147" i="2"/>
  <c r="F1147" i="2"/>
  <c r="K1147" i="2"/>
  <c r="P1147" i="2"/>
  <c r="V1147" i="2"/>
  <c r="AA1147" i="2"/>
  <c r="G1147" i="2"/>
  <c r="L1147" i="2"/>
  <c r="R1147" i="2"/>
  <c r="W1147" i="2"/>
  <c r="AB1147" i="2"/>
  <c r="H1147" i="2"/>
  <c r="S1147" i="2"/>
  <c r="J1147" i="2"/>
  <c r="T1147" i="2"/>
  <c r="N1147" i="2"/>
  <c r="O1147" i="2"/>
  <c r="X1147" i="2"/>
  <c r="Z1147" i="2"/>
  <c r="Q1147" i="2"/>
  <c r="Y1147" i="2"/>
  <c r="I1147" i="2"/>
  <c r="M1147" i="2"/>
  <c r="U1147" i="2"/>
  <c r="H1012" i="2"/>
  <c r="L1012" i="2"/>
  <c r="P1012" i="2"/>
  <c r="T1012" i="2"/>
  <c r="X1012" i="2"/>
  <c r="AB1012" i="2"/>
  <c r="E1012" i="2"/>
  <c r="I1012" i="2"/>
  <c r="M1012" i="2"/>
  <c r="Q1012" i="2"/>
  <c r="U1012" i="2"/>
  <c r="Y1012" i="2"/>
  <c r="J1012" i="2"/>
  <c r="R1012" i="2"/>
  <c r="Z1012" i="2"/>
  <c r="K1012" i="2"/>
  <c r="S1012" i="2"/>
  <c r="AA1012" i="2"/>
  <c r="F1012" i="2"/>
  <c r="V1012" i="2"/>
  <c r="G1012" i="2"/>
  <c r="W1012" i="2"/>
  <c r="N1012" i="2"/>
  <c r="O1012" i="2"/>
  <c r="F899" i="2"/>
  <c r="J899" i="2"/>
  <c r="N899" i="2"/>
  <c r="R899" i="2"/>
  <c r="V899" i="2"/>
  <c r="Z899" i="2"/>
  <c r="G899" i="2"/>
  <c r="K899" i="2"/>
  <c r="O899" i="2"/>
  <c r="S899" i="2"/>
  <c r="W899" i="2"/>
  <c r="AA899" i="2"/>
  <c r="E899" i="2"/>
  <c r="M899" i="2"/>
  <c r="U899" i="2"/>
  <c r="H899" i="2"/>
  <c r="P899" i="2"/>
  <c r="X899" i="2"/>
  <c r="I899" i="2"/>
  <c r="Y899" i="2"/>
  <c r="L899" i="2"/>
  <c r="AB899" i="2"/>
  <c r="Q899" i="2"/>
  <c r="T899" i="2"/>
  <c r="J1062" i="2"/>
  <c r="O1062" i="2"/>
  <c r="T1062" i="2"/>
  <c r="Z1062" i="2"/>
  <c r="F1062" i="2"/>
  <c r="K1062" i="2"/>
  <c r="P1062" i="2"/>
  <c r="V1062" i="2"/>
  <c r="AA1062" i="2"/>
  <c r="G1062" i="2"/>
  <c r="R1062" i="2"/>
  <c r="AB1062" i="2"/>
  <c r="H1062" i="2"/>
  <c r="S1062" i="2"/>
  <c r="L1062" i="2"/>
  <c r="N1062" i="2"/>
  <c r="W1062" i="2"/>
  <c r="X1062" i="2"/>
  <c r="Q1062" i="2"/>
  <c r="I1062" i="2"/>
  <c r="Y1062" i="2"/>
  <c r="E1062" i="2"/>
  <c r="U1062" i="2"/>
  <c r="M1062" i="2"/>
  <c r="G1198" i="2"/>
  <c r="L1198" i="2"/>
  <c r="Q1198" i="2"/>
  <c r="W1198" i="2"/>
  <c r="AB1198" i="2"/>
  <c r="H1198" i="2"/>
  <c r="M1198" i="2"/>
  <c r="S1198" i="2"/>
  <c r="X1198" i="2"/>
  <c r="O1198" i="2"/>
  <c r="Y1198" i="2"/>
  <c r="E1198" i="2"/>
  <c r="P1198" i="2"/>
  <c r="AA1198" i="2"/>
  <c r="T1198" i="2"/>
  <c r="U1198" i="2"/>
  <c r="I1198" i="2"/>
  <c r="K1198" i="2"/>
  <c r="N1198" i="2"/>
  <c r="J1198" i="2"/>
  <c r="R1198" i="2"/>
  <c r="V1198" i="2"/>
  <c r="Z1198" i="2"/>
  <c r="F1198" i="2"/>
  <c r="E966" i="2"/>
  <c r="H966" i="2"/>
  <c r="P966" i="2"/>
  <c r="X966" i="2"/>
  <c r="K966" i="2"/>
  <c r="S966" i="2"/>
  <c r="AA966" i="2"/>
  <c r="T966" i="2"/>
  <c r="G966" i="2"/>
  <c r="W966" i="2"/>
  <c r="L966" i="2"/>
  <c r="O966" i="2"/>
  <c r="AB966" i="2"/>
  <c r="V966" i="2"/>
  <c r="F966" i="2"/>
  <c r="Q966" i="2"/>
  <c r="N966" i="2"/>
  <c r="I966" i="2"/>
  <c r="R966" i="2"/>
  <c r="M966" i="2"/>
  <c r="Y966" i="2"/>
  <c r="J966" i="2"/>
  <c r="U966" i="2"/>
  <c r="Z966" i="2"/>
  <c r="F882" i="2"/>
  <c r="H882" i="2"/>
  <c r="M882" i="2"/>
  <c r="S882" i="2"/>
  <c r="E882" i="2"/>
  <c r="L882" i="2"/>
  <c r="T882" i="2"/>
  <c r="Y882" i="2"/>
  <c r="G882" i="2"/>
  <c r="O882" i="2"/>
  <c r="U882" i="2"/>
  <c r="AA882" i="2"/>
  <c r="Q882" i="2"/>
  <c r="I882" i="2"/>
  <c r="W882" i="2"/>
  <c r="X882" i="2"/>
  <c r="AB882" i="2"/>
  <c r="K882" i="2"/>
  <c r="P882" i="2"/>
  <c r="N882" i="2"/>
  <c r="V882" i="2"/>
  <c r="Z882" i="2"/>
  <c r="J882" i="2"/>
  <c r="R882" i="2"/>
  <c r="H919" i="2"/>
  <c r="L919" i="2"/>
  <c r="P919" i="2"/>
  <c r="T919" i="2"/>
  <c r="X919" i="2"/>
  <c r="AB919" i="2"/>
  <c r="E919" i="2"/>
  <c r="I919" i="2"/>
  <c r="M919" i="2"/>
  <c r="Q919" i="2"/>
  <c r="U919" i="2"/>
  <c r="Y919" i="2"/>
  <c r="J919" i="2"/>
  <c r="R919" i="2"/>
  <c r="Z919" i="2"/>
  <c r="K919" i="2"/>
  <c r="S919" i="2"/>
  <c r="AA919" i="2"/>
  <c r="N919" i="2"/>
  <c r="O919" i="2"/>
  <c r="F919" i="2"/>
  <c r="G919" i="2"/>
  <c r="V919" i="2"/>
  <c r="W919" i="2"/>
  <c r="E1272" i="2"/>
  <c r="L1272" i="2"/>
  <c r="S1272" i="2"/>
  <c r="Y1272" i="2"/>
  <c r="G1272" i="2"/>
  <c r="M1272" i="2"/>
  <c r="T1272" i="2"/>
  <c r="AB1272" i="2"/>
  <c r="O1272" i="2"/>
  <c r="Q1272" i="2"/>
  <c r="W1272" i="2"/>
  <c r="X1272" i="2"/>
  <c r="H1272" i="2"/>
  <c r="I1272" i="2"/>
  <c r="AA1272" i="2"/>
  <c r="J1272" i="2"/>
  <c r="Z1272" i="2"/>
  <c r="P1272" i="2"/>
  <c r="R1272" i="2"/>
  <c r="F1272" i="2"/>
  <c r="K1272" i="2"/>
  <c r="V1272" i="2"/>
  <c r="N1272" i="2"/>
  <c r="U1272" i="2"/>
  <c r="E1225" i="2"/>
  <c r="H1225" i="2"/>
  <c r="P1225" i="2"/>
  <c r="X1225" i="2"/>
  <c r="K1225" i="2"/>
  <c r="S1225" i="2"/>
  <c r="AA1225" i="2"/>
  <c r="T1225" i="2"/>
  <c r="G1225" i="2"/>
  <c r="W1225" i="2"/>
  <c r="L1225" i="2"/>
  <c r="O1225" i="2"/>
  <c r="AB1225" i="2"/>
  <c r="Z1225" i="2"/>
  <c r="J1225" i="2"/>
  <c r="Y1225" i="2"/>
  <c r="I1225" i="2"/>
  <c r="V1225" i="2"/>
  <c r="Q1225" i="2"/>
  <c r="N1225" i="2"/>
  <c r="R1225" i="2"/>
  <c r="M1225" i="2"/>
  <c r="F1225" i="2"/>
  <c r="U1225" i="2"/>
  <c r="H1054" i="2"/>
  <c r="N1054" i="2"/>
  <c r="S1054" i="2"/>
  <c r="X1054" i="2"/>
  <c r="J1054" i="2"/>
  <c r="O1054" i="2"/>
  <c r="T1054" i="2"/>
  <c r="Z1054" i="2"/>
  <c r="F1054" i="2"/>
  <c r="P1054" i="2"/>
  <c r="AA1054" i="2"/>
  <c r="G1054" i="2"/>
  <c r="R1054" i="2"/>
  <c r="AB1054" i="2"/>
  <c r="V1054" i="2"/>
  <c r="W1054" i="2"/>
  <c r="K1054" i="2"/>
  <c r="L1054" i="2"/>
  <c r="Q1054" i="2"/>
  <c r="I1054" i="2"/>
  <c r="Y1054" i="2"/>
  <c r="E1054" i="2"/>
  <c r="U1054" i="2"/>
  <c r="M1054" i="2"/>
  <c r="G992" i="2"/>
  <c r="K992" i="2"/>
  <c r="O992" i="2"/>
  <c r="S992" i="2"/>
  <c r="W992" i="2"/>
  <c r="AA992" i="2"/>
  <c r="H992" i="2"/>
  <c r="L992" i="2"/>
  <c r="P992" i="2"/>
  <c r="T992" i="2"/>
  <c r="X992" i="2"/>
  <c r="AB992" i="2"/>
  <c r="I992" i="2"/>
  <c r="Q992" i="2"/>
  <c r="Y992" i="2"/>
  <c r="J992" i="2"/>
  <c r="R992" i="2"/>
  <c r="Z992" i="2"/>
  <c r="M992" i="2"/>
  <c r="N992" i="2"/>
  <c r="E992" i="2"/>
  <c r="F992" i="2"/>
  <c r="U992" i="2"/>
  <c r="V992" i="2"/>
  <c r="E1084" i="2"/>
  <c r="I1084" i="2"/>
  <c r="M1084" i="2"/>
  <c r="Q1084" i="2"/>
  <c r="U1084" i="2"/>
  <c r="Y1084" i="2"/>
  <c r="F1084" i="2"/>
  <c r="J1084" i="2"/>
  <c r="N1084" i="2"/>
  <c r="R1084" i="2"/>
  <c r="V1084" i="2"/>
  <c r="Z1084" i="2"/>
  <c r="G1084" i="2"/>
  <c r="O1084" i="2"/>
  <c r="W1084" i="2"/>
  <c r="H1084" i="2"/>
  <c r="P1084" i="2"/>
  <c r="X1084" i="2"/>
  <c r="S1084" i="2"/>
  <c r="T1084" i="2"/>
  <c r="K1084" i="2"/>
  <c r="L1084" i="2"/>
  <c r="AA1084" i="2"/>
  <c r="AB1084" i="2"/>
  <c r="X965" i="2"/>
  <c r="H965" i="2"/>
  <c r="AB965" i="2"/>
  <c r="L965" i="2"/>
  <c r="T965" i="2"/>
  <c r="Q965" i="2"/>
  <c r="J965" i="2"/>
  <c r="Z965" i="2"/>
  <c r="S965" i="2"/>
  <c r="I965" i="2"/>
  <c r="R965" i="2"/>
  <c r="K965" i="2"/>
  <c r="AA965" i="2"/>
  <c r="E965" i="2"/>
  <c r="U965" i="2"/>
  <c r="N965" i="2"/>
  <c r="G965" i="2"/>
  <c r="W965" i="2"/>
  <c r="Y965" i="2"/>
  <c r="O965" i="2"/>
  <c r="M965" i="2"/>
  <c r="F965" i="2"/>
  <c r="V965" i="2"/>
  <c r="P965" i="2"/>
  <c r="E1118" i="2"/>
  <c r="P1118" i="2"/>
  <c r="W1118" i="2"/>
  <c r="X1118" i="2"/>
  <c r="F1118" i="2"/>
  <c r="K1118" i="2"/>
  <c r="E1249" i="2"/>
  <c r="L1249" i="2"/>
  <c r="T1249" i="2"/>
  <c r="AB1249" i="2"/>
  <c r="G1249" i="2"/>
  <c r="O1249" i="2"/>
  <c r="W1249" i="2"/>
  <c r="H1249" i="2"/>
  <c r="X1249" i="2"/>
  <c r="K1249" i="2"/>
  <c r="AA1249" i="2"/>
  <c r="P1249" i="2"/>
  <c r="S1249" i="2"/>
  <c r="Z1249" i="2"/>
  <c r="J1249" i="2"/>
  <c r="Y1249" i="2"/>
  <c r="I1249" i="2"/>
  <c r="F1249" i="2"/>
  <c r="M1249" i="2"/>
  <c r="V1249" i="2"/>
  <c r="R1249" i="2"/>
  <c r="U1249" i="2"/>
  <c r="N1249" i="2"/>
  <c r="Q1249" i="2"/>
  <c r="Q1235" i="2"/>
  <c r="M1235" i="2"/>
  <c r="Y1235" i="2"/>
  <c r="I1235" i="2"/>
  <c r="W1235" i="2"/>
  <c r="K1235" i="2"/>
  <c r="H1246" i="2"/>
  <c r="L1246" i="2"/>
  <c r="P1246" i="2"/>
  <c r="T1246" i="2"/>
  <c r="X1246" i="2"/>
  <c r="AB1246" i="2"/>
  <c r="E1246" i="2"/>
  <c r="I1246" i="2"/>
  <c r="M1246" i="2"/>
  <c r="Q1246" i="2"/>
  <c r="U1246" i="2"/>
  <c r="Y1246" i="2"/>
  <c r="F1246" i="2"/>
  <c r="N1246" i="2"/>
  <c r="V1246" i="2"/>
  <c r="G1246" i="2"/>
  <c r="O1246" i="2"/>
  <c r="W1246" i="2"/>
  <c r="J1246" i="2"/>
  <c r="Z1246" i="2"/>
  <c r="K1246" i="2"/>
  <c r="AA1246" i="2"/>
  <c r="R1246" i="2"/>
  <c r="S1246" i="2"/>
  <c r="G1219" i="2"/>
  <c r="Q1219" i="2"/>
  <c r="V1219" i="2"/>
  <c r="M1219" i="2"/>
  <c r="R1219" i="2"/>
  <c r="T1219" i="2"/>
  <c r="J1219" i="2"/>
  <c r="P1219" i="2"/>
  <c r="E1219" i="2"/>
  <c r="W1219" i="2"/>
  <c r="O1219" i="2"/>
  <c r="S1219" i="2"/>
  <c r="L1109" i="2"/>
  <c r="U1109" i="2"/>
  <c r="M1109" i="2"/>
  <c r="X1109" i="2"/>
  <c r="E1109" i="2"/>
  <c r="AB1109" i="2"/>
  <c r="H1109" i="2"/>
  <c r="P1109" i="2"/>
  <c r="T1109" i="2"/>
  <c r="J1109" i="2"/>
  <c r="Z1109" i="2"/>
  <c r="S1109" i="2"/>
  <c r="I1109" i="2"/>
  <c r="R1109" i="2"/>
  <c r="O1109" i="2"/>
  <c r="Q1109" i="2"/>
  <c r="F1109" i="2"/>
  <c r="AA1109" i="2"/>
  <c r="V1109" i="2"/>
  <c r="W1109" i="2"/>
  <c r="G1109" i="2"/>
  <c r="N1109" i="2"/>
  <c r="K1109" i="2"/>
  <c r="Y1109" i="2"/>
  <c r="E990" i="2"/>
  <c r="K990" i="2"/>
  <c r="S990" i="2"/>
  <c r="AA990" i="2"/>
  <c r="L990" i="2"/>
  <c r="T990" i="2"/>
  <c r="AB990" i="2"/>
  <c r="O990" i="2"/>
  <c r="P990" i="2"/>
  <c r="W990" i="2"/>
  <c r="X990" i="2"/>
  <c r="G990" i="2"/>
  <c r="H990" i="2"/>
  <c r="N990" i="2"/>
  <c r="Y990" i="2"/>
  <c r="I990" i="2"/>
  <c r="V990" i="2"/>
  <c r="F990" i="2"/>
  <c r="Q990" i="2"/>
  <c r="Z990" i="2"/>
  <c r="J990" i="2"/>
  <c r="U990" i="2"/>
  <c r="R990" i="2"/>
  <c r="M990" i="2"/>
  <c r="L891" i="2"/>
  <c r="O891" i="2"/>
  <c r="M891" i="2"/>
  <c r="F891" i="2"/>
  <c r="H891" i="2"/>
  <c r="J891" i="2"/>
  <c r="E891" i="2"/>
  <c r="V891" i="2"/>
  <c r="X891" i="2"/>
  <c r="S891" i="2"/>
  <c r="Q891" i="2"/>
  <c r="N891" i="2"/>
  <c r="P891" i="2"/>
  <c r="R891" i="2"/>
  <c r="G891" i="2"/>
  <c r="U891" i="2"/>
  <c r="W891" i="2"/>
  <c r="Z891" i="2"/>
  <c r="T891" i="2"/>
  <c r="I891" i="2"/>
  <c r="Y891" i="2"/>
  <c r="AA891" i="2"/>
  <c r="K891" i="2"/>
  <c r="AB891" i="2"/>
  <c r="G1179" i="2"/>
  <c r="O1179" i="2"/>
  <c r="V1179" i="2"/>
  <c r="AB1179" i="2"/>
  <c r="J1179" i="2"/>
  <c r="P1179" i="2"/>
  <c r="W1179" i="2"/>
  <c r="R1179" i="2"/>
  <c r="F1179" i="2"/>
  <c r="T1179" i="2"/>
  <c r="K1179" i="2"/>
  <c r="L1179" i="2"/>
  <c r="Z1179" i="2"/>
  <c r="AA1179" i="2"/>
  <c r="M1179" i="2"/>
  <c r="X1179" i="2"/>
  <c r="E1179" i="2"/>
  <c r="Y1179" i="2"/>
  <c r="S1179" i="2"/>
  <c r="H1179" i="2"/>
  <c r="I1179" i="2"/>
  <c r="N1179" i="2"/>
  <c r="Q1179" i="2"/>
  <c r="U1179" i="2"/>
  <c r="I1025" i="2"/>
  <c r="T1025" i="2"/>
  <c r="J1025" i="2"/>
  <c r="U1025" i="2"/>
  <c r="N1025" i="2"/>
  <c r="P1025" i="2"/>
  <c r="Y1025" i="2"/>
  <c r="Z1025" i="2"/>
  <c r="E1025" i="2"/>
  <c r="K1025" i="2"/>
  <c r="AA1025" i="2"/>
  <c r="H1025" i="2"/>
  <c r="L1025" i="2"/>
  <c r="V1025" i="2"/>
  <c r="O1025" i="2"/>
  <c r="X1025" i="2"/>
  <c r="AB1025" i="2"/>
  <c r="F1025" i="2"/>
  <c r="S1025" i="2"/>
  <c r="R1025" i="2"/>
  <c r="M1025" i="2"/>
  <c r="Q1025" i="2"/>
  <c r="G1025" i="2"/>
  <c r="W1025" i="2"/>
  <c r="E1201" i="2"/>
  <c r="H1201" i="2"/>
  <c r="R1201" i="2"/>
  <c r="I1201" i="2"/>
  <c r="T1201" i="2"/>
  <c r="M1201" i="2"/>
  <c r="N1201" i="2"/>
  <c r="X1201" i="2"/>
  <c r="Y1201" i="2"/>
  <c r="Q1201" i="2"/>
  <c r="P1201" i="2"/>
  <c r="O1201" i="2"/>
  <c r="V1201" i="2"/>
  <c r="G1201" i="2"/>
  <c r="AA1201" i="2"/>
  <c r="F1201" i="2"/>
  <c r="S1201" i="2"/>
  <c r="L1201" i="2"/>
  <c r="Z1201" i="2"/>
  <c r="K1201" i="2"/>
  <c r="U1201" i="2"/>
  <c r="W1201" i="2"/>
  <c r="J1201" i="2"/>
  <c r="AB1201" i="2"/>
  <c r="D848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686" i="2"/>
  <c r="D682" i="2"/>
  <c r="D678" i="2"/>
  <c r="D674" i="2"/>
  <c r="D670" i="2"/>
  <c r="D666" i="2"/>
  <c r="D662" i="2"/>
  <c r="D658" i="2"/>
  <c r="D654" i="2"/>
  <c r="D650" i="2"/>
  <c r="D646" i="2"/>
  <c r="D642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9" i="2"/>
  <c r="D745" i="2"/>
  <c r="D741" i="2"/>
  <c r="D737" i="2"/>
  <c r="D733" i="2"/>
  <c r="D729" i="2"/>
  <c r="D725" i="2"/>
  <c r="D721" i="2"/>
  <c r="D717" i="2"/>
  <c r="D713" i="2"/>
  <c r="D709" i="2"/>
  <c r="D705" i="2"/>
  <c r="D701" i="2"/>
  <c r="D697" i="2"/>
  <c r="D693" i="2"/>
  <c r="D689" i="2"/>
  <c r="D685" i="2"/>
  <c r="D681" i="2"/>
  <c r="D677" i="2"/>
  <c r="D673" i="2"/>
  <c r="D669" i="2"/>
  <c r="D665" i="2"/>
  <c r="D661" i="2"/>
  <c r="D657" i="2"/>
  <c r="D653" i="2"/>
  <c r="D649" i="2"/>
  <c r="D645" i="2"/>
  <c r="D641" i="2"/>
  <c r="D637" i="2"/>
  <c r="D633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05" i="2"/>
  <c r="D501" i="2"/>
  <c r="D497" i="2"/>
  <c r="D493" i="2"/>
  <c r="D489" i="2"/>
  <c r="D485" i="2"/>
  <c r="D481" i="2"/>
  <c r="D844" i="2"/>
  <c r="D840" i="2"/>
  <c r="D836" i="2"/>
  <c r="D832" i="2"/>
  <c r="D828" i="2"/>
  <c r="D824" i="2"/>
  <c r="D820" i="2"/>
  <c r="D816" i="2"/>
  <c r="D812" i="2"/>
  <c r="D808" i="2"/>
  <c r="D804" i="2"/>
  <c r="D800" i="2"/>
  <c r="D796" i="2"/>
  <c r="D792" i="2"/>
  <c r="D788" i="2"/>
  <c r="D784" i="2"/>
  <c r="D780" i="2"/>
  <c r="D776" i="2"/>
  <c r="D772" i="2"/>
  <c r="D768" i="2"/>
  <c r="D764" i="2"/>
  <c r="D760" i="2"/>
  <c r="D756" i="2"/>
  <c r="D752" i="2"/>
  <c r="D748" i="2"/>
  <c r="D744" i="2"/>
  <c r="D740" i="2"/>
  <c r="D736" i="2"/>
  <c r="D732" i="2"/>
  <c r="D728" i="2"/>
  <c r="D724" i="2"/>
  <c r="D720" i="2"/>
  <c r="D716" i="2"/>
  <c r="D712" i="2"/>
  <c r="D708" i="2"/>
  <c r="D704" i="2"/>
  <c r="D700" i="2"/>
  <c r="D696" i="2"/>
  <c r="D692" i="2"/>
  <c r="D688" i="2"/>
  <c r="D684" i="2"/>
  <c r="D680" i="2"/>
  <c r="D676" i="2"/>
  <c r="D672" i="2"/>
  <c r="D668" i="2"/>
  <c r="D664" i="2"/>
  <c r="D660" i="2"/>
  <c r="D656" i="2"/>
  <c r="D652" i="2"/>
  <c r="D648" i="2"/>
  <c r="D644" i="2"/>
  <c r="D640" i="2"/>
  <c r="D636" i="2"/>
  <c r="D632" i="2"/>
  <c r="D628" i="2"/>
  <c r="D624" i="2"/>
  <c r="D620" i="2"/>
  <c r="D616" i="2"/>
  <c r="D612" i="2"/>
  <c r="D608" i="2"/>
  <c r="D604" i="2"/>
  <c r="D600" i="2"/>
  <c r="D596" i="2"/>
  <c r="D592" i="2"/>
  <c r="D588" i="2"/>
  <c r="D584" i="2"/>
  <c r="D580" i="2"/>
  <c r="D576" i="2"/>
  <c r="D572" i="2"/>
  <c r="D568" i="2"/>
  <c r="D564" i="2"/>
  <c r="D560" i="2"/>
  <c r="D556" i="2"/>
  <c r="D552" i="2"/>
  <c r="D548" i="2"/>
  <c r="D544" i="2"/>
  <c r="D540" i="2"/>
  <c r="D536" i="2"/>
  <c r="D532" i="2"/>
  <c r="D528" i="2"/>
  <c r="D524" i="2"/>
  <c r="D520" i="2"/>
  <c r="D516" i="2"/>
  <c r="D512" i="2"/>
  <c r="D508" i="2"/>
  <c r="D504" i="2"/>
  <c r="D500" i="2"/>
  <c r="D496" i="2"/>
  <c r="D492" i="2"/>
  <c r="D488" i="2"/>
  <c r="D484" i="2"/>
  <c r="D480" i="2"/>
  <c r="D843" i="2"/>
  <c r="D827" i="2"/>
  <c r="D811" i="2"/>
  <c r="D795" i="2"/>
  <c r="D779" i="2"/>
  <c r="D763" i="2"/>
  <c r="D747" i="2"/>
  <c r="D731" i="2"/>
  <c r="D715" i="2"/>
  <c r="D699" i="2"/>
  <c r="D683" i="2"/>
  <c r="D667" i="2"/>
  <c r="D651" i="2"/>
  <c r="D635" i="2"/>
  <c r="D619" i="2"/>
  <c r="D603" i="2"/>
  <c r="D587" i="2"/>
  <c r="D571" i="2"/>
  <c r="D555" i="2"/>
  <c r="D539" i="2"/>
  <c r="D530" i="2"/>
  <c r="D522" i="2"/>
  <c r="D514" i="2"/>
  <c r="D506" i="2"/>
  <c r="D498" i="2"/>
  <c r="D490" i="2"/>
  <c r="D482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141" i="2"/>
  <c r="D137" i="2"/>
  <c r="D121" i="2"/>
  <c r="D105" i="2"/>
  <c r="D77" i="2"/>
  <c r="D61" i="2"/>
  <c r="D53" i="2"/>
  <c r="D37" i="2"/>
  <c r="D13" i="2"/>
  <c r="D9" i="2"/>
  <c r="D703" i="2"/>
  <c r="D531" i="2"/>
  <c r="D507" i="2"/>
  <c r="D472" i="2"/>
  <c r="D460" i="2"/>
  <c r="D442" i="2"/>
  <c r="D422" i="2"/>
  <c r="D406" i="2"/>
  <c r="D398" i="2"/>
  <c r="D386" i="2"/>
  <c r="D374" i="2"/>
  <c r="D354" i="2"/>
  <c r="D346" i="2"/>
  <c r="D266" i="2"/>
  <c r="D258" i="2"/>
  <c r="D254" i="2"/>
  <c r="D250" i="2"/>
  <c r="D226" i="2"/>
  <c r="D839" i="2"/>
  <c r="D823" i="2"/>
  <c r="D807" i="2"/>
  <c r="D791" i="2"/>
  <c r="D775" i="2"/>
  <c r="D759" i="2"/>
  <c r="D743" i="2"/>
  <c r="D727" i="2"/>
  <c r="D711" i="2"/>
  <c r="D695" i="2"/>
  <c r="D679" i="2"/>
  <c r="D663" i="2"/>
  <c r="D647" i="2"/>
  <c r="D631" i="2"/>
  <c r="D615" i="2"/>
  <c r="D599" i="2"/>
  <c r="D583" i="2"/>
  <c r="D567" i="2"/>
  <c r="D551" i="2"/>
  <c r="D535" i="2"/>
  <c r="D527" i="2"/>
  <c r="D519" i="2"/>
  <c r="D511" i="2"/>
  <c r="D503" i="2"/>
  <c r="D495" i="2"/>
  <c r="D487" i="2"/>
  <c r="D479" i="2"/>
  <c r="D474" i="2"/>
  <c r="D470" i="2"/>
  <c r="D466" i="2"/>
  <c r="D462" i="2"/>
  <c r="D458" i="2"/>
  <c r="D454" i="2"/>
  <c r="D448" i="2"/>
  <c r="D444" i="2"/>
  <c r="D440" i="2"/>
  <c r="D436" i="2"/>
  <c r="D432" i="2"/>
  <c r="D428" i="2"/>
  <c r="D424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169" i="2"/>
  <c r="D161" i="2"/>
  <c r="D157" i="2"/>
  <c r="D149" i="2"/>
  <c r="D145" i="2"/>
  <c r="D129" i="2"/>
  <c r="D117" i="2"/>
  <c r="D113" i="2"/>
  <c r="D97" i="2"/>
  <c r="D93" i="2"/>
  <c r="D89" i="2"/>
  <c r="D81" i="2"/>
  <c r="D69" i="2"/>
  <c r="D57" i="2"/>
  <c r="D49" i="2"/>
  <c r="D45" i="2"/>
  <c r="D41" i="2"/>
  <c r="D29" i="2"/>
  <c r="D21" i="2"/>
  <c r="D17" i="2"/>
  <c r="D5" i="2"/>
  <c r="D847" i="2"/>
  <c r="D799" i="2"/>
  <c r="D783" i="2"/>
  <c r="D767" i="2"/>
  <c r="D751" i="2"/>
  <c r="D735" i="2"/>
  <c r="D719" i="2"/>
  <c r="D655" i="2"/>
  <c r="D607" i="2"/>
  <c r="D591" i="2"/>
  <c r="D575" i="2"/>
  <c r="D559" i="2"/>
  <c r="D523" i="2"/>
  <c r="D483" i="2"/>
  <c r="D468" i="2"/>
  <c r="D464" i="2"/>
  <c r="D450" i="2"/>
  <c r="D446" i="2"/>
  <c r="D434" i="2"/>
  <c r="D426" i="2"/>
  <c r="D418" i="2"/>
  <c r="D414" i="2"/>
  <c r="D410" i="2"/>
  <c r="D394" i="2"/>
  <c r="D378" i="2"/>
  <c r="D350" i="2"/>
  <c r="D326" i="2"/>
  <c r="D322" i="2"/>
  <c r="D310" i="2"/>
  <c r="D298" i="2"/>
  <c r="D262" i="2"/>
  <c r="D238" i="2"/>
  <c r="D234" i="2"/>
  <c r="D230" i="2"/>
  <c r="D214" i="2"/>
  <c r="D210" i="2"/>
  <c r="D206" i="2"/>
  <c r="D202" i="2"/>
  <c r="D198" i="2"/>
  <c r="D190" i="2"/>
  <c r="D186" i="2"/>
  <c r="D182" i="2"/>
  <c r="D835" i="2"/>
  <c r="D819" i="2"/>
  <c r="D803" i="2"/>
  <c r="D787" i="2"/>
  <c r="D771" i="2"/>
  <c r="D755" i="2"/>
  <c r="D739" i="2"/>
  <c r="D723" i="2"/>
  <c r="D707" i="2"/>
  <c r="D691" i="2"/>
  <c r="D675" i="2"/>
  <c r="D659" i="2"/>
  <c r="D643" i="2"/>
  <c r="D627" i="2"/>
  <c r="D611" i="2"/>
  <c r="D595" i="2"/>
  <c r="D579" i="2"/>
  <c r="D563" i="2"/>
  <c r="D547" i="2"/>
  <c r="D534" i="2"/>
  <c r="D526" i="2"/>
  <c r="D518" i="2"/>
  <c r="D510" i="2"/>
  <c r="D502" i="2"/>
  <c r="D494" i="2"/>
  <c r="D486" i="2"/>
  <c r="D478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5" i="2"/>
  <c r="D153" i="2"/>
  <c r="D133" i="2"/>
  <c r="D125" i="2"/>
  <c r="D109" i="2"/>
  <c r="D101" i="2"/>
  <c r="D85" i="2"/>
  <c r="D73" i="2"/>
  <c r="D65" i="2"/>
  <c r="D33" i="2"/>
  <c r="D25" i="2"/>
  <c r="D831" i="2"/>
  <c r="D815" i="2"/>
  <c r="D687" i="2"/>
  <c r="D671" i="2"/>
  <c r="D639" i="2"/>
  <c r="D623" i="2"/>
  <c r="D543" i="2"/>
  <c r="D515" i="2"/>
  <c r="D499" i="2"/>
  <c r="D491" i="2"/>
  <c r="D476" i="2"/>
  <c r="D456" i="2"/>
  <c r="D452" i="2"/>
  <c r="D438" i="2"/>
  <c r="D430" i="2"/>
  <c r="D402" i="2"/>
  <c r="D390" i="2"/>
  <c r="D382" i="2"/>
  <c r="D370" i="2"/>
  <c r="D366" i="2"/>
  <c r="D362" i="2"/>
  <c r="D358" i="2"/>
  <c r="D342" i="2"/>
  <c r="D338" i="2"/>
  <c r="D334" i="2"/>
  <c r="D330" i="2"/>
  <c r="D318" i="2"/>
  <c r="D314" i="2"/>
  <c r="D306" i="2"/>
  <c r="D302" i="2"/>
  <c r="D294" i="2"/>
  <c r="D290" i="2"/>
  <c r="D286" i="2"/>
  <c r="D282" i="2"/>
  <c r="D278" i="2"/>
  <c r="D274" i="2"/>
  <c r="D270" i="2"/>
  <c r="D246" i="2"/>
  <c r="D242" i="2"/>
  <c r="D222" i="2"/>
  <c r="D218" i="2"/>
  <c r="D194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2" i="2"/>
  <c r="D6" i="2"/>
  <c r="D10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Q860" i="2" l="1"/>
  <c r="AB860" i="2"/>
  <c r="R1068" i="2"/>
  <c r="S860" i="2"/>
  <c r="H860" i="2"/>
  <c r="V1068" i="2"/>
  <c r="M860" i="2"/>
  <c r="N860" i="2"/>
  <c r="U1068" i="2"/>
  <c r="P860" i="2"/>
  <c r="I1234" i="2"/>
  <c r="O1116" i="2"/>
  <c r="H1116" i="2"/>
  <c r="X1116" i="2"/>
  <c r="Y1116" i="2"/>
  <c r="M1116" i="2"/>
  <c r="E1116" i="2"/>
  <c r="X904" i="2"/>
  <c r="N904" i="2"/>
  <c r="M904" i="2"/>
  <c r="G904" i="2"/>
  <c r="K904" i="2"/>
  <c r="J904" i="2"/>
  <c r="S1167" i="2"/>
  <c r="P1167" i="2"/>
  <c r="M1167" i="2"/>
  <c r="T963" i="2"/>
  <c r="P963" i="2"/>
  <c r="R963" i="2"/>
  <c r="L963" i="2"/>
  <c r="M963" i="2"/>
  <c r="Q963" i="2"/>
  <c r="O1052" i="2"/>
  <c r="I1052" i="2"/>
  <c r="T1052" i="2"/>
  <c r="U1052" i="2"/>
  <c r="F1052" i="2"/>
  <c r="R1052" i="2"/>
  <c r="H988" i="2"/>
  <c r="X988" i="2"/>
  <c r="M988" i="2"/>
  <c r="F988" i="2"/>
  <c r="O988" i="2"/>
  <c r="K988" i="2"/>
  <c r="L1097" i="2"/>
  <c r="Y1097" i="2"/>
  <c r="J1097" i="2"/>
  <c r="R1097" i="2"/>
  <c r="G1097" i="2"/>
  <c r="V1097" i="2"/>
  <c r="AB974" i="2"/>
  <c r="H974" i="2"/>
  <c r="P974" i="2"/>
  <c r="I974" i="2"/>
  <c r="U974" i="2"/>
  <c r="R974" i="2"/>
  <c r="Y1202" i="2"/>
  <c r="Q1202" i="2"/>
  <c r="AB1202" i="2"/>
  <c r="E1202" i="2"/>
  <c r="K1202" i="2"/>
  <c r="W1202" i="2"/>
  <c r="AA1203" i="2"/>
  <c r="AB1203" i="2"/>
  <c r="Z1203" i="2"/>
  <c r="U1203" i="2"/>
  <c r="X1203" i="2"/>
  <c r="I1203" i="2"/>
  <c r="H978" i="2"/>
  <c r="S978" i="2"/>
  <c r="O978" i="2"/>
  <c r="R978" i="2"/>
  <c r="N978" i="2"/>
  <c r="Y978" i="2"/>
  <c r="X994" i="2"/>
  <c r="T994" i="2"/>
  <c r="L994" i="2"/>
  <c r="Z994" i="2"/>
  <c r="Q994" i="2"/>
  <c r="I994" i="2"/>
  <c r="H949" i="2"/>
  <c r="P949" i="2"/>
  <c r="T949" i="2"/>
  <c r="Z949" i="2"/>
  <c r="AB949" i="2"/>
  <c r="G949" i="2"/>
  <c r="F946" i="2"/>
  <c r="T946" i="2"/>
  <c r="P946" i="2"/>
  <c r="T860" i="2"/>
  <c r="G860" i="2"/>
  <c r="I860" i="2"/>
  <c r="AA860" i="2"/>
  <c r="O860" i="2"/>
  <c r="J860" i="2"/>
  <c r="G1068" i="2"/>
  <c r="H1068" i="2"/>
  <c r="Q1068" i="2"/>
  <c r="S1068" i="2"/>
  <c r="AA1068" i="2"/>
  <c r="F1068" i="2"/>
  <c r="N1068" i="2"/>
  <c r="L1068" i="2"/>
  <c r="J1068" i="2"/>
  <c r="X1068" i="2"/>
  <c r="T1068" i="2"/>
  <c r="E1068" i="2"/>
  <c r="Z860" i="2"/>
  <c r="K860" i="2"/>
  <c r="F860" i="2"/>
  <c r="E860" i="2"/>
  <c r="K1068" i="2"/>
  <c r="Z1068" i="2"/>
  <c r="P1068" i="2"/>
  <c r="V849" i="2"/>
  <c r="P849" i="2"/>
  <c r="M849" i="2"/>
  <c r="G861" i="2"/>
  <c r="X861" i="2"/>
  <c r="V1066" i="2"/>
  <c r="G1066" i="2"/>
  <c r="O951" i="2"/>
  <c r="Y951" i="2"/>
  <c r="O914" i="2"/>
  <c r="H914" i="2"/>
  <c r="S914" i="2"/>
  <c r="R914" i="2"/>
  <c r="AB914" i="2"/>
  <c r="V914" i="2"/>
  <c r="E1274" i="2"/>
  <c r="H1274" i="2"/>
  <c r="H1138" i="2"/>
  <c r="L1138" i="2"/>
  <c r="Q1138" i="2"/>
  <c r="M1138" i="2"/>
  <c r="U1138" i="2"/>
  <c r="F1138" i="2"/>
  <c r="E1080" i="2"/>
  <c r="AA1080" i="2"/>
  <c r="L1133" i="2"/>
  <c r="R1133" i="2"/>
  <c r="K1122" i="2"/>
  <c r="H1122" i="2"/>
  <c r="R1122" i="2"/>
  <c r="Q1122" i="2"/>
  <c r="V1122" i="2"/>
  <c r="L1150" i="2"/>
  <c r="M1150" i="2"/>
  <c r="AA1150" i="2"/>
  <c r="Z1135" i="2"/>
  <c r="AB1135" i="2"/>
  <c r="O1135" i="2"/>
  <c r="AA1135" i="2"/>
  <c r="N884" i="2"/>
  <c r="F884" i="2"/>
  <c r="I1065" i="2"/>
  <c r="N1065" i="2"/>
  <c r="P1111" i="2"/>
  <c r="T1111" i="2"/>
  <c r="Q1111" i="2"/>
  <c r="Y1113" i="2"/>
  <c r="R1113" i="2"/>
  <c r="V1113" i="2"/>
  <c r="M1071" i="2"/>
  <c r="X1071" i="2"/>
  <c r="Z1071" i="2"/>
  <c r="F1000" i="2"/>
  <c r="W1000" i="2"/>
  <c r="AA1000" i="2"/>
  <c r="N855" i="2"/>
  <c r="M855" i="2"/>
  <c r="Y855" i="2"/>
  <c r="AA855" i="2"/>
  <c r="Q855" i="2"/>
  <c r="I1250" i="2"/>
  <c r="J1250" i="2"/>
  <c r="V1250" i="2"/>
  <c r="F1250" i="2"/>
  <c r="AA1281" i="2"/>
  <c r="P1281" i="2"/>
  <c r="E1281" i="2"/>
  <c r="U866" i="2"/>
  <c r="Q866" i="2"/>
  <c r="N1063" i="2"/>
  <c r="W1063" i="2"/>
  <c r="U1063" i="2"/>
  <c r="L1063" i="2"/>
  <c r="U1210" i="2"/>
  <c r="R1210" i="2"/>
  <c r="L1210" i="2"/>
  <c r="P1210" i="2"/>
  <c r="H1210" i="2"/>
  <c r="AB1104" i="2"/>
  <c r="T1104" i="2"/>
  <c r="AB1093" i="2"/>
  <c r="M1093" i="2"/>
  <c r="Q923" i="2"/>
  <c r="J923" i="2"/>
  <c r="Z923" i="2"/>
  <c r="H923" i="2"/>
  <c r="AA923" i="2"/>
  <c r="T923" i="2"/>
  <c r="V860" i="2"/>
  <c r="R860" i="2"/>
  <c r="W860" i="2"/>
  <c r="L860" i="2"/>
  <c r="AB1068" i="2"/>
  <c r="I1068" i="2"/>
  <c r="W1068" i="2"/>
  <c r="W1156" i="2"/>
  <c r="Q1195" i="2"/>
  <c r="H1207" i="2"/>
  <c r="E1024" i="2"/>
  <c r="M1220" i="2"/>
  <c r="L1055" i="2"/>
  <c r="S1072" i="2"/>
  <c r="T1171" i="2"/>
  <c r="Q1292" i="2"/>
  <c r="I1220" i="2"/>
  <c r="J1195" i="2"/>
  <c r="R890" i="2"/>
  <c r="L1156" i="2"/>
  <c r="J1072" i="2"/>
  <c r="V874" i="2"/>
  <c r="V1081" i="2"/>
  <c r="Q1171" i="2"/>
  <c r="I1290" i="2"/>
  <c r="P1292" i="2"/>
  <c r="S1220" i="2"/>
  <c r="T1195" i="2"/>
  <c r="G890" i="2"/>
  <c r="L1183" i="2"/>
  <c r="L998" i="2"/>
  <c r="W968" i="2"/>
  <c r="AB1290" i="2"/>
  <c r="H1292" i="2"/>
  <c r="G1207" i="2"/>
  <c r="U1171" i="2"/>
  <c r="K1290" i="2"/>
  <c r="U1220" i="2"/>
  <c r="Y890" i="2"/>
  <c r="H1183" i="2"/>
  <c r="AA1055" i="2"/>
  <c r="I1267" i="2"/>
  <c r="Z1267" i="2"/>
  <c r="R980" i="2"/>
  <c r="X980" i="2"/>
  <c r="N980" i="2"/>
  <c r="T980" i="2"/>
  <c r="G980" i="2"/>
  <c r="L980" i="2"/>
  <c r="L1110" i="2"/>
  <c r="J1110" i="2"/>
  <c r="I1110" i="2"/>
  <c r="E1151" i="2"/>
  <c r="Q1151" i="2"/>
  <c r="L973" i="2"/>
  <c r="X973" i="2"/>
  <c r="E973" i="2"/>
  <c r="S1081" i="2"/>
  <c r="T1081" i="2"/>
  <c r="W1081" i="2"/>
  <c r="U1081" i="2"/>
  <c r="P1081" i="2"/>
  <c r="AA1081" i="2"/>
  <c r="Y1081" i="2"/>
  <c r="AB1081" i="2"/>
  <c r="X1081" i="2"/>
  <c r="J1081" i="2"/>
  <c r="N1081" i="2"/>
  <c r="F1081" i="2"/>
  <c r="E1081" i="2"/>
  <c r="G1081" i="2"/>
  <c r="O1081" i="2"/>
  <c r="H1081" i="2"/>
  <c r="Z1081" i="2"/>
  <c r="K1081" i="2"/>
  <c r="AB1220" i="2"/>
  <c r="O1220" i="2"/>
  <c r="L1220" i="2"/>
  <c r="AA1220" i="2"/>
  <c r="Y1195" i="2"/>
  <c r="X1195" i="2"/>
  <c r="AB1195" i="2"/>
  <c r="H890" i="2"/>
  <c r="AA890" i="2"/>
  <c r="F1110" i="2"/>
  <c r="R1151" i="2"/>
  <c r="M998" i="2"/>
  <c r="O998" i="2"/>
  <c r="U1055" i="2"/>
  <c r="V1072" i="2"/>
  <c r="I1072" i="2"/>
  <c r="I1003" i="2"/>
  <c r="H1257" i="2"/>
  <c r="R1081" i="2"/>
  <c r="L1081" i="2"/>
  <c r="P968" i="2"/>
  <c r="S987" i="2"/>
  <c r="O987" i="2"/>
  <c r="Y987" i="2"/>
  <c r="V987" i="2"/>
  <c r="R987" i="2"/>
  <c r="E864" i="2"/>
  <c r="M864" i="2"/>
  <c r="R864" i="2"/>
  <c r="I864" i="2"/>
  <c r="Z864" i="2"/>
  <c r="F868" i="2"/>
  <c r="N868" i="2"/>
  <c r="O890" i="2"/>
  <c r="K890" i="2"/>
  <c r="M890" i="2"/>
  <c r="AB890" i="2"/>
  <c r="L890" i="2"/>
  <c r="J890" i="2"/>
  <c r="T890" i="2"/>
  <c r="P890" i="2"/>
  <c r="X890" i="2"/>
  <c r="S890" i="2"/>
  <c r="V890" i="2"/>
  <c r="Z890" i="2"/>
  <c r="T1156" i="2"/>
  <c r="AB1156" i="2"/>
  <c r="N1156" i="2"/>
  <c r="K1156" i="2"/>
  <c r="E1156" i="2"/>
  <c r="V1156" i="2"/>
  <c r="Z1156" i="2"/>
  <c r="M1169" i="2"/>
  <c r="Q1169" i="2"/>
  <c r="J1169" i="2"/>
  <c r="W1214" i="2"/>
  <c r="L1214" i="2"/>
  <c r="J1214" i="2"/>
  <c r="E1214" i="2"/>
  <c r="T1220" i="2"/>
  <c r="K1220" i="2"/>
  <c r="G1220" i="2"/>
  <c r="F1220" i="2"/>
  <c r="V1220" i="2"/>
  <c r="W1220" i="2"/>
  <c r="N1227" i="2"/>
  <c r="I1227" i="2"/>
  <c r="L1227" i="2"/>
  <c r="E1227" i="2"/>
  <c r="K1227" i="2"/>
  <c r="Z1227" i="2"/>
  <c r="R1038" i="2"/>
  <c r="O1038" i="2"/>
  <c r="AA1038" i="2"/>
  <c r="L1038" i="2"/>
  <c r="K1038" i="2"/>
  <c r="Y1009" i="2"/>
  <c r="AA1009" i="2"/>
  <c r="O1009" i="2"/>
  <c r="N1009" i="2"/>
  <c r="S1009" i="2"/>
  <c r="E1207" i="2"/>
  <c r="U1207" i="2"/>
  <c r="R1207" i="2"/>
  <c r="AA1207" i="2"/>
  <c r="H1027" i="2"/>
  <c r="K1027" i="2"/>
  <c r="N896" i="2"/>
  <c r="AA896" i="2"/>
  <c r="E1045" i="2"/>
  <c r="V1045" i="2"/>
  <c r="O1183" i="2"/>
  <c r="J1183" i="2"/>
  <c r="Q1183" i="2"/>
  <c r="K1183" i="2"/>
  <c r="F1183" i="2"/>
  <c r="N1183" i="2"/>
  <c r="R1183" i="2"/>
  <c r="X958" i="2"/>
  <c r="T958" i="2"/>
  <c r="G1096" i="2"/>
  <c r="S1096" i="2"/>
  <c r="R968" i="2"/>
  <c r="K968" i="2"/>
  <c r="AA968" i="2"/>
  <c r="E968" i="2"/>
  <c r="X968" i="2"/>
  <c r="Q968" i="2"/>
  <c r="F968" i="2"/>
  <c r="V968" i="2"/>
  <c r="O968" i="2"/>
  <c r="L968" i="2"/>
  <c r="M968" i="2"/>
  <c r="I968" i="2"/>
  <c r="J968" i="2"/>
  <c r="Z968" i="2"/>
  <c r="S968" i="2"/>
  <c r="T968" i="2"/>
  <c r="U968" i="2"/>
  <c r="Y968" i="2"/>
  <c r="H1171" i="2"/>
  <c r="L1171" i="2"/>
  <c r="R1171" i="2"/>
  <c r="U1290" i="2"/>
  <c r="H1290" i="2"/>
  <c r="V1290" i="2"/>
  <c r="W1292" i="2"/>
  <c r="G1292" i="2"/>
  <c r="E1292" i="2"/>
  <c r="O1207" i="2"/>
  <c r="Q1207" i="2"/>
  <c r="M1171" i="2"/>
  <c r="AB1171" i="2"/>
  <c r="K1171" i="2"/>
  <c r="E1290" i="2"/>
  <c r="AA1290" i="2"/>
  <c r="R1290" i="2"/>
  <c r="N1292" i="2"/>
  <c r="AB1292" i="2"/>
  <c r="Y1292" i="2"/>
  <c r="Y1207" i="2"/>
  <c r="L1207" i="2"/>
  <c r="Z1220" i="2"/>
  <c r="N1220" i="2"/>
  <c r="P1220" i="2"/>
  <c r="R1220" i="2"/>
  <c r="X1220" i="2"/>
  <c r="E1195" i="2"/>
  <c r="M1195" i="2"/>
  <c r="W890" i="2"/>
  <c r="U890" i="2"/>
  <c r="F890" i="2"/>
  <c r="Y1110" i="2"/>
  <c r="J1096" i="2"/>
  <c r="AB1183" i="2"/>
  <c r="P1151" i="2"/>
  <c r="Q1156" i="2"/>
  <c r="R998" i="2"/>
  <c r="W980" i="2"/>
  <c r="I1009" i="2"/>
  <c r="V1267" i="2"/>
  <c r="Z1200" i="2"/>
  <c r="I1081" i="2"/>
  <c r="H968" i="2"/>
  <c r="N968" i="2"/>
  <c r="R1003" i="2"/>
  <c r="O1003" i="2"/>
  <c r="H1003" i="2"/>
  <c r="J1003" i="2"/>
  <c r="Y1003" i="2"/>
  <c r="S1024" i="2"/>
  <c r="H1024" i="2"/>
  <c r="M1024" i="2"/>
  <c r="X1024" i="2"/>
  <c r="Y1024" i="2"/>
  <c r="J952" i="2"/>
  <c r="G952" i="2"/>
  <c r="S952" i="2"/>
  <c r="V967" i="2"/>
  <c r="AB967" i="2"/>
  <c r="N967" i="2"/>
  <c r="W998" i="2"/>
  <c r="P998" i="2"/>
  <c r="V998" i="2"/>
  <c r="U998" i="2"/>
  <c r="X998" i="2"/>
  <c r="F998" i="2"/>
  <c r="Z998" i="2"/>
  <c r="I1032" i="2"/>
  <c r="K1032" i="2"/>
  <c r="L1032" i="2"/>
  <c r="R1032" i="2"/>
  <c r="P1032" i="2"/>
  <c r="V1032" i="2"/>
  <c r="J1047" i="2"/>
  <c r="H1047" i="2"/>
  <c r="F1047" i="2"/>
  <c r="Q1047" i="2"/>
  <c r="V1047" i="2"/>
  <c r="U1047" i="2"/>
  <c r="T1055" i="2"/>
  <c r="AB1055" i="2"/>
  <c r="R1055" i="2"/>
  <c r="G1055" i="2"/>
  <c r="E1055" i="2"/>
  <c r="Z1055" i="2"/>
  <c r="V1055" i="2"/>
  <c r="T1072" i="2"/>
  <c r="N1072" i="2"/>
  <c r="F1072" i="2"/>
  <c r="X1072" i="2"/>
  <c r="E1072" i="2"/>
  <c r="H1072" i="2"/>
  <c r="O1072" i="2"/>
  <c r="F1195" i="2"/>
  <c r="G1195" i="2"/>
  <c r="P1195" i="2"/>
  <c r="W1195" i="2"/>
  <c r="I1195" i="2"/>
  <c r="U1195" i="2"/>
  <c r="L1195" i="2"/>
  <c r="O1195" i="2"/>
  <c r="R1195" i="2"/>
  <c r="Z1195" i="2"/>
  <c r="N1195" i="2"/>
  <c r="S1195" i="2"/>
  <c r="V1023" i="2"/>
  <c r="M1023" i="2"/>
  <c r="E981" i="2"/>
  <c r="L981" i="2"/>
  <c r="H981" i="2"/>
  <c r="O981" i="2"/>
  <c r="E1221" i="2"/>
  <c r="Z1221" i="2"/>
  <c r="AA1221" i="2"/>
  <c r="I1221" i="2"/>
  <c r="O1221" i="2"/>
  <c r="J1221" i="2"/>
  <c r="R1236" i="2"/>
  <c r="G1236" i="2"/>
  <c r="G1130" i="2"/>
  <c r="L1130" i="2"/>
  <c r="N1130" i="2"/>
  <c r="AB1130" i="2"/>
  <c r="Z1130" i="2"/>
  <c r="N1171" i="2"/>
  <c r="G1171" i="2"/>
  <c r="J1171" i="2"/>
  <c r="Q1290" i="2"/>
  <c r="O1290" i="2"/>
  <c r="F1290" i="2"/>
  <c r="L1292" i="2"/>
  <c r="T1292" i="2"/>
  <c r="K1292" i="2"/>
  <c r="X1207" i="2"/>
  <c r="P1207" i="2"/>
  <c r="E1220" i="2"/>
  <c r="Q1220" i="2"/>
  <c r="J1220" i="2"/>
  <c r="Y1220" i="2"/>
  <c r="H1195" i="2"/>
  <c r="K1195" i="2"/>
  <c r="AA1195" i="2"/>
  <c r="N890" i="2"/>
  <c r="Q890" i="2"/>
  <c r="E890" i="2"/>
  <c r="J1130" i="2"/>
  <c r="AA973" i="2"/>
  <c r="G1183" i="2"/>
  <c r="S1183" i="2"/>
  <c r="R1156" i="2"/>
  <c r="P1156" i="2"/>
  <c r="AB998" i="2"/>
  <c r="N1055" i="2"/>
  <c r="P1055" i="2"/>
  <c r="Z1072" i="2"/>
  <c r="G987" i="2"/>
  <c r="K864" i="2"/>
  <c r="U1038" i="2"/>
  <c r="X1032" i="2"/>
  <c r="Y1214" i="2"/>
  <c r="M952" i="2"/>
  <c r="H1045" i="2"/>
  <c r="Q1081" i="2"/>
  <c r="AB968" i="2"/>
  <c r="X849" i="2"/>
  <c r="O849" i="2"/>
  <c r="T849" i="2"/>
  <c r="F849" i="2"/>
  <c r="S849" i="2"/>
  <c r="E849" i="2"/>
  <c r="G849" i="2"/>
  <c r="N849" i="2"/>
  <c r="Z849" i="2"/>
  <c r="L849" i="2"/>
  <c r="W849" i="2"/>
  <c r="Q849" i="2"/>
  <c r="E861" i="2"/>
  <c r="S861" i="2"/>
  <c r="Q861" i="2"/>
  <c r="W861" i="2"/>
  <c r="L861" i="2"/>
  <c r="U861" i="2"/>
  <c r="K1066" i="2"/>
  <c r="L1066" i="2"/>
  <c r="T1066" i="2"/>
  <c r="W1066" i="2"/>
  <c r="Z1066" i="2"/>
  <c r="E1066" i="2"/>
  <c r="Q1089" i="2"/>
  <c r="R1089" i="2"/>
  <c r="I1089" i="2"/>
  <c r="AA1089" i="2"/>
  <c r="K1089" i="2"/>
  <c r="O1089" i="2"/>
  <c r="S943" i="2"/>
  <c r="H943" i="2"/>
  <c r="U880" i="2"/>
  <c r="X880" i="2"/>
  <c r="O880" i="2"/>
  <c r="G880" i="2"/>
  <c r="S948" i="2"/>
  <c r="L948" i="2"/>
  <c r="F948" i="2"/>
  <c r="N948" i="2"/>
  <c r="L931" i="2"/>
  <c r="R931" i="2"/>
  <c r="P951" i="2"/>
  <c r="G951" i="2"/>
  <c r="L951" i="2"/>
  <c r="AB951" i="2"/>
  <c r="K1274" i="2"/>
  <c r="AA1274" i="2"/>
  <c r="Z1274" i="2"/>
  <c r="T1274" i="2"/>
  <c r="Y1274" i="2"/>
  <c r="O1099" i="2"/>
  <c r="F1099" i="2"/>
  <c r="M1080" i="2"/>
  <c r="N1080" i="2"/>
  <c r="P1080" i="2"/>
  <c r="AB1080" i="2"/>
  <c r="L1080" i="2"/>
  <c r="O1080" i="2"/>
  <c r="I1080" i="2"/>
  <c r="Z1080" i="2"/>
  <c r="V1080" i="2"/>
  <c r="S1080" i="2"/>
  <c r="H1080" i="2"/>
  <c r="T1080" i="2"/>
  <c r="F1080" i="2"/>
  <c r="J1080" i="2"/>
  <c r="W1080" i="2"/>
  <c r="L1157" i="2"/>
  <c r="I1157" i="2"/>
  <c r="U1157" i="2"/>
  <c r="J1157" i="2"/>
  <c r="N1157" i="2"/>
  <c r="Q1157" i="2"/>
  <c r="X1133" i="2"/>
  <c r="H1133" i="2"/>
  <c r="F1133" i="2"/>
  <c r="J1133" i="2"/>
  <c r="S1133" i="2"/>
  <c r="Y1133" i="2"/>
  <c r="E1133" i="2"/>
  <c r="T1133" i="2"/>
  <c r="Q1133" i="2"/>
  <c r="I1133" i="2"/>
  <c r="Z1133" i="2"/>
  <c r="P1133" i="2"/>
  <c r="U1133" i="2"/>
  <c r="G1133" i="2"/>
  <c r="N1133" i="2"/>
  <c r="S1242" i="2"/>
  <c r="AA1242" i="2"/>
  <c r="M1121" i="2"/>
  <c r="H1121" i="2"/>
  <c r="T1122" i="2"/>
  <c r="S1122" i="2"/>
  <c r="I1122" i="2"/>
  <c r="F1122" i="2"/>
  <c r="W1122" i="2"/>
  <c r="U1122" i="2"/>
  <c r="AB1150" i="2"/>
  <c r="H1150" i="2"/>
  <c r="V1150" i="2"/>
  <c r="K1150" i="2"/>
  <c r="X1150" i="2"/>
  <c r="W1150" i="2"/>
  <c r="Q1150" i="2"/>
  <c r="E1150" i="2"/>
  <c r="O1150" i="2"/>
  <c r="N1150" i="2"/>
  <c r="J1150" i="2"/>
  <c r="Y1150" i="2"/>
  <c r="I1150" i="2"/>
  <c r="U1150" i="2"/>
  <c r="H1188" i="2"/>
  <c r="N1188" i="2"/>
  <c r="L1188" i="2"/>
  <c r="Q1188" i="2"/>
  <c r="G1188" i="2"/>
  <c r="Y1188" i="2"/>
  <c r="O1188" i="2"/>
  <c r="Z1188" i="2"/>
  <c r="F910" i="2"/>
  <c r="S910" i="2"/>
  <c r="V910" i="2"/>
  <c r="O910" i="2"/>
  <c r="T910" i="2"/>
  <c r="Q910" i="2"/>
  <c r="U910" i="2"/>
  <c r="K910" i="2"/>
  <c r="W926" i="2"/>
  <c r="X926" i="2"/>
  <c r="S1020" i="2"/>
  <c r="AA1020" i="2"/>
  <c r="S1135" i="2"/>
  <c r="T1135" i="2"/>
  <c r="L1135" i="2"/>
  <c r="F1135" i="2"/>
  <c r="M1135" i="2"/>
  <c r="Q1135" i="2"/>
  <c r="X1135" i="2"/>
  <c r="K1135" i="2"/>
  <c r="R1135" i="2"/>
  <c r="Y1135" i="2"/>
  <c r="E1135" i="2"/>
  <c r="J1135" i="2"/>
  <c r="V1135" i="2"/>
  <c r="G1135" i="2"/>
  <c r="I1135" i="2"/>
  <c r="T884" i="2"/>
  <c r="W884" i="2"/>
  <c r="I884" i="2"/>
  <c r="S884" i="2"/>
  <c r="Q884" i="2"/>
  <c r="O884" i="2"/>
  <c r="H1160" i="2"/>
  <c r="N1160" i="2"/>
  <c r="J1160" i="2"/>
  <c r="Y1160" i="2"/>
  <c r="S1160" i="2"/>
  <c r="L1160" i="2"/>
  <c r="G1065" i="2"/>
  <c r="H1065" i="2"/>
  <c r="X1065" i="2"/>
  <c r="S1065" i="2"/>
  <c r="K1065" i="2"/>
  <c r="AA1065" i="2"/>
  <c r="AB1065" i="2"/>
  <c r="L1065" i="2"/>
  <c r="J1065" i="2"/>
  <c r="R1065" i="2"/>
  <c r="E1065" i="2"/>
  <c r="O1065" i="2"/>
  <c r="Y1065" i="2"/>
  <c r="Z1065" i="2"/>
  <c r="F1065" i="2"/>
  <c r="E1111" i="2"/>
  <c r="H1111" i="2"/>
  <c r="O1111" i="2"/>
  <c r="L1111" i="2"/>
  <c r="AA1111" i="2"/>
  <c r="Y1111" i="2"/>
  <c r="N1111" i="2"/>
  <c r="K1111" i="2"/>
  <c r="F1111" i="2"/>
  <c r="I1111" i="2"/>
  <c r="S1111" i="2"/>
  <c r="V1111" i="2"/>
  <c r="AB1111" i="2"/>
  <c r="U1016" i="2"/>
  <c r="Y1016" i="2"/>
  <c r="O1266" i="2"/>
  <c r="W1266" i="2"/>
  <c r="T1113" i="2"/>
  <c r="AB1113" i="2"/>
  <c r="I1113" i="2"/>
  <c r="U1113" i="2"/>
  <c r="S1113" i="2"/>
  <c r="AA1113" i="2"/>
  <c r="W1113" i="2"/>
  <c r="L1113" i="2"/>
  <c r="P1113" i="2"/>
  <c r="M1113" i="2"/>
  <c r="H1113" i="2"/>
  <c r="F1113" i="2"/>
  <c r="E1071" i="2"/>
  <c r="Q1071" i="2"/>
  <c r="R1071" i="2"/>
  <c r="W1071" i="2"/>
  <c r="T1071" i="2"/>
  <c r="F1071" i="2"/>
  <c r="O1071" i="2"/>
  <c r="AB1071" i="2"/>
  <c r="I1071" i="2"/>
  <c r="J1071" i="2"/>
  <c r="H1071" i="2"/>
  <c r="K1071" i="2"/>
  <c r="E1000" i="2"/>
  <c r="U1000" i="2"/>
  <c r="N1000" i="2"/>
  <c r="G1000" i="2"/>
  <c r="P1000" i="2"/>
  <c r="K1000" i="2"/>
  <c r="I1000" i="2"/>
  <c r="Y1000" i="2"/>
  <c r="R1000" i="2"/>
  <c r="O1000" i="2"/>
  <c r="X1000" i="2"/>
  <c r="L1000" i="2"/>
  <c r="F855" i="2"/>
  <c r="V855" i="2"/>
  <c r="S855" i="2"/>
  <c r="T855" i="2"/>
  <c r="E855" i="2"/>
  <c r="G855" i="2"/>
  <c r="G1250" i="2"/>
  <c r="P1250" i="2"/>
  <c r="X1250" i="2"/>
  <c r="U1250" i="2"/>
  <c r="N1250" i="2"/>
  <c r="E1250" i="2"/>
  <c r="AB866" i="2"/>
  <c r="K866" i="2"/>
  <c r="M1063" i="2"/>
  <c r="F1063" i="2"/>
  <c r="V1063" i="2"/>
  <c r="AA1063" i="2"/>
  <c r="G1063" i="2"/>
  <c r="O1063" i="2"/>
  <c r="E1063" i="2"/>
  <c r="Y1063" i="2"/>
  <c r="Z1063" i="2"/>
  <c r="T1063" i="2"/>
  <c r="X1063" i="2"/>
  <c r="I1063" i="2"/>
  <c r="J1063" i="2"/>
  <c r="K1063" i="2"/>
  <c r="AB1063" i="2"/>
  <c r="P1063" i="2"/>
  <c r="W929" i="2"/>
  <c r="J929" i="2"/>
  <c r="M1210" i="2"/>
  <c r="F1210" i="2"/>
  <c r="V1210" i="2"/>
  <c r="AA1210" i="2"/>
  <c r="E1104" i="2"/>
  <c r="I1104" i="2"/>
  <c r="I1057" i="2"/>
  <c r="N934" i="2"/>
  <c r="AB861" i="2"/>
  <c r="P861" i="2"/>
  <c r="H861" i="2"/>
  <c r="Z861" i="2"/>
  <c r="I861" i="2"/>
  <c r="F861" i="2"/>
  <c r="X1066" i="2"/>
  <c r="Q1066" i="2"/>
  <c r="S1066" i="2"/>
  <c r="AB900" i="2"/>
  <c r="U900" i="2"/>
  <c r="I900" i="2"/>
  <c r="L1089" i="2"/>
  <c r="T1089" i="2"/>
  <c r="U1089" i="2"/>
  <c r="X1089" i="2"/>
  <c r="G1089" i="2"/>
  <c r="H1089" i="2"/>
  <c r="E943" i="2"/>
  <c r="K943" i="2"/>
  <c r="L943" i="2"/>
  <c r="O943" i="2"/>
  <c r="J943" i="2"/>
  <c r="M943" i="2"/>
  <c r="P943" i="2"/>
  <c r="W943" i="2"/>
  <c r="Z943" i="2"/>
  <c r="Y943" i="2"/>
  <c r="AB943" i="2"/>
  <c r="U943" i="2"/>
  <c r="F943" i="2"/>
  <c r="N943" i="2"/>
  <c r="Q943" i="2"/>
  <c r="M880" i="2"/>
  <c r="J880" i="2"/>
  <c r="F880" i="2"/>
  <c r="AA880" i="2"/>
  <c r="W880" i="2"/>
  <c r="E880" i="2"/>
  <c r="Y880" i="2"/>
  <c r="K880" i="2"/>
  <c r="S880" i="2"/>
  <c r="AB880" i="2"/>
  <c r="K948" i="2"/>
  <c r="AA948" i="2"/>
  <c r="T948" i="2"/>
  <c r="M948" i="2"/>
  <c r="V948" i="2"/>
  <c r="J948" i="2"/>
  <c r="O948" i="2"/>
  <c r="H948" i="2"/>
  <c r="X948" i="2"/>
  <c r="U948" i="2"/>
  <c r="Q948" i="2"/>
  <c r="Y948" i="2"/>
  <c r="W948" i="2"/>
  <c r="E948" i="2"/>
  <c r="I948" i="2"/>
  <c r="F931" i="2"/>
  <c r="AA931" i="2"/>
  <c r="W931" i="2"/>
  <c r="O931" i="2"/>
  <c r="H931" i="2"/>
  <c r="I931" i="2"/>
  <c r="K931" i="2"/>
  <c r="G931" i="2"/>
  <c r="AB931" i="2"/>
  <c r="Z931" i="2"/>
  <c r="J931" i="2"/>
  <c r="U931" i="2"/>
  <c r="V931" i="2"/>
  <c r="X931" i="2"/>
  <c r="Y931" i="2"/>
  <c r="M1157" i="2"/>
  <c r="H1157" i="2"/>
  <c r="K1157" i="2"/>
  <c r="S1157" i="2"/>
  <c r="F1157" i="2"/>
  <c r="O1157" i="2"/>
  <c r="X1157" i="2"/>
  <c r="T1157" i="2"/>
  <c r="V1157" i="2"/>
  <c r="Z1157" i="2"/>
  <c r="Q1242" i="2"/>
  <c r="J1242" i="2"/>
  <c r="Z1242" i="2"/>
  <c r="L1242" i="2"/>
  <c r="W1242" i="2"/>
  <c r="P1242" i="2"/>
  <c r="E1242" i="2"/>
  <c r="U1242" i="2"/>
  <c r="N1242" i="2"/>
  <c r="K1242" i="2"/>
  <c r="T1242" i="2"/>
  <c r="H1242" i="2"/>
  <c r="I1242" i="2"/>
  <c r="R1242" i="2"/>
  <c r="AB1242" i="2"/>
  <c r="M1242" i="2"/>
  <c r="V1242" i="2"/>
  <c r="G1242" i="2"/>
  <c r="Y1121" i="2"/>
  <c r="T1121" i="2"/>
  <c r="J1121" i="2"/>
  <c r="K1121" i="2"/>
  <c r="W1121" i="2"/>
  <c r="F1121" i="2"/>
  <c r="L1121" i="2"/>
  <c r="P1121" i="2"/>
  <c r="Z1121" i="2"/>
  <c r="U1121" i="2"/>
  <c r="AA1121" i="2"/>
  <c r="V1121" i="2"/>
  <c r="AB1121" i="2"/>
  <c r="S1121" i="2"/>
  <c r="X1121" i="2"/>
  <c r="Q1121" i="2"/>
  <c r="R1121" i="2"/>
  <c r="O1121" i="2"/>
  <c r="Y1173" i="2"/>
  <c r="AB1173" i="2"/>
  <c r="AA1173" i="2"/>
  <c r="R1173" i="2"/>
  <c r="K1188" i="2"/>
  <c r="AA1188" i="2"/>
  <c r="T1188" i="2"/>
  <c r="M1188" i="2"/>
  <c r="V1188" i="2"/>
  <c r="J1188" i="2"/>
  <c r="H910" i="2"/>
  <c r="R910" i="2"/>
  <c r="N910" i="2"/>
  <c r="G910" i="2"/>
  <c r="M910" i="2"/>
  <c r="AA910" i="2"/>
  <c r="R926" i="2"/>
  <c r="J926" i="2"/>
  <c r="L926" i="2"/>
  <c r="U926" i="2"/>
  <c r="T926" i="2"/>
  <c r="G926" i="2"/>
  <c r="S926" i="2"/>
  <c r="N926" i="2"/>
  <c r="Q926" i="2"/>
  <c r="I926" i="2"/>
  <c r="H926" i="2"/>
  <c r="M926" i="2"/>
  <c r="V926" i="2"/>
  <c r="Z926" i="2"/>
  <c r="F926" i="2"/>
  <c r="Q1020" i="2"/>
  <c r="J1020" i="2"/>
  <c r="Z1020" i="2"/>
  <c r="L1020" i="2"/>
  <c r="P1020" i="2"/>
  <c r="H1020" i="2"/>
  <c r="E1020" i="2"/>
  <c r="U1020" i="2"/>
  <c r="N1020" i="2"/>
  <c r="K1020" i="2"/>
  <c r="T1020" i="2"/>
  <c r="W1020" i="2"/>
  <c r="I1020" i="2"/>
  <c r="R1020" i="2"/>
  <c r="AB1020" i="2"/>
  <c r="M1020" i="2"/>
  <c r="V1020" i="2"/>
  <c r="O1020" i="2"/>
  <c r="H884" i="2"/>
  <c r="X884" i="2"/>
  <c r="M884" i="2"/>
  <c r="G884" i="2"/>
  <c r="R884" i="2"/>
  <c r="V884" i="2"/>
  <c r="G1160" i="2"/>
  <c r="X1160" i="2"/>
  <c r="Q1160" i="2"/>
  <c r="R1160" i="2"/>
  <c r="AA1160" i="2"/>
  <c r="W1160" i="2"/>
  <c r="M1016" i="2"/>
  <c r="I1016" i="2"/>
  <c r="J1016" i="2"/>
  <c r="G1016" i="2"/>
  <c r="X1016" i="2"/>
  <c r="L1016" i="2"/>
  <c r="Q1016" i="2"/>
  <c r="N1016" i="2"/>
  <c r="O1016" i="2"/>
  <c r="T1016" i="2"/>
  <c r="R1016" i="2"/>
  <c r="AA1016" i="2"/>
  <c r="E1016" i="2"/>
  <c r="Z1016" i="2"/>
  <c r="AB1016" i="2"/>
  <c r="Q1266" i="2"/>
  <c r="J1266" i="2"/>
  <c r="Z1266" i="2"/>
  <c r="H1266" i="2"/>
  <c r="T1266" i="2"/>
  <c r="AB1266" i="2"/>
  <c r="E1266" i="2"/>
  <c r="U1266" i="2"/>
  <c r="N1266" i="2"/>
  <c r="G1266" i="2"/>
  <c r="P1266" i="2"/>
  <c r="AA1266" i="2"/>
  <c r="I1266" i="2"/>
  <c r="R1266" i="2"/>
  <c r="X1266" i="2"/>
  <c r="M1266" i="2"/>
  <c r="V1266" i="2"/>
  <c r="S1266" i="2"/>
  <c r="U1281" i="2"/>
  <c r="L1281" i="2"/>
  <c r="V1281" i="2"/>
  <c r="X1281" i="2"/>
  <c r="T1281" i="2"/>
  <c r="Z1281" i="2"/>
  <c r="H1281" i="2"/>
  <c r="N1281" i="2"/>
  <c r="M1281" i="2"/>
  <c r="K1281" i="2"/>
  <c r="I1281" i="2"/>
  <c r="S1281" i="2"/>
  <c r="Y1281" i="2"/>
  <c r="W1281" i="2"/>
  <c r="R866" i="2"/>
  <c r="S866" i="2"/>
  <c r="AA866" i="2"/>
  <c r="Z866" i="2"/>
  <c r="Y866" i="2"/>
  <c r="M866" i="2"/>
  <c r="E866" i="2"/>
  <c r="W866" i="2"/>
  <c r="F866" i="2"/>
  <c r="J866" i="2"/>
  <c r="H866" i="2"/>
  <c r="I866" i="2"/>
  <c r="G866" i="2"/>
  <c r="N866" i="2"/>
  <c r="P866" i="2"/>
  <c r="L866" i="2"/>
  <c r="T866" i="2"/>
  <c r="V866" i="2"/>
  <c r="O929" i="2"/>
  <c r="AA929" i="2"/>
  <c r="Q929" i="2"/>
  <c r="L929" i="2"/>
  <c r="E929" i="2"/>
  <c r="S929" i="2"/>
  <c r="T929" i="2"/>
  <c r="N929" i="2"/>
  <c r="X929" i="2"/>
  <c r="M929" i="2"/>
  <c r="H929" i="2"/>
  <c r="Z929" i="2"/>
  <c r="Y929" i="2"/>
  <c r="F929" i="2"/>
  <c r="AB929" i="2"/>
  <c r="I929" i="2"/>
  <c r="U929" i="2"/>
  <c r="V929" i="2"/>
  <c r="M1104" i="2"/>
  <c r="F1104" i="2"/>
  <c r="V1104" i="2"/>
  <c r="AA1104" i="2"/>
  <c r="O1104" i="2"/>
  <c r="W1104" i="2"/>
  <c r="Q1104" i="2"/>
  <c r="J1104" i="2"/>
  <c r="Z1104" i="2"/>
  <c r="L1104" i="2"/>
  <c r="P1104" i="2"/>
  <c r="X1104" i="2"/>
  <c r="U1104" i="2"/>
  <c r="K1104" i="2"/>
  <c r="G1104" i="2"/>
  <c r="Y1104" i="2"/>
  <c r="S1104" i="2"/>
  <c r="H1104" i="2"/>
  <c r="S951" i="2"/>
  <c r="J849" i="2"/>
  <c r="R849" i="2"/>
  <c r="I849" i="2"/>
  <c r="AA849" i="2"/>
  <c r="H849" i="2"/>
  <c r="F1274" i="2"/>
  <c r="Q1274" i="2"/>
  <c r="AA1071" i="2"/>
  <c r="P1071" i="2"/>
  <c r="G1071" i="2"/>
  <c r="N1071" i="2"/>
  <c r="U1071" i="2"/>
  <c r="M1111" i="2"/>
  <c r="G1111" i="2"/>
  <c r="W1111" i="2"/>
  <c r="Z1111" i="2"/>
  <c r="X1111" i="2"/>
  <c r="AA1066" i="2"/>
  <c r="F1066" i="2"/>
  <c r="U1066" i="2"/>
  <c r="N1066" i="2"/>
  <c r="O1066" i="2"/>
  <c r="J861" i="2"/>
  <c r="M861" i="2"/>
  <c r="K861" i="2"/>
  <c r="O861" i="2"/>
  <c r="V1160" i="2"/>
  <c r="K1160" i="2"/>
  <c r="U1160" i="2"/>
  <c r="T1160" i="2"/>
  <c r="F1160" i="2"/>
  <c r="K884" i="2"/>
  <c r="Z884" i="2"/>
  <c r="Y884" i="2"/>
  <c r="E884" i="2"/>
  <c r="L884" i="2"/>
  <c r="Y910" i="2"/>
  <c r="E910" i="2"/>
  <c r="AB910" i="2"/>
  <c r="J910" i="2"/>
  <c r="V1089" i="2"/>
  <c r="W1089" i="2"/>
  <c r="S1089" i="2"/>
  <c r="P1089" i="2"/>
  <c r="AB1089" i="2"/>
  <c r="I1188" i="2"/>
  <c r="F1188" i="2"/>
  <c r="X1188" i="2"/>
  <c r="W1188" i="2"/>
  <c r="R880" i="2"/>
  <c r="L880" i="2"/>
  <c r="Z880" i="2"/>
  <c r="Q880" i="2"/>
  <c r="W1157" i="2"/>
  <c r="Y1157" i="2"/>
  <c r="AB1157" i="2"/>
  <c r="Z948" i="2"/>
  <c r="AB948" i="2"/>
  <c r="G948" i="2"/>
  <c r="S931" i="2"/>
  <c r="P931" i="2"/>
  <c r="O1242" i="2"/>
  <c r="F1242" i="2"/>
  <c r="O866" i="2"/>
  <c r="L1266" i="2"/>
  <c r="F1266" i="2"/>
  <c r="P929" i="2"/>
  <c r="G1020" i="2"/>
  <c r="F1020" i="2"/>
  <c r="G1121" i="2"/>
  <c r="I1121" i="2"/>
  <c r="R1104" i="2"/>
  <c r="Q1281" i="2"/>
  <c r="P1016" i="2"/>
  <c r="P926" i="2"/>
  <c r="J900" i="2"/>
  <c r="G943" i="2"/>
  <c r="P1066" i="2"/>
  <c r="Y1066" i="2"/>
  <c r="I1066" i="2"/>
  <c r="AB1066" i="2"/>
  <c r="J1066" i="2"/>
  <c r="H1066" i="2"/>
  <c r="Y861" i="2"/>
  <c r="R861" i="2"/>
  <c r="AA861" i="2"/>
  <c r="T861" i="2"/>
  <c r="O1160" i="2"/>
  <c r="Z1160" i="2"/>
  <c r="M1160" i="2"/>
  <c r="P1160" i="2"/>
  <c r="E1160" i="2"/>
  <c r="AA884" i="2"/>
  <c r="J884" i="2"/>
  <c r="U884" i="2"/>
  <c r="AB884" i="2"/>
  <c r="I910" i="2"/>
  <c r="P910" i="2"/>
  <c r="Z910" i="2"/>
  <c r="W910" i="2"/>
  <c r="F1089" i="2"/>
  <c r="N1089" i="2"/>
  <c r="Z1089" i="2"/>
  <c r="Y1089" i="2"/>
  <c r="E1089" i="2"/>
  <c r="R1188" i="2"/>
  <c r="U1188" i="2"/>
  <c r="P1188" i="2"/>
  <c r="S1188" i="2"/>
  <c r="N880" i="2"/>
  <c r="H880" i="2"/>
  <c r="T880" i="2"/>
  <c r="I880" i="2"/>
  <c r="G1157" i="2"/>
  <c r="AA1157" i="2"/>
  <c r="E1157" i="2"/>
  <c r="R948" i="2"/>
  <c r="P948" i="2"/>
  <c r="Q931" i="2"/>
  <c r="N931" i="2"/>
  <c r="E931" i="2"/>
  <c r="X1242" i="2"/>
  <c r="Y1242" i="2"/>
  <c r="X866" i="2"/>
  <c r="K1266" i="2"/>
  <c r="Y1266" i="2"/>
  <c r="R929" i="2"/>
  <c r="X1020" i="2"/>
  <c r="Y1020" i="2"/>
  <c r="N1121" i="2"/>
  <c r="E1121" i="2"/>
  <c r="N1104" i="2"/>
  <c r="O1281" i="2"/>
  <c r="H1016" i="2"/>
  <c r="K926" i="2"/>
  <c r="K900" i="2"/>
  <c r="AA943" i="2"/>
  <c r="AB1229" i="2"/>
  <c r="V1253" i="2"/>
  <c r="R1155" i="2"/>
  <c r="Q1253" i="2"/>
  <c r="M887" i="2"/>
  <c r="W1270" i="2"/>
  <c r="AB1162" i="2"/>
  <c r="J887" i="2"/>
  <c r="O1223" i="2"/>
  <c r="N1155" i="2"/>
  <c r="Q1229" i="2"/>
  <c r="X1192" i="2"/>
  <c r="N950" i="2"/>
  <c r="Q939" i="2"/>
  <c r="H1101" i="2"/>
  <c r="AA1155" i="2"/>
  <c r="U1192" i="2"/>
  <c r="H1192" i="2"/>
  <c r="Q1162" i="2"/>
  <c r="Y1162" i="2"/>
  <c r="AA887" i="2"/>
  <c r="U950" i="2"/>
  <c r="N1057" i="2"/>
  <c r="T1057" i="2"/>
  <c r="Y1270" i="2"/>
  <c r="AB939" i="2"/>
  <c r="AA1105" i="2"/>
  <c r="V1137" i="2"/>
  <c r="Z1229" i="2"/>
  <c r="X1229" i="2"/>
  <c r="W1253" i="2"/>
  <c r="N1223" i="2"/>
  <c r="M1229" i="2"/>
  <c r="O1229" i="2"/>
  <c r="V1155" i="2"/>
  <c r="M1192" i="2"/>
  <c r="O1192" i="2"/>
  <c r="K1253" i="2"/>
  <c r="AA1162" i="2"/>
  <c r="N887" i="2"/>
  <c r="G950" i="2"/>
  <c r="Z1057" i="2"/>
  <c r="S1057" i="2"/>
  <c r="E1270" i="2"/>
  <c r="Q1223" i="2"/>
  <c r="I1101" i="2"/>
  <c r="Y1137" i="2"/>
  <c r="AB1281" i="2"/>
  <c r="F1281" i="2"/>
  <c r="G1281" i="2"/>
  <c r="R1281" i="2"/>
  <c r="J1281" i="2"/>
  <c r="K1016" i="2"/>
  <c r="S1016" i="2"/>
  <c r="W1016" i="2"/>
  <c r="V1016" i="2"/>
  <c r="F1016" i="2"/>
  <c r="Y926" i="2"/>
  <c r="AA926" i="2"/>
  <c r="E926" i="2"/>
  <c r="O926" i="2"/>
  <c r="AB926" i="2"/>
  <c r="P900" i="2"/>
  <c r="L900" i="2"/>
  <c r="I943" i="2"/>
  <c r="T943" i="2"/>
  <c r="X943" i="2"/>
  <c r="R943" i="2"/>
  <c r="V943" i="2"/>
  <c r="U1155" i="2"/>
  <c r="O1155" i="2"/>
  <c r="Y1192" i="2"/>
  <c r="X1253" i="2"/>
  <c r="S1253" i="2"/>
  <c r="O1162" i="2"/>
  <c r="AB887" i="2"/>
  <c r="P950" i="2"/>
  <c r="U1057" i="2"/>
  <c r="R1270" i="2"/>
  <c r="L1270" i="2"/>
  <c r="P1223" i="2"/>
  <c r="Z1040" i="2"/>
  <c r="AB1175" i="2"/>
  <c r="H850" i="2"/>
  <c r="Z1299" i="2"/>
  <c r="U1224" i="2"/>
  <c r="W1224" i="2"/>
  <c r="X1224" i="2"/>
  <c r="AA1224" i="2"/>
  <c r="Z1224" i="2"/>
  <c r="O939" i="2"/>
  <c r="K939" i="2"/>
  <c r="G939" i="2"/>
  <c r="S939" i="2"/>
  <c r="X939" i="2"/>
  <c r="Y939" i="2"/>
  <c r="T939" i="2"/>
  <c r="P939" i="2"/>
  <c r="R939" i="2"/>
  <c r="L939" i="2"/>
  <c r="U939" i="2"/>
  <c r="I939" i="2"/>
  <c r="P911" i="2"/>
  <c r="Z911" i="2"/>
  <c r="G911" i="2"/>
  <c r="E911" i="2"/>
  <c r="K911" i="2"/>
  <c r="I911" i="2"/>
  <c r="N911" i="2"/>
  <c r="U911" i="2"/>
  <c r="F911" i="2"/>
  <c r="S1127" i="2"/>
  <c r="Z1127" i="2"/>
  <c r="E1127" i="2"/>
  <c r="L947" i="2"/>
  <c r="H947" i="2"/>
  <c r="J947" i="2"/>
  <c r="Z947" i="2"/>
  <c r="P947" i="2"/>
  <c r="Y947" i="2"/>
  <c r="G947" i="2"/>
  <c r="N947" i="2"/>
  <c r="K947" i="2"/>
  <c r="O947" i="2"/>
  <c r="I947" i="2"/>
  <c r="R947" i="2"/>
  <c r="S947" i="2"/>
  <c r="V947" i="2"/>
  <c r="U947" i="2"/>
  <c r="W947" i="2"/>
  <c r="X947" i="2"/>
  <c r="F947" i="2"/>
  <c r="M947" i="2"/>
  <c r="V924" i="2"/>
  <c r="Q924" i="2"/>
  <c r="P924" i="2"/>
  <c r="X1226" i="2"/>
  <c r="AB1226" i="2"/>
  <c r="I1226" i="2"/>
  <c r="Y1226" i="2"/>
  <c r="W1115" i="2"/>
  <c r="S1115" i="2"/>
  <c r="Y1115" i="2"/>
  <c r="G871" i="2"/>
  <c r="H871" i="2"/>
  <c r="P871" i="2"/>
  <c r="AB871" i="2"/>
  <c r="AA871" i="2"/>
  <c r="Q871" i="2"/>
  <c r="J871" i="2"/>
  <c r="T871" i="2"/>
  <c r="X871" i="2"/>
  <c r="Y871" i="2"/>
  <c r="U871" i="2"/>
  <c r="K871" i="2"/>
  <c r="R871" i="2"/>
  <c r="L871" i="2"/>
  <c r="F871" i="2"/>
  <c r="I871" i="2"/>
  <c r="E871" i="2"/>
  <c r="M871" i="2"/>
  <c r="N871" i="2"/>
  <c r="S871" i="2"/>
  <c r="Z871" i="2"/>
  <c r="O871" i="2"/>
  <c r="V871" i="2"/>
  <c r="W871" i="2"/>
  <c r="G883" i="2"/>
  <c r="I883" i="2"/>
  <c r="H883" i="2"/>
  <c r="R883" i="2"/>
  <c r="Q883" i="2"/>
  <c r="N889" i="2"/>
  <c r="O889" i="2"/>
  <c r="J889" i="2"/>
  <c r="Z889" i="2"/>
  <c r="P889" i="2"/>
  <c r="AB889" i="2"/>
  <c r="I889" i="2"/>
  <c r="X889" i="2"/>
  <c r="V889" i="2"/>
  <c r="U889" i="2"/>
  <c r="E889" i="2"/>
  <c r="T889" i="2"/>
  <c r="Y889" i="2"/>
  <c r="L889" i="2"/>
  <c r="R889" i="2"/>
  <c r="W889" i="2"/>
  <c r="G889" i="2"/>
  <c r="M889" i="2"/>
  <c r="H889" i="2"/>
  <c r="S889" i="2"/>
  <c r="AA889" i="2"/>
  <c r="Q889" i="2"/>
  <c r="F889" i="2"/>
  <c r="R907" i="2"/>
  <c r="J907" i="2"/>
  <c r="G907" i="2"/>
  <c r="I907" i="2"/>
  <c r="AB907" i="2"/>
  <c r="U907" i="2"/>
  <c r="N907" i="2"/>
  <c r="O907" i="2"/>
  <c r="Q907" i="2"/>
  <c r="M907" i="2"/>
  <c r="V907" i="2"/>
  <c r="S907" i="2"/>
  <c r="Y907" i="2"/>
  <c r="E907" i="2"/>
  <c r="Z907" i="2"/>
  <c r="W907" i="2"/>
  <c r="T907" i="2"/>
  <c r="F907" i="2"/>
  <c r="X971" i="2"/>
  <c r="V971" i="2"/>
  <c r="Q971" i="2"/>
  <c r="AB971" i="2"/>
  <c r="T1019" i="2"/>
  <c r="M1019" i="2"/>
  <c r="Z1019" i="2"/>
  <c r="I1058" i="2"/>
  <c r="S1058" i="2"/>
  <c r="W1058" i="2"/>
  <c r="X1058" i="2"/>
  <c r="M1058" i="2"/>
  <c r="AA1058" i="2"/>
  <c r="F1058" i="2"/>
  <c r="K1058" i="2"/>
  <c r="Y1058" i="2"/>
  <c r="Q1058" i="2"/>
  <c r="L1058" i="2"/>
  <c r="AB1058" i="2"/>
  <c r="G1058" i="2"/>
  <c r="J1058" i="2"/>
  <c r="V1058" i="2"/>
  <c r="P1058" i="2"/>
  <c r="Z1058" i="2"/>
  <c r="N1058" i="2"/>
  <c r="H1058" i="2"/>
  <c r="T1058" i="2"/>
  <c r="U1058" i="2"/>
  <c r="E1058" i="2"/>
  <c r="G1088" i="2"/>
  <c r="W1088" i="2"/>
  <c r="P1088" i="2"/>
  <c r="E1088" i="2"/>
  <c r="N1088" i="2"/>
  <c r="J1088" i="2"/>
  <c r="K1088" i="2"/>
  <c r="AA1088" i="2"/>
  <c r="T1088" i="2"/>
  <c r="M1088" i="2"/>
  <c r="V1088" i="2"/>
  <c r="Z1088" i="2"/>
  <c r="O1088" i="2"/>
  <c r="H1088" i="2"/>
  <c r="X1088" i="2"/>
  <c r="U1088" i="2"/>
  <c r="I1088" i="2"/>
  <c r="Q1088" i="2"/>
  <c r="S1088" i="2"/>
  <c r="Y1088" i="2"/>
  <c r="L1088" i="2"/>
  <c r="R1088" i="2"/>
  <c r="AB1088" i="2"/>
  <c r="F1088" i="2"/>
  <c r="M1125" i="2"/>
  <c r="AB1125" i="2"/>
  <c r="L1125" i="2"/>
  <c r="Y1125" i="2"/>
  <c r="O1125" i="2"/>
  <c r="N1125" i="2"/>
  <c r="X1125" i="2"/>
  <c r="T1125" i="2"/>
  <c r="R1125" i="2"/>
  <c r="F1125" i="2"/>
  <c r="Q1125" i="2"/>
  <c r="I1125" i="2"/>
  <c r="E1125" i="2"/>
  <c r="K1125" i="2"/>
  <c r="J1125" i="2"/>
  <c r="P1125" i="2"/>
  <c r="AA1125" i="2"/>
  <c r="G1125" i="2"/>
  <c r="U1125" i="2"/>
  <c r="Z1125" i="2"/>
  <c r="V1125" i="2"/>
  <c r="S1125" i="2"/>
  <c r="H1125" i="2"/>
  <c r="N1149" i="2"/>
  <c r="O1149" i="2"/>
  <c r="V1149" i="2"/>
  <c r="T1172" i="2"/>
  <c r="I1172" i="2"/>
  <c r="Y1172" i="2"/>
  <c r="G1172" i="2"/>
  <c r="S1172" i="2"/>
  <c r="K1172" i="2"/>
  <c r="H1172" i="2"/>
  <c r="X1172" i="2"/>
  <c r="M1172" i="2"/>
  <c r="F1172" i="2"/>
  <c r="O1172" i="2"/>
  <c r="Z1172" i="2"/>
  <c r="L1172" i="2"/>
  <c r="AB1172" i="2"/>
  <c r="Q1172" i="2"/>
  <c r="N1172" i="2"/>
  <c r="W1172" i="2"/>
  <c r="AA1172" i="2"/>
  <c r="V1172" i="2"/>
  <c r="P1172" i="2"/>
  <c r="R1172" i="2"/>
  <c r="E1172" i="2"/>
  <c r="J1172" i="2"/>
  <c r="U1172" i="2"/>
  <c r="I934" i="2"/>
  <c r="AA934" i="2"/>
  <c r="M934" i="2"/>
  <c r="H934" i="2"/>
  <c r="S934" i="2"/>
  <c r="W934" i="2"/>
  <c r="Y934" i="2"/>
  <c r="AB934" i="2"/>
  <c r="F934" i="2"/>
  <c r="P934" i="2"/>
  <c r="T934" i="2"/>
  <c r="U934" i="2"/>
  <c r="R934" i="2"/>
  <c r="J934" i="2"/>
  <c r="V934" i="2"/>
  <c r="Q934" i="2"/>
  <c r="G934" i="2"/>
  <c r="L934" i="2"/>
  <c r="J925" i="2"/>
  <c r="T925" i="2"/>
  <c r="L1278" i="2"/>
  <c r="U1278" i="2"/>
  <c r="AB1278" i="2"/>
  <c r="F1278" i="2"/>
  <c r="S1278" i="2"/>
  <c r="I1278" i="2"/>
  <c r="N1278" i="2"/>
  <c r="J1278" i="2"/>
  <c r="AB1106" i="2"/>
  <c r="AA1106" i="2"/>
  <c r="Q1106" i="2"/>
  <c r="R1106" i="2"/>
  <c r="V1106" i="2"/>
  <c r="M1106" i="2"/>
  <c r="G1106" i="2"/>
  <c r="K1106" i="2"/>
  <c r="L1106" i="2"/>
  <c r="J1106" i="2"/>
  <c r="I1106" i="2"/>
  <c r="F1106" i="2"/>
  <c r="H1106" i="2"/>
  <c r="T1106" i="2"/>
  <c r="P1106" i="2"/>
  <c r="Z1106" i="2"/>
  <c r="E1106" i="2"/>
  <c r="N1106" i="2"/>
  <c r="U1106" i="2"/>
  <c r="S1106" i="2"/>
  <c r="Y1106" i="2"/>
  <c r="X1106" i="2"/>
  <c r="W1106" i="2"/>
  <c r="P1101" i="2"/>
  <c r="U1101" i="2"/>
  <c r="F1101" i="2"/>
  <c r="N1101" i="2"/>
  <c r="R1101" i="2"/>
  <c r="G1101" i="2"/>
  <c r="AB1101" i="2"/>
  <c r="X1101" i="2"/>
  <c r="V1101" i="2"/>
  <c r="K1101" i="2"/>
  <c r="S1101" i="2"/>
  <c r="AA1101" i="2"/>
  <c r="N915" i="2"/>
  <c r="F915" i="2"/>
  <c r="O915" i="2"/>
  <c r="M915" i="2"/>
  <c r="J915" i="2"/>
  <c r="S915" i="2"/>
  <c r="U915" i="2"/>
  <c r="V915" i="2"/>
  <c r="L915" i="2"/>
  <c r="I915" i="2"/>
  <c r="O982" i="2"/>
  <c r="H982" i="2"/>
  <c r="AB982" i="2"/>
  <c r="Y982" i="2"/>
  <c r="P982" i="2"/>
  <c r="V982" i="2"/>
  <c r="Z982" i="2"/>
  <c r="E982" i="2"/>
  <c r="T982" i="2"/>
  <c r="N982" i="2"/>
  <c r="J1215" i="2"/>
  <c r="Y1215" i="2"/>
  <c r="T1205" i="2"/>
  <c r="F1205" i="2"/>
  <c r="V1205" i="2"/>
  <c r="H1205" i="2"/>
  <c r="N1205" i="2"/>
  <c r="Y1205" i="2"/>
  <c r="G1205" i="2"/>
  <c r="E1205" i="2"/>
  <c r="P1205" i="2"/>
  <c r="S1205" i="2"/>
  <c r="M984" i="2"/>
  <c r="E984" i="2"/>
  <c r="N984" i="2"/>
  <c r="T984" i="2"/>
  <c r="I984" i="2"/>
  <c r="R984" i="2"/>
  <c r="AB984" i="2"/>
  <c r="U984" i="2"/>
  <c r="K984" i="2"/>
  <c r="H984" i="2"/>
  <c r="T1196" i="2"/>
  <c r="N1196" i="2"/>
  <c r="AB1196" i="2"/>
  <c r="Z1196" i="2"/>
  <c r="H1196" i="2"/>
  <c r="G1196" i="2"/>
  <c r="P1196" i="2"/>
  <c r="M1506" i="2"/>
  <c r="I1506" i="2"/>
  <c r="W1506" i="2"/>
  <c r="K1506" i="2"/>
  <c r="U1506" i="2"/>
  <c r="N1506" i="2"/>
  <c r="F1506" i="2"/>
  <c r="Y1506" i="2"/>
  <c r="S1506" i="2"/>
  <c r="AA1506" i="2"/>
  <c r="E1506" i="2"/>
  <c r="R1506" i="2"/>
  <c r="T1506" i="2"/>
  <c r="W1282" i="2"/>
  <c r="T1282" i="2"/>
  <c r="I1178" i="2"/>
  <c r="Z1178" i="2"/>
  <c r="T1007" i="2"/>
  <c r="J1007" i="2"/>
  <c r="AA1007" i="2"/>
  <c r="U1007" i="2"/>
  <c r="V1007" i="2"/>
  <c r="R1007" i="2"/>
  <c r="Y1007" i="2"/>
  <c r="I1007" i="2"/>
  <c r="E1007" i="2"/>
  <c r="O1007" i="2"/>
  <c r="G1007" i="2"/>
  <c r="Z1007" i="2"/>
  <c r="M1007" i="2"/>
  <c r="T1168" i="2"/>
  <c r="AB1168" i="2"/>
  <c r="R1168" i="2"/>
  <c r="W1168" i="2"/>
  <c r="E1168" i="2"/>
  <c r="Z1168" i="2"/>
  <c r="N1168" i="2"/>
  <c r="L1168" i="2"/>
  <c r="Q1168" i="2"/>
  <c r="AA1168" i="2"/>
  <c r="P1168" i="2"/>
  <c r="U1168" i="2"/>
  <c r="F1168" i="2"/>
  <c r="O858" i="2"/>
  <c r="E858" i="2"/>
  <c r="F858" i="2"/>
  <c r="H858" i="2"/>
  <c r="J858" i="2"/>
  <c r="L858" i="2"/>
  <c r="N858" i="2"/>
  <c r="Z858" i="2"/>
  <c r="P858" i="2"/>
  <c r="I858" i="2"/>
  <c r="K858" i="2"/>
  <c r="G858" i="2"/>
  <c r="U858" i="2"/>
  <c r="O1254" i="2"/>
  <c r="W1254" i="2"/>
  <c r="I1254" i="2"/>
  <c r="U1254" i="2"/>
  <c r="AA1254" i="2"/>
  <c r="Q1254" i="2"/>
  <c r="E1254" i="2"/>
  <c r="G1254" i="2"/>
  <c r="P1254" i="2"/>
  <c r="R1254" i="2"/>
  <c r="T1254" i="2"/>
  <c r="Z1254" i="2"/>
  <c r="G1146" i="2"/>
  <c r="X1146" i="2"/>
  <c r="E1146" i="2"/>
  <c r="Y1146" i="2"/>
  <c r="P1146" i="2"/>
  <c r="U1146" i="2"/>
  <c r="V1146" i="2"/>
  <c r="T1146" i="2"/>
  <c r="Q1146" i="2"/>
  <c r="W1146" i="2"/>
  <c r="H989" i="2"/>
  <c r="X989" i="2"/>
  <c r="I989" i="2"/>
  <c r="P989" i="2"/>
  <c r="Q989" i="2"/>
  <c r="U989" i="2"/>
  <c r="F989" i="2"/>
  <c r="J989" i="2"/>
  <c r="W989" i="2"/>
  <c r="AB989" i="2"/>
  <c r="K989" i="2"/>
  <c r="E989" i="2"/>
  <c r="V989" i="2"/>
  <c r="J885" i="2"/>
  <c r="AB885" i="2"/>
  <c r="N885" i="2"/>
  <c r="Q885" i="2"/>
  <c r="G885" i="2"/>
  <c r="Y1229" i="2"/>
  <c r="N1229" i="2"/>
  <c r="R1229" i="2"/>
  <c r="L1229" i="2"/>
  <c r="P1229" i="2"/>
  <c r="G1229" i="2"/>
  <c r="Q1155" i="2"/>
  <c r="P1155" i="2"/>
  <c r="F1155" i="2"/>
  <c r="K1155" i="2"/>
  <c r="J1155" i="2"/>
  <c r="H1155" i="2"/>
  <c r="F1192" i="2"/>
  <c r="Z1192" i="2"/>
  <c r="Q1192" i="2"/>
  <c r="T1192" i="2"/>
  <c r="AA1192" i="2"/>
  <c r="K1192" i="2"/>
  <c r="G1253" i="2"/>
  <c r="Y1253" i="2"/>
  <c r="R1253" i="2"/>
  <c r="O1253" i="2"/>
  <c r="H1253" i="2"/>
  <c r="T1253" i="2"/>
  <c r="P1162" i="2"/>
  <c r="F1162" i="2"/>
  <c r="W1162" i="2"/>
  <c r="G1162" i="2"/>
  <c r="O887" i="2"/>
  <c r="S887" i="2"/>
  <c r="H887" i="2"/>
  <c r="T887" i="2"/>
  <c r="Z950" i="2"/>
  <c r="V950" i="2"/>
  <c r="K950" i="2"/>
  <c r="S950" i="2"/>
  <c r="Y950" i="2"/>
  <c r="V1057" i="2"/>
  <c r="J1057" i="2"/>
  <c r="Q1057" i="2"/>
  <c r="W1057" i="2"/>
  <c r="M1057" i="2"/>
  <c r="L1057" i="2"/>
  <c r="AA1270" i="2"/>
  <c r="G1270" i="2"/>
  <c r="U1270" i="2"/>
  <c r="AB1270" i="2"/>
  <c r="W1223" i="2"/>
  <c r="H1223" i="2"/>
  <c r="X1223" i="2"/>
  <c r="L1223" i="2"/>
  <c r="E1223" i="2"/>
  <c r="W939" i="2"/>
  <c r="AA939" i="2"/>
  <c r="J939" i="2"/>
  <c r="W1101" i="2"/>
  <c r="M1101" i="2"/>
  <c r="E1101" i="2"/>
  <c r="S984" i="2"/>
  <c r="I982" i="2"/>
  <c r="P1137" i="2"/>
  <c r="Q1137" i="2"/>
  <c r="Z915" i="2"/>
  <c r="J1040" i="2"/>
  <c r="E934" i="2"/>
  <c r="K934" i="2"/>
  <c r="P1175" i="2"/>
  <c r="Z1175" i="2"/>
  <c r="AB947" i="2"/>
  <c r="X850" i="2"/>
  <c r="N1276" i="2"/>
  <c r="K889" i="2"/>
  <c r="K1254" i="2"/>
  <c r="O1058" i="2"/>
  <c r="J1241" i="2"/>
  <c r="U1241" i="2"/>
  <c r="M1286" i="2"/>
  <c r="V1286" i="2"/>
  <c r="K1286" i="2"/>
  <c r="Z1286" i="2"/>
  <c r="AA1286" i="2"/>
  <c r="Y1105" i="2"/>
  <c r="I1105" i="2"/>
  <c r="S1105" i="2"/>
  <c r="W1105" i="2"/>
  <c r="L1105" i="2"/>
  <c r="K1105" i="2"/>
  <c r="M1105" i="2"/>
  <c r="I1155" i="2"/>
  <c r="AB1155" i="2"/>
  <c r="W1155" i="2"/>
  <c r="Z1155" i="2"/>
  <c r="X1155" i="2"/>
  <c r="E1155" i="2"/>
  <c r="E1192" i="2"/>
  <c r="R1192" i="2"/>
  <c r="I1192" i="2"/>
  <c r="P1192" i="2"/>
  <c r="W1192" i="2"/>
  <c r="G1192" i="2"/>
  <c r="I1253" i="2"/>
  <c r="E1253" i="2"/>
  <c r="U1253" i="2"/>
  <c r="N1253" i="2"/>
  <c r="Z1253" i="2"/>
  <c r="L1253" i="2"/>
  <c r="E1162" i="2"/>
  <c r="M1162" i="2"/>
  <c r="U1162" i="2"/>
  <c r="R1162" i="2"/>
  <c r="U887" i="2"/>
  <c r="I887" i="2"/>
  <c r="V887" i="2"/>
  <c r="Z887" i="2"/>
  <c r="M950" i="2"/>
  <c r="T950" i="2"/>
  <c r="H950" i="2"/>
  <c r="W950" i="2"/>
  <c r="O950" i="2"/>
  <c r="F1057" i="2"/>
  <c r="K1057" i="2"/>
  <c r="O1057" i="2"/>
  <c r="H1057" i="2"/>
  <c r="G1057" i="2"/>
  <c r="E1057" i="2"/>
  <c r="Z1270" i="2"/>
  <c r="V1270" i="2"/>
  <c r="Q1270" i="2"/>
  <c r="T1270" i="2"/>
  <c r="AA1223" i="2"/>
  <c r="T1223" i="2"/>
  <c r="M1223" i="2"/>
  <c r="Z1223" i="2"/>
  <c r="G1223" i="2"/>
  <c r="N939" i="2"/>
  <c r="V939" i="2"/>
  <c r="E939" i="2"/>
  <c r="J1101" i="2"/>
  <c r="Y1101" i="2"/>
  <c r="L1101" i="2"/>
  <c r="V1105" i="2"/>
  <c r="Q1105" i="2"/>
  <c r="Y984" i="2"/>
  <c r="K982" i="2"/>
  <c r="R1205" i="2"/>
  <c r="G1040" i="2"/>
  <c r="Z934" i="2"/>
  <c r="M1146" i="2"/>
  <c r="V1175" i="2"/>
  <c r="Q947" i="2"/>
  <c r="E947" i="2"/>
  <c r="U850" i="2"/>
  <c r="O1106" i="2"/>
  <c r="R1058" i="2"/>
  <c r="H907" i="2"/>
  <c r="P1149" i="2"/>
  <c r="K1194" i="2"/>
  <c r="F1194" i="2"/>
  <c r="O1144" i="2"/>
  <c r="AB1144" i="2"/>
  <c r="M1144" i="2"/>
  <c r="S1144" i="2"/>
  <c r="Y1144" i="2"/>
  <c r="H1144" i="2"/>
  <c r="E1144" i="2"/>
  <c r="X1144" i="2"/>
  <c r="U1144" i="2"/>
  <c r="W970" i="2"/>
  <c r="U970" i="2"/>
  <c r="E970" i="2"/>
  <c r="I970" i="2"/>
  <c r="L970" i="2"/>
  <c r="F1175" i="2"/>
  <c r="T1175" i="2"/>
  <c r="O1175" i="2"/>
  <c r="S1175" i="2"/>
  <c r="N1175" i="2"/>
  <c r="K1175" i="2"/>
  <c r="Q1175" i="2"/>
  <c r="E1175" i="2"/>
  <c r="J1175" i="2"/>
  <c r="L1175" i="2"/>
  <c r="I1175" i="2"/>
  <c r="W1175" i="2"/>
  <c r="G1175" i="2"/>
  <c r="X1175" i="2"/>
  <c r="AA1175" i="2"/>
  <c r="Y1175" i="2"/>
  <c r="M1175" i="2"/>
  <c r="U1175" i="2"/>
  <c r="U1001" i="2"/>
  <c r="X1001" i="2"/>
  <c r="Z1001" i="2"/>
  <c r="L850" i="2"/>
  <c r="J850" i="2"/>
  <c r="K850" i="2"/>
  <c r="V850" i="2"/>
  <c r="F850" i="2"/>
  <c r="M850" i="2"/>
  <c r="W850" i="2"/>
  <c r="E850" i="2"/>
  <c r="N850" i="2"/>
  <c r="Q850" i="2"/>
  <c r="AB850" i="2"/>
  <c r="S850" i="2"/>
  <c r="AA850" i="2"/>
  <c r="Y850" i="2"/>
  <c r="G850" i="2"/>
  <c r="P850" i="2"/>
  <c r="Z850" i="2"/>
  <c r="T850" i="2"/>
  <c r="I850" i="2"/>
  <c r="E1237" i="2"/>
  <c r="L1237" i="2"/>
  <c r="W1237" i="2"/>
  <c r="P1237" i="2"/>
  <c r="Y1237" i="2"/>
  <c r="U1237" i="2"/>
  <c r="K1237" i="2"/>
  <c r="T1237" i="2"/>
  <c r="H1237" i="2"/>
  <c r="R1237" i="2"/>
  <c r="Z1237" i="2"/>
  <c r="F1237" i="2"/>
  <c r="S1237" i="2"/>
  <c r="AB1237" i="2"/>
  <c r="X1237" i="2"/>
  <c r="Q1237" i="2"/>
  <c r="M1237" i="2"/>
  <c r="V1237" i="2"/>
  <c r="O1237" i="2"/>
  <c r="N1237" i="2"/>
  <c r="AA1237" i="2"/>
  <c r="J1237" i="2"/>
  <c r="I1237" i="2"/>
  <c r="T1222" i="2"/>
  <c r="Y1222" i="2"/>
  <c r="Z1222" i="2"/>
  <c r="P991" i="2"/>
  <c r="U991" i="2"/>
  <c r="AB991" i="2"/>
  <c r="Y940" i="2"/>
  <c r="S940" i="2"/>
  <c r="X940" i="2"/>
  <c r="P1276" i="2"/>
  <c r="T1276" i="2"/>
  <c r="Q1276" i="2"/>
  <c r="AB1276" i="2"/>
  <c r="G1276" i="2"/>
  <c r="W1276" i="2"/>
  <c r="O1276" i="2"/>
  <c r="AA1276" i="2"/>
  <c r="U1276" i="2"/>
  <c r="V1276" i="2"/>
  <c r="F1276" i="2"/>
  <c r="J1276" i="2"/>
  <c r="Y1276" i="2"/>
  <c r="I1276" i="2"/>
  <c r="R1276" i="2"/>
  <c r="S1276" i="2"/>
  <c r="Z1276" i="2"/>
  <c r="H1276" i="2"/>
  <c r="X1276" i="2"/>
  <c r="L1276" i="2"/>
  <c r="E1276" i="2"/>
  <c r="M1276" i="2"/>
  <c r="I1041" i="2"/>
  <c r="O1041" i="2"/>
  <c r="AA1041" i="2"/>
  <c r="U1291" i="2"/>
  <c r="O1291" i="2"/>
  <c r="R1291" i="2"/>
  <c r="H1291" i="2"/>
  <c r="X1291" i="2"/>
  <c r="J1291" i="2"/>
  <c r="Y1291" i="2"/>
  <c r="Q1291" i="2"/>
  <c r="E1291" i="2"/>
  <c r="T1291" i="2"/>
  <c r="AB1291" i="2"/>
  <c r="W1291" i="2"/>
  <c r="K1291" i="2"/>
  <c r="M1291" i="2"/>
  <c r="Z1291" i="2"/>
  <c r="G1291" i="2"/>
  <c r="S1291" i="2"/>
  <c r="L1291" i="2"/>
  <c r="N1291" i="2"/>
  <c r="I1291" i="2"/>
  <c r="V1291" i="2"/>
  <c r="P1291" i="2"/>
  <c r="R944" i="2"/>
  <c r="AA944" i="2"/>
  <c r="I944" i="2"/>
  <c r="AB944" i="2"/>
  <c r="T892" i="2"/>
  <c r="Y892" i="2"/>
  <c r="S956" i="2"/>
  <c r="AB956" i="2"/>
  <c r="I956" i="2"/>
  <c r="R956" i="2"/>
  <c r="I1299" i="2"/>
  <c r="J1299" i="2"/>
  <c r="O1299" i="2"/>
  <c r="T1299" i="2"/>
  <c r="V1299" i="2"/>
  <c r="H1299" i="2"/>
  <c r="Y1299" i="2"/>
  <c r="F1299" i="2"/>
  <c r="P1299" i="2"/>
  <c r="E1299" i="2"/>
  <c r="G1299" i="2"/>
  <c r="K1299" i="2"/>
  <c r="N1299" i="2"/>
  <c r="AB1299" i="2"/>
  <c r="Q1299" i="2"/>
  <c r="W1299" i="2"/>
  <c r="AA1299" i="2"/>
  <c r="L1299" i="2"/>
  <c r="X1299" i="2"/>
  <c r="M1299" i="2"/>
  <c r="R1299" i="2"/>
  <c r="U1299" i="2"/>
  <c r="AA1026" i="2"/>
  <c r="I1026" i="2"/>
  <c r="F1040" i="2"/>
  <c r="AB1040" i="2"/>
  <c r="X1040" i="2"/>
  <c r="U1040" i="2"/>
  <c r="N1040" i="2"/>
  <c r="S1040" i="2"/>
  <c r="L1040" i="2"/>
  <c r="H1040" i="2"/>
  <c r="I1040" i="2"/>
  <c r="Y1040" i="2"/>
  <c r="P1040" i="2"/>
  <c r="O1040" i="2"/>
  <c r="Q1040" i="2"/>
  <c r="M1040" i="2"/>
  <c r="T1040" i="2"/>
  <c r="E1040" i="2"/>
  <c r="K1040" i="2"/>
  <c r="W1040" i="2"/>
  <c r="T1137" i="2"/>
  <c r="AB1137" i="2"/>
  <c r="S1137" i="2"/>
  <c r="N1137" i="2"/>
  <c r="AA1137" i="2"/>
  <c r="H1137" i="2"/>
  <c r="I1137" i="2"/>
  <c r="M1137" i="2"/>
  <c r="R1137" i="2"/>
  <c r="G1137" i="2"/>
  <c r="U1137" i="2"/>
  <c r="O1137" i="2"/>
  <c r="E1137" i="2"/>
  <c r="L1137" i="2"/>
  <c r="J1137" i="2"/>
  <c r="K1137" i="2"/>
  <c r="W1137" i="2"/>
  <c r="F1137" i="2"/>
  <c r="M1163" i="2"/>
  <c r="H1163" i="2"/>
  <c r="M1256" i="2"/>
  <c r="N1256" i="2"/>
  <c r="K1014" i="2"/>
  <c r="AB1014" i="2"/>
  <c r="H1014" i="2"/>
  <c r="L1014" i="2"/>
  <c r="X1014" i="2"/>
  <c r="Y1014" i="2"/>
  <c r="M1014" i="2"/>
  <c r="I1014" i="2"/>
  <c r="Q1014" i="2"/>
  <c r="W1014" i="2"/>
  <c r="O1014" i="2"/>
  <c r="R1014" i="2"/>
  <c r="AB1187" i="2"/>
  <c r="O1187" i="2"/>
  <c r="T1187" i="2"/>
  <c r="I1187" i="2"/>
  <c r="V1187" i="2"/>
  <c r="Z1187" i="2"/>
  <c r="S1187" i="2"/>
  <c r="P1187" i="2"/>
  <c r="L1187" i="2"/>
  <c r="H1187" i="2"/>
  <c r="E1187" i="2"/>
  <c r="X1187" i="2"/>
  <c r="E1260" i="2"/>
  <c r="L1260" i="2"/>
  <c r="O1260" i="2"/>
  <c r="Z1260" i="2"/>
  <c r="K1260" i="2"/>
  <c r="G1260" i="2"/>
  <c r="X1260" i="2"/>
  <c r="T1260" i="2"/>
  <c r="AA1260" i="2"/>
  <c r="V1260" i="2"/>
  <c r="AB1260" i="2"/>
  <c r="N1260" i="2"/>
  <c r="F1260" i="2"/>
  <c r="I1229" i="2"/>
  <c r="U1229" i="2"/>
  <c r="T1229" i="2"/>
  <c r="AA1229" i="2"/>
  <c r="H1229" i="2"/>
  <c r="E1229" i="2"/>
  <c r="F1229" i="2"/>
  <c r="J1229" i="2"/>
  <c r="V1229" i="2"/>
  <c r="S1229" i="2"/>
  <c r="K1229" i="2"/>
  <c r="M1155" i="2"/>
  <c r="Y1155" i="2"/>
  <c r="G1155" i="2"/>
  <c r="L1155" i="2"/>
  <c r="T1155" i="2"/>
  <c r="V1192" i="2"/>
  <c r="N1192" i="2"/>
  <c r="J1192" i="2"/>
  <c r="AB1192" i="2"/>
  <c r="L1192" i="2"/>
  <c r="AB1253" i="2"/>
  <c r="P1253" i="2"/>
  <c r="AA1253" i="2"/>
  <c r="F1253" i="2"/>
  <c r="M1253" i="2"/>
  <c r="S1162" i="2"/>
  <c r="H1162" i="2"/>
  <c r="L1162" i="2"/>
  <c r="X1162" i="2"/>
  <c r="T1162" i="2"/>
  <c r="W887" i="2"/>
  <c r="K887" i="2"/>
  <c r="Y887" i="2"/>
  <c r="P887" i="2"/>
  <c r="R887" i="2"/>
  <c r="J950" i="2"/>
  <c r="AB950" i="2"/>
  <c r="L950" i="2"/>
  <c r="AA950" i="2"/>
  <c r="AA1057" i="2"/>
  <c r="P1057" i="2"/>
  <c r="R1057" i="2"/>
  <c r="X1057" i="2"/>
  <c r="AB1057" i="2"/>
  <c r="S1270" i="2"/>
  <c r="J1270" i="2"/>
  <c r="N1270" i="2"/>
  <c r="I1270" i="2"/>
  <c r="P1270" i="2"/>
  <c r="S1223" i="2"/>
  <c r="R1223" i="2"/>
  <c r="V1223" i="2"/>
  <c r="U1223" i="2"/>
  <c r="M939" i="2"/>
  <c r="H939" i="2"/>
  <c r="F939" i="2"/>
  <c r="Z1101" i="2"/>
  <c r="Q1101" i="2"/>
  <c r="T1101" i="2"/>
  <c r="G1105" i="2"/>
  <c r="T1105" i="2"/>
  <c r="G982" i="2"/>
  <c r="Z1137" i="2"/>
  <c r="Q1205" i="2"/>
  <c r="Y915" i="2"/>
  <c r="AA1040" i="2"/>
  <c r="V1040" i="2"/>
  <c r="O934" i="2"/>
  <c r="R1146" i="2"/>
  <c r="R1175" i="2"/>
  <c r="AA947" i="2"/>
  <c r="O850" i="2"/>
  <c r="F1291" i="2"/>
  <c r="W1125" i="2"/>
  <c r="W1278" i="2"/>
  <c r="P885" i="2"/>
  <c r="Z1085" i="2"/>
  <c r="AA852" i="2"/>
  <c r="S852" i="2"/>
  <c r="U852" i="2"/>
  <c r="V856" i="2"/>
  <c r="I856" i="2"/>
  <c r="H1224" i="2"/>
  <c r="S1224" i="2"/>
  <c r="R1224" i="2"/>
  <c r="E1224" i="2"/>
  <c r="I1224" i="2"/>
  <c r="M1224" i="2"/>
  <c r="Q1224" i="2"/>
  <c r="P1224" i="2"/>
  <c r="O1224" i="2"/>
  <c r="Y1224" i="2"/>
  <c r="F1224" i="2"/>
  <c r="K1224" i="2"/>
  <c r="T1224" i="2"/>
  <c r="J1224" i="2"/>
  <c r="AB1224" i="2"/>
  <c r="L1224" i="2"/>
  <c r="V1224" i="2"/>
  <c r="G1224" i="2"/>
  <c r="Y1194" i="2"/>
  <c r="U1194" i="2"/>
  <c r="G1194" i="2"/>
  <c r="L1194" i="2"/>
  <c r="O1194" i="2"/>
  <c r="R1194" i="2"/>
  <c r="AA1194" i="2"/>
  <c r="T1194" i="2"/>
  <c r="P1194" i="2"/>
  <c r="AB1194" i="2"/>
  <c r="G1144" i="2"/>
  <c r="W1144" i="2"/>
  <c r="P1144" i="2"/>
  <c r="I1144" i="2"/>
  <c r="R1144" i="2"/>
  <c r="F1144" i="2"/>
  <c r="K1144" i="2"/>
  <c r="AA1144" i="2"/>
  <c r="T1144" i="2"/>
  <c r="Q1144" i="2"/>
  <c r="Z1144" i="2"/>
  <c r="V1144" i="2"/>
  <c r="F996" i="2"/>
  <c r="R996" i="2"/>
  <c r="AA996" i="2"/>
  <c r="Q996" i="2"/>
  <c r="G996" i="2"/>
  <c r="AB996" i="2"/>
  <c r="X996" i="2"/>
  <c r="K996" i="2"/>
  <c r="E996" i="2"/>
  <c r="Y996" i="2"/>
  <c r="H911" i="2"/>
  <c r="X911" i="2"/>
  <c r="M911" i="2"/>
  <c r="J911" i="2"/>
  <c r="S911" i="2"/>
  <c r="V911" i="2"/>
  <c r="L911" i="2"/>
  <c r="AB911" i="2"/>
  <c r="Q911" i="2"/>
  <c r="R911" i="2"/>
  <c r="AA911" i="2"/>
  <c r="W911" i="2"/>
  <c r="K970" i="2"/>
  <c r="T970" i="2"/>
  <c r="H970" i="2"/>
  <c r="Z970" i="2"/>
  <c r="V970" i="2"/>
  <c r="R970" i="2"/>
  <c r="S970" i="2"/>
  <c r="AB970" i="2"/>
  <c r="X970" i="2"/>
  <c r="J970" i="2"/>
  <c r="F970" i="2"/>
  <c r="N970" i="2"/>
  <c r="AA970" i="2"/>
  <c r="G970" i="2"/>
  <c r="O970" i="2"/>
  <c r="M970" i="2"/>
  <c r="Y970" i="2"/>
  <c r="Q970" i="2"/>
  <c r="F1127" i="2"/>
  <c r="AA1127" i="2"/>
  <c r="W1127" i="2"/>
  <c r="J1127" i="2"/>
  <c r="N1127" i="2"/>
  <c r="Q1127" i="2"/>
  <c r="K1127" i="2"/>
  <c r="G1127" i="2"/>
  <c r="AB1127" i="2"/>
  <c r="T1127" i="2"/>
  <c r="O1127" i="2"/>
  <c r="I1127" i="2"/>
  <c r="P1127" i="2"/>
  <c r="L1127" i="2"/>
  <c r="H1127" i="2"/>
  <c r="X1127" i="2"/>
  <c r="U1127" i="2"/>
  <c r="Y1127" i="2"/>
  <c r="E924" i="2"/>
  <c r="Y924" i="2"/>
  <c r="AB924" i="2"/>
  <c r="N924" i="2"/>
  <c r="U924" i="2"/>
  <c r="K924" i="2"/>
  <c r="T924" i="2"/>
  <c r="Z924" i="2"/>
  <c r="G924" i="2"/>
  <c r="S924" i="2"/>
  <c r="W924" i="2"/>
  <c r="I924" i="2"/>
  <c r="J924" i="2"/>
  <c r="O924" i="2"/>
  <c r="R924" i="2"/>
  <c r="M924" i="2"/>
  <c r="X924" i="2"/>
  <c r="AA924" i="2"/>
  <c r="Y1001" i="2"/>
  <c r="I1001" i="2"/>
  <c r="K1001" i="2"/>
  <c r="S1001" i="2"/>
  <c r="Q1001" i="2"/>
  <c r="AB1001" i="2"/>
  <c r="E1001" i="2"/>
  <c r="J1001" i="2"/>
  <c r="AA1001" i="2"/>
  <c r="H1001" i="2"/>
  <c r="L1001" i="2"/>
  <c r="F1001" i="2"/>
  <c r="P1001" i="2"/>
  <c r="T1001" i="2"/>
  <c r="R1001" i="2"/>
  <c r="O1001" i="2"/>
  <c r="W1001" i="2"/>
  <c r="G1001" i="2"/>
  <c r="M1226" i="2"/>
  <c r="F1226" i="2"/>
  <c r="V1226" i="2"/>
  <c r="W1226" i="2"/>
  <c r="K1226" i="2"/>
  <c r="S1226" i="2"/>
  <c r="Q1226" i="2"/>
  <c r="J1226" i="2"/>
  <c r="Z1226" i="2"/>
  <c r="H1226" i="2"/>
  <c r="AA1226" i="2"/>
  <c r="T1226" i="2"/>
  <c r="E1226" i="2"/>
  <c r="U1226" i="2"/>
  <c r="N1226" i="2"/>
  <c r="G1226" i="2"/>
  <c r="P1226" i="2"/>
  <c r="L1226" i="2"/>
  <c r="G1115" i="2"/>
  <c r="AB1115" i="2"/>
  <c r="X1115" i="2"/>
  <c r="P1115" i="2"/>
  <c r="J1115" i="2"/>
  <c r="M1115" i="2"/>
  <c r="L1115" i="2"/>
  <c r="H1115" i="2"/>
  <c r="O1115" i="2"/>
  <c r="AA1115" i="2"/>
  <c r="K1115" i="2"/>
  <c r="I1115" i="2"/>
  <c r="R1115" i="2"/>
  <c r="N1115" i="2"/>
  <c r="Z1115" i="2"/>
  <c r="T1115" i="2"/>
  <c r="Q1115" i="2"/>
  <c r="U1115" i="2"/>
  <c r="F883" i="2"/>
  <c r="P883" i="2"/>
  <c r="Z883" i="2"/>
  <c r="U883" i="2"/>
  <c r="S883" i="2"/>
  <c r="AA883" i="2"/>
  <c r="N883" i="2"/>
  <c r="X883" i="2"/>
  <c r="AB883" i="2"/>
  <c r="E883" i="2"/>
  <c r="M883" i="2"/>
  <c r="K883" i="2"/>
  <c r="V883" i="2"/>
  <c r="T883" i="2"/>
  <c r="L883" i="2"/>
  <c r="W883" i="2"/>
  <c r="O883" i="2"/>
  <c r="Y883" i="2"/>
  <c r="L971" i="2"/>
  <c r="H971" i="2"/>
  <c r="J971" i="2"/>
  <c r="O971" i="2"/>
  <c r="AA971" i="2"/>
  <c r="I971" i="2"/>
  <c r="R971" i="2"/>
  <c r="N971" i="2"/>
  <c r="T971" i="2"/>
  <c r="P971" i="2"/>
  <c r="U971" i="2"/>
  <c r="Y971" i="2"/>
  <c r="E971" i="2"/>
  <c r="W971" i="2"/>
  <c r="S971" i="2"/>
  <c r="K971" i="2"/>
  <c r="F971" i="2"/>
  <c r="M971" i="2"/>
  <c r="X1010" i="2"/>
  <c r="G1010" i="2"/>
  <c r="Z1010" i="2"/>
  <c r="R1010" i="2"/>
  <c r="X1019" i="2"/>
  <c r="N1019" i="2"/>
  <c r="W1019" i="2"/>
  <c r="Q1019" i="2"/>
  <c r="U1019" i="2"/>
  <c r="P1019" i="2"/>
  <c r="F1019" i="2"/>
  <c r="L1019" i="2"/>
  <c r="AB1019" i="2"/>
  <c r="G1019" i="2"/>
  <c r="V1019" i="2"/>
  <c r="I1019" i="2"/>
  <c r="J1019" i="2"/>
  <c r="S1019" i="2"/>
  <c r="O1019" i="2"/>
  <c r="H1019" i="2"/>
  <c r="AA1019" i="2"/>
  <c r="Y1019" i="2"/>
  <c r="S1051" i="2"/>
  <c r="AB1051" i="2"/>
  <c r="M1051" i="2"/>
  <c r="AB1149" i="2"/>
  <c r="X1149" i="2"/>
  <c r="G1149" i="2"/>
  <c r="Q1149" i="2"/>
  <c r="S1149" i="2"/>
  <c r="K1149" i="2"/>
  <c r="H1149" i="2"/>
  <c r="L1149" i="2"/>
  <c r="W1149" i="2"/>
  <c r="F1149" i="2"/>
  <c r="I1149" i="2"/>
  <c r="Y1149" i="2"/>
  <c r="E1149" i="2"/>
  <c r="T1149" i="2"/>
  <c r="M1149" i="2"/>
  <c r="R1149" i="2"/>
  <c r="Z1149" i="2"/>
  <c r="AA1149" i="2"/>
  <c r="E1228" i="2"/>
  <c r="O1228" i="2"/>
  <c r="H1228" i="2"/>
  <c r="H1241" i="2"/>
  <c r="K1241" i="2"/>
  <c r="G1241" i="2"/>
  <c r="Y1241" i="2"/>
  <c r="V1241" i="2"/>
  <c r="E1241" i="2"/>
  <c r="AA1241" i="2"/>
  <c r="T1241" i="2"/>
  <c r="I1241" i="2"/>
  <c r="R1241" i="2"/>
  <c r="P1241" i="2"/>
  <c r="L1241" i="2"/>
  <c r="W1241" i="2"/>
  <c r="F1241" i="2"/>
  <c r="M1241" i="2"/>
  <c r="Z1271" i="2"/>
  <c r="R1271" i="2"/>
  <c r="K1271" i="2"/>
  <c r="O1286" i="2"/>
  <c r="H1286" i="2"/>
  <c r="X1286" i="2"/>
  <c r="U1286" i="2"/>
  <c r="Q1286" i="2"/>
  <c r="J1286" i="2"/>
  <c r="S1286" i="2"/>
  <c r="L1286" i="2"/>
  <c r="AB1286" i="2"/>
  <c r="F1286" i="2"/>
  <c r="R1286" i="2"/>
  <c r="Y1286" i="2"/>
  <c r="G1286" i="2"/>
  <c r="W1286" i="2"/>
  <c r="P1286" i="2"/>
  <c r="E1286" i="2"/>
  <c r="N1286" i="2"/>
  <c r="I1286" i="2"/>
  <c r="K925" i="2"/>
  <c r="L925" i="2"/>
  <c r="P925" i="2"/>
  <c r="N925" i="2"/>
  <c r="Q925" i="2"/>
  <c r="F925" i="2"/>
  <c r="K1278" i="2"/>
  <c r="AA1278" i="2"/>
  <c r="T1278" i="2"/>
  <c r="Q1278" i="2"/>
  <c r="Z1278" i="2"/>
  <c r="V1278" i="2"/>
  <c r="O1278" i="2"/>
  <c r="H1278" i="2"/>
  <c r="X1278" i="2"/>
  <c r="Y1278" i="2"/>
  <c r="E1278" i="2"/>
  <c r="M1278" i="2"/>
  <c r="AB1028" i="2"/>
  <c r="V1028" i="2"/>
  <c r="M1028" i="2"/>
  <c r="AA1028" i="2"/>
  <c r="O1028" i="2"/>
  <c r="P1028" i="2"/>
  <c r="K1028" i="2"/>
  <c r="S1041" i="2"/>
  <c r="U1041" i="2"/>
  <c r="Y1041" i="2"/>
  <c r="P1041" i="2"/>
  <c r="H1041" i="2"/>
  <c r="Z1041" i="2"/>
  <c r="F944" i="2"/>
  <c r="V944" i="2"/>
  <c r="O944" i="2"/>
  <c r="H944" i="2"/>
  <c r="Q944" i="2"/>
  <c r="M944" i="2"/>
  <c r="J944" i="2"/>
  <c r="Z944" i="2"/>
  <c r="S944" i="2"/>
  <c r="P944" i="2"/>
  <c r="Y944" i="2"/>
  <c r="E944" i="2"/>
  <c r="N944" i="2"/>
  <c r="G944" i="2"/>
  <c r="W944" i="2"/>
  <c r="X944" i="2"/>
  <c r="L944" i="2"/>
  <c r="T944" i="2"/>
  <c r="O892" i="2"/>
  <c r="W892" i="2"/>
  <c r="F892" i="2"/>
  <c r="M892" i="2"/>
  <c r="AA892" i="2"/>
  <c r="N892" i="2"/>
  <c r="R892" i="2"/>
  <c r="G892" i="2"/>
  <c r="P892" i="2"/>
  <c r="Q892" i="2"/>
  <c r="M956" i="2"/>
  <c r="F956" i="2"/>
  <c r="V956" i="2"/>
  <c r="AA956" i="2"/>
  <c r="O956" i="2"/>
  <c r="W956" i="2"/>
  <c r="Q956" i="2"/>
  <c r="J956" i="2"/>
  <c r="Z956" i="2"/>
  <c r="L956" i="2"/>
  <c r="P956" i="2"/>
  <c r="X956" i="2"/>
  <c r="E956" i="2"/>
  <c r="U956" i="2"/>
  <c r="N956" i="2"/>
  <c r="K956" i="2"/>
  <c r="T956" i="2"/>
  <c r="G956" i="2"/>
  <c r="T1026" i="2"/>
  <c r="O1026" i="2"/>
  <c r="G1026" i="2"/>
  <c r="M1026" i="2"/>
  <c r="E1026" i="2"/>
  <c r="H1026" i="2"/>
  <c r="R1026" i="2"/>
  <c r="K1026" i="2"/>
  <c r="S1026" i="2"/>
  <c r="N1026" i="2"/>
  <c r="P1085" i="2"/>
  <c r="X1085" i="2"/>
  <c r="U1085" i="2"/>
  <c r="I1085" i="2"/>
  <c r="E1085" i="2"/>
  <c r="N1085" i="2"/>
  <c r="J1085" i="2"/>
  <c r="H1085" i="2"/>
  <c r="F1085" i="2"/>
  <c r="R1085" i="2"/>
  <c r="K1163" i="2"/>
  <c r="P1163" i="2"/>
  <c r="V1163" i="2"/>
  <c r="I1163" i="2"/>
  <c r="W1163" i="2"/>
  <c r="L1163" i="2"/>
  <c r="N1163" i="2"/>
  <c r="Z1163" i="2"/>
  <c r="AB1163" i="2"/>
  <c r="S1163" i="2"/>
  <c r="J1539" i="2"/>
  <c r="R1539" i="2"/>
  <c r="V1539" i="2"/>
  <c r="N1103" i="2"/>
  <c r="F1103" i="2"/>
  <c r="K1103" i="2"/>
  <c r="R1196" i="2"/>
  <c r="J1196" i="2"/>
  <c r="S1196" i="2"/>
  <c r="U1196" i="2"/>
  <c r="L1199" i="2"/>
  <c r="T1199" i="2"/>
  <c r="H1199" i="2"/>
  <c r="Q1282" i="2"/>
  <c r="S1282" i="2"/>
  <c r="U1282" i="2"/>
  <c r="L1282" i="2"/>
  <c r="G1282" i="2"/>
  <c r="Y1178" i="2"/>
  <c r="T1178" i="2"/>
  <c r="R1178" i="2"/>
  <c r="AA1178" i="2"/>
  <c r="F1178" i="2"/>
  <c r="X1178" i="2"/>
  <c r="N1178" i="2"/>
  <c r="V1178" i="2"/>
  <c r="J1178" i="2"/>
  <c r="K1178" i="2"/>
  <c r="K901" i="2"/>
  <c r="L901" i="2"/>
  <c r="R901" i="2"/>
  <c r="H901" i="2"/>
  <c r="X1039" i="2"/>
  <c r="M1039" i="2"/>
  <c r="V1039" i="2"/>
  <c r="T885" i="2"/>
  <c r="Y885" i="2"/>
  <c r="F885" i="2"/>
  <c r="E885" i="2"/>
  <c r="R885" i="2"/>
  <c r="V885" i="2"/>
  <c r="W885" i="2"/>
  <c r="R1127" i="2"/>
  <c r="H924" i="2"/>
  <c r="M1001" i="2"/>
  <c r="N1001" i="2"/>
  <c r="O1226" i="2"/>
  <c r="V1115" i="2"/>
  <c r="E1115" i="2"/>
  <c r="E1019" i="2"/>
  <c r="R1019" i="2"/>
  <c r="AB1241" i="2"/>
  <c r="W996" i="2"/>
  <c r="H1271" i="2"/>
  <c r="Z1194" i="2"/>
  <c r="F1163" i="2"/>
  <c r="K892" i="2"/>
  <c r="X907" i="2"/>
  <c r="P907" i="2"/>
  <c r="L907" i="2"/>
  <c r="AA907" i="2"/>
  <c r="K907" i="2"/>
  <c r="Y1196" i="2"/>
  <c r="W1196" i="2"/>
  <c r="N1144" i="2"/>
  <c r="J1144" i="2"/>
  <c r="L1144" i="2"/>
  <c r="R1278" i="2"/>
  <c r="P1278" i="2"/>
  <c r="G1278" i="2"/>
  <c r="O911" i="2"/>
  <c r="Y911" i="2"/>
  <c r="T911" i="2"/>
  <c r="H956" i="2"/>
  <c r="Y956" i="2"/>
  <c r="U944" i="2"/>
  <c r="K944" i="2"/>
  <c r="H1178" i="2"/>
  <c r="J1149" i="2"/>
  <c r="U1149" i="2"/>
  <c r="N1224" i="2"/>
  <c r="Z971" i="2"/>
  <c r="G971" i="2"/>
  <c r="T1286" i="2"/>
  <c r="N856" i="2"/>
  <c r="J883" i="2"/>
  <c r="G1028" i="2"/>
  <c r="S925" i="2"/>
  <c r="P970" i="2"/>
  <c r="M1127" i="2"/>
  <c r="V1127" i="2"/>
  <c r="F924" i="2"/>
  <c r="L924" i="2"/>
  <c r="V1001" i="2"/>
  <c r="R1226" i="2"/>
  <c r="F1115" i="2"/>
  <c r="K1019" i="2"/>
  <c r="N1159" i="2"/>
  <c r="X1241" i="2"/>
  <c r="N996" i="2"/>
  <c r="L1026" i="2"/>
  <c r="V1085" i="2"/>
  <c r="G1289" i="2"/>
  <c r="W1289" i="2"/>
  <c r="H1289" i="2"/>
  <c r="L1289" i="2"/>
  <c r="S1289" i="2"/>
  <c r="O1289" i="2"/>
  <c r="AB1289" i="2"/>
  <c r="P1289" i="2"/>
  <c r="T1289" i="2"/>
  <c r="N1289" i="2"/>
  <c r="Q1289" i="2"/>
  <c r="AA1289" i="2"/>
  <c r="R1289" i="2"/>
  <c r="X1289" i="2"/>
  <c r="I1289" i="2"/>
  <c r="V1289" i="2"/>
  <c r="F1289" i="2"/>
  <c r="P1209" i="2"/>
  <c r="S1209" i="2"/>
  <c r="V1209" i="2"/>
  <c r="Q1209" i="2"/>
  <c r="F1044" i="2"/>
  <c r="L1044" i="2"/>
  <c r="I1044" i="2"/>
  <c r="R1044" i="2"/>
  <c r="O1087" i="2"/>
  <c r="P1087" i="2"/>
  <c r="G851" i="2"/>
  <c r="W851" i="2"/>
  <c r="P851" i="2"/>
  <c r="L851" i="2"/>
  <c r="I851" i="2"/>
  <c r="R851" i="2"/>
  <c r="K851" i="2"/>
  <c r="AA851" i="2"/>
  <c r="U851" i="2"/>
  <c r="Q851" i="2"/>
  <c r="T851" i="2"/>
  <c r="Y851" i="2"/>
  <c r="O851" i="2"/>
  <c r="E851" i="2"/>
  <c r="Z851" i="2"/>
  <c r="V851" i="2"/>
  <c r="M851" i="2"/>
  <c r="H851" i="2"/>
  <c r="M869" i="2"/>
  <c r="H869" i="2"/>
  <c r="W869" i="2"/>
  <c r="S869" i="2"/>
  <c r="L869" i="2"/>
  <c r="AA869" i="2"/>
  <c r="F869" i="2"/>
  <c r="P869" i="2"/>
  <c r="Q869" i="2"/>
  <c r="X869" i="2"/>
  <c r="R869" i="2"/>
  <c r="Y869" i="2"/>
  <c r="V869" i="2"/>
  <c r="E869" i="2"/>
  <c r="J869" i="2"/>
  <c r="U869" i="2"/>
  <c r="K869" i="2"/>
  <c r="AB869" i="2"/>
  <c r="AB902" i="2"/>
  <c r="K902" i="2"/>
  <c r="H902" i="2"/>
  <c r="O902" i="2"/>
  <c r="I902" i="2"/>
  <c r="M902" i="2"/>
  <c r="F902" i="2"/>
  <c r="AA902" i="2"/>
  <c r="S902" i="2"/>
  <c r="E902" i="2"/>
  <c r="J902" i="2"/>
  <c r="P902" i="2"/>
  <c r="N902" i="2"/>
  <c r="L902" i="2"/>
  <c r="Q902" i="2"/>
  <c r="Y902" i="2"/>
  <c r="U902" i="2"/>
  <c r="G902" i="2"/>
  <c r="H917" i="2"/>
  <c r="Z917" i="2"/>
  <c r="P917" i="2"/>
  <c r="T917" i="2"/>
  <c r="N917" i="2"/>
  <c r="G917" i="2"/>
  <c r="X917" i="2"/>
  <c r="L917" i="2"/>
  <c r="F917" i="2"/>
  <c r="M1059" i="2"/>
  <c r="O1059" i="2"/>
  <c r="AA1059" i="2"/>
  <c r="Y1059" i="2"/>
  <c r="W1059" i="2"/>
  <c r="F1059" i="2"/>
  <c r="S1059" i="2"/>
  <c r="V1059" i="2"/>
  <c r="E921" i="2"/>
  <c r="X921" i="2"/>
  <c r="H921" i="2"/>
  <c r="V921" i="2"/>
  <c r="M921" i="2"/>
  <c r="G921" i="2"/>
  <c r="K921" i="2"/>
  <c r="P921" i="2"/>
  <c r="I921" i="2"/>
  <c r="Q921" i="2"/>
  <c r="J921" i="2"/>
  <c r="R921" i="2"/>
  <c r="U921" i="2"/>
  <c r="S921" i="2"/>
  <c r="T921" i="2"/>
  <c r="N921" i="2"/>
  <c r="Z921" i="2"/>
  <c r="AA921" i="2"/>
  <c r="O921" i="2"/>
  <c r="W921" i="2"/>
  <c r="Y921" i="2"/>
  <c r="L921" i="2"/>
  <c r="F921" i="2"/>
  <c r="U1189" i="2"/>
  <c r="V1189" i="2"/>
  <c r="J1189" i="2"/>
  <c r="O1189" i="2"/>
  <c r="S1189" i="2"/>
  <c r="F1189" i="2"/>
  <c r="P1189" i="2"/>
  <c r="L1189" i="2"/>
  <c r="K1189" i="2"/>
  <c r="H1189" i="2"/>
  <c r="N1189" i="2"/>
  <c r="Q1189" i="2"/>
  <c r="Y1189" i="2"/>
  <c r="X1189" i="2"/>
  <c r="G1189" i="2"/>
  <c r="AB1189" i="2"/>
  <c r="E1189" i="2"/>
  <c r="Z1189" i="2"/>
  <c r="R1189" i="2"/>
  <c r="AA1189" i="2"/>
  <c r="T1189" i="2"/>
  <c r="M1189" i="2"/>
  <c r="W1189" i="2"/>
  <c r="G1002" i="2"/>
  <c r="AB1002" i="2"/>
  <c r="X1002" i="2"/>
  <c r="P1002" i="2"/>
  <c r="I1002" i="2"/>
  <c r="F1002" i="2"/>
  <c r="L1002" i="2"/>
  <c r="H1002" i="2"/>
  <c r="O1002" i="2"/>
  <c r="AA1002" i="2"/>
  <c r="K1002" i="2"/>
  <c r="V1002" i="2"/>
  <c r="M1002" i="2"/>
  <c r="T1002" i="2"/>
  <c r="J1002" i="2"/>
  <c r="S1002" i="2"/>
  <c r="U1002" i="2"/>
  <c r="N1002" i="2"/>
  <c r="Q1002" i="2"/>
  <c r="Y1002" i="2"/>
  <c r="R1002" i="2"/>
  <c r="Z1002" i="2"/>
  <c r="W1002" i="2"/>
  <c r="U859" i="2"/>
  <c r="L859" i="2"/>
  <c r="X859" i="2"/>
  <c r="F859" i="2"/>
  <c r="W859" i="2"/>
  <c r="N859" i="2"/>
  <c r="E859" i="2"/>
  <c r="P859" i="2"/>
  <c r="O859" i="2"/>
  <c r="M859" i="2"/>
  <c r="AA859" i="2"/>
  <c r="H859" i="2"/>
  <c r="Y868" i="2"/>
  <c r="H868" i="2"/>
  <c r="Q868" i="2"/>
  <c r="L868" i="2"/>
  <c r="AA868" i="2"/>
  <c r="K868" i="2"/>
  <c r="I868" i="2"/>
  <c r="E868" i="2"/>
  <c r="X868" i="2"/>
  <c r="J868" i="2"/>
  <c r="AB868" i="2"/>
  <c r="G868" i="2"/>
  <c r="F874" i="2"/>
  <c r="Y874" i="2"/>
  <c r="AA874" i="2"/>
  <c r="AB874" i="2"/>
  <c r="K874" i="2"/>
  <c r="R874" i="2"/>
  <c r="I874" i="2"/>
  <c r="E874" i="2"/>
  <c r="G874" i="2"/>
  <c r="Q874" i="2"/>
  <c r="P874" i="2"/>
  <c r="N874" i="2"/>
  <c r="O874" i="2"/>
  <c r="L874" i="2"/>
  <c r="M874" i="2"/>
  <c r="H874" i="2"/>
  <c r="X874" i="2"/>
  <c r="O906" i="2"/>
  <c r="AA906" i="2"/>
  <c r="T906" i="2"/>
  <c r="I906" i="2"/>
  <c r="S906" i="2"/>
  <c r="M906" i="2"/>
  <c r="Z906" i="2"/>
  <c r="V906" i="2"/>
  <c r="Q906" i="2"/>
  <c r="N906" i="2"/>
  <c r="R906" i="2"/>
  <c r="AB906" i="2"/>
  <c r="F906" i="2"/>
  <c r="J906" i="2"/>
  <c r="X906" i="2"/>
  <c r="E906" i="2"/>
  <c r="Y906" i="2"/>
  <c r="G906" i="2"/>
  <c r="P906" i="2"/>
  <c r="L906" i="2"/>
  <c r="K906" i="2"/>
  <c r="H906" i="2"/>
  <c r="W906" i="2"/>
  <c r="I952" i="2"/>
  <c r="Y952" i="2"/>
  <c r="R952" i="2"/>
  <c r="O952" i="2"/>
  <c r="X952" i="2"/>
  <c r="L952" i="2"/>
  <c r="F967" i="2"/>
  <c r="AA967" i="2"/>
  <c r="W967" i="2"/>
  <c r="J967" i="2"/>
  <c r="X967" i="2"/>
  <c r="M967" i="2"/>
  <c r="H1008" i="2"/>
  <c r="X1008" i="2"/>
  <c r="M1008" i="2"/>
  <c r="F1008" i="2"/>
  <c r="O1008" i="2"/>
  <c r="K1008" i="2"/>
  <c r="L1008" i="2"/>
  <c r="AB1008" i="2"/>
  <c r="Q1008" i="2"/>
  <c r="N1008" i="2"/>
  <c r="W1008" i="2"/>
  <c r="AA1008" i="2"/>
  <c r="E1008" i="2"/>
  <c r="V1008" i="2"/>
  <c r="R1008" i="2"/>
  <c r="I1008" i="2"/>
  <c r="G1008" i="2"/>
  <c r="S1008" i="2"/>
  <c r="P1008" i="2"/>
  <c r="U1008" i="2"/>
  <c r="J1008" i="2"/>
  <c r="T1008" i="2"/>
  <c r="Y1008" i="2"/>
  <c r="Z1008" i="2"/>
  <c r="E1091" i="2"/>
  <c r="V1091" i="2"/>
  <c r="R1091" i="2"/>
  <c r="X1091" i="2"/>
  <c r="T1091" i="2"/>
  <c r="I1091" i="2"/>
  <c r="F1091" i="2"/>
  <c r="AA1091" i="2"/>
  <c r="W1091" i="2"/>
  <c r="O1091" i="2"/>
  <c r="H1091" i="2"/>
  <c r="U1091" i="2"/>
  <c r="K1091" i="2"/>
  <c r="G1091" i="2"/>
  <c r="AB1091" i="2"/>
  <c r="Z1091" i="2"/>
  <c r="J1091" i="2"/>
  <c r="Q1091" i="2"/>
  <c r="N1091" i="2"/>
  <c r="S1091" i="2"/>
  <c r="P1091" i="2"/>
  <c r="Y1091" i="2"/>
  <c r="I1126" i="2"/>
  <c r="X1126" i="2"/>
  <c r="Z1126" i="2"/>
  <c r="H1126" i="2"/>
  <c r="K1126" i="2"/>
  <c r="W1126" i="2"/>
  <c r="Y1126" i="2"/>
  <c r="L1126" i="2"/>
  <c r="P1126" i="2"/>
  <c r="M1126" i="2"/>
  <c r="AB1126" i="2"/>
  <c r="S1126" i="2"/>
  <c r="R1126" i="2"/>
  <c r="E1126" i="2"/>
  <c r="T1126" i="2"/>
  <c r="J1126" i="2"/>
  <c r="Q1126" i="2"/>
  <c r="V1126" i="2"/>
  <c r="O1126" i="2"/>
  <c r="N1126" i="2"/>
  <c r="F1126" i="2"/>
  <c r="AA1126" i="2"/>
  <c r="U1126" i="2"/>
  <c r="N1169" i="2"/>
  <c r="H1169" i="2"/>
  <c r="F1169" i="2"/>
  <c r="AA1169" i="2"/>
  <c r="W1169" i="2"/>
  <c r="O1169" i="2"/>
  <c r="E1169" i="2"/>
  <c r="Y1169" i="2"/>
  <c r="I1169" i="2"/>
  <c r="U1169" i="2"/>
  <c r="AB1169" i="2"/>
  <c r="K1169" i="2"/>
  <c r="H1214" i="2"/>
  <c r="X1214" i="2"/>
  <c r="M1214" i="2"/>
  <c r="F1214" i="2"/>
  <c r="O1214" i="2"/>
  <c r="Z1214" i="2"/>
  <c r="W1245" i="2"/>
  <c r="S1245" i="2"/>
  <c r="AA1245" i="2"/>
  <c r="J1245" i="2"/>
  <c r="F1245" i="2"/>
  <c r="N1245" i="2"/>
  <c r="E1245" i="2"/>
  <c r="H1245" i="2"/>
  <c r="T1245" i="2"/>
  <c r="AB1245" i="2"/>
  <c r="I1245" i="2"/>
  <c r="Y1245" i="2"/>
  <c r="G1245" i="2"/>
  <c r="P1245" i="2"/>
  <c r="K1245" i="2"/>
  <c r="R1245" i="2"/>
  <c r="V1245" i="2"/>
  <c r="U1245" i="2"/>
  <c r="Q1245" i="2"/>
  <c r="O1245" i="2"/>
  <c r="Z1245" i="2"/>
  <c r="X1245" i="2"/>
  <c r="M1245" i="2"/>
  <c r="G1257" i="2"/>
  <c r="P1257" i="2"/>
  <c r="K1257" i="2"/>
  <c r="Q1257" i="2"/>
  <c r="N1257" i="2"/>
  <c r="R1257" i="2"/>
  <c r="O1257" i="2"/>
  <c r="X1257" i="2"/>
  <c r="L1257" i="2"/>
  <c r="J1257" i="2"/>
  <c r="E1257" i="2"/>
  <c r="Y1257" i="2"/>
  <c r="W1257" i="2"/>
  <c r="S1257" i="2"/>
  <c r="AA1257" i="2"/>
  <c r="Z1257" i="2"/>
  <c r="V1257" i="2"/>
  <c r="I1257" i="2"/>
  <c r="T1267" i="2"/>
  <c r="P1267" i="2"/>
  <c r="Q1267" i="2"/>
  <c r="L1267" i="2"/>
  <c r="W1267" i="2"/>
  <c r="AA1267" i="2"/>
  <c r="G1267" i="2"/>
  <c r="Y1267" i="2"/>
  <c r="U1267" i="2"/>
  <c r="AB1267" i="2"/>
  <c r="M1267" i="2"/>
  <c r="S1267" i="2"/>
  <c r="E1143" i="2"/>
  <c r="W1143" i="2"/>
  <c r="S1143" i="2"/>
  <c r="F1143" i="2"/>
  <c r="AB1143" i="2"/>
  <c r="O1143" i="2"/>
  <c r="J1143" i="2"/>
  <c r="U1143" i="2"/>
  <c r="I1143" i="2"/>
  <c r="G1143" i="2"/>
  <c r="H1143" i="2"/>
  <c r="Z1143" i="2"/>
  <c r="K1143" i="2"/>
  <c r="Q1143" i="2"/>
  <c r="L1143" i="2"/>
  <c r="N1143" i="2"/>
  <c r="P1143" i="2"/>
  <c r="T1143" i="2"/>
  <c r="M1143" i="2"/>
  <c r="H945" i="2"/>
  <c r="T945" i="2"/>
  <c r="F945" i="2"/>
  <c r="P945" i="2"/>
  <c r="N945" i="2"/>
  <c r="O945" i="2"/>
  <c r="Y945" i="2"/>
  <c r="V945" i="2"/>
  <c r="S945" i="2"/>
  <c r="L945" i="2"/>
  <c r="R945" i="2"/>
  <c r="E945" i="2"/>
  <c r="Q1102" i="2"/>
  <c r="S1102" i="2"/>
  <c r="K1102" i="2"/>
  <c r="U1102" i="2"/>
  <c r="E1102" i="2"/>
  <c r="I1102" i="2"/>
  <c r="J1102" i="2"/>
  <c r="M1102" i="2"/>
  <c r="Y1102" i="2"/>
  <c r="R1102" i="2"/>
  <c r="V1102" i="2"/>
  <c r="F1102" i="2"/>
  <c r="L1102" i="2"/>
  <c r="Z1102" i="2"/>
  <c r="N1102" i="2"/>
  <c r="P1102" i="2"/>
  <c r="W1102" i="2"/>
  <c r="G1102" i="2"/>
  <c r="H1164" i="2"/>
  <c r="X1164" i="2"/>
  <c r="M1164" i="2"/>
  <c r="F1164" i="2"/>
  <c r="O1164" i="2"/>
  <c r="K1164" i="2"/>
  <c r="L1164" i="2"/>
  <c r="AB1164" i="2"/>
  <c r="Q1164" i="2"/>
  <c r="N1164" i="2"/>
  <c r="W1164" i="2"/>
  <c r="AA1164" i="2"/>
  <c r="E1164" i="2"/>
  <c r="V1164" i="2"/>
  <c r="R1164" i="2"/>
  <c r="I1164" i="2"/>
  <c r="G1164" i="2"/>
  <c r="S1164" i="2"/>
  <c r="P1164" i="2"/>
  <c r="U1164" i="2"/>
  <c r="J1164" i="2"/>
  <c r="Y1164" i="2"/>
  <c r="Z1164" i="2"/>
  <c r="N1200" i="2"/>
  <c r="G1200" i="2"/>
  <c r="W1200" i="2"/>
  <c r="X1200" i="2"/>
  <c r="T1200" i="2"/>
  <c r="M1200" i="2"/>
  <c r="R1200" i="2"/>
  <c r="K1200" i="2"/>
  <c r="AA1200" i="2"/>
  <c r="I1200" i="2"/>
  <c r="E1200" i="2"/>
  <c r="AB1200" i="2"/>
  <c r="F1200" i="2"/>
  <c r="V1200" i="2"/>
  <c r="O1200" i="2"/>
  <c r="H1200" i="2"/>
  <c r="Q1200" i="2"/>
  <c r="U1200" i="2"/>
  <c r="K1234" i="2"/>
  <c r="AA1234" i="2"/>
  <c r="T1234" i="2"/>
  <c r="M1234" i="2"/>
  <c r="V1234" i="2"/>
  <c r="J1234" i="2"/>
  <c r="O1234" i="2"/>
  <c r="H1234" i="2"/>
  <c r="X1234" i="2"/>
  <c r="U1234" i="2"/>
  <c r="Q1234" i="2"/>
  <c r="Y1234" i="2"/>
  <c r="S1234" i="2"/>
  <c r="L1234" i="2"/>
  <c r="AB1234" i="2"/>
  <c r="F1234" i="2"/>
  <c r="R1234" i="2"/>
  <c r="Z1234" i="2"/>
  <c r="S1269" i="2"/>
  <c r="T1269" i="2"/>
  <c r="L1269" i="2"/>
  <c r="F1269" i="2"/>
  <c r="M1269" i="2"/>
  <c r="Y1269" i="2"/>
  <c r="X1269" i="2"/>
  <c r="Z1269" i="2"/>
  <c r="W1269" i="2"/>
  <c r="AA1269" i="2"/>
  <c r="Q1269" i="2"/>
  <c r="I1269" i="2"/>
  <c r="H1269" i="2"/>
  <c r="J1269" i="2"/>
  <c r="K1269" i="2"/>
  <c r="P1269" i="2"/>
  <c r="AB1269" i="2"/>
  <c r="E1269" i="2"/>
  <c r="I1045" i="2"/>
  <c r="P1045" i="2"/>
  <c r="M1045" i="2"/>
  <c r="U1045" i="2"/>
  <c r="AB1045" i="2"/>
  <c r="S1045" i="2"/>
  <c r="Y1045" i="2"/>
  <c r="F1045" i="2"/>
  <c r="R1045" i="2"/>
  <c r="J1045" i="2"/>
  <c r="K1045" i="2"/>
  <c r="N1045" i="2"/>
  <c r="AA1023" i="2"/>
  <c r="Z1023" i="2"/>
  <c r="H1023" i="2"/>
  <c r="S1023" i="2"/>
  <c r="X1023" i="2"/>
  <c r="N1023" i="2"/>
  <c r="J1023" i="2"/>
  <c r="K1023" i="2"/>
  <c r="R1023" i="2"/>
  <c r="G1023" i="2"/>
  <c r="L1023" i="2"/>
  <c r="W1023" i="2"/>
  <c r="F1023" i="2"/>
  <c r="T1023" i="2"/>
  <c r="O1023" i="2"/>
  <c r="I1023" i="2"/>
  <c r="E1023" i="2"/>
  <c r="AB1023" i="2"/>
  <c r="X981" i="2"/>
  <c r="S981" i="2"/>
  <c r="AA981" i="2"/>
  <c r="G981" i="2"/>
  <c r="R981" i="2"/>
  <c r="P981" i="2"/>
  <c r="J983" i="2"/>
  <c r="F983" i="2"/>
  <c r="AA983" i="2"/>
  <c r="H983" i="2"/>
  <c r="W983" i="2"/>
  <c r="I983" i="2"/>
  <c r="O983" i="2"/>
  <c r="K983" i="2"/>
  <c r="G983" i="2"/>
  <c r="S983" i="2"/>
  <c r="X983" i="2"/>
  <c r="M983" i="2"/>
  <c r="T983" i="2"/>
  <c r="P983" i="2"/>
  <c r="R983" i="2"/>
  <c r="L983" i="2"/>
  <c r="Q983" i="2"/>
  <c r="U983" i="2"/>
  <c r="Z983" i="2"/>
  <c r="Y983" i="2"/>
  <c r="V983" i="2"/>
  <c r="AB983" i="2"/>
  <c r="K1015" i="2"/>
  <c r="P1015" i="2"/>
  <c r="J1015" i="2"/>
  <c r="G1015" i="2"/>
  <c r="U1015" i="2"/>
  <c r="R1015" i="2"/>
  <c r="V1015" i="2"/>
  <c r="T1015" i="2"/>
  <c r="Q1015" i="2"/>
  <c r="Y1015" i="2"/>
  <c r="N1015" i="2"/>
  <c r="X1015" i="2"/>
  <c r="O1015" i="2"/>
  <c r="AA1015" i="2"/>
  <c r="S1015" i="2"/>
  <c r="H1015" i="2"/>
  <c r="W1015" i="2"/>
  <c r="M1015" i="2"/>
  <c r="AB1015" i="2"/>
  <c r="E1015" i="2"/>
  <c r="Z1015" i="2"/>
  <c r="I1015" i="2"/>
  <c r="V1165" i="2"/>
  <c r="E1165" i="2"/>
  <c r="Z1165" i="2"/>
  <c r="G1165" i="2"/>
  <c r="H1165" i="2"/>
  <c r="M1165" i="2"/>
  <c r="J1165" i="2"/>
  <c r="T1165" i="2"/>
  <c r="AB1165" i="2"/>
  <c r="W1165" i="2"/>
  <c r="O1165" i="2"/>
  <c r="S1165" i="2"/>
  <c r="I1165" i="2"/>
  <c r="Q1165" i="2"/>
  <c r="F1165" i="2"/>
  <c r="L1165" i="2"/>
  <c r="X1165" i="2"/>
  <c r="R1165" i="2"/>
  <c r="P1165" i="2"/>
  <c r="AA1165" i="2"/>
  <c r="Y1165" i="2"/>
  <c r="K1165" i="2"/>
  <c r="U1165" i="2"/>
  <c r="N958" i="2"/>
  <c r="S958" i="2"/>
  <c r="H958" i="2"/>
  <c r="G958" i="2"/>
  <c r="J958" i="2"/>
  <c r="Q958" i="2"/>
  <c r="I958" i="2"/>
  <c r="E958" i="2"/>
  <c r="F958" i="2"/>
  <c r="O958" i="2"/>
  <c r="AB958" i="2"/>
  <c r="M958" i="2"/>
  <c r="H1262" i="2"/>
  <c r="X1262" i="2"/>
  <c r="M1262" i="2"/>
  <c r="J1262" i="2"/>
  <c r="S1262" i="2"/>
  <c r="G1262" i="2"/>
  <c r="L1262" i="2"/>
  <c r="AB1262" i="2"/>
  <c r="Q1262" i="2"/>
  <c r="R1262" i="2"/>
  <c r="AA1262" i="2"/>
  <c r="W1262" i="2"/>
  <c r="P1262" i="2"/>
  <c r="E1262" i="2"/>
  <c r="U1262" i="2"/>
  <c r="Z1262" i="2"/>
  <c r="F1262" i="2"/>
  <c r="N1262" i="2"/>
  <c r="T1262" i="2"/>
  <c r="V1262" i="2"/>
  <c r="I1262" i="2"/>
  <c r="O1262" i="2"/>
  <c r="Y1262" i="2"/>
  <c r="K1262" i="2"/>
  <c r="G1033" i="2"/>
  <c r="AB1033" i="2"/>
  <c r="H1033" i="2"/>
  <c r="Y1033" i="2"/>
  <c r="M1033" i="2"/>
  <c r="Q1033" i="2"/>
  <c r="O1033" i="2"/>
  <c r="E1033" i="2"/>
  <c r="S1033" i="2"/>
  <c r="R1033" i="2"/>
  <c r="V1033" i="2"/>
  <c r="J1033" i="2"/>
  <c r="T1033" i="2"/>
  <c r="F1033" i="2"/>
  <c r="X1033" i="2"/>
  <c r="L1033" i="2"/>
  <c r="I1033" i="2"/>
  <c r="K1033" i="2"/>
  <c r="U1033" i="2"/>
  <c r="P1033" i="2"/>
  <c r="W1033" i="2"/>
  <c r="AA1033" i="2"/>
  <c r="Z1033" i="2"/>
  <c r="AB1096" i="2"/>
  <c r="U1183" i="2"/>
  <c r="M1183" i="2"/>
  <c r="V1183" i="2"/>
  <c r="P1183" i="2"/>
  <c r="X1183" i="2"/>
  <c r="Z1183" i="2"/>
  <c r="M1151" i="2"/>
  <c r="T1151" i="2"/>
  <c r="J1156" i="2"/>
  <c r="O1156" i="2"/>
  <c r="F1156" i="2"/>
  <c r="M1156" i="2"/>
  <c r="X1156" i="2"/>
  <c r="H1156" i="2"/>
  <c r="Y998" i="2"/>
  <c r="I998" i="2"/>
  <c r="T998" i="2"/>
  <c r="AA998" i="2"/>
  <c r="H998" i="2"/>
  <c r="E998" i="2"/>
  <c r="F1055" i="2"/>
  <c r="S1055" i="2"/>
  <c r="J1055" i="2"/>
  <c r="M1055" i="2"/>
  <c r="X1055" i="2"/>
  <c r="H1055" i="2"/>
  <c r="G1072" i="2"/>
  <c r="AA1072" i="2"/>
  <c r="M1072" i="2"/>
  <c r="AB1072" i="2"/>
  <c r="U1072" i="2"/>
  <c r="Y1072" i="2"/>
  <c r="V1024" i="2"/>
  <c r="Z1024" i="2"/>
  <c r="Q1024" i="2"/>
  <c r="T1024" i="2"/>
  <c r="AA1024" i="2"/>
  <c r="K1024" i="2"/>
  <c r="AB980" i="2"/>
  <c r="Y980" i="2"/>
  <c r="P980" i="2"/>
  <c r="S980" i="2"/>
  <c r="Z980" i="2"/>
  <c r="J980" i="2"/>
  <c r="Q987" i="2"/>
  <c r="F987" i="2"/>
  <c r="P987" i="2"/>
  <c r="K987" i="2"/>
  <c r="J987" i="2"/>
  <c r="H987" i="2"/>
  <c r="I1128" i="2"/>
  <c r="Q864" i="2"/>
  <c r="W864" i="2"/>
  <c r="J864" i="2"/>
  <c r="O864" i="2"/>
  <c r="X864" i="2"/>
  <c r="H864" i="2"/>
  <c r="U1221" i="2"/>
  <c r="V1221" i="2"/>
  <c r="Q1221" i="2"/>
  <c r="H1221" i="2"/>
  <c r="AB1221" i="2"/>
  <c r="S1221" i="2"/>
  <c r="M1047" i="2"/>
  <c r="E1047" i="2"/>
  <c r="I1047" i="2"/>
  <c r="AA1047" i="2"/>
  <c r="K1047" i="2"/>
  <c r="R1047" i="2"/>
  <c r="AA1255" i="2"/>
  <c r="E1236" i="2"/>
  <c r="W1009" i="2"/>
  <c r="F1009" i="2"/>
  <c r="R1009" i="2"/>
  <c r="K1009" i="2"/>
  <c r="Z1009" i="2"/>
  <c r="U1009" i="2"/>
  <c r="W1027" i="2"/>
  <c r="E1038" i="2"/>
  <c r="J1038" i="2"/>
  <c r="P1038" i="2"/>
  <c r="X1038" i="2"/>
  <c r="AB1038" i="2"/>
  <c r="G1038" i="2"/>
  <c r="S1227" i="2"/>
  <c r="X1227" i="2"/>
  <c r="AB1227" i="2"/>
  <c r="U1227" i="2"/>
  <c r="Y1227" i="2"/>
  <c r="G1227" i="2"/>
  <c r="F1032" i="2"/>
  <c r="W1032" i="2"/>
  <c r="S1032" i="2"/>
  <c r="U1032" i="2"/>
  <c r="M1032" i="2"/>
  <c r="Y1032" i="2"/>
  <c r="U1003" i="2"/>
  <c r="V1003" i="2"/>
  <c r="G1003" i="2"/>
  <c r="AB1003" i="2"/>
  <c r="L1003" i="2"/>
  <c r="F1003" i="2"/>
  <c r="AA1214" i="2"/>
  <c r="G1214" i="2"/>
  <c r="U1214" i="2"/>
  <c r="AB1214" i="2"/>
  <c r="Q967" i="2"/>
  <c r="T967" i="2"/>
  <c r="R967" i="2"/>
  <c r="P967" i="2"/>
  <c r="AA952" i="2"/>
  <c r="P952" i="2"/>
  <c r="Z952" i="2"/>
  <c r="F952" i="2"/>
  <c r="E952" i="2"/>
  <c r="V981" i="2"/>
  <c r="W981" i="2"/>
  <c r="K981" i="2"/>
  <c r="J981" i="2"/>
  <c r="L1045" i="2"/>
  <c r="X1045" i="2"/>
  <c r="O1045" i="2"/>
  <c r="U958" i="2"/>
  <c r="K958" i="2"/>
  <c r="W958" i="2"/>
  <c r="R868" i="2"/>
  <c r="S868" i="2"/>
  <c r="O868" i="2"/>
  <c r="Z1169" i="2"/>
  <c r="V1169" i="2"/>
  <c r="T1169" i="2"/>
  <c r="O1267" i="2"/>
  <c r="R1267" i="2"/>
  <c r="J1267" i="2"/>
  <c r="W874" i="2"/>
  <c r="N851" i="2"/>
  <c r="J851" i="2"/>
  <c r="M1257" i="2"/>
  <c r="N869" i="2"/>
  <c r="N1234" i="2"/>
  <c r="G1234" i="2"/>
  <c r="Z902" i="2"/>
  <c r="Y1200" i="2"/>
  <c r="J1200" i="2"/>
  <c r="O1102" i="2"/>
  <c r="U1023" i="2"/>
  <c r="P1023" i="2"/>
  <c r="V1269" i="2"/>
  <c r="Y1143" i="2"/>
  <c r="R1143" i="2"/>
  <c r="L1245" i="2"/>
  <c r="U906" i="2"/>
  <c r="F1015" i="2"/>
  <c r="I1189" i="2"/>
  <c r="T1164" i="2"/>
  <c r="N1110" i="2"/>
  <c r="U1110" i="2"/>
  <c r="O973" i="2"/>
  <c r="Z973" i="2"/>
  <c r="N1096" i="2"/>
  <c r="L1096" i="2"/>
  <c r="E1183" i="2"/>
  <c r="AA1183" i="2"/>
  <c r="Y1183" i="2"/>
  <c r="W1183" i="2"/>
  <c r="T1183" i="2"/>
  <c r="W1151" i="2"/>
  <c r="AA1156" i="2"/>
  <c r="S1156" i="2"/>
  <c r="G1156" i="2"/>
  <c r="Y1156" i="2"/>
  <c r="I1156" i="2"/>
  <c r="J998" i="2"/>
  <c r="N998" i="2"/>
  <c r="Q998" i="2"/>
  <c r="S998" i="2"/>
  <c r="K998" i="2"/>
  <c r="W1055" i="2"/>
  <c r="O1055" i="2"/>
  <c r="K1055" i="2"/>
  <c r="Y1055" i="2"/>
  <c r="I1055" i="2"/>
  <c r="W1072" i="2"/>
  <c r="K1072" i="2"/>
  <c r="L1072" i="2"/>
  <c r="Q1072" i="2"/>
  <c r="P1072" i="2"/>
  <c r="F1024" i="2"/>
  <c r="R1024" i="2"/>
  <c r="I1024" i="2"/>
  <c r="P1024" i="2"/>
  <c r="W1024" i="2"/>
  <c r="G1024" i="2"/>
  <c r="U980" i="2"/>
  <c r="Q980" i="2"/>
  <c r="H980" i="2"/>
  <c r="O980" i="2"/>
  <c r="V980" i="2"/>
  <c r="F980" i="2"/>
  <c r="M987" i="2"/>
  <c r="AB987" i="2"/>
  <c r="W987" i="2"/>
  <c r="Z987" i="2"/>
  <c r="X987" i="2"/>
  <c r="E987" i="2"/>
  <c r="T1128" i="2"/>
  <c r="AA864" i="2"/>
  <c r="N864" i="2"/>
  <c r="Y864" i="2"/>
  <c r="V864" i="2"/>
  <c r="T864" i="2"/>
  <c r="P864" i="2"/>
  <c r="Y1221" i="2"/>
  <c r="M1221" i="2"/>
  <c r="R1221" i="2"/>
  <c r="G1221" i="2"/>
  <c r="T1221" i="2"/>
  <c r="K1221" i="2"/>
  <c r="L1047" i="2"/>
  <c r="T1047" i="2"/>
  <c r="X1047" i="2"/>
  <c r="W1047" i="2"/>
  <c r="G1047" i="2"/>
  <c r="N1047" i="2"/>
  <c r="U1255" i="2"/>
  <c r="G1009" i="2"/>
  <c r="AB1009" i="2"/>
  <c r="L1009" i="2"/>
  <c r="T1009" i="2"/>
  <c r="E1009" i="2"/>
  <c r="J1009" i="2"/>
  <c r="Z896" i="2"/>
  <c r="M1038" i="2"/>
  <c r="Y1038" i="2"/>
  <c r="V1038" i="2"/>
  <c r="F1038" i="2"/>
  <c r="S1038" i="2"/>
  <c r="W1038" i="2"/>
  <c r="AA1227" i="2"/>
  <c r="W1227" i="2"/>
  <c r="V1227" i="2"/>
  <c r="Q1227" i="2"/>
  <c r="P1227" i="2"/>
  <c r="T1227" i="2"/>
  <c r="O1032" i="2"/>
  <c r="G1032" i="2"/>
  <c r="Z1032" i="2"/>
  <c r="H1032" i="2"/>
  <c r="AB1032" i="2"/>
  <c r="Q1032" i="2"/>
  <c r="M1003" i="2"/>
  <c r="E1003" i="2"/>
  <c r="Q1003" i="2"/>
  <c r="W1003" i="2"/>
  <c r="N1003" i="2"/>
  <c r="X1003" i="2"/>
  <c r="S1214" i="2"/>
  <c r="V1214" i="2"/>
  <c r="Q1214" i="2"/>
  <c r="T1214" i="2"/>
  <c r="U967" i="2"/>
  <c r="Z967" i="2"/>
  <c r="S967" i="2"/>
  <c r="L967" i="2"/>
  <c r="K967" i="2"/>
  <c r="K952" i="2"/>
  <c r="H952" i="2"/>
  <c r="V952" i="2"/>
  <c r="U952" i="2"/>
  <c r="F981" i="2"/>
  <c r="N981" i="2"/>
  <c r="Y981" i="2"/>
  <c r="Q981" i="2"/>
  <c r="G1045" i="2"/>
  <c r="W1045" i="2"/>
  <c r="AA1045" i="2"/>
  <c r="Z958" i="2"/>
  <c r="R958" i="2"/>
  <c r="AA958" i="2"/>
  <c r="T868" i="2"/>
  <c r="Z868" i="2"/>
  <c r="V868" i="2"/>
  <c r="L1169" i="2"/>
  <c r="S1169" i="2"/>
  <c r="R1169" i="2"/>
  <c r="K1267" i="2"/>
  <c r="H1267" i="2"/>
  <c r="E1267" i="2"/>
  <c r="J874" i="2"/>
  <c r="U874" i="2"/>
  <c r="X851" i="2"/>
  <c r="S851" i="2"/>
  <c r="AB1257" i="2"/>
  <c r="I869" i="2"/>
  <c r="O869" i="2"/>
  <c r="E1234" i="2"/>
  <c r="W902" i="2"/>
  <c r="V902" i="2"/>
  <c r="P1200" i="2"/>
  <c r="X1102" i="2"/>
  <c r="H1102" i="2"/>
  <c r="Y1023" i="2"/>
  <c r="U1269" i="2"/>
  <c r="O1269" i="2"/>
  <c r="V1143" i="2"/>
  <c r="M1289" i="2"/>
  <c r="L1059" i="2"/>
  <c r="N1024" i="2"/>
  <c r="U1024" i="2"/>
  <c r="J1024" i="2"/>
  <c r="AB1024" i="2"/>
  <c r="L1024" i="2"/>
  <c r="M980" i="2"/>
  <c r="E980" i="2"/>
  <c r="I980" i="2"/>
  <c r="AA980" i="2"/>
  <c r="K980" i="2"/>
  <c r="I987" i="2"/>
  <c r="U987" i="2"/>
  <c r="AA987" i="2"/>
  <c r="L987" i="2"/>
  <c r="T987" i="2"/>
  <c r="U864" i="2"/>
  <c r="S864" i="2"/>
  <c r="G864" i="2"/>
  <c r="F864" i="2"/>
  <c r="L864" i="2"/>
  <c r="N1221" i="2"/>
  <c r="F1221" i="2"/>
  <c r="X1221" i="2"/>
  <c r="P1221" i="2"/>
  <c r="L1221" i="2"/>
  <c r="AB1047" i="2"/>
  <c r="Y1047" i="2"/>
  <c r="P1047" i="2"/>
  <c r="S1047" i="2"/>
  <c r="Z1047" i="2"/>
  <c r="Q1009" i="2"/>
  <c r="V1009" i="2"/>
  <c r="X1009" i="2"/>
  <c r="H1009" i="2"/>
  <c r="P1009" i="2"/>
  <c r="I1038" i="2"/>
  <c r="Q1038" i="2"/>
  <c r="T1038" i="2"/>
  <c r="Z1038" i="2"/>
  <c r="N1038" i="2"/>
  <c r="O1227" i="2"/>
  <c r="M1227" i="2"/>
  <c r="R1227" i="2"/>
  <c r="F1227" i="2"/>
  <c r="J1227" i="2"/>
  <c r="AA1032" i="2"/>
  <c r="N1032" i="2"/>
  <c r="J1032" i="2"/>
  <c r="E1032" i="2"/>
  <c r="T1032" i="2"/>
  <c r="P1003" i="2"/>
  <c r="AA1003" i="2"/>
  <c r="K1003" i="2"/>
  <c r="T1003" i="2"/>
  <c r="Z1003" i="2"/>
  <c r="K1214" i="2"/>
  <c r="R1214" i="2"/>
  <c r="N1214" i="2"/>
  <c r="I1214" i="2"/>
  <c r="P1214" i="2"/>
  <c r="I967" i="2"/>
  <c r="O967" i="2"/>
  <c r="H967" i="2"/>
  <c r="G967" i="2"/>
  <c r="E967" i="2"/>
  <c r="T952" i="2"/>
  <c r="W952" i="2"/>
  <c r="N952" i="2"/>
  <c r="Q952" i="2"/>
  <c r="M981" i="2"/>
  <c r="I981" i="2"/>
  <c r="U981" i="2"/>
  <c r="AB981" i="2"/>
  <c r="T981" i="2"/>
  <c r="Z1045" i="2"/>
  <c r="Q1045" i="2"/>
  <c r="T1045" i="2"/>
  <c r="P958" i="2"/>
  <c r="L958" i="2"/>
  <c r="Y958" i="2"/>
  <c r="W868" i="2"/>
  <c r="P868" i="2"/>
  <c r="M868" i="2"/>
  <c r="G1169" i="2"/>
  <c r="P1169" i="2"/>
  <c r="X1169" i="2"/>
  <c r="X1267" i="2"/>
  <c r="F1267" i="2"/>
  <c r="N1267" i="2"/>
  <c r="Z874" i="2"/>
  <c r="S874" i="2"/>
  <c r="AB851" i="2"/>
  <c r="F1257" i="2"/>
  <c r="T1257" i="2"/>
  <c r="G869" i="2"/>
  <c r="T869" i="2"/>
  <c r="P1234" i="2"/>
  <c r="R902" i="2"/>
  <c r="T902" i="2"/>
  <c r="S1200" i="2"/>
  <c r="AA1102" i="2"/>
  <c r="AB1102" i="2"/>
  <c r="Q1023" i="2"/>
  <c r="G1269" i="2"/>
  <c r="N1269" i="2"/>
  <c r="AA1143" i="2"/>
  <c r="Y1289" i="2"/>
  <c r="M1091" i="2"/>
  <c r="G1126" i="2"/>
  <c r="N983" i="2"/>
  <c r="AB921" i="2"/>
  <c r="I996" i="2"/>
  <c r="U996" i="2"/>
  <c r="T996" i="2"/>
  <c r="S996" i="2"/>
  <c r="Z996" i="2"/>
  <c r="J996" i="2"/>
  <c r="Y1010" i="2"/>
  <c r="Z1051" i="2"/>
  <c r="AA1051" i="2"/>
  <c r="Z1228" i="2"/>
  <c r="AB1271" i="2"/>
  <c r="V1026" i="2"/>
  <c r="Z1026" i="2"/>
  <c r="X1026" i="2"/>
  <c r="AB1026" i="2"/>
  <c r="U1026" i="2"/>
  <c r="Y1026" i="2"/>
  <c r="N1194" i="2"/>
  <c r="V1194" i="2"/>
  <c r="X1194" i="2"/>
  <c r="M1194" i="2"/>
  <c r="J1194" i="2"/>
  <c r="I1194" i="2"/>
  <c r="Y1163" i="2"/>
  <c r="U1163" i="2"/>
  <c r="AA1163" i="2"/>
  <c r="G1163" i="2"/>
  <c r="R1163" i="2"/>
  <c r="J1163" i="2"/>
  <c r="Q1085" i="2"/>
  <c r="O1085" i="2"/>
  <c r="W1085" i="2"/>
  <c r="T1085" i="2"/>
  <c r="Y1085" i="2"/>
  <c r="M1085" i="2"/>
  <c r="E892" i="2"/>
  <c r="Z892" i="2"/>
  <c r="I892" i="2"/>
  <c r="AB892" i="2"/>
  <c r="L892" i="2"/>
  <c r="S892" i="2"/>
  <c r="H996" i="2"/>
  <c r="M996" i="2"/>
  <c r="L996" i="2"/>
  <c r="O996" i="2"/>
  <c r="V996" i="2"/>
  <c r="R1051" i="2"/>
  <c r="F1026" i="2"/>
  <c r="J1026" i="2"/>
  <c r="W1026" i="2"/>
  <c r="Q1026" i="2"/>
  <c r="P1026" i="2"/>
  <c r="S1194" i="2"/>
  <c r="E1194" i="2"/>
  <c r="H1194" i="2"/>
  <c r="W1194" i="2"/>
  <c r="Q1194" i="2"/>
  <c r="Q1163" i="2"/>
  <c r="E1163" i="2"/>
  <c r="X1163" i="2"/>
  <c r="O1163" i="2"/>
  <c r="T1163" i="2"/>
  <c r="S1085" i="2"/>
  <c r="K1085" i="2"/>
  <c r="AA1085" i="2"/>
  <c r="G1085" i="2"/>
  <c r="L1085" i="2"/>
  <c r="U892" i="2"/>
  <c r="J892" i="2"/>
  <c r="V892" i="2"/>
  <c r="X892" i="2"/>
  <c r="H892" i="2"/>
  <c r="H852" i="2"/>
  <c r="E852" i="2"/>
  <c r="W852" i="2"/>
  <c r="Y852" i="2"/>
  <c r="F852" i="2"/>
  <c r="X852" i="2"/>
  <c r="Z852" i="2"/>
  <c r="K852" i="2"/>
  <c r="M852" i="2"/>
  <c r="L852" i="2"/>
  <c r="P856" i="2"/>
  <c r="Y1211" i="2"/>
  <c r="U1211" i="2"/>
  <c r="M1211" i="2"/>
  <c r="K1211" i="2"/>
  <c r="J1240" i="2"/>
  <c r="F1240" i="2"/>
  <c r="M1240" i="2"/>
  <c r="O1240" i="2"/>
  <c r="T1240" i="2"/>
  <c r="S1240" i="2"/>
  <c r="G1240" i="2"/>
  <c r="N1240" i="2"/>
  <c r="V1240" i="2"/>
  <c r="H1240" i="2"/>
  <c r="AA1240" i="2"/>
  <c r="W1240" i="2"/>
  <c r="Q1240" i="2"/>
  <c r="Y1240" i="2"/>
  <c r="P1240" i="2"/>
  <c r="AB1240" i="2"/>
  <c r="U1240" i="2"/>
  <c r="T1539" i="2"/>
  <c r="P1539" i="2"/>
  <c r="Q1539" i="2"/>
  <c r="L1539" i="2"/>
  <c r="O1539" i="2"/>
  <c r="W1539" i="2"/>
  <c r="G1539" i="2"/>
  <c r="Y1539" i="2"/>
  <c r="U1539" i="2"/>
  <c r="AB1539" i="2"/>
  <c r="X1539" i="2"/>
  <c r="AA1539" i="2"/>
  <c r="I1539" i="2"/>
  <c r="Z1539" i="2"/>
  <c r="M1539" i="2"/>
  <c r="T1103" i="2"/>
  <c r="P1103" i="2"/>
  <c r="R1103" i="2"/>
  <c r="W1103" i="2"/>
  <c r="M1103" i="2"/>
  <c r="Q1103" i="2"/>
  <c r="E1103" i="2"/>
  <c r="Z1103" i="2"/>
  <c r="V1103" i="2"/>
  <c r="AB1103" i="2"/>
  <c r="X1103" i="2"/>
  <c r="U1103" i="2"/>
  <c r="J1103" i="2"/>
  <c r="AA1103" i="2"/>
  <c r="L1103" i="2"/>
  <c r="H1215" i="2"/>
  <c r="I1215" i="2"/>
  <c r="E1215" i="2"/>
  <c r="Q1215" i="2"/>
  <c r="U1215" i="2"/>
  <c r="AA1215" i="2"/>
  <c r="M1215" i="2"/>
  <c r="N1215" i="2"/>
  <c r="P1215" i="2"/>
  <c r="AB1215" i="2"/>
  <c r="V1215" i="2"/>
  <c r="W1215" i="2"/>
  <c r="R1215" i="2"/>
  <c r="Z1215" i="2"/>
  <c r="O1215" i="2"/>
  <c r="X1215" i="2"/>
  <c r="F1215" i="2"/>
  <c r="K1215" i="2"/>
  <c r="T1215" i="2"/>
  <c r="S1215" i="2"/>
  <c r="G1215" i="2"/>
  <c r="L1215" i="2"/>
  <c r="X1263" i="2"/>
  <c r="E1263" i="2"/>
  <c r="K1263" i="2"/>
  <c r="P894" i="2"/>
  <c r="J894" i="2"/>
  <c r="AB894" i="2"/>
  <c r="K894" i="2"/>
  <c r="F894" i="2"/>
  <c r="Y1913" i="2"/>
  <c r="AA1913" i="2"/>
  <c r="E1913" i="2"/>
  <c r="H1913" i="2"/>
  <c r="Q1913" i="2"/>
  <c r="U1913" i="2"/>
  <c r="O1159" i="2"/>
  <c r="F1159" i="2"/>
  <c r="X1159" i="2"/>
  <c r="M1159" i="2"/>
  <c r="V1159" i="2"/>
  <c r="H1159" i="2"/>
  <c r="E1159" i="2"/>
  <c r="AA1159" i="2"/>
  <c r="Q1159" i="2"/>
  <c r="Z1159" i="2"/>
  <c r="J1159" i="2"/>
  <c r="F1199" i="2"/>
  <c r="Z1199" i="2"/>
  <c r="J1199" i="2"/>
  <c r="U1199" i="2"/>
  <c r="K1199" i="2"/>
  <c r="I1199" i="2"/>
  <c r="N1199" i="2"/>
  <c r="S1199" i="2"/>
  <c r="W1199" i="2"/>
  <c r="R1199" i="2"/>
  <c r="M1199" i="2"/>
  <c r="G1199" i="2"/>
  <c r="O1199" i="2"/>
  <c r="E1199" i="2"/>
  <c r="V1199" i="2"/>
  <c r="H1282" i="2"/>
  <c r="X1282" i="2"/>
  <c r="M1282" i="2"/>
  <c r="F1282" i="2"/>
  <c r="O1282" i="2"/>
  <c r="K1282" i="2"/>
  <c r="P1282" i="2"/>
  <c r="I1282" i="2"/>
  <c r="N1282" i="2"/>
  <c r="J1282" i="2"/>
  <c r="R1282" i="2"/>
  <c r="F901" i="2"/>
  <c r="W901" i="2"/>
  <c r="S901" i="2"/>
  <c r="AA901" i="2"/>
  <c r="O901" i="2"/>
  <c r="V901" i="2"/>
  <c r="G901" i="2"/>
  <c r="AB901" i="2"/>
  <c r="X901" i="2"/>
  <c r="I901" i="2"/>
  <c r="U901" i="2"/>
  <c r="Z901" i="2"/>
  <c r="Q901" i="2"/>
  <c r="P901" i="2"/>
  <c r="N901" i="2"/>
  <c r="D1422" i="2"/>
  <c r="W1422" i="2" s="1"/>
  <c r="D1733" i="2"/>
  <c r="S1733" i="2" s="1"/>
  <c r="D1837" i="2"/>
  <c r="P1837" i="2" s="1"/>
  <c r="S1039" i="2"/>
  <c r="L1039" i="2"/>
  <c r="AB1039" i="2"/>
  <c r="J1039" i="2"/>
  <c r="N1039" i="2"/>
  <c r="F1039" i="2"/>
  <c r="G1039" i="2"/>
  <c r="W1039" i="2"/>
  <c r="P1039" i="2"/>
  <c r="I1039" i="2"/>
  <c r="R1039" i="2"/>
  <c r="U1039" i="2"/>
  <c r="K1039" i="2"/>
  <c r="T1039" i="2"/>
  <c r="Z1039" i="2"/>
  <c r="AB856" i="2"/>
  <c r="O856" i="2"/>
  <c r="Q856" i="2"/>
  <c r="U856" i="2"/>
  <c r="R856" i="2"/>
  <c r="Y856" i="2"/>
  <c r="H856" i="2"/>
  <c r="M856" i="2"/>
  <c r="X856" i="2"/>
  <c r="J856" i="2"/>
  <c r="G856" i="2"/>
  <c r="K856" i="2"/>
  <c r="L856" i="2"/>
  <c r="E856" i="2"/>
  <c r="W856" i="2"/>
  <c r="N1162" i="2"/>
  <c r="Z1162" i="2"/>
  <c r="J1162" i="2"/>
  <c r="V1162" i="2"/>
  <c r="K1162" i="2"/>
  <c r="E887" i="2"/>
  <c r="Q887" i="2"/>
  <c r="X887" i="2"/>
  <c r="F887" i="2"/>
  <c r="L887" i="2"/>
  <c r="Q950" i="2"/>
  <c r="X950" i="2"/>
  <c r="R950" i="2"/>
  <c r="F950" i="2"/>
  <c r="E950" i="2"/>
  <c r="K1270" i="2"/>
  <c r="O1270" i="2"/>
  <c r="F1270" i="2"/>
  <c r="M1270" i="2"/>
  <c r="X1270" i="2"/>
  <c r="K1223" i="2"/>
  <c r="I1223" i="2"/>
  <c r="Y1223" i="2"/>
  <c r="AB1223" i="2"/>
  <c r="F1223" i="2"/>
  <c r="F1105" i="2"/>
  <c r="N1105" i="2"/>
  <c r="U1105" i="2"/>
  <c r="J1105" i="2"/>
  <c r="AB1105" i="2"/>
  <c r="E1105" i="2"/>
  <c r="P984" i="2"/>
  <c r="W984" i="2"/>
  <c r="L984" i="2"/>
  <c r="Z984" i="2"/>
  <c r="J984" i="2"/>
  <c r="Q984" i="2"/>
  <c r="U982" i="2"/>
  <c r="M982" i="2"/>
  <c r="Q982" i="2"/>
  <c r="AA982" i="2"/>
  <c r="S982" i="2"/>
  <c r="W982" i="2"/>
  <c r="K1205" i="2"/>
  <c r="W1205" i="2"/>
  <c r="M1205" i="2"/>
  <c r="J1205" i="2"/>
  <c r="AB1205" i="2"/>
  <c r="Z1205" i="2"/>
  <c r="Q915" i="2"/>
  <c r="X915" i="2"/>
  <c r="E915" i="2"/>
  <c r="AA915" i="2"/>
  <c r="K915" i="2"/>
  <c r="R915" i="2"/>
  <c r="J1146" i="2"/>
  <c r="Z1146" i="2"/>
  <c r="O1146" i="2"/>
  <c r="AB1146" i="2"/>
  <c r="S1146" i="2"/>
  <c r="L1146" i="2"/>
  <c r="E1014" i="2"/>
  <c r="T1014" i="2"/>
  <c r="U1014" i="2"/>
  <c r="AA1014" i="2"/>
  <c r="P1014" i="2"/>
  <c r="G1014" i="2"/>
  <c r="V1254" i="2"/>
  <c r="N1254" i="2"/>
  <c r="J1254" i="2"/>
  <c r="AB1254" i="2"/>
  <c r="L1254" i="2"/>
  <c r="S1254" i="2"/>
  <c r="J1260" i="2"/>
  <c r="Q1260" i="2"/>
  <c r="P1260" i="2"/>
  <c r="H1260" i="2"/>
  <c r="R1260" i="2"/>
  <c r="U1260" i="2"/>
  <c r="M989" i="2"/>
  <c r="Y989" i="2"/>
  <c r="G989" i="2"/>
  <c r="AA989" i="2"/>
  <c r="S989" i="2"/>
  <c r="T989" i="2"/>
  <c r="W1007" i="2"/>
  <c r="L1007" i="2"/>
  <c r="AB1007" i="2"/>
  <c r="H1007" i="2"/>
  <c r="F1007" i="2"/>
  <c r="K1007" i="2"/>
  <c r="P1506" i="2"/>
  <c r="Z1506" i="2"/>
  <c r="J1506" i="2"/>
  <c r="H1506" i="2"/>
  <c r="L1506" i="2"/>
  <c r="Q1506" i="2"/>
  <c r="M1187" i="2"/>
  <c r="N1187" i="2"/>
  <c r="K1187" i="2"/>
  <c r="F1187" i="2"/>
  <c r="J1187" i="2"/>
  <c r="G1187" i="2"/>
  <c r="M858" i="2"/>
  <c r="Y858" i="2"/>
  <c r="AB858" i="2"/>
  <c r="AA858" i="2"/>
  <c r="X858" i="2"/>
  <c r="T858" i="2"/>
  <c r="G1168" i="2"/>
  <c r="S1168" i="2"/>
  <c r="J1168" i="2"/>
  <c r="M1168" i="2"/>
  <c r="X1168" i="2"/>
  <c r="H1168" i="2"/>
  <c r="I1196" i="2"/>
  <c r="M1196" i="2"/>
  <c r="L1196" i="2"/>
  <c r="O1196" i="2"/>
  <c r="V1196" i="2"/>
  <c r="F1196" i="2"/>
  <c r="L885" i="2"/>
  <c r="X885" i="2"/>
  <c r="H885" i="2"/>
  <c r="M885" i="2"/>
  <c r="AA885" i="2"/>
  <c r="I885" i="2"/>
  <c r="S1178" i="2"/>
  <c r="E1178" i="2"/>
  <c r="M1178" i="2"/>
  <c r="W1178" i="2"/>
  <c r="L1178" i="2"/>
  <c r="O1178" i="2"/>
  <c r="P852" i="2"/>
  <c r="J852" i="2"/>
  <c r="R852" i="2"/>
  <c r="G852" i="2"/>
  <c r="AB852" i="2"/>
  <c r="AA1282" i="2"/>
  <c r="V1282" i="2"/>
  <c r="E1282" i="2"/>
  <c r="J901" i="2"/>
  <c r="E901" i="2"/>
  <c r="Q1199" i="2"/>
  <c r="AA1199" i="2"/>
  <c r="X1199" i="2"/>
  <c r="I1103" i="2"/>
  <c r="H1103" i="2"/>
  <c r="O1103" i="2"/>
  <c r="S856" i="2"/>
  <c r="F856" i="2"/>
  <c r="S1539" i="2"/>
  <c r="H1539" i="2"/>
  <c r="N1539" i="2"/>
  <c r="Y1039" i="2"/>
  <c r="AA1039" i="2"/>
  <c r="S894" i="2"/>
  <c r="L1206" i="2"/>
  <c r="F1206" i="2"/>
  <c r="H1206" i="2"/>
  <c r="K1206" i="2"/>
  <c r="D1676" i="2"/>
  <c r="L1185" i="2"/>
  <c r="M1185" i="2"/>
  <c r="V1185" i="2"/>
  <c r="Y1185" i="2"/>
  <c r="O1185" i="2"/>
  <c r="O1105" i="2"/>
  <c r="R1105" i="2"/>
  <c r="P1105" i="2"/>
  <c r="H1105" i="2"/>
  <c r="X1105" i="2"/>
  <c r="O984" i="2"/>
  <c r="G984" i="2"/>
  <c r="AA984" i="2"/>
  <c r="V984" i="2"/>
  <c r="F984" i="2"/>
  <c r="J982" i="2"/>
  <c r="R982" i="2"/>
  <c r="F982" i="2"/>
  <c r="L982" i="2"/>
  <c r="X982" i="2"/>
  <c r="X1205" i="2"/>
  <c r="AA1205" i="2"/>
  <c r="O1205" i="2"/>
  <c r="I1205" i="2"/>
  <c r="U1205" i="2"/>
  <c r="P915" i="2"/>
  <c r="H915" i="2"/>
  <c r="AB915" i="2"/>
  <c r="W915" i="2"/>
  <c r="G915" i="2"/>
  <c r="F1146" i="2"/>
  <c r="I1146" i="2"/>
  <c r="N1146" i="2"/>
  <c r="K1146" i="2"/>
  <c r="AA1146" i="2"/>
  <c r="J1014" i="2"/>
  <c r="Z1014" i="2"/>
  <c r="V1014" i="2"/>
  <c r="F1014" i="2"/>
  <c r="N1014" i="2"/>
  <c r="F1254" i="2"/>
  <c r="M1254" i="2"/>
  <c r="Y1254" i="2"/>
  <c r="X1254" i="2"/>
  <c r="H1254" i="2"/>
  <c r="W1260" i="2"/>
  <c r="S1260" i="2"/>
  <c r="Y1260" i="2"/>
  <c r="I1260" i="2"/>
  <c r="M1260" i="2"/>
  <c r="O989" i="2"/>
  <c r="L989" i="2"/>
  <c r="N989" i="2"/>
  <c r="R989" i="2"/>
  <c r="Z989" i="2"/>
  <c r="N1007" i="2"/>
  <c r="X1007" i="2"/>
  <c r="S1007" i="2"/>
  <c r="Q1007" i="2"/>
  <c r="P1007" i="2"/>
  <c r="O1506" i="2"/>
  <c r="V1506" i="2"/>
  <c r="X1506" i="2"/>
  <c r="AB1506" i="2"/>
  <c r="G1506" i="2"/>
  <c r="Y1187" i="2"/>
  <c r="Q1187" i="2"/>
  <c r="U1187" i="2"/>
  <c r="AA1187" i="2"/>
  <c r="R1187" i="2"/>
  <c r="Q858" i="2"/>
  <c r="W858" i="2"/>
  <c r="V858" i="2"/>
  <c r="S858" i="2"/>
  <c r="R858" i="2"/>
  <c r="O1168" i="2"/>
  <c r="V1168" i="2"/>
  <c r="K1168" i="2"/>
  <c r="Y1168" i="2"/>
  <c r="I1168" i="2"/>
  <c r="Q1196" i="2"/>
  <c r="X1196" i="2"/>
  <c r="E1196" i="2"/>
  <c r="AA1196" i="2"/>
  <c r="K1196" i="2"/>
  <c r="U885" i="2"/>
  <c r="S885" i="2"/>
  <c r="O885" i="2"/>
  <c r="Z885" i="2"/>
  <c r="K885" i="2"/>
  <c r="Q1178" i="2"/>
  <c r="AB1178" i="2"/>
  <c r="G1178" i="2"/>
  <c r="U1178" i="2"/>
  <c r="P1178" i="2"/>
  <c r="Q852" i="2"/>
  <c r="O852" i="2"/>
  <c r="I852" i="2"/>
  <c r="N852" i="2"/>
  <c r="T852" i="2"/>
  <c r="Z1282" i="2"/>
  <c r="Y1282" i="2"/>
  <c r="AB1282" i="2"/>
  <c r="Y901" i="2"/>
  <c r="M901" i="2"/>
  <c r="AB1199" i="2"/>
  <c r="P1199" i="2"/>
  <c r="Y1103" i="2"/>
  <c r="G1103" i="2"/>
  <c r="AA856" i="2"/>
  <c r="Z856" i="2"/>
  <c r="T856" i="2"/>
  <c r="K1539" i="2"/>
  <c r="F1539" i="2"/>
  <c r="E1039" i="2"/>
  <c r="Q1039" i="2"/>
  <c r="O1039" i="2"/>
  <c r="J1289" i="2"/>
  <c r="K1289" i="2"/>
  <c r="U1289" i="2"/>
  <c r="E1289" i="2"/>
  <c r="X1209" i="2"/>
  <c r="L1209" i="2"/>
  <c r="W1209" i="2"/>
  <c r="Y1209" i="2"/>
  <c r="F1209" i="2"/>
  <c r="M1209" i="2"/>
  <c r="E1209" i="2"/>
  <c r="K1209" i="2"/>
  <c r="AB1209" i="2"/>
  <c r="G1209" i="2"/>
  <c r="I1209" i="2"/>
  <c r="U1209" i="2"/>
  <c r="AA1209" i="2"/>
  <c r="J1209" i="2"/>
  <c r="R1209" i="2"/>
  <c r="H1209" i="2"/>
  <c r="O1209" i="2"/>
  <c r="N1209" i="2"/>
  <c r="Z1209" i="2"/>
  <c r="T1209" i="2"/>
  <c r="T1044" i="2"/>
  <c r="H1044" i="2"/>
  <c r="AA1044" i="2"/>
  <c r="P1044" i="2"/>
  <c r="W1044" i="2"/>
  <c r="O1044" i="2"/>
  <c r="M1044" i="2"/>
  <c r="N1044" i="2"/>
  <c r="U1044" i="2"/>
  <c r="V1044" i="2"/>
  <c r="Z1044" i="2"/>
  <c r="J1044" i="2"/>
  <c r="X1044" i="2"/>
  <c r="Q1044" i="2"/>
  <c r="AB1044" i="2"/>
  <c r="Y1044" i="2"/>
  <c r="S1044" i="2"/>
  <c r="E1044" i="2"/>
  <c r="G1044" i="2"/>
  <c r="K1044" i="2"/>
  <c r="E1087" i="2"/>
  <c r="W1087" i="2"/>
  <c r="S1087" i="2"/>
  <c r="K1087" i="2"/>
  <c r="F1087" i="2"/>
  <c r="U1087" i="2"/>
  <c r="G1087" i="2"/>
  <c r="AB1087" i="2"/>
  <c r="X1087" i="2"/>
  <c r="V1087" i="2"/>
  <c r="Z1087" i="2"/>
  <c r="Y1087" i="2"/>
  <c r="L1087" i="2"/>
  <c r="J1087" i="2"/>
  <c r="AA1087" i="2"/>
  <c r="R1087" i="2"/>
  <c r="T1087" i="2"/>
  <c r="M1087" i="2"/>
  <c r="H1087" i="2"/>
  <c r="I1087" i="2"/>
  <c r="N1087" i="2"/>
  <c r="Q1087" i="2"/>
  <c r="U917" i="2"/>
  <c r="Q917" i="2"/>
  <c r="S917" i="2"/>
  <c r="Y917" i="2"/>
  <c r="V917" i="2"/>
  <c r="R917" i="2"/>
  <c r="E917" i="2"/>
  <c r="AA917" i="2"/>
  <c r="W917" i="2"/>
  <c r="I917" i="2"/>
  <c r="M917" i="2"/>
  <c r="J917" i="2"/>
  <c r="K917" i="2"/>
  <c r="AB917" i="2"/>
  <c r="O917" i="2"/>
  <c r="Q1059" i="2"/>
  <c r="J1059" i="2"/>
  <c r="Z1059" i="2"/>
  <c r="H1059" i="2"/>
  <c r="T1059" i="2"/>
  <c r="AB1059" i="2"/>
  <c r="E1059" i="2"/>
  <c r="U1059" i="2"/>
  <c r="N1059" i="2"/>
  <c r="G1059" i="2"/>
  <c r="P1059" i="2"/>
  <c r="K1059" i="2"/>
  <c r="I1059" i="2"/>
  <c r="R1059" i="2"/>
  <c r="X1059" i="2"/>
  <c r="D1608" i="2"/>
  <c r="T1083" i="2"/>
  <c r="P1083" i="2"/>
  <c r="W1083" i="2"/>
  <c r="AB1083" i="2"/>
  <c r="Q1083" i="2"/>
  <c r="U1083" i="2"/>
  <c r="E1083" i="2"/>
  <c r="Z1083" i="2"/>
  <c r="V1083" i="2"/>
  <c r="N1083" i="2"/>
  <c r="H1083" i="2"/>
  <c r="I1083" i="2"/>
  <c r="J1083" i="2"/>
  <c r="AA1083" i="2"/>
  <c r="R1083" i="2"/>
  <c r="T1176" i="2"/>
  <c r="I1176" i="2"/>
  <c r="Y1176" i="2"/>
  <c r="K1176" i="2"/>
  <c r="O1176" i="2"/>
  <c r="G1176" i="2"/>
  <c r="H1176" i="2"/>
  <c r="X1176" i="2"/>
  <c r="M1176" i="2"/>
  <c r="J1176" i="2"/>
  <c r="S1176" i="2"/>
  <c r="V1176" i="2"/>
  <c r="P1176" i="2"/>
  <c r="U1176" i="2"/>
  <c r="N1176" i="2"/>
  <c r="L1176" i="2"/>
  <c r="Q1176" i="2"/>
  <c r="AA1176" i="2"/>
  <c r="I1086" i="2"/>
  <c r="AB1086" i="2"/>
  <c r="X1086" i="2"/>
  <c r="K1086" i="2"/>
  <c r="Q1086" i="2"/>
  <c r="U1086" i="2"/>
  <c r="P1086" i="2"/>
  <c r="Y1086" i="2"/>
  <c r="M1086" i="2"/>
  <c r="V1086" i="2"/>
  <c r="N1086" i="2"/>
  <c r="E1086" i="2"/>
  <c r="L1086" i="2"/>
  <c r="G1086" i="2"/>
  <c r="S1086" i="2"/>
  <c r="T1086" i="2"/>
  <c r="J1086" i="2"/>
  <c r="W1086" i="2"/>
  <c r="J888" i="2"/>
  <c r="Z888" i="2"/>
  <c r="S888" i="2"/>
  <c r="M888" i="2"/>
  <c r="X888" i="2"/>
  <c r="AB888" i="2"/>
  <c r="N888" i="2"/>
  <c r="G888" i="2"/>
  <c r="W888" i="2"/>
  <c r="U888" i="2"/>
  <c r="I888" i="2"/>
  <c r="Q888" i="2"/>
  <c r="K888" i="2"/>
  <c r="H888" i="2"/>
  <c r="T888" i="2"/>
  <c r="F888" i="2"/>
  <c r="O888" i="2"/>
  <c r="P888" i="2"/>
  <c r="R888" i="2"/>
  <c r="Y888" i="2"/>
  <c r="E888" i="2"/>
  <c r="K909" i="2"/>
  <c r="G909" i="2"/>
  <c r="AB909" i="2"/>
  <c r="U909" i="2"/>
  <c r="W909" i="2"/>
  <c r="Y909" i="2"/>
  <c r="I909" i="2"/>
  <c r="R909" i="2"/>
  <c r="AA909" i="2"/>
  <c r="M909" i="2"/>
  <c r="S909" i="2"/>
  <c r="N909" i="2"/>
  <c r="Z909" i="2"/>
  <c r="L909" i="2"/>
  <c r="T909" i="2"/>
  <c r="J909" i="2"/>
  <c r="Q909" i="2"/>
  <c r="H909" i="2"/>
  <c r="X909" i="2"/>
  <c r="P909" i="2"/>
  <c r="V909" i="2"/>
  <c r="T930" i="2"/>
  <c r="K930" i="2"/>
  <c r="J930" i="2"/>
  <c r="F930" i="2"/>
  <c r="P930" i="2"/>
  <c r="E930" i="2"/>
  <c r="Y930" i="2"/>
  <c r="Q930" i="2"/>
  <c r="V930" i="2"/>
  <c r="W962" i="2"/>
  <c r="S962" i="2"/>
  <c r="AA962" i="2"/>
  <c r="J962" i="2"/>
  <c r="M962" i="2"/>
  <c r="Y962" i="2"/>
  <c r="E962" i="2"/>
  <c r="H962" i="2"/>
  <c r="T962" i="2"/>
  <c r="AB962" i="2"/>
  <c r="N962" i="2"/>
  <c r="I962" i="2"/>
  <c r="P962" i="2"/>
  <c r="R962" i="2"/>
  <c r="V962" i="2"/>
  <c r="X962" i="2"/>
  <c r="U962" i="2"/>
  <c r="F962" i="2"/>
  <c r="G962" i="2"/>
  <c r="Q962" i="2"/>
  <c r="O962" i="2"/>
  <c r="Z962" i="2"/>
  <c r="L1005" i="2"/>
  <c r="M1005" i="2"/>
  <c r="Q1005" i="2"/>
  <c r="X1005" i="2"/>
  <c r="S1005" i="2"/>
  <c r="P1005" i="2"/>
  <c r="R1005" i="2"/>
  <c r="T1005" i="2"/>
  <c r="H1005" i="2"/>
  <c r="J1005" i="2"/>
  <c r="Z1005" i="2"/>
  <c r="G1005" i="2"/>
  <c r="AB1005" i="2"/>
  <c r="K1005" i="2"/>
  <c r="W1005" i="2"/>
  <c r="E1005" i="2"/>
  <c r="N1005" i="2"/>
  <c r="AA1005" i="2"/>
  <c r="F1005" i="2"/>
  <c r="U1005" i="2"/>
  <c r="I1005" i="2"/>
  <c r="O1005" i="2"/>
  <c r="E1034" i="2"/>
  <c r="V1034" i="2"/>
  <c r="R1034" i="2"/>
  <c r="S1034" i="2"/>
  <c r="Z1034" i="2"/>
  <c r="Y1034" i="2"/>
  <c r="F1034" i="2"/>
  <c r="AA1034" i="2"/>
  <c r="W1034" i="2"/>
  <c r="J1034" i="2"/>
  <c r="N1034" i="2"/>
  <c r="I1034" i="2"/>
  <c r="G1034" i="2"/>
  <c r="T1034" i="2"/>
  <c r="M1034" i="2"/>
  <c r="L1034" i="2"/>
  <c r="X1034" i="2"/>
  <c r="U1034" i="2"/>
  <c r="AB1034" i="2"/>
  <c r="H1034" i="2"/>
  <c r="Q1034" i="2"/>
  <c r="O1034" i="2"/>
  <c r="P1042" i="2"/>
  <c r="M1042" i="2"/>
  <c r="Z1042" i="2"/>
  <c r="X1042" i="2"/>
  <c r="T1042" i="2"/>
  <c r="F1042" i="2"/>
  <c r="O1042" i="2"/>
  <c r="L1042" i="2"/>
  <c r="K1042" i="2"/>
  <c r="Y1042" i="2"/>
  <c r="Q1042" i="2"/>
  <c r="G1042" i="2"/>
  <c r="N1042" i="2"/>
  <c r="AB1042" i="2"/>
  <c r="I1042" i="2"/>
  <c r="E1042" i="2"/>
  <c r="R1042" i="2"/>
  <c r="V1042" i="2"/>
  <c r="H1042" i="2"/>
  <c r="S1042" i="2"/>
  <c r="J1042" i="2"/>
  <c r="U1042" i="2"/>
  <c r="I1170" i="2"/>
  <c r="M1170" i="2"/>
  <c r="S1170" i="2"/>
  <c r="P1170" i="2"/>
  <c r="F1170" i="2"/>
  <c r="J1170" i="2"/>
  <c r="O1170" i="2"/>
  <c r="AB1170" i="2"/>
  <c r="W1170" i="2"/>
  <c r="G1170" i="2"/>
  <c r="K1170" i="2"/>
  <c r="X1170" i="2"/>
  <c r="L1170" i="2"/>
  <c r="AA1170" i="2"/>
  <c r="H1170" i="2"/>
  <c r="Z1170" i="2"/>
  <c r="E1170" i="2"/>
  <c r="Q1170" i="2"/>
  <c r="T1212" i="2"/>
  <c r="R1212" i="2"/>
  <c r="N1212" i="2"/>
  <c r="G1212" i="2"/>
  <c r="E1212" i="2"/>
  <c r="AB1212" i="2"/>
  <c r="H1212" i="2"/>
  <c r="K1212" i="2"/>
  <c r="P1212" i="2"/>
  <c r="S1212" i="2"/>
  <c r="J1212" i="2"/>
  <c r="X1212" i="2"/>
  <c r="AA1212" i="2"/>
  <c r="M1212" i="2"/>
  <c r="F1212" i="2"/>
  <c r="L1212" i="2"/>
  <c r="Q1212" i="2"/>
  <c r="Z1212" i="2"/>
  <c r="O1212" i="2"/>
  <c r="W1212" i="2"/>
  <c r="U1212" i="2"/>
  <c r="Y1212" i="2"/>
  <c r="L1230" i="2"/>
  <c r="AB1230" i="2"/>
  <c r="Q1230" i="2"/>
  <c r="R1230" i="2"/>
  <c r="AA1230" i="2"/>
  <c r="G1230" i="2"/>
  <c r="P1230" i="2"/>
  <c r="E1230" i="2"/>
  <c r="U1230" i="2"/>
  <c r="Z1230" i="2"/>
  <c r="N1230" i="2"/>
  <c r="W1230" i="2"/>
  <c r="I1230" i="2"/>
  <c r="K1230" i="2"/>
  <c r="V1230" i="2"/>
  <c r="H1230" i="2"/>
  <c r="M1230" i="2"/>
  <c r="S1230" i="2"/>
  <c r="J1230" i="2"/>
  <c r="T1230" i="2"/>
  <c r="O1230" i="2"/>
  <c r="F1230" i="2"/>
  <c r="Y1230" i="2"/>
  <c r="H1247" i="2"/>
  <c r="I1247" i="2"/>
  <c r="E1247" i="2"/>
  <c r="Q1247" i="2"/>
  <c r="J1247" i="2"/>
  <c r="W1247" i="2"/>
  <c r="M1247" i="2"/>
  <c r="N1247" i="2"/>
  <c r="P1247" i="2"/>
  <c r="AB1247" i="2"/>
  <c r="L1247" i="2"/>
  <c r="AA1247" i="2"/>
  <c r="R1247" i="2"/>
  <c r="Z1247" i="2"/>
  <c r="O1247" i="2"/>
  <c r="X1247" i="2"/>
  <c r="F1247" i="2"/>
  <c r="K1247" i="2"/>
  <c r="U1247" i="2"/>
  <c r="Y1247" i="2"/>
  <c r="H1259" i="2"/>
  <c r="I1259" i="2"/>
  <c r="E1259" i="2"/>
  <c r="Q1259" i="2"/>
  <c r="J1259" i="2"/>
  <c r="K1259" i="2"/>
  <c r="M1259" i="2"/>
  <c r="N1259" i="2"/>
  <c r="P1259" i="2"/>
  <c r="AB1259" i="2"/>
  <c r="L1259" i="2"/>
  <c r="AA1259" i="2"/>
  <c r="T1259" i="2"/>
  <c r="U1259" i="2"/>
  <c r="W1259" i="2"/>
  <c r="G1259" i="2"/>
  <c r="Y1259" i="2"/>
  <c r="V1259" i="2"/>
  <c r="X1259" i="2"/>
  <c r="S1259" i="2"/>
  <c r="Z1259" i="2"/>
  <c r="F1259" i="2"/>
  <c r="R1259" i="2"/>
  <c r="H1265" i="2"/>
  <c r="S1265" i="2"/>
  <c r="W1265" i="2"/>
  <c r="E1265" i="2"/>
  <c r="R1265" i="2"/>
  <c r="V1265" i="2"/>
  <c r="AA1265" i="2"/>
  <c r="L1265" i="2"/>
  <c r="Q1265" i="2"/>
  <c r="F1265" i="2"/>
  <c r="D1424" i="2"/>
  <c r="Q1424" i="2" s="1"/>
  <c r="Z951" i="2"/>
  <c r="V951" i="2"/>
  <c r="N951" i="2"/>
  <c r="H951" i="2"/>
  <c r="U951" i="2"/>
  <c r="Q951" i="2"/>
  <c r="J951" i="2"/>
  <c r="F951" i="2"/>
  <c r="AA951" i="2"/>
  <c r="X951" i="2"/>
  <c r="R951" i="2"/>
  <c r="M951" i="2"/>
  <c r="T951" i="2"/>
  <c r="W951" i="2"/>
  <c r="E951" i="2"/>
  <c r="S1274" i="2"/>
  <c r="L1274" i="2"/>
  <c r="AB1274" i="2"/>
  <c r="J1274" i="2"/>
  <c r="N1274" i="2"/>
  <c r="V1274" i="2"/>
  <c r="G1274" i="2"/>
  <c r="W1274" i="2"/>
  <c r="P1274" i="2"/>
  <c r="I1274" i="2"/>
  <c r="R1274" i="2"/>
  <c r="U1274" i="2"/>
  <c r="O1274" i="2"/>
  <c r="X1274" i="2"/>
  <c r="M1274" i="2"/>
  <c r="K1099" i="2"/>
  <c r="G1099" i="2"/>
  <c r="AB1099" i="2"/>
  <c r="T1099" i="2"/>
  <c r="Z1099" i="2"/>
  <c r="I1099" i="2"/>
  <c r="P1099" i="2"/>
  <c r="L1099" i="2"/>
  <c r="H1099" i="2"/>
  <c r="N1099" i="2"/>
  <c r="Q1099" i="2"/>
  <c r="U1099" i="2"/>
  <c r="V1099" i="2"/>
  <c r="S1099" i="2"/>
  <c r="M1099" i="2"/>
  <c r="AA1099" i="2"/>
  <c r="J1099" i="2"/>
  <c r="Y1099" i="2"/>
  <c r="R1099" i="2"/>
  <c r="W1099" i="2"/>
  <c r="E1099" i="2"/>
  <c r="X1099" i="2"/>
  <c r="I1181" i="2"/>
  <c r="O1181" i="2"/>
  <c r="L1181" i="2"/>
  <c r="D1731" i="2"/>
  <c r="AB1731" i="2" s="1"/>
  <c r="Y925" i="2"/>
  <c r="U925" i="2"/>
  <c r="AB925" i="2"/>
  <c r="M925" i="2"/>
  <c r="V925" i="2"/>
  <c r="Z925" i="2"/>
  <c r="I925" i="2"/>
  <c r="E925" i="2"/>
  <c r="AA925" i="2"/>
  <c r="H925" i="2"/>
  <c r="W925" i="2"/>
  <c r="R925" i="2"/>
  <c r="O925" i="2"/>
  <c r="G925" i="2"/>
  <c r="X925" i="2"/>
  <c r="R877" i="2"/>
  <c r="Q877" i="2"/>
  <c r="F877" i="2"/>
  <c r="P877" i="2"/>
  <c r="W877" i="2"/>
  <c r="G877" i="2"/>
  <c r="T877" i="2"/>
  <c r="K877" i="2"/>
  <c r="Z877" i="2"/>
  <c r="V877" i="2"/>
  <c r="J877" i="2"/>
  <c r="U877" i="2"/>
  <c r="I877" i="2"/>
  <c r="X877" i="2"/>
  <c r="S877" i="2"/>
  <c r="Y877" i="2"/>
  <c r="M877" i="2"/>
  <c r="E877" i="2"/>
  <c r="AA877" i="2"/>
  <c r="L877" i="2"/>
  <c r="AB877" i="2"/>
  <c r="N877" i="2"/>
  <c r="O877" i="2"/>
  <c r="X977" i="2"/>
  <c r="T977" i="2"/>
  <c r="K977" i="2"/>
  <c r="S977" i="2"/>
  <c r="O977" i="2"/>
  <c r="N977" i="2"/>
  <c r="H977" i="2"/>
  <c r="I977" i="2"/>
  <c r="AA977" i="2"/>
  <c r="M977" i="2"/>
  <c r="Q977" i="2"/>
  <c r="G977" i="2"/>
  <c r="AB977" i="2"/>
  <c r="P977" i="2"/>
  <c r="Z977" i="2"/>
  <c r="L977" i="2"/>
  <c r="J977" i="2"/>
  <c r="U977" i="2"/>
  <c r="Y977" i="2"/>
  <c r="E977" i="2"/>
  <c r="R977" i="2"/>
  <c r="W977" i="2"/>
  <c r="F977" i="2"/>
  <c r="U1028" i="2"/>
  <c r="Q1028" i="2"/>
  <c r="I1028" i="2"/>
  <c r="N1028" i="2"/>
  <c r="Z1028" i="2"/>
  <c r="R1028" i="2"/>
  <c r="F1028" i="2"/>
  <c r="H1028" i="2"/>
  <c r="T1028" i="2"/>
  <c r="L1028" i="2"/>
  <c r="S1028" i="2"/>
  <c r="J1028" i="2"/>
  <c r="E1028" i="2"/>
  <c r="Y1028" i="2"/>
  <c r="W1028" i="2"/>
  <c r="X1041" i="2"/>
  <c r="G1041" i="2"/>
  <c r="AB1041" i="2"/>
  <c r="R1041" i="2"/>
  <c r="V1041" i="2"/>
  <c r="N1041" i="2"/>
  <c r="E1041" i="2"/>
  <c r="L1041" i="2"/>
  <c r="T1041" i="2"/>
  <c r="M1041" i="2"/>
  <c r="J1041" i="2"/>
  <c r="K1041" i="2"/>
  <c r="Q1041" i="2"/>
  <c r="W1041" i="2"/>
  <c r="F1041" i="2"/>
  <c r="D1878" i="2"/>
  <c r="I1878" i="2" s="1"/>
  <c r="O857" i="2"/>
  <c r="AB857" i="2"/>
  <c r="L857" i="2"/>
  <c r="Q857" i="2"/>
  <c r="J857" i="2"/>
  <c r="R857" i="2"/>
  <c r="H857" i="2"/>
  <c r="AA857" i="2"/>
  <c r="V857" i="2"/>
  <c r="F857" i="2"/>
  <c r="E857" i="2"/>
  <c r="S857" i="2"/>
  <c r="X857" i="2"/>
  <c r="I857" i="2"/>
  <c r="Y857" i="2"/>
  <c r="G857" i="2"/>
  <c r="K857" i="2"/>
  <c r="P857" i="2"/>
  <c r="Z857" i="2"/>
  <c r="U857" i="2"/>
  <c r="W857" i="2"/>
  <c r="T857" i="2"/>
  <c r="N857" i="2"/>
  <c r="M857" i="2"/>
  <c r="H1078" i="2"/>
  <c r="J1078" i="2"/>
  <c r="K1078" i="2"/>
  <c r="P1078" i="2"/>
  <c r="F1078" i="2"/>
  <c r="E1078" i="2"/>
  <c r="N1078" i="2"/>
  <c r="O1078" i="2"/>
  <c r="V1078" i="2"/>
  <c r="R1078" i="2"/>
  <c r="G1078" i="2"/>
  <c r="U1078" i="2"/>
  <c r="S1078" i="2"/>
  <c r="T1078" i="2"/>
  <c r="L1078" i="2"/>
  <c r="AA1078" i="2"/>
  <c r="Q1078" i="2"/>
  <c r="I1078" i="2"/>
  <c r="Z1078" i="2"/>
  <c r="M1078" i="2"/>
  <c r="W1078" i="2"/>
  <c r="AB1078" i="2"/>
  <c r="Y1078" i="2"/>
  <c r="T1232" i="2"/>
  <c r="Z1232" i="2"/>
  <c r="N1232" i="2"/>
  <c r="U1232" i="2"/>
  <c r="Y1232" i="2"/>
  <c r="I1232" i="2"/>
  <c r="X1232" i="2"/>
  <c r="S1232" i="2"/>
  <c r="K1232" i="2"/>
  <c r="R1232" i="2"/>
  <c r="V1232" i="2"/>
  <c r="G1232" i="2"/>
  <c r="J1232" i="2"/>
  <c r="AA1232" i="2"/>
  <c r="P1232" i="2"/>
  <c r="AB1232" i="2"/>
  <c r="O1232" i="2"/>
  <c r="L1232" i="2"/>
  <c r="H1232" i="2"/>
  <c r="M1232" i="2"/>
  <c r="E1232" i="2"/>
  <c r="I881" i="2"/>
  <c r="AA881" i="2"/>
  <c r="X881" i="2"/>
  <c r="O881" i="2"/>
  <c r="S881" i="2"/>
  <c r="W881" i="2"/>
  <c r="Y881" i="2"/>
  <c r="Q881" i="2"/>
  <c r="V881" i="2"/>
  <c r="N881" i="2"/>
  <c r="L881" i="2"/>
  <c r="R881" i="2"/>
  <c r="Z881" i="2"/>
  <c r="H881" i="2"/>
  <c r="G881" i="2"/>
  <c r="K881" i="2"/>
  <c r="M881" i="2"/>
  <c r="P881" i="2"/>
  <c r="E881" i="2"/>
  <c r="AB881" i="2"/>
  <c r="F881" i="2"/>
  <c r="J881" i="2"/>
  <c r="T881" i="2"/>
  <c r="U881" i="2"/>
  <c r="R1297" i="2"/>
  <c r="F1297" i="2"/>
  <c r="T1297" i="2"/>
  <c r="K1297" i="2"/>
  <c r="X1297" i="2"/>
  <c r="AB1297" i="2"/>
  <c r="I1297" i="2"/>
  <c r="N1297" i="2"/>
  <c r="AA1297" i="2"/>
  <c r="E1297" i="2"/>
  <c r="Z1297" i="2"/>
  <c r="U1297" i="2"/>
  <c r="Y1297" i="2"/>
  <c r="O1297" i="2"/>
  <c r="W1297" i="2"/>
  <c r="P1297" i="2"/>
  <c r="Q1297" i="2"/>
  <c r="L1297" i="2"/>
  <c r="M1297" i="2"/>
  <c r="J1297" i="2"/>
  <c r="S1297" i="2"/>
  <c r="H1297" i="2"/>
  <c r="G1297" i="2"/>
  <c r="V1297" i="2"/>
  <c r="H1030" i="2"/>
  <c r="J1030" i="2"/>
  <c r="F1030" i="2"/>
  <c r="R1030" i="2"/>
  <c r="K1030" i="2"/>
  <c r="M1030" i="2"/>
  <c r="X1030" i="2"/>
  <c r="P1030" i="2"/>
  <c r="V1030" i="2"/>
  <c r="Q1030" i="2"/>
  <c r="E1030" i="2"/>
  <c r="O1030" i="2"/>
  <c r="AA1030" i="2"/>
  <c r="W1030" i="2"/>
  <c r="Y1030" i="2"/>
  <c r="N1030" i="2"/>
  <c r="T1030" i="2"/>
  <c r="G1030" i="2"/>
  <c r="L1030" i="2"/>
  <c r="I1030" i="2"/>
  <c r="U1030" i="2"/>
  <c r="S1030" i="2"/>
  <c r="Z1030" i="2"/>
  <c r="K1046" i="2"/>
  <c r="G1046" i="2"/>
  <c r="AB1046" i="2"/>
  <c r="Z1046" i="2"/>
  <c r="T1046" i="2"/>
  <c r="U1046" i="2"/>
  <c r="P1046" i="2"/>
  <c r="R1046" i="2"/>
  <c r="O1046" i="2"/>
  <c r="Q1046" i="2"/>
  <c r="M1046" i="2"/>
  <c r="V1046" i="2"/>
  <c r="W1046" i="2"/>
  <c r="H1046" i="2"/>
  <c r="Y1046" i="2"/>
  <c r="AA1046" i="2"/>
  <c r="N1046" i="2"/>
  <c r="J1046" i="2"/>
  <c r="E1046" i="2"/>
  <c r="F1046" i="2"/>
  <c r="I1046" i="2"/>
  <c r="L1046" i="2"/>
  <c r="X1046" i="2"/>
  <c r="O1050" i="2"/>
  <c r="J1050" i="2"/>
  <c r="Q1050" i="2"/>
  <c r="E1050" i="2"/>
  <c r="P1050" i="2"/>
  <c r="L1050" i="2"/>
  <c r="Y1064" i="2"/>
  <c r="U1064" i="2"/>
  <c r="M1064" i="2"/>
  <c r="AB1064" i="2"/>
  <c r="AA1064" i="2"/>
  <c r="G1064" i="2"/>
  <c r="N1064" i="2"/>
  <c r="J1064" i="2"/>
  <c r="L1064" i="2"/>
  <c r="Q1064" i="2"/>
  <c r="H1064" i="2"/>
  <c r="S1064" i="2"/>
  <c r="I1064" i="2"/>
  <c r="Z1064" i="2"/>
  <c r="F1064" i="2"/>
  <c r="T1064" i="2"/>
  <c r="V1064" i="2"/>
  <c r="K1064" i="2"/>
  <c r="E1064" i="2"/>
  <c r="X1064" i="2"/>
  <c r="O1064" i="2"/>
  <c r="P1064" i="2"/>
  <c r="R1064" i="2"/>
  <c r="W1064" i="2"/>
  <c r="I873" i="2"/>
  <c r="AA873" i="2"/>
  <c r="M873" i="2"/>
  <c r="H873" i="2"/>
  <c r="X873" i="2"/>
  <c r="N873" i="2"/>
  <c r="R873" i="2"/>
  <c r="J873" i="2"/>
  <c r="V873" i="2"/>
  <c r="Q873" i="2"/>
  <c r="U873" i="2"/>
  <c r="E873" i="2"/>
  <c r="H876" i="2"/>
  <c r="X876" i="2"/>
  <c r="O876" i="2"/>
  <c r="K876" i="2"/>
  <c r="N876" i="2"/>
  <c r="S876" i="2"/>
  <c r="P876" i="2"/>
  <c r="E876" i="2"/>
  <c r="Z876" i="2"/>
  <c r="V876" i="2"/>
  <c r="G876" i="2"/>
  <c r="I876" i="2"/>
  <c r="Q886" i="2"/>
  <c r="M886" i="2"/>
  <c r="P886" i="2"/>
  <c r="K886" i="2"/>
  <c r="R886" i="2"/>
  <c r="V886" i="2"/>
  <c r="F886" i="2"/>
  <c r="W886" i="2"/>
  <c r="S886" i="2"/>
  <c r="AA886" i="2"/>
  <c r="O886" i="2"/>
  <c r="J886" i="2"/>
  <c r="G886" i="2"/>
  <c r="AB886" i="2"/>
  <c r="X886" i="2"/>
  <c r="I886" i="2"/>
  <c r="U886" i="2"/>
  <c r="N886" i="2"/>
  <c r="E886" i="2"/>
  <c r="T886" i="2"/>
  <c r="L886" i="2"/>
  <c r="Y886" i="2"/>
  <c r="H886" i="2"/>
  <c r="Z886" i="2"/>
  <c r="Y1166" i="2"/>
  <c r="U1166" i="2"/>
  <c r="AB1166" i="2"/>
  <c r="X1166" i="2"/>
  <c r="V1166" i="2"/>
  <c r="R1166" i="2"/>
  <c r="I1166" i="2"/>
  <c r="E1166" i="2"/>
  <c r="AA1166" i="2"/>
  <c r="H1166" i="2"/>
  <c r="L1166" i="2"/>
  <c r="F1166" i="2"/>
  <c r="O1166" i="2"/>
  <c r="K1166" i="2"/>
  <c r="G1166" i="2"/>
  <c r="S1166" i="2"/>
  <c r="M1166" i="2"/>
  <c r="Z1166" i="2"/>
  <c r="T1166" i="2"/>
  <c r="N1166" i="2"/>
  <c r="P1166" i="2"/>
  <c r="J1166" i="2"/>
  <c r="Q1166" i="2"/>
  <c r="W1166" i="2"/>
  <c r="S972" i="2"/>
  <c r="L972" i="2"/>
  <c r="AB972" i="2"/>
  <c r="F972" i="2"/>
  <c r="Y972" i="2"/>
  <c r="R972" i="2"/>
  <c r="G972" i="2"/>
  <c r="W972" i="2"/>
  <c r="P972" i="2"/>
  <c r="E972" i="2"/>
  <c r="N972" i="2"/>
  <c r="J972" i="2"/>
  <c r="K972" i="2"/>
  <c r="AA972" i="2"/>
  <c r="T972" i="2"/>
  <c r="M972" i="2"/>
  <c r="V972" i="2"/>
  <c r="Z972" i="2"/>
  <c r="X972" i="2"/>
  <c r="U972" i="2"/>
  <c r="O972" i="2"/>
  <c r="I972" i="2"/>
  <c r="H972" i="2"/>
  <c r="Q972" i="2"/>
  <c r="Y1022" i="2"/>
  <c r="Q1022" i="2"/>
  <c r="X1022" i="2"/>
  <c r="W1022" i="2"/>
  <c r="F1022" i="2"/>
  <c r="L1022" i="2"/>
  <c r="I1022" i="2"/>
  <c r="J1022" i="2"/>
  <c r="M1022" i="2"/>
  <c r="N1022" i="2"/>
  <c r="S1022" i="2"/>
  <c r="H1022" i="2"/>
  <c r="O1022" i="2"/>
  <c r="Z1022" i="2"/>
  <c r="R1022" i="2"/>
  <c r="E1022" i="2"/>
  <c r="K1022" i="2"/>
  <c r="V1022" i="2"/>
  <c r="T1022" i="2"/>
  <c r="AB1022" i="2"/>
  <c r="U1022" i="2"/>
  <c r="P1022" i="2"/>
  <c r="G1022" i="2"/>
  <c r="AA1022" i="2"/>
  <c r="F870" i="2"/>
  <c r="W870" i="2"/>
  <c r="T870" i="2"/>
  <c r="I870" i="2"/>
  <c r="K870" i="2"/>
  <c r="Z870" i="2"/>
  <c r="F875" i="2"/>
  <c r="T875" i="2"/>
  <c r="AB875" i="2"/>
  <c r="M875" i="2"/>
  <c r="I875" i="2"/>
  <c r="W875" i="2"/>
  <c r="G875" i="2"/>
  <c r="L875" i="2"/>
  <c r="R875" i="2"/>
  <c r="Y875" i="2"/>
  <c r="Q875" i="2"/>
  <c r="N875" i="2"/>
  <c r="X875" i="2"/>
  <c r="Z875" i="2"/>
  <c r="AA875" i="2"/>
  <c r="S875" i="2"/>
  <c r="V875" i="2"/>
  <c r="H875" i="2"/>
  <c r="O875" i="2"/>
  <c r="K875" i="2"/>
  <c r="J875" i="2"/>
  <c r="P875" i="2"/>
  <c r="E875" i="2"/>
  <c r="U875" i="2"/>
  <c r="G879" i="2"/>
  <c r="J879" i="2"/>
  <c r="R879" i="2"/>
  <c r="N879" i="2"/>
  <c r="I879" i="2"/>
  <c r="Y879" i="2"/>
  <c r="J905" i="2"/>
  <c r="M905" i="2"/>
  <c r="G905" i="2"/>
  <c r="N905" i="2"/>
  <c r="Y905" i="2"/>
  <c r="X905" i="2"/>
  <c r="Z905" i="2"/>
  <c r="O905" i="2"/>
  <c r="H905" i="2"/>
  <c r="K905" i="2"/>
  <c r="R905" i="2"/>
  <c r="V905" i="2"/>
  <c r="U905" i="2"/>
  <c r="F905" i="2"/>
  <c r="T905" i="2"/>
  <c r="L905" i="2"/>
  <c r="P905" i="2"/>
  <c r="AB905" i="2"/>
  <c r="Q905" i="2"/>
  <c r="W905" i="2"/>
  <c r="E905" i="2"/>
  <c r="I905" i="2"/>
  <c r="AA905" i="2"/>
  <c r="E928" i="2"/>
  <c r="AB928" i="2"/>
  <c r="I928" i="2"/>
  <c r="Q928" i="2"/>
  <c r="W928" i="2"/>
  <c r="AA928" i="2"/>
  <c r="F928" i="2"/>
  <c r="H928" i="2"/>
  <c r="X928" i="2"/>
  <c r="R928" i="2"/>
  <c r="Z928" i="2"/>
  <c r="O928" i="2"/>
  <c r="M928" i="2"/>
  <c r="N928" i="2"/>
  <c r="L928" i="2"/>
  <c r="P928" i="2"/>
  <c r="J928" i="2"/>
  <c r="U928" i="2"/>
  <c r="G928" i="2"/>
  <c r="T928" i="2"/>
  <c r="K928" i="2"/>
  <c r="V928" i="2"/>
  <c r="S928" i="2"/>
  <c r="Y928" i="2"/>
  <c r="J959" i="2"/>
  <c r="F959" i="2"/>
  <c r="Z959" i="2"/>
  <c r="H959" i="2"/>
  <c r="N959" i="2"/>
  <c r="U959" i="2"/>
  <c r="O959" i="2"/>
  <c r="K959" i="2"/>
  <c r="G959" i="2"/>
  <c r="S959" i="2"/>
  <c r="W959" i="2"/>
  <c r="M959" i="2"/>
  <c r="T959" i="2"/>
  <c r="P959" i="2"/>
  <c r="R959" i="2"/>
  <c r="AB959" i="2"/>
  <c r="X959" i="2"/>
  <c r="I959" i="2"/>
  <c r="AA959" i="2"/>
  <c r="L959" i="2"/>
  <c r="Y959" i="2"/>
  <c r="E959" i="2"/>
  <c r="E995" i="2"/>
  <c r="V995" i="2"/>
  <c r="R995" i="2"/>
  <c r="S995" i="2"/>
  <c r="Z995" i="2"/>
  <c r="U995" i="2"/>
  <c r="F995" i="2"/>
  <c r="AA995" i="2"/>
  <c r="W995" i="2"/>
  <c r="J995" i="2"/>
  <c r="N995" i="2"/>
  <c r="Y995" i="2"/>
  <c r="K995" i="2"/>
  <c r="G995" i="2"/>
  <c r="AB995" i="2"/>
  <c r="T995" i="2"/>
  <c r="O995" i="2"/>
  <c r="I995" i="2"/>
  <c r="H995" i="2"/>
  <c r="X995" i="2"/>
  <c r="P995" i="2"/>
  <c r="M995" i="2"/>
  <c r="X1021" i="2"/>
  <c r="F1021" i="2"/>
  <c r="AB1021" i="2"/>
  <c r="K1021" i="2"/>
  <c r="O1021" i="2"/>
  <c r="W1021" i="2"/>
  <c r="E1021" i="2"/>
  <c r="L1021" i="2"/>
  <c r="T1021" i="2"/>
  <c r="M1021" i="2"/>
  <c r="AA1021" i="2"/>
  <c r="U1021" i="2"/>
  <c r="I1021" i="2"/>
  <c r="R1021" i="2"/>
  <c r="H1021" i="2"/>
  <c r="N1021" i="2"/>
  <c r="S1021" i="2"/>
  <c r="P1021" i="2"/>
  <c r="V1021" i="2"/>
  <c r="J1021" i="2"/>
  <c r="Q1021" i="2"/>
  <c r="Z1021" i="2"/>
  <c r="Y1021" i="2"/>
  <c r="G1021" i="2"/>
  <c r="K1043" i="2"/>
  <c r="AA1043" i="2"/>
  <c r="T1043" i="2"/>
  <c r="M1043" i="2"/>
  <c r="V1043" i="2"/>
  <c r="Z1043" i="2"/>
  <c r="O1043" i="2"/>
  <c r="H1043" i="2"/>
  <c r="X1043" i="2"/>
  <c r="U1043" i="2"/>
  <c r="Q1043" i="2"/>
  <c r="I1043" i="2"/>
  <c r="S1043" i="2"/>
  <c r="L1043" i="2"/>
  <c r="AB1043" i="2"/>
  <c r="F1043" i="2"/>
  <c r="R1043" i="2"/>
  <c r="J1043" i="2"/>
  <c r="W1043" i="2"/>
  <c r="Y1043" i="2"/>
  <c r="P1043" i="2"/>
  <c r="E1043" i="2"/>
  <c r="N1043" i="2"/>
  <c r="G1043" i="2"/>
  <c r="E1048" i="2"/>
  <c r="Z1048" i="2"/>
  <c r="V1048" i="2"/>
  <c r="I1048" i="2"/>
  <c r="X1048" i="2"/>
  <c r="S1048" i="2"/>
  <c r="P1061" i="2"/>
  <c r="O1061" i="2"/>
  <c r="Z1061" i="2"/>
  <c r="AB1061" i="2"/>
  <c r="F1061" i="2"/>
  <c r="N1061" i="2"/>
  <c r="E1061" i="2"/>
  <c r="Y1061" i="2"/>
  <c r="W1061" i="2"/>
  <c r="L1061" i="2"/>
  <c r="G1061" i="2"/>
  <c r="R1061" i="2"/>
  <c r="T1061" i="2"/>
  <c r="AA1061" i="2"/>
  <c r="S1061" i="2"/>
  <c r="M1061" i="2"/>
  <c r="H1061" i="2"/>
  <c r="Q1061" i="2"/>
  <c r="I1061" i="2"/>
  <c r="U1061" i="2"/>
  <c r="J1061" i="2"/>
  <c r="X1061" i="2"/>
  <c r="V1061" i="2"/>
  <c r="G1090" i="2"/>
  <c r="AA1090" i="2"/>
  <c r="S1090" i="2"/>
  <c r="R1090" i="2"/>
  <c r="U1090" i="2"/>
  <c r="V1090" i="2"/>
  <c r="L1090" i="2"/>
  <c r="H1090" i="2"/>
  <c r="T1090" i="2"/>
  <c r="W1090" i="2"/>
  <c r="O1090" i="2"/>
  <c r="E1090" i="2"/>
  <c r="X1090" i="2"/>
  <c r="AB1090" i="2"/>
  <c r="I1090" i="2"/>
  <c r="M1090" i="2"/>
  <c r="Q1090" i="2"/>
  <c r="F1090" i="2"/>
  <c r="P1090" i="2"/>
  <c r="N1090" i="2"/>
  <c r="K1090" i="2"/>
  <c r="Z1090" i="2"/>
  <c r="Y1090" i="2"/>
  <c r="E1119" i="2"/>
  <c r="V1119" i="2"/>
  <c r="R1119" i="2"/>
  <c r="X1119" i="2"/>
  <c r="J1119" i="2"/>
  <c r="U1119" i="2"/>
  <c r="F1119" i="2"/>
  <c r="AA1119" i="2"/>
  <c r="W1119" i="2"/>
  <c r="O1119" i="2"/>
  <c r="S1119" i="2"/>
  <c r="Y1119" i="2"/>
  <c r="K1119" i="2"/>
  <c r="G1119" i="2"/>
  <c r="AB1119" i="2"/>
  <c r="Z1119" i="2"/>
  <c r="T1119" i="2"/>
  <c r="I1119" i="2"/>
  <c r="N1119" i="2"/>
  <c r="H1119" i="2"/>
  <c r="P1119" i="2"/>
  <c r="M1119" i="2"/>
  <c r="L1119" i="2"/>
  <c r="Q1119" i="2"/>
  <c r="J1148" i="2"/>
  <c r="Z1148" i="2"/>
  <c r="S1148" i="2"/>
  <c r="T1148" i="2"/>
  <c r="U1148" i="2"/>
  <c r="Y1148" i="2"/>
  <c r="R1148" i="2"/>
  <c r="O1148" i="2"/>
  <c r="AB1148" i="2"/>
  <c r="X1148" i="2"/>
  <c r="V1148" i="2"/>
  <c r="W1148" i="2"/>
  <c r="E1148" i="2"/>
  <c r="I1148" i="2"/>
  <c r="F1148" i="2"/>
  <c r="G1148" i="2"/>
  <c r="AA1148" i="2"/>
  <c r="M1148" i="2"/>
  <c r="P1148" i="2"/>
  <c r="G1154" i="2"/>
  <c r="K1154" i="2"/>
  <c r="L1154" i="2"/>
  <c r="R1154" i="2"/>
  <c r="J1154" i="2"/>
  <c r="W1154" i="2"/>
  <c r="H1154" i="2"/>
  <c r="T1154" i="2"/>
  <c r="P1154" i="2"/>
  <c r="U1154" i="2"/>
  <c r="E1154" i="2"/>
  <c r="Q1154" i="2"/>
  <c r="S1154" i="2"/>
  <c r="X1154" i="2"/>
  <c r="I1154" i="2"/>
  <c r="V1154" i="2"/>
  <c r="F1154" i="2"/>
  <c r="N1154" i="2"/>
  <c r="AB1154" i="2"/>
  <c r="Z1154" i="2"/>
  <c r="AA1154" i="2"/>
  <c r="O1154" i="2"/>
  <c r="Y1154" i="2"/>
  <c r="M1154" i="2"/>
  <c r="E1177" i="2"/>
  <c r="Y1177" i="2"/>
  <c r="I1177" i="2"/>
  <c r="P1177" i="2"/>
  <c r="V1177" i="2"/>
  <c r="K1177" i="2"/>
  <c r="L1197" i="2"/>
  <c r="F1197" i="2"/>
  <c r="P1197" i="2"/>
  <c r="I1197" i="2"/>
  <c r="X1197" i="2"/>
  <c r="H1197" i="2"/>
  <c r="E1197" i="2"/>
  <c r="N1197" i="2"/>
  <c r="Q1197" i="2"/>
  <c r="J1197" i="2"/>
  <c r="O1197" i="2"/>
  <c r="S1197" i="2"/>
  <c r="T1197" i="2"/>
  <c r="U1197" i="2"/>
  <c r="V1197" i="2"/>
  <c r="G1197" i="2"/>
  <c r="R1197" i="2"/>
  <c r="M1197" i="2"/>
  <c r="Y1197" i="2"/>
  <c r="W1197" i="2"/>
  <c r="Z1197" i="2"/>
  <c r="AA1197" i="2"/>
  <c r="Q1216" i="2"/>
  <c r="AB1216" i="2"/>
  <c r="W1216" i="2"/>
  <c r="F1216" i="2"/>
  <c r="L1216" i="2"/>
  <c r="R1216" i="2"/>
  <c r="H1216" i="2"/>
  <c r="J1216" i="2"/>
  <c r="E1216" i="2"/>
  <c r="U1216" i="2"/>
  <c r="G1216" i="2"/>
  <c r="M1216" i="2"/>
  <c r="T1216" i="2"/>
  <c r="Z1216" i="2"/>
  <c r="Y1216" i="2"/>
  <c r="O1216" i="2"/>
  <c r="AA1216" i="2"/>
  <c r="N1216" i="2"/>
  <c r="X1216" i="2"/>
  <c r="P1216" i="2"/>
  <c r="S1216" i="2"/>
  <c r="K1216" i="2"/>
  <c r="V1216" i="2"/>
  <c r="I1216" i="2"/>
  <c r="H1231" i="2"/>
  <c r="I1231" i="2"/>
  <c r="J1231" i="2"/>
  <c r="E1231" i="2"/>
  <c r="P1231" i="2"/>
  <c r="K1231" i="2"/>
  <c r="M1231" i="2"/>
  <c r="N1231" i="2"/>
  <c r="U1231" i="2"/>
  <c r="Z1231" i="2"/>
  <c r="Q1231" i="2"/>
  <c r="S1231" i="2"/>
  <c r="R1231" i="2"/>
  <c r="T1231" i="2"/>
  <c r="L1231" i="2"/>
  <c r="F1231" i="2"/>
  <c r="O1231" i="2"/>
  <c r="AA1231" i="2"/>
  <c r="V1231" i="2"/>
  <c r="G1231" i="2"/>
  <c r="AB1231" i="2"/>
  <c r="X1231" i="2"/>
  <c r="W1231" i="2"/>
  <c r="Y1231" i="2"/>
  <c r="L1258" i="2"/>
  <c r="AB1258" i="2"/>
  <c r="Q1258" i="2"/>
  <c r="N1258" i="2"/>
  <c r="W1258" i="2"/>
  <c r="AA1258" i="2"/>
  <c r="P1258" i="2"/>
  <c r="E1258" i="2"/>
  <c r="U1258" i="2"/>
  <c r="V1258" i="2"/>
  <c r="J1258" i="2"/>
  <c r="R1258" i="2"/>
  <c r="T1258" i="2"/>
  <c r="Y1258" i="2"/>
  <c r="Z1258" i="2"/>
  <c r="X1258" i="2"/>
  <c r="F1258" i="2"/>
  <c r="K1258" i="2"/>
  <c r="I1258" i="2"/>
  <c r="G1258" i="2"/>
  <c r="S1258" i="2"/>
  <c r="M1258" i="2"/>
  <c r="O1258" i="2"/>
  <c r="E1268" i="2"/>
  <c r="T1268" i="2"/>
  <c r="O1268" i="2"/>
  <c r="L1268" i="2"/>
  <c r="N1268" i="2"/>
  <c r="F1268" i="2"/>
  <c r="P1268" i="2"/>
  <c r="U1268" i="2"/>
  <c r="J1268" i="2"/>
  <c r="R1268" i="2"/>
  <c r="V1268" i="2"/>
  <c r="AB1268" i="2"/>
  <c r="AA1268" i="2"/>
  <c r="Y1268" i="2"/>
  <c r="Z1268" i="2"/>
  <c r="M1268" i="2"/>
  <c r="H1268" i="2"/>
  <c r="S1268" i="2"/>
  <c r="Q1268" i="2"/>
  <c r="I1268" i="2"/>
  <c r="G1268" i="2"/>
  <c r="K1268" i="2"/>
  <c r="W1268" i="2"/>
  <c r="O1284" i="2"/>
  <c r="AA1284" i="2"/>
  <c r="K1284" i="2"/>
  <c r="W1284" i="2"/>
  <c r="R1284" i="2"/>
  <c r="N1284" i="2"/>
  <c r="Y1284" i="2"/>
  <c r="T1284" i="2"/>
  <c r="J1284" i="2"/>
  <c r="V1284" i="2"/>
  <c r="F1284" i="2"/>
  <c r="M1284" i="2"/>
  <c r="E1284" i="2"/>
  <c r="U1284" i="2"/>
  <c r="Z1284" i="2"/>
  <c r="L1284" i="2"/>
  <c r="S1284" i="2"/>
  <c r="H1284" i="2"/>
  <c r="AB1284" i="2"/>
  <c r="P1284" i="2"/>
  <c r="G1284" i="2"/>
  <c r="I1284" i="2"/>
  <c r="Q1284" i="2"/>
  <c r="X1284" i="2"/>
  <c r="N1017" i="2"/>
  <c r="Z1017" i="2"/>
  <c r="U1017" i="2"/>
  <c r="V1017" i="2"/>
  <c r="M1017" i="2"/>
  <c r="X1017" i="2"/>
  <c r="Y1017" i="2"/>
  <c r="I1017" i="2"/>
  <c r="K1017" i="2"/>
  <c r="S1017" i="2"/>
  <c r="Q1017" i="2"/>
  <c r="AB1017" i="2"/>
  <c r="E1017" i="2"/>
  <c r="J1017" i="2"/>
  <c r="AA1017" i="2"/>
  <c r="L1017" i="2"/>
  <c r="H1017" i="2"/>
  <c r="W1017" i="2"/>
  <c r="T1017" i="2"/>
  <c r="F1017" i="2"/>
  <c r="R1017" i="2"/>
  <c r="O1017" i="2"/>
  <c r="P1017" i="2"/>
  <c r="G1017" i="2"/>
  <c r="P898" i="2"/>
  <c r="AB898" i="2"/>
  <c r="X898" i="2"/>
  <c r="V898" i="2"/>
  <c r="Q898" i="2"/>
  <c r="S898" i="2"/>
  <c r="Z898" i="2"/>
  <c r="L898" i="2"/>
  <c r="G898" i="2"/>
  <c r="E898" i="2"/>
  <c r="R898" i="2"/>
  <c r="M898" i="2"/>
  <c r="U898" i="2"/>
  <c r="T898" i="2"/>
  <c r="K898" i="2"/>
  <c r="N898" i="2"/>
  <c r="F898" i="2"/>
  <c r="J898" i="2"/>
  <c r="AA898" i="2"/>
  <c r="I898" i="2"/>
  <c r="J999" i="2"/>
  <c r="F999" i="2"/>
  <c r="AA999" i="2"/>
  <c r="X999" i="2"/>
  <c r="R999" i="2"/>
  <c r="I999" i="2"/>
  <c r="O999" i="2"/>
  <c r="P999" i="2"/>
  <c r="N999" i="2"/>
  <c r="S999" i="2"/>
  <c r="U999" i="2"/>
  <c r="T999" i="2"/>
  <c r="V999" i="2"/>
  <c r="G999" i="2"/>
  <c r="Q999" i="2"/>
  <c r="Z999" i="2"/>
  <c r="L999" i="2"/>
  <c r="AB999" i="2"/>
  <c r="Y999" i="2"/>
  <c r="W999" i="2"/>
  <c r="H999" i="2"/>
  <c r="E999" i="2"/>
  <c r="M999" i="2"/>
  <c r="F1222" i="2"/>
  <c r="V1222" i="2"/>
  <c r="O1222" i="2"/>
  <c r="L1222" i="2"/>
  <c r="M1222" i="2"/>
  <c r="I1222" i="2"/>
  <c r="N1222" i="2"/>
  <c r="G1222" i="2"/>
  <c r="W1222" i="2"/>
  <c r="AB1222" i="2"/>
  <c r="H1222" i="2"/>
  <c r="P1222" i="2"/>
  <c r="Z1186" i="2"/>
  <c r="F1186" i="2"/>
  <c r="T1186" i="2"/>
  <c r="AB1186" i="2"/>
  <c r="S1186" i="2"/>
  <c r="AA1186" i="2"/>
  <c r="I1186" i="2"/>
  <c r="U1186" i="2"/>
  <c r="E1186" i="2"/>
  <c r="P1186" i="2"/>
  <c r="N1186" i="2"/>
  <c r="O1186" i="2"/>
  <c r="Y1186" i="2"/>
  <c r="Q1186" i="2"/>
  <c r="G1186" i="2"/>
  <c r="X1186" i="2"/>
  <c r="K1186" i="2"/>
  <c r="R1186" i="2"/>
  <c r="V1186" i="2"/>
  <c r="J1186" i="2"/>
  <c r="L1186" i="2"/>
  <c r="M1186" i="2"/>
  <c r="W1186" i="2"/>
  <c r="H1186" i="2"/>
  <c r="E991" i="2"/>
  <c r="W991" i="2"/>
  <c r="S991" i="2"/>
  <c r="F991" i="2"/>
  <c r="V991" i="2"/>
  <c r="I991" i="2"/>
  <c r="L991" i="2"/>
  <c r="H991" i="2"/>
  <c r="O991" i="2"/>
  <c r="AA991" i="2"/>
  <c r="K991" i="2"/>
  <c r="Q991" i="2"/>
  <c r="G1218" i="2"/>
  <c r="W1218" i="2"/>
  <c r="P1218" i="2"/>
  <c r="I1218" i="2"/>
  <c r="R1218" i="2"/>
  <c r="F1218" i="2"/>
  <c r="K1218" i="2"/>
  <c r="AA1218" i="2"/>
  <c r="T1218" i="2"/>
  <c r="Q1218" i="2"/>
  <c r="Z1218" i="2"/>
  <c r="V1218" i="2"/>
  <c r="O1218" i="2"/>
  <c r="H1218" i="2"/>
  <c r="X1218" i="2"/>
  <c r="Y1218" i="2"/>
  <c r="E1218" i="2"/>
  <c r="M1218" i="2"/>
  <c r="J1218" i="2"/>
  <c r="S1218" i="2"/>
  <c r="U1218" i="2"/>
  <c r="L1218" i="2"/>
  <c r="N1218" i="2"/>
  <c r="AB1218" i="2"/>
  <c r="E940" i="2"/>
  <c r="U940" i="2"/>
  <c r="N940" i="2"/>
  <c r="K940" i="2"/>
  <c r="T940" i="2"/>
  <c r="H940" i="2"/>
  <c r="M940" i="2"/>
  <c r="F940" i="2"/>
  <c r="V940" i="2"/>
  <c r="AA940" i="2"/>
  <c r="G940" i="2"/>
  <c r="O940" i="2"/>
  <c r="Y957" i="2"/>
  <c r="X957" i="2"/>
  <c r="Z957" i="2"/>
  <c r="N957" i="2"/>
  <c r="I957" i="2"/>
  <c r="AA957" i="2"/>
  <c r="U957" i="2"/>
  <c r="G957" i="2"/>
  <c r="H957" i="2"/>
  <c r="M957" i="2"/>
  <c r="P957" i="2"/>
  <c r="O957" i="2"/>
  <c r="Q957" i="2"/>
  <c r="R957" i="2"/>
  <c r="L957" i="2"/>
  <c r="AB957" i="2"/>
  <c r="V957" i="2"/>
  <c r="J957" i="2"/>
  <c r="F957" i="2"/>
  <c r="E957" i="2"/>
  <c r="S957" i="2"/>
  <c r="T957" i="2"/>
  <c r="W957" i="2"/>
  <c r="K957" i="2"/>
  <c r="E1037" i="2"/>
  <c r="O1037" i="2"/>
  <c r="L1037" i="2"/>
  <c r="S1037" i="2"/>
  <c r="Q1037" i="2"/>
  <c r="X1037" i="2"/>
  <c r="U1037" i="2"/>
  <c r="I1037" i="2"/>
  <c r="H1037" i="2"/>
  <c r="T1037" i="2"/>
  <c r="M1037" i="2"/>
  <c r="N1037" i="2"/>
  <c r="Y1037" i="2"/>
  <c r="P1037" i="2"/>
  <c r="AA1037" i="2"/>
  <c r="F1037" i="2"/>
  <c r="J1037" i="2"/>
  <c r="G1037" i="2"/>
  <c r="R1037" i="2"/>
  <c r="AB1037" i="2"/>
  <c r="Z1037" i="2"/>
  <c r="V1037" i="2"/>
  <c r="K1037" i="2"/>
  <c r="W1037" i="2"/>
  <c r="F1191" i="2"/>
  <c r="S1191" i="2"/>
  <c r="N1191" i="2"/>
  <c r="U1191" i="2"/>
  <c r="P1191" i="2"/>
  <c r="Y1191" i="2"/>
  <c r="O1191" i="2"/>
  <c r="T1191" i="2"/>
  <c r="L1191" i="2"/>
  <c r="W1191" i="2"/>
  <c r="I1191" i="2"/>
  <c r="AB1191" i="2"/>
  <c r="Z1191" i="2"/>
  <c r="X1191" i="2"/>
  <c r="AA1191" i="2"/>
  <c r="Q1191" i="2"/>
  <c r="R1191" i="2"/>
  <c r="K1191" i="2"/>
  <c r="J1191" i="2"/>
  <c r="M1191" i="2"/>
  <c r="E1191" i="2"/>
  <c r="G1191" i="2"/>
  <c r="H1191" i="2"/>
  <c r="V1191" i="2"/>
  <c r="E1124" i="2"/>
  <c r="U1124" i="2"/>
  <c r="N1124" i="2"/>
  <c r="K1124" i="2"/>
  <c r="T1124" i="2"/>
  <c r="H1124" i="2"/>
  <c r="I1124" i="2"/>
  <c r="Y1124" i="2"/>
  <c r="R1124" i="2"/>
  <c r="S1124" i="2"/>
  <c r="AB1124" i="2"/>
  <c r="X1124" i="2"/>
  <c r="M1124" i="2"/>
  <c r="F1124" i="2"/>
  <c r="V1124" i="2"/>
  <c r="AA1124" i="2"/>
  <c r="G1124" i="2"/>
  <c r="O1124" i="2"/>
  <c r="Q1124" i="2"/>
  <c r="W1124" i="2"/>
  <c r="J1124" i="2"/>
  <c r="P1124" i="2"/>
  <c r="Z1124" i="2"/>
  <c r="X1056" i="2"/>
  <c r="Y1056" i="2"/>
  <c r="V1056" i="2"/>
  <c r="AB1056" i="2"/>
  <c r="AA1056" i="2"/>
  <c r="G1056" i="2"/>
  <c r="H1056" i="2"/>
  <c r="N1056" i="2"/>
  <c r="L1056" i="2"/>
  <c r="P1056" i="2"/>
  <c r="S1056" i="2"/>
  <c r="M1056" i="2"/>
  <c r="T1056" i="2"/>
  <c r="E1056" i="2"/>
  <c r="Q1056" i="2"/>
  <c r="W1056" i="2"/>
  <c r="R1056" i="2"/>
  <c r="J1056" i="2"/>
  <c r="Z1056" i="2"/>
  <c r="K1056" i="2"/>
  <c r="U1056" i="2"/>
  <c r="F1056" i="2"/>
  <c r="O1056" i="2"/>
  <c r="E916" i="2"/>
  <c r="Q916" i="2"/>
  <c r="AB916" i="2"/>
  <c r="M916" i="2"/>
  <c r="G916" i="2"/>
  <c r="V916" i="2"/>
  <c r="N916" i="2"/>
  <c r="Z916" i="2"/>
  <c r="J916" i="2"/>
  <c r="I916" i="2"/>
  <c r="W916" i="2"/>
  <c r="O916" i="2"/>
  <c r="Y916" i="2"/>
  <c r="L916" i="2"/>
  <c r="R916" i="2"/>
  <c r="F916" i="2"/>
  <c r="S916" i="2"/>
  <c r="AA916" i="2"/>
  <c r="T916" i="2"/>
  <c r="K916" i="2"/>
  <c r="P916" i="2"/>
  <c r="U916" i="2"/>
  <c r="X916" i="2"/>
  <c r="H916" i="2"/>
  <c r="F1027" i="2"/>
  <c r="Y1027" i="2"/>
  <c r="Z1027" i="2"/>
  <c r="V1027" i="2"/>
  <c r="T1027" i="2"/>
  <c r="P1027" i="2"/>
  <c r="N1027" i="2"/>
  <c r="O1027" i="2"/>
  <c r="AA1027" i="2"/>
  <c r="J1027" i="2"/>
  <c r="AB1027" i="2"/>
  <c r="X1027" i="2"/>
  <c r="G896" i="2"/>
  <c r="W896" i="2"/>
  <c r="P896" i="2"/>
  <c r="F896" i="2"/>
  <c r="Q896" i="2"/>
  <c r="U896" i="2"/>
  <c r="O896" i="2"/>
  <c r="H896" i="2"/>
  <c r="X896" i="2"/>
  <c r="V896" i="2"/>
  <c r="R896" i="2"/>
  <c r="J896" i="2"/>
  <c r="G1255" i="2"/>
  <c r="V1255" i="2"/>
  <c r="R1255" i="2"/>
  <c r="J1255" i="2"/>
  <c r="Z1255" i="2"/>
  <c r="O1255" i="2"/>
  <c r="L1255" i="2"/>
  <c r="H1255" i="2"/>
  <c r="I1255" i="2"/>
  <c r="Y1255" i="2"/>
  <c r="P1255" i="2"/>
  <c r="K1255" i="2"/>
  <c r="Y1153" i="2"/>
  <c r="P1153" i="2"/>
  <c r="Z1153" i="2"/>
  <c r="N1153" i="2"/>
  <c r="R1153" i="2"/>
  <c r="V1153" i="2"/>
  <c r="T1153" i="2"/>
  <c r="L1153" i="2"/>
  <c r="X1153" i="2"/>
  <c r="K1153" i="2"/>
  <c r="W1153" i="2"/>
  <c r="O1153" i="2"/>
  <c r="E1153" i="2"/>
  <c r="M1153" i="2"/>
  <c r="G1153" i="2"/>
  <c r="I1153" i="2"/>
  <c r="J1153" i="2"/>
  <c r="U1153" i="2"/>
  <c r="AB1153" i="2"/>
  <c r="S1153" i="2"/>
  <c r="AA1153" i="2"/>
  <c r="Q1153" i="2"/>
  <c r="H1153" i="2"/>
  <c r="F1153" i="2"/>
  <c r="N1238" i="2"/>
  <c r="G1238" i="2"/>
  <c r="W1238" i="2"/>
  <c r="X1238" i="2"/>
  <c r="T1238" i="2"/>
  <c r="M1238" i="2"/>
  <c r="V1238" i="2"/>
  <c r="S1238" i="2"/>
  <c r="I1238" i="2"/>
  <c r="U1238" i="2"/>
  <c r="F1238" i="2"/>
  <c r="Z1238" i="2"/>
  <c r="AA1238" i="2"/>
  <c r="Q1238" i="2"/>
  <c r="L1238" i="2"/>
  <c r="J1238" i="2"/>
  <c r="K1238" i="2"/>
  <c r="H1238" i="2"/>
  <c r="Y1238" i="2"/>
  <c r="AB1238" i="2"/>
  <c r="E1238" i="2"/>
  <c r="R1238" i="2"/>
  <c r="O1238" i="2"/>
  <c r="X936" i="2"/>
  <c r="G936" i="2"/>
  <c r="AB936" i="2"/>
  <c r="O936" i="2"/>
  <c r="Q936" i="2"/>
  <c r="Z936" i="2"/>
  <c r="Y936" i="2"/>
  <c r="AA936" i="2"/>
  <c r="E954" i="2"/>
  <c r="I954" i="2"/>
  <c r="L954" i="2"/>
  <c r="V954" i="2"/>
  <c r="Z954" i="2"/>
  <c r="H954" i="2"/>
  <c r="G954" i="2"/>
  <c r="T954" i="2"/>
  <c r="O954" i="2"/>
  <c r="S954" i="2"/>
  <c r="M954" i="2"/>
  <c r="R954" i="2"/>
  <c r="Q954" i="2"/>
  <c r="W954" i="2"/>
  <c r="P954" i="2"/>
  <c r="K954" i="2"/>
  <c r="AA954" i="2"/>
  <c r="U954" i="2"/>
  <c r="J954" i="2"/>
  <c r="AB954" i="2"/>
  <c r="N954" i="2"/>
  <c r="Y954" i="2"/>
  <c r="X954" i="2"/>
  <c r="Y1264" i="2"/>
  <c r="U1264" i="2"/>
  <c r="S1264" i="2"/>
  <c r="AB1264" i="2"/>
  <c r="W1264" i="2"/>
  <c r="J1264" i="2"/>
  <c r="I1264" i="2"/>
  <c r="R1264" i="2"/>
  <c r="M1264" i="2"/>
  <c r="P1264" i="2"/>
  <c r="X1264" i="2"/>
  <c r="H1112" i="2"/>
  <c r="X1112" i="2"/>
  <c r="M1112" i="2"/>
  <c r="F1112" i="2"/>
  <c r="O1112" i="2"/>
  <c r="K1112" i="2"/>
  <c r="L1112" i="2"/>
  <c r="AB1112" i="2"/>
  <c r="Q1112" i="2"/>
  <c r="N1112" i="2"/>
  <c r="W1112" i="2"/>
  <c r="AA1112" i="2"/>
  <c r="P1112" i="2"/>
  <c r="E1112" i="2"/>
  <c r="U1112" i="2"/>
  <c r="V1112" i="2"/>
  <c r="J1112" i="2"/>
  <c r="R1112" i="2"/>
  <c r="Y1112" i="2"/>
  <c r="G1112" i="2"/>
  <c r="T1112" i="2"/>
  <c r="Z1112" i="2"/>
  <c r="G1251" i="2"/>
  <c r="X1251" i="2"/>
  <c r="Y1251" i="2"/>
  <c r="F1251" i="2"/>
  <c r="L1251" i="2"/>
  <c r="O1251" i="2"/>
  <c r="M1251" i="2"/>
  <c r="N1251" i="2"/>
  <c r="P1251" i="2"/>
  <c r="AB1251" i="2"/>
  <c r="V1251" i="2"/>
  <c r="K1251" i="2"/>
  <c r="F1204" i="2"/>
  <c r="V1204" i="2"/>
  <c r="O1204" i="2"/>
  <c r="L1204" i="2"/>
  <c r="M1204" i="2"/>
  <c r="X1204" i="2"/>
  <c r="N1204" i="2"/>
  <c r="G1204" i="2"/>
  <c r="W1204" i="2"/>
  <c r="AB1204" i="2"/>
  <c r="P1204" i="2"/>
  <c r="H1204" i="2"/>
  <c r="F1011" i="2"/>
  <c r="J1011" i="2"/>
  <c r="Z1011" i="2"/>
  <c r="S1011" i="2"/>
  <c r="Y1011" i="2"/>
  <c r="M1011" i="2"/>
  <c r="H1011" i="2"/>
  <c r="R1011" i="2"/>
  <c r="N1011" i="2"/>
  <c r="T1011" i="2"/>
  <c r="K1011" i="2"/>
  <c r="AA1011" i="2"/>
  <c r="O1011" i="2"/>
  <c r="AB1011" i="2"/>
  <c r="Q1011" i="2"/>
  <c r="W1011" i="2"/>
  <c r="G1011" i="2"/>
  <c r="P1011" i="2"/>
  <c r="X1011" i="2"/>
  <c r="V1011" i="2"/>
  <c r="E1011" i="2"/>
  <c r="U1011" i="2"/>
  <c r="L1011" i="2"/>
  <c r="I1011" i="2"/>
  <c r="E1280" i="2"/>
  <c r="L1280" i="2"/>
  <c r="T1280" i="2"/>
  <c r="O1280" i="2"/>
  <c r="V1280" i="2"/>
  <c r="P1280" i="2"/>
  <c r="H863" i="2"/>
  <c r="X863" i="2"/>
  <c r="S863" i="2"/>
  <c r="O863" i="2"/>
  <c r="R863" i="2"/>
  <c r="AA863" i="2"/>
  <c r="L863" i="2"/>
  <c r="AB863" i="2"/>
  <c r="Y863" i="2"/>
  <c r="U863" i="2"/>
  <c r="K863" i="2"/>
  <c r="M863" i="2"/>
  <c r="P863" i="2"/>
  <c r="I863" i="2"/>
  <c r="E863" i="2"/>
  <c r="Z863" i="2"/>
  <c r="V863" i="2"/>
  <c r="Q863" i="2"/>
  <c r="J863" i="2"/>
  <c r="G863" i="2"/>
  <c r="T863" i="2"/>
  <c r="F863" i="2"/>
  <c r="N863" i="2"/>
  <c r="W863" i="2"/>
  <c r="U1117" i="2"/>
  <c r="X1117" i="2"/>
  <c r="W1117" i="2"/>
  <c r="J1117" i="2"/>
  <c r="AA1117" i="2"/>
  <c r="Q1117" i="2"/>
  <c r="H1117" i="2"/>
  <c r="M1117" i="2"/>
  <c r="AB1117" i="2"/>
  <c r="V1117" i="2"/>
  <c r="Y1117" i="2"/>
  <c r="K1117" i="2"/>
  <c r="T1117" i="2"/>
  <c r="P1117" i="2"/>
  <c r="N1117" i="2"/>
  <c r="S1117" i="2"/>
  <c r="F1117" i="2"/>
  <c r="R1117" i="2"/>
  <c r="I1117" i="2"/>
  <c r="L1117" i="2"/>
  <c r="Z1117" i="2"/>
  <c r="E1117" i="2"/>
  <c r="O1117" i="2"/>
  <c r="G1117" i="2"/>
  <c r="E1256" i="2"/>
  <c r="Y1256" i="2"/>
  <c r="Q1256" i="2"/>
  <c r="AA1256" i="2"/>
  <c r="J1256" i="2"/>
  <c r="G1256" i="2"/>
  <c r="X1256" i="2"/>
  <c r="AB1256" i="2"/>
  <c r="R1256" i="2"/>
  <c r="V1256" i="2"/>
  <c r="Z1256" i="2"/>
  <c r="U1256" i="2"/>
  <c r="W1158" i="2"/>
  <c r="N1158" i="2"/>
  <c r="AB1158" i="2"/>
  <c r="AA1158" i="2"/>
  <c r="P1158" i="2"/>
  <c r="X1158" i="2"/>
  <c r="M1158" i="2"/>
  <c r="K1158" i="2"/>
  <c r="O1158" i="2"/>
  <c r="U1158" i="2"/>
  <c r="E1158" i="2"/>
  <c r="L1158" i="2"/>
  <c r="F1158" i="2"/>
  <c r="T1158" i="2"/>
  <c r="S1158" i="2"/>
  <c r="R1158" i="2"/>
  <c r="Y1158" i="2"/>
  <c r="I1158" i="2"/>
  <c r="Q1158" i="2"/>
  <c r="G1158" i="2"/>
  <c r="J1158" i="2"/>
  <c r="H1158" i="2"/>
  <c r="V1158" i="2"/>
  <c r="Z1158" i="2"/>
  <c r="X1236" i="2"/>
  <c r="Y1236" i="2"/>
  <c r="U1236" i="2"/>
  <c r="O1236" i="2"/>
  <c r="W1236" i="2"/>
  <c r="J1236" i="2"/>
  <c r="T1236" i="2"/>
  <c r="K1236" i="2"/>
  <c r="S1236" i="2"/>
  <c r="F1236" i="2"/>
  <c r="AB1236" i="2"/>
  <c r="L1236" i="2"/>
  <c r="F918" i="2"/>
  <c r="E918" i="2"/>
  <c r="Q918" i="2"/>
  <c r="R918" i="2"/>
  <c r="Y918" i="2"/>
  <c r="W918" i="2"/>
  <c r="S918" i="2"/>
  <c r="AB918" i="2"/>
  <c r="N918" i="2"/>
  <c r="G918" i="2"/>
  <c r="U918" i="2"/>
  <c r="T918" i="2"/>
  <c r="L918" i="2"/>
  <c r="P918" i="2"/>
  <c r="Z918" i="2"/>
  <c r="M918" i="2"/>
  <c r="X918" i="2"/>
  <c r="O918" i="2"/>
  <c r="AA918" i="2"/>
  <c r="K918" i="2"/>
  <c r="V918" i="2"/>
  <c r="I918" i="2"/>
  <c r="J918" i="2"/>
  <c r="H918" i="2"/>
  <c r="F1128" i="2"/>
  <c r="V1128" i="2"/>
  <c r="O1128" i="2"/>
  <c r="L1128" i="2"/>
  <c r="M1128" i="2"/>
  <c r="H1128" i="2"/>
  <c r="N1128" i="2"/>
  <c r="G1128" i="2"/>
  <c r="W1128" i="2"/>
  <c r="AB1128" i="2"/>
  <c r="P1128" i="2"/>
  <c r="X1128" i="2"/>
  <c r="V942" i="2"/>
  <c r="E942" i="2"/>
  <c r="Q942" i="2"/>
  <c r="X942" i="2"/>
  <c r="AA942" i="2"/>
  <c r="K942" i="2"/>
  <c r="F942" i="2"/>
  <c r="N942" i="2"/>
  <c r="Z942" i="2"/>
  <c r="I942" i="2"/>
  <c r="O942" i="2"/>
  <c r="G942" i="2"/>
  <c r="S942" i="2"/>
  <c r="Y942" i="2"/>
  <c r="T942" i="2"/>
  <c r="H942" i="2"/>
  <c r="L942" i="2"/>
  <c r="U942" i="2"/>
  <c r="AB942" i="2"/>
  <c r="P942" i="2"/>
  <c r="J942" i="2"/>
  <c r="W942" i="2"/>
  <c r="M942" i="2"/>
  <c r="R942" i="2"/>
  <c r="T985" i="2"/>
  <c r="R985" i="2"/>
  <c r="Z985" i="2"/>
  <c r="F985" i="2"/>
  <c r="AB985" i="2"/>
  <c r="W985" i="2"/>
  <c r="X985" i="2"/>
  <c r="AA985" i="2"/>
  <c r="M985" i="2"/>
  <c r="N985" i="2"/>
  <c r="L985" i="2"/>
  <c r="I985" i="2"/>
  <c r="Q985" i="2"/>
  <c r="V985" i="2"/>
  <c r="G985" i="2"/>
  <c r="Y985" i="2"/>
  <c r="S985" i="2"/>
  <c r="O985" i="2"/>
  <c r="E985" i="2"/>
  <c r="K985" i="2"/>
  <c r="P985" i="2"/>
  <c r="J985" i="2"/>
  <c r="M1029" i="2"/>
  <c r="L1029" i="2"/>
  <c r="G1029" i="2"/>
  <c r="S1029" i="2"/>
  <c r="K1029" i="2"/>
  <c r="W1029" i="2"/>
  <c r="F1029" i="2"/>
  <c r="T1029" i="2"/>
  <c r="AA1029" i="2"/>
  <c r="P1029" i="2"/>
  <c r="AB1029" i="2"/>
  <c r="E1029" i="2"/>
  <c r="V1029" i="2"/>
  <c r="I1029" i="2"/>
  <c r="X1029" i="2"/>
  <c r="Q1029" i="2"/>
  <c r="R1029" i="2"/>
  <c r="H1029" i="2"/>
  <c r="U1029" i="2"/>
  <c r="N1029" i="2"/>
  <c r="O1029" i="2"/>
  <c r="Z1029" i="2"/>
  <c r="E1123" i="2"/>
  <c r="Z1123" i="2"/>
  <c r="V1123" i="2"/>
  <c r="AB1123" i="2"/>
  <c r="N1123" i="2"/>
  <c r="I1123" i="2"/>
  <c r="J1123" i="2"/>
  <c r="F1123" i="2"/>
  <c r="AA1123" i="2"/>
  <c r="H1123" i="2"/>
  <c r="W1123" i="2"/>
  <c r="U1123" i="2"/>
  <c r="O1123" i="2"/>
  <c r="K1123" i="2"/>
  <c r="G1123" i="2"/>
  <c r="S1123" i="2"/>
  <c r="X1123" i="2"/>
  <c r="Q1123" i="2"/>
  <c r="R1123" i="2"/>
  <c r="L1123" i="2"/>
  <c r="T1123" i="2"/>
  <c r="Y1123" i="2"/>
  <c r="H853" i="2"/>
  <c r="W853" i="2"/>
  <c r="G853" i="2"/>
  <c r="Z853" i="2"/>
  <c r="V853" i="2"/>
  <c r="N853" i="2"/>
  <c r="L853" i="2"/>
  <c r="AB853" i="2"/>
  <c r="U853" i="2"/>
  <c r="R853" i="2"/>
  <c r="E853" i="2"/>
  <c r="O853" i="2"/>
  <c r="S853" i="2"/>
  <c r="M853" i="2"/>
  <c r="Y853" i="2"/>
  <c r="P853" i="2"/>
  <c r="AA853" i="2"/>
  <c r="K853" i="2"/>
  <c r="F853" i="2"/>
  <c r="I853" i="2"/>
  <c r="X853" i="2"/>
  <c r="T853" i="2"/>
  <c r="J853" i="2"/>
  <c r="L1031" i="2"/>
  <c r="AB1031" i="2"/>
  <c r="Q1031" i="2"/>
  <c r="R1031" i="2"/>
  <c r="AA1031" i="2"/>
  <c r="G1031" i="2"/>
  <c r="P1031" i="2"/>
  <c r="E1031" i="2"/>
  <c r="U1031" i="2"/>
  <c r="Z1031" i="2"/>
  <c r="N1031" i="2"/>
  <c r="V1031" i="2"/>
  <c r="T1031" i="2"/>
  <c r="I1031" i="2"/>
  <c r="Y1031" i="2"/>
  <c r="K1031" i="2"/>
  <c r="O1031" i="2"/>
  <c r="W1031" i="2"/>
  <c r="H1031" i="2"/>
  <c r="S1031" i="2"/>
  <c r="X1031" i="2"/>
  <c r="F1031" i="2"/>
  <c r="M1031" i="2"/>
  <c r="J1031" i="2"/>
  <c r="J935" i="2"/>
  <c r="M935" i="2"/>
  <c r="W893" i="2"/>
  <c r="I893" i="2"/>
  <c r="R893" i="2"/>
  <c r="U893" i="2"/>
  <c r="E893" i="2"/>
  <c r="X893" i="2"/>
  <c r="L893" i="2"/>
  <c r="V893" i="2"/>
  <c r="Q893" i="2"/>
  <c r="AB893" i="2"/>
  <c r="Y893" i="2"/>
  <c r="H893" i="2"/>
  <c r="T893" i="2"/>
  <c r="M893" i="2"/>
  <c r="S893" i="2"/>
  <c r="G893" i="2"/>
  <c r="O893" i="2"/>
  <c r="K893" i="2"/>
  <c r="N893" i="2"/>
  <c r="J893" i="2"/>
  <c r="Z893" i="2"/>
  <c r="AA893" i="2"/>
  <c r="F893" i="2"/>
  <c r="P893" i="2"/>
  <c r="G1277" i="2"/>
  <c r="AB1277" i="2"/>
  <c r="X1277" i="2"/>
  <c r="P1277" i="2"/>
  <c r="T1277" i="2"/>
  <c r="U1277" i="2"/>
  <c r="L1277" i="2"/>
  <c r="H1277" i="2"/>
  <c r="O1277" i="2"/>
  <c r="AA1277" i="2"/>
  <c r="V1277" i="2"/>
  <c r="Q1277" i="2"/>
  <c r="R1277" i="2"/>
  <c r="N1277" i="2"/>
  <c r="Z1277" i="2"/>
  <c r="J1277" i="2"/>
  <c r="M1277" i="2"/>
  <c r="Y1277" i="2"/>
  <c r="W1277" i="2"/>
  <c r="I1277" i="2"/>
  <c r="S1277" i="2"/>
  <c r="E1277" i="2"/>
  <c r="F1277" i="2"/>
  <c r="K1277" i="2"/>
  <c r="G1114" i="2"/>
  <c r="S1114" i="2"/>
  <c r="T1114" i="2"/>
  <c r="N1114" i="2"/>
  <c r="M1114" i="2"/>
  <c r="J1114" i="2"/>
  <c r="P1114" i="2"/>
  <c r="AB1114" i="2"/>
  <c r="X1114" i="2"/>
  <c r="Y1114" i="2"/>
  <c r="I1114" i="2"/>
  <c r="Q1114" i="2"/>
  <c r="AA1114" i="2"/>
  <c r="K1114" i="2"/>
  <c r="E1114" i="2"/>
  <c r="V1114" i="2"/>
  <c r="F1114" i="2"/>
  <c r="R1114" i="2"/>
  <c r="W1114" i="2"/>
  <c r="H1114" i="2"/>
  <c r="Z1114" i="2"/>
  <c r="L1114" i="2"/>
  <c r="O1114" i="2"/>
  <c r="U1114" i="2"/>
  <c r="P976" i="2"/>
  <c r="M976" i="2"/>
  <c r="U976" i="2"/>
  <c r="V976" i="2"/>
  <c r="K976" i="2"/>
  <c r="AA976" i="2"/>
  <c r="L976" i="2"/>
  <c r="Q976" i="2"/>
  <c r="G976" i="2"/>
  <c r="W976" i="2"/>
  <c r="AB976" i="2"/>
  <c r="T976" i="2"/>
  <c r="F976" i="2"/>
  <c r="O976" i="2"/>
  <c r="X976" i="2"/>
  <c r="E976" i="2"/>
  <c r="N976" i="2"/>
  <c r="Z976" i="2"/>
  <c r="R976" i="2"/>
  <c r="I976" i="2"/>
  <c r="Y976" i="2"/>
  <c r="J976" i="2"/>
  <c r="S976" i="2"/>
  <c r="F922" i="2"/>
  <c r="L922" i="2"/>
  <c r="U922" i="2"/>
  <c r="M922" i="2"/>
  <c r="Y922" i="2"/>
  <c r="H922" i="2"/>
  <c r="T922" i="2"/>
  <c r="R922" i="2"/>
  <c r="S922" i="2"/>
  <c r="J922" i="2"/>
  <c r="X922" i="2"/>
  <c r="Q922" i="2"/>
  <c r="K922" i="2"/>
  <c r="AA922" i="2"/>
  <c r="W922" i="2"/>
  <c r="O922" i="2"/>
  <c r="P922" i="2"/>
  <c r="G922" i="2"/>
  <c r="AB922" i="2"/>
  <c r="I922" i="2"/>
  <c r="Z922" i="2"/>
  <c r="V922" i="2"/>
  <c r="E922" i="2"/>
  <c r="N922" i="2"/>
  <c r="T1244" i="2"/>
  <c r="R1244" i="2"/>
  <c r="N1244" i="2"/>
  <c r="J1244" i="2"/>
  <c r="E1244" i="2"/>
  <c r="M1244" i="2"/>
  <c r="H1244" i="2"/>
  <c r="K1244" i="2"/>
  <c r="P1244" i="2"/>
  <c r="S1244" i="2"/>
  <c r="G1244" i="2"/>
  <c r="X1244" i="2"/>
  <c r="AA1244" i="2"/>
  <c r="AB1244" i="2"/>
  <c r="F1244" i="2"/>
  <c r="L1244" i="2"/>
  <c r="I1244" i="2"/>
  <c r="Q1244" i="2"/>
  <c r="U1244" i="2"/>
  <c r="Z1244" i="2"/>
  <c r="Y1053" i="2"/>
  <c r="P1053" i="2"/>
  <c r="AB1053" i="2"/>
  <c r="M1053" i="2"/>
  <c r="H1053" i="2"/>
  <c r="J1053" i="2"/>
  <c r="K1053" i="2"/>
  <c r="N1053" i="2"/>
  <c r="Q1053" i="2"/>
  <c r="V1053" i="2"/>
  <c r="W1053" i="2"/>
  <c r="O1053" i="2"/>
  <c r="G1053" i="2"/>
  <c r="I1053" i="2"/>
  <c r="AA1053" i="2"/>
  <c r="U1053" i="2"/>
  <c r="X1053" i="2"/>
  <c r="R1053" i="2"/>
  <c r="S1053" i="2"/>
  <c r="L1053" i="2"/>
  <c r="E1053" i="2"/>
  <c r="Z1053" i="2"/>
  <c r="T1053" i="2"/>
  <c r="P975" i="2"/>
  <c r="J975" i="2"/>
  <c r="Q975" i="2"/>
  <c r="M1182" i="2"/>
  <c r="O1182" i="2"/>
  <c r="P1182" i="2"/>
  <c r="AB1182" i="2"/>
  <c r="L1182" i="2"/>
  <c r="J1182" i="2"/>
  <c r="S1182" i="2"/>
  <c r="T1182" i="2"/>
  <c r="AA1182" i="2"/>
  <c r="U1182" i="2"/>
  <c r="N1182" i="2"/>
  <c r="R1182" i="2"/>
  <c r="X1182" i="2"/>
  <c r="Y1182" i="2"/>
  <c r="G1182" i="2"/>
  <c r="W1182" i="2"/>
  <c r="F1182" i="2"/>
  <c r="V1182" i="2"/>
  <c r="H1182" i="2"/>
  <c r="K1182" i="2"/>
  <c r="I1182" i="2"/>
  <c r="Z1182" i="2"/>
  <c r="E1182" i="2"/>
  <c r="Q1182" i="2"/>
  <c r="E1161" i="2"/>
  <c r="Y1161" i="2"/>
  <c r="I1161" i="2"/>
  <c r="L1161" i="2"/>
  <c r="P1161" i="2"/>
  <c r="J1161" i="2"/>
  <c r="M1161" i="2"/>
  <c r="R1161" i="2"/>
  <c r="AB1161" i="2"/>
  <c r="U1161" i="2"/>
  <c r="G1161" i="2"/>
  <c r="K1161" i="2"/>
  <c r="X1161" i="2"/>
  <c r="T1161" i="2"/>
  <c r="F1161" i="2"/>
  <c r="S1161" i="2"/>
  <c r="W1161" i="2"/>
  <c r="Q1161" i="2"/>
  <c r="N1161" i="2"/>
  <c r="V1161" i="2"/>
  <c r="H1161" i="2"/>
  <c r="O1161" i="2"/>
  <c r="Z1161" i="2"/>
  <c r="P1079" i="2"/>
  <c r="E1079" i="2"/>
  <c r="U1079" i="2"/>
  <c r="V1079" i="2"/>
  <c r="J1079" i="2"/>
  <c r="R1079" i="2"/>
  <c r="L1079" i="2"/>
  <c r="I1079" i="2"/>
  <c r="F1079" i="2"/>
  <c r="W1079" i="2"/>
  <c r="S1079" i="2"/>
  <c r="T1079" i="2"/>
  <c r="M1079" i="2"/>
  <c r="N1079" i="2"/>
  <c r="Z1079" i="2"/>
  <c r="X1079" i="2"/>
  <c r="Q1079" i="2"/>
  <c r="G1079" i="2"/>
  <c r="K1079" i="2"/>
  <c r="H1079" i="2"/>
  <c r="AA1079" i="2"/>
  <c r="AB1079" i="2"/>
  <c r="Y1079" i="2"/>
  <c r="O1079" i="2"/>
  <c r="H1076" i="2"/>
  <c r="Y1076" i="2"/>
  <c r="AA1076" i="2"/>
  <c r="E1076" i="2"/>
  <c r="P1076" i="2"/>
  <c r="V1076" i="2"/>
  <c r="T1076" i="2"/>
  <c r="M1076" i="2"/>
  <c r="U1076" i="2"/>
  <c r="F1076" i="2"/>
  <c r="O1076" i="2"/>
  <c r="Z1076" i="2"/>
  <c r="I1076" i="2"/>
  <c r="N1076" i="2"/>
  <c r="Q1076" i="2"/>
  <c r="R1076" i="2"/>
  <c r="J1076" i="2"/>
  <c r="AB1076" i="2"/>
  <c r="K1076" i="2"/>
  <c r="W1076" i="2"/>
  <c r="G1076" i="2"/>
  <c r="S1076" i="2"/>
  <c r="X1076" i="2"/>
  <c r="L1076" i="2"/>
  <c r="T961" i="2"/>
  <c r="L961" i="2"/>
  <c r="K961" i="2"/>
  <c r="J961" i="2"/>
  <c r="F961" i="2"/>
  <c r="E961" i="2"/>
  <c r="X961" i="2"/>
  <c r="I961" i="2"/>
  <c r="AA961" i="2"/>
  <c r="Z961" i="2"/>
  <c r="V961" i="2"/>
  <c r="W961" i="2"/>
  <c r="AB961" i="2"/>
  <c r="Y961" i="2"/>
  <c r="P961" i="2"/>
  <c r="S961" i="2"/>
  <c r="O961" i="2"/>
  <c r="U961" i="2"/>
  <c r="R961" i="2"/>
  <c r="N961" i="2"/>
  <c r="Q961" i="2"/>
  <c r="M961" i="2"/>
  <c r="H961" i="2"/>
  <c r="K1293" i="2"/>
  <c r="G1293" i="2"/>
  <c r="AB1293" i="2"/>
  <c r="Z1293" i="2"/>
  <c r="J1293" i="2"/>
  <c r="Y1293" i="2"/>
  <c r="AA1293" i="2"/>
  <c r="N1293" i="2"/>
  <c r="T1293" i="2"/>
  <c r="E1293" i="2"/>
  <c r="F1293" i="2"/>
  <c r="L1293" i="2"/>
  <c r="X1293" i="2"/>
  <c r="H1293" i="2"/>
  <c r="I1293" i="2"/>
  <c r="P1293" i="2"/>
  <c r="R1293" i="2"/>
  <c r="O1293" i="2"/>
  <c r="M1293" i="2"/>
  <c r="Q1293" i="2"/>
  <c r="W1293" i="2"/>
  <c r="S1293" i="2"/>
  <c r="U1293" i="2"/>
  <c r="H1190" i="2"/>
  <c r="I1190" i="2"/>
  <c r="E1190" i="2"/>
  <c r="Q1190" i="2"/>
  <c r="U1190" i="2"/>
  <c r="J1190" i="2"/>
  <c r="M1190" i="2"/>
  <c r="O1190" i="2"/>
  <c r="P1190" i="2"/>
  <c r="AB1190" i="2"/>
  <c r="W1190" i="2"/>
  <c r="R1190" i="2"/>
  <c r="S1190" i="2"/>
  <c r="T1190" i="2"/>
  <c r="AA1190" i="2"/>
  <c r="K1190" i="2"/>
  <c r="F1190" i="2"/>
  <c r="N1190" i="2"/>
  <c r="G1190" i="2"/>
  <c r="L1190" i="2"/>
  <c r="X1190" i="2"/>
  <c r="V1190" i="2"/>
  <c r="G1098" i="2"/>
  <c r="AA1098" i="2"/>
  <c r="K1098" i="2"/>
  <c r="F1098" i="2"/>
  <c r="N1098" i="2"/>
  <c r="R1098" i="2"/>
  <c r="L1098" i="2"/>
  <c r="S1098" i="2"/>
  <c r="AB1098" i="2"/>
  <c r="V1098" i="2"/>
  <c r="E1098" i="2"/>
  <c r="Y1098" i="2"/>
  <c r="X1098" i="2"/>
  <c r="T1098" i="2"/>
  <c r="W1098" i="2"/>
  <c r="O1098" i="2"/>
  <c r="Z1098" i="2"/>
  <c r="I1098" i="2"/>
  <c r="P1098" i="2"/>
  <c r="U1098" i="2"/>
  <c r="H1098" i="2"/>
  <c r="J1098" i="2"/>
  <c r="M1098" i="2"/>
  <c r="T938" i="2"/>
  <c r="K938" i="2"/>
  <c r="Z938" i="2"/>
  <c r="F938" i="2"/>
  <c r="P938" i="2"/>
  <c r="N938" i="2"/>
  <c r="I938" i="2"/>
  <c r="AA938" i="2"/>
  <c r="S938" i="2"/>
  <c r="V938" i="2"/>
  <c r="Q938" i="2"/>
  <c r="G938" i="2"/>
  <c r="Y938" i="2"/>
  <c r="AB938" i="2"/>
  <c r="X938" i="2"/>
  <c r="O938" i="2"/>
  <c r="U938" i="2"/>
  <c r="E938" i="2"/>
  <c r="R938" i="2"/>
  <c r="L938" i="2"/>
  <c r="J938" i="2"/>
  <c r="W938" i="2"/>
  <c r="M938" i="2"/>
  <c r="K1069" i="2"/>
  <c r="J1069" i="2"/>
  <c r="R1069" i="2"/>
  <c r="E1069" i="2"/>
  <c r="AB1069" i="2"/>
  <c r="Y1069" i="2"/>
  <c r="F1069" i="2"/>
  <c r="M1292" i="2"/>
  <c r="J1292" i="2"/>
  <c r="Z1292" i="2"/>
  <c r="X1292" i="2"/>
  <c r="I1292" i="2"/>
  <c r="O1292" i="2"/>
  <c r="W1207" i="2"/>
  <c r="N1207" i="2"/>
  <c r="T1207" i="2"/>
  <c r="AB1207" i="2"/>
  <c r="F1207" i="2"/>
  <c r="J1207" i="2"/>
  <c r="Z1219" i="2"/>
  <c r="I1219" i="2"/>
  <c r="L1219" i="2"/>
  <c r="U1235" i="2"/>
  <c r="Z1235" i="2"/>
  <c r="N1235" i="2"/>
  <c r="H1235" i="2"/>
  <c r="L1235" i="2"/>
  <c r="H1118" i="2"/>
  <c r="R1118" i="2"/>
  <c r="AB1118" i="2"/>
  <c r="Q1130" i="2"/>
  <c r="W1130" i="2"/>
  <c r="T1130" i="2"/>
  <c r="V973" i="2"/>
  <c r="G973" i="2"/>
  <c r="J973" i="2"/>
  <c r="H973" i="2"/>
  <c r="E1096" i="2"/>
  <c r="W1004" i="2"/>
  <c r="O1004" i="2"/>
  <c r="AA1004" i="2"/>
  <c r="V1004" i="2"/>
  <c r="F1004" i="2"/>
  <c r="M1004" i="2"/>
  <c r="U879" i="2"/>
  <c r="K879" i="2"/>
  <c r="AB879" i="2"/>
  <c r="T879" i="2"/>
  <c r="G1048" i="2"/>
  <c r="K1048" i="2"/>
  <c r="T1048" i="2"/>
  <c r="Q1048" i="2"/>
  <c r="P1048" i="2"/>
  <c r="L1177" i="2"/>
  <c r="AA1177" i="2"/>
  <c r="F1177" i="2"/>
  <c r="R1177" i="2"/>
  <c r="V870" i="2"/>
  <c r="U870" i="2"/>
  <c r="S870" i="2"/>
  <c r="M870" i="2"/>
  <c r="L870" i="2"/>
  <c r="Z1280" i="2"/>
  <c r="F1280" i="2"/>
  <c r="W1280" i="2"/>
  <c r="S1280" i="2"/>
  <c r="W1050" i="2"/>
  <c r="I1050" i="2"/>
  <c r="Y1050" i="2"/>
  <c r="X1050" i="2"/>
  <c r="H1050" i="2"/>
  <c r="Q1204" i="2"/>
  <c r="AA1204" i="2"/>
  <c r="R1204" i="2"/>
  <c r="L873" i="2"/>
  <c r="O873" i="2"/>
  <c r="K873" i="2"/>
  <c r="Q1128" i="2"/>
  <c r="AA1128" i="2"/>
  <c r="R1128" i="2"/>
  <c r="W940" i="2"/>
  <c r="Z940" i="2"/>
  <c r="Q940" i="2"/>
  <c r="R876" i="2"/>
  <c r="F876" i="2"/>
  <c r="T876" i="2"/>
  <c r="W1251" i="2"/>
  <c r="Z1251" i="2"/>
  <c r="R1251" i="2"/>
  <c r="S1255" i="2"/>
  <c r="T1255" i="2"/>
  <c r="Q1255" i="2"/>
  <c r="M1236" i="2"/>
  <c r="Q1236" i="2"/>
  <c r="I1236" i="2"/>
  <c r="X1222" i="2"/>
  <c r="AA1222" i="2"/>
  <c r="R1222" i="2"/>
  <c r="E896" i="2"/>
  <c r="AB896" i="2"/>
  <c r="S896" i="2"/>
  <c r="W1256" i="2"/>
  <c r="K1256" i="2"/>
  <c r="P1256" i="2"/>
  <c r="E1027" i="2"/>
  <c r="R1027" i="2"/>
  <c r="S1027" i="2"/>
  <c r="Y991" i="2"/>
  <c r="Z991" i="2"/>
  <c r="R991" i="2"/>
  <c r="L1148" i="2"/>
  <c r="V1244" i="2"/>
  <c r="O898" i="2"/>
  <c r="F1232" i="2"/>
  <c r="J1029" i="2"/>
  <c r="S905" i="2"/>
  <c r="S1112" i="2"/>
  <c r="P1123" i="2"/>
  <c r="H938" i="2"/>
  <c r="K1197" i="2"/>
  <c r="S1046" i="2"/>
  <c r="V1293" i="2"/>
  <c r="G961" i="2"/>
  <c r="H976" i="2"/>
  <c r="I1056" i="2"/>
  <c r="S1171" i="2"/>
  <c r="X1171" i="2"/>
  <c r="E1171" i="2"/>
  <c r="AA1171" i="2"/>
  <c r="F1171" i="2"/>
  <c r="W1171" i="2"/>
  <c r="M1290" i="2"/>
  <c r="T1290" i="2"/>
  <c r="X1290" i="2"/>
  <c r="W1290" i="2"/>
  <c r="G1290" i="2"/>
  <c r="N1290" i="2"/>
  <c r="K1219" i="2"/>
  <c r="N1219" i="2"/>
  <c r="H1219" i="2"/>
  <c r="O1235" i="2"/>
  <c r="O1118" i="2"/>
  <c r="Z1118" i="2"/>
  <c r="G1118" i="2"/>
  <c r="Y1130" i="2"/>
  <c r="I1130" i="2"/>
  <c r="H1130" i="2"/>
  <c r="M1110" i="2"/>
  <c r="AB1110" i="2"/>
  <c r="E1110" i="2"/>
  <c r="AA1110" i="2"/>
  <c r="S1110" i="2"/>
  <c r="Q1110" i="2"/>
  <c r="R973" i="2"/>
  <c r="K973" i="2"/>
  <c r="M1096" i="2"/>
  <c r="Y1096" i="2"/>
  <c r="X1096" i="2"/>
  <c r="H1096" i="2"/>
  <c r="O1096" i="2"/>
  <c r="U1151" i="2"/>
  <c r="N1151" i="2"/>
  <c r="S1151" i="2"/>
  <c r="G1151" i="2"/>
  <c r="K1151" i="2"/>
  <c r="O1151" i="2"/>
  <c r="I1171" i="2"/>
  <c r="Y1171" i="2"/>
  <c r="O1171" i="2"/>
  <c r="V1171" i="2"/>
  <c r="Z1171" i="2"/>
  <c r="L1290" i="2"/>
  <c r="Y1290" i="2"/>
  <c r="P1290" i="2"/>
  <c r="S1290" i="2"/>
  <c r="Z1290" i="2"/>
  <c r="V1292" i="2"/>
  <c r="S1292" i="2"/>
  <c r="F1292" i="2"/>
  <c r="R1292" i="2"/>
  <c r="AA1292" i="2"/>
  <c r="S1207" i="2"/>
  <c r="M1207" i="2"/>
  <c r="I1207" i="2"/>
  <c r="V1207" i="2"/>
  <c r="Z1207" i="2"/>
  <c r="AA1219" i="2"/>
  <c r="Y1219" i="2"/>
  <c r="U1219" i="2"/>
  <c r="X1219" i="2"/>
  <c r="AB1219" i="2"/>
  <c r="S1235" i="2"/>
  <c r="T1235" i="2"/>
  <c r="P1235" i="2"/>
  <c r="X1235" i="2"/>
  <c r="AB1235" i="2"/>
  <c r="F1235" i="2"/>
  <c r="J1118" i="2"/>
  <c r="V1118" i="2"/>
  <c r="I1118" i="2"/>
  <c r="Q1118" i="2"/>
  <c r="N1118" i="2"/>
  <c r="L1118" i="2"/>
  <c r="E1130" i="2"/>
  <c r="O1130" i="2"/>
  <c r="V1130" i="2"/>
  <c r="S1130" i="2"/>
  <c r="AA1130" i="2"/>
  <c r="K1130" i="2"/>
  <c r="K1110" i="2"/>
  <c r="P1110" i="2"/>
  <c r="X1110" i="2"/>
  <c r="W1110" i="2"/>
  <c r="H1110" i="2"/>
  <c r="T1110" i="2"/>
  <c r="F973" i="2"/>
  <c r="I973" i="2"/>
  <c r="N973" i="2"/>
  <c r="Y973" i="2"/>
  <c r="Q973" i="2"/>
  <c r="T973" i="2"/>
  <c r="V1096" i="2"/>
  <c r="Z1096" i="2"/>
  <c r="Q1096" i="2"/>
  <c r="T1096" i="2"/>
  <c r="AA1096" i="2"/>
  <c r="K1096" i="2"/>
  <c r="I1151" i="2"/>
  <c r="L1151" i="2"/>
  <c r="H1151" i="2"/>
  <c r="AA1151" i="2"/>
  <c r="F1151" i="2"/>
  <c r="J1151" i="2"/>
  <c r="H1004" i="2"/>
  <c r="AB1004" i="2"/>
  <c r="S1004" i="2"/>
  <c r="R1004" i="2"/>
  <c r="Y1004" i="2"/>
  <c r="I1004" i="2"/>
  <c r="W879" i="2"/>
  <c r="AA879" i="2"/>
  <c r="Z879" i="2"/>
  <c r="X879" i="2"/>
  <c r="W1048" i="2"/>
  <c r="Y1048" i="2"/>
  <c r="R1048" i="2"/>
  <c r="L1048" i="2"/>
  <c r="J1048" i="2"/>
  <c r="W1177" i="2"/>
  <c r="Q1177" i="2"/>
  <c r="AB1177" i="2"/>
  <c r="N1177" i="2"/>
  <c r="J870" i="2"/>
  <c r="O870" i="2"/>
  <c r="Y870" i="2"/>
  <c r="E870" i="2"/>
  <c r="G870" i="2"/>
  <c r="K1280" i="2"/>
  <c r="AA1280" i="2"/>
  <c r="H1280" i="2"/>
  <c r="X1280" i="2"/>
  <c r="V1050" i="2"/>
  <c r="R1050" i="2"/>
  <c r="AB1050" i="2"/>
  <c r="T1050" i="2"/>
  <c r="Z1050" i="2"/>
  <c r="U1204" i="2"/>
  <c r="S1204" i="2"/>
  <c r="J1204" i="2"/>
  <c r="T873" i="2"/>
  <c r="F873" i="2"/>
  <c r="Y873" i="2"/>
  <c r="U1128" i="2"/>
  <c r="S1128" i="2"/>
  <c r="J1128" i="2"/>
  <c r="AB940" i="2"/>
  <c r="R940" i="2"/>
  <c r="I940" i="2"/>
  <c r="Y876" i="2"/>
  <c r="U876" i="2"/>
  <c r="L876" i="2"/>
  <c r="U1251" i="2"/>
  <c r="E1251" i="2"/>
  <c r="H1251" i="2"/>
  <c r="N1255" i="2"/>
  <c r="X1255" i="2"/>
  <c r="F1255" i="2"/>
  <c r="P1236" i="2"/>
  <c r="V1236" i="2"/>
  <c r="H1236" i="2"/>
  <c r="U1222" i="2"/>
  <c r="S1222" i="2"/>
  <c r="J1222" i="2"/>
  <c r="Y896" i="2"/>
  <c r="T896" i="2"/>
  <c r="K896" i="2"/>
  <c r="F1256" i="2"/>
  <c r="T1256" i="2"/>
  <c r="L1256" i="2"/>
  <c r="M1027" i="2"/>
  <c r="Q1027" i="2"/>
  <c r="G1027" i="2"/>
  <c r="J991" i="2"/>
  <c r="X991" i="2"/>
  <c r="G991" i="2"/>
  <c r="K1148" i="2"/>
  <c r="O1244" i="2"/>
  <c r="W898" i="2"/>
  <c r="Q1232" i="2"/>
  <c r="J1090" i="2"/>
  <c r="Q995" i="2"/>
  <c r="I1112" i="2"/>
  <c r="AA1161" i="2"/>
  <c r="Z1190" i="2"/>
  <c r="AB1197" i="2"/>
  <c r="Q853" i="2"/>
  <c r="K999" i="2"/>
  <c r="X1078" i="2"/>
  <c r="AA1235" i="2"/>
  <c r="J1235" i="2"/>
  <c r="E1235" i="2"/>
  <c r="R1235" i="2"/>
  <c r="V1235" i="2"/>
  <c r="M1118" i="2"/>
  <c r="Y1118" i="2"/>
  <c r="S1118" i="2"/>
  <c r="AA1118" i="2"/>
  <c r="U1118" i="2"/>
  <c r="R1130" i="2"/>
  <c r="U1130" i="2"/>
  <c r="F1130" i="2"/>
  <c r="P1130" i="2"/>
  <c r="X1130" i="2"/>
  <c r="O1110" i="2"/>
  <c r="V1110" i="2"/>
  <c r="G1110" i="2"/>
  <c r="R1110" i="2"/>
  <c r="Z1110" i="2"/>
  <c r="M973" i="2"/>
  <c r="P973" i="2"/>
  <c r="U973" i="2"/>
  <c r="S973" i="2"/>
  <c r="AB973" i="2"/>
  <c r="F1096" i="2"/>
  <c r="R1096" i="2"/>
  <c r="I1096" i="2"/>
  <c r="P1096" i="2"/>
  <c r="W1096" i="2"/>
  <c r="Y1151" i="2"/>
  <c r="X1151" i="2"/>
  <c r="AB1151" i="2"/>
  <c r="V1151" i="2"/>
  <c r="Z1151" i="2"/>
  <c r="G1004" i="2"/>
  <c r="T1004" i="2"/>
  <c r="K1004" i="2"/>
  <c r="N1004" i="2"/>
  <c r="U1004" i="2"/>
  <c r="E879" i="2"/>
  <c r="M879" i="2"/>
  <c r="Q879" i="2"/>
  <c r="V879" i="2"/>
  <c r="P879" i="2"/>
  <c r="O1048" i="2"/>
  <c r="N1048" i="2"/>
  <c r="H1048" i="2"/>
  <c r="F1048" i="2"/>
  <c r="O1177" i="2"/>
  <c r="G1177" i="2"/>
  <c r="S1177" i="2"/>
  <c r="H1177" i="2"/>
  <c r="X1177" i="2"/>
  <c r="N870" i="2"/>
  <c r="X870" i="2"/>
  <c r="P870" i="2"/>
  <c r="AB870" i="2"/>
  <c r="N1280" i="2"/>
  <c r="R1280" i="2"/>
  <c r="AB1280" i="2"/>
  <c r="G1280" i="2"/>
  <c r="Q1280" i="2"/>
  <c r="U1050" i="2"/>
  <c r="M1050" i="2"/>
  <c r="G1050" i="2"/>
  <c r="N1050" i="2"/>
  <c r="I1204" i="2"/>
  <c r="E1204" i="2"/>
  <c r="K1204" i="2"/>
  <c r="W873" i="2"/>
  <c r="Z873" i="2"/>
  <c r="S873" i="2"/>
  <c r="Y1128" i="2"/>
  <c r="E1128" i="2"/>
  <c r="K1128" i="2"/>
  <c r="P940" i="2"/>
  <c r="L940" i="2"/>
  <c r="J940" i="2"/>
  <c r="M876" i="2"/>
  <c r="AA876" i="2"/>
  <c r="J876" i="2"/>
  <c r="S1251" i="2"/>
  <c r="J1251" i="2"/>
  <c r="T1251" i="2"/>
  <c r="W1255" i="2"/>
  <c r="E1255" i="2"/>
  <c r="M1255" i="2"/>
  <c r="N1236" i="2"/>
  <c r="Z1236" i="2"/>
  <c r="AA1236" i="2"/>
  <c r="Q1222" i="2"/>
  <c r="E1222" i="2"/>
  <c r="K1222" i="2"/>
  <c r="M896" i="2"/>
  <c r="I896" i="2"/>
  <c r="L896" i="2"/>
  <c r="O1256" i="2"/>
  <c r="S1256" i="2"/>
  <c r="I1256" i="2"/>
  <c r="I1027" i="2"/>
  <c r="L1027" i="2"/>
  <c r="U1027" i="2"/>
  <c r="M991" i="2"/>
  <c r="T991" i="2"/>
  <c r="N991" i="2"/>
  <c r="Q1148" i="2"/>
  <c r="N1148" i="2"/>
  <c r="Y1244" i="2"/>
  <c r="H898" i="2"/>
  <c r="Q1098" i="2"/>
  <c r="Q959" i="2"/>
  <c r="L995" i="2"/>
  <c r="Y1190" i="2"/>
  <c r="F1053" i="2"/>
  <c r="U985" i="2"/>
  <c r="H1258" i="2"/>
  <c r="X1268" i="2"/>
  <c r="Z1094" i="2"/>
  <c r="E1094" i="2"/>
  <c r="P1094" i="2"/>
  <c r="K1094" i="2"/>
  <c r="L1094" i="2"/>
  <c r="I1094" i="2"/>
  <c r="H1094" i="2"/>
  <c r="N1094" i="2"/>
  <c r="V1094" i="2"/>
  <c r="F1094" i="2"/>
  <c r="S1094" i="2"/>
  <c r="G1094" i="2"/>
  <c r="R1094" i="2"/>
  <c r="W1094" i="2"/>
  <c r="AB1094" i="2"/>
  <c r="Y1094" i="2"/>
  <c r="U1094" i="2"/>
  <c r="O1094" i="2"/>
  <c r="Q1094" i="2"/>
  <c r="AA1094" i="2"/>
  <c r="T1094" i="2"/>
  <c r="X1094" i="2"/>
  <c r="M1094" i="2"/>
  <c r="J1094" i="2"/>
  <c r="U1181" i="2"/>
  <c r="V1181" i="2"/>
  <c r="Y1181" i="2"/>
  <c r="G1181" i="2"/>
  <c r="S1181" i="2"/>
  <c r="H1181" i="2"/>
  <c r="AB1181" i="2"/>
  <c r="Q1181" i="2"/>
  <c r="Z1181" i="2"/>
  <c r="W1181" i="2"/>
  <c r="M1181" i="2"/>
  <c r="AA1181" i="2"/>
  <c r="F1181" i="2"/>
  <c r="E1181" i="2"/>
  <c r="X1181" i="2"/>
  <c r="N1181" i="2"/>
  <c r="T1181" i="2"/>
  <c r="K1181" i="2"/>
  <c r="P1181" i="2"/>
  <c r="R1181" i="2"/>
  <c r="J1181" i="2"/>
  <c r="H903" i="2"/>
  <c r="N903" i="2"/>
  <c r="W903" i="2"/>
  <c r="X903" i="2"/>
  <c r="M903" i="2"/>
  <c r="K903" i="2"/>
  <c r="Z1878" i="2"/>
  <c r="H1263" i="2"/>
  <c r="I1263" i="2"/>
  <c r="J1263" i="2"/>
  <c r="P1263" i="2"/>
  <c r="Z1263" i="2"/>
  <c r="S1263" i="2"/>
  <c r="M1263" i="2"/>
  <c r="N1263" i="2"/>
  <c r="U1263" i="2"/>
  <c r="Q1263" i="2"/>
  <c r="AB1263" i="2"/>
  <c r="O1263" i="2"/>
  <c r="G1263" i="2"/>
  <c r="Y1263" i="2"/>
  <c r="F1263" i="2"/>
  <c r="R1263" i="2"/>
  <c r="L1263" i="2"/>
  <c r="AA1263" i="2"/>
  <c r="Y894" i="2"/>
  <c r="U894" i="2"/>
  <c r="G894" i="2"/>
  <c r="W894" i="2"/>
  <c r="V894" i="2"/>
  <c r="Z894" i="2"/>
  <c r="I894" i="2"/>
  <c r="E894" i="2"/>
  <c r="AA894" i="2"/>
  <c r="Q894" i="2"/>
  <c r="H894" i="2"/>
  <c r="R894" i="2"/>
  <c r="S1913" i="2"/>
  <c r="L1913" i="2"/>
  <c r="AB1913" i="2"/>
  <c r="M1913" i="2"/>
  <c r="R1913" i="2"/>
  <c r="V1913" i="2"/>
  <c r="G1913" i="2"/>
  <c r="W1913" i="2"/>
  <c r="P1913" i="2"/>
  <c r="I1913" i="2"/>
  <c r="F1913" i="2"/>
  <c r="Z1913" i="2"/>
  <c r="D1613" i="2"/>
  <c r="O1613" i="2" s="1"/>
  <c r="D1590" i="2"/>
  <c r="D1697" i="2"/>
  <c r="D1631" i="2"/>
  <c r="D1861" i="2"/>
  <c r="V1861" i="2" s="1"/>
  <c r="D1627" i="2"/>
  <c r="I1627" i="2" s="1"/>
  <c r="D1538" i="2"/>
  <c r="D1876" i="2"/>
  <c r="K1876" i="2" s="1"/>
  <c r="D1783" i="2"/>
  <c r="T1783" i="2" s="1"/>
  <c r="D1569" i="2"/>
  <c r="D1328" i="2"/>
  <c r="D1637" i="2"/>
  <c r="D1784" i="2"/>
  <c r="D1769" i="2"/>
  <c r="D1384" i="2"/>
  <c r="D1541" i="2"/>
  <c r="D1496" i="2"/>
  <c r="D1518" i="2"/>
  <c r="D1904" i="2"/>
  <c r="D1510" i="2"/>
  <c r="D1311" i="2"/>
  <c r="D1721" i="2"/>
  <c r="D1447" i="2"/>
  <c r="D1525" i="2"/>
  <c r="D1600" i="2"/>
  <c r="D1391" i="2"/>
  <c r="D1471" i="2"/>
  <c r="D1868" i="2"/>
  <c r="D1425" i="2"/>
  <c r="D1833" i="2"/>
  <c r="D1603" i="2"/>
  <c r="D1366" i="2"/>
  <c r="D1785" i="2"/>
  <c r="D1863" i="2"/>
  <c r="D1819" i="2"/>
  <c r="D1746" i="2"/>
  <c r="D1646" i="2"/>
  <c r="D1522" i="2"/>
  <c r="Z1522" i="2" s="1"/>
  <c r="D1594" i="2"/>
  <c r="D1469" i="2"/>
  <c r="D1343" i="2"/>
  <c r="D1419" i="2"/>
  <c r="D1864" i="2"/>
  <c r="D1499" i="2"/>
  <c r="D1894" i="2"/>
  <c r="D1446" i="2"/>
  <c r="D1866" i="2"/>
  <c r="D1440" i="2"/>
  <c r="D1427" i="2"/>
  <c r="D1561" i="2"/>
  <c r="T1561" i="2" s="1"/>
  <c r="D1726" i="2"/>
  <c r="D1435" i="2"/>
  <c r="D1794" i="2"/>
  <c r="D1480" i="2"/>
  <c r="D1897" i="2"/>
  <c r="X1897" i="2" s="1"/>
  <c r="D1756" i="2"/>
  <c r="D1898" i="2"/>
  <c r="D1477" i="2"/>
  <c r="D1329" i="2"/>
  <c r="D1740" i="2"/>
  <c r="D1639" i="2"/>
  <c r="D1394" i="2"/>
  <c r="D1305" i="2"/>
  <c r="Y1305" i="2" s="1"/>
  <c r="D1616" i="2"/>
  <c r="H1616" i="2" s="1"/>
  <c r="D1924" i="2"/>
  <c r="D1853" i="2"/>
  <c r="X1853" i="2" s="1"/>
  <c r="D1823" i="2"/>
  <c r="T1823" i="2" s="1"/>
  <c r="D1811" i="2"/>
  <c r="D1802" i="2"/>
  <c r="D1780" i="2"/>
  <c r="T1780" i="2" s="1"/>
  <c r="D1765" i="2"/>
  <c r="D1749" i="2"/>
  <c r="D1720" i="2"/>
  <c r="D1667" i="2"/>
  <c r="D1632" i="2"/>
  <c r="D1606" i="2"/>
  <c r="D1605" i="2"/>
  <c r="D1588" i="2"/>
  <c r="T1588" i="2" s="1"/>
  <c r="D1581" i="2"/>
  <c r="D1556" i="2"/>
  <c r="D1553" i="2"/>
  <c r="D1532" i="2"/>
  <c r="D1483" i="2"/>
  <c r="D1461" i="2"/>
  <c r="D1451" i="2"/>
  <c r="D1433" i="2"/>
  <c r="D1636" i="2"/>
  <c r="D1914" i="2"/>
  <c r="D1317" i="2"/>
  <c r="D1372" i="2"/>
  <c r="D1670" i="2"/>
  <c r="D1450" i="2"/>
  <c r="D1348" i="2"/>
  <c r="D1674" i="2"/>
  <c r="Q1674" i="2" s="1"/>
  <c r="D1512" i="2"/>
  <c r="D1387" i="2"/>
  <c r="D1426" i="2"/>
  <c r="D1353" i="2"/>
  <c r="D1644" i="2"/>
  <c r="D1759" i="2"/>
  <c r="D1380" i="2"/>
  <c r="D1712" i="2"/>
  <c r="D1919" i="2"/>
  <c r="D1371" i="2"/>
  <c r="D1880" i="2"/>
  <c r="D1375" i="2"/>
  <c r="D1498" i="2"/>
  <c r="D1650" i="2"/>
  <c r="D1521" i="2"/>
  <c r="D1871" i="2"/>
  <c r="D1643" i="2"/>
  <c r="D1787" i="2"/>
  <c r="D1887" i="2"/>
  <c r="D1882" i="2"/>
  <c r="D1776" i="2"/>
  <c r="D1359" i="2"/>
  <c r="D1323" i="2"/>
  <c r="D1562" i="2"/>
  <c r="D1788" i="2"/>
  <c r="D1330" i="2"/>
  <c r="D1729" i="2"/>
  <c r="D1779" i="2"/>
  <c r="D1739" i="2"/>
  <c r="D1536" i="2"/>
  <c r="D1609" i="2"/>
  <c r="E1609" i="2" s="1"/>
  <c r="D1873" i="2"/>
  <c r="D1687" i="2"/>
  <c r="D1377" i="2"/>
  <c r="D1736" i="2"/>
  <c r="D1333" i="2"/>
  <c r="D1855" i="2"/>
  <c r="D1822" i="2"/>
  <c r="D1798" i="2"/>
  <c r="H1798" i="2" s="1"/>
  <c r="D1770" i="2"/>
  <c r="D1748" i="2"/>
  <c r="D1719" i="2"/>
  <c r="P1719" i="2" s="1"/>
  <c r="D1664" i="2"/>
  <c r="D1623" i="2"/>
  <c r="M1623" i="2" s="1"/>
  <c r="D1601" i="2"/>
  <c r="D1585" i="2"/>
  <c r="D1574" i="2"/>
  <c r="D1548" i="2"/>
  <c r="D1533" i="2"/>
  <c r="D1474" i="2"/>
  <c r="D1457" i="2"/>
  <c r="D1438" i="2"/>
  <c r="D1417" i="2"/>
  <c r="D1405" i="2"/>
  <c r="D1389" i="2"/>
  <c r="D1364" i="2"/>
  <c r="P1364" i="2" s="1"/>
  <c r="D1362" i="2"/>
  <c r="D1490" i="2"/>
  <c r="D1629" i="2"/>
  <c r="D1741" i="2"/>
  <c r="D1467" i="2"/>
  <c r="D1896" i="2"/>
  <c r="D1752" i="2"/>
  <c r="D1661" i="2"/>
  <c r="D1817" i="2"/>
  <c r="D1689" i="2"/>
  <c r="D1679" i="2"/>
  <c r="G1679" i="2" s="1"/>
  <c r="D1357" i="2"/>
  <c r="D1714" i="2"/>
  <c r="D1916" i="2"/>
  <c r="D1459" i="2"/>
  <c r="D1688" i="2"/>
  <c r="D1753" i="2"/>
  <c r="D1374" i="2"/>
  <c r="D1465" i="2"/>
  <c r="D1692" i="2"/>
  <c r="D1917" i="2"/>
  <c r="D1531" i="2"/>
  <c r="D1503" i="2"/>
  <c r="D1505" i="2"/>
  <c r="O1505" i="2" s="1"/>
  <c r="D1835" i="2"/>
  <c r="D1846" i="2"/>
  <c r="D1418" i="2"/>
  <c r="D1568" i="2"/>
  <c r="D1491" i="2"/>
  <c r="D1604" i="2"/>
  <c r="D1922" i="2"/>
  <c r="T1922" i="2" s="1"/>
  <c r="D1309" i="2"/>
  <c r="D1838" i="2"/>
  <c r="D1684" i="2"/>
  <c r="D1509" i="2"/>
  <c r="D1727" i="2"/>
  <c r="D1805" i="2"/>
  <c r="D1754" i="2"/>
  <c r="D1732" i="2"/>
  <c r="D1786" i="2"/>
  <c r="D1527" i="2"/>
  <c r="D1881" i="2"/>
  <c r="D1519" i="2"/>
  <c r="D1755" i="2"/>
  <c r="D1724" i="2"/>
  <c r="D1716" i="2"/>
  <c r="D1711" i="2"/>
  <c r="D1345" i="2"/>
  <c r="D1874" i="2"/>
  <c r="D1481" i="2"/>
  <c r="D1673" i="2"/>
  <c r="N1673" i="2" s="1"/>
  <c r="D1621" i="2"/>
  <c r="D1468" i="2"/>
  <c r="D1502" i="2"/>
  <c r="D1671" i="2"/>
  <c r="D1349" i="2"/>
  <c r="D1559" i="2"/>
  <c r="D1921" i="2"/>
  <c r="D1302" i="2"/>
  <c r="D1335" i="2"/>
  <c r="X1335" i="2" s="1"/>
  <c r="D1900" i="2"/>
  <c r="D1602" i="2"/>
  <c r="D1544" i="2"/>
  <c r="D1742" i="2"/>
  <c r="D1763" i="2"/>
  <c r="D1859" i="2"/>
  <c r="D1567" i="2"/>
  <c r="D1352" i="2"/>
  <c r="D1669" i="2"/>
  <c r="D1923" i="2"/>
  <c r="D1836" i="2"/>
  <c r="D1809" i="2"/>
  <c r="D1797" i="2"/>
  <c r="D1768" i="2"/>
  <c r="D1751" i="2"/>
  <c r="D1678" i="2"/>
  <c r="D1662" i="2"/>
  <c r="D1626" i="2"/>
  <c r="D1599" i="2"/>
  <c r="D1591" i="2"/>
  <c r="D1571" i="2"/>
  <c r="K1571" i="2" s="1"/>
  <c r="D1546" i="2"/>
  <c r="D1524" i="2"/>
  <c r="D1472" i="2"/>
  <c r="D1448" i="2"/>
  <c r="D1432" i="2"/>
  <c r="K1432" i="2" s="1"/>
  <c r="D1415" i="2"/>
  <c r="D1406" i="2"/>
  <c r="G1406" i="2" s="1"/>
  <c r="D1385" i="2"/>
  <c r="X1385" i="2" s="1"/>
  <c r="D1360" i="2"/>
  <c r="D1308" i="2"/>
  <c r="L1308" i="2" s="1"/>
  <c r="D1463" i="2"/>
  <c r="D1487" i="2"/>
  <c r="D1734" i="2"/>
  <c r="D1758" i="2"/>
  <c r="D1789" i="2"/>
  <c r="D1849" i="2"/>
  <c r="D1905" i="2"/>
  <c r="D1452" i="2"/>
  <c r="D1300" i="2"/>
  <c r="D1339" i="2"/>
  <c r="D1582" i="2"/>
  <c r="D1478" i="2"/>
  <c r="D1705" i="2"/>
  <c r="D1429" i="2"/>
  <c r="D1530" i="2"/>
  <c r="D1537" i="2"/>
  <c r="D1773" i="2"/>
  <c r="D1611" i="2"/>
  <c r="D1554" i="2"/>
  <c r="D1583" i="2"/>
  <c r="D1622" i="2"/>
  <c r="D1827" i="2"/>
  <c r="D1875" i="2"/>
  <c r="D1347" i="2"/>
  <c r="D1408" i="2"/>
  <c r="D1547" i="2"/>
  <c r="D1301" i="2"/>
  <c r="D1791" i="2"/>
  <c r="D1551" i="2"/>
  <c r="D1565" i="2"/>
  <c r="D1363" i="2"/>
  <c r="D1775" i="2"/>
  <c r="D1884" i="2"/>
  <c r="D1642" i="2"/>
  <c r="D1690" i="2"/>
  <c r="D1493" i="2"/>
  <c r="D1540" i="2"/>
  <c r="D1903" i="2"/>
  <c r="D1706" i="2"/>
  <c r="D1912" i="2"/>
  <c r="D1801" i="2"/>
  <c r="D1761" i="2"/>
  <c r="D1666" i="2"/>
  <c r="D1612" i="2"/>
  <c r="P1612" i="2" s="1"/>
  <c r="D1572" i="2"/>
  <c r="D1534" i="2"/>
  <c r="D1455" i="2"/>
  <c r="D1423" i="2"/>
  <c r="D1388" i="2"/>
  <c r="D1365" i="2"/>
  <c r="D1840" i="2"/>
  <c r="D1685" i="2"/>
  <c r="D1314" i="2"/>
  <c r="D1460" i="2"/>
  <c r="D1598" i="2"/>
  <c r="D1341" i="2"/>
  <c r="D1370" i="2"/>
  <c r="D1867" i="2"/>
  <c r="D1324" i="2"/>
  <c r="D1718" i="2"/>
  <c r="D1910" i="2"/>
  <c r="D1373" i="2"/>
  <c r="D1683" i="2"/>
  <c r="D1744" i="2"/>
  <c r="D1379" i="2"/>
  <c r="D1766" i="2"/>
  <c r="D1824" i="2"/>
  <c r="D1564" i="2"/>
  <c r="D1668" i="2"/>
  <c r="M1668" i="2" s="1"/>
  <c r="D1872" i="2"/>
  <c r="D1315" i="2"/>
  <c r="D1672" i="2"/>
  <c r="D1558" i="2"/>
  <c r="D1485" i="2"/>
  <c r="D1430" i="2"/>
  <c r="D1316" i="2"/>
  <c r="D1858" i="2"/>
  <c r="D1777" i="2"/>
  <c r="D1617" i="2"/>
  <c r="D1428" i="2"/>
  <c r="D1441" i="2"/>
  <c r="D1587" i="2"/>
  <c r="D1851" i="2"/>
  <c r="D1508" i="2"/>
  <c r="D1578" i="2"/>
  <c r="D1832" i="2"/>
  <c r="K1832" i="2" s="1"/>
  <c r="D1793" i="2"/>
  <c r="D1747" i="2"/>
  <c r="D1663" i="2"/>
  <c r="D1595" i="2"/>
  <c r="AB1595" i="2" s="1"/>
  <c r="D1560" i="2"/>
  <c r="D1526" i="2"/>
  <c r="D1442" i="2"/>
  <c r="D1401" i="2"/>
  <c r="D1383" i="2"/>
  <c r="D1310" i="2"/>
  <c r="F1310" i="2" s="1"/>
  <c r="D1830" i="2"/>
  <c r="D1619" i="2"/>
  <c r="D1475" i="2"/>
  <c r="D1704" i="2"/>
  <c r="E1704" i="2" s="1"/>
  <c r="D1681" i="2"/>
  <c r="N1681" i="2" s="1"/>
  <c r="D1750" i="2"/>
  <c r="D1416" i="2"/>
  <c r="D1702" i="2"/>
  <c r="D1708" i="2"/>
  <c r="D1398" i="2"/>
  <c r="D1911" i="2"/>
  <c r="D1570" i="2"/>
  <c r="D1411" i="2"/>
  <c r="D1592" i="2"/>
  <c r="D1437" i="2"/>
  <c r="D1860" i="2"/>
  <c r="D1651" i="2"/>
  <c r="D1659" i="2"/>
  <c r="D1893" i="2"/>
  <c r="D1814" i="2"/>
  <c r="D1677" i="2"/>
  <c r="D1579" i="2"/>
  <c r="D1464" i="2"/>
  <c r="D1400" i="2"/>
  <c r="D1354" i="2"/>
  <c r="D1367" i="2"/>
  <c r="D1504" i="2"/>
  <c r="I1504" i="2" s="1"/>
  <c r="D1799" i="2"/>
  <c r="D1709" i="2"/>
  <c r="D1926" i="2"/>
  <c r="D1895" i="2"/>
  <c r="D1586" i="2"/>
  <c r="D1618" i="2"/>
  <c r="D1891" i="2"/>
  <c r="D1322" i="2"/>
  <c r="D1821" i="2"/>
  <c r="D1888" i="2"/>
  <c r="D1828" i="2"/>
  <c r="U1828" i="2" s="1"/>
  <c r="D1907" i="2"/>
  <c r="D1803" i="2"/>
  <c r="D1807" i="2"/>
  <c r="D1722" i="2"/>
  <c r="D1778" i="2"/>
  <c r="P1778" i="2" s="1"/>
  <c r="D1633" i="2"/>
  <c r="D1555" i="2"/>
  <c r="D1443" i="2"/>
  <c r="D1381" i="2"/>
  <c r="D1494" i="2"/>
  <c r="D1909" i="2"/>
  <c r="D1715" i="2"/>
  <c r="D1764" i="2"/>
  <c r="D1414" i="2"/>
  <c r="D1624" i="2"/>
  <c r="D1634" i="2"/>
  <c r="D1641" i="2"/>
  <c r="D1723" i="2"/>
  <c r="D1653" i="2"/>
  <c r="D1652" i="2"/>
  <c r="D1473" i="2"/>
  <c r="D1436" i="2"/>
  <c r="D1517" i="2"/>
  <c r="D1462" i="2"/>
  <c r="D1453" i="2"/>
  <c r="D1331" i="2"/>
  <c r="D1825" i="2"/>
  <c r="D1743" i="2"/>
  <c r="D1597" i="2"/>
  <c r="D1482" i="2"/>
  <c r="D1399" i="2"/>
  <c r="D1306" i="2"/>
  <c r="D1495" i="2"/>
  <c r="D1439" i="2"/>
  <c r="Z1439" i="2" s="1"/>
  <c r="D1523" i="2"/>
  <c r="D1808" i="2"/>
  <c r="D1479" i="2"/>
  <c r="D1812" i="2"/>
  <c r="D1782" i="2"/>
  <c r="D1486" i="2"/>
  <c r="D1760" i="2"/>
  <c r="D1361" i="2"/>
  <c r="D1404" i="2"/>
  <c r="D1409" i="2"/>
  <c r="D1395" i="2"/>
  <c r="D1658" i="2"/>
  <c r="D1607" i="2"/>
  <c r="D1511" i="2"/>
  <c r="D1762" i="2"/>
  <c r="D1640" i="2"/>
  <c r="D1550" i="2"/>
  <c r="I1159" i="2"/>
  <c r="U1159" i="2"/>
  <c r="S1159" i="2"/>
  <c r="W1159" i="2"/>
  <c r="P1159" i="2"/>
  <c r="T1159" i="2"/>
  <c r="J1913" i="2"/>
  <c r="X1913" i="2"/>
  <c r="O1913" i="2"/>
  <c r="N894" i="2"/>
  <c r="X894" i="2"/>
  <c r="T894" i="2"/>
  <c r="V1263" i="2"/>
  <c r="D1542" i="2"/>
  <c r="J1167" i="2"/>
  <c r="N1167" i="2"/>
  <c r="G1167" i="2"/>
  <c r="AA1167" i="2"/>
  <c r="R1167" i="2"/>
  <c r="E1167" i="2"/>
  <c r="F1167" i="2"/>
  <c r="T1167" i="2"/>
  <c r="O1167" i="2"/>
  <c r="K1167" i="2"/>
  <c r="Q1167" i="2"/>
  <c r="U1167" i="2"/>
  <c r="Y1159" i="2"/>
  <c r="AB1159" i="2"/>
  <c r="R1159" i="2"/>
  <c r="L1159" i="2"/>
  <c r="K1159" i="2"/>
  <c r="N1913" i="2"/>
  <c r="T1913" i="2"/>
  <c r="K1913" i="2"/>
  <c r="L894" i="2"/>
  <c r="M894" i="2"/>
  <c r="O894" i="2"/>
  <c r="W1263" i="2"/>
  <c r="T1263" i="2"/>
  <c r="D1915" i="2"/>
  <c r="D1810" i="2"/>
  <c r="D1834" i="2"/>
  <c r="Y1170" i="2"/>
  <c r="U1170" i="2"/>
  <c r="N1170" i="2"/>
  <c r="V1170" i="2"/>
  <c r="R1170" i="2"/>
  <c r="T1170" i="2"/>
  <c r="P936" i="2"/>
  <c r="E936" i="2"/>
  <c r="U936" i="2"/>
  <c r="V936" i="2"/>
  <c r="R936" i="2"/>
  <c r="J936" i="2"/>
  <c r="L936" i="2"/>
  <c r="I936" i="2"/>
  <c r="F936" i="2"/>
  <c r="W936" i="2"/>
  <c r="K936" i="2"/>
  <c r="T936" i="2"/>
  <c r="M936" i="2"/>
  <c r="N936" i="2"/>
  <c r="S936" i="2"/>
  <c r="H1264" i="2"/>
  <c r="L1264" i="2"/>
  <c r="N1264" i="2"/>
  <c r="O1264" i="2"/>
  <c r="F1264" i="2"/>
  <c r="K1264" i="2"/>
  <c r="E1264" i="2"/>
  <c r="Q1264" i="2"/>
  <c r="T1264" i="2"/>
  <c r="G1264" i="2"/>
  <c r="Z1264" i="2"/>
  <c r="AA1264" i="2"/>
  <c r="G1211" i="2"/>
  <c r="H1211" i="2"/>
  <c r="X1240" i="2"/>
  <c r="Z1240" i="2"/>
  <c r="I1240" i="2"/>
  <c r="L1240" i="2"/>
  <c r="K1240" i="2"/>
  <c r="E1240" i="2"/>
  <c r="D1413" i="2"/>
  <c r="D1862" i="2"/>
  <c r="D1318" i="2"/>
  <c r="P1861" i="2"/>
  <c r="Q1069" i="2"/>
  <c r="M1069" i="2"/>
  <c r="G1069" i="2"/>
  <c r="S1069" i="2"/>
  <c r="AA1069" i="2"/>
  <c r="U1069" i="2"/>
  <c r="M945" i="2"/>
  <c r="X945" i="2"/>
  <c r="AB945" i="2"/>
  <c r="G945" i="2"/>
  <c r="K945" i="2"/>
  <c r="J945" i="2"/>
  <c r="U945" i="2"/>
  <c r="I945" i="2"/>
  <c r="Q945" i="2"/>
  <c r="W945" i="2"/>
  <c r="AA945" i="2"/>
  <c r="Z945" i="2"/>
  <c r="R1731" i="2"/>
  <c r="L903" i="2"/>
  <c r="AB903" i="2"/>
  <c r="Q903" i="2"/>
  <c r="S903" i="2"/>
  <c r="V903" i="2"/>
  <c r="Z903" i="2"/>
  <c r="P903" i="2"/>
  <c r="E903" i="2"/>
  <c r="U903" i="2"/>
  <c r="AA903" i="2"/>
  <c r="O903" i="2"/>
  <c r="G903" i="2"/>
  <c r="T903" i="2"/>
  <c r="I903" i="2"/>
  <c r="Y903" i="2"/>
  <c r="F903" i="2"/>
  <c r="R903" i="2"/>
  <c r="J903" i="2"/>
  <c r="E1185" i="2"/>
  <c r="X1185" i="2"/>
  <c r="H1185" i="2"/>
  <c r="AB1185" i="2"/>
  <c r="Z1185" i="2"/>
  <c r="W1185" i="2"/>
  <c r="I1185" i="2"/>
  <c r="N1185" i="2"/>
  <c r="Q1185" i="2"/>
  <c r="J1185" i="2"/>
  <c r="G1185" i="2"/>
  <c r="F1185" i="2"/>
  <c r="T1185" i="2"/>
  <c r="R1185" i="2"/>
  <c r="P1185" i="2"/>
  <c r="S1185" i="2"/>
  <c r="AA1185" i="2"/>
  <c r="K1185" i="2"/>
  <c r="H1922" i="2"/>
  <c r="I1211" i="2"/>
  <c r="E1211" i="2"/>
  <c r="Z1211" i="2"/>
  <c r="X1211" i="2"/>
  <c r="Q1211" i="2"/>
  <c r="S1211" i="2"/>
  <c r="N1211" i="2"/>
  <c r="J1211" i="2"/>
  <c r="L1211" i="2"/>
  <c r="F1211" i="2"/>
  <c r="R1211" i="2"/>
  <c r="AA1211" i="2"/>
  <c r="T1211" i="2"/>
  <c r="P1211" i="2"/>
  <c r="V1211" i="2"/>
  <c r="AB1211" i="2"/>
  <c r="W1211" i="2"/>
  <c r="O1211" i="2"/>
  <c r="I1069" i="2"/>
  <c r="L1069" i="2"/>
  <c r="N1069" i="2"/>
  <c r="W1069" i="2"/>
  <c r="P1069" i="2"/>
  <c r="O1069" i="2"/>
  <c r="V1069" i="2"/>
  <c r="X1069" i="2"/>
  <c r="H1069" i="2"/>
  <c r="Z1069" i="2"/>
  <c r="T1069" i="2"/>
  <c r="D1890" i="2"/>
  <c r="D1500" i="2"/>
  <c r="D1312" i="2"/>
  <c r="D1580" i="2"/>
  <c r="D1390" i="2"/>
  <c r="D1725" i="2"/>
  <c r="D1566" i="2"/>
  <c r="D1543" i="2"/>
  <c r="D1382" i="2"/>
  <c r="D1454" i="2"/>
  <c r="D1795" i="2"/>
  <c r="D1628" i="2"/>
  <c r="D1507" i="2"/>
  <c r="D1307" i="2"/>
  <c r="D1563" i="2"/>
  <c r="D1386" i="2"/>
  <c r="D1852" i="2"/>
  <c r="D1847" i="2"/>
  <c r="D1497" i="2"/>
  <c r="D1620" i="2"/>
  <c r="D1920" i="2"/>
  <c r="D1514" i="2"/>
  <c r="D1885" i="2"/>
  <c r="D1513" i="2"/>
  <c r="D1831" i="2"/>
  <c r="D1445" i="2"/>
  <c r="D1693" i="2"/>
  <c r="N935" i="2"/>
  <c r="O935" i="2"/>
  <c r="V935" i="2"/>
  <c r="AA935" i="2"/>
  <c r="R935" i="2"/>
  <c r="Y935" i="2"/>
  <c r="S935" i="2"/>
  <c r="T935" i="2"/>
  <c r="L935" i="2"/>
  <c r="G935" i="2"/>
  <c r="Q935" i="2"/>
  <c r="U935" i="2"/>
  <c r="E935" i="2"/>
  <c r="X935" i="2"/>
  <c r="Z935" i="2"/>
  <c r="W935" i="2"/>
  <c r="AB935" i="2"/>
  <c r="I935" i="2"/>
  <c r="I953" i="2"/>
  <c r="E953" i="2"/>
  <c r="Z953" i="2"/>
  <c r="H953" i="2"/>
  <c r="V953" i="2"/>
  <c r="S953" i="2"/>
  <c r="N953" i="2"/>
  <c r="J953" i="2"/>
  <c r="F953" i="2"/>
  <c r="R953" i="2"/>
  <c r="X953" i="2"/>
  <c r="W953" i="2"/>
  <c r="T953" i="2"/>
  <c r="P953" i="2"/>
  <c r="Q953" i="2"/>
  <c r="L953" i="2"/>
  <c r="O953" i="2"/>
  <c r="K953" i="2"/>
  <c r="N975" i="2"/>
  <c r="O975" i="2"/>
  <c r="V975" i="2"/>
  <c r="R975" i="2"/>
  <c r="AB975" i="2"/>
  <c r="U975" i="2"/>
  <c r="S975" i="2"/>
  <c r="T975" i="2"/>
  <c r="L975" i="2"/>
  <c r="F975" i="2"/>
  <c r="Y975" i="2"/>
  <c r="M975" i="2"/>
  <c r="E975" i="2"/>
  <c r="X975" i="2"/>
  <c r="Z975" i="2"/>
  <c r="W975" i="2"/>
  <c r="G975" i="2"/>
  <c r="I975" i="2"/>
  <c r="AB953" i="2"/>
  <c r="AA975" i="2"/>
  <c r="H975" i="2"/>
  <c r="P935" i="2"/>
  <c r="H935" i="2"/>
  <c r="F935" i="2"/>
  <c r="G953" i="2"/>
  <c r="Y953" i="2"/>
  <c r="K975" i="2"/>
  <c r="K935" i="2"/>
  <c r="P1141" i="2"/>
  <c r="G1141" i="2"/>
  <c r="Q1206" i="2"/>
  <c r="M1206" i="2"/>
  <c r="O1206" i="2"/>
  <c r="Y1206" i="2"/>
  <c r="T1206" i="2"/>
  <c r="J1206" i="2"/>
  <c r="V1206" i="2"/>
  <c r="S1206" i="2"/>
  <c r="X1206" i="2"/>
  <c r="I1206" i="2"/>
  <c r="U1206" i="2"/>
  <c r="R1206" i="2"/>
  <c r="G1206" i="2"/>
  <c r="Z1206" i="2"/>
  <c r="W1206" i="2"/>
  <c r="E1206" i="2"/>
  <c r="AB1206" i="2"/>
  <c r="N1206" i="2"/>
  <c r="V1173" i="2"/>
  <c r="E1173" i="2"/>
  <c r="L1173" i="2"/>
  <c r="O1173" i="2"/>
  <c r="K1173" i="2"/>
  <c r="H1173" i="2"/>
  <c r="J1173" i="2"/>
  <c r="T1173" i="2"/>
  <c r="N1173" i="2"/>
  <c r="M1173" i="2"/>
  <c r="X1173" i="2"/>
  <c r="W1173" i="2"/>
  <c r="I1173" i="2"/>
  <c r="Q1173" i="2"/>
  <c r="F1173" i="2"/>
  <c r="Z1173" i="2"/>
  <c r="G1173" i="2"/>
  <c r="S1173" i="2"/>
  <c r="U1173" i="2"/>
  <c r="AA1206" i="2"/>
  <c r="N1679" i="2"/>
  <c r="D1489" i="2"/>
  <c r="D1843" i="2"/>
  <c r="D1596" i="2"/>
  <c r="D1717" i="2"/>
  <c r="D1647" i="2"/>
  <c r="D1841" i="2"/>
  <c r="D1378" i="2"/>
  <c r="D1818" i="2"/>
  <c r="D1790" i="2"/>
  <c r="D1350" i="2"/>
  <c r="D1737" i="2"/>
  <c r="D1304" i="2"/>
  <c r="D1615" i="2"/>
  <c r="D1892" i="2"/>
  <c r="D1552" i="2"/>
  <c r="D1701" i="2"/>
  <c r="D1458" i="2"/>
  <c r="D1356" i="2"/>
  <c r="D1730" i="2"/>
  <c r="J1730" i="2" s="1"/>
  <c r="D1397" i="2"/>
  <c r="D1403" i="2"/>
  <c r="AB1403" i="2" s="1"/>
  <c r="D1839" i="2"/>
  <c r="D1813" i="2"/>
  <c r="D1334" i="2"/>
  <c r="D1303" i="2"/>
  <c r="D1870" i="2"/>
  <c r="D1792" i="2"/>
  <c r="D1738" i="2"/>
  <c r="D1842" i="2"/>
  <c r="D1593" i="2"/>
  <c r="D1501" i="2"/>
  <c r="D1826" i="2"/>
  <c r="D1906" i="2"/>
  <c r="D1694" i="2"/>
  <c r="D1342" i="2"/>
  <c r="D1396" i="2"/>
  <c r="L1141" i="2"/>
  <c r="E1141" i="2"/>
  <c r="Z1141" i="2"/>
  <c r="K1141" i="2"/>
  <c r="R1141" i="2"/>
  <c r="AA1141" i="2"/>
  <c r="U1141" i="2"/>
  <c r="X1141" i="2"/>
  <c r="S1141" i="2"/>
  <c r="Y1141" i="2"/>
  <c r="O1141" i="2"/>
  <c r="F1141" i="2"/>
  <c r="H1141" i="2"/>
  <c r="M1141" i="2"/>
  <c r="AB1141" i="2"/>
  <c r="I1141" i="2"/>
  <c r="V1141" i="2"/>
  <c r="Q1141" i="2"/>
  <c r="J1141" i="2"/>
  <c r="N1141" i="2"/>
  <c r="T1141" i="2"/>
  <c r="W1141" i="2"/>
  <c r="Q859" i="2"/>
  <c r="K859" i="2"/>
  <c r="G859" i="2"/>
  <c r="AB859" i="2"/>
  <c r="S859" i="2"/>
  <c r="T859" i="2"/>
  <c r="I859" i="2"/>
  <c r="Y859" i="2"/>
  <c r="V859" i="2"/>
  <c r="R859" i="2"/>
  <c r="Z859" i="2"/>
  <c r="J859" i="2"/>
  <c r="AA1310" i="2"/>
  <c r="D1557" i="2"/>
  <c r="D1630" i="2"/>
  <c r="D1407" i="2"/>
  <c r="D1584" i="2"/>
  <c r="D1434" i="2"/>
  <c r="D1449" i="2"/>
  <c r="D1771" i="2"/>
  <c r="D1338" i="2"/>
  <c r="D1772" i="2"/>
  <c r="D1854" i="2"/>
  <c r="D1877" i="2"/>
  <c r="D1745" i="2"/>
  <c r="D1774" i="2"/>
  <c r="D1529" i="2"/>
  <c r="D1376" i="2"/>
  <c r="D1421" i="2"/>
  <c r="D1319" i="2"/>
  <c r="D1686" i="2"/>
  <c r="D1576" i="2"/>
  <c r="D1682" i="2"/>
  <c r="D1368" i="2"/>
  <c r="D1707" i="2"/>
  <c r="D1699" i="2"/>
  <c r="D1340" i="2"/>
  <c r="D1575" i="2"/>
  <c r="D1420" i="2"/>
  <c r="D1848" i="2"/>
  <c r="D1815" i="2"/>
  <c r="D1857" i="2"/>
  <c r="D1804" i="2"/>
  <c r="D1648" i="2"/>
  <c r="D1691" i="2"/>
  <c r="D1516" i="2"/>
  <c r="D1589" i="2"/>
  <c r="D1577" i="2"/>
  <c r="D1886" i="2"/>
  <c r="D1412" i="2"/>
  <c r="D1889" i="2"/>
  <c r="D1476" i="2"/>
  <c r="D1696" i="2"/>
  <c r="D1879" i="2"/>
  <c r="D1925" i="2"/>
  <c r="D1456" i="2"/>
  <c r="D1327" i="2"/>
  <c r="D1520" i="2"/>
  <c r="D1845" i="2"/>
  <c r="D1321" i="2"/>
  <c r="D1680" i="2"/>
  <c r="D1635" i="2"/>
  <c r="D1675" i="2"/>
  <c r="D1638" i="2"/>
  <c r="D1767" i="2"/>
  <c r="D1351" i="2"/>
  <c r="D1337" i="2"/>
  <c r="D1535" i="2"/>
  <c r="D1488" i="2"/>
  <c r="D1484" i="2"/>
  <c r="D1444" i="2"/>
  <c r="D1816" i="2"/>
  <c r="D1614" i="2"/>
  <c r="D1645" i="2"/>
  <c r="D1660" i="2"/>
  <c r="D1346" i="2"/>
  <c r="D1344" i="2"/>
  <c r="D1820" i="2"/>
  <c r="D1313" i="2"/>
  <c r="D1665" i="2"/>
  <c r="D1800" i="2"/>
  <c r="D1549" i="2"/>
  <c r="D1781" i="2"/>
  <c r="D1402" i="2"/>
  <c r="AB1402" i="2" s="1"/>
  <c r="D1695" i="2"/>
  <c r="D1355" i="2"/>
  <c r="D1610" i="2"/>
  <c r="D1657" i="2"/>
  <c r="D1899" i="2"/>
  <c r="D1829" i="2"/>
  <c r="D1806" i="2"/>
  <c r="D1850" i="2"/>
  <c r="D1655" i="2"/>
  <c r="D1336" i="2"/>
  <c r="D1470" i="2"/>
  <c r="D1654" i="2"/>
  <c r="D1573" i="2"/>
  <c r="D1902" i="2"/>
  <c r="D1656" i="2"/>
  <c r="D1431" i="2"/>
  <c r="D1492" i="2"/>
  <c r="D1710" i="2"/>
  <c r="D1901" i="2"/>
  <c r="D1393" i="2"/>
  <c r="D1320" i="2"/>
  <c r="D1649" i="2"/>
  <c r="D1865" i="2"/>
  <c r="D1392" i="2"/>
  <c r="D1735" i="2"/>
  <c r="D1757" i="2"/>
  <c r="A340" i="2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D2162" i="2" s="1"/>
  <c r="D1856" i="2"/>
  <c r="D1625" i="2"/>
  <c r="D1796" i="2"/>
  <c r="D1410" i="2"/>
  <c r="D1713" i="2"/>
  <c r="D1700" i="2"/>
  <c r="D1325" i="2"/>
  <c r="D1703" i="2"/>
  <c r="D1883" i="2"/>
  <c r="D1358" i="2"/>
  <c r="D1515" i="2"/>
  <c r="D1728" i="2"/>
  <c r="D1918" i="2"/>
  <c r="D1545" i="2"/>
  <c r="D1844" i="2"/>
  <c r="D1528" i="2"/>
  <c r="D1326" i="2"/>
  <c r="D1332" i="2"/>
  <c r="D1698" i="2"/>
  <c r="D1466" i="2"/>
  <c r="D1908" i="2"/>
  <c r="D1369" i="2"/>
  <c r="D1869" i="2"/>
  <c r="K1140" i="2"/>
  <c r="AA1140" i="2"/>
  <c r="T1140" i="2"/>
  <c r="Q1140" i="2"/>
  <c r="Z1140" i="2"/>
  <c r="V1140" i="2"/>
  <c r="O1140" i="2"/>
  <c r="H1140" i="2"/>
  <c r="X1140" i="2"/>
  <c r="Y1140" i="2"/>
  <c r="M1140" i="2"/>
  <c r="E1140" i="2"/>
  <c r="S1140" i="2"/>
  <c r="L1140" i="2"/>
  <c r="AB1140" i="2"/>
  <c r="J1140" i="2"/>
  <c r="N1140" i="2"/>
  <c r="F1140" i="2"/>
  <c r="W1140" i="2"/>
  <c r="U1140" i="2"/>
  <c r="I1140" i="2"/>
  <c r="Q1704" i="2"/>
  <c r="J955" i="2"/>
  <c r="S955" i="2"/>
  <c r="O955" i="2"/>
  <c r="H955" i="2"/>
  <c r="I955" i="2"/>
  <c r="U955" i="2"/>
  <c r="P955" i="2"/>
  <c r="Z955" i="2"/>
  <c r="T955" i="2"/>
  <c r="R955" i="2"/>
  <c r="Y955" i="2"/>
  <c r="W955" i="2"/>
  <c r="X955" i="2"/>
  <c r="N955" i="2"/>
  <c r="V955" i="2"/>
  <c r="Q955" i="2"/>
  <c r="L955" i="2"/>
  <c r="M955" i="2"/>
  <c r="K955" i="2"/>
  <c r="E955" i="2"/>
  <c r="F955" i="2"/>
  <c r="P1010" i="2"/>
  <c r="L1010" i="2"/>
  <c r="M1010" i="2"/>
  <c r="H1010" i="2"/>
  <c r="J1010" i="2"/>
  <c r="F1010" i="2"/>
  <c r="E1010" i="2"/>
  <c r="AA1010" i="2"/>
  <c r="W1010" i="2"/>
  <c r="O1010" i="2"/>
  <c r="S1010" i="2"/>
  <c r="N1010" i="2"/>
  <c r="Y1036" i="2"/>
  <c r="L1036" i="2"/>
  <c r="U1036" i="2"/>
  <c r="F1036" i="2"/>
  <c r="AB1036" i="2"/>
  <c r="I1036" i="2"/>
  <c r="G1036" i="2"/>
  <c r="H1036" i="2"/>
  <c r="V1036" i="2"/>
  <c r="R1036" i="2"/>
  <c r="X1036" i="2"/>
  <c r="O1036" i="2"/>
  <c r="W1036" i="2"/>
  <c r="M1036" i="2"/>
  <c r="T1036" i="2"/>
  <c r="AA1036" i="2"/>
  <c r="E1036" i="2"/>
  <c r="J1036" i="2"/>
  <c r="K1036" i="2"/>
  <c r="P1036" i="2"/>
  <c r="Q1036" i="2"/>
  <c r="O1051" i="2"/>
  <c r="H1051" i="2"/>
  <c r="X1051" i="2"/>
  <c r="U1051" i="2"/>
  <c r="Q1051" i="2"/>
  <c r="I1051" i="2"/>
  <c r="G1051" i="2"/>
  <c r="W1051" i="2"/>
  <c r="P1051" i="2"/>
  <c r="E1051" i="2"/>
  <c r="N1051" i="2"/>
  <c r="Y1051" i="2"/>
  <c r="X1208" i="2"/>
  <c r="Z1208" i="2"/>
  <c r="I1208" i="2"/>
  <c r="L1208" i="2"/>
  <c r="N1208" i="2"/>
  <c r="O1208" i="2"/>
  <c r="H1208" i="2"/>
  <c r="S1208" i="2"/>
  <c r="F1208" i="2"/>
  <c r="Y1208" i="2"/>
  <c r="K1208" i="2"/>
  <c r="E1208" i="2"/>
  <c r="Q1208" i="2"/>
  <c r="P1208" i="2"/>
  <c r="G1208" i="2"/>
  <c r="W1208" i="2"/>
  <c r="U1208" i="2"/>
  <c r="V1208" i="2"/>
  <c r="AA1208" i="2"/>
  <c r="T1208" i="2"/>
  <c r="M1208" i="2"/>
  <c r="J1208" i="2"/>
  <c r="R1208" i="2"/>
  <c r="I1228" i="2"/>
  <c r="AA1228" i="2"/>
  <c r="W1228" i="2"/>
  <c r="M1228" i="2"/>
  <c r="Q1228" i="2"/>
  <c r="P1228" i="2"/>
  <c r="T1228" i="2"/>
  <c r="K1228" i="2"/>
  <c r="AB1228" i="2"/>
  <c r="G1228" i="2"/>
  <c r="V1228" i="2"/>
  <c r="Y1228" i="2"/>
  <c r="F1228" i="2"/>
  <c r="S1228" i="2"/>
  <c r="N1228" i="2"/>
  <c r="X1271" i="2"/>
  <c r="Y1271" i="2"/>
  <c r="F1271" i="2"/>
  <c r="V1271" i="2"/>
  <c r="W1271" i="2"/>
  <c r="O1271" i="2"/>
  <c r="I1271" i="2"/>
  <c r="P1271" i="2"/>
  <c r="U1271" i="2"/>
  <c r="S1271" i="2"/>
  <c r="M1271" i="2"/>
  <c r="T1271" i="2"/>
  <c r="Q1271" i="2"/>
  <c r="L1271" i="2"/>
  <c r="AA1271" i="2"/>
  <c r="J1308" i="2"/>
  <c r="R1612" i="2"/>
  <c r="Z1036" i="2"/>
  <c r="P1140" i="2"/>
  <c r="Q1241" i="2"/>
  <c r="N1241" i="2"/>
  <c r="Z1241" i="2"/>
  <c r="O1241" i="2"/>
  <c r="S1241" i="2"/>
  <c r="T1010" i="2"/>
  <c r="AB1010" i="2"/>
  <c r="K1010" i="2"/>
  <c r="V1051" i="2"/>
  <c r="T1051" i="2"/>
  <c r="K1051" i="2"/>
  <c r="J1228" i="2"/>
  <c r="R1228" i="2"/>
  <c r="G1271" i="2"/>
  <c r="E1271" i="2"/>
  <c r="AB955" i="2"/>
  <c r="S1036" i="2"/>
  <c r="G1140" i="2"/>
  <c r="V1010" i="2"/>
  <c r="I1010" i="2"/>
  <c r="Q1010" i="2"/>
  <c r="J1051" i="2"/>
  <c r="F1051" i="2"/>
  <c r="L1051" i="2"/>
  <c r="U1228" i="2"/>
  <c r="X1228" i="2"/>
  <c r="J1271" i="2"/>
  <c r="N1271" i="2"/>
  <c r="AA955" i="2"/>
  <c r="N1036" i="2"/>
  <c r="H900" i="2"/>
  <c r="AA900" i="2"/>
  <c r="W900" i="2"/>
  <c r="R900" i="2"/>
  <c r="T900" i="2"/>
  <c r="V900" i="2"/>
  <c r="Z900" i="2"/>
  <c r="Q900" i="2"/>
  <c r="G900" i="2"/>
  <c r="S900" i="2"/>
  <c r="N900" i="2"/>
  <c r="F900" i="2"/>
  <c r="O900" i="2"/>
  <c r="E900" i="2"/>
  <c r="X900" i="2"/>
  <c r="M900" i="2"/>
  <c r="Y900" i="2"/>
  <c r="AA381" i="2"/>
  <c r="AB381" i="2"/>
  <c r="AA382" i="2"/>
  <c r="AB382" i="2"/>
  <c r="AA377" i="2"/>
  <c r="AB377" i="2"/>
  <c r="AA376" i="2"/>
  <c r="AB376" i="2"/>
  <c r="AA375" i="2"/>
  <c r="AB375" i="2"/>
  <c r="AA379" i="2"/>
  <c r="AB379" i="2"/>
  <c r="AA374" i="2"/>
  <c r="AB374" i="2"/>
  <c r="AA369" i="2"/>
  <c r="AB369" i="2"/>
  <c r="AA385" i="2"/>
  <c r="AB385" i="2"/>
  <c r="AA384" i="2"/>
  <c r="AB384" i="2"/>
  <c r="AA386" i="2"/>
  <c r="AB386" i="2"/>
  <c r="AA383" i="2"/>
  <c r="AB383" i="2"/>
  <c r="AA390" i="2"/>
  <c r="AB390" i="2"/>
  <c r="AA380" i="2"/>
  <c r="AB380" i="2"/>
  <c r="AA370" i="2"/>
  <c r="AB370" i="2"/>
  <c r="AA373" i="2"/>
  <c r="AB373" i="2"/>
  <c r="AA389" i="2"/>
  <c r="AB389" i="2"/>
  <c r="AA378" i="2"/>
  <c r="AB378" i="2"/>
  <c r="AA372" i="2"/>
  <c r="AB372" i="2"/>
  <c r="AA388" i="2"/>
  <c r="AB388" i="2"/>
  <c r="AA371" i="2"/>
  <c r="AB371" i="2"/>
  <c r="AA387" i="2"/>
  <c r="AB387" i="2"/>
  <c r="AB22" i="2"/>
  <c r="X22" i="2"/>
  <c r="T22" i="2"/>
  <c r="P22" i="2"/>
  <c r="L22" i="2"/>
  <c r="H22" i="2"/>
  <c r="AA22" i="2"/>
  <c r="W22" i="2"/>
  <c r="S22" i="2"/>
  <c r="O22" i="2"/>
  <c r="K22" i="2"/>
  <c r="G22" i="2"/>
  <c r="Z22" i="2"/>
  <c r="V22" i="2"/>
  <c r="R22" i="2"/>
  <c r="N22" i="2"/>
  <c r="J22" i="2"/>
  <c r="F22" i="2"/>
  <c r="Y22" i="2"/>
  <c r="U22" i="2"/>
  <c r="Q22" i="2"/>
  <c r="M22" i="2"/>
  <c r="I22" i="2"/>
  <c r="E22" i="2"/>
  <c r="X54" i="2"/>
  <c r="T54" i="2"/>
  <c r="P54" i="2"/>
  <c r="L54" i="2"/>
  <c r="H54" i="2"/>
  <c r="AA54" i="2"/>
  <c r="W54" i="2"/>
  <c r="S54" i="2"/>
  <c r="O54" i="2"/>
  <c r="K54" i="2"/>
  <c r="G54" i="2"/>
  <c r="Z54" i="2"/>
  <c r="V54" i="2"/>
  <c r="R54" i="2"/>
  <c r="N54" i="2"/>
  <c r="J54" i="2"/>
  <c r="F54" i="2"/>
  <c r="Y54" i="2"/>
  <c r="U54" i="2"/>
  <c r="Q54" i="2"/>
  <c r="M54" i="2"/>
  <c r="I54" i="2"/>
  <c r="E54" i="2"/>
  <c r="AB86" i="2"/>
  <c r="X86" i="2"/>
  <c r="T86" i="2"/>
  <c r="P86" i="2"/>
  <c r="L86" i="2"/>
  <c r="H86" i="2"/>
  <c r="AA86" i="2"/>
  <c r="W86" i="2"/>
  <c r="S86" i="2"/>
  <c r="O86" i="2"/>
  <c r="K86" i="2"/>
  <c r="G86" i="2"/>
  <c r="Z86" i="2"/>
  <c r="V86" i="2"/>
  <c r="R86" i="2"/>
  <c r="N86" i="2"/>
  <c r="J86" i="2"/>
  <c r="F86" i="2"/>
  <c r="Y86" i="2"/>
  <c r="U86" i="2"/>
  <c r="Q86" i="2"/>
  <c r="M86" i="2"/>
  <c r="I86" i="2"/>
  <c r="E86" i="2"/>
  <c r="AB118" i="2"/>
  <c r="X118" i="2"/>
  <c r="T118" i="2"/>
  <c r="P118" i="2"/>
  <c r="L118" i="2"/>
  <c r="H118" i="2"/>
  <c r="AA118" i="2"/>
  <c r="W118" i="2"/>
  <c r="S118" i="2"/>
  <c r="O118" i="2"/>
  <c r="K118" i="2"/>
  <c r="G118" i="2"/>
  <c r="Z118" i="2"/>
  <c r="V118" i="2"/>
  <c r="R118" i="2"/>
  <c r="N118" i="2"/>
  <c r="J118" i="2"/>
  <c r="F118" i="2"/>
  <c r="Y118" i="2"/>
  <c r="U118" i="2"/>
  <c r="Q118" i="2"/>
  <c r="M118" i="2"/>
  <c r="I118" i="2"/>
  <c r="E118" i="2"/>
  <c r="AA150" i="2"/>
  <c r="W150" i="2"/>
  <c r="S150" i="2"/>
  <c r="O150" i="2"/>
  <c r="K150" i="2"/>
  <c r="G150" i="2"/>
  <c r="Z150" i="2"/>
  <c r="V150" i="2"/>
  <c r="R150" i="2"/>
  <c r="N150" i="2"/>
  <c r="J150" i="2"/>
  <c r="F150" i="2"/>
  <c r="Y150" i="2"/>
  <c r="U150" i="2"/>
  <c r="Q150" i="2"/>
  <c r="M150" i="2"/>
  <c r="I150" i="2"/>
  <c r="E150" i="2"/>
  <c r="AB150" i="2"/>
  <c r="X150" i="2"/>
  <c r="T150" i="2"/>
  <c r="P150" i="2"/>
  <c r="L150" i="2"/>
  <c r="H150" i="2"/>
  <c r="AB10" i="2"/>
  <c r="X10" i="2"/>
  <c r="T10" i="2"/>
  <c r="P10" i="2"/>
  <c r="L10" i="2"/>
  <c r="H10" i="2"/>
  <c r="AA10" i="2"/>
  <c r="W10" i="2"/>
  <c r="S10" i="2"/>
  <c r="O10" i="2"/>
  <c r="K10" i="2"/>
  <c r="G10" i="2"/>
  <c r="Z10" i="2"/>
  <c r="V10" i="2"/>
  <c r="R10" i="2"/>
  <c r="N10" i="2"/>
  <c r="J10" i="2"/>
  <c r="F10" i="2"/>
  <c r="Y10" i="2"/>
  <c r="U10" i="2"/>
  <c r="Q10" i="2"/>
  <c r="M10" i="2"/>
  <c r="I10" i="2"/>
  <c r="E10" i="2"/>
  <c r="AB26" i="2"/>
  <c r="X26" i="2"/>
  <c r="T26" i="2"/>
  <c r="P26" i="2"/>
  <c r="L26" i="2"/>
  <c r="H26" i="2"/>
  <c r="AA26" i="2"/>
  <c r="W26" i="2"/>
  <c r="S26" i="2"/>
  <c r="O26" i="2"/>
  <c r="K26" i="2"/>
  <c r="G26" i="2"/>
  <c r="Z26" i="2"/>
  <c r="V26" i="2"/>
  <c r="R26" i="2"/>
  <c r="N26" i="2"/>
  <c r="J26" i="2"/>
  <c r="F26" i="2"/>
  <c r="Y26" i="2"/>
  <c r="U26" i="2"/>
  <c r="Q26" i="2"/>
  <c r="M26" i="2"/>
  <c r="I26" i="2"/>
  <c r="E26" i="2"/>
  <c r="X58" i="2"/>
  <c r="T58" i="2"/>
  <c r="P58" i="2"/>
  <c r="L58" i="2"/>
  <c r="H58" i="2"/>
  <c r="AA58" i="2"/>
  <c r="W58" i="2"/>
  <c r="S58" i="2"/>
  <c r="O58" i="2"/>
  <c r="K58" i="2"/>
  <c r="G58" i="2"/>
  <c r="Z58" i="2"/>
  <c r="V58" i="2"/>
  <c r="R58" i="2"/>
  <c r="N58" i="2"/>
  <c r="J58" i="2"/>
  <c r="F58" i="2"/>
  <c r="Y58" i="2"/>
  <c r="U58" i="2"/>
  <c r="Q58" i="2"/>
  <c r="M58" i="2"/>
  <c r="I58" i="2"/>
  <c r="E58" i="2"/>
  <c r="AB90" i="2"/>
  <c r="X90" i="2"/>
  <c r="T90" i="2"/>
  <c r="P90" i="2"/>
  <c r="L90" i="2"/>
  <c r="H90" i="2"/>
  <c r="AA90" i="2"/>
  <c r="W90" i="2"/>
  <c r="S90" i="2"/>
  <c r="O90" i="2"/>
  <c r="K90" i="2"/>
  <c r="G90" i="2"/>
  <c r="Z90" i="2"/>
  <c r="V90" i="2"/>
  <c r="R90" i="2"/>
  <c r="N90" i="2"/>
  <c r="J90" i="2"/>
  <c r="F90" i="2"/>
  <c r="Y90" i="2"/>
  <c r="U90" i="2"/>
  <c r="Q90" i="2"/>
  <c r="M90" i="2"/>
  <c r="I90" i="2"/>
  <c r="E90" i="2"/>
  <c r="AB122" i="2"/>
  <c r="X122" i="2"/>
  <c r="T122" i="2"/>
  <c r="P122" i="2"/>
  <c r="L122" i="2"/>
  <c r="H122" i="2"/>
  <c r="AA122" i="2"/>
  <c r="W122" i="2"/>
  <c r="S122" i="2"/>
  <c r="O122" i="2"/>
  <c r="K122" i="2"/>
  <c r="G122" i="2"/>
  <c r="Z122" i="2"/>
  <c r="V122" i="2"/>
  <c r="R122" i="2"/>
  <c r="N122" i="2"/>
  <c r="J122" i="2"/>
  <c r="F122" i="2"/>
  <c r="Y122" i="2"/>
  <c r="U122" i="2"/>
  <c r="Q122" i="2"/>
  <c r="M122" i="2"/>
  <c r="I122" i="2"/>
  <c r="E122" i="2"/>
  <c r="AA154" i="2"/>
  <c r="W154" i="2"/>
  <c r="S154" i="2"/>
  <c r="O154" i="2"/>
  <c r="K154" i="2"/>
  <c r="G154" i="2"/>
  <c r="Z154" i="2"/>
  <c r="V154" i="2"/>
  <c r="R154" i="2"/>
  <c r="N154" i="2"/>
  <c r="J154" i="2"/>
  <c r="F154" i="2"/>
  <c r="Y154" i="2"/>
  <c r="U154" i="2"/>
  <c r="Q154" i="2"/>
  <c r="M154" i="2"/>
  <c r="I154" i="2"/>
  <c r="E154" i="2"/>
  <c r="AB154" i="2"/>
  <c r="X154" i="2"/>
  <c r="T154" i="2"/>
  <c r="P154" i="2"/>
  <c r="L154" i="2"/>
  <c r="H154" i="2"/>
  <c r="AA194" i="2"/>
  <c r="W194" i="2"/>
  <c r="S194" i="2"/>
  <c r="O194" i="2"/>
  <c r="K194" i="2"/>
  <c r="G194" i="2"/>
  <c r="Z194" i="2"/>
  <c r="V194" i="2"/>
  <c r="R194" i="2"/>
  <c r="N194" i="2"/>
  <c r="J194" i="2"/>
  <c r="F194" i="2"/>
  <c r="Y194" i="2"/>
  <c r="U194" i="2"/>
  <c r="Q194" i="2"/>
  <c r="M194" i="2"/>
  <c r="I194" i="2"/>
  <c r="E194" i="2"/>
  <c r="AB194" i="2"/>
  <c r="X194" i="2"/>
  <c r="T194" i="2"/>
  <c r="P194" i="2"/>
  <c r="L194" i="2"/>
  <c r="H194" i="2"/>
  <c r="AA246" i="2"/>
  <c r="W246" i="2"/>
  <c r="S246" i="2"/>
  <c r="O246" i="2"/>
  <c r="K246" i="2"/>
  <c r="G246" i="2"/>
  <c r="Z246" i="2"/>
  <c r="V246" i="2"/>
  <c r="R246" i="2"/>
  <c r="N246" i="2"/>
  <c r="J246" i="2"/>
  <c r="F246" i="2"/>
  <c r="Y246" i="2"/>
  <c r="U246" i="2"/>
  <c r="Q246" i="2"/>
  <c r="M246" i="2"/>
  <c r="I246" i="2"/>
  <c r="E246" i="2"/>
  <c r="AB246" i="2"/>
  <c r="X246" i="2"/>
  <c r="T246" i="2"/>
  <c r="P246" i="2"/>
  <c r="L246" i="2"/>
  <c r="H246" i="2"/>
  <c r="AA282" i="2"/>
  <c r="W282" i="2"/>
  <c r="S282" i="2"/>
  <c r="O282" i="2"/>
  <c r="K282" i="2"/>
  <c r="G282" i="2"/>
  <c r="Z282" i="2"/>
  <c r="V282" i="2"/>
  <c r="R282" i="2"/>
  <c r="N282" i="2"/>
  <c r="J282" i="2"/>
  <c r="F282" i="2"/>
  <c r="Y282" i="2"/>
  <c r="U282" i="2"/>
  <c r="Q282" i="2"/>
  <c r="M282" i="2"/>
  <c r="I282" i="2"/>
  <c r="E282" i="2"/>
  <c r="AB282" i="2"/>
  <c r="X282" i="2"/>
  <c r="T282" i="2"/>
  <c r="P282" i="2"/>
  <c r="L282" i="2"/>
  <c r="H282" i="2"/>
  <c r="AA302" i="2"/>
  <c r="W302" i="2"/>
  <c r="S302" i="2"/>
  <c r="O302" i="2"/>
  <c r="K302" i="2"/>
  <c r="G302" i="2"/>
  <c r="Z302" i="2"/>
  <c r="V302" i="2"/>
  <c r="R302" i="2"/>
  <c r="N302" i="2"/>
  <c r="J302" i="2"/>
  <c r="F302" i="2"/>
  <c r="Y302" i="2"/>
  <c r="U302" i="2"/>
  <c r="Q302" i="2"/>
  <c r="M302" i="2"/>
  <c r="I302" i="2"/>
  <c r="E302" i="2"/>
  <c r="AB302" i="2"/>
  <c r="X302" i="2"/>
  <c r="T302" i="2"/>
  <c r="P302" i="2"/>
  <c r="L302" i="2"/>
  <c r="H302" i="2"/>
  <c r="AA330" i="2"/>
  <c r="W330" i="2"/>
  <c r="S330" i="2"/>
  <c r="O330" i="2"/>
  <c r="K330" i="2"/>
  <c r="G330" i="2"/>
  <c r="Z330" i="2"/>
  <c r="V330" i="2"/>
  <c r="R330" i="2"/>
  <c r="N330" i="2"/>
  <c r="J330" i="2"/>
  <c r="F330" i="2"/>
  <c r="Y330" i="2"/>
  <c r="U330" i="2"/>
  <c r="Q330" i="2"/>
  <c r="M330" i="2"/>
  <c r="I330" i="2"/>
  <c r="E330" i="2"/>
  <c r="AB330" i="2"/>
  <c r="X330" i="2"/>
  <c r="T330" i="2"/>
  <c r="P330" i="2"/>
  <c r="L330" i="2"/>
  <c r="H330" i="2"/>
  <c r="AA358" i="2"/>
  <c r="W358" i="2"/>
  <c r="S358" i="2"/>
  <c r="O358" i="2"/>
  <c r="K358" i="2"/>
  <c r="G358" i="2"/>
  <c r="Z358" i="2"/>
  <c r="V358" i="2"/>
  <c r="R358" i="2"/>
  <c r="N358" i="2"/>
  <c r="J358" i="2"/>
  <c r="F358" i="2"/>
  <c r="Y358" i="2"/>
  <c r="U358" i="2"/>
  <c r="Q358" i="2"/>
  <c r="M358" i="2"/>
  <c r="I358" i="2"/>
  <c r="E358" i="2"/>
  <c r="AB358" i="2"/>
  <c r="X358" i="2"/>
  <c r="T358" i="2"/>
  <c r="P358" i="2"/>
  <c r="L358" i="2"/>
  <c r="H358" i="2"/>
  <c r="W382" i="2"/>
  <c r="S382" i="2"/>
  <c r="O382" i="2"/>
  <c r="K382" i="2"/>
  <c r="G382" i="2"/>
  <c r="Z382" i="2"/>
  <c r="V382" i="2"/>
  <c r="R382" i="2"/>
  <c r="N382" i="2"/>
  <c r="J382" i="2"/>
  <c r="F382" i="2"/>
  <c r="Y382" i="2"/>
  <c r="U382" i="2"/>
  <c r="Q382" i="2"/>
  <c r="M382" i="2"/>
  <c r="I382" i="2"/>
  <c r="E382" i="2"/>
  <c r="X382" i="2"/>
  <c r="T382" i="2"/>
  <c r="P382" i="2"/>
  <c r="L382" i="2"/>
  <c r="H382" i="2"/>
  <c r="AA438" i="2"/>
  <c r="W438" i="2"/>
  <c r="S438" i="2"/>
  <c r="O438" i="2"/>
  <c r="K438" i="2"/>
  <c r="G438" i="2"/>
  <c r="Z438" i="2"/>
  <c r="V438" i="2"/>
  <c r="R438" i="2"/>
  <c r="N438" i="2"/>
  <c r="J438" i="2"/>
  <c r="F438" i="2"/>
  <c r="Y438" i="2"/>
  <c r="U438" i="2"/>
  <c r="Q438" i="2"/>
  <c r="M438" i="2"/>
  <c r="I438" i="2"/>
  <c r="E438" i="2"/>
  <c r="AB438" i="2"/>
  <c r="X438" i="2"/>
  <c r="T438" i="2"/>
  <c r="P438" i="2"/>
  <c r="L438" i="2"/>
  <c r="H438" i="2"/>
  <c r="Z491" i="2"/>
  <c r="V491" i="2"/>
  <c r="R491" i="2"/>
  <c r="N491" i="2"/>
  <c r="J491" i="2"/>
  <c r="F491" i="2"/>
  <c r="Y491" i="2"/>
  <c r="U491" i="2"/>
  <c r="Q491" i="2"/>
  <c r="M491" i="2"/>
  <c r="I491" i="2"/>
  <c r="E491" i="2"/>
  <c r="AB491" i="2"/>
  <c r="X491" i="2"/>
  <c r="T491" i="2"/>
  <c r="P491" i="2"/>
  <c r="L491" i="2"/>
  <c r="H491" i="2"/>
  <c r="AA491" i="2"/>
  <c r="W491" i="2"/>
  <c r="S491" i="2"/>
  <c r="O491" i="2"/>
  <c r="K491" i="2"/>
  <c r="G491" i="2"/>
  <c r="Z623" i="2"/>
  <c r="V623" i="2"/>
  <c r="R623" i="2"/>
  <c r="N623" i="2"/>
  <c r="J623" i="2"/>
  <c r="F623" i="2"/>
  <c r="Y623" i="2"/>
  <c r="U623" i="2"/>
  <c r="Q623" i="2"/>
  <c r="M623" i="2"/>
  <c r="I623" i="2"/>
  <c r="E623" i="2"/>
  <c r="AB623" i="2"/>
  <c r="X623" i="2"/>
  <c r="T623" i="2"/>
  <c r="P623" i="2"/>
  <c r="L623" i="2"/>
  <c r="H623" i="2"/>
  <c r="AA623" i="2"/>
  <c r="W623" i="2"/>
  <c r="S623" i="2"/>
  <c r="O623" i="2"/>
  <c r="K623" i="2"/>
  <c r="G623" i="2"/>
  <c r="Y815" i="2"/>
  <c r="U815" i="2"/>
  <c r="Q815" i="2"/>
  <c r="M815" i="2"/>
  <c r="I815" i="2"/>
  <c r="E815" i="2"/>
  <c r="AB815" i="2"/>
  <c r="X815" i="2"/>
  <c r="T815" i="2"/>
  <c r="P815" i="2"/>
  <c r="L815" i="2"/>
  <c r="H815" i="2"/>
  <c r="Z815" i="2"/>
  <c r="R815" i="2"/>
  <c r="J815" i="2"/>
  <c r="W815" i="2"/>
  <c r="O815" i="2"/>
  <c r="G815" i="2"/>
  <c r="AA815" i="2"/>
  <c r="K815" i="2"/>
  <c r="V815" i="2"/>
  <c r="F815" i="2"/>
  <c r="S815" i="2"/>
  <c r="N815" i="2"/>
  <c r="Y65" i="2"/>
  <c r="U65" i="2"/>
  <c r="Q65" i="2"/>
  <c r="M65" i="2"/>
  <c r="I65" i="2"/>
  <c r="E65" i="2"/>
  <c r="X65" i="2"/>
  <c r="T65" i="2"/>
  <c r="P65" i="2"/>
  <c r="L65" i="2"/>
  <c r="H65" i="2"/>
  <c r="AA65" i="2"/>
  <c r="W65" i="2"/>
  <c r="S65" i="2"/>
  <c r="O65" i="2"/>
  <c r="K65" i="2"/>
  <c r="G65" i="2"/>
  <c r="Z65" i="2"/>
  <c r="V65" i="2"/>
  <c r="R65" i="2"/>
  <c r="N65" i="2"/>
  <c r="J65" i="2"/>
  <c r="F65" i="2"/>
  <c r="Y109" i="2"/>
  <c r="U109" i="2"/>
  <c r="Q109" i="2"/>
  <c r="M109" i="2"/>
  <c r="I109" i="2"/>
  <c r="E109" i="2"/>
  <c r="AB109" i="2"/>
  <c r="X109" i="2"/>
  <c r="T109" i="2"/>
  <c r="P109" i="2"/>
  <c r="L109" i="2"/>
  <c r="H109" i="2"/>
  <c r="AA109" i="2"/>
  <c r="W109" i="2"/>
  <c r="S109" i="2"/>
  <c r="O109" i="2"/>
  <c r="K109" i="2"/>
  <c r="G109" i="2"/>
  <c r="Z109" i="2"/>
  <c r="V109" i="2"/>
  <c r="R109" i="2"/>
  <c r="N109" i="2"/>
  <c r="J109" i="2"/>
  <c r="F109" i="2"/>
  <c r="AB165" i="2"/>
  <c r="X165" i="2"/>
  <c r="T165" i="2"/>
  <c r="P165" i="2"/>
  <c r="L165" i="2"/>
  <c r="H165" i="2"/>
  <c r="AA165" i="2"/>
  <c r="W165" i="2"/>
  <c r="S165" i="2"/>
  <c r="O165" i="2"/>
  <c r="K165" i="2"/>
  <c r="G165" i="2"/>
  <c r="Z165" i="2"/>
  <c r="V165" i="2"/>
  <c r="R165" i="2"/>
  <c r="N165" i="2"/>
  <c r="J165" i="2"/>
  <c r="F165" i="2"/>
  <c r="Y165" i="2"/>
  <c r="U165" i="2"/>
  <c r="Q165" i="2"/>
  <c r="M165" i="2"/>
  <c r="I165" i="2"/>
  <c r="E165" i="2"/>
  <c r="AB185" i="2"/>
  <c r="X185" i="2"/>
  <c r="T185" i="2"/>
  <c r="P185" i="2"/>
  <c r="L185" i="2"/>
  <c r="H185" i="2"/>
  <c r="AA185" i="2"/>
  <c r="W185" i="2"/>
  <c r="S185" i="2"/>
  <c r="O185" i="2"/>
  <c r="K185" i="2"/>
  <c r="G185" i="2"/>
  <c r="Z185" i="2"/>
  <c r="V185" i="2"/>
  <c r="R185" i="2"/>
  <c r="N185" i="2"/>
  <c r="J185" i="2"/>
  <c r="F185" i="2"/>
  <c r="Y185" i="2"/>
  <c r="U185" i="2"/>
  <c r="Q185" i="2"/>
  <c r="M185" i="2"/>
  <c r="I185" i="2"/>
  <c r="E185" i="2"/>
  <c r="AB201" i="2"/>
  <c r="X201" i="2"/>
  <c r="T201" i="2"/>
  <c r="P201" i="2"/>
  <c r="L201" i="2"/>
  <c r="H201" i="2"/>
  <c r="AA201" i="2"/>
  <c r="W201" i="2"/>
  <c r="S201" i="2"/>
  <c r="O201" i="2"/>
  <c r="K201" i="2"/>
  <c r="G201" i="2"/>
  <c r="Z201" i="2"/>
  <c r="V201" i="2"/>
  <c r="R201" i="2"/>
  <c r="N201" i="2"/>
  <c r="J201" i="2"/>
  <c r="F201" i="2"/>
  <c r="Y201" i="2"/>
  <c r="U201" i="2"/>
  <c r="Q201" i="2"/>
  <c r="M201" i="2"/>
  <c r="I201" i="2"/>
  <c r="E201" i="2"/>
  <c r="AB217" i="2"/>
  <c r="X217" i="2"/>
  <c r="T217" i="2"/>
  <c r="P217" i="2"/>
  <c r="L217" i="2"/>
  <c r="H217" i="2"/>
  <c r="AA217" i="2"/>
  <c r="W217" i="2"/>
  <c r="S217" i="2"/>
  <c r="O217" i="2"/>
  <c r="K217" i="2"/>
  <c r="G217" i="2"/>
  <c r="Z217" i="2"/>
  <c r="V217" i="2"/>
  <c r="R217" i="2"/>
  <c r="N217" i="2"/>
  <c r="J217" i="2"/>
  <c r="F217" i="2"/>
  <c r="Y217" i="2"/>
  <c r="U217" i="2"/>
  <c r="Q217" i="2"/>
  <c r="M217" i="2"/>
  <c r="I217" i="2"/>
  <c r="E217" i="2"/>
  <c r="AB233" i="2"/>
  <c r="X233" i="2"/>
  <c r="T233" i="2"/>
  <c r="P233" i="2"/>
  <c r="L233" i="2"/>
  <c r="H233" i="2"/>
  <c r="AA233" i="2"/>
  <c r="W233" i="2"/>
  <c r="S233" i="2"/>
  <c r="O233" i="2"/>
  <c r="K233" i="2"/>
  <c r="G233" i="2"/>
  <c r="Z233" i="2"/>
  <c r="V233" i="2"/>
  <c r="R233" i="2"/>
  <c r="N233" i="2"/>
  <c r="J233" i="2"/>
  <c r="F233" i="2"/>
  <c r="Y233" i="2"/>
  <c r="U233" i="2"/>
  <c r="Q233" i="2"/>
  <c r="M233" i="2"/>
  <c r="I233" i="2"/>
  <c r="E233" i="2"/>
  <c r="AB249" i="2"/>
  <c r="X249" i="2"/>
  <c r="T249" i="2"/>
  <c r="P249" i="2"/>
  <c r="L249" i="2"/>
  <c r="H249" i="2"/>
  <c r="AA249" i="2"/>
  <c r="W249" i="2"/>
  <c r="S249" i="2"/>
  <c r="O249" i="2"/>
  <c r="K249" i="2"/>
  <c r="G249" i="2"/>
  <c r="Z249" i="2"/>
  <c r="V249" i="2"/>
  <c r="R249" i="2"/>
  <c r="N249" i="2"/>
  <c r="J249" i="2"/>
  <c r="F249" i="2"/>
  <c r="Y249" i="2"/>
  <c r="U249" i="2"/>
  <c r="Q249" i="2"/>
  <c r="M249" i="2"/>
  <c r="I249" i="2"/>
  <c r="E249" i="2"/>
  <c r="AB265" i="2"/>
  <c r="X265" i="2"/>
  <c r="T265" i="2"/>
  <c r="P265" i="2"/>
  <c r="L265" i="2"/>
  <c r="H265" i="2"/>
  <c r="AA265" i="2"/>
  <c r="W265" i="2"/>
  <c r="S265" i="2"/>
  <c r="O265" i="2"/>
  <c r="K265" i="2"/>
  <c r="G265" i="2"/>
  <c r="Z265" i="2"/>
  <c r="V265" i="2"/>
  <c r="R265" i="2"/>
  <c r="N265" i="2"/>
  <c r="J265" i="2"/>
  <c r="F265" i="2"/>
  <c r="Y265" i="2"/>
  <c r="U265" i="2"/>
  <c r="Q265" i="2"/>
  <c r="M265" i="2"/>
  <c r="I265" i="2"/>
  <c r="E265" i="2"/>
  <c r="AB281" i="2"/>
  <c r="X281" i="2"/>
  <c r="T281" i="2"/>
  <c r="P281" i="2"/>
  <c r="L281" i="2"/>
  <c r="H281" i="2"/>
  <c r="AA281" i="2"/>
  <c r="W281" i="2"/>
  <c r="S281" i="2"/>
  <c r="O281" i="2"/>
  <c r="K281" i="2"/>
  <c r="G281" i="2"/>
  <c r="Z281" i="2"/>
  <c r="V281" i="2"/>
  <c r="R281" i="2"/>
  <c r="N281" i="2"/>
  <c r="J281" i="2"/>
  <c r="F281" i="2"/>
  <c r="Y281" i="2"/>
  <c r="U281" i="2"/>
  <c r="Q281" i="2"/>
  <c r="M281" i="2"/>
  <c r="I281" i="2"/>
  <c r="E281" i="2"/>
  <c r="AB297" i="2"/>
  <c r="X297" i="2"/>
  <c r="T297" i="2"/>
  <c r="P297" i="2"/>
  <c r="L297" i="2"/>
  <c r="H297" i="2"/>
  <c r="AA297" i="2"/>
  <c r="W297" i="2"/>
  <c r="S297" i="2"/>
  <c r="O297" i="2"/>
  <c r="K297" i="2"/>
  <c r="G297" i="2"/>
  <c r="Z297" i="2"/>
  <c r="V297" i="2"/>
  <c r="R297" i="2"/>
  <c r="N297" i="2"/>
  <c r="J297" i="2"/>
  <c r="F297" i="2"/>
  <c r="Y297" i="2"/>
  <c r="U297" i="2"/>
  <c r="Q297" i="2"/>
  <c r="M297" i="2"/>
  <c r="I297" i="2"/>
  <c r="E297" i="2"/>
  <c r="AB313" i="2"/>
  <c r="X313" i="2"/>
  <c r="T313" i="2"/>
  <c r="P313" i="2"/>
  <c r="L313" i="2"/>
  <c r="H313" i="2"/>
  <c r="AA313" i="2"/>
  <c r="W313" i="2"/>
  <c r="S313" i="2"/>
  <c r="O313" i="2"/>
  <c r="K313" i="2"/>
  <c r="G313" i="2"/>
  <c r="Z313" i="2"/>
  <c r="V313" i="2"/>
  <c r="R313" i="2"/>
  <c r="N313" i="2"/>
  <c r="J313" i="2"/>
  <c r="F313" i="2"/>
  <c r="Y313" i="2"/>
  <c r="U313" i="2"/>
  <c r="Q313" i="2"/>
  <c r="M313" i="2"/>
  <c r="I313" i="2"/>
  <c r="E313" i="2"/>
  <c r="AB329" i="2"/>
  <c r="X329" i="2"/>
  <c r="T329" i="2"/>
  <c r="P329" i="2"/>
  <c r="L329" i="2"/>
  <c r="H329" i="2"/>
  <c r="AA329" i="2"/>
  <c r="W329" i="2"/>
  <c r="S329" i="2"/>
  <c r="O329" i="2"/>
  <c r="K329" i="2"/>
  <c r="G329" i="2"/>
  <c r="Z329" i="2"/>
  <c r="V329" i="2"/>
  <c r="R329" i="2"/>
  <c r="N329" i="2"/>
  <c r="J329" i="2"/>
  <c r="F329" i="2"/>
  <c r="Y329" i="2"/>
  <c r="U329" i="2"/>
  <c r="Q329" i="2"/>
  <c r="M329" i="2"/>
  <c r="I329" i="2"/>
  <c r="E329" i="2"/>
  <c r="AB345" i="2"/>
  <c r="X345" i="2"/>
  <c r="T345" i="2"/>
  <c r="P345" i="2"/>
  <c r="L345" i="2"/>
  <c r="H345" i="2"/>
  <c r="AA345" i="2"/>
  <c r="W345" i="2"/>
  <c r="S345" i="2"/>
  <c r="O345" i="2"/>
  <c r="K345" i="2"/>
  <c r="G345" i="2"/>
  <c r="Z345" i="2"/>
  <c r="V345" i="2"/>
  <c r="R345" i="2"/>
  <c r="N345" i="2"/>
  <c r="J345" i="2"/>
  <c r="F345" i="2"/>
  <c r="Y345" i="2"/>
  <c r="U345" i="2"/>
  <c r="Q345" i="2"/>
  <c r="M345" i="2"/>
  <c r="I345" i="2"/>
  <c r="E345" i="2"/>
  <c r="AB361" i="2"/>
  <c r="X361" i="2"/>
  <c r="T361" i="2"/>
  <c r="P361" i="2"/>
  <c r="L361" i="2"/>
  <c r="H361" i="2"/>
  <c r="AA361" i="2"/>
  <c r="W361" i="2"/>
  <c r="S361" i="2"/>
  <c r="O361" i="2"/>
  <c r="K361" i="2"/>
  <c r="G361" i="2"/>
  <c r="Z361" i="2"/>
  <c r="V361" i="2"/>
  <c r="R361" i="2"/>
  <c r="N361" i="2"/>
  <c r="J361" i="2"/>
  <c r="F361" i="2"/>
  <c r="Y361" i="2"/>
  <c r="U361" i="2"/>
  <c r="Q361" i="2"/>
  <c r="M361" i="2"/>
  <c r="I361" i="2"/>
  <c r="E361" i="2"/>
  <c r="X377" i="2"/>
  <c r="T377" i="2"/>
  <c r="P377" i="2"/>
  <c r="L377" i="2"/>
  <c r="H377" i="2"/>
  <c r="Z377" i="2"/>
  <c r="V377" i="2"/>
  <c r="R377" i="2"/>
  <c r="N377" i="2"/>
  <c r="J377" i="2"/>
  <c r="F377" i="2"/>
  <c r="W377" i="2"/>
  <c r="O377" i="2"/>
  <c r="G377" i="2"/>
  <c r="U377" i="2"/>
  <c r="M377" i="2"/>
  <c r="E377" i="2"/>
  <c r="S377" i="2"/>
  <c r="K377" i="2"/>
  <c r="Y377" i="2"/>
  <c r="Q377" i="2"/>
  <c r="I377" i="2"/>
  <c r="AB393" i="2"/>
  <c r="X393" i="2"/>
  <c r="T393" i="2"/>
  <c r="P393" i="2"/>
  <c r="L393" i="2"/>
  <c r="H393" i="2"/>
  <c r="AA393" i="2"/>
  <c r="W393" i="2"/>
  <c r="S393" i="2"/>
  <c r="O393" i="2"/>
  <c r="K393" i="2"/>
  <c r="G393" i="2"/>
  <c r="Z393" i="2"/>
  <c r="V393" i="2"/>
  <c r="R393" i="2"/>
  <c r="N393" i="2"/>
  <c r="J393" i="2"/>
  <c r="F393" i="2"/>
  <c r="Y393" i="2"/>
  <c r="U393" i="2"/>
  <c r="Q393" i="2"/>
  <c r="M393" i="2"/>
  <c r="I393" i="2"/>
  <c r="E393" i="2"/>
  <c r="AB409" i="2"/>
  <c r="X409" i="2"/>
  <c r="T409" i="2"/>
  <c r="P409" i="2"/>
  <c r="L409" i="2"/>
  <c r="H409" i="2"/>
  <c r="AA409" i="2"/>
  <c r="W409" i="2"/>
  <c r="S409" i="2"/>
  <c r="O409" i="2"/>
  <c r="K409" i="2"/>
  <c r="G409" i="2"/>
  <c r="Z409" i="2"/>
  <c r="V409" i="2"/>
  <c r="R409" i="2"/>
  <c r="N409" i="2"/>
  <c r="J409" i="2"/>
  <c r="F409" i="2"/>
  <c r="Y409" i="2"/>
  <c r="U409" i="2"/>
  <c r="Q409" i="2"/>
  <c r="M409" i="2"/>
  <c r="I409" i="2"/>
  <c r="E409" i="2"/>
  <c r="AB425" i="2"/>
  <c r="X425" i="2"/>
  <c r="T425" i="2"/>
  <c r="P425" i="2"/>
  <c r="L425" i="2"/>
  <c r="H425" i="2"/>
  <c r="AA425" i="2"/>
  <c r="W425" i="2"/>
  <c r="S425" i="2"/>
  <c r="O425" i="2"/>
  <c r="K425" i="2"/>
  <c r="G425" i="2"/>
  <c r="Z425" i="2"/>
  <c r="V425" i="2"/>
  <c r="R425" i="2"/>
  <c r="N425" i="2"/>
  <c r="J425" i="2"/>
  <c r="F425" i="2"/>
  <c r="Y425" i="2"/>
  <c r="U425" i="2"/>
  <c r="Q425" i="2"/>
  <c r="M425" i="2"/>
  <c r="I425" i="2"/>
  <c r="E425" i="2"/>
  <c r="AB441" i="2"/>
  <c r="X441" i="2"/>
  <c r="T441" i="2"/>
  <c r="P441" i="2"/>
  <c r="L441" i="2"/>
  <c r="H441" i="2"/>
  <c r="AA441" i="2"/>
  <c r="W441" i="2"/>
  <c r="S441" i="2"/>
  <c r="O441" i="2"/>
  <c r="K441" i="2"/>
  <c r="G441" i="2"/>
  <c r="Z441" i="2"/>
  <c r="V441" i="2"/>
  <c r="R441" i="2"/>
  <c r="N441" i="2"/>
  <c r="J441" i="2"/>
  <c r="F441" i="2"/>
  <c r="Y441" i="2"/>
  <c r="U441" i="2"/>
  <c r="Q441" i="2"/>
  <c r="M441" i="2"/>
  <c r="I441" i="2"/>
  <c r="E441" i="2"/>
  <c r="Z457" i="2"/>
  <c r="V457" i="2"/>
  <c r="R457" i="2"/>
  <c r="N457" i="2"/>
  <c r="J457" i="2"/>
  <c r="F457" i="2"/>
  <c r="Y457" i="2"/>
  <c r="U457" i="2"/>
  <c r="Q457" i="2"/>
  <c r="M457" i="2"/>
  <c r="I457" i="2"/>
  <c r="E457" i="2"/>
  <c r="AB457" i="2"/>
  <c r="X457" i="2"/>
  <c r="T457" i="2"/>
  <c r="P457" i="2"/>
  <c r="L457" i="2"/>
  <c r="H457" i="2"/>
  <c r="AA457" i="2"/>
  <c r="W457" i="2"/>
  <c r="S457" i="2"/>
  <c r="O457" i="2"/>
  <c r="K457" i="2"/>
  <c r="G457" i="2"/>
  <c r="Z473" i="2"/>
  <c r="V473" i="2"/>
  <c r="R473" i="2"/>
  <c r="N473" i="2"/>
  <c r="J473" i="2"/>
  <c r="F473" i="2"/>
  <c r="Y473" i="2"/>
  <c r="U473" i="2"/>
  <c r="Q473" i="2"/>
  <c r="M473" i="2"/>
  <c r="I473" i="2"/>
  <c r="E473" i="2"/>
  <c r="AB473" i="2"/>
  <c r="X473" i="2"/>
  <c r="T473" i="2"/>
  <c r="P473" i="2"/>
  <c r="L473" i="2"/>
  <c r="H473" i="2"/>
  <c r="AA473" i="2"/>
  <c r="W473" i="2"/>
  <c r="S473" i="2"/>
  <c r="O473" i="2"/>
  <c r="K473" i="2"/>
  <c r="G473" i="2"/>
  <c r="Z494" i="2"/>
  <c r="V494" i="2"/>
  <c r="R494" i="2"/>
  <c r="N494" i="2"/>
  <c r="J494" i="2"/>
  <c r="F494" i="2"/>
  <c r="Y494" i="2"/>
  <c r="U494" i="2"/>
  <c r="Q494" i="2"/>
  <c r="M494" i="2"/>
  <c r="I494" i="2"/>
  <c r="E494" i="2"/>
  <c r="AB494" i="2"/>
  <c r="X494" i="2"/>
  <c r="T494" i="2"/>
  <c r="P494" i="2"/>
  <c r="L494" i="2"/>
  <c r="H494" i="2"/>
  <c r="AA494" i="2"/>
  <c r="W494" i="2"/>
  <c r="S494" i="2"/>
  <c r="O494" i="2"/>
  <c r="K494" i="2"/>
  <c r="G494" i="2"/>
  <c r="Z526" i="2"/>
  <c r="V526" i="2"/>
  <c r="R526" i="2"/>
  <c r="N526" i="2"/>
  <c r="J526" i="2"/>
  <c r="F526" i="2"/>
  <c r="Y526" i="2"/>
  <c r="U526" i="2"/>
  <c r="Q526" i="2"/>
  <c r="M526" i="2"/>
  <c r="I526" i="2"/>
  <c r="E526" i="2"/>
  <c r="AB526" i="2"/>
  <c r="X526" i="2"/>
  <c r="T526" i="2"/>
  <c r="P526" i="2"/>
  <c r="L526" i="2"/>
  <c r="H526" i="2"/>
  <c r="AA526" i="2"/>
  <c r="W526" i="2"/>
  <c r="S526" i="2"/>
  <c r="O526" i="2"/>
  <c r="K526" i="2"/>
  <c r="G526" i="2"/>
  <c r="Z579" i="2"/>
  <c r="V579" i="2"/>
  <c r="R579" i="2"/>
  <c r="N579" i="2"/>
  <c r="J579" i="2"/>
  <c r="F579" i="2"/>
  <c r="Y579" i="2"/>
  <c r="U579" i="2"/>
  <c r="Q579" i="2"/>
  <c r="M579" i="2"/>
  <c r="I579" i="2"/>
  <c r="E579" i="2"/>
  <c r="AB579" i="2"/>
  <c r="X579" i="2"/>
  <c r="T579" i="2"/>
  <c r="P579" i="2"/>
  <c r="L579" i="2"/>
  <c r="H579" i="2"/>
  <c r="AA579" i="2"/>
  <c r="W579" i="2"/>
  <c r="S579" i="2"/>
  <c r="O579" i="2"/>
  <c r="K579" i="2"/>
  <c r="G579" i="2"/>
  <c r="Z643" i="2"/>
  <c r="V643" i="2"/>
  <c r="R643" i="2"/>
  <c r="N643" i="2"/>
  <c r="J643" i="2"/>
  <c r="F643" i="2"/>
  <c r="Y643" i="2"/>
  <c r="U643" i="2"/>
  <c r="Q643" i="2"/>
  <c r="M643" i="2"/>
  <c r="I643" i="2"/>
  <c r="E643" i="2"/>
  <c r="AB643" i="2"/>
  <c r="T643" i="2"/>
  <c r="L643" i="2"/>
  <c r="AA643" i="2"/>
  <c r="S643" i="2"/>
  <c r="K643" i="2"/>
  <c r="X643" i="2"/>
  <c r="P643" i="2"/>
  <c r="H643" i="2"/>
  <c r="W643" i="2"/>
  <c r="O643" i="2"/>
  <c r="G643" i="2"/>
  <c r="Z707" i="2"/>
  <c r="V707" i="2"/>
  <c r="R707" i="2"/>
  <c r="N707" i="2"/>
  <c r="J707" i="2"/>
  <c r="F707" i="2"/>
  <c r="Y707" i="2"/>
  <c r="U707" i="2"/>
  <c r="Q707" i="2"/>
  <c r="M707" i="2"/>
  <c r="I707" i="2"/>
  <c r="E707" i="2"/>
  <c r="AB707" i="2"/>
  <c r="T707" i="2"/>
  <c r="L707" i="2"/>
  <c r="AA707" i="2"/>
  <c r="S707" i="2"/>
  <c r="K707" i="2"/>
  <c r="X707" i="2"/>
  <c r="P707" i="2"/>
  <c r="H707" i="2"/>
  <c r="W707" i="2"/>
  <c r="O707" i="2"/>
  <c r="G707" i="2"/>
  <c r="Z771" i="2"/>
  <c r="V771" i="2"/>
  <c r="R771" i="2"/>
  <c r="N771" i="2"/>
  <c r="J771" i="2"/>
  <c r="F771" i="2"/>
  <c r="Y771" i="2"/>
  <c r="U771" i="2"/>
  <c r="Q771" i="2"/>
  <c r="M771" i="2"/>
  <c r="I771" i="2"/>
  <c r="E771" i="2"/>
  <c r="AB771" i="2"/>
  <c r="T771" i="2"/>
  <c r="L771" i="2"/>
  <c r="AA771" i="2"/>
  <c r="S771" i="2"/>
  <c r="K771" i="2"/>
  <c r="X771" i="2"/>
  <c r="P771" i="2"/>
  <c r="H771" i="2"/>
  <c r="W771" i="2"/>
  <c r="O771" i="2"/>
  <c r="G771" i="2"/>
  <c r="Y835" i="2"/>
  <c r="U835" i="2"/>
  <c r="Q835" i="2"/>
  <c r="M835" i="2"/>
  <c r="I835" i="2"/>
  <c r="E835" i="2"/>
  <c r="AB835" i="2"/>
  <c r="X835" i="2"/>
  <c r="T835" i="2"/>
  <c r="P835" i="2"/>
  <c r="L835" i="2"/>
  <c r="H835" i="2"/>
  <c r="Z835" i="2"/>
  <c r="R835" i="2"/>
  <c r="J835" i="2"/>
  <c r="W835" i="2"/>
  <c r="O835" i="2"/>
  <c r="G835" i="2"/>
  <c r="N835" i="2"/>
  <c r="AA835" i="2"/>
  <c r="K835" i="2"/>
  <c r="V835" i="2"/>
  <c r="F835" i="2"/>
  <c r="S835" i="2"/>
  <c r="AA190" i="2"/>
  <c r="W190" i="2"/>
  <c r="S190" i="2"/>
  <c r="O190" i="2"/>
  <c r="K190" i="2"/>
  <c r="G190" i="2"/>
  <c r="Z190" i="2"/>
  <c r="V190" i="2"/>
  <c r="R190" i="2"/>
  <c r="N190" i="2"/>
  <c r="J190" i="2"/>
  <c r="F190" i="2"/>
  <c r="Y190" i="2"/>
  <c r="U190" i="2"/>
  <c r="Q190" i="2"/>
  <c r="M190" i="2"/>
  <c r="I190" i="2"/>
  <c r="E190" i="2"/>
  <c r="AB190" i="2"/>
  <c r="X190" i="2"/>
  <c r="T190" i="2"/>
  <c r="P190" i="2"/>
  <c r="L190" i="2"/>
  <c r="H190" i="2"/>
  <c r="AA210" i="2"/>
  <c r="W210" i="2"/>
  <c r="S210" i="2"/>
  <c r="O210" i="2"/>
  <c r="K210" i="2"/>
  <c r="G210" i="2"/>
  <c r="Z210" i="2"/>
  <c r="V210" i="2"/>
  <c r="R210" i="2"/>
  <c r="N210" i="2"/>
  <c r="J210" i="2"/>
  <c r="F210" i="2"/>
  <c r="Y210" i="2"/>
  <c r="U210" i="2"/>
  <c r="Q210" i="2"/>
  <c r="M210" i="2"/>
  <c r="I210" i="2"/>
  <c r="E210" i="2"/>
  <c r="AB210" i="2"/>
  <c r="X210" i="2"/>
  <c r="T210" i="2"/>
  <c r="P210" i="2"/>
  <c r="L210" i="2"/>
  <c r="H210" i="2"/>
  <c r="AA238" i="2"/>
  <c r="W238" i="2"/>
  <c r="S238" i="2"/>
  <c r="O238" i="2"/>
  <c r="K238" i="2"/>
  <c r="G238" i="2"/>
  <c r="Z238" i="2"/>
  <c r="V238" i="2"/>
  <c r="R238" i="2"/>
  <c r="N238" i="2"/>
  <c r="J238" i="2"/>
  <c r="F238" i="2"/>
  <c r="Y238" i="2"/>
  <c r="U238" i="2"/>
  <c r="Q238" i="2"/>
  <c r="M238" i="2"/>
  <c r="I238" i="2"/>
  <c r="E238" i="2"/>
  <c r="AB238" i="2"/>
  <c r="X238" i="2"/>
  <c r="T238" i="2"/>
  <c r="P238" i="2"/>
  <c r="L238" i="2"/>
  <c r="H238" i="2"/>
  <c r="AA322" i="2"/>
  <c r="W322" i="2"/>
  <c r="S322" i="2"/>
  <c r="O322" i="2"/>
  <c r="K322" i="2"/>
  <c r="G322" i="2"/>
  <c r="Z322" i="2"/>
  <c r="V322" i="2"/>
  <c r="R322" i="2"/>
  <c r="N322" i="2"/>
  <c r="J322" i="2"/>
  <c r="F322" i="2"/>
  <c r="Y322" i="2"/>
  <c r="U322" i="2"/>
  <c r="Q322" i="2"/>
  <c r="M322" i="2"/>
  <c r="I322" i="2"/>
  <c r="E322" i="2"/>
  <c r="AB322" i="2"/>
  <c r="X322" i="2"/>
  <c r="T322" i="2"/>
  <c r="P322" i="2"/>
  <c r="L322" i="2"/>
  <c r="H322" i="2"/>
  <c r="AA394" i="2"/>
  <c r="W394" i="2"/>
  <c r="S394" i="2"/>
  <c r="O394" i="2"/>
  <c r="K394" i="2"/>
  <c r="G394" i="2"/>
  <c r="Z394" i="2"/>
  <c r="V394" i="2"/>
  <c r="R394" i="2"/>
  <c r="N394" i="2"/>
  <c r="J394" i="2"/>
  <c r="F394" i="2"/>
  <c r="Y394" i="2"/>
  <c r="U394" i="2"/>
  <c r="Q394" i="2"/>
  <c r="M394" i="2"/>
  <c r="I394" i="2"/>
  <c r="E394" i="2"/>
  <c r="AB394" i="2"/>
  <c r="X394" i="2"/>
  <c r="T394" i="2"/>
  <c r="P394" i="2"/>
  <c r="L394" i="2"/>
  <c r="H394" i="2"/>
  <c r="AA426" i="2"/>
  <c r="W426" i="2"/>
  <c r="S426" i="2"/>
  <c r="O426" i="2"/>
  <c r="K426" i="2"/>
  <c r="G426" i="2"/>
  <c r="Z426" i="2"/>
  <c r="V426" i="2"/>
  <c r="R426" i="2"/>
  <c r="N426" i="2"/>
  <c r="J426" i="2"/>
  <c r="F426" i="2"/>
  <c r="Y426" i="2"/>
  <c r="U426" i="2"/>
  <c r="Q426" i="2"/>
  <c r="M426" i="2"/>
  <c r="I426" i="2"/>
  <c r="E426" i="2"/>
  <c r="AB426" i="2"/>
  <c r="X426" i="2"/>
  <c r="T426" i="2"/>
  <c r="P426" i="2"/>
  <c r="L426" i="2"/>
  <c r="H426" i="2"/>
  <c r="Z464" i="2"/>
  <c r="V464" i="2"/>
  <c r="R464" i="2"/>
  <c r="N464" i="2"/>
  <c r="J464" i="2"/>
  <c r="F464" i="2"/>
  <c r="Y464" i="2"/>
  <c r="U464" i="2"/>
  <c r="Q464" i="2"/>
  <c r="M464" i="2"/>
  <c r="I464" i="2"/>
  <c r="E464" i="2"/>
  <c r="AB464" i="2"/>
  <c r="X464" i="2"/>
  <c r="T464" i="2"/>
  <c r="P464" i="2"/>
  <c r="L464" i="2"/>
  <c r="H464" i="2"/>
  <c r="AA464" i="2"/>
  <c r="W464" i="2"/>
  <c r="S464" i="2"/>
  <c r="O464" i="2"/>
  <c r="K464" i="2"/>
  <c r="G464" i="2"/>
  <c r="Z559" i="2"/>
  <c r="V559" i="2"/>
  <c r="R559" i="2"/>
  <c r="N559" i="2"/>
  <c r="J559" i="2"/>
  <c r="F559" i="2"/>
  <c r="Y559" i="2"/>
  <c r="U559" i="2"/>
  <c r="Q559" i="2"/>
  <c r="M559" i="2"/>
  <c r="I559" i="2"/>
  <c r="E559" i="2"/>
  <c r="AB559" i="2"/>
  <c r="X559" i="2"/>
  <c r="T559" i="2"/>
  <c r="P559" i="2"/>
  <c r="L559" i="2"/>
  <c r="H559" i="2"/>
  <c r="AA559" i="2"/>
  <c r="W559" i="2"/>
  <c r="S559" i="2"/>
  <c r="O559" i="2"/>
  <c r="K559" i="2"/>
  <c r="G559" i="2"/>
  <c r="Z655" i="2"/>
  <c r="V655" i="2"/>
  <c r="R655" i="2"/>
  <c r="N655" i="2"/>
  <c r="J655" i="2"/>
  <c r="F655" i="2"/>
  <c r="Y655" i="2"/>
  <c r="U655" i="2"/>
  <c r="Q655" i="2"/>
  <c r="M655" i="2"/>
  <c r="I655" i="2"/>
  <c r="E655" i="2"/>
  <c r="AB655" i="2"/>
  <c r="T655" i="2"/>
  <c r="L655" i="2"/>
  <c r="AA655" i="2"/>
  <c r="S655" i="2"/>
  <c r="K655" i="2"/>
  <c r="X655" i="2"/>
  <c r="P655" i="2"/>
  <c r="H655" i="2"/>
  <c r="W655" i="2"/>
  <c r="O655" i="2"/>
  <c r="G655" i="2"/>
  <c r="Z767" i="2"/>
  <c r="V767" i="2"/>
  <c r="R767" i="2"/>
  <c r="N767" i="2"/>
  <c r="J767" i="2"/>
  <c r="F767" i="2"/>
  <c r="Y767" i="2"/>
  <c r="U767" i="2"/>
  <c r="Q767" i="2"/>
  <c r="M767" i="2"/>
  <c r="I767" i="2"/>
  <c r="E767" i="2"/>
  <c r="AB767" i="2"/>
  <c r="T767" i="2"/>
  <c r="L767" i="2"/>
  <c r="AA767" i="2"/>
  <c r="S767" i="2"/>
  <c r="K767" i="2"/>
  <c r="X767" i="2"/>
  <c r="P767" i="2"/>
  <c r="H767" i="2"/>
  <c r="W767" i="2"/>
  <c r="O767" i="2"/>
  <c r="G767" i="2"/>
  <c r="Y21" i="2"/>
  <c r="U21" i="2"/>
  <c r="Q21" i="2"/>
  <c r="M21" i="2"/>
  <c r="I21" i="2"/>
  <c r="E21" i="2"/>
  <c r="AB21" i="2"/>
  <c r="X21" i="2"/>
  <c r="T21" i="2"/>
  <c r="P21" i="2"/>
  <c r="L21" i="2"/>
  <c r="H21" i="2"/>
  <c r="AA21" i="2"/>
  <c r="W21" i="2"/>
  <c r="S21" i="2"/>
  <c r="O21" i="2"/>
  <c r="K21" i="2"/>
  <c r="G21" i="2"/>
  <c r="Z21" i="2"/>
  <c r="V21" i="2"/>
  <c r="R21" i="2"/>
  <c r="N21" i="2"/>
  <c r="J21" i="2"/>
  <c r="F21" i="2"/>
  <c r="Y49" i="2"/>
  <c r="U49" i="2"/>
  <c r="Q49" i="2"/>
  <c r="M49" i="2"/>
  <c r="I49" i="2"/>
  <c r="E49" i="2"/>
  <c r="X49" i="2"/>
  <c r="T49" i="2"/>
  <c r="P49" i="2"/>
  <c r="L49" i="2"/>
  <c r="H49" i="2"/>
  <c r="AA49" i="2"/>
  <c r="W49" i="2"/>
  <c r="S49" i="2"/>
  <c r="O49" i="2"/>
  <c r="K49" i="2"/>
  <c r="G49" i="2"/>
  <c r="Z49" i="2"/>
  <c r="V49" i="2"/>
  <c r="R49" i="2"/>
  <c r="N49" i="2"/>
  <c r="J49" i="2"/>
  <c r="F49" i="2"/>
  <c r="Y89" i="2"/>
  <c r="U89" i="2"/>
  <c r="Q89" i="2"/>
  <c r="M89" i="2"/>
  <c r="I89" i="2"/>
  <c r="E89" i="2"/>
  <c r="AB89" i="2"/>
  <c r="X89" i="2"/>
  <c r="T89" i="2"/>
  <c r="P89" i="2"/>
  <c r="L89" i="2"/>
  <c r="H89" i="2"/>
  <c r="AA89" i="2"/>
  <c r="W89" i="2"/>
  <c r="S89" i="2"/>
  <c r="O89" i="2"/>
  <c r="K89" i="2"/>
  <c r="G89" i="2"/>
  <c r="Z89" i="2"/>
  <c r="V89" i="2"/>
  <c r="R89" i="2"/>
  <c r="N89" i="2"/>
  <c r="J89" i="2"/>
  <c r="F89" i="2"/>
  <c r="Y117" i="2"/>
  <c r="U117" i="2"/>
  <c r="Q117" i="2"/>
  <c r="M117" i="2"/>
  <c r="I117" i="2"/>
  <c r="E117" i="2"/>
  <c r="AB117" i="2"/>
  <c r="X117" i="2"/>
  <c r="T117" i="2"/>
  <c r="P117" i="2"/>
  <c r="L117" i="2"/>
  <c r="H117" i="2"/>
  <c r="AA117" i="2"/>
  <c r="W117" i="2"/>
  <c r="S117" i="2"/>
  <c r="O117" i="2"/>
  <c r="K117" i="2"/>
  <c r="G117" i="2"/>
  <c r="Z117" i="2"/>
  <c r="V117" i="2"/>
  <c r="R117" i="2"/>
  <c r="N117" i="2"/>
  <c r="J117" i="2"/>
  <c r="F117" i="2"/>
  <c r="AB157" i="2"/>
  <c r="X157" i="2"/>
  <c r="T157" i="2"/>
  <c r="P157" i="2"/>
  <c r="L157" i="2"/>
  <c r="H157" i="2"/>
  <c r="AA157" i="2"/>
  <c r="W157" i="2"/>
  <c r="S157" i="2"/>
  <c r="O157" i="2"/>
  <c r="K157" i="2"/>
  <c r="G157" i="2"/>
  <c r="Z157" i="2"/>
  <c r="V157" i="2"/>
  <c r="R157" i="2"/>
  <c r="N157" i="2"/>
  <c r="J157" i="2"/>
  <c r="F157" i="2"/>
  <c r="Y157" i="2"/>
  <c r="U157" i="2"/>
  <c r="Q157" i="2"/>
  <c r="M157" i="2"/>
  <c r="I157" i="2"/>
  <c r="E157" i="2"/>
  <c r="Z8" i="2"/>
  <c r="V8" i="2"/>
  <c r="R8" i="2"/>
  <c r="N8" i="2"/>
  <c r="J8" i="2"/>
  <c r="F8" i="2"/>
  <c r="Y8" i="2"/>
  <c r="U8" i="2"/>
  <c r="Q8" i="2"/>
  <c r="M8" i="2"/>
  <c r="I8" i="2"/>
  <c r="E8" i="2"/>
  <c r="AB8" i="2"/>
  <c r="X8" i="2"/>
  <c r="T8" i="2"/>
  <c r="P8" i="2"/>
  <c r="L8" i="2"/>
  <c r="H8" i="2"/>
  <c r="AA8" i="2"/>
  <c r="W8" i="2"/>
  <c r="S8" i="2"/>
  <c r="O8" i="2"/>
  <c r="K8" i="2"/>
  <c r="G8" i="2"/>
  <c r="Z24" i="2"/>
  <c r="V24" i="2"/>
  <c r="R24" i="2"/>
  <c r="N24" i="2"/>
  <c r="J24" i="2"/>
  <c r="F24" i="2"/>
  <c r="Y24" i="2"/>
  <c r="U24" i="2"/>
  <c r="Q24" i="2"/>
  <c r="M24" i="2"/>
  <c r="I24" i="2"/>
  <c r="E24" i="2"/>
  <c r="AB24" i="2"/>
  <c r="X24" i="2"/>
  <c r="T24" i="2"/>
  <c r="P24" i="2"/>
  <c r="L24" i="2"/>
  <c r="H24" i="2"/>
  <c r="AA24" i="2"/>
  <c r="W24" i="2"/>
  <c r="S24" i="2"/>
  <c r="O24" i="2"/>
  <c r="K24" i="2"/>
  <c r="G24" i="2"/>
  <c r="Z40" i="2"/>
  <c r="V40" i="2"/>
  <c r="R40" i="2"/>
  <c r="N40" i="2"/>
  <c r="J40" i="2"/>
  <c r="F40" i="2"/>
  <c r="Y40" i="2"/>
  <c r="U40" i="2"/>
  <c r="Q40" i="2"/>
  <c r="M40" i="2"/>
  <c r="I40" i="2"/>
  <c r="E40" i="2"/>
  <c r="X40" i="2"/>
  <c r="T40" i="2"/>
  <c r="P40" i="2"/>
  <c r="L40" i="2"/>
  <c r="H40" i="2"/>
  <c r="AA40" i="2"/>
  <c r="W40" i="2"/>
  <c r="S40" i="2"/>
  <c r="O40" i="2"/>
  <c r="K40" i="2"/>
  <c r="G40" i="2"/>
  <c r="Z56" i="2"/>
  <c r="V56" i="2"/>
  <c r="R56" i="2"/>
  <c r="N56" i="2"/>
  <c r="J56" i="2"/>
  <c r="F56" i="2"/>
  <c r="Y56" i="2"/>
  <c r="U56" i="2"/>
  <c r="Q56" i="2"/>
  <c r="M56" i="2"/>
  <c r="I56" i="2"/>
  <c r="E56" i="2"/>
  <c r="X56" i="2"/>
  <c r="T56" i="2"/>
  <c r="P56" i="2"/>
  <c r="L56" i="2"/>
  <c r="H56" i="2"/>
  <c r="AA56" i="2"/>
  <c r="W56" i="2"/>
  <c r="S56" i="2"/>
  <c r="O56" i="2"/>
  <c r="K56" i="2"/>
  <c r="G56" i="2"/>
  <c r="Z72" i="2"/>
  <c r="V72" i="2"/>
  <c r="R72" i="2"/>
  <c r="N72" i="2"/>
  <c r="J72" i="2"/>
  <c r="F72" i="2"/>
  <c r="Y72" i="2"/>
  <c r="U72" i="2"/>
  <c r="Q72" i="2"/>
  <c r="M72" i="2"/>
  <c r="I72" i="2"/>
  <c r="E72" i="2"/>
  <c r="AB72" i="2"/>
  <c r="X72" i="2"/>
  <c r="T72" i="2"/>
  <c r="P72" i="2"/>
  <c r="L72" i="2"/>
  <c r="H72" i="2"/>
  <c r="AA72" i="2"/>
  <c r="W72" i="2"/>
  <c r="S72" i="2"/>
  <c r="O72" i="2"/>
  <c r="K72" i="2"/>
  <c r="G72" i="2"/>
  <c r="Z88" i="2"/>
  <c r="V88" i="2"/>
  <c r="R88" i="2"/>
  <c r="N88" i="2"/>
  <c r="J88" i="2"/>
  <c r="F88" i="2"/>
  <c r="Y88" i="2"/>
  <c r="U88" i="2"/>
  <c r="Q88" i="2"/>
  <c r="M88" i="2"/>
  <c r="I88" i="2"/>
  <c r="E88" i="2"/>
  <c r="AB88" i="2"/>
  <c r="X88" i="2"/>
  <c r="T88" i="2"/>
  <c r="P88" i="2"/>
  <c r="L88" i="2"/>
  <c r="H88" i="2"/>
  <c r="AA88" i="2"/>
  <c r="W88" i="2"/>
  <c r="S88" i="2"/>
  <c r="O88" i="2"/>
  <c r="K88" i="2"/>
  <c r="G88" i="2"/>
  <c r="Z104" i="2"/>
  <c r="V104" i="2"/>
  <c r="R104" i="2"/>
  <c r="N104" i="2"/>
  <c r="J104" i="2"/>
  <c r="F104" i="2"/>
  <c r="Y104" i="2"/>
  <c r="U104" i="2"/>
  <c r="Q104" i="2"/>
  <c r="M104" i="2"/>
  <c r="I104" i="2"/>
  <c r="E104" i="2"/>
  <c r="AB104" i="2"/>
  <c r="X104" i="2"/>
  <c r="T104" i="2"/>
  <c r="P104" i="2"/>
  <c r="L104" i="2"/>
  <c r="H104" i="2"/>
  <c r="AA104" i="2"/>
  <c r="W104" i="2"/>
  <c r="S104" i="2"/>
  <c r="O104" i="2"/>
  <c r="K104" i="2"/>
  <c r="G104" i="2"/>
  <c r="Z120" i="2"/>
  <c r="V120" i="2"/>
  <c r="R120" i="2"/>
  <c r="N120" i="2"/>
  <c r="J120" i="2"/>
  <c r="F120" i="2"/>
  <c r="Y120" i="2"/>
  <c r="U120" i="2"/>
  <c r="Q120" i="2"/>
  <c r="M120" i="2"/>
  <c r="I120" i="2"/>
  <c r="E120" i="2"/>
  <c r="AB120" i="2"/>
  <c r="X120" i="2"/>
  <c r="T120" i="2"/>
  <c r="P120" i="2"/>
  <c r="L120" i="2"/>
  <c r="H120" i="2"/>
  <c r="AA120" i="2"/>
  <c r="W120" i="2"/>
  <c r="S120" i="2"/>
  <c r="O120" i="2"/>
  <c r="K120" i="2"/>
  <c r="G120" i="2"/>
  <c r="Z136" i="2"/>
  <c r="V136" i="2"/>
  <c r="R136" i="2"/>
  <c r="N136" i="2"/>
  <c r="J136" i="2"/>
  <c r="F136" i="2"/>
  <c r="Y136" i="2"/>
  <c r="U136" i="2"/>
  <c r="Q136" i="2"/>
  <c r="M136" i="2"/>
  <c r="I136" i="2"/>
  <c r="E136" i="2"/>
  <c r="AB136" i="2"/>
  <c r="X136" i="2"/>
  <c r="T136" i="2"/>
  <c r="P136" i="2"/>
  <c r="L136" i="2"/>
  <c r="H136" i="2"/>
  <c r="AA136" i="2"/>
  <c r="W136" i="2"/>
  <c r="S136" i="2"/>
  <c r="O136" i="2"/>
  <c r="K136" i="2"/>
  <c r="G136" i="2"/>
  <c r="Y152" i="2"/>
  <c r="U152" i="2"/>
  <c r="Q152" i="2"/>
  <c r="M152" i="2"/>
  <c r="I152" i="2"/>
  <c r="E152" i="2"/>
  <c r="AB152" i="2"/>
  <c r="X152" i="2"/>
  <c r="T152" i="2"/>
  <c r="P152" i="2"/>
  <c r="L152" i="2"/>
  <c r="H152" i="2"/>
  <c r="AA152" i="2"/>
  <c r="W152" i="2"/>
  <c r="S152" i="2"/>
  <c r="O152" i="2"/>
  <c r="K152" i="2"/>
  <c r="G152" i="2"/>
  <c r="Z152" i="2"/>
  <c r="V152" i="2"/>
  <c r="R152" i="2"/>
  <c r="N152" i="2"/>
  <c r="J152" i="2"/>
  <c r="F152" i="2"/>
  <c r="Y168" i="2"/>
  <c r="U168" i="2"/>
  <c r="Q168" i="2"/>
  <c r="M168" i="2"/>
  <c r="I168" i="2"/>
  <c r="E168" i="2"/>
  <c r="AB168" i="2"/>
  <c r="X168" i="2"/>
  <c r="T168" i="2"/>
  <c r="P168" i="2"/>
  <c r="L168" i="2"/>
  <c r="H168" i="2"/>
  <c r="AA168" i="2"/>
  <c r="W168" i="2"/>
  <c r="S168" i="2"/>
  <c r="O168" i="2"/>
  <c r="K168" i="2"/>
  <c r="G168" i="2"/>
  <c r="Z168" i="2"/>
  <c r="V168" i="2"/>
  <c r="R168" i="2"/>
  <c r="N168" i="2"/>
  <c r="J168" i="2"/>
  <c r="F168" i="2"/>
  <c r="Y184" i="2"/>
  <c r="U184" i="2"/>
  <c r="Q184" i="2"/>
  <c r="M184" i="2"/>
  <c r="I184" i="2"/>
  <c r="E184" i="2"/>
  <c r="AB184" i="2"/>
  <c r="X184" i="2"/>
  <c r="T184" i="2"/>
  <c r="P184" i="2"/>
  <c r="L184" i="2"/>
  <c r="H184" i="2"/>
  <c r="AA184" i="2"/>
  <c r="W184" i="2"/>
  <c r="S184" i="2"/>
  <c r="O184" i="2"/>
  <c r="K184" i="2"/>
  <c r="G184" i="2"/>
  <c r="Z184" i="2"/>
  <c r="V184" i="2"/>
  <c r="R184" i="2"/>
  <c r="N184" i="2"/>
  <c r="J184" i="2"/>
  <c r="F184" i="2"/>
  <c r="Y200" i="2"/>
  <c r="U200" i="2"/>
  <c r="Q200" i="2"/>
  <c r="M200" i="2"/>
  <c r="I200" i="2"/>
  <c r="E200" i="2"/>
  <c r="AB200" i="2"/>
  <c r="X200" i="2"/>
  <c r="T200" i="2"/>
  <c r="P200" i="2"/>
  <c r="L200" i="2"/>
  <c r="H200" i="2"/>
  <c r="AA200" i="2"/>
  <c r="W200" i="2"/>
  <c r="S200" i="2"/>
  <c r="O200" i="2"/>
  <c r="K200" i="2"/>
  <c r="G200" i="2"/>
  <c r="Z200" i="2"/>
  <c r="V200" i="2"/>
  <c r="R200" i="2"/>
  <c r="N200" i="2"/>
  <c r="J200" i="2"/>
  <c r="F200" i="2"/>
  <c r="Y216" i="2"/>
  <c r="U216" i="2"/>
  <c r="Q216" i="2"/>
  <c r="M216" i="2"/>
  <c r="I216" i="2"/>
  <c r="E216" i="2"/>
  <c r="AB216" i="2"/>
  <c r="X216" i="2"/>
  <c r="T216" i="2"/>
  <c r="P216" i="2"/>
  <c r="L216" i="2"/>
  <c r="H216" i="2"/>
  <c r="AA216" i="2"/>
  <c r="W216" i="2"/>
  <c r="S216" i="2"/>
  <c r="O216" i="2"/>
  <c r="K216" i="2"/>
  <c r="G216" i="2"/>
  <c r="Z216" i="2"/>
  <c r="V216" i="2"/>
  <c r="R216" i="2"/>
  <c r="N216" i="2"/>
  <c r="J216" i="2"/>
  <c r="F216" i="2"/>
  <c r="Y232" i="2"/>
  <c r="U232" i="2"/>
  <c r="Q232" i="2"/>
  <c r="M232" i="2"/>
  <c r="I232" i="2"/>
  <c r="E232" i="2"/>
  <c r="AB232" i="2"/>
  <c r="X232" i="2"/>
  <c r="T232" i="2"/>
  <c r="P232" i="2"/>
  <c r="L232" i="2"/>
  <c r="H232" i="2"/>
  <c r="AA232" i="2"/>
  <c r="W232" i="2"/>
  <c r="S232" i="2"/>
  <c r="O232" i="2"/>
  <c r="K232" i="2"/>
  <c r="G232" i="2"/>
  <c r="Z232" i="2"/>
  <c r="V232" i="2"/>
  <c r="R232" i="2"/>
  <c r="N232" i="2"/>
  <c r="J232" i="2"/>
  <c r="F232" i="2"/>
  <c r="Y248" i="2"/>
  <c r="U248" i="2"/>
  <c r="Q248" i="2"/>
  <c r="M248" i="2"/>
  <c r="I248" i="2"/>
  <c r="E248" i="2"/>
  <c r="AB248" i="2"/>
  <c r="X248" i="2"/>
  <c r="T248" i="2"/>
  <c r="P248" i="2"/>
  <c r="L248" i="2"/>
  <c r="H248" i="2"/>
  <c r="AA248" i="2"/>
  <c r="W248" i="2"/>
  <c r="S248" i="2"/>
  <c r="O248" i="2"/>
  <c r="K248" i="2"/>
  <c r="G248" i="2"/>
  <c r="Z248" i="2"/>
  <c r="V248" i="2"/>
  <c r="R248" i="2"/>
  <c r="N248" i="2"/>
  <c r="J248" i="2"/>
  <c r="F248" i="2"/>
  <c r="Y264" i="2"/>
  <c r="U264" i="2"/>
  <c r="Q264" i="2"/>
  <c r="M264" i="2"/>
  <c r="I264" i="2"/>
  <c r="E264" i="2"/>
  <c r="AB264" i="2"/>
  <c r="X264" i="2"/>
  <c r="T264" i="2"/>
  <c r="P264" i="2"/>
  <c r="L264" i="2"/>
  <c r="H264" i="2"/>
  <c r="AA264" i="2"/>
  <c r="W264" i="2"/>
  <c r="S264" i="2"/>
  <c r="O264" i="2"/>
  <c r="K264" i="2"/>
  <c r="G264" i="2"/>
  <c r="Z264" i="2"/>
  <c r="V264" i="2"/>
  <c r="R264" i="2"/>
  <c r="N264" i="2"/>
  <c r="J264" i="2"/>
  <c r="F264" i="2"/>
  <c r="Y280" i="2"/>
  <c r="U280" i="2"/>
  <c r="Q280" i="2"/>
  <c r="M280" i="2"/>
  <c r="I280" i="2"/>
  <c r="E280" i="2"/>
  <c r="AB280" i="2"/>
  <c r="X280" i="2"/>
  <c r="T280" i="2"/>
  <c r="P280" i="2"/>
  <c r="L280" i="2"/>
  <c r="H280" i="2"/>
  <c r="AA280" i="2"/>
  <c r="W280" i="2"/>
  <c r="S280" i="2"/>
  <c r="O280" i="2"/>
  <c r="K280" i="2"/>
  <c r="G280" i="2"/>
  <c r="Z280" i="2"/>
  <c r="V280" i="2"/>
  <c r="R280" i="2"/>
  <c r="N280" i="2"/>
  <c r="J280" i="2"/>
  <c r="F280" i="2"/>
  <c r="Y296" i="2"/>
  <c r="U296" i="2"/>
  <c r="Q296" i="2"/>
  <c r="M296" i="2"/>
  <c r="I296" i="2"/>
  <c r="E296" i="2"/>
  <c r="AB296" i="2"/>
  <c r="X296" i="2"/>
  <c r="T296" i="2"/>
  <c r="P296" i="2"/>
  <c r="L296" i="2"/>
  <c r="H296" i="2"/>
  <c r="AA296" i="2"/>
  <c r="W296" i="2"/>
  <c r="S296" i="2"/>
  <c r="O296" i="2"/>
  <c r="K296" i="2"/>
  <c r="G296" i="2"/>
  <c r="Z296" i="2"/>
  <c r="V296" i="2"/>
  <c r="R296" i="2"/>
  <c r="N296" i="2"/>
  <c r="J296" i="2"/>
  <c r="F296" i="2"/>
  <c r="Y312" i="2"/>
  <c r="U312" i="2"/>
  <c r="Q312" i="2"/>
  <c r="M312" i="2"/>
  <c r="I312" i="2"/>
  <c r="E312" i="2"/>
  <c r="AB312" i="2"/>
  <c r="X312" i="2"/>
  <c r="T312" i="2"/>
  <c r="P312" i="2"/>
  <c r="L312" i="2"/>
  <c r="H312" i="2"/>
  <c r="AA312" i="2"/>
  <c r="W312" i="2"/>
  <c r="S312" i="2"/>
  <c r="O312" i="2"/>
  <c r="K312" i="2"/>
  <c r="G312" i="2"/>
  <c r="Z312" i="2"/>
  <c r="V312" i="2"/>
  <c r="R312" i="2"/>
  <c r="N312" i="2"/>
  <c r="J312" i="2"/>
  <c r="F312" i="2"/>
  <c r="Y328" i="2"/>
  <c r="U328" i="2"/>
  <c r="Q328" i="2"/>
  <c r="M328" i="2"/>
  <c r="I328" i="2"/>
  <c r="E328" i="2"/>
  <c r="AB328" i="2"/>
  <c r="X328" i="2"/>
  <c r="T328" i="2"/>
  <c r="P328" i="2"/>
  <c r="L328" i="2"/>
  <c r="H328" i="2"/>
  <c r="AA328" i="2"/>
  <c r="W328" i="2"/>
  <c r="S328" i="2"/>
  <c r="O328" i="2"/>
  <c r="K328" i="2"/>
  <c r="G328" i="2"/>
  <c r="Z328" i="2"/>
  <c r="V328" i="2"/>
  <c r="R328" i="2"/>
  <c r="N328" i="2"/>
  <c r="J328" i="2"/>
  <c r="F328" i="2"/>
  <c r="Y344" i="2"/>
  <c r="U344" i="2"/>
  <c r="Q344" i="2"/>
  <c r="M344" i="2"/>
  <c r="I344" i="2"/>
  <c r="E344" i="2"/>
  <c r="AB344" i="2"/>
  <c r="X344" i="2"/>
  <c r="T344" i="2"/>
  <c r="P344" i="2"/>
  <c r="L344" i="2"/>
  <c r="H344" i="2"/>
  <c r="AA344" i="2"/>
  <c r="W344" i="2"/>
  <c r="S344" i="2"/>
  <c r="O344" i="2"/>
  <c r="K344" i="2"/>
  <c r="G344" i="2"/>
  <c r="Z344" i="2"/>
  <c r="V344" i="2"/>
  <c r="R344" i="2"/>
  <c r="N344" i="2"/>
  <c r="J344" i="2"/>
  <c r="F344" i="2"/>
  <c r="Y360" i="2"/>
  <c r="U360" i="2"/>
  <c r="Q360" i="2"/>
  <c r="M360" i="2"/>
  <c r="I360" i="2"/>
  <c r="E360" i="2"/>
  <c r="AB360" i="2"/>
  <c r="X360" i="2"/>
  <c r="T360" i="2"/>
  <c r="P360" i="2"/>
  <c r="L360" i="2"/>
  <c r="H360" i="2"/>
  <c r="AA360" i="2"/>
  <c r="W360" i="2"/>
  <c r="S360" i="2"/>
  <c r="O360" i="2"/>
  <c r="K360" i="2"/>
  <c r="G360" i="2"/>
  <c r="Z360" i="2"/>
  <c r="V360" i="2"/>
  <c r="R360" i="2"/>
  <c r="N360" i="2"/>
  <c r="J360" i="2"/>
  <c r="F360" i="2"/>
  <c r="Y376" i="2"/>
  <c r="U376" i="2"/>
  <c r="Q376" i="2"/>
  <c r="M376" i="2"/>
  <c r="I376" i="2"/>
  <c r="E376" i="2"/>
  <c r="W376" i="2"/>
  <c r="S376" i="2"/>
  <c r="O376" i="2"/>
  <c r="K376" i="2"/>
  <c r="G376" i="2"/>
  <c r="Z376" i="2"/>
  <c r="R376" i="2"/>
  <c r="J376" i="2"/>
  <c r="X376" i="2"/>
  <c r="P376" i="2"/>
  <c r="H376" i="2"/>
  <c r="V376" i="2"/>
  <c r="N376" i="2"/>
  <c r="F376" i="2"/>
  <c r="T376" i="2"/>
  <c r="L376" i="2"/>
  <c r="Y392" i="2"/>
  <c r="U392" i="2"/>
  <c r="Q392" i="2"/>
  <c r="M392" i="2"/>
  <c r="I392" i="2"/>
  <c r="E392" i="2"/>
  <c r="AB392" i="2"/>
  <c r="X392" i="2"/>
  <c r="T392" i="2"/>
  <c r="P392" i="2"/>
  <c r="L392" i="2"/>
  <c r="H392" i="2"/>
  <c r="AA392" i="2"/>
  <c r="W392" i="2"/>
  <c r="S392" i="2"/>
  <c r="O392" i="2"/>
  <c r="K392" i="2"/>
  <c r="G392" i="2"/>
  <c r="Z392" i="2"/>
  <c r="V392" i="2"/>
  <c r="R392" i="2"/>
  <c r="N392" i="2"/>
  <c r="J392" i="2"/>
  <c r="F392" i="2"/>
  <c r="Y408" i="2"/>
  <c r="U408" i="2"/>
  <c r="Q408" i="2"/>
  <c r="M408" i="2"/>
  <c r="I408" i="2"/>
  <c r="E408" i="2"/>
  <c r="AB408" i="2"/>
  <c r="X408" i="2"/>
  <c r="T408" i="2"/>
  <c r="P408" i="2"/>
  <c r="L408" i="2"/>
  <c r="H408" i="2"/>
  <c r="AA408" i="2"/>
  <c r="W408" i="2"/>
  <c r="S408" i="2"/>
  <c r="O408" i="2"/>
  <c r="K408" i="2"/>
  <c r="G408" i="2"/>
  <c r="Z408" i="2"/>
  <c r="V408" i="2"/>
  <c r="R408" i="2"/>
  <c r="N408" i="2"/>
  <c r="J408" i="2"/>
  <c r="F408" i="2"/>
  <c r="Y424" i="2"/>
  <c r="U424" i="2"/>
  <c r="Q424" i="2"/>
  <c r="M424" i="2"/>
  <c r="I424" i="2"/>
  <c r="E424" i="2"/>
  <c r="AB424" i="2"/>
  <c r="X424" i="2"/>
  <c r="T424" i="2"/>
  <c r="P424" i="2"/>
  <c r="L424" i="2"/>
  <c r="H424" i="2"/>
  <c r="AA424" i="2"/>
  <c r="W424" i="2"/>
  <c r="S424" i="2"/>
  <c r="O424" i="2"/>
  <c r="K424" i="2"/>
  <c r="G424" i="2"/>
  <c r="Z424" i="2"/>
  <c r="V424" i="2"/>
  <c r="R424" i="2"/>
  <c r="N424" i="2"/>
  <c r="J424" i="2"/>
  <c r="F424" i="2"/>
  <c r="Y440" i="2"/>
  <c r="U440" i="2"/>
  <c r="Q440" i="2"/>
  <c r="M440" i="2"/>
  <c r="I440" i="2"/>
  <c r="E440" i="2"/>
  <c r="AB440" i="2"/>
  <c r="X440" i="2"/>
  <c r="T440" i="2"/>
  <c r="P440" i="2"/>
  <c r="L440" i="2"/>
  <c r="H440" i="2"/>
  <c r="AA440" i="2"/>
  <c r="W440" i="2"/>
  <c r="S440" i="2"/>
  <c r="O440" i="2"/>
  <c r="K440" i="2"/>
  <c r="G440" i="2"/>
  <c r="Z440" i="2"/>
  <c r="V440" i="2"/>
  <c r="R440" i="2"/>
  <c r="N440" i="2"/>
  <c r="J440" i="2"/>
  <c r="F440" i="2"/>
  <c r="Z458" i="2"/>
  <c r="V458" i="2"/>
  <c r="R458" i="2"/>
  <c r="N458" i="2"/>
  <c r="J458" i="2"/>
  <c r="F458" i="2"/>
  <c r="Y458" i="2"/>
  <c r="U458" i="2"/>
  <c r="Q458" i="2"/>
  <c r="M458" i="2"/>
  <c r="I458" i="2"/>
  <c r="E458" i="2"/>
  <c r="AB458" i="2"/>
  <c r="X458" i="2"/>
  <c r="T458" i="2"/>
  <c r="P458" i="2"/>
  <c r="L458" i="2"/>
  <c r="H458" i="2"/>
  <c r="AA458" i="2"/>
  <c r="W458" i="2"/>
  <c r="S458" i="2"/>
  <c r="O458" i="2"/>
  <c r="K458" i="2"/>
  <c r="G458" i="2"/>
  <c r="Z474" i="2"/>
  <c r="V474" i="2"/>
  <c r="R474" i="2"/>
  <c r="N474" i="2"/>
  <c r="J474" i="2"/>
  <c r="F474" i="2"/>
  <c r="Y474" i="2"/>
  <c r="U474" i="2"/>
  <c r="Q474" i="2"/>
  <c r="M474" i="2"/>
  <c r="I474" i="2"/>
  <c r="E474" i="2"/>
  <c r="AB474" i="2"/>
  <c r="X474" i="2"/>
  <c r="T474" i="2"/>
  <c r="P474" i="2"/>
  <c r="L474" i="2"/>
  <c r="H474" i="2"/>
  <c r="AA474" i="2"/>
  <c r="W474" i="2"/>
  <c r="S474" i="2"/>
  <c r="O474" i="2"/>
  <c r="K474" i="2"/>
  <c r="G474" i="2"/>
  <c r="Z503" i="2"/>
  <c r="V503" i="2"/>
  <c r="R503" i="2"/>
  <c r="N503" i="2"/>
  <c r="J503" i="2"/>
  <c r="F503" i="2"/>
  <c r="Y503" i="2"/>
  <c r="U503" i="2"/>
  <c r="Q503" i="2"/>
  <c r="M503" i="2"/>
  <c r="I503" i="2"/>
  <c r="E503" i="2"/>
  <c r="AB503" i="2"/>
  <c r="X503" i="2"/>
  <c r="T503" i="2"/>
  <c r="P503" i="2"/>
  <c r="L503" i="2"/>
  <c r="H503" i="2"/>
  <c r="AA503" i="2"/>
  <c r="W503" i="2"/>
  <c r="S503" i="2"/>
  <c r="O503" i="2"/>
  <c r="K503" i="2"/>
  <c r="G503" i="2"/>
  <c r="Z535" i="2"/>
  <c r="V535" i="2"/>
  <c r="R535" i="2"/>
  <c r="N535" i="2"/>
  <c r="J535" i="2"/>
  <c r="F535" i="2"/>
  <c r="Y535" i="2"/>
  <c r="U535" i="2"/>
  <c r="Q535" i="2"/>
  <c r="M535" i="2"/>
  <c r="I535" i="2"/>
  <c r="E535" i="2"/>
  <c r="AB535" i="2"/>
  <c r="X535" i="2"/>
  <c r="T535" i="2"/>
  <c r="P535" i="2"/>
  <c r="L535" i="2"/>
  <c r="H535" i="2"/>
  <c r="AA535" i="2"/>
  <c r="W535" i="2"/>
  <c r="S535" i="2"/>
  <c r="O535" i="2"/>
  <c r="K535" i="2"/>
  <c r="G535" i="2"/>
  <c r="Z599" i="2"/>
  <c r="V599" i="2"/>
  <c r="R599" i="2"/>
  <c r="N599" i="2"/>
  <c r="J599" i="2"/>
  <c r="F599" i="2"/>
  <c r="Y599" i="2"/>
  <c r="U599" i="2"/>
  <c r="Q599" i="2"/>
  <c r="M599" i="2"/>
  <c r="I599" i="2"/>
  <c r="E599" i="2"/>
  <c r="AB599" i="2"/>
  <c r="X599" i="2"/>
  <c r="T599" i="2"/>
  <c r="P599" i="2"/>
  <c r="L599" i="2"/>
  <c r="H599" i="2"/>
  <c r="AA599" i="2"/>
  <c r="W599" i="2"/>
  <c r="S599" i="2"/>
  <c r="O599" i="2"/>
  <c r="K599" i="2"/>
  <c r="G599" i="2"/>
  <c r="Z663" i="2"/>
  <c r="V663" i="2"/>
  <c r="R663" i="2"/>
  <c r="N663" i="2"/>
  <c r="J663" i="2"/>
  <c r="F663" i="2"/>
  <c r="Y663" i="2"/>
  <c r="U663" i="2"/>
  <c r="Q663" i="2"/>
  <c r="M663" i="2"/>
  <c r="I663" i="2"/>
  <c r="E663" i="2"/>
  <c r="AB663" i="2"/>
  <c r="T663" i="2"/>
  <c r="L663" i="2"/>
  <c r="AA663" i="2"/>
  <c r="S663" i="2"/>
  <c r="K663" i="2"/>
  <c r="X663" i="2"/>
  <c r="P663" i="2"/>
  <c r="H663" i="2"/>
  <c r="W663" i="2"/>
  <c r="O663" i="2"/>
  <c r="G663" i="2"/>
  <c r="Z727" i="2"/>
  <c r="V727" i="2"/>
  <c r="R727" i="2"/>
  <c r="N727" i="2"/>
  <c r="J727" i="2"/>
  <c r="F727" i="2"/>
  <c r="Y727" i="2"/>
  <c r="U727" i="2"/>
  <c r="Q727" i="2"/>
  <c r="M727" i="2"/>
  <c r="I727" i="2"/>
  <c r="E727" i="2"/>
  <c r="AB727" i="2"/>
  <c r="T727" i="2"/>
  <c r="L727" i="2"/>
  <c r="AA727" i="2"/>
  <c r="S727" i="2"/>
  <c r="K727" i="2"/>
  <c r="X727" i="2"/>
  <c r="P727" i="2"/>
  <c r="H727" i="2"/>
  <c r="W727" i="2"/>
  <c r="O727" i="2"/>
  <c r="G727" i="2"/>
  <c r="Y791" i="2"/>
  <c r="AA791" i="2"/>
  <c r="V791" i="2"/>
  <c r="R791" i="2"/>
  <c r="N791" i="2"/>
  <c r="J791" i="2"/>
  <c r="F791" i="2"/>
  <c r="Z791" i="2"/>
  <c r="U791" i="2"/>
  <c r="Q791" i="2"/>
  <c r="M791" i="2"/>
  <c r="I791" i="2"/>
  <c r="E791" i="2"/>
  <c r="X791" i="2"/>
  <c r="P791" i="2"/>
  <c r="H791" i="2"/>
  <c r="W791" i="2"/>
  <c r="O791" i="2"/>
  <c r="G791" i="2"/>
  <c r="T791" i="2"/>
  <c r="S791" i="2"/>
  <c r="L791" i="2"/>
  <c r="AB791" i="2"/>
  <c r="K791" i="2"/>
  <c r="AA254" i="2"/>
  <c r="W254" i="2"/>
  <c r="S254" i="2"/>
  <c r="O254" i="2"/>
  <c r="K254" i="2"/>
  <c r="G254" i="2"/>
  <c r="Z254" i="2"/>
  <c r="V254" i="2"/>
  <c r="R254" i="2"/>
  <c r="N254" i="2"/>
  <c r="J254" i="2"/>
  <c r="F254" i="2"/>
  <c r="Y254" i="2"/>
  <c r="U254" i="2"/>
  <c r="Q254" i="2"/>
  <c r="M254" i="2"/>
  <c r="I254" i="2"/>
  <c r="E254" i="2"/>
  <c r="AB254" i="2"/>
  <c r="X254" i="2"/>
  <c r="T254" i="2"/>
  <c r="P254" i="2"/>
  <c r="L254" i="2"/>
  <c r="H254" i="2"/>
  <c r="AA354" i="2"/>
  <c r="W354" i="2"/>
  <c r="S354" i="2"/>
  <c r="O354" i="2"/>
  <c r="K354" i="2"/>
  <c r="G354" i="2"/>
  <c r="Z354" i="2"/>
  <c r="V354" i="2"/>
  <c r="R354" i="2"/>
  <c r="N354" i="2"/>
  <c r="J354" i="2"/>
  <c r="F354" i="2"/>
  <c r="Y354" i="2"/>
  <c r="U354" i="2"/>
  <c r="Q354" i="2"/>
  <c r="M354" i="2"/>
  <c r="I354" i="2"/>
  <c r="E354" i="2"/>
  <c r="AB354" i="2"/>
  <c r="X354" i="2"/>
  <c r="T354" i="2"/>
  <c r="P354" i="2"/>
  <c r="L354" i="2"/>
  <c r="H354" i="2"/>
  <c r="AA406" i="2"/>
  <c r="W406" i="2"/>
  <c r="S406" i="2"/>
  <c r="O406" i="2"/>
  <c r="K406" i="2"/>
  <c r="G406" i="2"/>
  <c r="Z406" i="2"/>
  <c r="V406" i="2"/>
  <c r="R406" i="2"/>
  <c r="N406" i="2"/>
  <c r="J406" i="2"/>
  <c r="F406" i="2"/>
  <c r="Y406" i="2"/>
  <c r="U406" i="2"/>
  <c r="Q406" i="2"/>
  <c r="M406" i="2"/>
  <c r="I406" i="2"/>
  <c r="E406" i="2"/>
  <c r="AB406" i="2"/>
  <c r="X406" i="2"/>
  <c r="T406" i="2"/>
  <c r="P406" i="2"/>
  <c r="L406" i="2"/>
  <c r="H406" i="2"/>
  <c r="Z472" i="2"/>
  <c r="V472" i="2"/>
  <c r="R472" i="2"/>
  <c r="N472" i="2"/>
  <c r="J472" i="2"/>
  <c r="F472" i="2"/>
  <c r="Y472" i="2"/>
  <c r="U472" i="2"/>
  <c r="Q472" i="2"/>
  <c r="M472" i="2"/>
  <c r="I472" i="2"/>
  <c r="E472" i="2"/>
  <c r="AB472" i="2"/>
  <c r="X472" i="2"/>
  <c r="T472" i="2"/>
  <c r="P472" i="2"/>
  <c r="L472" i="2"/>
  <c r="H472" i="2"/>
  <c r="AA472" i="2"/>
  <c r="W472" i="2"/>
  <c r="S472" i="2"/>
  <c r="O472" i="2"/>
  <c r="K472" i="2"/>
  <c r="G472" i="2"/>
  <c r="Y53" i="2"/>
  <c r="U53" i="2"/>
  <c r="Q53" i="2"/>
  <c r="M53" i="2"/>
  <c r="I53" i="2"/>
  <c r="E53" i="2"/>
  <c r="X53" i="2"/>
  <c r="T53" i="2"/>
  <c r="P53" i="2"/>
  <c r="L53" i="2"/>
  <c r="H53" i="2"/>
  <c r="AA53" i="2"/>
  <c r="W53" i="2"/>
  <c r="S53" i="2"/>
  <c r="O53" i="2"/>
  <c r="K53" i="2"/>
  <c r="G53" i="2"/>
  <c r="Z53" i="2"/>
  <c r="V53" i="2"/>
  <c r="R53" i="2"/>
  <c r="N53" i="2"/>
  <c r="J53" i="2"/>
  <c r="F53" i="2"/>
  <c r="Y121" i="2"/>
  <c r="U121" i="2"/>
  <c r="Q121" i="2"/>
  <c r="M121" i="2"/>
  <c r="I121" i="2"/>
  <c r="E121" i="2"/>
  <c r="AB121" i="2"/>
  <c r="X121" i="2"/>
  <c r="T121" i="2"/>
  <c r="P121" i="2"/>
  <c r="L121" i="2"/>
  <c r="H121" i="2"/>
  <c r="AA121" i="2"/>
  <c r="W121" i="2"/>
  <c r="S121" i="2"/>
  <c r="O121" i="2"/>
  <c r="K121" i="2"/>
  <c r="G121" i="2"/>
  <c r="Z121" i="2"/>
  <c r="V121" i="2"/>
  <c r="R121" i="2"/>
  <c r="N121" i="2"/>
  <c r="J121" i="2"/>
  <c r="F121" i="2"/>
  <c r="AA7" i="2"/>
  <c r="W7" i="2"/>
  <c r="S7" i="2"/>
  <c r="O7" i="2"/>
  <c r="K7" i="2"/>
  <c r="G7" i="2"/>
  <c r="Z7" i="2"/>
  <c r="V7" i="2"/>
  <c r="R7" i="2"/>
  <c r="N7" i="2"/>
  <c r="J7" i="2"/>
  <c r="F7" i="2"/>
  <c r="Y7" i="2"/>
  <c r="U7" i="2"/>
  <c r="Q7" i="2"/>
  <c r="M7" i="2"/>
  <c r="I7" i="2"/>
  <c r="E7" i="2"/>
  <c r="AB7" i="2"/>
  <c r="X7" i="2"/>
  <c r="T7" i="2"/>
  <c r="P7" i="2"/>
  <c r="L7" i="2"/>
  <c r="H7" i="2"/>
  <c r="AA23" i="2"/>
  <c r="W23" i="2"/>
  <c r="S23" i="2"/>
  <c r="O23" i="2"/>
  <c r="K23" i="2"/>
  <c r="G23" i="2"/>
  <c r="Z23" i="2"/>
  <c r="V23" i="2"/>
  <c r="R23" i="2"/>
  <c r="N23" i="2"/>
  <c r="J23" i="2"/>
  <c r="F23" i="2"/>
  <c r="Y23" i="2"/>
  <c r="U23" i="2"/>
  <c r="Q23" i="2"/>
  <c r="M23" i="2"/>
  <c r="I23" i="2"/>
  <c r="E23" i="2"/>
  <c r="AB23" i="2"/>
  <c r="X23" i="2"/>
  <c r="T23" i="2"/>
  <c r="P23" i="2"/>
  <c r="L23" i="2"/>
  <c r="H23" i="2"/>
  <c r="AA39" i="2"/>
  <c r="W39" i="2"/>
  <c r="S39" i="2"/>
  <c r="O39" i="2"/>
  <c r="K39" i="2"/>
  <c r="G39" i="2"/>
  <c r="Z39" i="2"/>
  <c r="V39" i="2"/>
  <c r="R39" i="2"/>
  <c r="N39" i="2"/>
  <c r="J39" i="2"/>
  <c r="F39" i="2"/>
  <c r="Y39" i="2"/>
  <c r="U39" i="2"/>
  <c r="Q39" i="2"/>
  <c r="M39" i="2"/>
  <c r="I39" i="2"/>
  <c r="E39" i="2"/>
  <c r="AB39" i="2"/>
  <c r="X39" i="2"/>
  <c r="T39" i="2"/>
  <c r="P39" i="2"/>
  <c r="L39" i="2"/>
  <c r="H39" i="2"/>
  <c r="AA55" i="2"/>
  <c r="W55" i="2"/>
  <c r="S55" i="2"/>
  <c r="O55" i="2"/>
  <c r="K55" i="2"/>
  <c r="G55" i="2"/>
  <c r="Z55" i="2"/>
  <c r="V55" i="2"/>
  <c r="R55" i="2"/>
  <c r="N55" i="2"/>
  <c r="J55" i="2"/>
  <c r="F55" i="2"/>
  <c r="Y55" i="2"/>
  <c r="U55" i="2"/>
  <c r="Q55" i="2"/>
  <c r="M55" i="2"/>
  <c r="I55" i="2"/>
  <c r="E55" i="2"/>
  <c r="X55" i="2"/>
  <c r="T55" i="2"/>
  <c r="P55" i="2"/>
  <c r="L55" i="2"/>
  <c r="H55" i="2"/>
  <c r="AA71" i="2"/>
  <c r="W71" i="2"/>
  <c r="S71" i="2"/>
  <c r="O71" i="2"/>
  <c r="K71" i="2"/>
  <c r="G71" i="2"/>
  <c r="Z71" i="2"/>
  <c r="V71" i="2"/>
  <c r="R71" i="2"/>
  <c r="N71" i="2"/>
  <c r="J71" i="2"/>
  <c r="F71" i="2"/>
  <c r="Y71" i="2"/>
  <c r="U71" i="2"/>
  <c r="Q71" i="2"/>
  <c r="M71" i="2"/>
  <c r="I71" i="2"/>
  <c r="E71" i="2"/>
  <c r="AB71" i="2"/>
  <c r="X71" i="2"/>
  <c r="T71" i="2"/>
  <c r="P71" i="2"/>
  <c r="L71" i="2"/>
  <c r="H71" i="2"/>
  <c r="AA87" i="2"/>
  <c r="W87" i="2"/>
  <c r="S87" i="2"/>
  <c r="O87" i="2"/>
  <c r="K87" i="2"/>
  <c r="G87" i="2"/>
  <c r="Z87" i="2"/>
  <c r="V87" i="2"/>
  <c r="R87" i="2"/>
  <c r="N87" i="2"/>
  <c r="J87" i="2"/>
  <c r="F87" i="2"/>
  <c r="Y87" i="2"/>
  <c r="U87" i="2"/>
  <c r="Q87" i="2"/>
  <c r="M87" i="2"/>
  <c r="I87" i="2"/>
  <c r="E87" i="2"/>
  <c r="AB87" i="2"/>
  <c r="X87" i="2"/>
  <c r="T87" i="2"/>
  <c r="P87" i="2"/>
  <c r="L87" i="2"/>
  <c r="H87" i="2"/>
  <c r="AA103" i="2"/>
  <c r="W103" i="2"/>
  <c r="S103" i="2"/>
  <c r="O103" i="2"/>
  <c r="K103" i="2"/>
  <c r="G103" i="2"/>
  <c r="Z103" i="2"/>
  <c r="V103" i="2"/>
  <c r="R103" i="2"/>
  <c r="N103" i="2"/>
  <c r="J103" i="2"/>
  <c r="F103" i="2"/>
  <c r="Y103" i="2"/>
  <c r="U103" i="2"/>
  <c r="Q103" i="2"/>
  <c r="M103" i="2"/>
  <c r="I103" i="2"/>
  <c r="E103" i="2"/>
  <c r="AB103" i="2"/>
  <c r="X103" i="2"/>
  <c r="T103" i="2"/>
  <c r="P103" i="2"/>
  <c r="L103" i="2"/>
  <c r="H103" i="2"/>
  <c r="AA119" i="2"/>
  <c r="W119" i="2"/>
  <c r="S119" i="2"/>
  <c r="O119" i="2"/>
  <c r="K119" i="2"/>
  <c r="G119" i="2"/>
  <c r="Z119" i="2"/>
  <c r="V119" i="2"/>
  <c r="R119" i="2"/>
  <c r="N119" i="2"/>
  <c r="J119" i="2"/>
  <c r="F119" i="2"/>
  <c r="Y119" i="2"/>
  <c r="U119" i="2"/>
  <c r="Q119" i="2"/>
  <c r="M119" i="2"/>
  <c r="I119" i="2"/>
  <c r="E119" i="2"/>
  <c r="AB119" i="2"/>
  <c r="X119" i="2"/>
  <c r="T119" i="2"/>
  <c r="P119" i="2"/>
  <c r="L119" i="2"/>
  <c r="H119" i="2"/>
  <c r="AA135" i="2"/>
  <c r="W135" i="2"/>
  <c r="S135" i="2"/>
  <c r="O135" i="2"/>
  <c r="K135" i="2"/>
  <c r="G135" i="2"/>
  <c r="Z135" i="2"/>
  <c r="V135" i="2"/>
  <c r="R135" i="2"/>
  <c r="N135" i="2"/>
  <c r="J135" i="2"/>
  <c r="F135" i="2"/>
  <c r="Y135" i="2"/>
  <c r="U135" i="2"/>
  <c r="Q135" i="2"/>
  <c r="M135" i="2"/>
  <c r="I135" i="2"/>
  <c r="E135" i="2"/>
  <c r="AB135" i="2"/>
  <c r="X135" i="2"/>
  <c r="T135" i="2"/>
  <c r="P135" i="2"/>
  <c r="L135" i="2"/>
  <c r="H135" i="2"/>
  <c r="Z151" i="2"/>
  <c r="V151" i="2"/>
  <c r="R151" i="2"/>
  <c r="N151" i="2"/>
  <c r="J151" i="2"/>
  <c r="F151" i="2"/>
  <c r="Y151" i="2"/>
  <c r="U151" i="2"/>
  <c r="Q151" i="2"/>
  <c r="M151" i="2"/>
  <c r="I151" i="2"/>
  <c r="E151" i="2"/>
  <c r="AB151" i="2"/>
  <c r="X151" i="2"/>
  <c r="T151" i="2"/>
  <c r="P151" i="2"/>
  <c r="L151" i="2"/>
  <c r="H151" i="2"/>
  <c r="AA151" i="2"/>
  <c r="W151" i="2"/>
  <c r="S151" i="2"/>
  <c r="O151" i="2"/>
  <c r="K151" i="2"/>
  <c r="G151" i="2"/>
  <c r="Z167" i="2"/>
  <c r="V167" i="2"/>
  <c r="R167" i="2"/>
  <c r="N167" i="2"/>
  <c r="J167" i="2"/>
  <c r="F167" i="2"/>
  <c r="Y167" i="2"/>
  <c r="U167" i="2"/>
  <c r="Q167" i="2"/>
  <c r="M167" i="2"/>
  <c r="I167" i="2"/>
  <c r="E167" i="2"/>
  <c r="AB167" i="2"/>
  <c r="X167" i="2"/>
  <c r="T167" i="2"/>
  <c r="P167" i="2"/>
  <c r="L167" i="2"/>
  <c r="H167" i="2"/>
  <c r="AA167" i="2"/>
  <c r="W167" i="2"/>
  <c r="S167" i="2"/>
  <c r="O167" i="2"/>
  <c r="K167" i="2"/>
  <c r="G167" i="2"/>
  <c r="Z183" i="2"/>
  <c r="V183" i="2"/>
  <c r="R183" i="2"/>
  <c r="N183" i="2"/>
  <c r="J183" i="2"/>
  <c r="F183" i="2"/>
  <c r="Y183" i="2"/>
  <c r="U183" i="2"/>
  <c r="Q183" i="2"/>
  <c r="M183" i="2"/>
  <c r="I183" i="2"/>
  <c r="E183" i="2"/>
  <c r="AB183" i="2"/>
  <c r="X183" i="2"/>
  <c r="T183" i="2"/>
  <c r="P183" i="2"/>
  <c r="L183" i="2"/>
  <c r="H183" i="2"/>
  <c r="AA183" i="2"/>
  <c r="W183" i="2"/>
  <c r="S183" i="2"/>
  <c r="O183" i="2"/>
  <c r="K183" i="2"/>
  <c r="G183" i="2"/>
  <c r="Z199" i="2"/>
  <c r="V199" i="2"/>
  <c r="R199" i="2"/>
  <c r="N199" i="2"/>
  <c r="J199" i="2"/>
  <c r="F199" i="2"/>
  <c r="Y199" i="2"/>
  <c r="U199" i="2"/>
  <c r="Q199" i="2"/>
  <c r="M199" i="2"/>
  <c r="I199" i="2"/>
  <c r="E199" i="2"/>
  <c r="AB199" i="2"/>
  <c r="X199" i="2"/>
  <c r="T199" i="2"/>
  <c r="P199" i="2"/>
  <c r="L199" i="2"/>
  <c r="H199" i="2"/>
  <c r="AA199" i="2"/>
  <c r="W199" i="2"/>
  <c r="S199" i="2"/>
  <c r="O199" i="2"/>
  <c r="K199" i="2"/>
  <c r="G199" i="2"/>
  <c r="Z215" i="2"/>
  <c r="V215" i="2"/>
  <c r="R215" i="2"/>
  <c r="N215" i="2"/>
  <c r="J215" i="2"/>
  <c r="F215" i="2"/>
  <c r="Y215" i="2"/>
  <c r="U215" i="2"/>
  <c r="Q215" i="2"/>
  <c r="M215" i="2"/>
  <c r="I215" i="2"/>
  <c r="E215" i="2"/>
  <c r="AB215" i="2"/>
  <c r="X215" i="2"/>
  <c r="T215" i="2"/>
  <c r="P215" i="2"/>
  <c r="L215" i="2"/>
  <c r="H215" i="2"/>
  <c r="AA215" i="2"/>
  <c r="W215" i="2"/>
  <c r="S215" i="2"/>
  <c r="O215" i="2"/>
  <c r="K215" i="2"/>
  <c r="G215" i="2"/>
  <c r="Z231" i="2"/>
  <c r="V231" i="2"/>
  <c r="R231" i="2"/>
  <c r="N231" i="2"/>
  <c r="J231" i="2"/>
  <c r="F231" i="2"/>
  <c r="Y231" i="2"/>
  <c r="U231" i="2"/>
  <c r="Q231" i="2"/>
  <c r="M231" i="2"/>
  <c r="I231" i="2"/>
  <c r="E231" i="2"/>
  <c r="AB231" i="2"/>
  <c r="X231" i="2"/>
  <c r="T231" i="2"/>
  <c r="P231" i="2"/>
  <c r="L231" i="2"/>
  <c r="H231" i="2"/>
  <c r="AA231" i="2"/>
  <c r="W231" i="2"/>
  <c r="S231" i="2"/>
  <c r="O231" i="2"/>
  <c r="K231" i="2"/>
  <c r="G231" i="2"/>
  <c r="Z247" i="2"/>
  <c r="V247" i="2"/>
  <c r="R247" i="2"/>
  <c r="N247" i="2"/>
  <c r="J247" i="2"/>
  <c r="F247" i="2"/>
  <c r="Y247" i="2"/>
  <c r="U247" i="2"/>
  <c r="Q247" i="2"/>
  <c r="M247" i="2"/>
  <c r="I247" i="2"/>
  <c r="E247" i="2"/>
  <c r="AB247" i="2"/>
  <c r="X247" i="2"/>
  <c r="T247" i="2"/>
  <c r="P247" i="2"/>
  <c r="L247" i="2"/>
  <c r="H247" i="2"/>
  <c r="AA247" i="2"/>
  <c r="W247" i="2"/>
  <c r="S247" i="2"/>
  <c r="O247" i="2"/>
  <c r="K247" i="2"/>
  <c r="G247" i="2"/>
  <c r="Z263" i="2"/>
  <c r="V263" i="2"/>
  <c r="R263" i="2"/>
  <c r="N263" i="2"/>
  <c r="J263" i="2"/>
  <c r="F263" i="2"/>
  <c r="Y263" i="2"/>
  <c r="U263" i="2"/>
  <c r="Q263" i="2"/>
  <c r="M263" i="2"/>
  <c r="I263" i="2"/>
  <c r="E263" i="2"/>
  <c r="AB263" i="2"/>
  <c r="X263" i="2"/>
  <c r="T263" i="2"/>
  <c r="P263" i="2"/>
  <c r="L263" i="2"/>
  <c r="H263" i="2"/>
  <c r="AA263" i="2"/>
  <c r="W263" i="2"/>
  <c r="S263" i="2"/>
  <c r="O263" i="2"/>
  <c r="K263" i="2"/>
  <c r="G263" i="2"/>
  <c r="Z279" i="2"/>
  <c r="V279" i="2"/>
  <c r="R279" i="2"/>
  <c r="N279" i="2"/>
  <c r="J279" i="2"/>
  <c r="F279" i="2"/>
  <c r="Y279" i="2"/>
  <c r="U279" i="2"/>
  <c r="Q279" i="2"/>
  <c r="M279" i="2"/>
  <c r="I279" i="2"/>
  <c r="E279" i="2"/>
  <c r="AB279" i="2"/>
  <c r="X279" i="2"/>
  <c r="T279" i="2"/>
  <c r="P279" i="2"/>
  <c r="L279" i="2"/>
  <c r="H279" i="2"/>
  <c r="AA279" i="2"/>
  <c r="W279" i="2"/>
  <c r="S279" i="2"/>
  <c r="O279" i="2"/>
  <c r="K279" i="2"/>
  <c r="G279" i="2"/>
  <c r="Z295" i="2"/>
  <c r="V295" i="2"/>
  <c r="R295" i="2"/>
  <c r="N295" i="2"/>
  <c r="J295" i="2"/>
  <c r="F295" i="2"/>
  <c r="Y295" i="2"/>
  <c r="U295" i="2"/>
  <c r="Q295" i="2"/>
  <c r="M295" i="2"/>
  <c r="I295" i="2"/>
  <c r="E295" i="2"/>
  <c r="AB295" i="2"/>
  <c r="X295" i="2"/>
  <c r="T295" i="2"/>
  <c r="P295" i="2"/>
  <c r="L295" i="2"/>
  <c r="H295" i="2"/>
  <c r="AA295" i="2"/>
  <c r="W295" i="2"/>
  <c r="S295" i="2"/>
  <c r="O295" i="2"/>
  <c r="K295" i="2"/>
  <c r="G295" i="2"/>
  <c r="Z311" i="2"/>
  <c r="V311" i="2"/>
  <c r="R311" i="2"/>
  <c r="N311" i="2"/>
  <c r="J311" i="2"/>
  <c r="F311" i="2"/>
  <c r="Y311" i="2"/>
  <c r="U311" i="2"/>
  <c r="Q311" i="2"/>
  <c r="M311" i="2"/>
  <c r="I311" i="2"/>
  <c r="E311" i="2"/>
  <c r="AB311" i="2"/>
  <c r="X311" i="2"/>
  <c r="T311" i="2"/>
  <c r="P311" i="2"/>
  <c r="L311" i="2"/>
  <c r="H311" i="2"/>
  <c r="AA311" i="2"/>
  <c r="W311" i="2"/>
  <c r="S311" i="2"/>
  <c r="O311" i="2"/>
  <c r="K311" i="2"/>
  <c r="G311" i="2"/>
  <c r="Z327" i="2"/>
  <c r="V327" i="2"/>
  <c r="R327" i="2"/>
  <c r="N327" i="2"/>
  <c r="J327" i="2"/>
  <c r="F327" i="2"/>
  <c r="Y327" i="2"/>
  <c r="U327" i="2"/>
  <c r="Q327" i="2"/>
  <c r="M327" i="2"/>
  <c r="I327" i="2"/>
  <c r="E327" i="2"/>
  <c r="AB327" i="2"/>
  <c r="X327" i="2"/>
  <c r="T327" i="2"/>
  <c r="P327" i="2"/>
  <c r="L327" i="2"/>
  <c r="H327" i="2"/>
  <c r="AA327" i="2"/>
  <c r="W327" i="2"/>
  <c r="S327" i="2"/>
  <c r="O327" i="2"/>
  <c r="K327" i="2"/>
  <c r="G327" i="2"/>
  <c r="Z343" i="2"/>
  <c r="V343" i="2"/>
  <c r="R343" i="2"/>
  <c r="N343" i="2"/>
  <c r="J343" i="2"/>
  <c r="F343" i="2"/>
  <c r="Y343" i="2"/>
  <c r="U343" i="2"/>
  <c r="Q343" i="2"/>
  <c r="M343" i="2"/>
  <c r="I343" i="2"/>
  <c r="E343" i="2"/>
  <c r="AB343" i="2"/>
  <c r="X343" i="2"/>
  <c r="T343" i="2"/>
  <c r="P343" i="2"/>
  <c r="L343" i="2"/>
  <c r="H343" i="2"/>
  <c r="AA343" i="2"/>
  <c r="W343" i="2"/>
  <c r="S343" i="2"/>
  <c r="O343" i="2"/>
  <c r="K343" i="2"/>
  <c r="G343" i="2"/>
  <c r="Z359" i="2"/>
  <c r="V359" i="2"/>
  <c r="R359" i="2"/>
  <c r="N359" i="2"/>
  <c r="J359" i="2"/>
  <c r="F359" i="2"/>
  <c r="Y359" i="2"/>
  <c r="U359" i="2"/>
  <c r="Q359" i="2"/>
  <c r="M359" i="2"/>
  <c r="I359" i="2"/>
  <c r="E359" i="2"/>
  <c r="AB359" i="2"/>
  <c r="X359" i="2"/>
  <c r="T359" i="2"/>
  <c r="P359" i="2"/>
  <c r="L359" i="2"/>
  <c r="H359" i="2"/>
  <c r="AA359" i="2"/>
  <c r="W359" i="2"/>
  <c r="S359" i="2"/>
  <c r="O359" i="2"/>
  <c r="K359" i="2"/>
  <c r="G359" i="2"/>
  <c r="Z375" i="2"/>
  <c r="V375" i="2"/>
  <c r="R375" i="2"/>
  <c r="N375" i="2"/>
  <c r="J375" i="2"/>
  <c r="F375" i="2"/>
  <c r="Y375" i="2"/>
  <c r="U375" i="2"/>
  <c r="Q375" i="2"/>
  <c r="M375" i="2"/>
  <c r="I375" i="2"/>
  <c r="E375" i="2"/>
  <c r="X375" i="2"/>
  <c r="T375" i="2"/>
  <c r="P375" i="2"/>
  <c r="L375" i="2"/>
  <c r="H375" i="2"/>
  <c r="W375" i="2"/>
  <c r="S375" i="2"/>
  <c r="O375" i="2"/>
  <c r="K375" i="2"/>
  <c r="G375" i="2"/>
  <c r="Z391" i="2"/>
  <c r="V391" i="2"/>
  <c r="R391" i="2"/>
  <c r="N391" i="2"/>
  <c r="J391" i="2"/>
  <c r="F391" i="2"/>
  <c r="Y391" i="2"/>
  <c r="U391" i="2"/>
  <c r="Q391" i="2"/>
  <c r="M391" i="2"/>
  <c r="I391" i="2"/>
  <c r="E391" i="2"/>
  <c r="AB391" i="2"/>
  <c r="X391" i="2"/>
  <c r="T391" i="2"/>
  <c r="P391" i="2"/>
  <c r="L391" i="2"/>
  <c r="H391" i="2"/>
  <c r="AA391" i="2"/>
  <c r="W391" i="2"/>
  <c r="S391" i="2"/>
  <c r="O391" i="2"/>
  <c r="K391" i="2"/>
  <c r="G391" i="2"/>
  <c r="Z407" i="2"/>
  <c r="V407" i="2"/>
  <c r="R407" i="2"/>
  <c r="N407" i="2"/>
  <c r="J407" i="2"/>
  <c r="F407" i="2"/>
  <c r="Y407" i="2"/>
  <c r="U407" i="2"/>
  <c r="Q407" i="2"/>
  <c r="M407" i="2"/>
  <c r="I407" i="2"/>
  <c r="E407" i="2"/>
  <c r="AB407" i="2"/>
  <c r="X407" i="2"/>
  <c r="T407" i="2"/>
  <c r="P407" i="2"/>
  <c r="L407" i="2"/>
  <c r="H407" i="2"/>
  <c r="AA407" i="2"/>
  <c r="W407" i="2"/>
  <c r="S407" i="2"/>
  <c r="O407" i="2"/>
  <c r="K407" i="2"/>
  <c r="G407" i="2"/>
  <c r="Z423" i="2"/>
  <c r="V423" i="2"/>
  <c r="R423" i="2"/>
  <c r="N423" i="2"/>
  <c r="J423" i="2"/>
  <c r="F423" i="2"/>
  <c r="Y423" i="2"/>
  <c r="U423" i="2"/>
  <c r="Q423" i="2"/>
  <c r="M423" i="2"/>
  <c r="I423" i="2"/>
  <c r="E423" i="2"/>
  <c r="AB423" i="2"/>
  <c r="X423" i="2"/>
  <c r="T423" i="2"/>
  <c r="P423" i="2"/>
  <c r="L423" i="2"/>
  <c r="H423" i="2"/>
  <c r="AA423" i="2"/>
  <c r="W423" i="2"/>
  <c r="S423" i="2"/>
  <c r="O423" i="2"/>
  <c r="K423" i="2"/>
  <c r="G423" i="2"/>
  <c r="Z439" i="2"/>
  <c r="V439" i="2"/>
  <c r="R439" i="2"/>
  <c r="N439" i="2"/>
  <c r="J439" i="2"/>
  <c r="F439" i="2"/>
  <c r="Y439" i="2"/>
  <c r="U439" i="2"/>
  <c r="Q439" i="2"/>
  <c r="M439" i="2"/>
  <c r="I439" i="2"/>
  <c r="E439" i="2"/>
  <c r="AB439" i="2"/>
  <c r="X439" i="2"/>
  <c r="T439" i="2"/>
  <c r="P439" i="2"/>
  <c r="L439" i="2"/>
  <c r="H439" i="2"/>
  <c r="AA439" i="2"/>
  <c r="W439" i="2"/>
  <c r="S439" i="2"/>
  <c r="O439" i="2"/>
  <c r="K439" i="2"/>
  <c r="G439" i="2"/>
  <c r="Z455" i="2"/>
  <c r="V455" i="2"/>
  <c r="R455" i="2"/>
  <c r="N455" i="2"/>
  <c r="J455" i="2"/>
  <c r="F455" i="2"/>
  <c r="Y455" i="2"/>
  <c r="U455" i="2"/>
  <c r="Q455" i="2"/>
  <c r="M455" i="2"/>
  <c r="I455" i="2"/>
  <c r="E455" i="2"/>
  <c r="AB455" i="2"/>
  <c r="X455" i="2"/>
  <c r="T455" i="2"/>
  <c r="P455" i="2"/>
  <c r="L455" i="2"/>
  <c r="H455" i="2"/>
  <c r="AA455" i="2"/>
  <c r="W455" i="2"/>
  <c r="S455" i="2"/>
  <c r="O455" i="2"/>
  <c r="K455" i="2"/>
  <c r="G455" i="2"/>
  <c r="Z471" i="2"/>
  <c r="V471" i="2"/>
  <c r="R471" i="2"/>
  <c r="N471" i="2"/>
  <c r="J471" i="2"/>
  <c r="F471" i="2"/>
  <c r="Y471" i="2"/>
  <c r="U471" i="2"/>
  <c r="Q471" i="2"/>
  <c r="M471" i="2"/>
  <c r="I471" i="2"/>
  <c r="E471" i="2"/>
  <c r="AB471" i="2"/>
  <c r="X471" i="2"/>
  <c r="T471" i="2"/>
  <c r="P471" i="2"/>
  <c r="L471" i="2"/>
  <c r="H471" i="2"/>
  <c r="AA471" i="2"/>
  <c r="W471" i="2"/>
  <c r="S471" i="2"/>
  <c r="O471" i="2"/>
  <c r="K471" i="2"/>
  <c r="G471" i="2"/>
  <c r="Z498" i="2"/>
  <c r="V498" i="2"/>
  <c r="R498" i="2"/>
  <c r="N498" i="2"/>
  <c r="J498" i="2"/>
  <c r="F498" i="2"/>
  <c r="Y498" i="2"/>
  <c r="U498" i="2"/>
  <c r="Q498" i="2"/>
  <c r="M498" i="2"/>
  <c r="I498" i="2"/>
  <c r="E498" i="2"/>
  <c r="AB498" i="2"/>
  <c r="X498" i="2"/>
  <c r="T498" i="2"/>
  <c r="P498" i="2"/>
  <c r="L498" i="2"/>
  <c r="H498" i="2"/>
  <c r="AA498" i="2"/>
  <c r="W498" i="2"/>
  <c r="S498" i="2"/>
  <c r="O498" i="2"/>
  <c r="K498" i="2"/>
  <c r="G498" i="2"/>
  <c r="Z530" i="2"/>
  <c r="V530" i="2"/>
  <c r="R530" i="2"/>
  <c r="N530" i="2"/>
  <c r="J530" i="2"/>
  <c r="F530" i="2"/>
  <c r="Y530" i="2"/>
  <c r="U530" i="2"/>
  <c r="Q530" i="2"/>
  <c r="M530" i="2"/>
  <c r="I530" i="2"/>
  <c r="E530" i="2"/>
  <c r="AB530" i="2"/>
  <c r="X530" i="2"/>
  <c r="T530" i="2"/>
  <c r="P530" i="2"/>
  <c r="L530" i="2"/>
  <c r="H530" i="2"/>
  <c r="AA530" i="2"/>
  <c r="W530" i="2"/>
  <c r="S530" i="2"/>
  <c r="O530" i="2"/>
  <c r="K530" i="2"/>
  <c r="G530" i="2"/>
  <c r="Z587" i="2"/>
  <c r="V587" i="2"/>
  <c r="R587" i="2"/>
  <c r="N587" i="2"/>
  <c r="J587" i="2"/>
  <c r="F587" i="2"/>
  <c r="Y587" i="2"/>
  <c r="U587" i="2"/>
  <c r="Q587" i="2"/>
  <c r="M587" i="2"/>
  <c r="I587" i="2"/>
  <c r="E587" i="2"/>
  <c r="AB587" i="2"/>
  <c r="X587" i="2"/>
  <c r="T587" i="2"/>
  <c r="P587" i="2"/>
  <c r="L587" i="2"/>
  <c r="H587" i="2"/>
  <c r="AA587" i="2"/>
  <c r="W587" i="2"/>
  <c r="S587" i="2"/>
  <c r="O587" i="2"/>
  <c r="K587" i="2"/>
  <c r="G587" i="2"/>
  <c r="Z651" i="2"/>
  <c r="V651" i="2"/>
  <c r="R651" i="2"/>
  <c r="N651" i="2"/>
  <c r="J651" i="2"/>
  <c r="F651" i="2"/>
  <c r="Y651" i="2"/>
  <c r="U651" i="2"/>
  <c r="Q651" i="2"/>
  <c r="M651" i="2"/>
  <c r="I651" i="2"/>
  <c r="E651" i="2"/>
  <c r="AB651" i="2"/>
  <c r="T651" i="2"/>
  <c r="L651" i="2"/>
  <c r="AA651" i="2"/>
  <c r="S651" i="2"/>
  <c r="K651" i="2"/>
  <c r="X651" i="2"/>
  <c r="P651" i="2"/>
  <c r="H651" i="2"/>
  <c r="W651" i="2"/>
  <c r="O651" i="2"/>
  <c r="G651" i="2"/>
  <c r="Z715" i="2"/>
  <c r="V715" i="2"/>
  <c r="R715" i="2"/>
  <c r="N715" i="2"/>
  <c r="J715" i="2"/>
  <c r="F715" i="2"/>
  <c r="Y715" i="2"/>
  <c r="U715" i="2"/>
  <c r="Q715" i="2"/>
  <c r="M715" i="2"/>
  <c r="I715" i="2"/>
  <c r="E715" i="2"/>
  <c r="AB715" i="2"/>
  <c r="T715" i="2"/>
  <c r="L715" i="2"/>
  <c r="AA715" i="2"/>
  <c r="S715" i="2"/>
  <c r="K715" i="2"/>
  <c r="X715" i="2"/>
  <c r="P715" i="2"/>
  <c r="H715" i="2"/>
  <c r="W715" i="2"/>
  <c r="O715" i="2"/>
  <c r="G715" i="2"/>
  <c r="Z779" i="2"/>
  <c r="V779" i="2"/>
  <c r="R779" i="2"/>
  <c r="N779" i="2"/>
  <c r="J779" i="2"/>
  <c r="F779" i="2"/>
  <c r="Y779" i="2"/>
  <c r="U779" i="2"/>
  <c r="Q779" i="2"/>
  <c r="M779" i="2"/>
  <c r="I779" i="2"/>
  <c r="E779" i="2"/>
  <c r="AB779" i="2"/>
  <c r="T779" i="2"/>
  <c r="L779" i="2"/>
  <c r="AA779" i="2"/>
  <c r="S779" i="2"/>
  <c r="K779" i="2"/>
  <c r="X779" i="2"/>
  <c r="P779" i="2"/>
  <c r="H779" i="2"/>
  <c r="W779" i="2"/>
  <c r="O779" i="2"/>
  <c r="G779" i="2"/>
  <c r="Y843" i="2"/>
  <c r="U843" i="2"/>
  <c r="Q843" i="2"/>
  <c r="M843" i="2"/>
  <c r="I843" i="2"/>
  <c r="E843" i="2"/>
  <c r="AB843" i="2"/>
  <c r="X843" i="2"/>
  <c r="T843" i="2"/>
  <c r="P843" i="2"/>
  <c r="L843" i="2"/>
  <c r="H843" i="2"/>
  <c r="Z843" i="2"/>
  <c r="R843" i="2"/>
  <c r="J843" i="2"/>
  <c r="W843" i="2"/>
  <c r="O843" i="2"/>
  <c r="G843" i="2"/>
  <c r="N843" i="2"/>
  <c r="AA843" i="2"/>
  <c r="K843" i="2"/>
  <c r="V843" i="2"/>
  <c r="F843" i="2"/>
  <c r="S843" i="2"/>
  <c r="Z484" i="2"/>
  <c r="V484" i="2"/>
  <c r="R484" i="2"/>
  <c r="N484" i="2"/>
  <c r="J484" i="2"/>
  <c r="F484" i="2"/>
  <c r="Y484" i="2"/>
  <c r="U484" i="2"/>
  <c r="Q484" i="2"/>
  <c r="M484" i="2"/>
  <c r="I484" i="2"/>
  <c r="E484" i="2"/>
  <c r="AB484" i="2"/>
  <c r="X484" i="2"/>
  <c r="T484" i="2"/>
  <c r="P484" i="2"/>
  <c r="L484" i="2"/>
  <c r="H484" i="2"/>
  <c r="AA484" i="2"/>
  <c r="W484" i="2"/>
  <c r="S484" i="2"/>
  <c r="O484" i="2"/>
  <c r="K484" i="2"/>
  <c r="G484" i="2"/>
  <c r="Z500" i="2"/>
  <c r="V500" i="2"/>
  <c r="R500" i="2"/>
  <c r="N500" i="2"/>
  <c r="J500" i="2"/>
  <c r="F500" i="2"/>
  <c r="Y500" i="2"/>
  <c r="U500" i="2"/>
  <c r="Q500" i="2"/>
  <c r="M500" i="2"/>
  <c r="I500" i="2"/>
  <c r="E500" i="2"/>
  <c r="AB500" i="2"/>
  <c r="X500" i="2"/>
  <c r="T500" i="2"/>
  <c r="P500" i="2"/>
  <c r="L500" i="2"/>
  <c r="H500" i="2"/>
  <c r="AA500" i="2"/>
  <c r="W500" i="2"/>
  <c r="S500" i="2"/>
  <c r="O500" i="2"/>
  <c r="K500" i="2"/>
  <c r="G500" i="2"/>
  <c r="Z516" i="2"/>
  <c r="V516" i="2"/>
  <c r="R516" i="2"/>
  <c r="N516" i="2"/>
  <c r="J516" i="2"/>
  <c r="F516" i="2"/>
  <c r="Y516" i="2"/>
  <c r="U516" i="2"/>
  <c r="Q516" i="2"/>
  <c r="M516" i="2"/>
  <c r="I516" i="2"/>
  <c r="E516" i="2"/>
  <c r="AB516" i="2"/>
  <c r="X516" i="2"/>
  <c r="T516" i="2"/>
  <c r="P516" i="2"/>
  <c r="L516" i="2"/>
  <c r="H516" i="2"/>
  <c r="AA516" i="2"/>
  <c r="W516" i="2"/>
  <c r="S516" i="2"/>
  <c r="O516" i="2"/>
  <c r="K516" i="2"/>
  <c r="G516" i="2"/>
  <c r="Z532" i="2"/>
  <c r="V532" i="2"/>
  <c r="R532" i="2"/>
  <c r="N532" i="2"/>
  <c r="J532" i="2"/>
  <c r="F532" i="2"/>
  <c r="Y532" i="2"/>
  <c r="U532" i="2"/>
  <c r="Q532" i="2"/>
  <c r="M532" i="2"/>
  <c r="I532" i="2"/>
  <c r="E532" i="2"/>
  <c r="AB532" i="2"/>
  <c r="X532" i="2"/>
  <c r="T532" i="2"/>
  <c r="P532" i="2"/>
  <c r="L532" i="2"/>
  <c r="H532" i="2"/>
  <c r="AA532" i="2"/>
  <c r="W532" i="2"/>
  <c r="S532" i="2"/>
  <c r="O532" i="2"/>
  <c r="K532" i="2"/>
  <c r="G532" i="2"/>
  <c r="Z548" i="2"/>
  <c r="V548" i="2"/>
  <c r="R548" i="2"/>
  <c r="N548" i="2"/>
  <c r="J548" i="2"/>
  <c r="F548" i="2"/>
  <c r="Y548" i="2"/>
  <c r="U548" i="2"/>
  <c r="Q548" i="2"/>
  <c r="M548" i="2"/>
  <c r="I548" i="2"/>
  <c r="E548" i="2"/>
  <c r="AB548" i="2"/>
  <c r="X548" i="2"/>
  <c r="T548" i="2"/>
  <c r="P548" i="2"/>
  <c r="L548" i="2"/>
  <c r="H548" i="2"/>
  <c r="AA548" i="2"/>
  <c r="W548" i="2"/>
  <c r="S548" i="2"/>
  <c r="O548" i="2"/>
  <c r="K548" i="2"/>
  <c r="G548" i="2"/>
  <c r="Z564" i="2"/>
  <c r="V564" i="2"/>
  <c r="R564" i="2"/>
  <c r="N564" i="2"/>
  <c r="J564" i="2"/>
  <c r="F564" i="2"/>
  <c r="Y564" i="2"/>
  <c r="U564" i="2"/>
  <c r="Q564" i="2"/>
  <c r="M564" i="2"/>
  <c r="I564" i="2"/>
  <c r="E564" i="2"/>
  <c r="AB564" i="2"/>
  <c r="X564" i="2"/>
  <c r="T564" i="2"/>
  <c r="P564" i="2"/>
  <c r="L564" i="2"/>
  <c r="H564" i="2"/>
  <c r="AA564" i="2"/>
  <c r="W564" i="2"/>
  <c r="S564" i="2"/>
  <c r="O564" i="2"/>
  <c r="K564" i="2"/>
  <c r="G564" i="2"/>
  <c r="Z580" i="2"/>
  <c r="V580" i="2"/>
  <c r="R580" i="2"/>
  <c r="N580" i="2"/>
  <c r="J580" i="2"/>
  <c r="F580" i="2"/>
  <c r="Y580" i="2"/>
  <c r="U580" i="2"/>
  <c r="Q580" i="2"/>
  <c r="M580" i="2"/>
  <c r="I580" i="2"/>
  <c r="E580" i="2"/>
  <c r="AB580" i="2"/>
  <c r="X580" i="2"/>
  <c r="T580" i="2"/>
  <c r="P580" i="2"/>
  <c r="L580" i="2"/>
  <c r="H580" i="2"/>
  <c r="AA580" i="2"/>
  <c r="W580" i="2"/>
  <c r="S580" i="2"/>
  <c r="O580" i="2"/>
  <c r="K580" i="2"/>
  <c r="G580" i="2"/>
  <c r="Z596" i="2"/>
  <c r="V596" i="2"/>
  <c r="R596" i="2"/>
  <c r="N596" i="2"/>
  <c r="J596" i="2"/>
  <c r="F596" i="2"/>
  <c r="Y596" i="2"/>
  <c r="U596" i="2"/>
  <c r="Q596" i="2"/>
  <c r="M596" i="2"/>
  <c r="I596" i="2"/>
  <c r="E596" i="2"/>
  <c r="AB596" i="2"/>
  <c r="X596" i="2"/>
  <c r="T596" i="2"/>
  <c r="P596" i="2"/>
  <c r="L596" i="2"/>
  <c r="H596" i="2"/>
  <c r="AA596" i="2"/>
  <c r="W596" i="2"/>
  <c r="S596" i="2"/>
  <c r="O596" i="2"/>
  <c r="K596" i="2"/>
  <c r="G596" i="2"/>
  <c r="Z612" i="2"/>
  <c r="V612" i="2"/>
  <c r="R612" i="2"/>
  <c r="N612" i="2"/>
  <c r="J612" i="2"/>
  <c r="F612" i="2"/>
  <c r="Y612" i="2"/>
  <c r="U612" i="2"/>
  <c r="Q612" i="2"/>
  <c r="M612" i="2"/>
  <c r="I612" i="2"/>
  <c r="E612" i="2"/>
  <c r="AB612" i="2"/>
  <c r="X612" i="2"/>
  <c r="T612" i="2"/>
  <c r="P612" i="2"/>
  <c r="L612" i="2"/>
  <c r="H612" i="2"/>
  <c r="AA612" i="2"/>
  <c r="W612" i="2"/>
  <c r="S612" i="2"/>
  <c r="O612" i="2"/>
  <c r="K612" i="2"/>
  <c r="G612" i="2"/>
  <c r="Z628" i="2"/>
  <c r="V628" i="2"/>
  <c r="R628" i="2"/>
  <c r="N628" i="2"/>
  <c r="J628" i="2"/>
  <c r="F628" i="2"/>
  <c r="Y628" i="2"/>
  <c r="U628" i="2"/>
  <c r="Q628" i="2"/>
  <c r="M628" i="2"/>
  <c r="I628" i="2"/>
  <c r="E628" i="2"/>
  <c r="AB628" i="2"/>
  <c r="X628" i="2"/>
  <c r="T628" i="2"/>
  <c r="P628" i="2"/>
  <c r="L628" i="2"/>
  <c r="H628" i="2"/>
  <c r="AA628" i="2"/>
  <c r="W628" i="2"/>
  <c r="S628" i="2"/>
  <c r="O628" i="2"/>
  <c r="K628" i="2"/>
  <c r="G628" i="2"/>
  <c r="Z644" i="2"/>
  <c r="V644" i="2"/>
  <c r="R644" i="2"/>
  <c r="N644" i="2"/>
  <c r="J644" i="2"/>
  <c r="F644" i="2"/>
  <c r="Y644" i="2"/>
  <c r="U644" i="2"/>
  <c r="Q644" i="2"/>
  <c r="M644" i="2"/>
  <c r="I644" i="2"/>
  <c r="E644" i="2"/>
  <c r="AB644" i="2"/>
  <c r="T644" i="2"/>
  <c r="L644" i="2"/>
  <c r="AA644" i="2"/>
  <c r="S644" i="2"/>
  <c r="K644" i="2"/>
  <c r="X644" i="2"/>
  <c r="P644" i="2"/>
  <c r="H644" i="2"/>
  <c r="W644" i="2"/>
  <c r="O644" i="2"/>
  <c r="G644" i="2"/>
  <c r="Z660" i="2"/>
  <c r="V660" i="2"/>
  <c r="R660" i="2"/>
  <c r="N660" i="2"/>
  <c r="J660" i="2"/>
  <c r="F660" i="2"/>
  <c r="Y660" i="2"/>
  <c r="U660" i="2"/>
  <c r="Q660" i="2"/>
  <c r="M660" i="2"/>
  <c r="I660" i="2"/>
  <c r="E660" i="2"/>
  <c r="AB660" i="2"/>
  <c r="T660" i="2"/>
  <c r="L660" i="2"/>
  <c r="AA660" i="2"/>
  <c r="S660" i="2"/>
  <c r="K660" i="2"/>
  <c r="X660" i="2"/>
  <c r="P660" i="2"/>
  <c r="H660" i="2"/>
  <c r="W660" i="2"/>
  <c r="O660" i="2"/>
  <c r="G660" i="2"/>
  <c r="Z676" i="2"/>
  <c r="V676" i="2"/>
  <c r="R676" i="2"/>
  <c r="N676" i="2"/>
  <c r="J676" i="2"/>
  <c r="F676" i="2"/>
  <c r="Y676" i="2"/>
  <c r="U676" i="2"/>
  <c r="Q676" i="2"/>
  <c r="M676" i="2"/>
  <c r="I676" i="2"/>
  <c r="E676" i="2"/>
  <c r="AB676" i="2"/>
  <c r="T676" i="2"/>
  <c r="L676" i="2"/>
  <c r="AA676" i="2"/>
  <c r="S676" i="2"/>
  <c r="K676" i="2"/>
  <c r="X676" i="2"/>
  <c r="P676" i="2"/>
  <c r="H676" i="2"/>
  <c r="W676" i="2"/>
  <c r="O676" i="2"/>
  <c r="G676" i="2"/>
  <c r="Z692" i="2"/>
  <c r="V692" i="2"/>
  <c r="R692" i="2"/>
  <c r="N692" i="2"/>
  <c r="J692" i="2"/>
  <c r="F692" i="2"/>
  <c r="Y692" i="2"/>
  <c r="U692" i="2"/>
  <c r="Q692" i="2"/>
  <c r="M692" i="2"/>
  <c r="I692" i="2"/>
  <c r="E692" i="2"/>
  <c r="AB692" i="2"/>
  <c r="T692" i="2"/>
  <c r="L692" i="2"/>
  <c r="AA692" i="2"/>
  <c r="S692" i="2"/>
  <c r="K692" i="2"/>
  <c r="X692" i="2"/>
  <c r="P692" i="2"/>
  <c r="H692" i="2"/>
  <c r="W692" i="2"/>
  <c r="O692" i="2"/>
  <c r="G692" i="2"/>
  <c r="Z708" i="2"/>
  <c r="V708" i="2"/>
  <c r="R708" i="2"/>
  <c r="N708" i="2"/>
  <c r="J708" i="2"/>
  <c r="F708" i="2"/>
  <c r="Y708" i="2"/>
  <c r="U708" i="2"/>
  <c r="Q708" i="2"/>
  <c r="M708" i="2"/>
  <c r="I708" i="2"/>
  <c r="E708" i="2"/>
  <c r="AB708" i="2"/>
  <c r="T708" i="2"/>
  <c r="L708" i="2"/>
  <c r="AA708" i="2"/>
  <c r="S708" i="2"/>
  <c r="K708" i="2"/>
  <c r="X708" i="2"/>
  <c r="P708" i="2"/>
  <c r="H708" i="2"/>
  <c r="W708" i="2"/>
  <c r="O708" i="2"/>
  <c r="G708" i="2"/>
  <c r="Z724" i="2"/>
  <c r="V724" i="2"/>
  <c r="R724" i="2"/>
  <c r="N724" i="2"/>
  <c r="J724" i="2"/>
  <c r="F724" i="2"/>
  <c r="Y724" i="2"/>
  <c r="U724" i="2"/>
  <c r="Q724" i="2"/>
  <c r="M724" i="2"/>
  <c r="I724" i="2"/>
  <c r="E724" i="2"/>
  <c r="AB724" i="2"/>
  <c r="T724" i="2"/>
  <c r="L724" i="2"/>
  <c r="AA724" i="2"/>
  <c r="S724" i="2"/>
  <c r="K724" i="2"/>
  <c r="X724" i="2"/>
  <c r="P724" i="2"/>
  <c r="H724" i="2"/>
  <c r="W724" i="2"/>
  <c r="O724" i="2"/>
  <c r="G724" i="2"/>
  <c r="Z740" i="2"/>
  <c r="V740" i="2"/>
  <c r="R740" i="2"/>
  <c r="N740" i="2"/>
  <c r="J740" i="2"/>
  <c r="F740" i="2"/>
  <c r="Y740" i="2"/>
  <c r="U740" i="2"/>
  <c r="Q740" i="2"/>
  <c r="M740" i="2"/>
  <c r="I740" i="2"/>
  <c r="E740" i="2"/>
  <c r="AB740" i="2"/>
  <c r="T740" i="2"/>
  <c r="L740" i="2"/>
  <c r="AA740" i="2"/>
  <c r="S740" i="2"/>
  <c r="K740" i="2"/>
  <c r="X740" i="2"/>
  <c r="P740" i="2"/>
  <c r="H740" i="2"/>
  <c r="W740" i="2"/>
  <c r="O740" i="2"/>
  <c r="G740" i="2"/>
  <c r="Z756" i="2"/>
  <c r="V756" i="2"/>
  <c r="R756" i="2"/>
  <c r="N756" i="2"/>
  <c r="J756" i="2"/>
  <c r="F756" i="2"/>
  <c r="Y756" i="2"/>
  <c r="U756" i="2"/>
  <c r="Q756" i="2"/>
  <c r="M756" i="2"/>
  <c r="I756" i="2"/>
  <c r="E756" i="2"/>
  <c r="AB756" i="2"/>
  <c r="T756" i="2"/>
  <c r="L756" i="2"/>
  <c r="AA756" i="2"/>
  <c r="S756" i="2"/>
  <c r="K756" i="2"/>
  <c r="X756" i="2"/>
  <c r="P756" i="2"/>
  <c r="H756" i="2"/>
  <c r="W756" i="2"/>
  <c r="O756" i="2"/>
  <c r="G756" i="2"/>
  <c r="Z772" i="2"/>
  <c r="V772" i="2"/>
  <c r="R772" i="2"/>
  <c r="N772" i="2"/>
  <c r="J772" i="2"/>
  <c r="F772" i="2"/>
  <c r="Y772" i="2"/>
  <c r="U772" i="2"/>
  <c r="Q772" i="2"/>
  <c r="M772" i="2"/>
  <c r="I772" i="2"/>
  <c r="E772" i="2"/>
  <c r="AB772" i="2"/>
  <c r="T772" i="2"/>
  <c r="L772" i="2"/>
  <c r="AA772" i="2"/>
  <c r="S772" i="2"/>
  <c r="K772" i="2"/>
  <c r="X772" i="2"/>
  <c r="P772" i="2"/>
  <c r="H772" i="2"/>
  <c r="W772" i="2"/>
  <c r="O772" i="2"/>
  <c r="G772" i="2"/>
  <c r="Z788" i="2"/>
  <c r="V788" i="2"/>
  <c r="R788" i="2"/>
  <c r="N788" i="2"/>
  <c r="J788" i="2"/>
  <c r="F788" i="2"/>
  <c r="Y788" i="2"/>
  <c r="U788" i="2"/>
  <c r="Q788" i="2"/>
  <c r="M788" i="2"/>
  <c r="I788" i="2"/>
  <c r="E788" i="2"/>
  <c r="X788" i="2"/>
  <c r="P788" i="2"/>
  <c r="W788" i="2"/>
  <c r="O788" i="2"/>
  <c r="AB788" i="2"/>
  <c r="L788" i="2"/>
  <c r="AA788" i="2"/>
  <c r="K788" i="2"/>
  <c r="T788" i="2"/>
  <c r="H788" i="2"/>
  <c r="S788" i="2"/>
  <c r="G788" i="2"/>
  <c r="Y804" i="2"/>
  <c r="U804" i="2"/>
  <c r="Q804" i="2"/>
  <c r="M804" i="2"/>
  <c r="I804" i="2"/>
  <c r="E804" i="2"/>
  <c r="AB804" i="2"/>
  <c r="X804" i="2"/>
  <c r="T804" i="2"/>
  <c r="P804" i="2"/>
  <c r="L804" i="2"/>
  <c r="H804" i="2"/>
  <c r="Z804" i="2"/>
  <c r="R804" i="2"/>
  <c r="J804" i="2"/>
  <c r="W804" i="2"/>
  <c r="O804" i="2"/>
  <c r="G804" i="2"/>
  <c r="N804" i="2"/>
  <c r="AA804" i="2"/>
  <c r="K804" i="2"/>
  <c r="V804" i="2"/>
  <c r="S804" i="2"/>
  <c r="F804" i="2"/>
  <c r="Y820" i="2"/>
  <c r="U820" i="2"/>
  <c r="Q820" i="2"/>
  <c r="M820" i="2"/>
  <c r="I820" i="2"/>
  <c r="E820" i="2"/>
  <c r="AB820" i="2"/>
  <c r="X820" i="2"/>
  <c r="T820" i="2"/>
  <c r="P820" i="2"/>
  <c r="L820" i="2"/>
  <c r="H820" i="2"/>
  <c r="Z820" i="2"/>
  <c r="R820" i="2"/>
  <c r="J820" i="2"/>
  <c r="W820" i="2"/>
  <c r="O820" i="2"/>
  <c r="G820" i="2"/>
  <c r="S820" i="2"/>
  <c r="N820" i="2"/>
  <c r="AA820" i="2"/>
  <c r="K820" i="2"/>
  <c r="V820" i="2"/>
  <c r="F820" i="2"/>
  <c r="Y836" i="2"/>
  <c r="U836" i="2"/>
  <c r="Q836" i="2"/>
  <c r="M836" i="2"/>
  <c r="I836" i="2"/>
  <c r="E836" i="2"/>
  <c r="AB836" i="2"/>
  <c r="X836" i="2"/>
  <c r="T836" i="2"/>
  <c r="P836" i="2"/>
  <c r="L836" i="2"/>
  <c r="H836" i="2"/>
  <c r="Z836" i="2"/>
  <c r="R836" i="2"/>
  <c r="J836" i="2"/>
  <c r="W836" i="2"/>
  <c r="O836" i="2"/>
  <c r="G836" i="2"/>
  <c r="V836" i="2"/>
  <c r="F836" i="2"/>
  <c r="S836" i="2"/>
  <c r="N836" i="2"/>
  <c r="AA836" i="2"/>
  <c r="K836" i="2"/>
  <c r="Z493" i="2"/>
  <c r="V493" i="2"/>
  <c r="R493" i="2"/>
  <c r="N493" i="2"/>
  <c r="J493" i="2"/>
  <c r="F493" i="2"/>
  <c r="Y493" i="2"/>
  <c r="U493" i="2"/>
  <c r="Q493" i="2"/>
  <c r="M493" i="2"/>
  <c r="I493" i="2"/>
  <c r="E493" i="2"/>
  <c r="AB493" i="2"/>
  <c r="X493" i="2"/>
  <c r="T493" i="2"/>
  <c r="P493" i="2"/>
  <c r="L493" i="2"/>
  <c r="H493" i="2"/>
  <c r="AA493" i="2"/>
  <c r="W493" i="2"/>
  <c r="S493" i="2"/>
  <c r="O493" i="2"/>
  <c r="K493" i="2"/>
  <c r="G493" i="2"/>
  <c r="Z509" i="2"/>
  <c r="V509" i="2"/>
  <c r="R509" i="2"/>
  <c r="N509" i="2"/>
  <c r="J509" i="2"/>
  <c r="F509" i="2"/>
  <c r="Y509" i="2"/>
  <c r="U509" i="2"/>
  <c r="Q509" i="2"/>
  <c r="M509" i="2"/>
  <c r="I509" i="2"/>
  <c r="E509" i="2"/>
  <c r="AB509" i="2"/>
  <c r="X509" i="2"/>
  <c r="T509" i="2"/>
  <c r="P509" i="2"/>
  <c r="L509" i="2"/>
  <c r="H509" i="2"/>
  <c r="AA509" i="2"/>
  <c r="W509" i="2"/>
  <c r="S509" i="2"/>
  <c r="O509" i="2"/>
  <c r="K509" i="2"/>
  <c r="G509" i="2"/>
  <c r="Z525" i="2"/>
  <c r="V525" i="2"/>
  <c r="R525" i="2"/>
  <c r="N525" i="2"/>
  <c r="J525" i="2"/>
  <c r="F525" i="2"/>
  <c r="Y525" i="2"/>
  <c r="U525" i="2"/>
  <c r="Q525" i="2"/>
  <c r="M525" i="2"/>
  <c r="I525" i="2"/>
  <c r="E525" i="2"/>
  <c r="AB525" i="2"/>
  <c r="X525" i="2"/>
  <c r="T525" i="2"/>
  <c r="P525" i="2"/>
  <c r="L525" i="2"/>
  <c r="H525" i="2"/>
  <c r="AA525" i="2"/>
  <c r="W525" i="2"/>
  <c r="S525" i="2"/>
  <c r="O525" i="2"/>
  <c r="K525" i="2"/>
  <c r="G525" i="2"/>
  <c r="Z541" i="2"/>
  <c r="V541" i="2"/>
  <c r="R541" i="2"/>
  <c r="N541" i="2"/>
  <c r="J541" i="2"/>
  <c r="F541" i="2"/>
  <c r="Y541" i="2"/>
  <c r="U541" i="2"/>
  <c r="Q541" i="2"/>
  <c r="M541" i="2"/>
  <c r="I541" i="2"/>
  <c r="E541" i="2"/>
  <c r="AB541" i="2"/>
  <c r="X541" i="2"/>
  <c r="T541" i="2"/>
  <c r="P541" i="2"/>
  <c r="L541" i="2"/>
  <c r="H541" i="2"/>
  <c r="AA541" i="2"/>
  <c r="W541" i="2"/>
  <c r="S541" i="2"/>
  <c r="O541" i="2"/>
  <c r="K541" i="2"/>
  <c r="G541" i="2"/>
  <c r="Z557" i="2"/>
  <c r="V557" i="2"/>
  <c r="R557" i="2"/>
  <c r="N557" i="2"/>
  <c r="J557" i="2"/>
  <c r="F557" i="2"/>
  <c r="Y557" i="2"/>
  <c r="U557" i="2"/>
  <c r="Q557" i="2"/>
  <c r="M557" i="2"/>
  <c r="I557" i="2"/>
  <c r="E557" i="2"/>
  <c r="AB557" i="2"/>
  <c r="X557" i="2"/>
  <c r="T557" i="2"/>
  <c r="P557" i="2"/>
  <c r="L557" i="2"/>
  <c r="H557" i="2"/>
  <c r="AA557" i="2"/>
  <c r="W557" i="2"/>
  <c r="S557" i="2"/>
  <c r="O557" i="2"/>
  <c r="K557" i="2"/>
  <c r="G557" i="2"/>
  <c r="Z573" i="2"/>
  <c r="V573" i="2"/>
  <c r="R573" i="2"/>
  <c r="N573" i="2"/>
  <c r="J573" i="2"/>
  <c r="F573" i="2"/>
  <c r="Y573" i="2"/>
  <c r="U573" i="2"/>
  <c r="Q573" i="2"/>
  <c r="M573" i="2"/>
  <c r="I573" i="2"/>
  <c r="E573" i="2"/>
  <c r="AB573" i="2"/>
  <c r="X573" i="2"/>
  <c r="T573" i="2"/>
  <c r="P573" i="2"/>
  <c r="L573" i="2"/>
  <c r="H573" i="2"/>
  <c r="AA573" i="2"/>
  <c r="W573" i="2"/>
  <c r="S573" i="2"/>
  <c r="O573" i="2"/>
  <c r="K573" i="2"/>
  <c r="G573" i="2"/>
  <c r="Z589" i="2"/>
  <c r="V589" i="2"/>
  <c r="R589" i="2"/>
  <c r="N589" i="2"/>
  <c r="J589" i="2"/>
  <c r="F589" i="2"/>
  <c r="Y589" i="2"/>
  <c r="U589" i="2"/>
  <c r="Q589" i="2"/>
  <c r="M589" i="2"/>
  <c r="I589" i="2"/>
  <c r="E589" i="2"/>
  <c r="AB589" i="2"/>
  <c r="X589" i="2"/>
  <c r="T589" i="2"/>
  <c r="P589" i="2"/>
  <c r="L589" i="2"/>
  <c r="H589" i="2"/>
  <c r="AA589" i="2"/>
  <c r="W589" i="2"/>
  <c r="S589" i="2"/>
  <c r="O589" i="2"/>
  <c r="K589" i="2"/>
  <c r="G589" i="2"/>
  <c r="Z605" i="2"/>
  <c r="V605" i="2"/>
  <c r="R605" i="2"/>
  <c r="N605" i="2"/>
  <c r="J605" i="2"/>
  <c r="F605" i="2"/>
  <c r="Y605" i="2"/>
  <c r="U605" i="2"/>
  <c r="Q605" i="2"/>
  <c r="M605" i="2"/>
  <c r="I605" i="2"/>
  <c r="E605" i="2"/>
  <c r="AB605" i="2"/>
  <c r="X605" i="2"/>
  <c r="T605" i="2"/>
  <c r="P605" i="2"/>
  <c r="L605" i="2"/>
  <c r="H605" i="2"/>
  <c r="AA605" i="2"/>
  <c r="W605" i="2"/>
  <c r="S605" i="2"/>
  <c r="O605" i="2"/>
  <c r="K605" i="2"/>
  <c r="G605" i="2"/>
  <c r="Z621" i="2"/>
  <c r="V621" i="2"/>
  <c r="R621" i="2"/>
  <c r="N621" i="2"/>
  <c r="J621" i="2"/>
  <c r="F621" i="2"/>
  <c r="Y621" i="2"/>
  <c r="U621" i="2"/>
  <c r="Q621" i="2"/>
  <c r="M621" i="2"/>
  <c r="I621" i="2"/>
  <c r="E621" i="2"/>
  <c r="AB621" i="2"/>
  <c r="X621" i="2"/>
  <c r="T621" i="2"/>
  <c r="P621" i="2"/>
  <c r="L621" i="2"/>
  <c r="H621" i="2"/>
  <c r="AA621" i="2"/>
  <c r="W621" i="2"/>
  <c r="S621" i="2"/>
  <c r="O621" i="2"/>
  <c r="K621" i="2"/>
  <c r="G621" i="2"/>
  <c r="Z637" i="2"/>
  <c r="Y637" i="2"/>
  <c r="AB637" i="2"/>
  <c r="V637" i="2"/>
  <c r="R637" i="2"/>
  <c r="N637" i="2"/>
  <c r="J637" i="2"/>
  <c r="F637" i="2"/>
  <c r="AA637" i="2"/>
  <c r="U637" i="2"/>
  <c r="Q637" i="2"/>
  <c r="M637" i="2"/>
  <c r="I637" i="2"/>
  <c r="E637" i="2"/>
  <c r="X637" i="2"/>
  <c r="T637" i="2"/>
  <c r="P637" i="2"/>
  <c r="L637" i="2"/>
  <c r="H637" i="2"/>
  <c r="W637" i="2"/>
  <c r="S637" i="2"/>
  <c r="O637" i="2"/>
  <c r="K637" i="2"/>
  <c r="G637" i="2"/>
  <c r="Z653" i="2"/>
  <c r="V653" i="2"/>
  <c r="R653" i="2"/>
  <c r="N653" i="2"/>
  <c r="J653" i="2"/>
  <c r="F653" i="2"/>
  <c r="Y653" i="2"/>
  <c r="U653" i="2"/>
  <c r="Q653" i="2"/>
  <c r="M653" i="2"/>
  <c r="I653" i="2"/>
  <c r="E653" i="2"/>
  <c r="AB653" i="2"/>
  <c r="T653" i="2"/>
  <c r="L653" i="2"/>
  <c r="AA653" i="2"/>
  <c r="S653" i="2"/>
  <c r="K653" i="2"/>
  <c r="X653" i="2"/>
  <c r="P653" i="2"/>
  <c r="H653" i="2"/>
  <c r="W653" i="2"/>
  <c r="O653" i="2"/>
  <c r="G653" i="2"/>
  <c r="Z669" i="2"/>
  <c r="V669" i="2"/>
  <c r="R669" i="2"/>
  <c r="N669" i="2"/>
  <c r="J669" i="2"/>
  <c r="F669" i="2"/>
  <c r="Y669" i="2"/>
  <c r="U669" i="2"/>
  <c r="Q669" i="2"/>
  <c r="M669" i="2"/>
  <c r="I669" i="2"/>
  <c r="E669" i="2"/>
  <c r="AB669" i="2"/>
  <c r="T669" i="2"/>
  <c r="L669" i="2"/>
  <c r="AA669" i="2"/>
  <c r="S669" i="2"/>
  <c r="K669" i="2"/>
  <c r="X669" i="2"/>
  <c r="P669" i="2"/>
  <c r="H669" i="2"/>
  <c r="W669" i="2"/>
  <c r="O669" i="2"/>
  <c r="G669" i="2"/>
  <c r="Z685" i="2"/>
  <c r="V685" i="2"/>
  <c r="R685" i="2"/>
  <c r="N685" i="2"/>
  <c r="J685" i="2"/>
  <c r="F685" i="2"/>
  <c r="Y685" i="2"/>
  <c r="U685" i="2"/>
  <c r="Q685" i="2"/>
  <c r="M685" i="2"/>
  <c r="I685" i="2"/>
  <c r="E685" i="2"/>
  <c r="AB685" i="2"/>
  <c r="T685" i="2"/>
  <c r="L685" i="2"/>
  <c r="AA685" i="2"/>
  <c r="S685" i="2"/>
  <c r="K685" i="2"/>
  <c r="X685" i="2"/>
  <c r="P685" i="2"/>
  <c r="H685" i="2"/>
  <c r="W685" i="2"/>
  <c r="O685" i="2"/>
  <c r="G685" i="2"/>
  <c r="Z701" i="2"/>
  <c r="V701" i="2"/>
  <c r="R701" i="2"/>
  <c r="N701" i="2"/>
  <c r="J701" i="2"/>
  <c r="F701" i="2"/>
  <c r="Y701" i="2"/>
  <c r="U701" i="2"/>
  <c r="Q701" i="2"/>
  <c r="M701" i="2"/>
  <c r="I701" i="2"/>
  <c r="E701" i="2"/>
  <c r="AB701" i="2"/>
  <c r="T701" i="2"/>
  <c r="L701" i="2"/>
  <c r="AA701" i="2"/>
  <c r="S701" i="2"/>
  <c r="K701" i="2"/>
  <c r="X701" i="2"/>
  <c r="P701" i="2"/>
  <c r="H701" i="2"/>
  <c r="W701" i="2"/>
  <c r="O701" i="2"/>
  <c r="G701" i="2"/>
  <c r="Z717" i="2"/>
  <c r="V717" i="2"/>
  <c r="R717" i="2"/>
  <c r="N717" i="2"/>
  <c r="J717" i="2"/>
  <c r="F717" i="2"/>
  <c r="Y717" i="2"/>
  <c r="U717" i="2"/>
  <c r="Q717" i="2"/>
  <c r="M717" i="2"/>
  <c r="I717" i="2"/>
  <c r="E717" i="2"/>
  <c r="AB717" i="2"/>
  <c r="T717" i="2"/>
  <c r="L717" i="2"/>
  <c r="AA717" i="2"/>
  <c r="S717" i="2"/>
  <c r="K717" i="2"/>
  <c r="X717" i="2"/>
  <c r="P717" i="2"/>
  <c r="H717" i="2"/>
  <c r="W717" i="2"/>
  <c r="O717" i="2"/>
  <c r="G717" i="2"/>
  <c r="Z733" i="2"/>
  <c r="V733" i="2"/>
  <c r="R733" i="2"/>
  <c r="N733" i="2"/>
  <c r="J733" i="2"/>
  <c r="F733" i="2"/>
  <c r="Y733" i="2"/>
  <c r="U733" i="2"/>
  <c r="Q733" i="2"/>
  <c r="M733" i="2"/>
  <c r="I733" i="2"/>
  <c r="E733" i="2"/>
  <c r="AB733" i="2"/>
  <c r="T733" i="2"/>
  <c r="L733" i="2"/>
  <c r="AA733" i="2"/>
  <c r="S733" i="2"/>
  <c r="K733" i="2"/>
  <c r="X733" i="2"/>
  <c r="P733" i="2"/>
  <c r="H733" i="2"/>
  <c r="W733" i="2"/>
  <c r="O733" i="2"/>
  <c r="G733" i="2"/>
  <c r="Z749" i="2"/>
  <c r="V749" i="2"/>
  <c r="R749" i="2"/>
  <c r="N749" i="2"/>
  <c r="J749" i="2"/>
  <c r="F749" i="2"/>
  <c r="Y749" i="2"/>
  <c r="U749" i="2"/>
  <c r="Q749" i="2"/>
  <c r="M749" i="2"/>
  <c r="I749" i="2"/>
  <c r="E749" i="2"/>
  <c r="AB749" i="2"/>
  <c r="T749" i="2"/>
  <c r="L749" i="2"/>
  <c r="AA749" i="2"/>
  <c r="S749" i="2"/>
  <c r="K749" i="2"/>
  <c r="X749" i="2"/>
  <c r="P749" i="2"/>
  <c r="H749" i="2"/>
  <c r="W749" i="2"/>
  <c r="O749" i="2"/>
  <c r="G749" i="2"/>
  <c r="Z765" i="2"/>
  <c r="V765" i="2"/>
  <c r="R765" i="2"/>
  <c r="N765" i="2"/>
  <c r="J765" i="2"/>
  <c r="F765" i="2"/>
  <c r="Y765" i="2"/>
  <c r="U765" i="2"/>
  <c r="Q765" i="2"/>
  <c r="M765" i="2"/>
  <c r="I765" i="2"/>
  <c r="E765" i="2"/>
  <c r="AB765" i="2"/>
  <c r="T765" i="2"/>
  <c r="L765" i="2"/>
  <c r="AA765" i="2"/>
  <c r="S765" i="2"/>
  <c r="K765" i="2"/>
  <c r="X765" i="2"/>
  <c r="P765" i="2"/>
  <c r="H765" i="2"/>
  <c r="W765" i="2"/>
  <c r="O765" i="2"/>
  <c r="G765" i="2"/>
  <c r="Z781" i="2"/>
  <c r="V781" i="2"/>
  <c r="R781" i="2"/>
  <c r="N781" i="2"/>
  <c r="J781" i="2"/>
  <c r="F781" i="2"/>
  <c r="Y781" i="2"/>
  <c r="U781" i="2"/>
  <c r="Q781" i="2"/>
  <c r="M781" i="2"/>
  <c r="I781" i="2"/>
  <c r="E781" i="2"/>
  <c r="AB781" i="2"/>
  <c r="T781" i="2"/>
  <c r="L781" i="2"/>
  <c r="AA781" i="2"/>
  <c r="S781" i="2"/>
  <c r="K781" i="2"/>
  <c r="X781" i="2"/>
  <c r="P781" i="2"/>
  <c r="H781" i="2"/>
  <c r="W781" i="2"/>
  <c r="O781" i="2"/>
  <c r="G781" i="2"/>
  <c r="Y797" i="2"/>
  <c r="U797" i="2"/>
  <c r="Q797" i="2"/>
  <c r="M797" i="2"/>
  <c r="I797" i="2"/>
  <c r="E797" i="2"/>
  <c r="AB797" i="2"/>
  <c r="X797" i="2"/>
  <c r="T797" i="2"/>
  <c r="P797" i="2"/>
  <c r="Z797" i="2"/>
  <c r="R797" i="2"/>
  <c r="K797" i="2"/>
  <c r="F797" i="2"/>
  <c r="W797" i="2"/>
  <c r="O797" i="2"/>
  <c r="J797" i="2"/>
  <c r="V797" i="2"/>
  <c r="H797" i="2"/>
  <c r="S797" i="2"/>
  <c r="G797" i="2"/>
  <c r="AA797" i="2"/>
  <c r="N797" i="2"/>
  <c r="L797" i="2"/>
  <c r="Y813" i="2"/>
  <c r="U813" i="2"/>
  <c r="Q813" i="2"/>
  <c r="M813" i="2"/>
  <c r="I813" i="2"/>
  <c r="E813" i="2"/>
  <c r="AB813" i="2"/>
  <c r="X813" i="2"/>
  <c r="T813" i="2"/>
  <c r="P813" i="2"/>
  <c r="L813" i="2"/>
  <c r="H813" i="2"/>
  <c r="Z813" i="2"/>
  <c r="R813" i="2"/>
  <c r="J813" i="2"/>
  <c r="W813" i="2"/>
  <c r="O813" i="2"/>
  <c r="G813" i="2"/>
  <c r="AA813" i="2"/>
  <c r="K813" i="2"/>
  <c r="V813" i="2"/>
  <c r="F813" i="2"/>
  <c r="S813" i="2"/>
  <c r="N813" i="2"/>
  <c r="Y829" i="2"/>
  <c r="U829" i="2"/>
  <c r="Q829" i="2"/>
  <c r="M829" i="2"/>
  <c r="I829" i="2"/>
  <c r="E829" i="2"/>
  <c r="AB829" i="2"/>
  <c r="X829" i="2"/>
  <c r="T829" i="2"/>
  <c r="P829" i="2"/>
  <c r="L829" i="2"/>
  <c r="H829" i="2"/>
  <c r="Z829" i="2"/>
  <c r="R829" i="2"/>
  <c r="J829" i="2"/>
  <c r="W829" i="2"/>
  <c r="O829" i="2"/>
  <c r="G829" i="2"/>
  <c r="N829" i="2"/>
  <c r="AA829" i="2"/>
  <c r="K829" i="2"/>
  <c r="V829" i="2"/>
  <c r="F829" i="2"/>
  <c r="S829" i="2"/>
  <c r="Y845" i="2"/>
  <c r="U845" i="2"/>
  <c r="Q845" i="2"/>
  <c r="M845" i="2"/>
  <c r="I845" i="2"/>
  <c r="E845" i="2"/>
  <c r="AB845" i="2"/>
  <c r="X845" i="2"/>
  <c r="T845" i="2"/>
  <c r="P845" i="2"/>
  <c r="L845" i="2"/>
  <c r="H845" i="2"/>
  <c r="Z845" i="2"/>
  <c r="R845" i="2"/>
  <c r="J845" i="2"/>
  <c r="W845" i="2"/>
  <c r="O845" i="2"/>
  <c r="G845" i="2"/>
  <c r="N845" i="2"/>
  <c r="AA845" i="2"/>
  <c r="K845" i="2"/>
  <c r="V845" i="2"/>
  <c r="F845" i="2"/>
  <c r="S845" i="2"/>
  <c r="Z538" i="2"/>
  <c r="V538" i="2"/>
  <c r="R538" i="2"/>
  <c r="N538" i="2"/>
  <c r="J538" i="2"/>
  <c r="F538" i="2"/>
  <c r="Y538" i="2"/>
  <c r="U538" i="2"/>
  <c r="Q538" i="2"/>
  <c r="M538" i="2"/>
  <c r="I538" i="2"/>
  <c r="E538" i="2"/>
  <c r="AB538" i="2"/>
  <c r="X538" i="2"/>
  <c r="T538" i="2"/>
  <c r="P538" i="2"/>
  <c r="L538" i="2"/>
  <c r="H538" i="2"/>
  <c r="AA538" i="2"/>
  <c r="W538" i="2"/>
  <c r="S538" i="2"/>
  <c r="O538" i="2"/>
  <c r="K538" i="2"/>
  <c r="G538" i="2"/>
  <c r="Z554" i="2"/>
  <c r="V554" i="2"/>
  <c r="R554" i="2"/>
  <c r="N554" i="2"/>
  <c r="J554" i="2"/>
  <c r="F554" i="2"/>
  <c r="Y554" i="2"/>
  <c r="U554" i="2"/>
  <c r="Q554" i="2"/>
  <c r="M554" i="2"/>
  <c r="I554" i="2"/>
  <c r="E554" i="2"/>
  <c r="AB554" i="2"/>
  <c r="X554" i="2"/>
  <c r="T554" i="2"/>
  <c r="P554" i="2"/>
  <c r="L554" i="2"/>
  <c r="H554" i="2"/>
  <c r="AA554" i="2"/>
  <c r="W554" i="2"/>
  <c r="S554" i="2"/>
  <c r="O554" i="2"/>
  <c r="K554" i="2"/>
  <c r="G554" i="2"/>
  <c r="Z570" i="2"/>
  <c r="V570" i="2"/>
  <c r="R570" i="2"/>
  <c r="N570" i="2"/>
  <c r="J570" i="2"/>
  <c r="F570" i="2"/>
  <c r="Y570" i="2"/>
  <c r="U570" i="2"/>
  <c r="Q570" i="2"/>
  <c r="M570" i="2"/>
  <c r="I570" i="2"/>
  <c r="E570" i="2"/>
  <c r="AB570" i="2"/>
  <c r="X570" i="2"/>
  <c r="T570" i="2"/>
  <c r="P570" i="2"/>
  <c r="L570" i="2"/>
  <c r="H570" i="2"/>
  <c r="AA570" i="2"/>
  <c r="W570" i="2"/>
  <c r="S570" i="2"/>
  <c r="O570" i="2"/>
  <c r="K570" i="2"/>
  <c r="G570" i="2"/>
  <c r="Z586" i="2"/>
  <c r="V586" i="2"/>
  <c r="R586" i="2"/>
  <c r="N586" i="2"/>
  <c r="J586" i="2"/>
  <c r="F586" i="2"/>
  <c r="Y586" i="2"/>
  <c r="U586" i="2"/>
  <c r="Q586" i="2"/>
  <c r="M586" i="2"/>
  <c r="I586" i="2"/>
  <c r="E586" i="2"/>
  <c r="AB586" i="2"/>
  <c r="X586" i="2"/>
  <c r="T586" i="2"/>
  <c r="P586" i="2"/>
  <c r="L586" i="2"/>
  <c r="H586" i="2"/>
  <c r="AA586" i="2"/>
  <c r="W586" i="2"/>
  <c r="S586" i="2"/>
  <c r="O586" i="2"/>
  <c r="K586" i="2"/>
  <c r="G586" i="2"/>
  <c r="Z602" i="2"/>
  <c r="V602" i="2"/>
  <c r="R602" i="2"/>
  <c r="N602" i="2"/>
  <c r="J602" i="2"/>
  <c r="F602" i="2"/>
  <c r="Y602" i="2"/>
  <c r="U602" i="2"/>
  <c r="Q602" i="2"/>
  <c r="M602" i="2"/>
  <c r="I602" i="2"/>
  <c r="E602" i="2"/>
  <c r="AB602" i="2"/>
  <c r="X602" i="2"/>
  <c r="T602" i="2"/>
  <c r="P602" i="2"/>
  <c r="L602" i="2"/>
  <c r="H602" i="2"/>
  <c r="AA602" i="2"/>
  <c r="W602" i="2"/>
  <c r="S602" i="2"/>
  <c r="O602" i="2"/>
  <c r="K602" i="2"/>
  <c r="G602" i="2"/>
  <c r="Z618" i="2"/>
  <c r="V618" i="2"/>
  <c r="R618" i="2"/>
  <c r="N618" i="2"/>
  <c r="J618" i="2"/>
  <c r="F618" i="2"/>
  <c r="Y618" i="2"/>
  <c r="U618" i="2"/>
  <c r="Q618" i="2"/>
  <c r="M618" i="2"/>
  <c r="I618" i="2"/>
  <c r="E618" i="2"/>
  <c r="AB618" i="2"/>
  <c r="X618" i="2"/>
  <c r="T618" i="2"/>
  <c r="P618" i="2"/>
  <c r="L618" i="2"/>
  <c r="H618" i="2"/>
  <c r="AA618" i="2"/>
  <c r="W618" i="2"/>
  <c r="S618" i="2"/>
  <c r="O618" i="2"/>
  <c r="K618" i="2"/>
  <c r="G618" i="2"/>
  <c r="Z634" i="2"/>
  <c r="V634" i="2"/>
  <c r="R634" i="2"/>
  <c r="N634" i="2"/>
  <c r="J634" i="2"/>
  <c r="F634" i="2"/>
  <c r="Y634" i="2"/>
  <c r="U634" i="2"/>
  <c r="Q634" i="2"/>
  <c r="M634" i="2"/>
  <c r="I634" i="2"/>
  <c r="E634" i="2"/>
  <c r="AB634" i="2"/>
  <c r="X634" i="2"/>
  <c r="T634" i="2"/>
  <c r="P634" i="2"/>
  <c r="L634" i="2"/>
  <c r="H634" i="2"/>
  <c r="AA634" i="2"/>
  <c r="W634" i="2"/>
  <c r="S634" i="2"/>
  <c r="O634" i="2"/>
  <c r="K634" i="2"/>
  <c r="G634" i="2"/>
  <c r="Z650" i="2"/>
  <c r="V650" i="2"/>
  <c r="R650" i="2"/>
  <c r="N650" i="2"/>
  <c r="J650" i="2"/>
  <c r="F650" i="2"/>
  <c r="Y650" i="2"/>
  <c r="U650" i="2"/>
  <c r="Q650" i="2"/>
  <c r="M650" i="2"/>
  <c r="I650" i="2"/>
  <c r="E650" i="2"/>
  <c r="AB650" i="2"/>
  <c r="T650" i="2"/>
  <c r="L650" i="2"/>
  <c r="AA650" i="2"/>
  <c r="S650" i="2"/>
  <c r="K650" i="2"/>
  <c r="X650" i="2"/>
  <c r="P650" i="2"/>
  <c r="H650" i="2"/>
  <c r="W650" i="2"/>
  <c r="O650" i="2"/>
  <c r="G650" i="2"/>
  <c r="Z666" i="2"/>
  <c r="V666" i="2"/>
  <c r="R666" i="2"/>
  <c r="N666" i="2"/>
  <c r="J666" i="2"/>
  <c r="F666" i="2"/>
  <c r="Y666" i="2"/>
  <c r="U666" i="2"/>
  <c r="Q666" i="2"/>
  <c r="M666" i="2"/>
  <c r="I666" i="2"/>
  <c r="E666" i="2"/>
  <c r="AB666" i="2"/>
  <c r="T666" i="2"/>
  <c r="L666" i="2"/>
  <c r="AA666" i="2"/>
  <c r="S666" i="2"/>
  <c r="K666" i="2"/>
  <c r="X666" i="2"/>
  <c r="P666" i="2"/>
  <c r="H666" i="2"/>
  <c r="W666" i="2"/>
  <c r="O666" i="2"/>
  <c r="G666" i="2"/>
  <c r="Z682" i="2"/>
  <c r="V682" i="2"/>
  <c r="R682" i="2"/>
  <c r="N682" i="2"/>
  <c r="J682" i="2"/>
  <c r="F682" i="2"/>
  <c r="Y682" i="2"/>
  <c r="U682" i="2"/>
  <c r="Q682" i="2"/>
  <c r="M682" i="2"/>
  <c r="I682" i="2"/>
  <c r="E682" i="2"/>
  <c r="AB682" i="2"/>
  <c r="T682" i="2"/>
  <c r="L682" i="2"/>
  <c r="AA682" i="2"/>
  <c r="S682" i="2"/>
  <c r="K682" i="2"/>
  <c r="X682" i="2"/>
  <c r="P682" i="2"/>
  <c r="H682" i="2"/>
  <c r="W682" i="2"/>
  <c r="O682" i="2"/>
  <c r="G682" i="2"/>
  <c r="Z698" i="2"/>
  <c r="V698" i="2"/>
  <c r="R698" i="2"/>
  <c r="N698" i="2"/>
  <c r="J698" i="2"/>
  <c r="F698" i="2"/>
  <c r="Y698" i="2"/>
  <c r="U698" i="2"/>
  <c r="Q698" i="2"/>
  <c r="M698" i="2"/>
  <c r="I698" i="2"/>
  <c r="E698" i="2"/>
  <c r="AB698" i="2"/>
  <c r="T698" i="2"/>
  <c r="L698" i="2"/>
  <c r="AA698" i="2"/>
  <c r="S698" i="2"/>
  <c r="K698" i="2"/>
  <c r="X698" i="2"/>
  <c r="P698" i="2"/>
  <c r="H698" i="2"/>
  <c r="W698" i="2"/>
  <c r="O698" i="2"/>
  <c r="G698" i="2"/>
  <c r="Z714" i="2"/>
  <c r="V714" i="2"/>
  <c r="R714" i="2"/>
  <c r="N714" i="2"/>
  <c r="J714" i="2"/>
  <c r="F714" i="2"/>
  <c r="Y714" i="2"/>
  <c r="U714" i="2"/>
  <c r="Q714" i="2"/>
  <c r="M714" i="2"/>
  <c r="I714" i="2"/>
  <c r="E714" i="2"/>
  <c r="AB714" i="2"/>
  <c r="T714" i="2"/>
  <c r="L714" i="2"/>
  <c r="AA714" i="2"/>
  <c r="S714" i="2"/>
  <c r="K714" i="2"/>
  <c r="X714" i="2"/>
  <c r="P714" i="2"/>
  <c r="H714" i="2"/>
  <c r="W714" i="2"/>
  <c r="O714" i="2"/>
  <c r="G714" i="2"/>
  <c r="Z730" i="2"/>
  <c r="V730" i="2"/>
  <c r="R730" i="2"/>
  <c r="N730" i="2"/>
  <c r="J730" i="2"/>
  <c r="F730" i="2"/>
  <c r="Y730" i="2"/>
  <c r="U730" i="2"/>
  <c r="Q730" i="2"/>
  <c r="M730" i="2"/>
  <c r="I730" i="2"/>
  <c r="E730" i="2"/>
  <c r="AB730" i="2"/>
  <c r="T730" i="2"/>
  <c r="L730" i="2"/>
  <c r="AA730" i="2"/>
  <c r="S730" i="2"/>
  <c r="K730" i="2"/>
  <c r="X730" i="2"/>
  <c r="P730" i="2"/>
  <c r="H730" i="2"/>
  <c r="W730" i="2"/>
  <c r="O730" i="2"/>
  <c r="G730" i="2"/>
  <c r="Z746" i="2"/>
  <c r="V746" i="2"/>
  <c r="R746" i="2"/>
  <c r="N746" i="2"/>
  <c r="J746" i="2"/>
  <c r="F746" i="2"/>
  <c r="Y746" i="2"/>
  <c r="U746" i="2"/>
  <c r="Q746" i="2"/>
  <c r="M746" i="2"/>
  <c r="I746" i="2"/>
  <c r="E746" i="2"/>
  <c r="AB746" i="2"/>
  <c r="T746" i="2"/>
  <c r="L746" i="2"/>
  <c r="AA746" i="2"/>
  <c r="S746" i="2"/>
  <c r="K746" i="2"/>
  <c r="X746" i="2"/>
  <c r="P746" i="2"/>
  <c r="H746" i="2"/>
  <c r="W746" i="2"/>
  <c r="O746" i="2"/>
  <c r="G746" i="2"/>
  <c r="Z762" i="2"/>
  <c r="V762" i="2"/>
  <c r="R762" i="2"/>
  <c r="N762" i="2"/>
  <c r="J762" i="2"/>
  <c r="F762" i="2"/>
  <c r="Y762" i="2"/>
  <c r="U762" i="2"/>
  <c r="Q762" i="2"/>
  <c r="M762" i="2"/>
  <c r="I762" i="2"/>
  <c r="E762" i="2"/>
  <c r="AB762" i="2"/>
  <c r="T762" i="2"/>
  <c r="L762" i="2"/>
  <c r="AA762" i="2"/>
  <c r="S762" i="2"/>
  <c r="K762" i="2"/>
  <c r="X762" i="2"/>
  <c r="P762" i="2"/>
  <c r="H762" i="2"/>
  <c r="W762" i="2"/>
  <c r="O762" i="2"/>
  <c r="G762" i="2"/>
  <c r="Z778" i="2"/>
  <c r="V778" i="2"/>
  <c r="R778" i="2"/>
  <c r="N778" i="2"/>
  <c r="J778" i="2"/>
  <c r="F778" i="2"/>
  <c r="Y778" i="2"/>
  <c r="U778" i="2"/>
  <c r="Q778" i="2"/>
  <c r="M778" i="2"/>
  <c r="I778" i="2"/>
  <c r="E778" i="2"/>
  <c r="AB778" i="2"/>
  <c r="T778" i="2"/>
  <c r="L778" i="2"/>
  <c r="AA778" i="2"/>
  <c r="S778" i="2"/>
  <c r="K778" i="2"/>
  <c r="X778" i="2"/>
  <c r="P778" i="2"/>
  <c r="H778" i="2"/>
  <c r="W778" i="2"/>
  <c r="O778" i="2"/>
  <c r="G778" i="2"/>
  <c r="Y794" i="2"/>
  <c r="U794" i="2"/>
  <c r="Q794" i="2"/>
  <c r="M794" i="2"/>
  <c r="I794" i="2"/>
  <c r="E794" i="2"/>
  <c r="X794" i="2"/>
  <c r="S794" i="2"/>
  <c r="N794" i="2"/>
  <c r="H794" i="2"/>
  <c r="AB794" i="2"/>
  <c r="W794" i="2"/>
  <c r="R794" i="2"/>
  <c r="L794" i="2"/>
  <c r="G794" i="2"/>
  <c r="AA794" i="2"/>
  <c r="P794" i="2"/>
  <c r="F794" i="2"/>
  <c r="Z794" i="2"/>
  <c r="O794" i="2"/>
  <c r="K794" i="2"/>
  <c r="J794" i="2"/>
  <c r="V794" i="2"/>
  <c r="T794" i="2"/>
  <c r="Y810" i="2"/>
  <c r="U810" i="2"/>
  <c r="Q810" i="2"/>
  <c r="M810" i="2"/>
  <c r="I810" i="2"/>
  <c r="E810" i="2"/>
  <c r="AB810" i="2"/>
  <c r="X810" i="2"/>
  <c r="T810" i="2"/>
  <c r="P810" i="2"/>
  <c r="L810" i="2"/>
  <c r="H810" i="2"/>
  <c r="Z810" i="2"/>
  <c r="R810" i="2"/>
  <c r="J810" i="2"/>
  <c r="W810" i="2"/>
  <c r="O810" i="2"/>
  <c r="G810" i="2"/>
  <c r="S810" i="2"/>
  <c r="N810" i="2"/>
  <c r="AA810" i="2"/>
  <c r="K810" i="2"/>
  <c r="V810" i="2"/>
  <c r="F810" i="2"/>
  <c r="Y826" i="2"/>
  <c r="U826" i="2"/>
  <c r="Q826" i="2"/>
  <c r="M826" i="2"/>
  <c r="I826" i="2"/>
  <c r="E826" i="2"/>
  <c r="AB826" i="2"/>
  <c r="X826" i="2"/>
  <c r="T826" i="2"/>
  <c r="P826" i="2"/>
  <c r="L826" i="2"/>
  <c r="H826" i="2"/>
  <c r="Z826" i="2"/>
  <c r="R826" i="2"/>
  <c r="J826" i="2"/>
  <c r="W826" i="2"/>
  <c r="O826" i="2"/>
  <c r="G826" i="2"/>
  <c r="V826" i="2"/>
  <c r="F826" i="2"/>
  <c r="S826" i="2"/>
  <c r="N826" i="2"/>
  <c r="AA826" i="2"/>
  <c r="K826" i="2"/>
  <c r="Y842" i="2"/>
  <c r="U842" i="2"/>
  <c r="Q842" i="2"/>
  <c r="M842" i="2"/>
  <c r="I842" i="2"/>
  <c r="E842" i="2"/>
  <c r="AB842" i="2"/>
  <c r="X842" i="2"/>
  <c r="T842" i="2"/>
  <c r="P842" i="2"/>
  <c r="L842" i="2"/>
  <c r="H842" i="2"/>
  <c r="Z842" i="2"/>
  <c r="R842" i="2"/>
  <c r="J842" i="2"/>
  <c r="W842" i="2"/>
  <c r="O842" i="2"/>
  <c r="G842" i="2"/>
  <c r="V842" i="2"/>
  <c r="F842" i="2"/>
  <c r="S842" i="2"/>
  <c r="N842" i="2"/>
  <c r="AA842" i="2"/>
  <c r="K842" i="2"/>
  <c r="AB30" i="2"/>
  <c r="X30" i="2"/>
  <c r="T30" i="2"/>
  <c r="P30" i="2"/>
  <c r="L30" i="2"/>
  <c r="H30" i="2"/>
  <c r="AA30" i="2"/>
  <c r="W30" i="2"/>
  <c r="S30" i="2"/>
  <c r="O30" i="2"/>
  <c r="K30" i="2"/>
  <c r="G30" i="2"/>
  <c r="Z30" i="2"/>
  <c r="V30" i="2"/>
  <c r="R30" i="2"/>
  <c r="N30" i="2"/>
  <c r="J30" i="2"/>
  <c r="F30" i="2"/>
  <c r="Y30" i="2"/>
  <c r="U30" i="2"/>
  <c r="Q30" i="2"/>
  <c r="M30" i="2"/>
  <c r="I30" i="2"/>
  <c r="E30" i="2"/>
  <c r="X62" i="2"/>
  <c r="T62" i="2"/>
  <c r="P62" i="2"/>
  <c r="L62" i="2"/>
  <c r="H62" i="2"/>
  <c r="AA62" i="2"/>
  <c r="W62" i="2"/>
  <c r="S62" i="2"/>
  <c r="O62" i="2"/>
  <c r="K62" i="2"/>
  <c r="G62" i="2"/>
  <c r="Z62" i="2"/>
  <c r="V62" i="2"/>
  <c r="R62" i="2"/>
  <c r="N62" i="2"/>
  <c r="J62" i="2"/>
  <c r="F62" i="2"/>
  <c r="Y62" i="2"/>
  <c r="U62" i="2"/>
  <c r="Q62" i="2"/>
  <c r="M62" i="2"/>
  <c r="I62" i="2"/>
  <c r="E62" i="2"/>
  <c r="AB94" i="2"/>
  <c r="X94" i="2"/>
  <c r="T94" i="2"/>
  <c r="P94" i="2"/>
  <c r="L94" i="2"/>
  <c r="H94" i="2"/>
  <c r="AA94" i="2"/>
  <c r="W94" i="2"/>
  <c r="S94" i="2"/>
  <c r="O94" i="2"/>
  <c r="K94" i="2"/>
  <c r="G94" i="2"/>
  <c r="Z94" i="2"/>
  <c r="V94" i="2"/>
  <c r="R94" i="2"/>
  <c r="N94" i="2"/>
  <c r="J94" i="2"/>
  <c r="F94" i="2"/>
  <c r="Y94" i="2"/>
  <c r="U94" i="2"/>
  <c r="Q94" i="2"/>
  <c r="M94" i="2"/>
  <c r="I94" i="2"/>
  <c r="E94" i="2"/>
  <c r="AB126" i="2"/>
  <c r="X126" i="2"/>
  <c r="T126" i="2"/>
  <c r="P126" i="2"/>
  <c r="L126" i="2"/>
  <c r="H126" i="2"/>
  <c r="AA126" i="2"/>
  <c r="W126" i="2"/>
  <c r="S126" i="2"/>
  <c r="O126" i="2"/>
  <c r="K126" i="2"/>
  <c r="G126" i="2"/>
  <c r="Z126" i="2"/>
  <c r="V126" i="2"/>
  <c r="R126" i="2"/>
  <c r="N126" i="2"/>
  <c r="J126" i="2"/>
  <c r="F126" i="2"/>
  <c r="Y126" i="2"/>
  <c r="U126" i="2"/>
  <c r="Q126" i="2"/>
  <c r="M126" i="2"/>
  <c r="I126" i="2"/>
  <c r="E126" i="2"/>
  <c r="AA158" i="2"/>
  <c r="W158" i="2"/>
  <c r="S158" i="2"/>
  <c r="O158" i="2"/>
  <c r="K158" i="2"/>
  <c r="G158" i="2"/>
  <c r="Z158" i="2"/>
  <c r="V158" i="2"/>
  <c r="R158" i="2"/>
  <c r="N158" i="2"/>
  <c r="J158" i="2"/>
  <c r="F158" i="2"/>
  <c r="Y158" i="2"/>
  <c r="U158" i="2"/>
  <c r="Q158" i="2"/>
  <c r="M158" i="2"/>
  <c r="I158" i="2"/>
  <c r="E158" i="2"/>
  <c r="AB158" i="2"/>
  <c r="X158" i="2"/>
  <c r="T158" i="2"/>
  <c r="P158" i="2"/>
  <c r="L158" i="2"/>
  <c r="H158" i="2"/>
  <c r="AB6" i="2"/>
  <c r="X6" i="2"/>
  <c r="T6" i="2"/>
  <c r="P6" i="2"/>
  <c r="L6" i="2"/>
  <c r="H6" i="2"/>
  <c r="AA6" i="2"/>
  <c r="W6" i="2"/>
  <c r="S6" i="2"/>
  <c r="O6" i="2"/>
  <c r="K6" i="2"/>
  <c r="G6" i="2"/>
  <c r="Z6" i="2"/>
  <c r="V6" i="2"/>
  <c r="R6" i="2"/>
  <c r="N6" i="2"/>
  <c r="J6" i="2"/>
  <c r="F6" i="2"/>
  <c r="Y6" i="2"/>
  <c r="U6" i="2"/>
  <c r="Q6" i="2"/>
  <c r="M6" i="2"/>
  <c r="I6" i="2"/>
  <c r="E6" i="2"/>
  <c r="AB34" i="2"/>
  <c r="X34" i="2"/>
  <c r="T34" i="2"/>
  <c r="P34" i="2"/>
  <c r="L34" i="2"/>
  <c r="H34" i="2"/>
  <c r="AA34" i="2"/>
  <c r="W34" i="2"/>
  <c r="S34" i="2"/>
  <c r="O34" i="2"/>
  <c r="K34" i="2"/>
  <c r="G34" i="2"/>
  <c r="Z34" i="2"/>
  <c r="V34" i="2"/>
  <c r="R34" i="2"/>
  <c r="N34" i="2"/>
  <c r="J34" i="2"/>
  <c r="F34" i="2"/>
  <c r="Y34" i="2"/>
  <c r="U34" i="2"/>
  <c r="Q34" i="2"/>
  <c r="M34" i="2"/>
  <c r="I34" i="2"/>
  <c r="E34" i="2"/>
  <c r="X66" i="2"/>
  <c r="T66" i="2"/>
  <c r="P66" i="2"/>
  <c r="L66" i="2"/>
  <c r="H66" i="2"/>
  <c r="AA66" i="2"/>
  <c r="W66" i="2"/>
  <c r="S66" i="2"/>
  <c r="O66" i="2"/>
  <c r="K66" i="2"/>
  <c r="G66" i="2"/>
  <c r="Z66" i="2"/>
  <c r="V66" i="2"/>
  <c r="R66" i="2"/>
  <c r="N66" i="2"/>
  <c r="J66" i="2"/>
  <c r="F66" i="2"/>
  <c r="Y66" i="2"/>
  <c r="U66" i="2"/>
  <c r="Q66" i="2"/>
  <c r="M66" i="2"/>
  <c r="I66" i="2"/>
  <c r="E66" i="2"/>
  <c r="AB98" i="2"/>
  <c r="X98" i="2"/>
  <c r="T98" i="2"/>
  <c r="P98" i="2"/>
  <c r="L98" i="2"/>
  <c r="H98" i="2"/>
  <c r="AA98" i="2"/>
  <c r="W98" i="2"/>
  <c r="S98" i="2"/>
  <c r="O98" i="2"/>
  <c r="K98" i="2"/>
  <c r="G98" i="2"/>
  <c r="Z98" i="2"/>
  <c r="V98" i="2"/>
  <c r="R98" i="2"/>
  <c r="N98" i="2"/>
  <c r="J98" i="2"/>
  <c r="F98" i="2"/>
  <c r="Y98" i="2"/>
  <c r="U98" i="2"/>
  <c r="Q98" i="2"/>
  <c r="M98" i="2"/>
  <c r="I98" i="2"/>
  <c r="E98" i="2"/>
  <c r="AB130" i="2"/>
  <c r="X130" i="2"/>
  <c r="T130" i="2"/>
  <c r="P130" i="2"/>
  <c r="L130" i="2"/>
  <c r="H130" i="2"/>
  <c r="AA130" i="2"/>
  <c r="W130" i="2"/>
  <c r="S130" i="2"/>
  <c r="O130" i="2"/>
  <c r="K130" i="2"/>
  <c r="G130" i="2"/>
  <c r="Z130" i="2"/>
  <c r="V130" i="2"/>
  <c r="R130" i="2"/>
  <c r="N130" i="2"/>
  <c r="J130" i="2"/>
  <c r="F130" i="2"/>
  <c r="Y130" i="2"/>
  <c r="U130" i="2"/>
  <c r="Q130" i="2"/>
  <c r="M130" i="2"/>
  <c r="I130" i="2"/>
  <c r="E130" i="2"/>
  <c r="AA162" i="2"/>
  <c r="W162" i="2"/>
  <c r="S162" i="2"/>
  <c r="O162" i="2"/>
  <c r="K162" i="2"/>
  <c r="G162" i="2"/>
  <c r="Z162" i="2"/>
  <c r="V162" i="2"/>
  <c r="R162" i="2"/>
  <c r="N162" i="2"/>
  <c r="J162" i="2"/>
  <c r="F162" i="2"/>
  <c r="Y162" i="2"/>
  <c r="U162" i="2"/>
  <c r="Q162" i="2"/>
  <c r="M162" i="2"/>
  <c r="I162" i="2"/>
  <c r="E162" i="2"/>
  <c r="AB162" i="2"/>
  <c r="X162" i="2"/>
  <c r="T162" i="2"/>
  <c r="P162" i="2"/>
  <c r="L162" i="2"/>
  <c r="H162" i="2"/>
  <c r="AA218" i="2"/>
  <c r="W218" i="2"/>
  <c r="S218" i="2"/>
  <c r="O218" i="2"/>
  <c r="K218" i="2"/>
  <c r="G218" i="2"/>
  <c r="Z218" i="2"/>
  <c r="V218" i="2"/>
  <c r="R218" i="2"/>
  <c r="N218" i="2"/>
  <c r="J218" i="2"/>
  <c r="F218" i="2"/>
  <c r="Y218" i="2"/>
  <c r="U218" i="2"/>
  <c r="Q218" i="2"/>
  <c r="M218" i="2"/>
  <c r="I218" i="2"/>
  <c r="E218" i="2"/>
  <c r="AB218" i="2"/>
  <c r="X218" i="2"/>
  <c r="T218" i="2"/>
  <c r="P218" i="2"/>
  <c r="L218" i="2"/>
  <c r="H218" i="2"/>
  <c r="AA270" i="2"/>
  <c r="W270" i="2"/>
  <c r="S270" i="2"/>
  <c r="O270" i="2"/>
  <c r="K270" i="2"/>
  <c r="G270" i="2"/>
  <c r="Z270" i="2"/>
  <c r="V270" i="2"/>
  <c r="R270" i="2"/>
  <c r="N270" i="2"/>
  <c r="J270" i="2"/>
  <c r="F270" i="2"/>
  <c r="Y270" i="2"/>
  <c r="U270" i="2"/>
  <c r="Q270" i="2"/>
  <c r="M270" i="2"/>
  <c r="I270" i="2"/>
  <c r="E270" i="2"/>
  <c r="AB270" i="2"/>
  <c r="X270" i="2"/>
  <c r="T270" i="2"/>
  <c r="P270" i="2"/>
  <c r="L270" i="2"/>
  <c r="H270" i="2"/>
  <c r="AA286" i="2"/>
  <c r="W286" i="2"/>
  <c r="S286" i="2"/>
  <c r="O286" i="2"/>
  <c r="K286" i="2"/>
  <c r="G286" i="2"/>
  <c r="Z286" i="2"/>
  <c r="V286" i="2"/>
  <c r="R286" i="2"/>
  <c r="N286" i="2"/>
  <c r="J286" i="2"/>
  <c r="F286" i="2"/>
  <c r="Y286" i="2"/>
  <c r="U286" i="2"/>
  <c r="Q286" i="2"/>
  <c r="M286" i="2"/>
  <c r="I286" i="2"/>
  <c r="E286" i="2"/>
  <c r="AB286" i="2"/>
  <c r="X286" i="2"/>
  <c r="T286" i="2"/>
  <c r="P286" i="2"/>
  <c r="L286" i="2"/>
  <c r="H286" i="2"/>
  <c r="AA306" i="2"/>
  <c r="W306" i="2"/>
  <c r="S306" i="2"/>
  <c r="O306" i="2"/>
  <c r="K306" i="2"/>
  <c r="G306" i="2"/>
  <c r="Z306" i="2"/>
  <c r="V306" i="2"/>
  <c r="R306" i="2"/>
  <c r="N306" i="2"/>
  <c r="J306" i="2"/>
  <c r="F306" i="2"/>
  <c r="Y306" i="2"/>
  <c r="U306" i="2"/>
  <c r="Q306" i="2"/>
  <c r="M306" i="2"/>
  <c r="I306" i="2"/>
  <c r="E306" i="2"/>
  <c r="AB306" i="2"/>
  <c r="X306" i="2"/>
  <c r="T306" i="2"/>
  <c r="P306" i="2"/>
  <c r="L306" i="2"/>
  <c r="H306" i="2"/>
  <c r="AA334" i="2"/>
  <c r="W334" i="2"/>
  <c r="S334" i="2"/>
  <c r="O334" i="2"/>
  <c r="K334" i="2"/>
  <c r="G334" i="2"/>
  <c r="Z334" i="2"/>
  <c r="V334" i="2"/>
  <c r="R334" i="2"/>
  <c r="N334" i="2"/>
  <c r="J334" i="2"/>
  <c r="F334" i="2"/>
  <c r="Y334" i="2"/>
  <c r="U334" i="2"/>
  <c r="Q334" i="2"/>
  <c r="M334" i="2"/>
  <c r="I334" i="2"/>
  <c r="E334" i="2"/>
  <c r="AB334" i="2"/>
  <c r="X334" i="2"/>
  <c r="T334" i="2"/>
  <c r="P334" i="2"/>
  <c r="L334" i="2"/>
  <c r="H334" i="2"/>
  <c r="AA362" i="2"/>
  <c r="W362" i="2"/>
  <c r="S362" i="2"/>
  <c r="O362" i="2"/>
  <c r="K362" i="2"/>
  <c r="G362" i="2"/>
  <c r="Z362" i="2"/>
  <c r="V362" i="2"/>
  <c r="R362" i="2"/>
  <c r="N362" i="2"/>
  <c r="J362" i="2"/>
  <c r="F362" i="2"/>
  <c r="Y362" i="2"/>
  <c r="U362" i="2"/>
  <c r="Q362" i="2"/>
  <c r="M362" i="2"/>
  <c r="I362" i="2"/>
  <c r="E362" i="2"/>
  <c r="AB362" i="2"/>
  <c r="X362" i="2"/>
  <c r="T362" i="2"/>
  <c r="P362" i="2"/>
  <c r="L362" i="2"/>
  <c r="H362" i="2"/>
  <c r="W390" i="2"/>
  <c r="S390" i="2"/>
  <c r="O390" i="2"/>
  <c r="K390" i="2"/>
  <c r="G390" i="2"/>
  <c r="Z390" i="2"/>
  <c r="V390" i="2"/>
  <c r="R390" i="2"/>
  <c r="N390" i="2"/>
  <c r="J390" i="2"/>
  <c r="F390" i="2"/>
  <c r="Y390" i="2"/>
  <c r="U390" i="2"/>
  <c r="Q390" i="2"/>
  <c r="M390" i="2"/>
  <c r="I390" i="2"/>
  <c r="E390" i="2"/>
  <c r="X390" i="2"/>
  <c r="T390" i="2"/>
  <c r="P390" i="2"/>
  <c r="L390" i="2"/>
  <c r="H390" i="2"/>
  <c r="Z452" i="2"/>
  <c r="V452" i="2"/>
  <c r="R452" i="2"/>
  <c r="N452" i="2"/>
  <c r="J452" i="2"/>
  <c r="F452" i="2"/>
  <c r="Y452" i="2"/>
  <c r="U452" i="2"/>
  <c r="Q452" i="2"/>
  <c r="M452" i="2"/>
  <c r="I452" i="2"/>
  <c r="E452" i="2"/>
  <c r="AB452" i="2"/>
  <c r="X452" i="2"/>
  <c r="T452" i="2"/>
  <c r="P452" i="2"/>
  <c r="L452" i="2"/>
  <c r="H452" i="2"/>
  <c r="AA452" i="2"/>
  <c r="W452" i="2"/>
  <c r="S452" i="2"/>
  <c r="O452" i="2"/>
  <c r="K452" i="2"/>
  <c r="G452" i="2"/>
  <c r="Z499" i="2"/>
  <c r="V499" i="2"/>
  <c r="R499" i="2"/>
  <c r="N499" i="2"/>
  <c r="J499" i="2"/>
  <c r="F499" i="2"/>
  <c r="Y499" i="2"/>
  <c r="U499" i="2"/>
  <c r="Q499" i="2"/>
  <c r="M499" i="2"/>
  <c r="I499" i="2"/>
  <c r="E499" i="2"/>
  <c r="AB499" i="2"/>
  <c r="X499" i="2"/>
  <c r="T499" i="2"/>
  <c r="P499" i="2"/>
  <c r="L499" i="2"/>
  <c r="H499" i="2"/>
  <c r="AA499" i="2"/>
  <c r="W499" i="2"/>
  <c r="S499" i="2"/>
  <c r="O499" i="2"/>
  <c r="K499" i="2"/>
  <c r="G499" i="2"/>
  <c r="Z639" i="2"/>
  <c r="V639" i="2"/>
  <c r="R639" i="2"/>
  <c r="N639" i="2"/>
  <c r="J639" i="2"/>
  <c r="F639" i="2"/>
  <c r="Y639" i="2"/>
  <c r="U639" i="2"/>
  <c r="Q639" i="2"/>
  <c r="M639" i="2"/>
  <c r="I639" i="2"/>
  <c r="E639" i="2"/>
  <c r="AB639" i="2"/>
  <c r="T639" i="2"/>
  <c r="L639" i="2"/>
  <c r="AA639" i="2"/>
  <c r="S639" i="2"/>
  <c r="K639" i="2"/>
  <c r="X639" i="2"/>
  <c r="P639" i="2"/>
  <c r="H639" i="2"/>
  <c r="W639" i="2"/>
  <c r="O639" i="2"/>
  <c r="G639" i="2"/>
  <c r="Y831" i="2"/>
  <c r="U831" i="2"/>
  <c r="Q831" i="2"/>
  <c r="M831" i="2"/>
  <c r="I831" i="2"/>
  <c r="E831" i="2"/>
  <c r="AB831" i="2"/>
  <c r="X831" i="2"/>
  <c r="T831" i="2"/>
  <c r="P831" i="2"/>
  <c r="L831" i="2"/>
  <c r="H831" i="2"/>
  <c r="Z831" i="2"/>
  <c r="R831" i="2"/>
  <c r="J831" i="2"/>
  <c r="W831" i="2"/>
  <c r="O831" i="2"/>
  <c r="G831" i="2"/>
  <c r="N831" i="2"/>
  <c r="AA831" i="2"/>
  <c r="K831" i="2"/>
  <c r="V831" i="2"/>
  <c r="F831" i="2"/>
  <c r="S831" i="2"/>
  <c r="Y73" i="2"/>
  <c r="U73" i="2"/>
  <c r="Q73" i="2"/>
  <c r="M73" i="2"/>
  <c r="I73" i="2"/>
  <c r="E73" i="2"/>
  <c r="AB73" i="2"/>
  <c r="X73" i="2"/>
  <c r="T73" i="2"/>
  <c r="P73" i="2"/>
  <c r="L73" i="2"/>
  <c r="H73" i="2"/>
  <c r="AA73" i="2"/>
  <c r="W73" i="2"/>
  <c r="S73" i="2"/>
  <c r="O73" i="2"/>
  <c r="K73" i="2"/>
  <c r="G73" i="2"/>
  <c r="Z73" i="2"/>
  <c r="V73" i="2"/>
  <c r="R73" i="2"/>
  <c r="N73" i="2"/>
  <c r="J73" i="2"/>
  <c r="F73" i="2"/>
  <c r="Y125" i="2"/>
  <c r="U125" i="2"/>
  <c r="Q125" i="2"/>
  <c r="M125" i="2"/>
  <c r="I125" i="2"/>
  <c r="E125" i="2"/>
  <c r="AB125" i="2"/>
  <c r="X125" i="2"/>
  <c r="T125" i="2"/>
  <c r="P125" i="2"/>
  <c r="L125" i="2"/>
  <c r="H125" i="2"/>
  <c r="AA125" i="2"/>
  <c r="W125" i="2"/>
  <c r="S125" i="2"/>
  <c r="O125" i="2"/>
  <c r="K125" i="2"/>
  <c r="G125" i="2"/>
  <c r="Z125" i="2"/>
  <c r="V125" i="2"/>
  <c r="R125" i="2"/>
  <c r="N125" i="2"/>
  <c r="J125" i="2"/>
  <c r="F125" i="2"/>
  <c r="AB173" i="2"/>
  <c r="X173" i="2"/>
  <c r="T173" i="2"/>
  <c r="P173" i="2"/>
  <c r="L173" i="2"/>
  <c r="H173" i="2"/>
  <c r="AA173" i="2"/>
  <c r="W173" i="2"/>
  <c r="S173" i="2"/>
  <c r="O173" i="2"/>
  <c r="K173" i="2"/>
  <c r="G173" i="2"/>
  <c r="Z173" i="2"/>
  <c r="V173" i="2"/>
  <c r="R173" i="2"/>
  <c r="N173" i="2"/>
  <c r="J173" i="2"/>
  <c r="F173" i="2"/>
  <c r="Y173" i="2"/>
  <c r="U173" i="2"/>
  <c r="Q173" i="2"/>
  <c r="M173" i="2"/>
  <c r="I173" i="2"/>
  <c r="E173" i="2"/>
  <c r="AB189" i="2"/>
  <c r="X189" i="2"/>
  <c r="T189" i="2"/>
  <c r="P189" i="2"/>
  <c r="L189" i="2"/>
  <c r="H189" i="2"/>
  <c r="AA189" i="2"/>
  <c r="W189" i="2"/>
  <c r="S189" i="2"/>
  <c r="O189" i="2"/>
  <c r="K189" i="2"/>
  <c r="G189" i="2"/>
  <c r="Z189" i="2"/>
  <c r="V189" i="2"/>
  <c r="R189" i="2"/>
  <c r="N189" i="2"/>
  <c r="J189" i="2"/>
  <c r="F189" i="2"/>
  <c r="Y189" i="2"/>
  <c r="U189" i="2"/>
  <c r="Q189" i="2"/>
  <c r="M189" i="2"/>
  <c r="I189" i="2"/>
  <c r="E189" i="2"/>
  <c r="AB205" i="2"/>
  <c r="X205" i="2"/>
  <c r="T205" i="2"/>
  <c r="P205" i="2"/>
  <c r="L205" i="2"/>
  <c r="H205" i="2"/>
  <c r="AA205" i="2"/>
  <c r="W205" i="2"/>
  <c r="S205" i="2"/>
  <c r="O205" i="2"/>
  <c r="K205" i="2"/>
  <c r="G205" i="2"/>
  <c r="Z205" i="2"/>
  <c r="V205" i="2"/>
  <c r="R205" i="2"/>
  <c r="N205" i="2"/>
  <c r="J205" i="2"/>
  <c r="F205" i="2"/>
  <c r="Y205" i="2"/>
  <c r="U205" i="2"/>
  <c r="Q205" i="2"/>
  <c r="M205" i="2"/>
  <c r="I205" i="2"/>
  <c r="E205" i="2"/>
  <c r="AB221" i="2"/>
  <c r="X221" i="2"/>
  <c r="T221" i="2"/>
  <c r="P221" i="2"/>
  <c r="L221" i="2"/>
  <c r="H221" i="2"/>
  <c r="AA221" i="2"/>
  <c r="W221" i="2"/>
  <c r="S221" i="2"/>
  <c r="O221" i="2"/>
  <c r="K221" i="2"/>
  <c r="G221" i="2"/>
  <c r="Z221" i="2"/>
  <c r="V221" i="2"/>
  <c r="R221" i="2"/>
  <c r="N221" i="2"/>
  <c r="J221" i="2"/>
  <c r="F221" i="2"/>
  <c r="Y221" i="2"/>
  <c r="U221" i="2"/>
  <c r="Q221" i="2"/>
  <c r="M221" i="2"/>
  <c r="I221" i="2"/>
  <c r="E221" i="2"/>
  <c r="AB237" i="2"/>
  <c r="X237" i="2"/>
  <c r="T237" i="2"/>
  <c r="P237" i="2"/>
  <c r="L237" i="2"/>
  <c r="H237" i="2"/>
  <c r="AA237" i="2"/>
  <c r="W237" i="2"/>
  <c r="S237" i="2"/>
  <c r="O237" i="2"/>
  <c r="K237" i="2"/>
  <c r="G237" i="2"/>
  <c r="Z237" i="2"/>
  <c r="V237" i="2"/>
  <c r="R237" i="2"/>
  <c r="N237" i="2"/>
  <c r="J237" i="2"/>
  <c r="F237" i="2"/>
  <c r="Y237" i="2"/>
  <c r="U237" i="2"/>
  <c r="Q237" i="2"/>
  <c r="M237" i="2"/>
  <c r="I237" i="2"/>
  <c r="E237" i="2"/>
  <c r="AB253" i="2"/>
  <c r="X253" i="2"/>
  <c r="T253" i="2"/>
  <c r="P253" i="2"/>
  <c r="L253" i="2"/>
  <c r="H253" i="2"/>
  <c r="AA253" i="2"/>
  <c r="W253" i="2"/>
  <c r="S253" i="2"/>
  <c r="O253" i="2"/>
  <c r="K253" i="2"/>
  <c r="G253" i="2"/>
  <c r="Z253" i="2"/>
  <c r="V253" i="2"/>
  <c r="R253" i="2"/>
  <c r="N253" i="2"/>
  <c r="J253" i="2"/>
  <c r="F253" i="2"/>
  <c r="Y253" i="2"/>
  <c r="U253" i="2"/>
  <c r="Q253" i="2"/>
  <c r="M253" i="2"/>
  <c r="I253" i="2"/>
  <c r="E253" i="2"/>
  <c r="AB269" i="2"/>
  <c r="X269" i="2"/>
  <c r="T269" i="2"/>
  <c r="P269" i="2"/>
  <c r="L269" i="2"/>
  <c r="H269" i="2"/>
  <c r="AA269" i="2"/>
  <c r="W269" i="2"/>
  <c r="S269" i="2"/>
  <c r="O269" i="2"/>
  <c r="K269" i="2"/>
  <c r="G269" i="2"/>
  <c r="Z269" i="2"/>
  <c r="V269" i="2"/>
  <c r="R269" i="2"/>
  <c r="N269" i="2"/>
  <c r="J269" i="2"/>
  <c r="F269" i="2"/>
  <c r="Y269" i="2"/>
  <c r="U269" i="2"/>
  <c r="Q269" i="2"/>
  <c r="M269" i="2"/>
  <c r="I269" i="2"/>
  <c r="E269" i="2"/>
  <c r="AB285" i="2"/>
  <c r="X285" i="2"/>
  <c r="T285" i="2"/>
  <c r="P285" i="2"/>
  <c r="L285" i="2"/>
  <c r="H285" i="2"/>
  <c r="AA285" i="2"/>
  <c r="W285" i="2"/>
  <c r="S285" i="2"/>
  <c r="O285" i="2"/>
  <c r="K285" i="2"/>
  <c r="G285" i="2"/>
  <c r="Z285" i="2"/>
  <c r="V285" i="2"/>
  <c r="R285" i="2"/>
  <c r="N285" i="2"/>
  <c r="J285" i="2"/>
  <c r="F285" i="2"/>
  <c r="Y285" i="2"/>
  <c r="U285" i="2"/>
  <c r="Q285" i="2"/>
  <c r="M285" i="2"/>
  <c r="I285" i="2"/>
  <c r="E285" i="2"/>
  <c r="AB301" i="2"/>
  <c r="X301" i="2"/>
  <c r="T301" i="2"/>
  <c r="P301" i="2"/>
  <c r="L301" i="2"/>
  <c r="H301" i="2"/>
  <c r="AA301" i="2"/>
  <c r="W301" i="2"/>
  <c r="S301" i="2"/>
  <c r="O301" i="2"/>
  <c r="K301" i="2"/>
  <c r="G301" i="2"/>
  <c r="Z301" i="2"/>
  <c r="V301" i="2"/>
  <c r="R301" i="2"/>
  <c r="N301" i="2"/>
  <c r="J301" i="2"/>
  <c r="F301" i="2"/>
  <c r="Y301" i="2"/>
  <c r="U301" i="2"/>
  <c r="Q301" i="2"/>
  <c r="M301" i="2"/>
  <c r="I301" i="2"/>
  <c r="E301" i="2"/>
  <c r="AB317" i="2"/>
  <c r="X317" i="2"/>
  <c r="T317" i="2"/>
  <c r="P317" i="2"/>
  <c r="L317" i="2"/>
  <c r="H317" i="2"/>
  <c r="AA317" i="2"/>
  <c r="W317" i="2"/>
  <c r="S317" i="2"/>
  <c r="O317" i="2"/>
  <c r="K317" i="2"/>
  <c r="G317" i="2"/>
  <c r="Z317" i="2"/>
  <c r="V317" i="2"/>
  <c r="R317" i="2"/>
  <c r="N317" i="2"/>
  <c r="J317" i="2"/>
  <c r="F317" i="2"/>
  <c r="Y317" i="2"/>
  <c r="U317" i="2"/>
  <c r="Q317" i="2"/>
  <c r="M317" i="2"/>
  <c r="I317" i="2"/>
  <c r="E317" i="2"/>
  <c r="AB333" i="2"/>
  <c r="X333" i="2"/>
  <c r="T333" i="2"/>
  <c r="P333" i="2"/>
  <c r="L333" i="2"/>
  <c r="H333" i="2"/>
  <c r="AA333" i="2"/>
  <c r="W333" i="2"/>
  <c r="S333" i="2"/>
  <c r="O333" i="2"/>
  <c r="K333" i="2"/>
  <c r="G333" i="2"/>
  <c r="Z333" i="2"/>
  <c r="V333" i="2"/>
  <c r="R333" i="2"/>
  <c r="N333" i="2"/>
  <c r="J333" i="2"/>
  <c r="F333" i="2"/>
  <c r="Y333" i="2"/>
  <c r="U333" i="2"/>
  <c r="Q333" i="2"/>
  <c r="M333" i="2"/>
  <c r="I333" i="2"/>
  <c r="E333" i="2"/>
  <c r="AB349" i="2"/>
  <c r="X349" i="2"/>
  <c r="T349" i="2"/>
  <c r="P349" i="2"/>
  <c r="L349" i="2"/>
  <c r="H349" i="2"/>
  <c r="AA349" i="2"/>
  <c r="W349" i="2"/>
  <c r="S349" i="2"/>
  <c r="O349" i="2"/>
  <c r="K349" i="2"/>
  <c r="G349" i="2"/>
  <c r="Z349" i="2"/>
  <c r="V349" i="2"/>
  <c r="R349" i="2"/>
  <c r="N349" i="2"/>
  <c r="J349" i="2"/>
  <c r="F349" i="2"/>
  <c r="Y349" i="2"/>
  <c r="U349" i="2"/>
  <c r="Q349" i="2"/>
  <c r="M349" i="2"/>
  <c r="I349" i="2"/>
  <c r="E349" i="2"/>
  <c r="AB365" i="2"/>
  <c r="X365" i="2"/>
  <c r="T365" i="2"/>
  <c r="P365" i="2"/>
  <c r="L365" i="2"/>
  <c r="H365" i="2"/>
  <c r="AA365" i="2"/>
  <c r="W365" i="2"/>
  <c r="S365" i="2"/>
  <c r="O365" i="2"/>
  <c r="K365" i="2"/>
  <c r="G365" i="2"/>
  <c r="Z365" i="2"/>
  <c r="V365" i="2"/>
  <c r="R365" i="2"/>
  <c r="N365" i="2"/>
  <c r="J365" i="2"/>
  <c r="F365" i="2"/>
  <c r="Y365" i="2"/>
  <c r="U365" i="2"/>
  <c r="Q365" i="2"/>
  <c r="M365" i="2"/>
  <c r="I365" i="2"/>
  <c r="E365" i="2"/>
  <c r="X381" i="2"/>
  <c r="T381" i="2"/>
  <c r="P381" i="2"/>
  <c r="L381" i="2"/>
  <c r="H381" i="2"/>
  <c r="W381" i="2"/>
  <c r="S381" i="2"/>
  <c r="O381" i="2"/>
  <c r="K381" i="2"/>
  <c r="G381" i="2"/>
  <c r="Z381" i="2"/>
  <c r="V381" i="2"/>
  <c r="R381" i="2"/>
  <c r="N381" i="2"/>
  <c r="J381" i="2"/>
  <c r="F381" i="2"/>
  <c r="Y381" i="2"/>
  <c r="U381" i="2"/>
  <c r="Q381" i="2"/>
  <c r="M381" i="2"/>
  <c r="I381" i="2"/>
  <c r="E381" i="2"/>
  <c r="AB397" i="2"/>
  <c r="X397" i="2"/>
  <c r="T397" i="2"/>
  <c r="P397" i="2"/>
  <c r="L397" i="2"/>
  <c r="H397" i="2"/>
  <c r="AA397" i="2"/>
  <c r="W397" i="2"/>
  <c r="S397" i="2"/>
  <c r="O397" i="2"/>
  <c r="K397" i="2"/>
  <c r="G397" i="2"/>
  <c r="Z397" i="2"/>
  <c r="V397" i="2"/>
  <c r="R397" i="2"/>
  <c r="N397" i="2"/>
  <c r="J397" i="2"/>
  <c r="F397" i="2"/>
  <c r="Y397" i="2"/>
  <c r="U397" i="2"/>
  <c r="Q397" i="2"/>
  <c r="M397" i="2"/>
  <c r="I397" i="2"/>
  <c r="E397" i="2"/>
  <c r="AB413" i="2"/>
  <c r="X413" i="2"/>
  <c r="T413" i="2"/>
  <c r="P413" i="2"/>
  <c r="L413" i="2"/>
  <c r="H413" i="2"/>
  <c r="AA413" i="2"/>
  <c r="W413" i="2"/>
  <c r="S413" i="2"/>
  <c r="O413" i="2"/>
  <c r="K413" i="2"/>
  <c r="G413" i="2"/>
  <c r="Z413" i="2"/>
  <c r="V413" i="2"/>
  <c r="R413" i="2"/>
  <c r="N413" i="2"/>
  <c r="J413" i="2"/>
  <c r="F413" i="2"/>
  <c r="Y413" i="2"/>
  <c r="U413" i="2"/>
  <c r="Q413" i="2"/>
  <c r="M413" i="2"/>
  <c r="I413" i="2"/>
  <c r="E413" i="2"/>
  <c r="AB429" i="2"/>
  <c r="X429" i="2"/>
  <c r="T429" i="2"/>
  <c r="P429" i="2"/>
  <c r="L429" i="2"/>
  <c r="H429" i="2"/>
  <c r="AA429" i="2"/>
  <c r="W429" i="2"/>
  <c r="S429" i="2"/>
  <c r="O429" i="2"/>
  <c r="K429" i="2"/>
  <c r="G429" i="2"/>
  <c r="Z429" i="2"/>
  <c r="V429" i="2"/>
  <c r="R429" i="2"/>
  <c r="N429" i="2"/>
  <c r="J429" i="2"/>
  <c r="F429" i="2"/>
  <c r="Y429" i="2"/>
  <c r="U429" i="2"/>
  <c r="Q429" i="2"/>
  <c r="M429" i="2"/>
  <c r="I429" i="2"/>
  <c r="E429" i="2"/>
  <c r="AB445" i="2"/>
  <c r="X445" i="2"/>
  <c r="T445" i="2"/>
  <c r="P445" i="2"/>
  <c r="L445" i="2"/>
  <c r="H445" i="2"/>
  <c r="AA445" i="2"/>
  <c r="W445" i="2"/>
  <c r="S445" i="2"/>
  <c r="O445" i="2"/>
  <c r="K445" i="2"/>
  <c r="G445" i="2"/>
  <c r="Z445" i="2"/>
  <c r="V445" i="2"/>
  <c r="R445" i="2"/>
  <c r="N445" i="2"/>
  <c r="J445" i="2"/>
  <c r="F445" i="2"/>
  <c r="Y445" i="2"/>
  <c r="U445" i="2"/>
  <c r="Q445" i="2"/>
  <c r="M445" i="2"/>
  <c r="I445" i="2"/>
  <c r="E445" i="2"/>
  <c r="Z461" i="2"/>
  <c r="V461" i="2"/>
  <c r="R461" i="2"/>
  <c r="N461" i="2"/>
  <c r="J461" i="2"/>
  <c r="F461" i="2"/>
  <c r="Y461" i="2"/>
  <c r="U461" i="2"/>
  <c r="Q461" i="2"/>
  <c r="M461" i="2"/>
  <c r="I461" i="2"/>
  <c r="E461" i="2"/>
  <c r="AB461" i="2"/>
  <c r="X461" i="2"/>
  <c r="T461" i="2"/>
  <c r="P461" i="2"/>
  <c r="L461" i="2"/>
  <c r="H461" i="2"/>
  <c r="AA461" i="2"/>
  <c r="W461" i="2"/>
  <c r="S461" i="2"/>
  <c r="O461" i="2"/>
  <c r="K461" i="2"/>
  <c r="G461" i="2"/>
  <c r="Z477" i="2"/>
  <c r="V477" i="2"/>
  <c r="R477" i="2"/>
  <c r="N477" i="2"/>
  <c r="J477" i="2"/>
  <c r="F477" i="2"/>
  <c r="Y477" i="2"/>
  <c r="U477" i="2"/>
  <c r="Q477" i="2"/>
  <c r="M477" i="2"/>
  <c r="I477" i="2"/>
  <c r="E477" i="2"/>
  <c r="AB477" i="2"/>
  <c r="X477" i="2"/>
  <c r="T477" i="2"/>
  <c r="P477" i="2"/>
  <c r="L477" i="2"/>
  <c r="H477" i="2"/>
  <c r="AA477" i="2"/>
  <c r="W477" i="2"/>
  <c r="S477" i="2"/>
  <c r="O477" i="2"/>
  <c r="K477" i="2"/>
  <c r="G477" i="2"/>
  <c r="Z502" i="2"/>
  <c r="V502" i="2"/>
  <c r="R502" i="2"/>
  <c r="N502" i="2"/>
  <c r="J502" i="2"/>
  <c r="F502" i="2"/>
  <c r="Y502" i="2"/>
  <c r="U502" i="2"/>
  <c r="Q502" i="2"/>
  <c r="M502" i="2"/>
  <c r="I502" i="2"/>
  <c r="E502" i="2"/>
  <c r="AB502" i="2"/>
  <c r="X502" i="2"/>
  <c r="T502" i="2"/>
  <c r="P502" i="2"/>
  <c r="L502" i="2"/>
  <c r="H502" i="2"/>
  <c r="AA502" i="2"/>
  <c r="W502" i="2"/>
  <c r="S502" i="2"/>
  <c r="O502" i="2"/>
  <c r="K502" i="2"/>
  <c r="G502" i="2"/>
  <c r="Z534" i="2"/>
  <c r="V534" i="2"/>
  <c r="R534" i="2"/>
  <c r="N534" i="2"/>
  <c r="J534" i="2"/>
  <c r="F534" i="2"/>
  <c r="Y534" i="2"/>
  <c r="U534" i="2"/>
  <c r="Q534" i="2"/>
  <c r="M534" i="2"/>
  <c r="I534" i="2"/>
  <c r="E534" i="2"/>
  <c r="AB534" i="2"/>
  <c r="X534" i="2"/>
  <c r="T534" i="2"/>
  <c r="P534" i="2"/>
  <c r="L534" i="2"/>
  <c r="H534" i="2"/>
  <c r="AA534" i="2"/>
  <c r="W534" i="2"/>
  <c r="S534" i="2"/>
  <c r="O534" i="2"/>
  <c r="K534" i="2"/>
  <c r="G534" i="2"/>
  <c r="Z595" i="2"/>
  <c r="V595" i="2"/>
  <c r="R595" i="2"/>
  <c r="N595" i="2"/>
  <c r="J595" i="2"/>
  <c r="F595" i="2"/>
  <c r="Y595" i="2"/>
  <c r="U595" i="2"/>
  <c r="Q595" i="2"/>
  <c r="M595" i="2"/>
  <c r="I595" i="2"/>
  <c r="E595" i="2"/>
  <c r="AB595" i="2"/>
  <c r="X595" i="2"/>
  <c r="T595" i="2"/>
  <c r="P595" i="2"/>
  <c r="L595" i="2"/>
  <c r="H595" i="2"/>
  <c r="AA595" i="2"/>
  <c r="W595" i="2"/>
  <c r="S595" i="2"/>
  <c r="O595" i="2"/>
  <c r="K595" i="2"/>
  <c r="G595" i="2"/>
  <c r="Z659" i="2"/>
  <c r="V659" i="2"/>
  <c r="R659" i="2"/>
  <c r="N659" i="2"/>
  <c r="J659" i="2"/>
  <c r="F659" i="2"/>
  <c r="Y659" i="2"/>
  <c r="U659" i="2"/>
  <c r="Q659" i="2"/>
  <c r="M659" i="2"/>
  <c r="I659" i="2"/>
  <c r="E659" i="2"/>
  <c r="AB659" i="2"/>
  <c r="T659" i="2"/>
  <c r="L659" i="2"/>
  <c r="AA659" i="2"/>
  <c r="S659" i="2"/>
  <c r="K659" i="2"/>
  <c r="X659" i="2"/>
  <c r="P659" i="2"/>
  <c r="H659" i="2"/>
  <c r="W659" i="2"/>
  <c r="O659" i="2"/>
  <c r="G659" i="2"/>
  <c r="Z723" i="2"/>
  <c r="V723" i="2"/>
  <c r="R723" i="2"/>
  <c r="N723" i="2"/>
  <c r="J723" i="2"/>
  <c r="F723" i="2"/>
  <c r="Y723" i="2"/>
  <c r="U723" i="2"/>
  <c r="Q723" i="2"/>
  <c r="M723" i="2"/>
  <c r="I723" i="2"/>
  <c r="E723" i="2"/>
  <c r="AB723" i="2"/>
  <c r="T723" i="2"/>
  <c r="L723" i="2"/>
  <c r="AA723" i="2"/>
  <c r="S723" i="2"/>
  <c r="K723" i="2"/>
  <c r="X723" i="2"/>
  <c r="P723" i="2"/>
  <c r="H723" i="2"/>
  <c r="W723" i="2"/>
  <c r="O723" i="2"/>
  <c r="G723" i="2"/>
  <c r="Z787" i="2"/>
  <c r="V787" i="2"/>
  <c r="R787" i="2"/>
  <c r="N787" i="2"/>
  <c r="J787" i="2"/>
  <c r="F787" i="2"/>
  <c r="Y787" i="2"/>
  <c r="U787" i="2"/>
  <c r="Q787" i="2"/>
  <c r="M787" i="2"/>
  <c r="I787" i="2"/>
  <c r="E787" i="2"/>
  <c r="AB787" i="2"/>
  <c r="T787" i="2"/>
  <c r="L787" i="2"/>
  <c r="AA787" i="2"/>
  <c r="S787" i="2"/>
  <c r="K787" i="2"/>
  <c r="X787" i="2"/>
  <c r="P787" i="2"/>
  <c r="H787" i="2"/>
  <c r="W787" i="2"/>
  <c r="O787" i="2"/>
  <c r="G787" i="2"/>
  <c r="AA198" i="2"/>
  <c r="W198" i="2"/>
  <c r="S198" i="2"/>
  <c r="O198" i="2"/>
  <c r="K198" i="2"/>
  <c r="G198" i="2"/>
  <c r="Z198" i="2"/>
  <c r="V198" i="2"/>
  <c r="R198" i="2"/>
  <c r="N198" i="2"/>
  <c r="J198" i="2"/>
  <c r="F198" i="2"/>
  <c r="Y198" i="2"/>
  <c r="U198" i="2"/>
  <c r="Q198" i="2"/>
  <c r="M198" i="2"/>
  <c r="I198" i="2"/>
  <c r="E198" i="2"/>
  <c r="AB198" i="2"/>
  <c r="X198" i="2"/>
  <c r="T198" i="2"/>
  <c r="P198" i="2"/>
  <c r="L198" i="2"/>
  <c r="H198" i="2"/>
  <c r="AA214" i="2"/>
  <c r="W214" i="2"/>
  <c r="S214" i="2"/>
  <c r="O214" i="2"/>
  <c r="K214" i="2"/>
  <c r="G214" i="2"/>
  <c r="Z214" i="2"/>
  <c r="V214" i="2"/>
  <c r="R214" i="2"/>
  <c r="N214" i="2"/>
  <c r="J214" i="2"/>
  <c r="F214" i="2"/>
  <c r="Y214" i="2"/>
  <c r="U214" i="2"/>
  <c r="Q214" i="2"/>
  <c r="M214" i="2"/>
  <c r="I214" i="2"/>
  <c r="E214" i="2"/>
  <c r="AB214" i="2"/>
  <c r="X214" i="2"/>
  <c r="T214" i="2"/>
  <c r="P214" i="2"/>
  <c r="L214" i="2"/>
  <c r="H214" i="2"/>
  <c r="AA262" i="2"/>
  <c r="W262" i="2"/>
  <c r="S262" i="2"/>
  <c r="O262" i="2"/>
  <c r="K262" i="2"/>
  <c r="G262" i="2"/>
  <c r="Z262" i="2"/>
  <c r="V262" i="2"/>
  <c r="R262" i="2"/>
  <c r="N262" i="2"/>
  <c r="J262" i="2"/>
  <c r="F262" i="2"/>
  <c r="Y262" i="2"/>
  <c r="U262" i="2"/>
  <c r="Q262" i="2"/>
  <c r="M262" i="2"/>
  <c r="I262" i="2"/>
  <c r="E262" i="2"/>
  <c r="AB262" i="2"/>
  <c r="X262" i="2"/>
  <c r="T262" i="2"/>
  <c r="P262" i="2"/>
  <c r="L262" i="2"/>
  <c r="H262" i="2"/>
  <c r="AA326" i="2"/>
  <c r="W326" i="2"/>
  <c r="S326" i="2"/>
  <c r="O326" i="2"/>
  <c r="K326" i="2"/>
  <c r="G326" i="2"/>
  <c r="Z326" i="2"/>
  <c r="V326" i="2"/>
  <c r="R326" i="2"/>
  <c r="N326" i="2"/>
  <c r="J326" i="2"/>
  <c r="F326" i="2"/>
  <c r="Y326" i="2"/>
  <c r="U326" i="2"/>
  <c r="Q326" i="2"/>
  <c r="M326" i="2"/>
  <c r="I326" i="2"/>
  <c r="E326" i="2"/>
  <c r="AB326" i="2"/>
  <c r="X326" i="2"/>
  <c r="T326" i="2"/>
  <c r="P326" i="2"/>
  <c r="L326" i="2"/>
  <c r="H326" i="2"/>
  <c r="AA410" i="2"/>
  <c r="W410" i="2"/>
  <c r="S410" i="2"/>
  <c r="O410" i="2"/>
  <c r="K410" i="2"/>
  <c r="G410" i="2"/>
  <c r="Z410" i="2"/>
  <c r="V410" i="2"/>
  <c r="R410" i="2"/>
  <c r="N410" i="2"/>
  <c r="J410" i="2"/>
  <c r="F410" i="2"/>
  <c r="Y410" i="2"/>
  <c r="U410" i="2"/>
  <c r="Q410" i="2"/>
  <c r="M410" i="2"/>
  <c r="I410" i="2"/>
  <c r="E410" i="2"/>
  <c r="AB410" i="2"/>
  <c r="X410" i="2"/>
  <c r="T410" i="2"/>
  <c r="P410" i="2"/>
  <c r="L410" i="2"/>
  <c r="H410" i="2"/>
  <c r="AA434" i="2"/>
  <c r="W434" i="2"/>
  <c r="S434" i="2"/>
  <c r="O434" i="2"/>
  <c r="K434" i="2"/>
  <c r="G434" i="2"/>
  <c r="Z434" i="2"/>
  <c r="V434" i="2"/>
  <c r="R434" i="2"/>
  <c r="N434" i="2"/>
  <c r="J434" i="2"/>
  <c r="F434" i="2"/>
  <c r="Y434" i="2"/>
  <c r="U434" i="2"/>
  <c r="Q434" i="2"/>
  <c r="M434" i="2"/>
  <c r="I434" i="2"/>
  <c r="E434" i="2"/>
  <c r="AB434" i="2"/>
  <c r="X434" i="2"/>
  <c r="T434" i="2"/>
  <c r="P434" i="2"/>
  <c r="L434" i="2"/>
  <c r="H434" i="2"/>
  <c r="Z468" i="2"/>
  <c r="V468" i="2"/>
  <c r="R468" i="2"/>
  <c r="N468" i="2"/>
  <c r="J468" i="2"/>
  <c r="F468" i="2"/>
  <c r="Y468" i="2"/>
  <c r="U468" i="2"/>
  <c r="Q468" i="2"/>
  <c r="M468" i="2"/>
  <c r="I468" i="2"/>
  <c r="E468" i="2"/>
  <c r="AB468" i="2"/>
  <c r="X468" i="2"/>
  <c r="T468" i="2"/>
  <c r="P468" i="2"/>
  <c r="L468" i="2"/>
  <c r="H468" i="2"/>
  <c r="AA468" i="2"/>
  <c r="W468" i="2"/>
  <c r="S468" i="2"/>
  <c r="O468" i="2"/>
  <c r="K468" i="2"/>
  <c r="G468" i="2"/>
  <c r="Z575" i="2"/>
  <c r="V575" i="2"/>
  <c r="R575" i="2"/>
  <c r="N575" i="2"/>
  <c r="J575" i="2"/>
  <c r="F575" i="2"/>
  <c r="Y575" i="2"/>
  <c r="U575" i="2"/>
  <c r="Q575" i="2"/>
  <c r="M575" i="2"/>
  <c r="I575" i="2"/>
  <c r="E575" i="2"/>
  <c r="AB575" i="2"/>
  <c r="X575" i="2"/>
  <c r="T575" i="2"/>
  <c r="P575" i="2"/>
  <c r="L575" i="2"/>
  <c r="H575" i="2"/>
  <c r="AA575" i="2"/>
  <c r="W575" i="2"/>
  <c r="S575" i="2"/>
  <c r="O575" i="2"/>
  <c r="K575" i="2"/>
  <c r="G575" i="2"/>
  <c r="Z719" i="2"/>
  <c r="V719" i="2"/>
  <c r="R719" i="2"/>
  <c r="N719" i="2"/>
  <c r="J719" i="2"/>
  <c r="F719" i="2"/>
  <c r="Y719" i="2"/>
  <c r="U719" i="2"/>
  <c r="Q719" i="2"/>
  <c r="M719" i="2"/>
  <c r="I719" i="2"/>
  <c r="E719" i="2"/>
  <c r="AB719" i="2"/>
  <c r="T719" i="2"/>
  <c r="L719" i="2"/>
  <c r="AA719" i="2"/>
  <c r="S719" i="2"/>
  <c r="K719" i="2"/>
  <c r="X719" i="2"/>
  <c r="P719" i="2"/>
  <c r="H719" i="2"/>
  <c r="W719" i="2"/>
  <c r="O719" i="2"/>
  <c r="G719" i="2"/>
  <c r="Z783" i="2"/>
  <c r="V783" i="2"/>
  <c r="R783" i="2"/>
  <c r="N783" i="2"/>
  <c r="J783" i="2"/>
  <c r="F783" i="2"/>
  <c r="Y783" i="2"/>
  <c r="U783" i="2"/>
  <c r="Q783" i="2"/>
  <c r="M783" i="2"/>
  <c r="I783" i="2"/>
  <c r="E783" i="2"/>
  <c r="AB783" i="2"/>
  <c r="T783" i="2"/>
  <c r="L783" i="2"/>
  <c r="AA783" i="2"/>
  <c r="S783" i="2"/>
  <c r="K783" i="2"/>
  <c r="X783" i="2"/>
  <c r="P783" i="2"/>
  <c r="H783" i="2"/>
  <c r="W783" i="2"/>
  <c r="O783" i="2"/>
  <c r="G783" i="2"/>
  <c r="Y29" i="2"/>
  <c r="U29" i="2"/>
  <c r="Q29" i="2"/>
  <c r="M29" i="2"/>
  <c r="I29" i="2"/>
  <c r="E29" i="2"/>
  <c r="AB29" i="2"/>
  <c r="X29" i="2"/>
  <c r="T29" i="2"/>
  <c r="P29" i="2"/>
  <c r="L29" i="2"/>
  <c r="H29" i="2"/>
  <c r="AA29" i="2"/>
  <c r="W29" i="2"/>
  <c r="S29" i="2"/>
  <c r="O29" i="2"/>
  <c r="K29" i="2"/>
  <c r="G29" i="2"/>
  <c r="Z29" i="2"/>
  <c r="V29" i="2"/>
  <c r="R29" i="2"/>
  <c r="N29" i="2"/>
  <c r="J29" i="2"/>
  <c r="F29" i="2"/>
  <c r="Y57" i="2"/>
  <c r="U57" i="2"/>
  <c r="Q57" i="2"/>
  <c r="M57" i="2"/>
  <c r="I57" i="2"/>
  <c r="E57" i="2"/>
  <c r="X57" i="2"/>
  <c r="T57" i="2"/>
  <c r="P57" i="2"/>
  <c r="L57" i="2"/>
  <c r="H57" i="2"/>
  <c r="AA57" i="2"/>
  <c r="W57" i="2"/>
  <c r="S57" i="2"/>
  <c r="O57" i="2"/>
  <c r="K57" i="2"/>
  <c r="G57" i="2"/>
  <c r="Z57" i="2"/>
  <c r="V57" i="2"/>
  <c r="R57" i="2"/>
  <c r="N57" i="2"/>
  <c r="J57" i="2"/>
  <c r="F57" i="2"/>
  <c r="Y93" i="2"/>
  <c r="U93" i="2"/>
  <c r="Q93" i="2"/>
  <c r="M93" i="2"/>
  <c r="I93" i="2"/>
  <c r="E93" i="2"/>
  <c r="AB93" i="2"/>
  <c r="X93" i="2"/>
  <c r="T93" i="2"/>
  <c r="P93" i="2"/>
  <c r="L93" i="2"/>
  <c r="H93" i="2"/>
  <c r="AA93" i="2"/>
  <c r="W93" i="2"/>
  <c r="S93" i="2"/>
  <c r="O93" i="2"/>
  <c r="K93" i="2"/>
  <c r="G93" i="2"/>
  <c r="Z93" i="2"/>
  <c r="V93" i="2"/>
  <c r="R93" i="2"/>
  <c r="N93" i="2"/>
  <c r="J93" i="2"/>
  <c r="F93" i="2"/>
  <c r="Y129" i="2"/>
  <c r="U129" i="2"/>
  <c r="Q129" i="2"/>
  <c r="M129" i="2"/>
  <c r="I129" i="2"/>
  <c r="E129" i="2"/>
  <c r="AB129" i="2"/>
  <c r="X129" i="2"/>
  <c r="T129" i="2"/>
  <c r="P129" i="2"/>
  <c r="L129" i="2"/>
  <c r="H129" i="2"/>
  <c r="AA129" i="2"/>
  <c r="W129" i="2"/>
  <c r="S129" i="2"/>
  <c r="O129" i="2"/>
  <c r="K129" i="2"/>
  <c r="G129" i="2"/>
  <c r="Z129" i="2"/>
  <c r="V129" i="2"/>
  <c r="R129" i="2"/>
  <c r="N129" i="2"/>
  <c r="J129" i="2"/>
  <c r="F129" i="2"/>
  <c r="AB161" i="2"/>
  <c r="X161" i="2"/>
  <c r="T161" i="2"/>
  <c r="P161" i="2"/>
  <c r="L161" i="2"/>
  <c r="H161" i="2"/>
  <c r="AA161" i="2"/>
  <c r="W161" i="2"/>
  <c r="S161" i="2"/>
  <c r="O161" i="2"/>
  <c r="K161" i="2"/>
  <c r="G161" i="2"/>
  <c r="Z161" i="2"/>
  <c r="V161" i="2"/>
  <c r="R161" i="2"/>
  <c r="N161" i="2"/>
  <c r="J161" i="2"/>
  <c r="F161" i="2"/>
  <c r="Y161" i="2"/>
  <c r="U161" i="2"/>
  <c r="Q161" i="2"/>
  <c r="M161" i="2"/>
  <c r="I161" i="2"/>
  <c r="E161" i="2"/>
  <c r="Z12" i="2"/>
  <c r="V12" i="2"/>
  <c r="R12" i="2"/>
  <c r="N12" i="2"/>
  <c r="J12" i="2"/>
  <c r="F12" i="2"/>
  <c r="Y12" i="2"/>
  <c r="U12" i="2"/>
  <c r="Q12" i="2"/>
  <c r="M12" i="2"/>
  <c r="I12" i="2"/>
  <c r="E12" i="2"/>
  <c r="AB12" i="2"/>
  <c r="X12" i="2"/>
  <c r="T12" i="2"/>
  <c r="P12" i="2"/>
  <c r="L12" i="2"/>
  <c r="H12" i="2"/>
  <c r="AA12" i="2"/>
  <c r="W12" i="2"/>
  <c r="S12" i="2"/>
  <c r="O12" i="2"/>
  <c r="K12" i="2"/>
  <c r="G12" i="2"/>
  <c r="Z28" i="2"/>
  <c r="V28" i="2"/>
  <c r="R28" i="2"/>
  <c r="N28" i="2"/>
  <c r="J28" i="2"/>
  <c r="F28" i="2"/>
  <c r="Y28" i="2"/>
  <c r="U28" i="2"/>
  <c r="Q28" i="2"/>
  <c r="M28" i="2"/>
  <c r="I28" i="2"/>
  <c r="E28" i="2"/>
  <c r="AB28" i="2"/>
  <c r="X28" i="2"/>
  <c r="T28" i="2"/>
  <c r="P28" i="2"/>
  <c r="L28" i="2"/>
  <c r="H28" i="2"/>
  <c r="AA28" i="2"/>
  <c r="W28" i="2"/>
  <c r="S28" i="2"/>
  <c r="O28" i="2"/>
  <c r="K28" i="2"/>
  <c r="G28" i="2"/>
  <c r="Z44" i="2"/>
  <c r="V44" i="2"/>
  <c r="R44" i="2"/>
  <c r="N44" i="2"/>
  <c r="J44" i="2"/>
  <c r="F44" i="2"/>
  <c r="Y44" i="2"/>
  <c r="U44" i="2"/>
  <c r="Q44" i="2"/>
  <c r="M44" i="2"/>
  <c r="I44" i="2"/>
  <c r="E44" i="2"/>
  <c r="X44" i="2"/>
  <c r="T44" i="2"/>
  <c r="P44" i="2"/>
  <c r="L44" i="2"/>
  <c r="H44" i="2"/>
  <c r="AA44" i="2"/>
  <c r="W44" i="2"/>
  <c r="S44" i="2"/>
  <c r="O44" i="2"/>
  <c r="K44" i="2"/>
  <c r="G44" i="2"/>
  <c r="Z60" i="2"/>
  <c r="V60" i="2"/>
  <c r="R60" i="2"/>
  <c r="N60" i="2"/>
  <c r="J60" i="2"/>
  <c r="F60" i="2"/>
  <c r="Y60" i="2"/>
  <c r="U60" i="2"/>
  <c r="Q60" i="2"/>
  <c r="M60" i="2"/>
  <c r="I60" i="2"/>
  <c r="E60" i="2"/>
  <c r="X60" i="2"/>
  <c r="T60" i="2"/>
  <c r="P60" i="2"/>
  <c r="L60" i="2"/>
  <c r="H60" i="2"/>
  <c r="AA60" i="2"/>
  <c r="W60" i="2"/>
  <c r="S60" i="2"/>
  <c r="O60" i="2"/>
  <c r="K60" i="2"/>
  <c r="G60" i="2"/>
  <c r="Z76" i="2"/>
  <c r="V76" i="2"/>
  <c r="R76" i="2"/>
  <c r="N76" i="2"/>
  <c r="J76" i="2"/>
  <c r="F76" i="2"/>
  <c r="Y76" i="2"/>
  <c r="U76" i="2"/>
  <c r="Q76" i="2"/>
  <c r="M76" i="2"/>
  <c r="I76" i="2"/>
  <c r="E76" i="2"/>
  <c r="AB76" i="2"/>
  <c r="X76" i="2"/>
  <c r="T76" i="2"/>
  <c r="P76" i="2"/>
  <c r="L76" i="2"/>
  <c r="H76" i="2"/>
  <c r="AA76" i="2"/>
  <c r="W76" i="2"/>
  <c r="S76" i="2"/>
  <c r="O76" i="2"/>
  <c r="K76" i="2"/>
  <c r="G76" i="2"/>
  <c r="Z92" i="2"/>
  <c r="V92" i="2"/>
  <c r="R92" i="2"/>
  <c r="N92" i="2"/>
  <c r="J92" i="2"/>
  <c r="F92" i="2"/>
  <c r="Y92" i="2"/>
  <c r="U92" i="2"/>
  <c r="Q92" i="2"/>
  <c r="M92" i="2"/>
  <c r="I92" i="2"/>
  <c r="E92" i="2"/>
  <c r="AB92" i="2"/>
  <c r="X92" i="2"/>
  <c r="T92" i="2"/>
  <c r="P92" i="2"/>
  <c r="L92" i="2"/>
  <c r="H92" i="2"/>
  <c r="AA92" i="2"/>
  <c r="W92" i="2"/>
  <c r="S92" i="2"/>
  <c r="O92" i="2"/>
  <c r="K92" i="2"/>
  <c r="G92" i="2"/>
  <c r="Z108" i="2"/>
  <c r="V108" i="2"/>
  <c r="R108" i="2"/>
  <c r="N108" i="2"/>
  <c r="J108" i="2"/>
  <c r="F108" i="2"/>
  <c r="Y108" i="2"/>
  <c r="U108" i="2"/>
  <c r="Q108" i="2"/>
  <c r="M108" i="2"/>
  <c r="I108" i="2"/>
  <c r="E108" i="2"/>
  <c r="AB108" i="2"/>
  <c r="X108" i="2"/>
  <c r="T108" i="2"/>
  <c r="P108" i="2"/>
  <c r="L108" i="2"/>
  <c r="H108" i="2"/>
  <c r="AA108" i="2"/>
  <c r="W108" i="2"/>
  <c r="S108" i="2"/>
  <c r="O108" i="2"/>
  <c r="K108" i="2"/>
  <c r="G108" i="2"/>
  <c r="Z124" i="2"/>
  <c r="V124" i="2"/>
  <c r="R124" i="2"/>
  <c r="N124" i="2"/>
  <c r="J124" i="2"/>
  <c r="F124" i="2"/>
  <c r="Y124" i="2"/>
  <c r="U124" i="2"/>
  <c r="Q124" i="2"/>
  <c r="M124" i="2"/>
  <c r="I124" i="2"/>
  <c r="E124" i="2"/>
  <c r="AB124" i="2"/>
  <c r="X124" i="2"/>
  <c r="T124" i="2"/>
  <c r="P124" i="2"/>
  <c r="L124" i="2"/>
  <c r="H124" i="2"/>
  <c r="AA124" i="2"/>
  <c r="W124" i="2"/>
  <c r="S124" i="2"/>
  <c r="O124" i="2"/>
  <c r="K124" i="2"/>
  <c r="G124" i="2"/>
  <c r="Z140" i="2"/>
  <c r="V140" i="2"/>
  <c r="R140" i="2"/>
  <c r="N140" i="2"/>
  <c r="J140" i="2"/>
  <c r="F140" i="2"/>
  <c r="Y140" i="2"/>
  <c r="U140" i="2"/>
  <c r="Q140" i="2"/>
  <c r="M140" i="2"/>
  <c r="I140" i="2"/>
  <c r="E140" i="2"/>
  <c r="AB140" i="2"/>
  <c r="X140" i="2"/>
  <c r="T140" i="2"/>
  <c r="P140" i="2"/>
  <c r="L140" i="2"/>
  <c r="H140" i="2"/>
  <c r="AA140" i="2"/>
  <c r="W140" i="2"/>
  <c r="S140" i="2"/>
  <c r="O140" i="2"/>
  <c r="K140" i="2"/>
  <c r="G140" i="2"/>
  <c r="Y156" i="2"/>
  <c r="U156" i="2"/>
  <c r="Q156" i="2"/>
  <c r="M156" i="2"/>
  <c r="I156" i="2"/>
  <c r="E156" i="2"/>
  <c r="AB156" i="2"/>
  <c r="X156" i="2"/>
  <c r="T156" i="2"/>
  <c r="P156" i="2"/>
  <c r="L156" i="2"/>
  <c r="H156" i="2"/>
  <c r="AA156" i="2"/>
  <c r="W156" i="2"/>
  <c r="S156" i="2"/>
  <c r="O156" i="2"/>
  <c r="K156" i="2"/>
  <c r="G156" i="2"/>
  <c r="Z156" i="2"/>
  <c r="V156" i="2"/>
  <c r="R156" i="2"/>
  <c r="N156" i="2"/>
  <c r="J156" i="2"/>
  <c r="F156" i="2"/>
  <c r="Y172" i="2"/>
  <c r="U172" i="2"/>
  <c r="Q172" i="2"/>
  <c r="M172" i="2"/>
  <c r="I172" i="2"/>
  <c r="E172" i="2"/>
  <c r="AB172" i="2"/>
  <c r="X172" i="2"/>
  <c r="T172" i="2"/>
  <c r="P172" i="2"/>
  <c r="L172" i="2"/>
  <c r="H172" i="2"/>
  <c r="AA172" i="2"/>
  <c r="W172" i="2"/>
  <c r="S172" i="2"/>
  <c r="O172" i="2"/>
  <c r="K172" i="2"/>
  <c r="G172" i="2"/>
  <c r="Z172" i="2"/>
  <c r="V172" i="2"/>
  <c r="R172" i="2"/>
  <c r="N172" i="2"/>
  <c r="J172" i="2"/>
  <c r="F172" i="2"/>
  <c r="Y188" i="2"/>
  <c r="U188" i="2"/>
  <c r="Q188" i="2"/>
  <c r="M188" i="2"/>
  <c r="I188" i="2"/>
  <c r="E188" i="2"/>
  <c r="AB188" i="2"/>
  <c r="X188" i="2"/>
  <c r="T188" i="2"/>
  <c r="P188" i="2"/>
  <c r="L188" i="2"/>
  <c r="H188" i="2"/>
  <c r="AA188" i="2"/>
  <c r="W188" i="2"/>
  <c r="S188" i="2"/>
  <c r="O188" i="2"/>
  <c r="K188" i="2"/>
  <c r="G188" i="2"/>
  <c r="Z188" i="2"/>
  <c r="V188" i="2"/>
  <c r="R188" i="2"/>
  <c r="N188" i="2"/>
  <c r="J188" i="2"/>
  <c r="F188" i="2"/>
  <c r="Y204" i="2"/>
  <c r="U204" i="2"/>
  <c r="Q204" i="2"/>
  <c r="M204" i="2"/>
  <c r="I204" i="2"/>
  <c r="E204" i="2"/>
  <c r="AB204" i="2"/>
  <c r="X204" i="2"/>
  <c r="T204" i="2"/>
  <c r="P204" i="2"/>
  <c r="L204" i="2"/>
  <c r="H204" i="2"/>
  <c r="AA204" i="2"/>
  <c r="W204" i="2"/>
  <c r="S204" i="2"/>
  <c r="O204" i="2"/>
  <c r="K204" i="2"/>
  <c r="G204" i="2"/>
  <c r="Z204" i="2"/>
  <c r="V204" i="2"/>
  <c r="R204" i="2"/>
  <c r="N204" i="2"/>
  <c r="J204" i="2"/>
  <c r="F204" i="2"/>
  <c r="Y220" i="2"/>
  <c r="U220" i="2"/>
  <c r="Q220" i="2"/>
  <c r="M220" i="2"/>
  <c r="I220" i="2"/>
  <c r="E220" i="2"/>
  <c r="AB220" i="2"/>
  <c r="X220" i="2"/>
  <c r="T220" i="2"/>
  <c r="P220" i="2"/>
  <c r="L220" i="2"/>
  <c r="H220" i="2"/>
  <c r="AA220" i="2"/>
  <c r="W220" i="2"/>
  <c r="S220" i="2"/>
  <c r="O220" i="2"/>
  <c r="K220" i="2"/>
  <c r="G220" i="2"/>
  <c r="Z220" i="2"/>
  <c r="V220" i="2"/>
  <c r="R220" i="2"/>
  <c r="N220" i="2"/>
  <c r="J220" i="2"/>
  <c r="F220" i="2"/>
  <c r="Y236" i="2"/>
  <c r="U236" i="2"/>
  <c r="Q236" i="2"/>
  <c r="M236" i="2"/>
  <c r="I236" i="2"/>
  <c r="E236" i="2"/>
  <c r="AB236" i="2"/>
  <c r="X236" i="2"/>
  <c r="T236" i="2"/>
  <c r="P236" i="2"/>
  <c r="L236" i="2"/>
  <c r="H236" i="2"/>
  <c r="AA236" i="2"/>
  <c r="W236" i="2"/>
  <c r="S236" i="2"/>
  <c r="O236" i="2"/>
  <c r="K236" i="2"/>
  <c r="G236" i="2"/>
  <c r="Z236" i="2"/>
  <c r="V236" i="2"/>
  <c r="R236" i="2"/>
  <c r="N236" i="2"/>
  <c r="J236" i="2"/>
  <c r="F236" i="2"/>
  <c r="Y252" i="2"/>
  <c r="U252" i="2"/>
  <c r="Q252" i="2"/>
  <c r="M252" i="2"/>
  <c r="I252" i="2"/>
  <c r="E252" i="2"/>
  <c r="AB252" i="2"/>
  <c r="X252" i="2"/>
  <c r="T252" i="2"/>
  <c r="P252" i="2"/>
  <c r="L252" i="2"/>
  <c r="H252" i="2"/>
  <c r="AA252" i="2"/>
  <c r="W252" i="2"/>
  <c r="S252" i="2"/>
  <c r="O252" i="2"/>
  <c r="K252" i="2"/>
  <c r="G252" i="2"/>
  <c r="Z252" i="2"/>
  <c r="V252" i="2"/>
  <c r="R252" i="2"/>
  <c r="N252" i="2"/>
  <c r="J252" i="2"/>
  <c r="F252" i="2"/>
  <c r="Y268" i="2"/>
  <c r="U268" i="2"/>
  <c r="Q268" i="2"/>
  <c r="M268" i="2"/>
  <c r="I268" i="2"/>
  <c r="E268" i="2"/>
  <c r="AB268" i="2"/>
  <c r="X268" i="2"/>
  <c r="T268" i="2"/>
  <c r="P268" i="2"/>
  <c r="L268" i="2"/>
  <c r="H268" i="2"/>
  <c r="AA268" i="2"/>
  <c r="W268" i="2"/>
  <c r="S268" i="2"/>
  <c r="O268" i="2"/>
  <c r="K268" i="2"/>
  <c r="G268" i="2"/>
  <c r="Z268" i="2"/>
  <c r="V268" i="2"/>
  <c r="R268" i="2"/>
  <c r="N268" i="2"/>
  <c r="J268" i="2"/>
  <c r="F268" i="2"/>
  <c r="Y284" i="2"/>
  <c r="U284" i="2"/>
  <c r="Q284" i="2"/>
  <c r="M284" i="2"/>
  <c r="I284" i="2"/>
  <c r="E284" i="2"/>
  <c r="AB284" i="2"/>
  <c r="X284" i="2"/>
  <c r="T284" i="2"/>
  <c r="P284" i="2"/>
  <c r="L284" i="2"/>
  <c r="H284" i="2"/>
  <c r="AA284" i="2"/>
  <c r="W284" i="2"/>
  <c r="S284" i="2"/>
  <c r="O284" i="2"/>
  <c r="K284" i="2"/>
  <c r="G284" i="2"/>
  <c r="Z284" i="2"/>
  <c r="V284" i="2"/>
  <c r="R284" i="2"/>
  <c r="N284" i="2"/>
  <c r="J284" i="2"/>
  <c r="F284" i="2"/>
  <c r="Y300" i="2"/>
  <c r="U300" i="2"/>
  <c r="Q300" i="2"/>
  <c r="M300" i="2"/>
  <c r="I300" i="2"/>
  <c r="E300" i="2"/>
  <c r="AB300" i="2"/>
  <c r="X300" i="2"/>
  <c r="T300" i="2"/>
  <c r="P300" i="2"/>
  <c r="L300" i="2"/>
  <c r="H300" i="2"/>
  <c r="AA300" i="2"/>
  <c r="W300" i="2"/>
  <c r="S300" i="2"/>
  <c r="O300" i="2"/>
  <c r="K300" i="2"/>
  <c r="G300" i="2"/>
  <c r="Z300" i="2"/>
  <c r="V300" i="2"/>
  <c r="R300" i="2"/>
  <c r="N300" i="2"/>
  <c r="J300" i="2"/>
  <c r="F300" i="2"/>
  <c r="Y316" i="2"/>
  <c r="U316" i="2"/>
  <c r="Q316" i="2"/>
  <c r="M316" i="2"/>
  <c r="I316" i="2"/>
  <c r="E316" i="2"/>
  <c r="AB316" i="2"/>
  <c r="X316" i="2"/>
  <c r="T316" i="2"/>
  <c r="P316" i="2"/>
  <c r="L316" i="2"/>
  <c r="H316" i="2"/>
  <c r="AA316" i="2"/>
  <c r="W316" i="2"/>
  <c r="S316" i="2"/>
  <c r="O316" i="2"/>
  <c r="K316" i="2"/>
  <c r="G316" i="2"/>
  <c r="Z316" i="2"/>
  <c r="V316" i="2"/>
  <c r="R316" i="2"/>
  <c r="N316" i="2"/>
  <c r="J316" i="2"/>
  <c r="F316" i="2"/>
  <c r="Y332" i="2"/>
  <c r="U332" i="2"/>
  <c r="Q332" i="2"/>
  <c r="M332" i="2"/>
  <c r="I332" i="2"/>
  <c r="E332" i="2"/>
  <c r="AB332" i="2"/>
  <c r="X332" i="2"/>
  <c r="T332" i="2"/>
  <c r="P332" i="2"/>
  <c r="L332" i="2"/>
  <c r="H332" i="2"/>
  <c r="AA332" i="2"/>
  <c r="W332" i="2"/>
  <c r="S332" i="2"/>
  <c r="O332" i="2"/>
  <c r="K332" i="2"/>
  <c r="G332" i="2"/>
  <c r="Z332" i="2"/>
  <c r="V332" i="2"/>
  <c r="R332" i="2"/>
  <c r="N332" i="2"/>
  <c r="J332" i="2"/>
  <c r="F332" i="2"/>
  <c r="Y348" i="2"/>
  <c r="U348" i="2"/>
  <c r="Q348" i="2"/>
  <c r="M348" i="2"/>
  <c r="I348" i="2"/>
  <c r="E348" i="2"/>
  <c r="AB348" i="2"/>
  <c r="X348" i="2"/>
  <c r="T348" i="2"/>
  <c r="P348" i="2"/>
  <c r="L348" i="2"/>
  <c r="H348" i="2"/>
  <c r="AA348" i="2"/>
  <c r="W348" i="2"/>
  <c r="S348" i="2"/>
  <c r="O348" i="2"/>
  <c r="K348" i="2"/>
  <c r="G348" i="2"/>
  <c r="Z348" i="2"/>
  <c r="V348" i="2"/>
  <c r="R348" i="2"/>
  <c r="N348" i="2"/>
  <c r="J348" i="2"/>
  <c r="F348" i="2"/>
  <c r="Y364" i="2"/>
  <c r="U364" i="2"/>
  <c r="Q364" i="2"/>
  <c r="M364" i="2"/>
  <c r="I364" i="2"/>
  <c r="E364" i="2"/>
  <c r="AB364" i="2"/>
  <c r="X364" i="2"/>
  <c r="T364" i="2"/>
  <c r="P364" i="2"/>
  <c r="L364" i="2"/>
  <c r="H364" i="2"/>
  <c r="AA364" i="2"/>
  <c r="W364" i="2"/>
  <c r="S364" i="2"/>
  <c r="O364" i="2"/>
  <c r="K364" i="2"/>
  <c r="G364" i="2"/>
  <c r="Z364" i="2"/>
  <c r="V364" i="2"/>
  <c r="R364" i="2"/>
  <c r="N364" i="2"/>
  <c r="J364" i="2"/>
  <c r="F364" i="2"/>
  <c r="Y380" i="2"/>
  <c r="U380" i="2"/>
  <c r="Q380" i="2"/>
  <c r="M380" i="2"/>
  <c r="I380" i="2"/>
  <c r="E380" i="2"/>
  <c r="X380" i="2"/>
  <c r="T380" i="2"/>
  <c r="P380" i="2"/>
  <c r="L380" i="2"/>
  <c r="H380" i="2"/>
  <c r="W380" i="2"/>
  <c r="S380" i="2"/>
  <c r="O380" i="2"/>
  <c r="K380" i="2"/>
  <c r="G380" i="2"/>
  <c r="Z380" i="2"/>
  <c r="V380" i="2"/>
  <c r="R380" i="2"/>
  <c r="N380" i="2"/>
  <c r="J380" i="2"/>
  <c r="F380" i="2"/>
  <c r="Y396" i="2"/>
  <c r="U396" i="2"/>
  <c r="Q396" i="2"/>
  <c r="M396" i="2"/>
  <c r="I396" i="2"/>
  <c r="E396" i="2"/>
  <c r="AB396" i="2"/>
  <c r="X396" i="2"/>
  <c r="T396" i="2"/>
  <c r="P396" i="2"/>
  <c r="L396" i="2"/>
  <c r="H396" i="2"/>
  <c r="AA396" i="2"/>
  <c r="W396" i="2"/>
  <c r="S396" i="2"/>
  <c r="O396" i="2"/>
  <c r="K396" i="2"/>
  <c r="G396" i="2"/>
  <c r="Z396" i="2"/>
  <c r="V396" i="2"/>
  <c r="R396" i="2"/>
  <c r="N396" i="2"/>
  <c r="J396" i="2"/>
  <c r="F396" i="2"/>
  <c r="Y412" i="2"/>
  <c r="U412" i="2"/>
  <c r="Q412" i="2"/>
  <c r="M412" i="2"/>
  <c r="I412" i="2"/>
  <c r="E412" i="2"/>
  <c r="AB412" i="2"/>
  <c r="X412" i="2"/>
  <c r="T412" i="2"/>
  <c r="P412" i="2"/>
  <c r="L412" i="2"/>
  <c r="H412" i="2"/>
  <c r="AA412" i="2"/>
  <c r="W412" i="2"/>
  <c r="S412" i="2"/>
  <c r="O412" i="2"/>
  <c r="K412" i="2"/>
  <c r="G412" i="2"/>
  <c r="Z412" i="2"/>
  <c r="V412" i="2"/>
  <c r="R412" i="2"/>
  <c r="N412" i="2"/>
  <c r="J412" i="2"/>
  <c r="F412" i="2"/>
  <c r="Y428" i="2"/>
  <c r="U428" i="2"/>
  <c r="Q428" i="2"/>
  <c r="M428" i="2"/>
  <c r="I428" i="2"/>
  <c r="E428" i="2"/>
  <c r="AB428" i="2"/>
  <c r="X428" i="2"/>
  <c r="T428" i="2"/>
  <c r="P428" i="2"/>
  <c r="L428" i="2"/>
  <c r="H428" i="2"/>
  <c r="AA428" i="2"/>
  <c r="W428" i="2"/>
  <c r="S428" i="2"/>
  <c r="O428" i="2"/>
  <c r="K428" i="2"/>
  <c r="G428" i="2"/>
  <c r="Z428" i="2"/>
  <c r="V428" i="2"/>
  <c r="R428" i="2"/>
  <c r="N428" i="2"/>
  <c r="J428" i="2"/>
  <c r="F428" i="2"/>
  <c r="Y444" i="2"/>
  <c r="U444" i="2"/>
  <c r="Q444" i="2"/>
  <c r="M444" i="2"/>
  <c r="I444" i="2"/>
  <c r="E444" i="2"/>
  <c r="AB444" i="2"/>
  <c r="X444" i="2"/>
  <c r="T444" i="2"/>
  <c r="P444" i="2"/>
  <c r="L444" i="2"/>
  <c r="H444" i="2"/>
  <c r="AA444" i="2"/>
  <c r="W444" i="2"/>
  <c r="S444" i="2"/>
  <c r="O444" i="2"/>
  <c r="K444" i="2"/>
  <c r="G444" i="2"/>
  <c r="Z444" i="2"/>
  <c r="V444" i="2"/>
  <c r="R444" i="2"/>
  <c r="N444" i="2"/>
  <c r="J444" i="2"/>
  <c r="F444" i="2"/>
  <c r="Z462" i="2"/>
  <c r="V462" i="2"/>
  <c r="R462" i="2"/>
  <c r="N462" i="2"/>
  <c r="J462" i="2"/>
  <c r="F462" i="2"/>
  <c r="Y462" i="2"/>
  <c r="U462" i="2"/>
  <c r="Q462" i="2"/>
  <c r="M462" i="2"/>
  <c r="I462" i="2"/>
  <c r="E462" i="2"/>
  <c r="AB462" i="2"/>
  <c r="X462" i="2"/>
  <c r="T462" i="2"/>
  <c r="P462" i="2"/>
  <c r="L462" i="2"/>
  <c r="H462" i="2"/>
  <c r="AA462" i="2"/>
  <c r="W462" i="2"/>
  <c r="S462" i="2"/>
  <c r="O462" i="2"/>
  <c r="K462" i="2"/>
  <c r="G462" i="2"/>
  <c r="Z479" i="2"/>
  <c r="V479" i="2"/>
  <c r="R479" i="2"/>
  <c r="N479" i="2"/>
  <c r="J479" i="2"/>
  <c r="F479" i="2"/>
  <c r="Y479" i="2"/>
  <c r="U479" i="2"/>
  <c r="Q479" i="2"/>
  <c r="M479" i="2"/>
  <c r="I479" i="2"/>
  <c r="E479" i="2"/>
  <c r="AB479" i="2"/>
  <c r="X479" i="2"/>
  <c r="T479" i="2"/>
  <c r="P479" i="2"/>
  <c r="L479" i="2"/>
  <c r="H479" i="2"/>
  <c r="AA479" i="2"/>
  <c r="W479" i="2"/>
  <c r="S479" i="2"/>
  <c r="O479" i="2"/>
  <c r="K479" i="2"/>
  <c r="G479" i="2"/>
  <c r="Z511" i="2"/>
  <c r="V511" i="2"/>
  <c r="R511" i="2"/>
  <c r="N511" i="2"/>
  <c r="J511" i="2"/>
  <c r="F511" i="2"/>
  <c r="Y511" i="2"/>
  <c r="U511" i="2"/>
  <c r="Q511" i="2"/>
  <c r="M511" i="2"/>
  <c r="I511" i="2"/>
  <c r="E511" i="2"/>
  <c r="AB511" i="2"/>
  <c r="X511" i="2"/>
  <c r="T511" i="2"/>
  <c r="P511" i="2"/>
  <c r="L511" i="2"/>
  <c r="H511" i="2"/>
  <c r="AA511" i="2"/>
  <c r="W511" i="2"/>
  <c r="S511" i="2"/>
  <c r="O511" i="2"/>
  <c r="K511" i="2"/>
  <c r="G511" i="2"/>
  <c r="Z551" i="2"/>
  <c r="V551" i="2"/>
  <c r="R551" i="2"/>
  <c r="N551" i="2"/>
  <c r="J551" i="2"/>
  <c r="F551" i="2"/>
  <c r="Y551" i="2"/>
  <c r="U551" i="2"/>
  <c r="Q551" i="2"/>
  <c r="M551" i="2"/>
  <c r="I551" i="2"/>
  <c r="E551" i="2"/>
  <c r="AB551" i="2"/>
  <c r="X551" i="2"/>
  <c r="T551" i="2"/>
  <c r="P551" i="2"/>
  <c r="L551" i="2"/>
  <c r="H551" i="2"/>
  <c r="AA551" i="2"/>
  <c r="W551" i="2"/>
  <c r="S551" i="2"/>
  <c r="O551" i="2"/>
  <c r="K551" i="2"/>
  <c r="G551" i="2"/>
  <c r="Z615" i="2"/>
  <c r="V615" i="2"/>
  <c r="R615" i="2"/>
  <c r="N615" i="2"/>
  <c r="J615" i="2"/>
  <c r="F615" i="2"/>
  <c r="Y615" i="2"/>
  <c r="U615" i="2"/>
  <c r="Q615" i="2"/>
  <c r="M615" i="2"/>
  <c r="I615" i="2"/>
  <c r="E615" i="2"/>
  <c r="AB615" i="2"/>
  <c r="X615" i="2"/>
  <c r="T615" i="2"/>
  <c r="P615" i="2"/>
  <c r="L615" i="2"/>
  <c r="H615" i="2"/>
  <c r="AA615" i="2"/>
  <c r="W615" i="2"/>
  <c r="S615" i="2"/>
  <c r="O615" i="2"/>
  <c r="K615" i="2"/>
  <c r="G615" i="2"/>
  <c r="Z679" i="2"/>
  <c r="V679" i="2"/>
  <c r="R679" i="2"/>
  <c r="N679" i="2"/>
  <c r="J679" i="2"/>
  <c r="F679" i="2"/>
  <c r="Y679" i="2"/>
  <c r="U679" i="2"/>
  <c r="Q679" i="2"/>
  <c r="M679" i="2"/>
  <c r="I679" i="2"/>
  <c r="E679" i="2"/>
  <c r="AB679" i="2"/>
  <c r="T679" i="2"/>
  <c r="L679" i="2"/>
  <c r="AA679" i="2"/>
  <c r="S679" i="2"/>
  <c r="K679" i="2"/>
  <c r="X679" i="2"/>
  <c r="P679" i="2"/>
  <c r="H679" i="2"/>
  <c r="W679" i="2"/>
  <c r="O679" i="2"/>
  <c r="G679" i="2"/>
  <c r="Z743" i="2"/>
  <c r="V743" i="2"/>
  <c r="R743" i="2"/>
  <c r="N743" i="2"/>
  <c r="J743" i="2"/>
  <c r="F743" i="2"/>
  <c r="Y743" i="2"/>
  <c r="U743" i="2"/>
  <c r="Q743" i="2"/>
  <c r="M743" i="2"/>
  <c r="I743" i="2"/>
  <c r="E743" i="2"/>
  <c r="AB743" i="2"/>
  <c r="T743" i="2"/>
  <c r="L743" i="2"/>
  <c r="AA743" i="2"/>
  <c r="S743" i="2"/>
  <c r="K743" i="2"/>
  <c r="X743" i="2"/>
  <c r="P743" i="2"/>
  <c r="H743" i="2"/>
  <c r="W743" i="2"/>
  <c r="O743" i="2"/>
  <c r="G743" i="2"/>
  <c r="Y807" i="2"/>
  <c r="U807" i="2"/>
  <c r="Q807" i="2"/>
  <c r="M807" i="2"/>
  <c r="I807" i="2"/>
  <c r="E807" i="2"/>
  <c r="AB807" i="2"/>
  <c r="X807" i="2"/>
  <c r="T807" i="2"/>
  <c r="P807" i="2"/>
  <c r="L807" i="2"/>
  <c r="H807" i="2"/>
  <c r="Z807" i="2"/>
  <c r="R807" i="2"/>
  <c r="J807" i="2"/>
  <c r="W807" i="2"/>
  <c r="O807" i="2"/>
  <c r="G807" i="2"/>
  <c r="V807" i="2"/>
  <c r="F807" i="2"/>
  <c r="S807" i="2"/>
  <c r="N807" i="2"/>
  <c r="K807" i="2"/>
  <c r="AA807" i="2"/>
  <c r="AA258" i="2"/>
  <c r="W258" i="2"/>
  <c r="S258" i="2"/>
  <c r="O258" i="2"/>
  <c r="K258" i="2"/>
  <c r="G258" i="2"/>
  <c r="Z258" i="2"/>
  <c r="V258" i="2"/>
  <c r="R258" i="2"/>
  <c r="N258" i="2"/>
  <c r="J258" i="2"/>
  <c r="F258" i="2"/>
  <c r="Y258" i="2"/>
  <c r="U258" i="2"/>
  <c r="Q258" i="2"/>
  <c r="M258" i="2"/>
  <c r="I258" i="2"/>
  <c r="E258" i="2"/>
  <c r="AB258" i="2"/>
  <c r="X258" i="2"/>
  <c r="T258" i="2"/>
  <c r="P258" i="2"/>
  <c r="L258" i="2"/>
  <c r="H258" i="2"/>
  <c r="W374" i="2"/>
  <c r="S374" i="2"/>
  <c r="O374" i="2"/>
  <c r="K374" i="2"/>
  <c r="G374" i="2"/>
  <c r="Z374" i="2"/>
  <c r="V374" i="2"/>
  <c r="R374" i="2"/>
  <c r="N374" i="2"/>
  <c r="J374" i="2"/>
  <c r="F374" i="2"/>
  <c r="Y374" i="2"/>
  <c r="U374" i="2"/>
  <c r="Q374" i="2"/>
  <c r="M374" i="2"/>
  <c r="I374" i="2"/>
  <c r="E374" i="2"/>
  <c r="X374" i="2"/>
  <c r="T374" i="2"/>
  <c r="P374" i="2"/>
  <c r="L374" i="2"/>
  <c r="H374" i="2"/>
  <c r="AA422" i="2"/>
  <c r="W422" i="2"/>
  <c r="S422" i="2"/>
  <c r="O422" i="2"/>
  <c r="K422" i="2"/>
  <c r="G422" i="2"/>
  <c r="Z422" i="2"/>
  <c r="V422" i="2"/>
  <c r="R422" i="2"/>
  <c r="N422" i="2"/>
  <c r="J422" i="2"/>
  <c r="F422" i="2"/>
  <c r="Y422" i="2"/>
  <c r="U422" i="2"/>
  <c r="Q422" i="2"/>
  <c r="M422" i="2"/>
  <c r="I422" i="2"/>
  <c r="E422" i="2"/>
  <c r="AB422" i="2"/>
  <c r="X422" i="2"/>
  <c r="T422" i="2"/>
  <c r="P422" i="2"/>
  <c r="L422" i="2"/>
  <c r="H422" i="2"/>
  <c r="Z507" i="2"/>
  <c r="V507" i="2"/>
  <c r="R507" i="2"/>
  <c r="N507" i="2"/>
  <c r="J507" i="2"/>
  <c r="F507" i="2"/>
  <c r="Y507" i="2"/>
  <c r="U507" i="2"/>
  <c r="Q507" i="2"/>
  <c r="M507" i="2"/>
  <c r="I507" i="2"/>
  <c r="E507" i="2"/>
  <c r="AB507" i="2"/>
  <c r="X507" i="2"/>
  <c r="T507" i="2"/>
  <c r="P507" i="2"/>
  <c r="L507" i="2"/>
  <c r="H507" i="2"/>
  <c r="AA507" i="2"/>
  <c r="W507" i="2"/>
  <c r="S507" i="2"/>
  <c r="O507" i="2"/>
  <c r="K507" i="2"/>
  <c r="G507" i="2"/>
  <c r="Y9" i="2"/>
  <c r="U9" i="2"/>
  <c r="Q9" i="2"/>
  <c r="M9" i="2"/>
  <c r="I9" i="2"/>
  <c r="E9" i="2"/>
  <c r="AB9" i="2"/>
  <c r="X9" i="2"/>
  <c r="T9" i="2"/>
  <c r="P9" i="2"/>
  <c r="L9" i="2"/>
  <c r="H9" i="2"/>
  <c r="AA9" i="2"/>
  <c r="W9" i="2"/>
  <c r="S9" i="2"/>
  <c r="O9" i="2"/>
  <c r="K9" i="2"/>
  <c r="G9" i="2"/>
  <c r="Z9" i="2"/>
  <c r="V9" i="2"/>
  <c r="R9" i="2"/>
  <c r="N9" i="2"/>
  <c r="J9" i="2"/>
  <c r="F9" i="2"/>
  <c r="Y61" i="2"/>
  <c r="U61" i="2"/>
  <c r="Q61" i="2"/>
  <c r="M61" i="2"/>
  <c r="I61" i="2"/>
  <c r="E61" i="2"/>
  <c r="X61" i="2"/>
  <c r="T61" i="2"/>
  <c r="P61" i="2"/>
  <c r="L61" i="2"/>
  <c r="H61" i="2"/>
  <c r="AA61" i="2"/>
  <c r="W61" i="2"/>
  <c r="S61" i="2"/>
  <c r="O61" i="2"/>
  <c r="K61" i="2"/>
  <c r="G61" i="2"/>
  <c r="Z61" i="2"/>
  <c r="V61" i="2"/>
  <c r="R61" i="2"/>
  <c r="N61" i="2"/>
  <c r="J61" i="2"/>
  <c r="F61" i="2"/>
  <c r="Y137" i="2"/>
  <c r="U137" i="2"/>
  <c r="Q137" i="2"/>
  <c r="M137" i="2"/>
  <c r="I137" i="2"/>
  <c r="E137" i="2"/>
  <c r="AB137" i="2"/>
  <c r="X137" i="2"/>
  <c r="T137" i="2"/>
  <c r="P137" i="2"/>
  <c r="L137" i="2"/>
  <c r="H137" i="2"/>
  <c r="AA137" i="2"/>
  <c r="W137" i="2"/>
  <c r="S137" i="2"/>
  <c r="O137" i="2"/>
  <c r="K137" i="2"/>
  <c r="G137" i="2"/>
  <c r="Z137" i="2"/>
  <c r="V137" i="2"/>
  <c r="R137" i="2"/>
  <c r="N137" i="2"/>
  <c r="J137" i="2"/>
  <c r="F137" i="2"/>
  <c r="AA11" i="2"/>
  <c r="W11" i="2"/>
  <c r="S11" i="2"/>
  <c r="O11" i="2"/>
  <c r="K11" i="2"/>
  <c r="G11" i="2"/>
  <c r="Z11" i="2"/>
  <c r="V11" i="2"/>
  <c r="R11" i="2"/>
  <c r="N11" i="2"/>
  <c r="J11" i="2"/>
  <c r="F11" i="2"/>
  <c r="Y11" i="2"/>
  <c r="U11" i="2"/>
  <c r="Q11" i="2"/>
  <c r="M11" i="2"/>
  <c r="I11" i="2"/>
  <c r="E11" i="2"/>
  <c r="AB11" i="2"/>
  <c r="X11" i="2"/>
  <c r="T11" i="2"/>
  <c r="P11" i="2"/>
  <c r="L11" i="2"/>
  <c r="H11" i="2"/>
  <c r="AA27" i="2"/>
  <c r="W27" i="2"/>
  <c r="S27" i="2"/>
  <c r="O27" i="2"/>
  <c r="K27" i="2"/>
  <c r="G27" i="2"/>
  <c r="Z27" i="2"/>
  <c r="V27" i="2"/>
  <c r="R27" i="2"/>
  <c r="N27" i="2"/>
  <c r="J27" i="2"/>
  <c r="F27" i="2"/>
  <c r="Y27" i="2"/>
  <c r="U27" i="2"/>
  <c r="Q27" i="2"/>
  <c r="M27" i="2"/>
  <c r="I27" i="2"/>
  <c r="E27" i="2"/>
  <c r="AB27" i="2"/>
  <c r="X27" i="2"/>
  <c r="T27" i="2"/>
  <c r="P27" i="2"/>
  <c r="L27" i="2"/>
  <c r="H27" i="2"/>
  <c r="AA43" i="2"/>
  <c r="W43" i="2"/>
  <c r="S43" i="2"/>
  <c r="O43" i="2"/>
  <c r="K43" i="2"/>
  <c r="G43" i="2"/>
  <c r="Z43" i="2"/>
  <c r="V43" i="2"/>
  <c r="R43" i="2"/>
  <c r="N43" i="2"/>
  <c r="J43" i="2"/>
  <c r="F43" i="2"/>
  <c r="Y43" i="2"/>
  <c r="U43" i="2"/>
  <c r="Q43" i="2"/>
  <c r="M43" i="2"/>
  <c r="I43" i="2"/>
  <c r="E43" i="2"/>
  <c r="X43" i="2"/>
  <c r="T43" i="2"/>
  <c r="P43" i="2"/>
  <c r="L43" i="2"/>
  <c r="H43" i="2"/>
  <c r="AA59" i="2"/>
  <c r="W59" i="2"/>
  <c r="S59" i="2"/>
  <c r="O59" i="2"/>
  <c r="K59" i="2"/>
  <c r="G59" i="2"/>
  <c r="Z59" i="2"/>
  <c r="V59" i="2"/>
  <c r="R59" i="2"/>
  <c r="N59" i="2"/>
  <c r="J59" i="2"/>
  <c r="F59" i="2"/>
  <c r="Y59" i="2"/>
  <c r="U59" i="2"/>
  <c r="Q59" i="2"/>
  <c r="M59" i="2"/>
  <c r="I59" i="2"/>
  <c r="E59" i="2"/>
  <c r="X59" i="2"/>
  <c r="T59" i="2"/>
  <c r="P59" i="2"/>
  <c r="L59" i="2"/>
  <c r="H59" i="2"/>
  <c r="AA75" i="2"/>
  <c r="W75" i="2"/>
  <c r="S75" i="2"/>
  <c r="O75" i="2"/>
  <c r="K75" i="2"/>
  <c r="G75" i="2"/>
  <c r="Z75" i="2"/>
  <c r="V75" i="2"/>
  <c r="R75" i="2"/>
  <c r="N75" i="2"/>
  <c r="J75" i="2"/>
  <c r="F75" i="2"/>
  <c r="Y75" i="2"/>
  <c r="U75" i="2"/>
  <c r="Q75" i="2"/>
  <c r="M75" i="2"/>
  <c r="I75" i="2"/>
  <c r="E75" i="2"/>
  <c r="AB75" i="2"/>
  <c r="X75" i="2"/>
  <c r="T75" i="2"/>
  <c r="P75" i="2"/>
  <c r="L75" i="2"/>
  <c r="H75" i="2"/>
  <c r="AA91" i="2"/>
  <c r="W91" i="2"/>
  <c r="S91" i="2"/>
  <c r="O91" i="2"/>
  <c r="K91" i="2"/>
  <c r="G91" i="2"/>
  <c r="Z91" i="2"/>
  <c r="V91" i="2"/>
  <c r="R91" i="2"/>
  <c r="N91" i="2"/>
  <c r="J91" i="2"/>
  <c r="F91" i="2"/>
  <c r="Y91" i="2"/>
  <c r="U91" i="2"/>
  <c r="Q91" i="2"/>
  <c r="M91" i="2"/>
  <c r="I91" i="2"/>
  <c r="E91" i="2"/>
  <c r="AB91" i="2"/>
  <c r="X91" i="2"/>
  <c r="T91" i="2"/>
  <c r="P91" i="2"/>
  <c r="L91" i="2"/>
  <c r="H91" i="2"/>
  <c r="AA107" i="2"/>
  <c r="W107" i="2"/>
  <c r="S107" i="2"/>
  <c r="O107" i="2"/>
  <c r="K107" i="2"/>
  <c r="G107" i="2"/>
  <c r="Z107" i="2"/>
  <c r="V107" i="2"/>
  <c r="R107" i="2"/>
  <c r="N107" i="2"/>
  <c r="J107" i="2"/>
  <c r="F107" i="2"/>
  <c r="Y107" i="2"/>
  <c r="U107" i="2"/>
  <c r="Q107" i="2"/>
  <c r="M107" i="2"/>
  <c r="I107" i="2"/>
  <c r="E107" i="2"/>
  <c r="AB107" i="2"/>
  <c r="X107" i="2"/>
  <c r="T107" i="2"/>
  <c r="P107" i="2"/>
  <c r="L107" i="2"/>
  <c r="H107" i="2"/>
  <c r="AA123" i="2"/>
  <c r="W123" i="2"/>
  <c r="S123" i="2"/>
  <c r="O123" i="2"/>
  <c r="K123" i="2"/>
  <c r="G123" i="2"/>
  <c r="Z123" i="2"/>
  <c r="V123" i="2"/>
  <c r="R123" i="2"/>
  <c r="N123" i="2"/>
  <c r="J123" i="2"/>
  <c r="F123" i="2"/>
  <c r="Y123" i="2"/>
  <c r="U123" i="2"/>
  <c r="Q123" i="2"/>
  <c r="M123" i="2"/>
  <c r="I123" i="2"/>
  <c r="E123" i="2"/>
  <c r="AB123" i="2"/>
  <c r="X123" i="2"/>
  <c r="T123" i="2"/>
  <c r="P123" i="2"/>
  <c r="L123" i="2"/>
  <c r="H123" i="2"/>
  <c r="AA139" i="2"/>
  <c r="W139" i="2"/>
  <c r="S139" i="2"/>
  <c r="O139" i="2"/>
  <c r="K139" i="2"/>
  <c r="G139" i="2"/>
  <c r="Z139" i="2"/>
  <c r="V139" i="2"/>
  <c r="R139" i="2"/>
  <c r="N139" i="2"/>
  <c r="J139" i="2"/>
  <c r="F139" i="2"/>
  <c r="Y139" i="2"/>
  <c r="U139" i="2"/>
  <c r="Q139" i="2"/>
  <c r="M139" i="2"/>
  <c r="I139" i="2"/>
  <c r="E139" i="2"/>
  <c r="AB139" i="2"/>
  <c r="X139" i="2"/>
  <c r="T139" i="2"/>
  <c r="P139" i="2"/>
  <c r="L139" i="2"/>
  <c r="H139" i="2"/>
  <c r="Z155" i="2"/>
  <c r="V155" i="2"/>
  <c r="R155" i="2"/>
  <c r="N155" i="2"/>
  <c r="J155" i="2"/>
  <c r="F155" i="2"/>
  <c r="Y155" i="2"/>
  <c r="U155" i="2"/>
  <c r="Q155" i="2"/>
  <c r="M155" i="2"/>
  <c r="I155" i="2"/>
  <c r="E155" i="2"/>
  <c r="AB155" i="2"/>
  <c r="X155" i="2"/>
  <c r="T155" i="2"/>
  <c r="P155" i="2"/>
  <c r="L155" i="2"/>
  <c r="H155" i="2"/>
  <c r="AA155" i="2"/>
  <c r="W155" i="2"/>
  <c r="S155" i="2"/>
  <c r="O155" i="2"/>
  <c r="K155" i="2"/>
  <c r="G155" i="2"/>
  <c r="Z171" i="2"/>
  <c r="V171" i="2"/>
  <c r="R171" i="2"/>
  <c r="N171" i="2"/>
  <c r="J171" i="2"/>
  <c r="F171" i="2"/>
  <c r="Y171" i="2"/>
  <c r="U171" i="2"/>
  <c r="Q171" i="2"/>
  <c r="M171" i="2"/>
  <c r="I171" i="2"/>
  <c r="E171" i="2"/>
  <c r="AB171" i="2"/>
  <c r="X171" i="2"/>
  <c r="T171" i="2"/>
  <c r="P171" i="2"/>
  <c r="L171" i="2"/>
  <c r="H171" i="2"/>
  <c r="AA171" i="2"/>
  <c r="W171" i="2"/>
  <c r="S171" i="2"/>
  <c r="O171" i="2"/>
  <c r="K171" i="2"/>
  <c r="G171" i="2"/>
  <c r="Z187" i="2"/>
  <c r="V187" i="2"/>
  <c r="R187" i="2"/>
  <c r="N187" i="2"/>
  <c r="J187" i="2"/>
  <c r="F187" i="2"/>
  <c r="Y187" i="2"/>
  <c r="U187" i="2"/>
  <c r="Q187" i="2"/>
  <c r="M187" i="2"/>
  <c r="I187" i="2"/>
  <c r="E187" i="2"/>
  <c r="AB187" i="2"/>
  <c r="X187" i="2"/>
  <c r="T187" i="2"/>
  <c r="P187" i="2"/>
  <c r="L187" i="2"/>
  <c r="H187" i="2"/>
  <c r="AA187" i="2"/>
  <c r="W187" i="2"/>
  <c r="S187" i="2"/>
  <c r="O187" i="2"/>
  <c r="K187" i="2"/>
  <c r="G187" i="2"/>
  <c r="Z203" i="2"/>
  <c r="V203" i="2"/>
  <c r="R203" i="2"/>
  <c r="N203" i="2"/>
  <c r="J203" i="2"/>
  <c r="F203" i="2"/>
  <c r="Y203" i="2"/>
  <c r="U203" i="2"/>
  <c r="Q203" i="2"/>
  <c r="M203" i="2"/>
  <c r="I203" i="2"/>
  <c r="E203" i="2"/>
  <c r="AB203" i="2"/>
  <c r="X203" i="2"/>
  <c r="T203" i="2"/>
  <c r="P203" i="2"/>
  <c r="L203" i="2"/>
  <c r="H203" i="2"/>
  <c r="AA203" i="2"/>
  <c r="W203" i="2"/>
  <c r="S203" i="2"/>
  <c r="O203" i="2"/>
  <c r="K203" i="2"/>
  <c r="G203" i="2"/>
  <c r="Z219" i="2"/>
  <c r="V219" i="2"/>
  <c r="R219" i="2"/>
  <c r="N219" i="2"/>
  <c r="J219" i="2"/>
  <c r="F219" i="2"/>
  <c r="Y219" i="2"/>
  <c r="U219" i="2"/>
  <c r="Q219" i="2"/>
  <c r="M219" i="2"/>
  <c r="I219" i="2"/>
  <c r="E219" i="2"/>
  <c r="AB219" i="2"/>
  <c r="X219" i="2"/>
  <c r="T219" i="2"/>
  <c r="P219" i="2"/>
  <c r="L219" i="2"/>
  <c r="H219" i="2"/>
  <c r="AA219" i="2"/>
  <c r="W219" i="2"/>
  <c r="S219" i="2"/>
  <c r="O219" i="2"/>
  <c r="K219" i="2"/>
  <c r="G219" i="2"/>
  <c r="Z235" i="2"/>
  <c r="V235" i="2"/>
  <c r="R235" i="2"/>
  <c r="N235" i="2"/>
  <c r="J235" i="2"/>
  <c r="F235" i="2"/>
  <c r="Y235" i="2"/>
  <c r="U235" i="2"/>
  <c r="Q235" i="2"/>
  <c r="M235" i="2"/>
  <c r="I235" i="2"/>
  <c r="E235" i="2"/>
  <c r="AB235" i="2"/>
  <c r="X235" i="2"/>
  <c r="T235" i="2"/>
  <c r="P235" i="2"/>
  <c r="L235" i="2"/>
  <c r="H235" i="2"/>
  <c r="AA235" i="2"/>
  <c r="W235" i="2"/>
  <c r="S235" i="2"/>
  <c r="O235" i="2"/>
  <c r="K235" i="2"/>
  <c r="G235" i="2"/>
  <c r="Z251" i="2"/>
  <c r="V251" i="2"/>
  <c r="R251" i="2"/>
  <c r="N251" i="2"/>
  <c r="J251" i="2"/>
  <c r="F251" i="2"/>
  <c r="Y251" i="2"/>
  <c r="U251" i="2"/>
  <c r="Q251" i="2"/>
  <c r="M251" i="2"/>
  <c r="I251" i="2"/>
  <c r="E251" i="2"/>
  <c r="AB251" i="2"/>
  <c r="X251" i="2"/>
  <c r="T251" i="2"/>
  <c r="P251" i="2"/>
  <c r="L251" i="2"/>
  <c r="H251" i="2"/>
  <c r="AA251" i="2"/>
  <c r="W251" i="2"/>
  <c r="S251" i="2"/>
  <c r="O251" i="2"/>
  <c r="K251" i="2"/>
  <c r="G251" i="2"/>
  <c r="Z267" i="2"/>
  <c r="V267" i="2"/>
  <c r="R267" i="2"/>
  <c r="N267" i="2"/>
  <c r="J267" i="2"/>
  <c r="F267" i="2"/>
  <c r="Y267" i="2"/>
  <c r="U267" i="2"/>
  <c r="Q267" i="2"/>
  <c r="M267" i="2"/>
  <c r="I267" i="2"/>
  <c r="E267" i="2"/>
  <c r="AB267" i="2"/>
  <c r="X267" i="2"/>
  <c r="T267" i="2"/>
  <c r="P267" i="2"/>
  <c r="L267" i="2"/>
  <c r="H267" i="2"/>
  <c r="AA267" i="2"/>
  <c r="W267" i="2"/>
  <c r="S267" i="2"/>
  <c r="O267" i="2"/>
  <c r="K267" i="2"/>
  <c r="G267" i="2"/>
  <c r="Z283" i="2"/>
  <c r="V283" i="2"/>
  <c r="R283" i="2"/>
  <c r="N283" i="2"/>
  <c r="J283" i="2"/>
  <c r="F283" i="2"/>
  <c r="Y283" i="2"/>
  <c r="U283" i="2"/>
  <c r="Q283" i="2"/>
  <c r="M283" i="2"/>
  <c r="I283" i="2"/>
  <c r="E283" i="2"/>
  <c r="AB283" i="2"/>
  <c r="X283" i="2"/>
  <c r="T283" i="2"/>
  <c r="P283" i="2"/>
  <c r="L283" i="2"/>
  <c r="H283" i="2"/>
  <c r="AA283" i="2"/>
  <c r="W283" i="2"/>
  <c r="S283" i="2"/>
  <c r="O283" i="2"/>
  <c r="K283" i="2"/>
  <c r="G283" i="2"/>
  <c r="Z299" i="2"/>
  <c r="V299" i="2"/>
  <c r="R299" i="2"/>
  <c r="N299" i="2"/>
  <c r="J299" i="2"/>
  <c r="F299" i="2"/>
  <c r="Y299" i="2"/>
  <c r="U299" i="2"/>
  <c r="Q299" i="2"/>
  <c r="M299" i="2"/>
  <c r="I299" i="2"/>
  <c r="E299" i="2"/>
  <c r="AB299" i="2"/>
  <c r="X299" i="2"/>
  <c r="T299" i="2"/>
  <c r="P299" i="2"/>
  <c r="L299" i="2"/>
  <c r="H299" i="2"/>
  <c r="AA299" i="2"/>
  <c r="W299" i="2"/>
  <c r="S299" i="2"/>
  <c r="O299" i="2"/>
  <c r="K299" i="2"/>
  <c r="G299" i="2"/>
  <c r="Z315" i="2"/>
  <c r="V315" i="2"/>
  <c r="R315" i="2"/>
  <c r="N315" i="2"/>
  <c r="J315" i="2"/>
  <c r="F315" i="2"/>
  <c r="Y315" i="2"/>
  <c r="U315" i="2"/>
  <c r="Q315" i="2"/>
  <c r="M315" i="2"/>
  <c r="I315" i="2"/>
  <c r="E315" i="2"/>
  <c r="AB315" i="2"/>
  <c r="X315" i="2"/>
  <c r="T315" i="2"/>
  <c r="P315" i="2"/>
  <c r="L315" i="2"/>
  <c r="H315" i="2"/>
  <c r="AA315" i="2"/>
  <c r="W315" i="2"/>
  <c r="S315" i="2"/>
  <c r="O315" i="2"/>
  <c r="K315" i="2"/>
  <c r="G315" i="2"/>
  <c r="Z331" i="2"/>
  <c r="V331" i="2"/>
  <c r="R331" i="2"/>
  <c r="N331" i="2"/>
  <c r="J331" i="2"/>
  <c r="F331" i="2"/>
  <c r="Y331" i="2"/>
  <c r="U331" i="2"/>
  <c r="Q331" i="2"/>
  <c r="M331" i="2"/>
  <c r="I331" i="2"/>
  <c r="E331" i="2"/>
  <c r="AB331" i="2"/>
  <c r="X331" i="2"/>
  <c r="T331" i="2"/>
  <c r="P331" i="2"/>
  <c r="L331" i="2"/>
  <c r="H331" i="2"/>
  <c r="AA331" i="2"/>
  <c r="W331" i="2"/>
  <c r="S331" i="2"/>
  <c r="O331" i="2"/>
  <c r="K331" i="2"/>
  <c r="G331" i="2"/>
  <c r="Z347" i="2"/>
  <c r="V347" i="2"/>
  <c r="R347" i="2"/>
  <c r="N347" i="2"/>
  <c r="J347" i="2"/>
  <c r="F347" i="2"/>
  <c r="Y347" i="2"/>
  <c r="U347" i="2"/>
  <c r="Q347" i="2"/>
  <c r="M347" i="2"/>
  <c r="I347" i="2"/>
  <c r="E347" i="2"/>
  <c r="AB347" i="2"/>
  <c r="X347" i="2"/>
  <c r="T347" i="2"/>
  <c r="P347" i="2"/>
  <c r="L347" i="2"/>
  <c r="H347" i="2"/>
  <c r="AA347" i="2"/>
  <c r="W347" i="2"/>
  <c r="S347" i="2"/>
  <c r="O347" i="2"/>
  <c r="K347" i="2"/>
  <c r="G347" i="2"/>
  <c r="Z363" i="2"/>
  <c r="V363" i="2"/>
  <c r="R363" i="2"/>
  <c r="N363" i="2"/>
  <c r="J363" i="2"/>
  <c r="F363" i="2"/>
  <c r="Y363" i="2"/>
  <c r="U363" i="2"/>
  <c r="Q363" i="2"/>
  <c r="M363" i="2"/>
  <c r="I363" i="2"/>
  <c r="E363" i="2"/>
  <c r="AB363" i="2"/>
  <c r="X363" i="2"/>
  <c r="T363" i="2"/>
  <c r="P363" i="2"/>
  <c r="L363" i="2"/>
  <c r="H363" i="2"/>
  <c r="AA363" i="2"/>
  <c r="W363" i="2"/>
  <c r="S363" i="2"/>
  <c r="O363" i="2"/>
  <c r="K363" i="2"/>
  <c r="G363" i="2"/>
  <c r="Z379" i="2"/>
  <c r="V379" i="2"/>
  <c r="R379" i="2"/>
  <c r="N379" i="2"/>
  <c r="J379" i="2"/>
  <c r="F379" i="2"/>
  <c r="Y379" i="2"/>
  <c r="U379" i="2"/>
  <c r="Q379" i="2"/>
  <c r="M379" i="2"/>
  <c r="I379" i="2"/>
  <c r="X379" i="2"/>
  <c r="T379" i="2"/>
  <c r="P379" i="2"/>
  <c r="L379" i="2"/>
  <c r="H379" i="2"/>
  <c r="W379" i="2"/>
  <c r="S379" i="2"/>
  <c r="O379" i="2"/>
  <c r="K379" i="2"/>
  <c r="G379" i="2"/>
  <c r="E379" i="2"/>
  <c r="Z395" i="2"/>
  <c r="V395" i="2"/>
  <c r="R395" i="2"/>
  <c r="N395" i="2"/>
  <c r="J395" i="2"/>
  <c r="F395" i="2"/>
  <c r="Y395" i="2"/>
  <c r="U395" i="2"/>
  <c r="Q395" i="2"/>
  <c r="M395" i="2"/>
  <c r="I395" i="2"/>
  <c r="E395" i="2"/>
  <c r="AB395" i="2"/>
  <c r="X395" i="2"/>
  <c r="T395" i="2"/>
  <c r="P395" i="2"/>
  <c r="L395" i="2"/>
  <c r="H395" i="2"/>
  <c r="AA395" i="2"/>
  <c r="W395" i="2"/>
  <c r="S395" i="2"/>
  <c r="O395" i="2"/>
  <c r="K395" i="2"/>
  <c r="G395" i="2"/>
  <c r="Z411" i="2"/>
  <c r="V411" i="2"/>
  <c r="R411" i="2"/>
  <c r="N411" i="2"/>
  <c r="J411" i="2"/>
  <c r="F411" i="2"/>
  <c r="Y411" i="2"/>
  <c r="U411" i="2"/>
  <c r="Q411" i="2"/>
  <c r="M411" i="2"/>
  <c r="I411" i="2"/>
  <c r="E411" i="2"/>
  <c r="AB411" i="2"/>
  <c r="X411" i="2"/>
  <c r="T411" i="2"/>
  <c r="P411" i="2"/>
  <c r="L411" i="2"/>
  <c r="H411" i="2"/>
  <c r="AA411" i="2"/>
  <c r="W411" i="2"/>
  <c r="S411" i="2"/>
  <c r="O411" i="2"/>
  <c r="K411" i="2"/>
  <c r="G411" i="2"/>
  <c r="Z427" i="2"/>
  <c r="V427" i="2"/>
  <c r="R427" i="2"/>
  <c r="N427" i="2"/>
  <c r="J427" i="2"/>
  <c r="F427" i="2"/>
  <c r="Y427" i="2"/>
  <c r="U427" i="2"/>
  <c r="Q427" i="2"/>
  <c r="M427" i="2"/>
  <c r="I427" i="2"/>
  <c r="E427" i="2"/>
  <c r="AB427" i="2"/>
  <c r="X427" i="2"/>
  <c r="T427" i="2"/>
  <c r="P427" i="2"/>
  <c r="L427" i="2"/>
  <c r="H427" i="2"/>
  <c r="AA427" i="2"/>
  <c r="W427" i="2"/>
  <c r="S427" i="2"/>
  <c r="O427" i="2"/>
  <c r="K427" i="2"/>
  <c r="G427" i="2"/>
  <c r="Z443" i="2"/>
  <c r="V443" i="2"/>
  <c r="R443" i="2"/>
  <c r="N443" i="2"/>
  <c r="J443" i="2"/>
  <c r="F443" i="2"/>
  <c r="Y443" i="2"/>
  <c r="U443" i="2"/>
  <c r="Q443" i="2"/>
  <c r="M443" i="2"/>
  <c r="I443" i="2"/>
  <c r="E443" i="2"/>
  <c r="AB443" i="2"/>
  <c r="X443" i="2"/>
  <c r="T443" i="2"/>
  <c r="P443" i="2"/>
  <c r="L443" i="2"/>
  <c r="H443" i="2"/>
  <c r="AA443" i="2"/>
  <c r="W443" i="2"/>
  <c r="S443" i="2"/>
  <c r="O443" i="2"/>
  <c r="K443" i="2"/>
  <c r="G443" i="2"/>
  <c r="Z459" i="2"/>
  <c r="V459" i="2"/>
  <c r="R459" i="2"/>
  <c r="N459" i="2"/>
  <c r="J459" i="2"/>
  <c r="F459" i="2"/>
  <c r="Y459" i="2"/>
  <c r="U459" i="2"/>
  <c r="Q459" i="2"/>
  <c r="M459" i="2"/>
  <c r="I459" i="2"/>
  <c r="E459" i="2"/>
  <c r="AB459" i="2"/>
  <c r="X459" i="2"/>
  <c r="T459" i="2"/>
  <c r="P459" i="2"/>
  <c r="L459" i="2"/>
  <c r="H459" i="2"/>
  <c r="AA459" i="2"/>
  <c r="W459" i="2"/>
  <c r="S459" i="2"/>
  <c r="O459" i="2"/>
  <c r="K459" i="2"/>
  <c r="G459" i="2"/>
  <c r="Z475" i="2"/>
  <c r="V475" i="2"/>
  <c r="R475" i="2"/>
  <c r="N475" i="2"/>
  <c r="J475" i="2"/>
  <c r="F475" i="2"/>
  <c r="Y475" i="2"/>
  <c r="U475" i="2"/>
  <c r="Q475" i="2"/>
  <c r="M475" i="2"/>
  <c r="I475" i="2"/>
  <c r="E475" i="2"/>
  <c r="AB475" i="2"/>
  <c r="X475" i="2"/>
  <c r="T475" i="2"/>
  <c r="P475" i="2"/>
  <c r="L475" i="2"/>
  <c r="H475" i="2"/>
  <c r="AA475" i="2"/>
  <c r="W475" i="2"/>
  <c r="S475" i="2"/>
  <c r="O475" i="2"/>
  <c r="K475" i="2"/>
  <c r="G475" i="2"/>
  <c r="Z506" i="2"/>
  <c r="V506" i="2"/>
  <c r="R506" i="2"/>
  <c r="N506" i="2"/>
  <c r="J506" i="2"/>
  <c r="F506" i="2"/>
  <c r="Y506" i="2"/>
  <c r="U506" i="2"/>
  <c r="Q506" i="2"/>
  <c r="M506" i="2"/>
  <c r="I506" i="2"/>
  <c r="E506" i="2"/>
  <c r="AB506" i="2"/>
  <c r="X506" i="2"/>
  <c r="T506" i="2"/>
  <c r="P506" i="2"/>
  <c r="L506" i="2"/>
  <c r="H506" i="2"/>
  <c r="AA506" i="2"/>
  <c r="W506" i="2"/>
  <c r="S506" i="2"/>
  <c r="O506" i="2"/>
  <c r="K506" i="2"/>
  <c r="G506" i="2"/>
  <c r="Z539" i="2"/>
  <c r="V539" i="2"/>
  <c r="R539" i="2"/>
  <c r="N539" i="2"/>
  <c r="J539" i="2"/>
  <c r="F539" i="2"/>
  <c r="Y539" i="2"/>
  <c r="U539" i="2"/>
  <c r="Q539" i="2"/>
  <c r="M539" i="2"/>
  <c r="I539" i="2"/>
  <c r="E539" i="2"/>
  <c r="AB539" i="2"/>
  <c r="X539" i="2"/>
  <c r="T539" i="2"/>
  <c r="P539" i="2"/>
  <c r="L539" i="2"/>
  <c r="H539" i="2"/>
  <c r="AA539" i="2"/>
  <c r="W539" i="2"/>
  <c r="S539" i="2"/>
  <c r="O539" i="2"/>
  <c r="K539" i="2"/>
  <c r="G539" i="2"/>
  <c r="Z603" i="2"/>
  <c r="V603" i="2"/>
  <c r="R603" i="2"/>
  <c r="N603" i="2"/>
  <c r="Y603" i="2"/>
  <c r="U603" i="2"/>
  <c r="Q603" i="2"/>
  <c r="M603" i="2"/>
  <c r="AB603" i="2"/>
  <c r="X603" i="2"/>
  <c r="T603" i="2"/>
  <c r="AA603" i="2"/>
  <c r="W603" i="2"/>
  <c r="S603" i="2"/>
  <c r="P603" i="2"/>
  <c r="J603" i="2"/>
  <c r="F603" i="2"/>
  <c r="O603" i="2"/>
  <c r="I603" i="2"/>
  <c r="E603" i="2"/>
  <c r="L603" i="2"/>
  <c r="H603" i="2"/>
  <c r="K603" i="2"/>
  <c r="G603" i="2"/>
  <c r="Z667" i="2"/>
  <c r="V667" i="2"/>
  <c r="R667" i="2"/>
  <c r="N667" i="2"/>
  <c r="J667" i="2"/>
  <c r="F667" i="2"/>
  <c r="Y667" i="2"/>
  <c r="U667" i="2"/>
  <c r="Q667" i="2"/>
  <c r="M667" i="2"/>
  <c r="I667" i="2"/>
  <c r="E667" i="2"/>
  <c r="AB667" i="2"/>
  <c r="T667" i="2"/>
  <c r="L667" i="2"/>
  <c r="AA667" i="2"/>
  <c r="S667" i="2"/>
  <c r="K667" i="2"/>
  <c r="X667" i="2"/>
  <c r="P667" i="2"/>
  <c r="H667" i="2"/>
  <c r="W667" i="2"/>
  <c r="O667" i="2"/>
  <c r="G667" i="2"/>
  <c r="Z731" i="2"/>
  <c r="V731" i="2"/>
  <c r="R731" i="2"/>
  <c r="N731" i="2"/>
  <c r="J731" i="2"/>
  <c r="F731" i="2"/>
  <c r="Y731" i="2"/>
  <c r="U731" i="2"/>
  <c r="Q731" i="2"/>
  <c r="M731" i="2"/>
  <c r="I731" i="2"/>
  <c r="E731" i="2"/>
  <c r="AB731" i="2"/>
  <c r="T731" i="2"/>
  <c r="L731" i="2"/>
  <c r="AA731" i="2"/>
  <c r="S731" i="2"/>
  <c r="K731" i="2"/>
  <c r="X731" i="2"/>
  <c r="P731" i="2"/>
  <c r="H731" i="2"/>
  <c r="W731" i="2"/>
  <c r="O731" i="2"/>
  <c r="G731" i="2"/>
  <c r="Y795" i="2"/>
  <c r="U795" i="2"/>
  <c r="Q795" i="2"/>
  <c r="M795" i="2"/>
  <c r="I795" i="2"/>
  <c r="E795" i="2"/>
  <c r="AA795" i="2"/>
  <c r="V795" i="2"/>
  <c r="P795" i="2"/>
  <c r="K795" i="2"/>
  <c r="F795" i="2"/>
  <c r="Z795" i="2"/>
  <c r="T795" i="2"/>
  <c r="O795" i="2"/>
  <c r="J795" i="2"/>
  <c r="X795" i="2"/>
  <c r="N795" i="2"/>
  <c r="W795" i="2"/>
  <c r="L795" i="2"/>
  <c r="H795" i="2"/>
  <c r="AB795" i="2"/>
  <c r="G795" i="2"/>
  <c r="S795" i="2"/>
  <c r="R795" i="2"/>
  <c r="Z488" i="2"/>
  <c r="V488" i="2"/>
  <c r="R488" i="2"/>
  <c r="N488" i="2"/>
  <c r="J488" i="2"/>
  <c r="F488" i="2"/>
  <c r="Y488" i="2"/>
  <c r="U488" i="2"/>
  <c r="Q488" i="2"/>
  <c r="M488" i="2"/>
  <c r="I488" i="2"/>
  <c r="E488" i="2"/>
  <c r="AB488" i="2"/>
  <c r="X488" i="2"/>
  <c r="T488" i="2"/>
  <c r="P488" i="2"/>
  <c r="L488" i="2"/>
  <c r="H488" i="2"/>
  <c r="AA488" i="2"/>
  <c r="W488" i="2"/>
  <c r="S488" i="2"/>
  <c r="O488" i="2"/>
  <c r="K488" i="2"/>
  <c r="G488" i="2"/>
  <c r="Z504" i="2"/>
  <c r="V504" i="2"/>
  <c r="R504" i="2"/>
  <c r="N504" i="2"/>
  <c r="J504" i="2"/>
  <c r="F504" i="2"/>
  <c r="Y504" i="2"/>
  <c r="U504" i="2"/>
  <c r="Q504" i="2"/>
  <c r="M504" i="2"/>
  <c r="I504" i="2"/>
  <c r="E504" i="2"/>
  <c r="AB504" i="2"/>
  <c r="X504" i="2"/>
  <c r="T504" i="2"/>
  <c r="P504" i="2"/>
  <c r="L504" i="2"/>
  <c r="H504" i="2"/>
  <c r="AA504" i="2"/>
  <c r="W504" i="2"/>
  <c r="S504" i="2"/>
  <c r="O504" i="2"/>
  <c r="K504" i="2"/>
  <c r="G504" i="2"/>
  <c r="Z520" i="2"/>
  <c r="V520" i="2"/>
  <c r="R520" i="2"/>
  <c r="N520" i="2"/>
  <c r="J520" i="2"/>
  <c r="F520" i="2"/>
  <c r="Y520" i="2"/>
  <c r="U520" i="2"/>
  <c r="Q520" i="2"/>
  <c r="M520" i="2"/>
  <c r="I520" i="2"/>
  <c r="E520" i="2"/>
  <c r="AB520" i="2"/>
  <c r="X520" i="2"/>
  <c r="T520" i="2"/>
  <c r="P520" i="2"/>
  <c r="L520" i="2"/>
  <c r="H520" i="2"/>
  <c r="AA520" i="2"/>
  <c r="W520" i="2"/>
  <c r="S520" i="2"/>
  <c r="O520" i="2"/>
  <c r="K520" i="2"/>
  <c r="G520" i="2"/>
  <c r="Z536" i="2"/>
  <c r="V536" i="2"/>
  <c r="R536" i="2"/>
  <c r="N536" i="2"/>
  <c r="J536" i="2"/>
  <c r="F536" i="2"/>
  <c r="Y536" i="2"/>
  <c r="U536" i="2"/>
  <c r="Q536" i="2"/>
  <c r="M536" i="2"/>
  <c r="I536" i="2"/>
  <c r="E536" i="2"/>
  <c r="AB536" i="2"/>
  <c r="X536" i="2"/>
  <c r="T536" i="2"/>
  <c r="P536" i="2"/>
  <c r="L536" i="2"/>
  <c r="H536" i="2"/>
  <c r="AA536" i="2"/>
  <c r="W536" i="2"/>
  <c r="S536" i="2"/>
  <c r="O536" i="2"/>
  <c r="K536" i="2"/>
  <c r="G536" i="2"/>
  <c r="Z552" i="2"/>
  <c r="V552" i="2"/>
  <c r="R552" i="2"/>
  <c r="N552" i="2"/>
  <c r="J552" i="2"/>
  <c r="F552" i="2"/>
  <c r="Y552" i="2"/>
  <c r="U552" i="2"/>
  <c r="Q552" i="2"/>
  <c r="M552" i="2"/>
  <c r="I552" i="2"/>
  <c r="E552" i="2"/>
  <c r="AB552" i="2"/>
  <c r="X552" i="2"/>
  <c r="T552" i="2"/>
  <c r="P552" i="2"/>
  <c r="L552" i="2"/>
  <c r="H552" i="2"/>
  <c r="AA552" i="2"/>
  <c r="W552" i="2"/>
  <c r="S552" i="2"/>
  <c r="O552" i="2"/>
  <c r="K552" i="2"/>
  <c r="G552" i="2"/>
  <c r="Z568" i="2"/>
  <c r="V568" i="2"/>
  <c r="R568" i="2"/>
  <c r="N568" i="2"/>
  <c r="J568" i="2"/>
  <c r="F568" i="2"/>
  <c r="Y568" i="2"/>
  <c r="U568" i="2"/>
  <c r="Q568" i="2"/>
  <c r="M568" i="2"/>
  <c r="I568" i="2"/>
  <c r="E568" i="2"/>
  <c r="AB568" i="2"/>
  <c r="X568" i="2"/>
  <c r="T568" i="2"/>
  <c r="P568" i="2"/>
  <c r="L568" i="2"/>
  <c r="H568" i="2"/>
  <c r="AA568" i="2"/>
  <c r="W568" i="2"/>
  <c r="S568" i="2"/>
  <c r="O568" i="2"/>
  <c r="K568" i="2"/>
  <c r="G568" i="2"/>
  <c r="Z584" i="2"/>
  <c r="V584" i="2"/>
  <c r="R584" i="2"/>
  <c r="N584" i="2"/>
  <c r="J584" i="2"/>
  <c r="F584" i="2"/>
  <c r="Y584" i="2"/>
  <c r="U584" i="2"/>
  <c r="Q584" i="2"/>
  <c r="M584" i="2"/>
  <c r="I584" i="2"/>
  <c r="E584" i="2"/>
  <c r="AB584" i="2"/>
  <c r="X584" i="2"/>
  <c r="T584" i="2"/>
  <c r="P584" i="2"/>
  <c r="L584" i="2"/>
  <c r="H584" i="2"/>
  <c r="AA584" i="2"/>
  <c r="W584" i="2"/>
  <c r="S584" i="2"/>
  <c r="O584" i="2"/>
  <c r="K584" i="2"/>
  <c r="G584" i="2"/>
  <c r="Z600" i="2"/>
  <c r="V600" i="2"/>
  <c r="R600" i="2"/>
  <c r="N600" i="2"/>
  <c r="J600" i="2"/>
  <c r="F600" i="2"/>
  <c r="Y600" i="2"/>
  <c r="U600" i="2"/>
  <c r="Q600" i="2"/>
  <c r="M600" i="2"/>
  <c r="I600" i="2"/>
  <c r="E600" i="2"/>
  <c r="AB600" i="2"/>
  <c r="X600" i="2"/>
  <c r="T600" i="2"/>
  <c r="P600" i="2"/>
  <c r="L600" i="2"/>
  <c r="H600" i="2"/>
  <c r="AA600" i="2"/>
  <c r="W600" i="2"/>
  <c r="S600" i="2"/>
  <c r="O600" i="2"/>
  <c r="K600" i="2"/>
  <c r="G600" i="2"/>
  <c r="Z616" i="2"/>
  <c r="V616" i="2"/>
  <c r="R616" i="2"/>
  <c r="N616" i="2"/>
  <c r="J616" i="2"/>
  <c r="F616" i="2"/>
  <c r="Y616" i="2"/>
  <c r="U616" i="2"/>
  <c r="Q616" i="2"/>
  <c r="M616" i="2"/>
  <c r="I616" i="2"/>
  <c r="E616" i="2"/>
  <c r="AB616" i="2"/>
  <c r="X616" i="2"/>
  <c r="T616" i="2"/>
  <c r="P616" i="2"/>
  <c r="L616" i="2"/>
  <c r="H616" i="2"/>
  <c r="AA616" i="2"/>
  <c r="W616" i="2"/>
  <c r="S616" i="2"/>
  <c r="O616" i="2"/>
  <c r="K616" i="2"/>
  <c r="G616" i="2"/>
  <c r="Z632" i="2"/>
  <c r="V632" i="2"/>
  <c r="R632" i="2"/>
  <c r="N632" i="2"/>
  <c r="J632" i="2"/>
  <c r="F632" i="2"/>
  <c r="Y632" i="2"/>
  <c r="U632" i="2"/>
  <c r="Q632" i="2"/>
  <c r="M632" i="2"/>
  <c r="I632" i="2"/>
  <c r="E632" i="2"/>
  <c r="AB632" i="2"/>
  <c r="X632" i="2"/>
  <c r="T632" i="2"/>
  <c r="P632" i="2"/>
  <c r="L632" i="2"/>
  <c r="H632" i="2"/>
  <c r="AA632" i="2"/>
  <c r="W632" i="2"/>
  <c r="S632" i="2"/>
  <c r="O632" i="2"/>
  <c r="K632" i="2"/>
  <c r="G632" i="2"/>
  <c r="Z648" i="2"/>
  <c r="V648" i="2"/>
  <c r="R648" i="2"/>
  <c r="N648" i="2"/>
  <c r="J648" i="2"/>
  <c r="F648" i="2"/>
  <c r="Y648" i="2"/>
  <c r="U648" i="2"/>
  <c r="Q648" i="2"/>
  <c r="M648" i="2"/>
  <c r="I648" i="2"/>
  <c r="E648" i="2"/>
  <c r="AB648" i="2"/>
  <c r="T648" i="2"/>
  <c r="L648" i="2"/>
  <c r="AA648" i="2"/>
  <c r="S648" i="2"/>
  <c r="K648" i="2"/>
  <c r="X648" i="2"/>
  <c r="P648" i="2"/>
  <c r="H648" i="2"/>
  <c r="W648" i="2"/>
  <c r="O648" i="2"/>
  <c r="G648" i="2"/>
  <c r="Z664" i="2"/>
  <c r="V664" i="2"/>
  <c r="R664" i="2"/>
  <c r="N664" i="2"/>
  <c r="J664" i="2"/>
  <c r="F664" i="2"/>
  <c r="Y664" i="2"/>
  <c r="U664" i="2"/>
  <c r="Q664" i="2"/>
  <c r="M664" i="2"/>
  <c r="I664" i="2"/>
  <c r="E664" i="2"/>
  <c r="AB664" i="2"/>
  <c r="T664" i="2"/>
  <c r="L664" i="2"/>
  <c r="AA664" i="2"/>
  <c r="S664" i="2"/>
  <c r="K664" i="2"/>
  <c r="X664" i="2"/>
  <c r="P664" i="2"/>
  <c r="H664" i="2"/>
  <c r="W664" i="2"/>
  <c r="O664" i="2"/>
  <c r="G664" i="2"/>
  <c r="Z680" i="2"/>
  <c r="V680" i="2"/>
  <c r="R680" i="2"/>
  <c r="N680" i="2"/>
  <c r="J680" i="2"/>
  <c r="F680" i="2"/>
  <c r="Y680" i="2"/>
  <c r="U680" i="2"/>
  <c r="Q680" i="2"/>
  <c r="M680" i="2"/>
  <c r="I680" i="2"/>
  <c r="E680" i="2"/>
  <c r="AB680" i="2"/>
  <c r="T680" i="2"/>
  <c r="L680" i="2"/>
  <c r="AA680" i="2"/>
  <c r="S680" i="2"/>
  <c r="K680" i="2"/>
  <c r="X680" i="2"/>
  <c r="P680" i="2"/>
  <c r="H680" i="2"/>
  <c r="W680" i="2"/>
  <c r="O680" i="2"/>
  <c r="G680" i="2"/>
  <c r="Z696" i="2"/>
  <c r="V696" i="2"/>
  <c r="R696" i="2"/>
  <c r="N696" i="2"/>
  <c r="J696" i="2"/>
  <c r="F696" i="2"/>
  <c r="Y696" i="2"/>
  <c r="U696" i="2"/>
  <c r="Q696" i="2"/>
  <c r="M696" i="2"/>
  <c r="I696" i="2"/>
  <c r="E696" i="2"/>
  <c r="AB696" i="2"/>
  <c r="T696" i="2"/>
  <c r="L696" i="2"/>
  <c r="AA696" i="2"/>
  <c r="S696" i="2"/>
  <c r="K696" i="2"/>
  <c r="X696" i="2"/>
  <c r="P696" i="2"/>
  <c r="H696" i="2"/>
  <c r="W696" i="2"/>
  <c r="O696" i="2"/>
  <c r="G696" i="2"/>
  <c r="Z712" i="2"/>
  <c r="V712" i="2"/>
  <c r="R712" i="2"/>
  <c r="N712" i="2"/>
  <c r="J712" i="2"/>
  <c r="F712" i="2"/>
  <c r="Y712" i="2"/>
  <c r="U712" i="2"/>
  <c r="Q712" i="2"/>
  <c r="M712" i="2"/>
  <c r="I712" i="2"/>
  <c r="E712" i="2"/>
  <c r="AB712" i="2"/>
  <c r="T712" i="2"/>
  <c r="L712" i="2"/>
  <c r="AA712" i="2"/>
  <c r="S712" i="2"/>
  <c r="K712" i="2"/>
  <c r="X712" i="2"/>
  <c r="P712" i="2"/>
  <c r="H712" i="2"/>
  <c r="W712" i="2"/>
  <c r="O712" i="2"/>
  <c r="G712" i="2"/>
  <c r="Z728" i="2"/>
  <c r="V728" i="2"/>
  <c r="R728" i="2"/>
  <c r="N728" i="2"/>
  <c r="J728" i="2"/>
  <c r="F728" i="2"/>
  <c r="Y728" i="2"/>
  <c r="U728" i="2"/>
  <c r="Q728" i="2"/>
  <c r="M728" i="2"/>
  <c r="I728" i="2"/>
  <c r="E728" i="2"/>
  <c r="AB728" i="2"/>
  <c r="T728" i="2"/>
  <c r="L728" i="2"/>
  <c r="AA728" i="2"/>
  <c r="S728" i="2"/>
  <c r="K728" i="2"/>
  <c r="X728" i="2"/>
  <c r="P728" i="2"/>
  <c r="H728" i="2"/>
  <c r="W728" i="2"/>
  <c r="O728" i="2"/>
  <c r="G728" i="2"/>
  <c r="Z744" i="2"/>
  <c r="V744" i="2"/>
  <c r="R744" i="2"/>
  <c r="N744" i="2"/>
  <c r="J744" i="2"/>
  <c r="F744" i="2"/>
  <c r="Y744" i="2"/>
  <c r="U744" i="2"/>
  <c r="Q744" i="2"/>
  <c r="M744" i="2"/>
  <c r="I744" i="2"/>
  <c r="E744" i="2"/>
  <c r="AB744" i="2"/>
  <c r="T744" i="2"/>
  <c r="L744" i="2"/>
  <c r="AA744" i="2"/>
  <c r="S744" i="2"/>
  <c r="K744" i="2"/>
  <c r="X744" i="2"/>
  <c r="P744" i="2"/>
  <c r="H744" i="2"/>
  <c r="W744" i="2"/>
  <c r="O744" i="2"/>
  <c r="G744" i="2"/>
  <c r="Z760" i="2"/>
  <c r="V760" i="2"/>
  <c r="R760" i="2"/>
  <c r="N760" i="2"/>
  <c r="J760" i="2"/>
  <c r="F760" i="2"/>
  <c r="Y760" i="2"/>
  <c r="U760" i="2"/>
  <c r="Q760" i="2"/>
  <c r="M760" i="2"/>
  <c r="I760" i="2"/>
  <c r="E760" i="2"/>
  <c r="AB760" i="2"/>
  <c r="T760" i="2"/>
  <c r="L760" i="2"/>
  <c r="AA760" i="2"/>
  <c r="S760" i="2"/>
  <c r="K760" i="2"/>
  <c r="X760" i="2"/>
  <c r="P760" i="2"/>
  <c r="H760" i="2"/>
  <c r="W760" i="2"/>
  <c r="O760" i="2"/>
  <c r="G760" i="2"/>
  <c r="Z776" i="2"/>
  <c r="V776" i="2"/>
  <c r="R776" i="2"/>
  <c r="N776" i="2"/>
  <c r="J776" i="2"/>
  <c r="F776" i="2"/>
  <c r="Y776" i="2"/>
  <c r="U776" i="2"/>
  <c r="Q776" i="2"/>
  <c r="M776" i="2"/>
  <c r="I776" i="2"/>
  <c r="E776" i="2"/>
  <c r="AB776" i="2"/>
  <c r="T776" i="2"/>
  <c r="L776" i="2"/>
  <c r="AA776" i="2"/>
  <c r="S776" i="2"/>
  <c r="K776" i="2"/>
  <c r="X776" i="2"/>
  <c r="P776" i="2"/>
  <c r="H776" i="2"/>
  <c r="W776" i="2"/>
  <c r="O776" i="2"/>
  <c r="G776" i="2"/>
  <c r="Y792" i="2"/>
  <c r="U792" i="2"/>
  <c r="Q792" i="2"/>
  <c r="M792" i="2"/>
  <c r="I792" i="2"/>
  <c r="E792" i="2"/>
  <c r="X792" i="2"/>
  <c r="S792" i="2"/>
  <c r="N792" i="2"/>
  <c r="H792" i="2"/>
  <c r="AB792" i="2"/>
  <c r="W792" i="2"/>
  <c r="R792" i="2"/>
  <c r="L792" i="2"/>
  <c r="G792" i="2"/>
  <c r="V792" i="2"/>
  <c r="K792" i="2"/>
  <c r="T792" i="2"/>
  <c r="J792" i="2"/>
  <c r="P792" i="2"/>
  <c r="O792" i="2"/>
  <c r="AA792" i="2"/>
  <c r="F792" i="2"/>
  <c r="Z792" i="2"/>
  <c r="Y808" i="2"/>
  <c r="U808" i="2"/>
  <c r="Q808" i="2"/>
  <c r="M808" i="2"/>
  <c r="I808" i="2"/>
  <c r="E808" i="2"/>
  <c r="AB808" i="2"/>
  <c r="X808" i="2"/>
  <c r="T808" i="2"/>
  <c r="P808" i="2"/>
  <c r="L808" i="2"/>
  <c r="H808" i="2"/>
  <c r="Z808" i="2"/>
  <c r="R808" i="2"/>
  <c r="J808" i="2"/>
  <c r="W808" i="2"/>
  <c r="O808" i="2"/>
  <c r="G808" i="2"/>
  <c r="N808" i="2"/>
  <c r="AA808" i="2"/>
  <c r="K808" i="2"/>
  <c r="V808" i="2"/>
  <c r="S808" i="2"/>
  <c r="F808" i="2"/>
  <c r="Y824" i="2"/>
  <c r="U824" i="2"/>
  <c r="Q824" i="2"/>
  <c r="M824" i="2"/>
  <c r="I824" i="2"/>
  <c r="E824" i="2"/>
  <c r="AB824" i="2"/>
  <c r="X824" i="2"/>
  <c r="T824" i="2"/>
  <c r="P824" i="2"/>
  <c r="L824" i="2"/>
  <c r="H824" i="2"/>
  <c r="Z824" i="2"/>
  <c r="R824" i="2"/>
  <c r="J824" i="2"/>
  <c r="W824" i="2"/>
  <c r="O824" i="2"/>
  <c r="G824" i="2"/>
  <c r="V824" i="2"/>
  <c r="F824" i="2"/>
  <c r="S824" i="2"/>
  <c r="N824" i="2"/>
  <c r="AA824" i="2"/>
  <c r="K824" i="2"/>
  <c r="Y840" i="2"/>
  <c r="U840" i="2"/>
  <c r="Q840" i="2"/>
  <c r="M840" i="2"/>
  <c r="I840" i="2"/>
  <c r="E840" i="2"/>
  <c r="AB840" i="2"/>
  <c r="X840" i="2"/>
  <c r="T840" i="2"/>
  <c r="P840" i="2"/>
  <c r="L840" i="2"/>
  <c r="H840" i="2"/>
  <c r="Z840" i="2"/>
  <c r="R840" i="2"/>
  <c r="J840" i="2"/>
  <c r="W840" i="2"/>
  <c r="O840" i="2"/>
  <c r="G840" i="2"/>
  <c r="V840" i="2"/>
  <c r="F840" i="2"/>
  <c r="S840" i="2"/>
  <c r="N840" i="2"/>
  <c r="AA840" i="2"/>
  <c r="K840" i="2"/>
  <c r="Z481" i="2"/>
  <c r="V481" i="2"/>
  <c r="R481" i="2"/>
  <c r="N481" i="2"/>
  <c r="J481" i="2"/>
  <c r="F481" i="2"/>
  <c r="Y481" i="2"/>
  <c r="U481" i="2"/>
  <c r="Q481" i="2"/>
  <c r="M481" i="2"/>
  <c r="I481" i="2"/>
  <c r="E481" i="2"/>
  <c r="AB481" i="2"/>
  <c r="X481" i="2"/>
  <c r="T481" i="2"/>
  <c r="P481" i="2"/>
  <c r="L481" i="2"/>
  <c r="H481" i="2"/>
  <c r="AA481" i="2"/>
  <c r="W481" i="2"/>
  <c r="S481" i="2"/>
  <c r="O481" i="2"/>
  <c r="K481" i="2"/>
  <c r="G481" i="2"/>
  <c r="Z497" i="2"/>
  <c r="V497" i="2"/>
  <c r="R497" i="2"/>
  <c r="N497" i="2"/>
  <c r="J497" i="2"/>
  <c r="F497" i="2"/>
  <c r="Y497" i="2"/>
  <c r="U497" i="2"/>
  <c r="Q497" i="2"/>
  <c r="M497" i="2"/>
  <c r="I497" i="2"/>
  <c r="E497" i="2"/>
  <c r="AB497" i="2"/>
  <c r="X497" i="2"/>
  <c r="T497" i="2"/>
  <c r="P497" i="2"/>
  <c r="L497" i="2"/>
  <c r="H497" i="2"/>
  <c r="AA497" i="2"/>
  <c r="W497" i="2"/>
  <c r="S497" i="2"/>
  <c r="O497" i="2"/>
  <c r="K497" i="2"/>
  <c r="G497" i="2"/>
  <c r="Z513" i="2"/>
  <c r="V513" i="2"/>
  <c r="R513" i="2"/>
  <c r="N513" i="2"/>
  <c r="J513" i="2"/>
  <c r="F513" i="2"/>
  <c r="Y513" i="2"/>
  <c r="U513" i="2"/>
  <c r="Q513" i="2"/>
  <c r="M513" i="2"/>
  <c r="I513" i="2"/>
  <c r="E513" i="2"/>
  <c r="AB513" i="2"/>
  <c r="X513" i="2"/>
  <c r="T513" i="2"/>
  <c r="P513" i="2"/>
  <c r="L513" i="2"/>
  <c r="H513" i="2"/>
  <c r="AA513" i="2"/>
  <c r="W513" i="2"/>
  <c r="S513" i="2"/>
  <c r="O513" i="2"/>
  <c r="K513" i="2"/>
  <c r="G513" i="2"/>
  <c r="Z529" i="2"/>
  <c r="V529" i="2"/>
  <c r="R529" i="2"/>
  <c r="N529" i="2"/>
  <c r="J529" i="2"/>
  <c r="F529" i="2"/>
  <c r="Y529" i="2"/>
  <c r="U529" i="2"/>
  <c r="Q529" i="2"/>
  <c r="M529" i="2"/>
  <c r="I529" i="2"/>
  <c r="E529" i="2"/>
  <c r="AB529" i="2"/>
  <c r="X529" i="2"/>
  <c r="T529" i="2"/>
  <c r="P529" i="2"/>
  <c r="L529" i="2"/>
  <c r="H529" i="2"/>
  <c r="AA529" i="2"/>
  <c r="W529" i="2"/>
  <c r="S529" i="2"/>
  <c r="O529" i="2"/>
  <c r="K529" i="2"/>
  <c r="G529" i="2"/>
  <c r="Z545" i="2"/>
  <c r="V545" i="2"/>
  <c r="R545" i="2"/>
  <c r="N545" i="2"/>
  <c r="J545" i="2"/>
  <c r="F545" i="2"/>
  <c r="Y545" i="2"/>
  <c r="U545" i="2"/>
  <c r="Q545" i="2"/>
  <c r="M545" i="2"/>
  <c r="I545" i="2"/>
  <c r="E545" i="2"/>
  <c r="AB545" i="2"/>
  <c r="X545" i="2"/>
  <c r="T545" i="2"/>
  <c r="P545" i="2"/>
  <c r="L545" i="2"/>
  <c r="H545" i="2"/>
  <c r="AA545" i="2"/>
  <c r="W545" i="2"/>
  <c r="S545" i="2"/>
  <c r="O545" i="2"/>
  <c r="K545" i="2"/>
  <c r="G545" i="2"/>
  <c r="Z561" i="2"/>
  <c r="V561" i="2"/>
  <c r="R561" i="2"/>
  <c r="N561" i="2"/>
  <c r="J561" i="2"/>
  <c r="F561" i="2"/>
  <c r="Y561" i="2"/>
  <c r="U561" i="2"/>
  <c r="Q561" i="2"/>
  <c r="M561" i="2"/>
  <c r="I561" i="2"/>
  <c r="E561" i="2"/>
  <c r="AB561" i="2"/>
  <c r="X561" i="2"/>
  <c r="T561" i="2"/>
  <c r="P561" i="2"/>
  <c r="L561" i="2"/>
  <c r="H561" i="2"/>
  <c r="AA561" i="2"/>
  <c r="W561" i="2"/>
  <c r="S561" i="2"/>
  <c r="O561" i="2"/>
  <c r="K561" i="2"/>
  <c r="G561" i="2"/>
  <c r="Z577" i="2"/>
  <c r="V577" i="2"/>
  <c r="R577" i="2"/>
  <c r="N577" i="2"/>
  <c r="J577" i="2"/>
  <c r="F577" i="2"/>
  <c r="Y577" i="2"/>
  <c r="U577" i="2"/>
  <c r="Q577" i="2"/>
  <c r="M577" i="2"/>
  <c r="I577" i="2"/>
  <c r="E577" i="2"/>
  <c r="AB577" i="2"/>
  <c r="X577" i="2"/>
  <c r="T577" i="2"/>
  <c r="P577" i="2"/>
  <c r="L577" i="2"/>
  <c r="H577" i="2"/>
  <c r="AA577" i="2"/>
  <c r="W577" i="2"/>
  <c r="S577" i="2"/>
  <c r="O577" i="2"/>
  <c r="K577" i="2"/>
  <c r="G577" i="2"/>
  <c r="Z593" i="2"/>
  <c r="V593" i="2"/>
  <c r="R593" i="2"/>
  <c r="N593" i="2"/>
  <c r="J593" i="2"/>
  <c r="F593" i="2"/>
  <c r="Y593" i="2"/>
  <c r="U593" i="2"/>
  <c r="Q593" i="2"/>
  <c r="M593" i="2"/>
  <c r="I593" i="2"/>
  <c r="E593" i="2"/>
  <c r="AB593" i="2"/>
  <c r="X593" i="2"/>
  <c r="T593" i="2"/>
  <c r="P593" i="2"/>
  <c r="L593" i="2"/>
  <c r="H593" i="2"/>
  <c r="AA593" i="2"/>
  <c r="W593" i="2"/>
  <c r="S593" i="2"/>
  <c r="O593" i="2"/>
  <c r="K593" i="2"/>
  <c r="G593" i="2"/>
  <c r="Z609" i="2"/>
  <c r="V609" i="2"/>
  <c r="R609" i="2"/>
  <c r="N609" i="2"/>
  <c r="J609" i="2"/>
  <c r="F609" i="2"/>
  <c r="Y609" i="2"/>
  <c r="U609" i="2"/>
  <c r="Q609" i="2"/>
  <c r="M609" i="2"/>
  <c r="I609" i="2"/>
  <c r="E609" i="2"/>
  <c r="AB609" i="2"/>
  <c r="X609" i="2"/>
  <c r="T609" i="2"/>
  <c r="P609" i="2"/>
  <c r="L609" i="2"/>
  <c r="H609" i="2"/>
  <c r="AA609" i="2"/>
  <c r="W609" i="2"/>
  <c r="S609" i="2"/>
  <c r="O609" i="2"/>
  <c r="K609" i="2"/>
  <c r="G609" i="2"/>
  <c r="Z625" i="2"/>
  <c r="V625" i="2"/>
  <c r="R625" i="2"/>
  <c r="N625" i="2"/>
  <c r="J625" i="2"/>
  <c r="F625" i="2"/>
  <c r="Y625" i="2"/>
  <c r="U625" i="2"/>
  <c r="Q625" i="2"/>
  <c r="M625" i="2"/>
  <c r="I625" i="2"/>
  <c r="E625" i="2"/>
  <c r="AB625" i="2"/>
  <c r="X625" i="2"/>
  <c r="T625" i="2"/>
  <c r="P625" i="2"/>
  <c r="L625" i="2"/>
  <c r="H625" i="2"/>
  <c r="AA625" i="2"/>
  <c r="W625" i="2"/>
  <c r="S625" i="2"/>
  <c r="O625" i="2"/>
  <c r="K625" i="2"/>
  <c r="G625" i="2"/>
  <c r="Z641" i="2"/>
  <c r="V641" i="2"/>
  <c r="R641" i="2"/>
  <c r="N641" i="2"/>
  <c r="J641" i="2"/>
  <c r="F641" i="2"/>
  <c r="Y641" i="2"/>
  <c r="U641" i="2"/>
  <c r="Q641" i="2"/>
  <c r="M641" i="2"/>
  <c r="I641" i="2"/>
  <c r="E641" i="2"/>
  <c r="AB641" i="2"/>
  <c r="T641" i="2"/>
  <c r="L641" i="2"/>
  <c r="AA641" i="2"/>
  <c r="S641" i="2"/>
  <c r="K641" i="2"/>
  <c r="X641" i="2"/>
  <c r="P641" i="2"/>
  <c r="H641" i="2"/>
  <c r="W641" i="2"/>
  <c r="O641" i="2"/>
  <c r="G641" i="2"/>
  <c r="Z657" i="2"/>
  <c r="V657" i="2"/>
  <c r="R657" i="2"/>
  <c r="N657" i="2"/>
  <c r="J657" i="2"/>
  <c r="F657" i="2"/>
  <c r="Y657" i="2"/>
  <c r="U657" i="2"/>
  <c r="Q657" i="2"/>
  <c r="M657" i="2"/>
  <c r="I657" i="2"/>
  <c r="E657" i="2"/>
  <c r="AB657" i="2"/>
  <c r="T657" i="2"/>
  <c r="L657" i="2"/>
  <c r="AA657" i="2"/>
  <c r="S657" i="2"/>
  <c r="K657" i="2"/>
  <c r="X657" i="2"/>
  <c r="P657" i="2"/>
  <c r="H657" i="2"/>
  <c r="W657" i="2"/>
  <c r="O657" i="2"/>
  <c r="G657" i="2"/>
  <c r="Z673" i="2"/>
  <c r="V673" i="2"/>
  <c r="R673" i="2"/>
  <c r="N673" i="2"/>
  <c r="J673" i="2"/>
  <c r="F673" i="2"/>
  <c r="Y673" i="2"/>
  <c r="U673" i="2"/>
  <c r="Q673" i="2"/>
  <c r="M673" i="2"/>
  <c r="I673" i="2"/>
  <c r="E673" i="2"/>
  <c r="AB673" i="2"/>
  <c r="T673" i="2"/>
  <c r="L673" i="2"/>
  <c r="AA673" i="2"/>
  <c r="S673" i="2"/>
  <c r="K673" i="2"/>
  <c r="X673" i="2"/>
  <c r="P673" i="2"/>
  <c r="H673" i="2"/>
  <c r="W673" i="2"/>
  <c r="O673" i="2"/>
  <c r="G673" i="2"/>
  <c r="Z689" i="2"/>
  <c r="V689" i="2"/>
  <c r="R689" i="2"/>
  <c r="N689" i="2"/>
  <c r="J689" i="2"/>
  <c r="F689" i="2"/>
  <c r="Y689" i="2"/>
  <c r="U689" i="2"/>
  <c r="Q689" i="2"/>
  <c r="M689" i="2"/>
  <c r="I689" i="2"/>
  <c r="E689" i="2"/>
  <c r="AB689" i="2"/>
  <c r="T689" i="2"/>
  <c r="L689" i="2"/>
  <c r="AA689" i="2"/>
  <c r="S689" i="2"/>
  <c r="K689" i="2"/>
  <c r="X689" i="2"/>
  <c r="P689" i="2"/>
  <c r="H689" i="2"/>
  <c r="W689" i="2"/>
  <c r="O689" i="2"/>
  <c r="G689" i="2"/>
  <c r="Z705" i="2"/>
  <c r="V705" i="2"/>
  <c r="R705" i="2"/>
  <c r="N705" i="2"/>
  <c r="J705" i="2"/>
  <c r="F705" i="2"/>
  <c r="Y705" i="2"/>
  <c r="U705" i="2"/>
  <c r="Q705" i="2"/>
  <c r="M705" i="2"/>
  <c r="I705" i="2"/>
  <c r="E705" i="2"/>
  <c r="AB705" i="2"/>
  <c r="T705" i="2"/>
  <c r="L705" i="2"/>
  <c r="AA705" i="2"/>
  <c r="S705" i="2"/>
  <c r="K705" i="2"/>
  <c r="X705" i="2"/>
  <c r="P705" i="2"/>
  <c r="H705" i="2"/>
  <c r="W705" i="2"/>
  <c r="O705" i="2"/>
  <c r="G705" i="2"/>
  <c r="Z721" i="2"/>
  <c r="V721" i="2"/>
  <c r="R721" i="2"/>
  <c r="N721" i="2"/>
  <c r="J721" i="2"/>
  <c r="F721" i="2"/>
  <c r="Y721" i="2"/>
  <c r="U721" i="2"/>
  <c r="Q721" i="2"/>
  <c r="M721" i="2"/>
  <c r="I721" i="2"/>
  <c r="E721" i="2"/>
  <c r="AB721" i="2"/>
  <c r="T721" i="2"/>
  <c r="L721" i="2"/>
  <c r="AA721" i="2"/>
  <c r="S721" i="2"/>
  <c r="K721" i="2"/>
  <c r="X721" i="2"/>
  <c r="P721" i="2"/>
  <c r="H721" i="2"/>
  <c r="W721" i="2"/>
  <c r="O721" i="2"/>
  <c r="G721" i="2"/>
  <c r="Z737" i="2"/>
  <c r="V737" i="2"/>
  <c r="R737" i="2"/>
  <c r="N737" i="2"/>
  <c r="J737" i="2"/>
  <c r="F737" i="2"/>
  <c r="Y737" i="2"/>
  <c r="U737" i="2"/>
  <c r="Q737" i="2"/>
  <c r="M737" i="2"/>
  <c r="I737" i="2"/>
  <c r="E737" i="2"/>
  <c r="AB737" i="2"/>
  <c r="T737" i="2"/>
  <c r="L737" i="2"/>
  <c r="AA737" i="2"/>
  <c r="S737" i="2"/>
  <c r="K737" i="2"/>
  <c r="X737" i="2"/>
  <c r="P737" i="2"/>
  <c r="H737" i="2"/>
  <c r="W737" i="2"/>
  <c r="O737" i="2"/>
  <c r="G737" i="2"/>
  <c r="Z753" i="2"/>
  <c r="V753" i="2"/>
  <c r="R753" i="2"/>
  <c r="N753" i="2"/>
  <c r="J753" i="2"/>
  <c r="F753" i="2"/>
  <c r="Y753" i="2"/>
  <c r="U753" i="2"/>
  <c r="Q753" i="2"/>
  <c r="M753" i="2"/>
  <c r="I753" i="2"/>
  <c r="E753" i="2"/>
  <c r="AB753" i="2"/>
  <c r="T753" i="2"/>
  <c r="L753" i="2"/>
  <c r="AA753" i="2"/>
  <c r="S753" i="2"/>
  <c r="K753" i="2"/>
  <c r="X753" i="2"/>
  <c r="P753" i="2"/>
  <c r="H753" i="2"/>
  <c r="W753" i="2"/>
  <c r="O753" i="2"/>
  <c r="G753" i="2"/>
  <c r="Z769" i="2"/>
  <c r="V769" i="2"/>
  <c r="R769" i="2"/>
  <c r="N769" i="2"/>
  <c r="J769" i="2"/>
  <c r="F769" i="2"/>
  <c r="Y769" i="2"/>
  <c r="U769" i="2"/>
  <c r="Q769" i="2"/>
  <c r="M769" i="2"/>
  <c r="I769" i="2"/>
  <c r="E769" i="2"/>
  <c r="AB769" i="2"/>
  <c r="T769" i="2"/>
  <c r="L769" i="2"/>
  <c r="AA769" i="2"/>
  <c r="S769" i="2"/>
  <c r="K769" i="2"/>
  <c r="X769" i="2"/>
  <c r="P769" i="2"/>
  <c r="H769" i="2"/>
  <c r="W769" i="2"/>
  <c r="O769" i="2"/>
  <c r="G769" i="2"/>
  <c r="Z785" i="2"/>
  <c r="V785" i="2"/>
  <c r="R785" i="2"/>
  <c r="N785" i="2"/>
  <c r="J785" i="2"/>
  <c r="F785" i="2"/>
  <c r="Y785" i="2"/>
  <c r="U785" i="2"/>
  <c r="Q785" i="2"/>
  <c r="M785" i="2"/>
  <c r="I785" i="2"/>
  <c r="E785" i="2"/>
  <c r="AB785" i="2"/>
  <c r="T785" i="2"/>
  <c r="L785" i="2"/>
  <c r="AA785" i="2"/>
  <c r="S785" i="2"/>
  <c r="K785" i="2"/>
  <c r="X785" i="2"/>
  <c r="P785" i="2"/>
  <c r="H785" i="2"/>
  <c r="W785" i="2"/>
  <c r="O785" i="2"/>
  <c r="G785" i="2"/>
  <c r="Y801" i="2"/>
  <c r="U801" i="2"/>
  <c r="Q801" i="2"/>
  <c r="M801" i="2"/>
  <c r="I801" i="2"/>
  <c r="E801" i="2"/>
  <c r="AB801" i="2"/>
  <c r="X801" i="2"/>
  <c r="T801" i="2"/>
  <c r="P801" i="2"/>
  <c r="L801" i="2"/>
  <c r="H801" i="2"/>
  <c r="Z801" i="2"/>
  <c r="R801" i="2"/>
  <c r="J801" i="2"/>
  <c r="W801" i="2"/>
  <c r="O801" i="2"/>
  <c r="G801" i="2"/>
  <c r="V801" i="2"/>
  <c r="F801" i="2"/>
  <c r="S801" i="2"/>
  <c r="AA801" i="2"/>
  <c r="N801" i="2"/>
  <c r="K801" i="2"/>
  <c r="Y817" i="2"/>
  <c r="U817" i="2"/>
  <c r="Q817" i="2"/>
  <c r="M817" i="2"/>
  <c r="I817" i="2"/>
  <c r="E817" i="2"/>
  <c r="AB817" i="2"/>
  <c r="X817" i="2"/>
  <c r="T817" i="2"/>
  <c r="P817" i="2"/>
  <c r="L817" i="2"/>
  <c r="H817" i="2"/>
  <c r="Z817" i="2"/>
  <c r="R817" i="2"/>
  <c r="J817" i="2"/>
  <c r="W817" i="2"/>
  <c r="O817" i="2"/>
  <c r="G817" i="2"/>
  <c r="AA817" i="2"/>
  <c r="K817" i="2"/>
  <c r="V817" i="2"/>
  <c r="F817" i="2"/>
  <c r="S817" i="2"/>
  <c r="N817" i="2"/>
  <c r="Y833" i="2"/>
  <c r="U833" i="2"/>
  <c r="Q833" i="2"/>
  <c r="M833" i="2"/>
  <c r="I833" i="2"/>
  <c r="E833" i="2"/>
  <c r="AB833" i="2"/>
  <c r="X833" i="2"/>
  <c r="T833" i="2"/>
  <c r="P833" i="2"/>
  <c r="L833" i="2"/>
  <c r="H833" i="2"/>
  <c r="Z833" i="2"/>
  <c r="R833" i="2"/>
  <c r="J833" i="2"/>
  <c r="W833" i="2"/>
  <c r="O833" i="2"/>
  <c r="G833" i="2"/>
  <c r="N833" i="2"/>
  <c r="AA833" i="2"/>
  <c r="K833" i="2"/>
  <c r="V833" i="2"/>
  <c r="F833" i="2"/>
  <c r="S833" i="2"/>
  <c r="Z542" i="2"/>
  <c r="V542" i="2"/>
  <c r="R542" i="2"/>
  <c r="N542" i="2"/>
  <c r="J542" i="2"/>
  <c r="F542" i="2"/>
  <c r="Y542" i="2"/>
  <c r="U542" i="2"/>
  <c r="Q542" i="2"/>
  <c r="M542" i="2"/>
  <c r="I542" i="2"/>
  <c r="E542" i="2"/>
  <c r="AB542" i="2"/>
  <c r="X542" i="2"/>
  <c r="T542" i="2"/>
  <c r="P542" i="2"/>
  <c r="L542" i="2"/>
  <c r="H542" i="2"/>
  <c r="AA542" i="2"/>
  <c r="W542" i="2"/>
  <c r="S542" i="2"/>
  <c r="O542" i="2"/>
  <c r="K542" i="2"/>
  <c r="G542" i="2"/>
  <c r="Z558" i="2"/>
  <c r="V558" i="2"/>
  <c r="R558" i="2"/>
  <c r="N558" i="2"/>
  <c r="J558" i="2"/>
  <c r="F558" i="2"/>
  <c r="Y558" i="2"/>
  <c r="U558" i="2"/>
  <c r="Q558" i="2"/>
  <c r="M558" i="2"/>
  <c r="I558" i="2"/>
  <c r="E558" i="2"/>
  <c r="AB558" i="2"/>
  <c r="X558" i="2"/>
  <c r="T558" i="2"/>
  <c r="P558" i="2"/>
  <c r="L558" i="2"/>
  <c r="H558" i="2"/>
  <c r="AA558" i="2"/>
  <c r="W558" i="2"/>
  <c r="S558" i="2"/>
  <c r="O558" i="2"/>
  <c r="K558" i="2"/>
  <c r="G558" i="2"/>
  <c r="Z574" i="2"/>
  <c r="V574" i="2"/>
  <c r="R574" i="2"/>
  <c r="N574" i="2"/>
  <c r="J574" i="2"/>
  <c r="F574" i="2"/>
  <c r="Y574" i="2"/>
  <c r="U574" i="2"/>
  <c r="Q574" i="2"/>
  <c r="M574" i="2"/>
  <c r="I574" i="2"/>
  <c r="E574" i="2"/>
  <c r="AB574" i="2"/>
  <c r="X574" i="2"/>
  <c r="T574" i="2"/>
  <c r="P574" i="2"/>
  <c r="L574" i="2"/>
  <c r="H574" i="2"/>
  <c r="AA574" i="2"/>
  <c r="W574" i="2"/>
  <c r="S574" i="2"/>
  <c r="O574" i="2"/>
  <c r="K574" i="2"/>
  <c r="G574" i="2"/>
  <c r="Z590" i="2"/>
  <c r="V590" i="2"/>
  <c r="R590" i="2"/>
  <c r="N590" i="2"/>
  <c r="J590" i="2"/>
  <c r="F590" i="2"/>
  <c r="Y590" i="2"/>
  <c r="U590" i="2"/>
  <c r="Q590" i="2"/>
  <c r="M590" i="2"/>
  <c r="I590" i="2"/>
  <c r="E590" i="2"/>
  <c r="AB590" i="2"/>
  <c r="X590" i="2"/>
  <c r="T590" i="2"/>
  <c r="P590" i="2"/>
  <c r="L590" i="2"/>
  <c r="H590" i="2"/>
  <c r="AA590" i="2"/>
  <c r="W590" i="2"/>
  <c r="S590" i="2"/>
  <c r="O590" i="2"/>
  <c r="K590" i="2"/>
  <c r="G590" i="2"/>
  <c r="Z606" i="2"/>
  <c r="V606" i="2"/>
  <c r="R606" i="2"/>
  <c r="N606" i="2"/>
  <c r="J606" i="2"/>
  <c r="F606" i="2"/>
  <c r="Y606" i="2"/>
  <c r="U606" i="2"/>
  <c r="Q606" i="2"/>
  <c r="M606" i="2"/>
  <c r="I606" i="2"/>
  <c r="E606" i="2"/>
  <c r="AB606" i="2"/>
  <c r="X606" i="2"/>
  <c r="T606" i="2"/>
  <c r="P606" i="2"/>
  <c r="L606" i="2"/>
  <c r="H606" i="2"/>
  <c r="AA606" i="2"/>
  <c r="W606" i="2"/>
  <c r="S606" i="2"/>
  <c r="O606" i="2"/>
  <c r="K606" i="2"/>
  <c r="G606" i="2"/>
  <c r="Z622" i="2"/>
  <c r="V622" i="2"/>
  <c r="R622" i="2"/>
  <c r="N622" i="2"/>
  <c r="J622" i="2"/>
  <c r="F622" i="2"/>
  <c r="Y622" i="2"/>
  <c r="U622" i="2"/>
  <c r="Q622" i="2"/>
  <c r="M622" i="2"/>
  <c r="I622" i="2"/>
  <c r="E622" i="2"/>
  <c r="AB622" i="2"/>
  <c r="X622" i="2"/>
  <c r="T622" i="2"/>
  <c r="P622" i="2"/>
  <c r="L622" i="2"/>
  <c r="H622" i="2"/>
  <c r="AA622" i="2"/>
  <c r="W622" i="2"/>
  <c r="S622" i="2"/>
  <c r="O622" i="2"/>
  <c r="K622" i="2"/>
  <c r="G622" i="2"/>
  <c r="Z638" i="2"/>
  <c r="V638" i="2"/>
  <c r="R638" i="2"/>
  <c r="N638" i="2"/>
  <c r="J638" i="2"/>
  <c r="F638" i="2"/>
  <c r="Y638" i="2"/>
  <c r="U638" i="2"/>
  <c r="Q638" i="2"/>
  <c r="M638" i="2"/>
  <c r="I638" i="2"/>
  <c r="E638" i="2"/>
  <c r="AB638" i="2"/>
  <c r="T638" i="2"/>
  <c r="L638" i="2"/>
  <c r="AA638" i="2"/>
  <c r="S638" i="2"/>
  <c r="K638" i="2"/>
  <c r="X638" i="2"/>
  <c r="P638" i="2"/>
  <c r="H638" i="2"/>
  <c r="W638" i="2"/>
  <c r="O638" i="2"/>
  <c r="G638" i="2"/>
  <c r="Z654" i="2"/>
  <c r="V654" i="2"/>
  <c r="R654" i="2"/>
  <c r="N654" i="2"/>
  <c r="J654" i="2"/>
  <c r="F654" i="2"/>
  <c r="Y654" i="2"/>
  <c r="U654" i="2"/>
  <c r="Q654" i="2"/>
  <c r="M654" i="2"/>
  <c r="I654" i="2"/>
  <c r="E654" i="2"/>
  <c r="AB654" i="2"/>
  <c r="T654" i="2"/>
  <c r="L654" i="2"/>
  <c r="AA654" i="2"/>
  <c r="S654" i="2"/>
  <c r="K654" i="2"/>
  <c r="X654" i="2"/>
  <c r="P654" i="2"/>
  <c r="H654" i="2"/>
  <c r="W654" i="2"/>
  <c r="O654" i="2"/>
  <c r="G654" i="2"/>
  <c r="Z670" i="2"/>
  <c r="V670" i="2"/>
  <c r="R670" i="2"/>
  <c r="N670" i="2"/>
  <c r="J670" i="2"/>
  <c r="F670" i="2"/>
  <c r="Y670" i="2"/>
  <c r="U670" i="2"/>
  <c r="Q670" i="2"/>
  <c r="M670" i="2"/>
  <c r="I670" i="2"/>
  <c r="E670" i="2"/>
  <c r="AB670" i="2"/>
  <c r="T670" i="2"/>
  <c r="L670" i="2"/>
  <c r="AA670" i="2"/>
  <c r="S670" i="2"/>
  <c r="K670" i="2"/>
  <c r="X670" i="2"/>
  <c r="P670" i="2"/>
  <c r="H670" i="2"/>
  <c r="W670" i="2"/>
  <c r="O670" i="2"/>
  <c r="G670" i="2"/>
  <c r="Z686" i="2"/>
  <c r="V686" i="2"/>
  <c r="R686" i="2"/>
  <c r="N686" i="2"/>
  <c r="J686" i="2"/>
  <c r="F686" i="2"/>
  <c r="Y686" i="2"/>
  <c r="U686" i="2"/>
  <c r="Q686" i="2"/>
  <c r="M686" i="2"/>
  <c r="I686" i="2"/>
  <c r="E686" i="2"/>
  <c r="AB686" i="2"/>
  <c r="T686" i="2"/>
  <c r="L686" i="2"/>
  <c r="AA686" i="2"/>
  <c r="S686" i="2"/>
  <c r="K686" i="2"/>
  <c r="X686" i="2"/>
  <c r="P686" i="2"/>
  <c r="H686" i="2"/>
  <c r="W686" i="2"/>
  <c r="O686" i="2"/>
  <c r="G686" i="2"/>
  <c r="Z702" i="2"/>
  <c r="V702" i="2"/>
  <c r="R702" i="2"/>
  <c r="N702" i="2"/>
  <c r="J702" i="2"/>
  <c r="F702" i="2"/>
  <c r="Y702" i="2"/>
  <c r="U702" i="2"/>
  <c r="Q702" i="2"/>
  <c r="M702" i="2"/>
  <c r="I702" i="2"/>
  <c r="E702" i="2"/>
  <c r="AB702" i="2"/>
  <c r="T702" i="2"/>
  <c r="L702" i="2"/>
  <c r="AA702" i="2"/>
  <c r="S702" i="2"/>
  <c r="K702" i="2"/>
  <c r="X702" i="2"/>
  <c r="P702" i="2"/>
  <c r="H702" i="2"/>
  <c r="W702" i="2"/>
  <c r="O702" i="2"/>
  <c r="G702" i="2"/>
  <c r="Z718" i="2"/>
  <c r="V718" i="2"/>
  <c r="R718" i="2"/>
  <c r="N718" i="2"/>
  <c r="J718" i="2"/>
  <c r="F718" i="2"/>
  <c r="Y718" i="2"/>
  <c r="U718" i="2"/>
  <c r="Q718" i="2"/>
  <c r="M718" i="2"/>
  <c r="I718" i="2"/>
  <c r="E718" i="2"/>
  <c r="AB718" i="2"/>
  <c r="T718" i="2"/>
  <c r="L718" i="2"/>
  <c r="AA718" i="2"/>
  <c r="S718" i="2"/>
  <c r="K718" i="2"/>
  <c r="X718" i="2"/>
  <c r="P718" i="2"/>
  <c r="H718" i="2"/>
  <c r="W718" i="2"/>
  <c r="O718" i="2"/>
  <c r="G718" i="2"/>
  <c r="Z734" i="2"/>
  <c r="V734" i="2"/>
  <c r="R734" i="2"/>
  <c r="N734" i="2"/>
  <c r="J734" i="2"/>
  <c r="F734" i="2"/>
  <c r="Y734" i="2"/>
  <c r="U734" i="2"/>
  <c r="Q734" i="2"/>
  <c r="M734" i="2"/>
  <c r="I734" i="2"/>
  <c r="E734" i="2"/>
  <c r="AB734" i="2"/>
  <c r="T734" i="2"/>
  <c r="L734" i="2"/>
  <c r="AA734" i="2"/>
  <c r="S734" i="2"/>
  <c r="K734" i="2"/>
  <c r="X734" i="2"/>
  <c r="P734" i="2"/>
  <c r="H734" i="2"/>
  <c r="W734" i="2"/>
  <c r="O734" i="2"/>
  <c r="G734" i="2"/>
  <c r="Z750" i="2"/>
  <c r="V750" i="2"/>
  <c r="R750" i="2"/>
  <c r="N750" i="2"/>
  <c r="J750" i="2"/>
  <c r="F750" i="2"/>
  <c r="Y750" i="2"/>
  <c r="U750" i="2"/>
  <c r="Q750" i="2"/>
  <c r="M750" i="2"/>
  <c r="I750" i="2"/>
  <c r="E750" i="2"/>
  <c r="AB750" i="2"/>
  <c r="T750" i="2"/>
  <c r="L750" i="2"/>
  <c r="AA750" i="2"/>
  <c r="S750" i="2"/>
  <c r="K750" i="2"/>
  <c r="X750" i="2"/>
  <c r="P750" i="2"/>
  <c r="H750" i="2"/>
  <c r="W750" i="2"/>
  <c r="O750" i="2"/>
  <c r="G750" i="2"/>
  <c r="Z766" i="2"/>
  <c r="V766" i="2"/>
  <c r="R766" i="2"/>
  <c r="N766" i="2"/>
  <c r="J766" i="2"/>
  <c r="F766" i="2"/>
  <c r="Y766" i="2"/>
  <c r="U766" i="2"/>
  <c r="Q766" i="2"/>
  <c r="M766" i="2"/>
  <c r="I766" i="2"/>
  <c r="E766" i="2"/>
  <c r="AB766" i="2"/>
  <c r="T766" i="2"/>
  <c r="L766" i="2"/>
  <c r="AA766" i="2"/>
  <c r="S766" i="2"/>
  <c r="K766" i="2"/>
  <c r="X766" i="2"/>
  <c r="P766" i="2"/>
  <c r="H766" i="2"/>
  <c r="W766" i="2"/>
  <c r="O766" i="2"/>
  <c r="G766" i="2"/>
  <c r="Z782" i="2"/>
  <c r="V782" i="2"/>
  <c r="R782" i="2"/>
  <c r="N782" i="2"/>
  <c r="J782" i="2"/>
  <c r="F782" i="2"/>
  <c r="Y782" i="2"/>
  <c r="U782" i="2"/>
  <c r="Q782" i="2"/>
  <c r="M782" i="2"/>
  <c r="I782" i="2"/>
  <c r="E782" i="2"/>
  <c r="AB782" i="2"/>
  <c r="T782" i="2"/>
  <c r="L782" i="2"/>
  <c r="AA782" i="2"/>
  <c r="S782" i="2"/>
  <c r="K782" i="2"/>
  <c r="X782" i="2"/>
  <c r="P782" i="2"/>
  <c r="H782" i="2"/>
  <c r="W782" i="2"/>
  <c r="O782" i="2"/>
  <c r="G782" i="2"/>
  <c r="Y798" i="2"/>
  <c r="U798" i="2"/>
  <c r="Q798" i="2"/>
  <c r="M798" i="2"/>
  <c r="I798" i="2"/>
  <c r="E798" i="2"/>
  <c r="AB798" i="2"/>
  <c r="X798" i="2"/>
  <c r="T798" i="2"/>
  <c r="P798" i="2"/>
  <c r="L798" i="2"/>
  <c r="H798" i="2"/>
  <c r="Z798" i="2"/>
  <c r="R798" i="2"/>
  <c r="J798" i="2"/>
  <c r="W798" i="2"/>
  <c r="O798" i="2"/>
  <c r="G798" i="2"/>
  <c r="N798" i="2"/>
  <c r="AA798" i="2"/>
  <c r="K798" i="2"/>
  <c r="F798" i="2"/>
  <c r="V798" i="2"/>
  <c r="S798" i="2"/>
  <c r="Y814" i="2"/>
  <c r="U814" i="2"/>
  <c r="Q814" i="2"/>
  <c r="M814" i="2"/>
  <c r="I814" i="2"/>
  <c r="E814" i="2"/>
  <c r="AB814" i="2"/>
  <c r="X814" i="2"/>
  <c r="T814" i="2"/>
  <c r="P814" i="2"/>
  <c r="L814" i="2"/>
  <c r="H814" i="2"/>
  <c r="Z814" i="2"/>
  <c r="R814" i="2"/>
  <c r="J814" i="2"/>
  <c r="W814" i="2"/>
  <c r="O814" i="2"/>
  <c r="G814" i="2"/>
  <c r="S814" i="2"/>
  <c r="N814" i="2"/>
  <c r="AA814" i="2"/>
  <c r="K814" i="2"/>
  <c r="V814" i="2"/>
  <c r="F814" i="2"/>
  <c r="Y830" i="2"/>
  <c r="U830" i="2"/>
  <c r="Q830" i="2"/>
  <c r="M830" i="2"/>
  <c r="I830" i="2"/>
  <c r="E830" i="2"/>
  <c r="AB830" i="2"/>
  <c r="X830" i="2"/>
  <c r="T830" i="2"/>
  <c r="P830" i="2"/>
  <c r="L830" i="2"/>
  <c r="H830" i="2"/>
  <c r="Z830" i="2"/>
  <c r="R830" i="2"/>
  <c r="J830" i="2"/>
  <c r="W830" i="2"/>
  <c r="O830" i="2"/>
  <c r="G830" i="2"/>
  <c r="V830" i="2"/>
  <c r="F830" i="2"/>
  <c r="S830" i="2"/>
  <c r="N830" i="2"/>
  <c r="AA830" i="2"/>
  <c r="K830" i="2"/>
  <c r="Y846" i="2"/>
  <c r="U846" i="2"/>
  <c r="Q846" i="2"/>
  <c r="M846" i="2"/>
  <c r="I846" i="2"/>
  <c r="E846" i="2"/>
  <c r="AB846" i="2"/>
  <c r="X846" i="2"/>
  <c r="T846" i="2"/>
  <c r="P846" i="2"/>
  <c r="L846" i="2"/>
  <c r="H846" i="2"/>
  <c r="Z846" i="2"/>
  <c r="R846" i="2"/>
  <c r="J846" i="2"/>
  <c r="W846" i="2"/>
  <c r="O846" i="2"/>
  <c r="G846" i="2"/>
  <c r="V846" i="2"/>
  <c r="F846" i="2"/>
  <c r="S846" i="2"/>
  <c r="N846" i="2"/>
  <c r="AA846" i="2"/>
  <c r="K846" i="2"/>
  <c r="AB38" i="2"/>
  <c r="X38" i="2"/>
  <c r="T38" i="2"/>
  <c r="P38" i="2"/>
  <c r="L38" i="2"/>
  <c r="H38" i="2"/>
  <c r="AA38" i="2"/>
  <c r="W38" i="2"/>
  <c r="S38" i="2"/>
  <c r="O38" i="2"/>
  <c r="K38" i="2"/>
  <c r="G38" i="2"/>
  <c r="Z38" i="2"/>
  <c r="V38" i="2"/>
  <c r="R38" i="2"/>
  <c r="N38" i="2"/>
  <c r="J38" i="2"/>
  <c r="F38" i="2"/>
  <c r="Y38" i="2"/>
  <c r="U38" i="2"/>
  <c r="Q38" i="2"/>
  <c r="M38" i="2"/>
  <c r="I38" i="2"/>
  <c r="E38" i="2"/>
  <c r="AB70" i="2"/>
  <c r="X70" i="2"/>
  <c r="T70" i="2"/>
  <c r="P70" i="2"/>
  <c r="L70" i="2"/>
  <c r="H70" i="2"/>
  <c r="AA70" i="2"/>
  <c r="W70" i="2"/>
  <c r="S70" i="2"/>
  <c r="O70" i="2"/>
  <c r="K70" i="2"/>
  <c r="G70" i="2"/>
  <c r="Z70" i="2"/>
  <c r="V70" i="2"/>
  <c r="R70" i="2"/>
  <c r="N70" i="2"/>
  <c r="J70" i="2"/>
  <c r="F70" i="2"/>
  <c r="Y70" i="2"/>
  <c r="U70" i="2"/>
  <c r="Q70" i="2"/>
  <c r="M70" i="2"/>
  <c r="I70" i="2"/>
  <c r="E70" i="2"/>
  <c r="AB102" i="2"/>
  <c r="X102" i="2"/>
  <c r="T102" i="2"/>
  <c r="P102" i="2"/>
  <c r="L102" i="2"/>
  <c r="H102" i="2"/>
  <c r="AA102" i="2"/>
  <c r="W102" i="2"/>
  <c r="S102" i="2"/>
  <c r="O102" i="2"/>
  <c r="K102" i="2"/>
  <c r="G102" i="2"/>
  <c r="Z102" i="2"/>
  <c r="V102" i="2"/>
  <c r="R102" i="2"/>
  <c r="N102" i="2"/>
  <c r="J102" i="2"/>
  <c r="F102" i="2"/>
  <c r="Y102" i="2"/>
  <c r="U102" i="2"/>
  <c r="Q102" i="2"/>
  <c r="M102" i="2"/>
  <c r="I102" i="2"/>
  <c r="E102" i="2"/>
  <c r="AB134" i="2"/>
  <c r="X134" i="2"/>
  <c r="T134" i="2"/>
  <c r="P134" i="2"/>
  <c r="L134" i="2"/>
  <c r="H134" i="2"/>
  <c r="AA134" i="2"/>
  <c r="W134" i="2"/>
  <c r="S134" i="2"/>
  <c r="O134" i="2"/>
  <c r="K134" i="2"/>
  <c r="G134" i="2"/>
  <c r="Z134" i="2"/>
  <c r="V134" i="2"/>
  <c r="R134" i="2"/>
  <c r="N134" i="2"/>
  <c r="J134" i="2"/>
  <c r="F134" i="2"/>
  <c r="Y134" i="2"/>
  <c r="U134" i="2"/>
  <c r="Q134" i="2"/>
  <c r="M134" i="2"/>
  <c r="I134" i="2"/>
  <c r="E134" i="2"/>
  <c r="AA166" i="2"/>
  <c r="W166" i="2"/>
  <c r="S166" i="2"/>
  <c r="O166" i="2"/>
  <c r="K166" i="2"/>
  <c r="G166" i="2"/>
  <c r="Z166" i="2"/>
  <c r="V166" i="2"/>
  <c r="R166" i="2"/>
  <c r="N166" i="2"/>
  <c r="J166" i="2"/>
  <c r="F166" i="2"/>
  <c r="Y166" i="2"/>
  <c r="U166" i="2"/>
  <c r="Q166" i="2"/>
  <c r="M166" i="2"/>
  <c r="I166" i="2"/>
  <c r="E166" i="2"/>
  <c r="AB166" i="2"/>
  <c r="X166" i="2"/>
  <c r="T166" i="2"/>
  <c r="P166" i="2"/>
  <c r="L166" i="2"/>
  <c r="H166" i="2"/>
  <c r="AB2" i="2"/>
  <c r="X2" i="2"/>
  <c r="T2" i="2"/>
  <c r="P2" i="2"/>
  <c r="L2" i="2"/>
  <c r="H2" i="2"/>
  <c r="AA2" i="2"/>
  <c r="W2" i="2"/>
  <c r="S2" i="2"/>
  <c r="O2" i="2"/>
  <c r="K2" i="2"/>
  <c r="G2" i="2"/>
  <c r="Z2" i="2"/>
  <c r="V2" i="2"/>
  <c r="R2" i="2"/>
  <c r="N2" i="2"/>
  <c r="J2" i="2"/>
  <c r="F2" i="2"/>
  <c r="Y2" i="2"/>
  <c r="U2" i="2"/>
  <c r="Q2" i="2"/>
  <c r="M2" i="2"/>
  <c r="I2" i="2"/>
  <c r="E2" i="2"/>
  <c r="X42" i="2"/>
  <c r="T42" i="2"/>
  <c r="P42" i="2"/>
  <c r="L42" i="2"/>
  <c r="H42" i="2"/>
  <c r="AA42" i="2"/>
  <c r="W42" i="2"/>
  <c r="S42" i="2"/>
  <c r="O42" i="2"/>
  <c r="K42" i="2"/>
  <c r="G42" i="2"/>
  <c r="Z42" i="2"/>
  <c r="V42" i="2"/>
  <c r="R42" i="2"/>
  <c r="N42" i="2"/>
  <c r="J42" i="2"/>
  <c r="F42" i="2"/>
  <c r="Y42" i="2"/>
  <c r="U42" i="2"/>
  <c r="Q42" i="2"/>
  <c r="M42" i="2"/>
  <c r="I42" i="2"/>
  <c r="E42" i="2"/>
  <c r="AB74" i="2"/>
  <c r="X74" i="2"/>
  <c r="T74" i="2"/>
  <c r="P74" i="2"/>
  <c r="L74" i="2"/>
  <c r="H74" i="2"/>
  <c r="AA74" i="2"/>
  <c r="W74" i="2"/>
  <c r="S74" i="2"/>
  <c r="O74" i="2"/>
  <c r="K74" i="2"/>
  <c r="G74" i="2"/>
  <c r="Z74" i="2"/>
  <c r="V74" i="2"/>
  <c r="R74" i="2"/>
  <c r="N74" i="2"/>
  <c r="J74" i="2"/>
  <c r="F74" i="2"/>
  <c r="Y74" i="2"/>
  <c r="U74" i="2"/>
  <c r="Q74" i="2"/>
  <c r="M74" i="2"/>
  <c r="I74" i="2"/>
  <c r="E74" i="2"/>
  <c r="AB106" i="2"/>
  <c r="X106" i="2"/>
  <c r="T106" i="2"/>
  <c r="P106" i="2"/>
  <c r="L106" i="2"/>
  <c r="H106" i="2"/>
  <c r="AA106" i="2"/>
  <c r="W106" i="2"/>
  <c r="S106" i="2"/>
  <c r="O106" i="2"/>
  <c r="K106" i="2"/>
  <c r="G106" i="2"/>
  <c r="Z106" i="2"/>
  <c r="V106" i="2"/>
  <c r="R106" i="2"/>
  <c r="N106" i="2"/>
  <c r="J106" i="2"/>
  <c r="F106" i="2"/>
  <c r="Y106" i="2"/>
  <c r="U106" i="2"/>
  <c r="Q106" i="2"/>
  <c r="M106" i="2"/>
  <c r="I106" i="2"/>
  <c r="E106" i="2"/>
  <c r="AB138" i="2"/>
  <c r="X138" i="2"/>
  <c r="T138" i="2"/>
  <c r="P138" i="2"/>
  <c r="L138" i="2"/>
  <c r="H138" i="2"/>
  <c r="AA138" i="2"/>
  <c r="W138" i="2"/>
  <c r="S138" i="2"/>
  <c r="O138" i="2"/>
  <c r="K138" i="2"/>
  <c r="G138" i="2"/>
  <c r="Z138" i="2"/>
  <c r="V138" i="2"/>
  <c r="R138" i="2"/>
  <c r="N138" i="2"/>
  <c r="J138" i="2"/>
  <c r="F138" i="2"/>
  <c r="Y138" i="2"/>
  <c r="U138" i="2"/>
  <c r="Q138" i="2"/>
  <c r="M138" i="2"/>
  <c r="I138" i="2"/>
  <c r="E138" i="2"/>
  <c r="AA170" i="2"/>
  <c r="W170" i="2"/>
  <c r="S170" i="2"/>
  <c r="O170" i="2"/>
  <c r="K170" i="2"/>
  <c r="G170" i="2"/>
  <c r="Z170" i="2"/>
  <c r="V170" i="2"/>
  <c r="R170" i="2"/>
  <c r="N170" i="2"/>
  <c r="J170" i="2"/>
  <c r="F170" i="2"/>
  <c r="Y170" i="2"/>
  <c r="U170" i="2"/>
  <c r="Q170" i="2"/>
  <c r="M170" i="2"/>
  <c r="I170" i="2"/>
  <c r="E170" i="2"/>
  <c r="AB170" i="2"/>
  <c r="X170" i="2"/>
  <c r="T170" i="2"/>
  <c r="P170" i="2"/>
  <c r="L170" i="2"/>
  <c r="H170" i="2"/>
  <c r="AA222" i="2"/>
  <c r="W222" i="2"/>
  <c r="S222" i="2"/>
  <c r="O222" i="2"/>
  <c r="K222" i="2"/>
  <c r="G222" i="2"/>
  <c r="Z222" i="2"/>
  <c r="V222" i="2"/>
  <c r="R222" i="2"/>
  <c r="N222" i="2"/>
  <c r="J222" i="2"/>
  <c r="F222" i="2"/>
  <c r="Y222" i="2"/>
  <c r="U222" i="2"/>
  <c r="Q222" i="2"/>
  <c r="M222" i="2"/>
  <c r="I222" i="2"/>
  <c r="E222" i="2"/>
  <c r="AB222" i="2"/>
  <c r="X222" i="2"/>
  <c r="T222" i="2"/>
  <c r="P222" i="2"/>
  <c r="L222" i="2"/>
  <c r="H222" i="2"/>
  <c r="AA274" i="2"/>
  <c r="W274" i="2"/>
  <c r="S274" i="2"/>
  <c r="O274" i="2"/>
  <c r="K274" i="2"/>
  <c r="G274" i="2"/>
  <c r="Z274" i="2"/>
  <c r="V274" i="2"/>
  <c r="R274" i="2"/>
  <c r="N274" i="2"/>
  <c r="J274" i="2"/>
  <c r="F274" i="2"/>
  <c r="Y274" i="2"/>
  <c r="U274" i="2"/>
  <c r="Q274" i="2"/>
  <c r="M274" i="2"/>
  <c r="I274" i="2"/>
  <c r="E274" i="2"/>
  <c r="AB274" i="2"/>
  <c r="X274" i="2"/>
  <c r="T274" i="2"/>
  <c r="P274" i="2"/>
  <c r="L274" i="2"/>
  <c r="H274" i="2"/>
  <c r="AA290" i="2"/>
  <c r="W290" i="2"/>
  <c r="S290" i="2"/>
  <c r="O290" i="2"/>
  <c r="K290" i="2"/>
  <c r="G290" i="2"/>
  <c r="Z290" i="2"/>
  <c r="V290" i="2"/>
  <c r="R290" i="2"/>
  <c r="N290" i="2"/>
  <c r="J290" i="2"/>
  <c r="F290" i="2"/>
  <c r="Y290" i="2"/>
  <c r="U290" i="2"/>
  <c r="Q290" i="2"/>
  <c r="M290" i="2"/>
  <c r="I290" i="2"/>
  <c r="E290" i="2"/>
  <c r="AB290" i="2"/>
  <c r="X290" i="2"/>
  <c r="T290" i="2"/>
  <c r="P290" i="2"/>
  <c r="L290" i="2"/>
  <c r="H290" i="2"/>
  <c r="AA314" i="2"/>
  <c r="W314" i="2"/>
  <c r="S314" i="2"/>
  <c r="O314" i="2"/>
  <c r="K314" i="2"/>
  <c r="G314" i="2"/>
  <c r="Z314" i="2"/>
  <c r="V314" i="2"/>
  <c r="R314" i="2"/>
  <c r="N314" i="2"/>
  <c r="J314" i="2"/>
  <c r="F314" i="2"/>
  <c r="Y314" i="2"/>
  <c r="U314" i="2"/>
  <c r="Q314" i="2"/>
  <c r="M314" i="2"/>
  <c r="I314" i="2"/>
  <c r="E314" i="2"/>
  <c r="AB314" i="2"/>
  <c r="X314" i="2"/>
  <c r="T314" i="2"/>
  <c r="P314" i="2"/>
  <c r="L314" i="2"/>
  <c r="H314" i="2"/>
  <c r="AA338" i="2"/>
  <c r="W338" i="2"/>
  <c r="S338" i="2"/>
  <c r="O338" i="2"/>
  <c r="K338" i="2"/>
  <c r="G338" i="2"/>
  <c r="Z338" i="2"/>
  <c r="V338" i="2"/>
  <c r="R338" i="2"/>
  <c r="N338" i="2"/>
  <c r="J338" i="2"/>
  <c r="F338" i="2"/>
  <c r="Y338" i="2"/>
  <c r="U338" i="2"/>
  <c r="Q338" i="2"/>
  <c r="M338" i="2"/>
  <c r="I338" i="2"/>
  <c r="E338" i="2"/>
  <c r="AB338" i="2"/>
  <c r="X338" i="2"/>
  <c r="T338" i="2"/>
  <c r="P338" i="2"/>
  <c r="L338" i="2"/>
  <c r="H338" i="2"/>
  <c r="AA366" i="2"/>
  <c r="W366" i="2"/>
  <c r="S366" i="2"/>
  <c r="O366" i="2"/>
  <c r="K366" i="2"/>
  <c r="G366" i="2"/>
  <c r="Z366" i="2"/>
  <c r="V366" i="2"/>
  <c r="R366" i="2"/>
  <c r="N366" i="2"/>
  <c r="J366" i="2"/>
  <c r="F366" i="2"/>
  <c r="Y366" i="2"/>
  <c r="U366" i="2"/>
  <c r="Q366" i="2"/>
  <c r="M366" i="2"/>
  <c r="I366" i="2"/>
  <c r="E366" i="2"/>
  <c r="AB366" i="2"/>
  <c r="X366" i="2"/>
  <c r="T366" i="2"/>
  <c r="P366" i="2"/>
  <c r="L366" i="2"/>
  <c r="H366" i="2"/>
  <c r="AA402" i="2"/>
  <c r="W402" i="2"/>
  <c r="S402" i="2"/>
  <c r="O402" i="2"/>
  <c r="K402" i="2"/>
  <c r="G402" i="2"/>
  <c r="Z402" i="2"/>
  <c r="V402" i="2"/>
  <c r="R402" i="2"/>
  <c r="N402" i="2"/>
  <c r="J402" i="2"/>
  <c r="F402" i="2"/>
  <c r="Y402" i="2"/>
  <c r="U402" i="2"/>
  <c r="Q402" i="2"/>
  <c r="M402" i="2"/>
  <c r="I402" i="2"/>
  <c r="E402" i="2"/>
  <c r="AB402" i="2"/>
  <c r="X402" i="2"/>
  <c r="T402" i="2"/>
  <c r="P402" i="2"/>
  <c r="L402" i="2"/>
  <c r="H402" i="2"/>
  <c r="Z456" i="2"/>
  <c r="V456" i="2"/>
  <c r="R456" i="2"/>
  <c r="N456" i="2"/>
  <c r="J456" i="2"/>
  <c r="F456" i="2"/>
  <c r="Y456" i="2"/>
  <c r="U456" i="2"/>
  <c r="Q456" i="2"/>
  <c r="M456" i="2"/>
  <c r="I456" i="2"/>
  <c r="E456" i="2"/>
  <c r="AB456" i="2"/>
  <c r="X456" i="2"/>
  <c r="T456" i="2"/>
  <c r="P456" i="2"/>
  <c r="L456" i="2"/>
  <c r="H456" i="2"/>
  <c r="AA456" i="2"/>
  <c r="W456" i="2"/>
  <c r="S456" i="2"/>
  <c r="O456" i="2"/>
  <c r="K456" i="2"/>
  <c r="G456" i="2"/>
  <c r="Z515" i="2"/>
  <c r="V515" i="2"/>
  <c r="R515" i="2"/>
  <c r="N515" i="2"/>
  <c r="J515" i="2"/>
  <c r="F515" i="2"/>
  <c r="Y515" i="2"/>
  <c r="U515" i="2"/>
  <c r="Q515" i="2"/>
  <c r="M515" i="2"/>
  <c r="I515" i="2"/>
  <c r="E515" i="2"/>
  <c r="AB515" i="2"/>
  <c r="X515" i="2"/>
  <c r="T515" i="2"/>
  <c r="P515" i="2"/>
  <c r="L515" i="2"/>
  <c r="H515" i="2"/>
  <c r="AA515" i="2"/>
  <c r="W515" i="2"/>
  <c r="S515" i="2"/>
  <c r="O515" i="2"/>
  <c r="K515" i="2"/>
  <c r="G515" i="2"/>
  <c r="Z671" i="2"/>
  <c r="V671" i="2"/>
  <c r="R671" i="2"/>
  <c r="N671" i="2"/>
  <c r="J671" i="2"/>
  <c r="F671" i="2"/>
  <c r="Y671" i="2"/>
  <c r="U671" i="2"/>
  <c r="Q671" i="2"/>
  <c r="M671" i="2"/>
  <c r="I671" i="2"/>
  <c r="E671" i="2"/>
  <c r="AB671" i="2"/>
  <c r="T671" i="2"/>
  <c r="L671" i="2"/>
  <c r="AA671" i="2"/>
  <c r="S671" i="2"/>
  <c r="K671" i="2"/>
  <c r="X671" i="2"/>
  <c r="P671" i="2"/>
  <c r="H671" i="2"/>
  <c r="W671" i="2"/>
  <c r="O671" i="2"/>
  <c r="G671" i="2"/>
  <c r="Y25" i="2"/>
  <c r="U25" i="2"/>
  <c r="Q25" i="2"/>
  <c r="M25" i="2"/>
  <c r="I25" i="2"/>
  <c r="E25" i="2"/>
  <c r="AB25" i="2"/>
  <c r="X25" i="2"/>
  <c r="T25" i="2"/>
  <c r="P25" i="2"/>
  <c r="L25" i="2"/>
  <c r="H25" i="2"/>
  <c r="AA25" i="2"/>
  <c r="W25" i="2"/>
  <c r="S25" i="2"/>
  <c r="O25" i="2"/>
  <c r="K25" i="2"/>
  <c r="G25" i="2"/>
  <c r="Z25" i="2"/>
  <c r="V25" i="2"/>
  <c r="R25" i="2"/>
  <c r="N25" i="2"/>
  <c r="J25" i="2"/>
  <c r="F25" i="2"/>
  <c r="Y85" i="2"/>
  <c r="U85" i="2"/>
  <c r="Q85" i="2"/>
  <c r="M85" i="2"/>
  <c r="I85" i="2"/>
  <c r="E85" i="2"/>
  <c r="AB85" i="2"/>
  <c r="X85" i="2"/>
  <c r="T85" i="2"/>
  <c r="P85" i="2"/>
  <c r="L85" i="2"/>
  <c r="H85" i="2"/>
  <c r="AA85" i="2"/>
  <c r="W85" i="2"/>
  <c r="S85" i="2"/>
  <c r="O85" i="2"/>
  <c r="K85" i="2"/>
  <c r="G85" i="2"/>
  <c r="Z85" i="2"/>
  <c r="V85" i="2"/>
  <c r="R85" i="2"/>
  <c r="N85" i="2"/>
  <c r="J85" i="2"/>
  <c r="F85" i="2"/>
  <c r="Y133" i="2"/>
  <c r="U133" i="2"/>
  <c r="Q133" i="2"/>
  <c r="M133" i="2"/>
  <c r="I133" i="2"/>
  <c r="E133" i="2"/>
  <c r="AB133" i="2"/>
  <c r="X133" i="2"/>
  <c r="T133" i="2"/>
  <c r="P133" i="2"/>
  <c r="L133" i="2"/>
  <c r="H133" i="2"/>
  <c r="AA133" i="2"/>
  <c r="W133" i="2"/>
  <c r="S133" i="2"/>
  <c r="O133" i="2"/>
  <c r="K133" i="2"/>
  <c r="G133" i="2"/>
  <c r="Z133" i="2"/>
  <c r="V133" i="2"/>
  <c r="R133" i="2"/>
  <c r="N133" i="2"/>
  <c r="J133" i="2"/>
  <c r="F133" i="2"/>
  <c r="AB177" i="2"/>
  <c r="X177" i="2"/>
  <c r="T177" i="2"/>
  <c r="P177" i="2"/>
  <c r="L177" i="2"/>
  <c r="H177" i="2"/>
  <c r="AA177" i="2"/>
  <c r="W177" i="2"/>
  <c r="S177" i="2"/>
  <c r="O177" i="2"/>
  <c r="K177" i="2"/>
  <c r="G177" i="2"/>
  <c r="Z177" i="2"/>
  <c r="V177" i="2"/>
  <c r="R177" i="2"/>
  <c r="N177" i="2"/>
  <c r="J177" i="2"/>
  <c r="F177" i="2"/>
  <c r="Y177" i="2"/>
  <c r="U177" i="2"/>
  <c r="Q177" i="2"/>
  <c r="M177" i="2"/>
  <c r="I177" i="2"/>
  <c r="E177" i="2"/>
  <c r="AB193" i="2"/>
  <c r="X193" i="2"/>
  <c r="T193" i="2"/>
  <c r="P193" i="2"/>
  <c r="L193" i="2"/>
  <c r="H193" i="2"/>
  <c r="AA193" i="2"/>
  <c r="W193" i="2"/>
  <c r="S193" i="2"/>
  <c r="O193" i="2"/>
  <c r="K193" i="2"/>
  <c r="G193" i="2"/>
  <c r="Z193" i="2"/>
  <c r="V193" i="2"/>
  <c r="R193" i="2"/>
  <c r="N193" i="2"/>
  <c r="J193" i="2"/>
  <c r="F193" i="2"/>
  <c r="Y193" i="2"/>
  <c r="U193" i="2"/>
  <c r="Q193" i="2"/>
  <c r="M193" i="2"/>
  <c r="I193" i="2"/>
  <c r="E193" i="2"/>
  <c r="AB209" i="2"/>
  <c r="X209" i="2"/>
  <c r="T209" i="2"/>
  <c r="P209" i="2"/>
  <c r="L209" i="2"/>
  <c r="H209" i="2"/>
  <c r="AA209" i="2"/>
  <c r="W209" i="2"/>
  <c r="S209" i="2"/>
  <c r="O209" i="2"/>
  <c r="K209" i="2"/>
  <c r="G209" i="2"/>
  <c r="Z209" i="2"/>
  <c r="V209" i="2"/>
  <c r="R209" i="2"/>
  <c r="N209" i="2"/>
  <c r="J209" i="2"/>
  <c r="F209" i="2"/>
  <c r="Y209" i="2"/>
  <c r="U209" i="2"/>
  <c r="Q209" i="2"/>
  <c r="M209" i="2"/>
  <c r="I209" i="2"/>
  <c r="E209" i="2"/>
  <c r="AB225" i="2"/>
  <c r="X225" i="2"/>
  <c r="T225" i="2"/>
  <c r="P225" i="2"/>
  <c r="L225" i="2"/>
  <c r="H225" i="2"/>
  <c r="AA225" i="2"/>
  <c r="W225" i="2"/>
  <c r="S225" i="2"/>
  <c r="O225" i="2"/>
  <c r="K225" i="2"/>
  <c r="G225" i="2"/>
  <c r="Z225" i="2"/>
  <c r="V225" i="2"/>
  <c r="R225" i="2"/>
  <c r="N225" i="2"/>
  <c r="J225" i="2"/>
  <c r="F225" i="2"/>
  <c r="Y225" i="2"/>
  <c r="U225" i="2"/>
  <c r="Q225" i="2"/>
  <c r="M225" i="2"/>
  <c r="I225" i="2"/>
  <c r="E225" i="2"/>
  <c r="AB241" i="2"/>
  <c r="X241" i="2"/>
  <c r="T241" i="2"/>
  <c r="P241" i="2"/>
  <c r="L241" i="2"/>
  <c r="H241" i="2"/>
  <c r="AA241" i="2"/>
  <c r="W241" i="2"/>
  <c r="S241" i="2"/>
  <c r="O241" i="2"/>
  <c r="K241" i="2"/>
  <c r="G241" i="2"/>
  <c r="Z241" i="2"/>
  <c r="V241" i="2"/>
  <c r="R241" i="2"/>
  <c r="N241" i="2"/>
  <c r="J241" i="2"/>
  <c r="F241" i="2"/>
  <c r="Y241" i="2"/>
  <c r="U241" i="2"/>
  <c r="Q241" i="2"/>
  <c r="M241" i="2"/>
  <c r="I241" i="2"/>
  <c r="E241" i="2"/>
  <c r="AB257" i="2"/>
  <c r="X257" i="2"/>
  <c r="T257" i="2"/>
  <c r="P257" i="2"/>
  <c r="L257" i="2"/>
  <c r="H257" i="2"/>
  <c r="AA257" i="2"/>
  <c r="W257" i="2"/>
  <c r="S257" i="2"/>
  <c r="O257" i="2"/>
  <c r="K257" i="2"/>
  <c r="G257" i="2"/>
  <c r="Z257" i="2"/>
  <c r="V257" i="2"/>
  <c r="R257" i="2"/>
  <c r="N257" i="2"/>
  <c r="J257" i="2"/>
  <c r="F257" i="2"/>
  <c r="Y257" i="2"/>
  <c r="U257" i="2"/>
  <c r="Q257" i="2"/>
  <c r="M257" i="2"/>
  <c r="I257" i="2"/>
  <c r="E257" i="2"/>
  <c r="AB273" i="2"/>
  <c r="X273" i="2"/>
  <c r="T273" i="2"/>
  <c r="P273" i="2"/>
  <c r="L273" i="2"/>
  <c r="H273" i="2"/>
  <c r="AA273" i="2"/>
  <c r="W273" i="2"/>
  <c r="S273" i="2"/>
  <c r="O273" i="2"/>
  <c r="K273" i="2"/>
  <c r="G273" i="2"/>
  <c r="Z273" i="2"/>
  <c r="V273" i="2"/>
  <c r="R273" i="2"/>
  <c r="N273" i="2"/>
  <c r="J273" i="2"/>
  <c r="F273" i="2"/>
  <c r="Y273" i="2"/>
  <c r="U273" i="2"/>
  <c r="Q273" i="2"/>
  <c r="M273" i="2"/>
  <c r="I273" i="2"/>
  <c r="E273" i="2"/>
  <c r="AB289" i="2"/>
  <c r="X289" i="2"/>
  <c r="T289" i="2"/>
  <c r="P289" i="2"/>
  <c r="L289" i="2"/>
  <c r="H289" i="2"/>
  <c r="AA289" i="2"/>
  <c r="W289" i="2"/>
  <c r="S289" i="2"/>
  <c r="O289" i="2"/>
  <c r="K289" i="2"/>
  <c r="G289" i="2"/>
  <c r="Z289" i="2"/>
  <c r="V289" i="2"/>
  <c r="R289" i="2"/>
  <c r="N289" i="2"/>
  <c r="J289" i="2"/>
  <c r="F289" i="2"/>
  <c r="Y289" i="2"/>
  <c r="U289" i="2"/>
  <c r="Q289" i="2"/>
  <c r="M289" i="2"/>
  <c r="I289" i="2"/>
  <c r="E289" i="2"/>
  <c r="AB305" i="2"/>
  <c r="X305" i="2"/>
  <c r="T305" i="2"/>
  <c r="P305" i="2"/>
  <c r="L305" i="2"/>
  <c r="H305" i="2"/>
  <c r="AA305" i="2"/>
  <c r="W305" i="2"/>
  <c r="S305" i="2"/>
  <c r="O305" i="2"/>
  <c r="K305" i="2"/>
  <c r="G305" i="2"/>
  <c r="Z305" i="2"/>
  <c r="V305" i="2"/>
  <c r="R305" i="2"/>
  <c r="N305" i="2"/>
  <c r="J305" i="2"/>
  <c r="F305" i="2"/>
  <c r="Y305" i="2"/>
  <c r="U305" i="2"/>
  <c r="Q305" i="2"/>
  <c r="M305" i="2"/>
  <c r="I305" i="2"/>
  <c r="E305" i="2"/>
  <c r="AB321" i="2"/>
  <c r="X321" i="2"/>
  <c r="T321" i="2"/>
  <c r="P321" i="2"/>
  <c r="L321" i="2"/>
  <c r="H321" i="2"/>
  <c r="AA321" i="2"/>
  <c r="W321" i="2"/>
  <c r="S321" i="2"/>
  <c r="O321" i="2"/>
  <c r="K321" i="2"/>
  <c r="G321" i="2"/>
  <c r="Z321" i="2"/>
  <c r="V321" i="2"/>
  <c r="R321" i="2"/>
  <c r="N321" i="2"/>
  <c r="J321" i="2"/>
  <c r="F321" i="2"/>
  <c r="Y321" i="2"/>
  <c r="U321" i="2"/>
  <c r="Q321" i="2"/>
  <c r="M321" i="2"/>
  <c r="I321" i="2"/>
  <c r="E321" i="2"/>
  <c r="AB337" i="2"/>
  <c r="X337" i="2"/>
  <c r="T337" i="2"/>
  <c r="P337" i="2"/>
  <c r="L337" i="2"/>
  <c r="H337" i="2"/>
  <c r="AA337" i="2"/>
  <c r="W337" i="2"/>
  <c r="S337" i="2"/>
  <c r="O337" i="2"/>
  <c r="K337" i="2"/>
  <c r="G337" i="2"/>
  <c r="Z337" i="2"/>
  <c r="V337" i="2"/>
  <c r="R337" i="2"/>
  <c r="N337" i="2"/>
  <c r="J337" i="2"/>
  <c r="F337" i="2"/>
  <c r="Y337" i="2"/>
  <c r="U337" i="2"/>
  <c r="Q337" i="2"/>
  <c r="M337" i="2"/>
  <c r="I337" i="2"/>
  <c r="E337" i="2"/>
  <c r="AB353" i="2"/>
  <c r="X353" i="2"/>
  <c r="T353" i="2"/>
  <c r="P353" i="2"/>
  <c r="L353" i="2"/>
  <c r="H353" i="2"/>
  <c r="AA353" i="2"/>
  <c r="W353" i="2"/>
  <c r="S353" i="2"/>
  <c r="O353" i="2"/>
  <c r="K353" i="2"/>
  <c r="G353" i="2"/>
  <c r="Z353" i="2"/>
  <c r="V353" i="2"/>
  <c r="R353" i="2"/>
  <c r="N353" i="2"/>
  <c r="J353" i="2"/>
  <c r="F353" i="2"/>
  <c r="Y353" i="2"/>
  <c r="U353" i="2"/>
  <c r="Q353" i="2"/>
  <c r="M353" i="2"/>
  <c r="I353" i="2"/>
  <c r="E353" i="2"/>
  <c r="X369" i="2"/>
  <c r="T369" i="2"/>
  <c r="P369" i="2"/>
  <c r="L369" i="2"/>
  <c r="H369" i="2"/>
  <c r="W369" i="2"/>
  <c r="S369" i="2"/>
  <c r="O369" i="2"/>
  <c r="K369" i="2"/>
  <c r="G369" i="2"/>
  <c r="Z369" i="2"/>
  <c r="V369" i="2"/>
  <c r="R369" i="2"/>
  <c r="N369" i="2"/>
  <c r="J369" i="2"/>
  <c r="F369" i="2"/>
  <c r="Y369" i="2"/>
  <c r="U369" i="2"/>
  <c r="Q369" i="2"/>
  <c r="M369" i="2"/>
  <c r="I369" i="2"/>
  <c r="E369" i="2"/>
  <c r="X385" i="2"/>
  <c r="T385" i="2"/>
  <c r="P385" i="2"/>
  <c r="L385" i="2"/>
  <c r="H385" i="2"/>
  <c r="W385" i="2"/>
  <c r="S385" i="2"/>
  <c r="O385" i="2"/>
  <c r="K385" i="2"/>
  <c r="G385" i="2"/>
  <c r="Z385" i="2"/>
  <c r="V385" i="2"/>
  <c r="R385" i="2"/>
  <c r="N385" i="2"/>
  <c r="J385" i="2"/>
  <c r="F385" i="2"/>
  <c r="Y385" i="2"/>
  <c r="U385" i="2"/>
  <c r="Q385" i="2"/>
  <c r="M385" i="2"/>
  <c r="I385" i="2"/>
  <c r="E385" i="2"/>
  <c r="AB401" i="2"/>
  <c r="X401" i="2"/>
  <c r="T401" i="2"/>
  <c r="P401" i="2"/>
  <c r="L401" i="2"/>
  <c r="H401" i="2"/>
  <c r="AA401" i="2"/>
  <c r="W401" i="2"/>
  <c r="S401" i="2"/>
  <c r="O401" i="2"/>
  <c r="K401" i="2"/>
  <c r="G401" i="2"/>
  <c r="Z401" i="2"/>
  <c r="V401" i="2"/>
  <c r="R401" i="2"/>
  <c r="N401" i="2"/>
  <c r="J401" i="2"/>
  <c r="F401" i="2"/>
  <c r="Y401" i="2"/>
  <c r="U401" i="2"/>
  <c r="Q401" i="2"/>
  <c r="M401" i="2"/>
  <c r="I401" i="2"/>
  <c r="E401" i="2"/>
  <c r="AB417" i="2"/>
  <c r="X417" i="2"/>
  <c r="T417" i="2"/>
  <c r="P417" i="2"/>
  <c r="L417" i="2"/>
  <c r="H417" i="2"/>
  <c r="AA417" i="2"/>
  <c r="W417" i="2"/>
  <c r="S417" i="2"/>
  <c r="O417" i="2"/>
  <c r="K417" i="2"/>
  <c r="G417" i="2"/>
  <c r="Z417" i="2"/>
  <c r="V417" i="2"/>
  <c r="R417" i="2"/>
  <c r="N417" i="2"/>
  <c r="J417" i="2"/>
  <c r="F417" i="2"/>
  <c r="Y417" i="2"/>
  <c r="U417" i="2"/>
  <c r="Q417" i="2"/>
  <c r="M417" i="2"/>
  <c r="I417" i="2"/>
  <c r="E417" i="2"/>
  <c r="AB433" i="2"/>
  <c r="X433" i="2"/>
  <c r="T433" i="2"/>
  <c r="P433" i="2"/>
  <c r="L433" i="2"/>
  <c r="H433" i="2"/>
  <c r="AA433" i="2"/>
  <c r="W433" i="2"/>
  <c r="S433" i="2"/>
  <c r="O433" i="2"/>
  <c r="K433" i="2"/>
  <c r="G433" i="2"/>
  <c r="Z433" i="2"/>
  <c r="V433" i="2"/>
  <c r="R433" i="2"/>
  <c r="N433" i="2"/>
  <c r="J433" i="2"/>
  <c r="F433" i="2"/>
  <c r="Y433" i="2"/>
  <c r="U433" i="2"/>
  <c r="Q433" i="2"/>
  <c r="M433" i="2"/>
  <c r="I433" i="2"/>
  <c r="E433" i="2"/>
  <c r="AB449" i="2"/>
  <c r="X449" i="2"/>
  <c r="T449" i="2"/>
  <c r="P449" i="2"/>
  <c r="L449" i="2"/>
  <c r="H449" i="2"/>
  <c r="AA449" i="2"/>
  <c r="W449" i="2"/>
  <c r="S449" i="2"/>
  <c r="O449" i="2"/>
  <c r="K449" i="2"/>
  <c r="G449" i="2"/>
  <c r="Z449" i="2"/>
  <c r="V449" i="2"/>
  <c r="R449" i="2"/>
  <c r="N449" i="2"/>
  <c r="J449" i="2"/>
  <c r="F449" i="2"/>
  <c r="Y449" i="2"/>
  <c r="U449" i="2"/>
  <c r="Q449" i="2"/>
  <c r="M449" i="2"/>
  <c r="I449" i="2"/>
  <c r="E449" i="2"/>
  <c r="Z465" i="2"/>
  <c r="V465" i="2"/>
  <c r="R465" i="2"/>
  <c r="N465" i="2"/>
  <c r="J465" i="2"/>
  <c r="F465" i="2"/>
  <c r="Y465" i="2"/>
  <c r="U465" i="2"/>
  <c r="Q465" i="2"/>
  <c r="M465" i="2"/>
  <c r="I465" i="2"/>
  <c r="E465" i="2"/>
  <c r="AB465" i="2"/>
  <c r="X465" i="2"/>
  <c r="T465" i="2"/>
  <c r="P465" i="2"/>
  <c r="L465" i="2"/>
  <c r="H465" i="2"/>
  <c r="AA465" i="2"/>
  <c r="W465" i="2"/>
  <c r="S465" i="2"/>
  <c r="O465" i="2"/>
  <c r="K465" i="2"/>
  <c r="G465" i="2"/>
  <c r="Z478" i="2"/>
  <c r="V478" i="2"/>
  <c r="R478" i="2"/>
  <c r="N478" i="2"/>
  <c r="J478" i="2"/>
  <c r="F478" i="2"/>
  <c r="Y478" i="2"/>
  <c r="U478" i="2"/>
  <c r="Q478" i="2"/>
  <c r="M478" i="2"/>
  <c r="I478" i="2"/>
  <c r="E478" i="2"/>
  <c r="AB478" i="2"/>
  <c r="X478" i="2"/>
  <c r="T478" i="2"/>
  <c r="P478" i="2"/>
  <c r="L478" i="2"/>
  <c r="H478" i="2"/>
  <c r="AA478" i="2"/>
  <c r="W478" i="2"/>
  <c r="S478" i="2"/>
  <c r="O478" i="2"/>
  <c r="K478" i="2"/>
  <c r="G478" i="2"/>
  <c r="Z510" i="2"/>
  <c r="V510" i="2"/>
  <c r="R510" i="2"/>
  <c r="N510" i="2"/>
  <c r="J510" i="2"/>
  <c r="F510" i="2"/>
  <c r="Y510" i="2"/>
  <c r="U510" i="2"/>
  <c r="Q510" i="2"/>
  <c r="M510" i="2"/>
  <c r="I510" i="2"/>
  <c r="E510" i="2"/>
  <c r="AB510" i="2"/>
  <c r="X510" i="2"/>
  <c r="T510" i="2"/>
  <c r="P510" i="2"/>
  <c r="L510" i="2"/>
  <c r="H510" i="2"/>
  <c r="AA510" i="2"/>
  <c r="W510" i="2"/>
  <c r="S510" i="2"/>
  <c r="O510" i="2"/>
  <c r="K510" i="2"/>
  <c r="G510" i="2"/>
  <c r="Z547" i="2"/>
  <c r="V547" i="2"/>
  <c r="R547" i="2"/>
  <c r="N547" i="2"/>
  <c r="J547" i="2"/>
  <c r="F547" i="2"/>
  <c r="Y547" i="2"/>
  <c r="U547" i="2"/>
  <c r="Q547" i="2"/>
  <c r="M547" i="2"/>
  <c r="I547" i="2"/>
  <c r="E547" i="2"/>
  <c r="AB547" i="2"/>
  <c r="X547" i="2"/>
  <c r="T547" i="2"/>
  <c r="P547" i="2"/>
  <c r="L547" i="2"/>
  <c r="H547" i="2"/>
  <c r="AA547" i="2"/>
  <c r="W547" i="2"/>
  <c r="S547" i="2"/>
  <c r="O547" i="2"/>
  <c r="K547" i="2"/>
  <c r="G547" i="2"/>
  <c r="Z611" i="2"/>
  <c r="V611" i="2"/>
  <c r="R611" i="2"/>
  <c r="N611" i="2"/>
  <c r="J611" i="2"/>
  <c r="F611" i="2"/>
  <c r="Y611" i="2"/>
  <c r="U611" i="2"/>
  <c r="Q611" i="2"/>
  <c r="M611" i="2"/>
  <c r="I611" i="2"/>
  <c r="E611" i="2"/>
  <c r="AB611" i="2"/>
  <c r="X611" i="2"/>
  <c r="T611" i="2"/>
  <c r="P611" i="2"/>
  <c r="L611" i="2"/>
  <c r="H611" i="2"/>
  <c r="AA611" i="2"/>
  <c r="W611" i="2"/>
  <c r="S611" i="2"/>
  <c r="O611" i="2"/>
  <c r="K611" i="2"/>
  <c r="G611" i="2"/>
  <c r="Z675" i="2"/>
  <c r="V675" i="2"/>
  <c r="R675" i="2"/>
  <c r="N675" i="2"/>
  <c r="J675" i="2"/>
  <c r="F675" i="2"/>
  <c r="Y675" i="2"/>
  <c r="U675" i="2"/>
  <c r="Q675" i="2"/>
  <c r="M675" i="2"/>
  <c r="I675" i="2"/>
  <c r="E675" i="2"/>
  <c r="AB675" i="2"/>
  <c r="T675" i="2"/>
  <c r="L675" i="2"/>
  <c r="AA675" i="2"/>
  <c r="S675" i="2"/>
  <c r="K675" i="2"/>
  <c r="X675" i="2"/>
  <c r="P675" i="2"/>
  <c r="H675" i="2"/>
  <c r="W675" i="2"/>
  <c r="O675" i="2"/>
  <c r="G675" i="2"/>
  <c r="Z739" i="2"/>
  <c r="V739" i="2"/>
  <c r="R739" i="2"/>
  <c r="N739" i="2"/>
  <c r="J739" i="2"/>
  <c r="F739" i="2"/>
  <c r="Y739" i="2"/>
  <c r="U739" i="2"/>
  <c r="Q739" i="2"/>
  <c r="M739" i="2"/>
  <c r="I739" i="2"/>
  <c r="E739" i="2"/>
  <c r="AB739" i="2"/>
  <c r="T739" i="2"/>
  <c r="L739" i="2"/>
  <c r="AA739" i="2"/>
  <c r="S739" i="2"/>
  <c r="K739" i="2"/>
  <c r="X739" i="2"/>
  <c r="P739" i="2"/>
  <c r="H739" i="2"/>
  <c r="W739" i="2"/>
  <c r="O739" i="2"/>
  <c r="G739" i="2"/>
  <c r="Y803" i="2"/>
  <c r="U803" i="2"/>
  <c r="Q803" i="2"/>
  <c r="M803" i="2"/>
  <c r="I803" i="2"/>
  <c r="E803" i="2"/>
  <c r="AB803" i="2"/>
  <c r="X803" i="2"/>
  <c r="T803" i="2"/>
  <c r="P803" i="2"/>
  <c r="L803" i="2"/>
  <c r="H803" i="2"/>
  <c r="Z803" i="2"/>
  <c r="R803" i="2"/>
  <c r="J803" i="2"/>
  <c r="W803" i="2"/>
  <c r="O803" i="2"/>
  <c r="G803" i="2"/>
  <c r="V803" i="2"/>
  <c r="F803" i="2"/>
  <c r="S803" i="2"/>
  <c r="N803" i="2"/>
  <c r="K803" i="2"/>
  <c r="AA803" i="2"/>
  <c r="AA182" i="2"/>
  <c r="W182" i="2"/>
  <c r="S182" i="2"/>
  <c r="O182" i="2"/>
  <c r="K182" i="2"/>
  <c r="G182" i="2"/>
  <c r="Z182" i="2"/>
  <c r="V182" i="2"/>
  <c r="R182" i="2"/>
  <c r="N182" i="2"/>
  <c r="J182" i="2"/>
  <c r="F182" i="2"/>
  <c r="Y182" i="2"/>
  <c r="U182" i="2"/>
  <c r="Q182" i="2"/>
  <c r="M182" i="2"/>
  <c r="I182" i="2"/>
  <c r="E182" i="2"/>
  <c r="AB182" i="2"/>
  <c r="X182" i="2"/>
  <c r="T182" i="2"/>
  <c r="P182" i="2"/>
  <c r="L182" i="2"/>
  <c r="H182" i="2"/>
  <c r="AA202" i="2"/>
  <c r="W202" i="2"/>
  <c r="S202" i="2"/>
  <c r="O202" i="2"/>
  <c r="K202" i="2"/>
  <c r="G202" i="2"/>
  <c r="Z202" i="2"/>
  <c r="V202" i="2"/>
  <c r="R202" i="2"/>
  <c r="N202" i="2"/>
  <c r="J202" i="2"/>
  <c r="F202" i="2"/>
  <c r="Y202" i="2"/>
  <c r="U202" i="2"/>
  <c r="Q202" i="2"/>
  <c r="M202" i="2"/>
  <c r="I202" i="2"/>
  <c r="E202" i="2"/>
  <c r="AB202" i="2"/>
  <c r="X202" i="2"/>
  <c r="T202" i="2"/>
  <c r="P202" i="2"/>
  <c r="L202" i="2"/>
  <c r="H202" i="2"/>
  <c r="AA230" i="2"/>
  <c r="W230" i="2"/>
  <c r="S230" i="2"/>
  <c r="O230" i="2"/>
  <c r="K230" i="2"/>
  <c r="G230" i="2"/>
  <c r="Z230" i="2"/>
  <c r="V230" i="2"/>
  <c r="R230" i="2"/>
  <c r="N230" i="2"/>
  <c r="J230" i="2"/>
  <c r="F230" i="2"/>
  <c r="Y230" i="2"/>
  <c r="U230" i="2"/>
  <c r="Q230" i="2"/>
  <c r="M230" i="2"/>
  <c r="I230" i="2"/>
  <c r="E230" i="2"/>
  <c r="AB230" i="2"/>
  <c r="X230" i="2"/>
  <c r="T230" i="2"/>
  <c r="P230" i="2"/>
  <c r="L230" i="2"/>
  <c r="H230" i="2"/>
  <c r="AA298" i="2"/>
  <c r="W298" i="2"/>
  <c r="S298" i="2"/>
  <c r="O298" i="2"/>
  <c r="K298" i="2"/>
  <c r="G298" i="2"/>
  <c r="Z298" i="2"/>
  <c r="V298" i="2"/>
  <c r="R298" i="2"/>
  <c r="N298" i="2"/>
  <c r="J298" i="2"/>
  <c r="F298" i="2"/>
  <c r="Y298" i="2"/>
  <c r="U298" i="2"/>
  <c r="Q298" i="2"/>
  <c r="M298" i="2"/>
  <c r="I298" i="2"/>
  <c r="E298" i="2"/>
  <c r="AB298" i="2"/>
  <c r="X298" i="2"/>
  <c r="T298" i="2"/>
  <c r="P298" i="2"/>
  <c r="L298" i="2"/>
  <c r="H298" i="2"/>
  <c r="AA350" i="2"/>
  <c r="W350" i="2"/>
  <c r="S350" i="2"/>
  <c r="O350" i="2"/>
  <c r="K350" i="2"/>
  <c r="G350" i="2"/>
  <c r="Z350" i="2"/>
  <c r="V350" i="2"/>
  <c r="R350" i="2"/>
  <c r="N350" i="2"/>
  <c r="J350" i="2"/>
  <c r="F350" i="2"/>
  <c r="Y350" i="2"/>
  <c r="U350" i="2"/>
  <c r="Q350" i="2"/>
  <c r="M350" i="2"/>
  <c r="I350" i="2"/>
  <c r="E350" i="2"/>
  <c r="AB350" i="2"/>
  <c r="X350" i="2"/>
  <c r="T350" i="2"/>
  <c r="P350" i="2"/>
  <c r="L350" i="2"/>
  <c r="H350" i="2"/>
  <c r="AA414" i="2"/>
  <c r="W414" i="2"/>
  <c r="S414" i="2"/>
  <c r="O414" i="2"/>
  <c r="K414" i="2"/>
  <c r="G414" i="2"/>
  <c r="Z414" i="2"/>
  <c r="V414" i="2"/>
  <c r="R414" i="2"/>
  <c r="N414" i="2"/>
  <c r="J414" i="2"/>
  <c r="F414" i="2"/>
  <c r="Y414" i="2"/>
  <c r="U414" i="2"/>
  <c r="Q414" i="2"/>
  <c r="M414" i="2"/>
  <c r="I414" i="2"/>
  <c r="E414" i="2"/>
  <c r="AB414" i="2"/>
  <c r="X414" i="2"/>
  <c r="T414" i="2"/>
  <c r="P414" i="2"/>
  <c r="L414" i="2"/>
  <c r="H414" i="2"/>
  <c r="AA446" i="2"/>
  <c r="W446" i="2"/>
  <c r="S446" i="2"/>
  <c r="O446" i="2"/>
  <c r="K446" i="2"/>
  <c r="G446" i="2"/>
  <c r="Z446" i="2"/>
  <c r="V446" i="2"/>
  <c r="R446" i="2"/>
  <c r="N446" i="2"/>
  <c r="J446" i="2"/>
  <c r="F446" i="2"/>
  <c r="Y446" i="2"/>
  <c r="U446" i="2"/>
  <c r="Q446" i="2"/>
  <c r="M446" i="2"/>
  <c r="I446" i="2"/>
  <c r="E446" i="2"/>
  <c r="AB446" i="2"/>
  <c r="X446" i="2"/>
  <c r="T446" i="2"/>
  <c r="P446" i="2"/>
  <c r="L446" i="2"/>
  <c r="H446" i="2"/>
  <c r="Z483" i="2"/>
  <c r="V483" i="2"/>
  <c r="R483" i="2"/>
  <c r="N483" i="2"/>
  <c r="J483" i="2"/>
  <c r="F483" i="2"/>
  <c r="Y483" i="2"/>
  <c r="U483" i="2"/>
  <c r="Q483" i="2"/>
  <c r="M483" i="2"/>
  <c r="I483" i="2"/>
  <c r="E483" i="2"/>
  <c r="AB483" i="2"/>
  <c r="X483" i="2"/>
  <c r="T483" i="2"/>
  <c r="P483" i="2"/>
  <c r="L483" i="2"/>
  <c r="H483" i="2"/>
  <c r="AA483" i="2"/>
  <c r="W483" i="2"/>
  <c r="S483" i="2"/>
  <c r="O483" i="2"/>
  <c r="K483" i="2"/>
  <c r="G483" i="2"/>
  <c r="Z591" i="2"/>
  <c r="V591" i="2"/>
  <c r="R591" i="2"/>
  <c r="N591" i="2"/>
  <c r="J591" i="2"/>
  <c r="F591" i="2"/>
  <c r="Y591" i="2"/>
  <c r="U591" i="2"/>
  <c r="Q591" i="2"/>
  <c r="M591" i="2"/>
  <c r="I591" i="2"/>
  <c r="E591" i="2"/>
  <c r="AB591" i="2"/>
  <c r="X591" i="2"/>
  <c r="T591" i="2"/>
  <c r="P591" i="2"/>
  <c r="L591" i="2"/>
  <c r="H591" i="2"/>
  <c r="AA591" i="2"/>
  <c r="W591" i="2"/>
  <c r="S591" i="2"/>
  <c r="O591" i="2"/>
  <c r="K591" i="2"/>
  <c r="G591" i="2"/>
  <c r="Z735" i="2"/>
  <c r="V735" i="2"/>
  <c r="R735" i="2"/>
  <c r="N735" i="2"/>
  <c r="J735" i="2"/>
  <c r="F735" i="2"/>
  <c r="Y735" i="2"/>
  <c r="U735" i="2"/>
  <c r="Q735" i="2"/>
  <c r="M735" i="2"/>
  <c r="I735" i="2"/>
  <c r="E735" i="2"/>
  <c r="AB735" i="2"/>
  <c r="T735" i="2"/>
  <c r="L735" i="2"/>
  <c r="AA735" i="2"/>
  <c r="S735" i="2"/>
  <c r="K735" i="2"/>
  <c r="X735" i="2"/>
  <c r="P735" i="2"/>
  <c r="H735" i="2"/>
  <c r="W735" i="2"/>
  <c r="O735" i="2"/>
  <c r="G735" i="2"/>
  <c r="Y799" i="2"/>
  <c r="U799" i="2"/>
  <c r="Q799" i="2"/>
  <c r="M799" i="2"/>
  <c r="I799" i="2"/>
  <c r="E799" i="2"/>
  <c r="AB799" i="2"/>
  <c r="X799" i="2"/>
  <c r="T799" i="2"/>
  <c r="P799" i="2"/>
  <c r="L799" i="2"/>
  <c r="H799" i="2"/>
  <c r="Z799" i="2"/>
  <c r="R799" i="2"/>
  <c r="J799" i="2"/>
  <c r="W799" i="2"/>
  <c r="O799" i="2"/>
  <c r="G799" i="2"/>
  <c r="V799" i="2"/>
  <c r="F799" i="2"/>
  <c r="S799" i="2"/>
  <c r="N799" i="2"/>
  <c r="K799" i="2"/>
  <c r="AA799" i="2"/>
  <c r="Y5" i="2"/>
  <c r="U5" i="2"/>
  <c r="Q5" i="2"/>
  <c r="M5" i="2"/>
  <c r="I5" i="2"/>
  <c r="E5" i="2"/>
  <c r="AB5" i="2"/>
  <c r="X5" i="2"/>
  <c r="T5" i="2"/>
  <c r="P5" i="2"/>
  <c r="L5" i="2"/>
  <c r="H5" i="2"/>
  <c r="AA5" i="2"/>
  <c r="W5" i="2"/>
  <c r="S5" i="2"/>
  <c r="O5" i="2"/>
  <c r="K5" i="2"/>
  <c r="G5" i="2"/>
  <c r="Z5" i="2"/>
  <c r="V5" i="2"/>
  <c r="R5" i="2"/>
  <c r="N5" i="2"/>
  <c r="J5" i="2"/>
  <c r="F5" i="2"/>
  <c r="Y41" i="2"/>
  <c r="U41" i="2"/>
  <c r="Q41" i="2"/>
  <c r="M41" i="2"/>
  <c r="I41" i="2"/>
  <c r="E41" i="2"/>
  <c r="X41" i="2"/>
  <c r="T41" i="2"/>
  <c r="P41" i="2"/>
  <c r="L41" i="2"/>
  <c r="H41" i="2"/>
  <c r="AA41" i="2"/>
  <c r="W41" i="2"/>
  <c r="S41" i="2"/>
  <c r="O41" i="2"/>
  <c r="K41" i="2"/>
  <c r="G41" i="2"/>
  <c r="Z41" i="2"/>
  <c r="V41" i="2"/>
  <c r="R41" i="2"/>
  <c r="N41" i="2"/>
  <c r="J41" i="2"/>
  <c r="F41" i="2"/>
  <c r="Y69" i="2"/>
  <c r="U69" i="2"/>
  <c r="Q69" i="2"/>
  <c r="M69" i="2"/>
  <c r="I69" i="2"/>
  <c r="E69" i="2"/>
  <c r="X69" i="2"/>
  <c r="T69" i="2"/>
  <c r="P69" i="2"/>
  <c r="L69" i="2"/>
  <c r="H69" i="2"/>
  <c r="AA69" i="2"/>
  <c r="W69" i="2"/>
  <c r="S69" i="2"/>
  <c r="O69" i="2"/>
  <c r="K69" i="2"/>
  <c r="G69" i="2"/>
  <c r="Z69" i="2"/>
  <c r="V69" i="2"/>
  <c r="R69" i="2"/>
  <c r="N69" i="2"/>
  <c r="J69" i="2"/>
  <c r="F69" i="2"/>
  <c r="Y97" i="2"/>
  <c r="U97" i="2"/>
  <c r="Q97" i="2"/>
  <c r="M97" i="2"/>
  <c r="I97" i="2"/>
  <c r="E97" i="2"/>
  <c r="AB97" i="2"/>
  <c r="X97" i="2"/>
  <c r="T97" i="2"/>
  <c r="P97" i="2"/>
  <c r="L97" i="2"/>
  <c r="H97" i="2"/>
  <c r="AA97" i="2"/>
  <c r="W97" i="2"/>
  <c r="S97" i="2"/>
  <c r="O97" i="2"/>
  <c r="K97" i="2"/>
  <c r="G97" i="2"/>
  <c r="Z97" i="2"/>
  <c r="V97" i="2"/>
  <c r="R97" i="2"/>
  <c r="N97" i="2"/>
  <c r="J97" i="2"/>
  <c r="F97" i="2"/>
  <c r="Y145" i="2"/>
  <c r="U145" i="2"/>
  <c r="Q145" i="2"/>
  <c r="M145" i="2"/>
  <c r="I145" i="2"/>
  <c r="E145" i="2"/>
  <c r="AB145" i="2"/>
  <c r="X145" i="2"/>
  <c r="T145" i="2"/>
  <c r="P145" i="2"/>
  <c r="L145" i="2"/>
  <c r="H145" i="2"/>
  <c r="AA145" i="2"/>
  <c r="W145" i="2"/>
  <c r="S145" i="2"/>
  <c r="O145" i="2"/>
  <c r="K145" i="2"/>
  <c r="G145" i="2"/>
  <c r="Z145" i="2"/>
  <c r="V145" i="2"/>
  <c r="R145" i="2"/>
  <c r="N145" i="2"/>
  <c r="J145" i="2"/>
  <c r="F145" i="2"/>
  <c r="AB169" i="2"/>
  <c r="X169" i="2"/>
  <c r="T169" i="2"/>
  <c r="P169" i="2"/>
  <c r="L169" i="2"/>
  <c r="H169" i="2"/>
  <c r="AA169" i="2"/>
  <c r="W169" i="2"/>
  <c r="S169" i="2"/>
  <c r="O169" i="2"/>
  <c r="K169" i="2"/>
  <c r="G169" i="2"/>
  <c r="Z169" i="2"/>
  <c r="V169" i="2"/>
  <c r="R169" i="2"/>
  <c r="N169" i="2"/>
  <c r="J169" i="2"/>
  <c r="F169" i="2"/>
  <c r="Y169" i="2"/>
  <c r="U169" i="2"/>
  <c r="Q169" i="2"/>
  <c r="M169" i="2"/>
  <c r="I169" i="2"/>
  <c r="E169" i="2"/>
  <c r="Z16" i="2"/>
  <c r="V16" i="2"/>
  <c r="R16" i="2"/>
  <c r="N16" i="2"/>
  <c r="J16" i="2"/>
  <c r="F16" i="2"/>
  <c r="Y16" i="2"/>
  <c r="U16" i="2"/>
  <c r="Q16" i="2"/>
  <c r="M16" i="2"/>
  <c r="I16" i="2"/>
  <c r="E16" i="2"/>
  <c r="AB16" i="2"/>
  <c r="X16" i="2"/>
  <c r="T16" i="2"/>
  <c r="P16" i="2"/>
  <c r="L16" i="2"/>
  <c r="H16" i="2"/>
  <c r="AA16" i="2"/>
  <c r="W16" i="2"/>
  <c r="S16" i="2"/>
  <c r="O16" i="2"/>
  <c r="K16" i="2"/>
  <c r="G16" i="2"/>
  <c r="Z32" i="2"/>
  <c r="V32" i="2"/>
  <c r="R32" i="2"/>
  <c r="N32" i="2"/>
  <c r="J32" i="2"/>
  <c r="F32" i="2"/>
  <c r="Y32" i="2"/>
  <c r="U32" i="2"/>
  <c r="Q32" i="2"/>
  <c r="M32" i="2"/>
  <c r="I32" i="2"/>
  <c r="E32" i="2"/>
  <c r="AB32" i="2"/>
  <c r="X32" i="2"/>
  <c r="T32" i="2"/>
  <c r="P32" i="2"/>
  <c r="L32" i="2"/>
  <c r="H32" i="2"/>
  <c r="AA32" i="2"/>
  <c r="W32" i="2"/>
  <c r="S32" i="2"/>
  <c r="O32" i="2"/>
  <c r="K32" i="2"/>
  <c r="G32" i="2"/>
  <c r="Z48" i="2"/>
  <c r="V48" i="2"/>
  <c r="R48" i="2"/>
  <c r="N48" i="2"/>
  <c r="J48" i="2"/>
  <c r="F48" i="2"/>
  <c r="Y48" i="2"/>
  <c r="U48" i="2"/>
  <c r="Q48" i="2"/>
  <c r="M48" i="2"/>
  <c r="I48" i="2"/>
  <c r="E48" i="2"/>
  <c r="X48" i="2"/>
  <c r="T48" i="2"/>
  <c r="P48" i="2"/>
  <c r="L48" i="2"/>
  <c r="H48" i="2"/>
  <c r="AA48" i="2"/>
  <c r="W48" i="2"/>
  <c r="S48" i="2"/>
  <c r="O48" i="2"/>
  <c r="K48" i="2"/>
  <c r="G48" i="2"/>
  <c r="Z64" i="2"/>
  <c r="V64" i="2"/>
  <c r="R64" i="2"/>
  <c r="N64" i="2"/>
  <c r="J64" i="2"/>
  <c r="F64" i="2"/>
  <c r="Y64" i="2"/>
  <c r="U64" i="2"/>
  <c r="Q64" i="2"/>
  <c r="M64" i="2"/>
  <c r="I64" i="2"/>
  <c r="E64" i="2"/>
  <c r="X64" i="2"/>
  <c r="T64" i="2"/>
  <c r="P64" i="2"/>
  <c r="L64" i="2"/>
  <c r="H64" i="2"/>
  <c r="AA64" i="2"/>
  <c r="W64" i="2"/>
  <c r="S64" i="2"/>
  <c r="O64" i="2"/>
  <c r="K64" i="2"/>
  <c r="G64" i="2"/>
  <c r="Z80" i="2"/>
  <c r="V80" i="2"/>
  <c r="R80" i="2"/>
  <c r="N80" i="2"/>
  <c r="J80" i="2"/>
  <c r="F80" i="2"/>
  <c r="Y80" i="2"/>
  <c r="U80" i="2"/>
  <c r="Q80" i="2"/>
  <c r="M80" i="2"/>
  <c r="I80" i="2"/>
  <c r="E80" i="2"/>
  <c r="AB80" i="2"/>
  <c r="X80" i="2"/>
  <c r="T80" i="2"/>
  <c r="P80" i="2"/>
  <c r="L80" i="2"/>
  <c r="H80" i="2"/>
  <c r="AA80" i="2"/>
  <c r="W80" i="2"/>
  <c r="S80" i="2"/>
  <c r="O80" i="2"/>
  <c r="K80" i="2"/>
  <c r="G80" i="2"/>
  <c r="Z96" i="2"/>
  <c r="V96" i="2"/>
  <c r="R96" i="2"/>
  <c r="N96" i="2"/>
  <c r="J96" i="2"/>
  <c r="F96" i="2"/>
  <c r="Y96" i="2"/>
  <c r="U96" i="2"/>
  <c r="Q96" i="2"/>
  <c r="M96" i="2"/>
  <c r="I96" i="2"/>
  <c r="E96" i="2"/>
  <c r="AB96" i="2"/>
  <c r="X96" i="2"/>
  <c r="T96" i="2"/>
  <c r="P96" i="2"/>
  <c r="L96" i="2"/>
  <c r="H96" i="2"/>
  <c r="AA96" i="2"/>
  <c r="W96" i="2"/>
  <c r="S96" i="2"/>
  <c r="O96" i="2"/>
  <c r="K96" i="2"/>
  <c r="G96" i="2"/>
  <c r="Z112" i="2"/>
  <c r="V112" i="2"/>
  <c r="R112" i="2"/>
  <c r="N112" i="2"/>
  <c r="J112" i="2"/>
  <c r="F112" i="2"/>
  <c r="Y112" i="2"/>
  <c r="U112" i="2"/>
  <c r="Q112" i="2"/>
  <c r="M112" i="2"/>
  <c r="I112" i="2"/>
  <c r="E112" i="2"/>
  <c r="AB112" i="2"/>
  <c r="X112" i="2"/>
  <c r="T112" i="2"/>
  <c r="P112" i="2"/>
  <c r="L112" i="2"/>
  <c r="H112" i="2"/>
  <c r="AA112" i="2"/>
  <c r="W112" i="2"/>
  <c r="S112" i="2"/>
  <c r="O112" i="2"/>
  <c r="K112" i="2"/>
  <c r="G112" i="2"/>
  <c r="Z128" i="2"/>
  <c r="V128" i="2"/>
  <c r="R128" i="2"/>
  <c r="N128" i="2"/>
  <c r="J128" i="2"/>
  <c r="F128" i="2"/>
  <c r="Y128" i="2"/>
  <c r="U128" i="2"/>
  <c r="Q128" i="2"/>
  <c r="M128" i="2"/>
  <c r="I128" i="2"/>
  <c r="E128" i="2"/>
  <c r="AB128" i="2"/>
  <c r="X128" i="2"/>
  <c r="T128" i="2"/>
  <c r="P128" i="2"/>
  <c r="L128" i="2"/>
  <c r="H128" i="2"/>
  <c r="AA128" i="2"/>
  <c r="W128" i="2"/>
  <c r="S128" i="2"/>
  <c r="O128" i="2"/>
  <c r="K128" i="2"/>
  <c r="G128" i="2"/>
  <c r="Z144" i="2"/>
  <c r="V144" i="2"/>
  <c r="R144" i="2"/>
  <c r="N144" i="2"/>
  <c r="J144" i="2"/>
  <c r="F144" i="2"/>
  <c r="Y144" i="2"/>
  <c r="U144" i="2"/>
  <c r="Q144" i="2"/>
  <c r="M144" i="2"/>
  <c r="I144" i="2"/>
  <c r="E144" i="2"/>
  <c r="AB144" i="2"/>
  <c r="X144" i="2"/>
  <c r="T144" i="2"/>
  <c r="P144" i="2"/>
  <c r="L144" i="2"/>
  <c r="H144" i="2"/>
  <c r="AA144" i="2"/>
  <c r="W144" i="2"/>
  <c r="S144" i="2"/>
  <c r="O144" i="2"/>
  <c r="K144" i="2"/>
  <c r="G144" i="2"/>
  <c r="Y160" i="2"/>
  <c r="U160" i="2"/>
  <c r="Q160" i="2"/>
  <c r="M160" i="2"/>
  <c r="I160" i="2"/>
  <c r="E160" i="2"/>
  <c r="AB160" i="2"/>
  <c r="X160" i="2"/>
  <c r="T160" i="2"/>
  <c r="P160" i="2"/>
  <c r="L160" i="2"/>
  <c r="H160" i="2"/>
  <c r="AA160" i="2"/>
  <c r="W160" i="2"/>
  <c r="S160" i="2"/>
  <c r="O160" i="2"/>
  <c r="K160" i="2"/>
  <c r="G160" i="2"/>
  <c r="Z160" i="2"/>
  <c r="V160" i="2"/>
  <c r="R160" i="2"/>
  <c r="N160" i="2"/>
  <c r="J160" i="2"/>
  <c r="F160" i="2"/>
  <c r="Y176" i="2"/>
  <c r="U176" i="2"/>
  <c r="Q176" i="2"/>
  <c r="M176" i="2"/>
  <c r="I176" i="2"/>
  <c r="E176" i="2"/>
  <c r="AB176" i="2"/>
  <c r="X176" i="2"/>
  <c r="T176" i="2"/>
  <c r="P176" i="2"/>
  <c r="L176" i="2"/>
  <c r="H176" i="2"/>
  <c r="AA176" i="2"/>
  <c r="W176" i="2"/>
  <c r="S176" i="2"/>
  <c r="O176" i="2"/>
  <c r="K176" i="2"/>
  <c r="G176" i="2"/>
  <c r="Z176" i="2"/>
  <c r="V176" i="2"/>
  <c r="R176" i="2"/>
  <c r="N176" i="2"/>
  <c r="J176" i="2"/>
  <c r="F176" i="2"/>
  <c r="Y192" i="2"/>
  <c r="U192" i="2"/>
  <c r="Q192" i="2"/>
  <c r="M192" i="2"/>
  <c r="I192" i="2"/>
  <c r="E192" i="2"/>
  <c r="AB192" i="2"/>
  <c r="X192" i="2"/>
  <c r="T192" i="2"/>
  <c r="P192" i="2"/>
  <c r="L192" i="2"/>
  <c r="H192" i="2"/>
  <c r="AA192" i="2"/>
  <c r="W192" i="2"/>
  <c r="S192" i="2"/>
  <c r="O192" i="2"/>
  <c r="K192" i="2"/>
  <c r="G192" i="2"/>
  <c r="Z192" i="2"/>
  <c r="V192" i="2"/>
  <c r="R192" i="2"/>
  <c r="N192" i="2"/>
  <c r="J192" i="2"/>
  <c r="F192" i="2"/>
  <c r="Y208" i="2"/>
  <c r="U208" i="2"/>
  <c r="Q208" i="2"/>
  <c r="M208" i="2"/>
  <c r="I208" i="2"/>
  <c r="E208" i="2"/>
  <c r="AB208" i="2"/>
  <c r="X208" i="2"/>
  <c r="T208" i="2"/>
  <c r="P208" i="2"/>
  <c r="L208" i="2"/>
  <c r="H208" i="2"/>
  <c r="AA208" i="2"/>
  <c r="W208" i="2"/>
  <c r="S208" i="2"/>
  <c r="O208" i="2"/>
  <c r="K208" i="2"/>
  <c r="G208" i="2"/>
  <c r="Z208" i="2"/>
  <c r="V208" i="2"/>
  <c r="R208" i="2"/>
  <c r="N208" i="2"/>
  <c r="J208" i="2"/>
  <c r="F208" i="2"/>
  <c r="Y224" i="2"/>
  <c r="U224" i="2"/>
  <c r="Q224" i="2"/>
  <c r="M224" i="2"/>
  <c r="I224" i="2"/>
  <c r="E224" i="2"/>
  <c r="AB224" i="2"/>
  <c r="X224" i="2"/>
  <c r="T224" i="2"/>
  <c r="P224" i="2"/>
  <c r="L224" i="2"/>
  <c r="H224" i="2"/>
  <c r="AA224" i="2"/>
  <c r="W224" i="2"/>
  <c r="S224" i="2"/>
  <c r="O224" i="2"/>
  <c r="K224" i="2"/>
  <c r="G224" i="2"/>
  <c r="Z224" i="2"/>
  <c r="V224" i="2"/>
  <c r="R224" i="2"/>
  <c r="N224" i="2"/>
  <c r="J224" i="2"/>
  <c r="F224" i="2"/>
  <c r="Y240" i="2"/>
  <c r="U240" i="2"/>
  <c r="Q240" i="2"/>
  <c r="M240" i="2"/>
  <c r="I240" i="2"/>
  <c r="E240" i="2"/>
  <c r="AB240" i="2"/>
  <c r="X240" i="2"/>
  <c r="T240" i="2"/>
  <c r="P240" i="2"/>
  <c r="L240" i="2"/>
  <c r="H240" i="2"/>
  <c r="AA240" i="2"/>
  <c r="W240" i="2"/>
  <c r="S240" i="2"/>
  <c r="O240" i="2"/>
  <c r="K240" i="2"/>
  <c r="G240" i="2"/>
  <c r="Z240" i="2"/>
  <c r="V240" i="2"/>
  <c r="R240" i="2"/>
  <c r="N240" i="2"/>
  <c r="J240" i="2"/>
  <c r="F240" i="2"/>
  <c r="Y256" i="2"/>
  <c r="U256" i="2"/>
  <c r="Q256" i="2"/>
  <c r="M256" i="2"/>
  <c r="I256" i="2"/>
  <c r="E256" i="2"/>
  <c r="AB256" i="2"/>
  <c r="X256" i="2"/>
  <c r="T256" i="2"/>
  <c r="P256" i="2"/>
  <c r="L256" i="2"/>
  <c r="H256" i="2"/>
  <c r="AA256" i="2"/>
  <c r="W256" i="2"/>
  <c r="S256" i="2"/>
  <c r="O256" i="2"/>
  <c r="K256" i="2"/>
  <c r="G256" i="2"/>
  <c r="Z256" i="2"/>
  <c r="V256" i="2"/>
  <c r="R256" i="2"/>
  <c r="N256" i="2"/>
  <c r="J256" i="2"/>
  <c r="F256" i="2"/>
  <c r="Y272" i="2"/>
  <c r="U272" i="2"/>
  <c r="Q272" i="2"/>
  <c r="M272" i="2"/>
  <c r="I272" i="2"/>
  <c r="E272" i="2"/>
  <c r="AB272" i="2"/>
  <c r="X272" i="2"/>
  <c r="T272" i="2"/>
  <c r="P272" i="2"/>
  <c r="L272" i="2"/>
  <c r="H272" i="2"/>
  <c r="AA272" i="2"/>
  <c r="W272" i="2"/>
  <c r="S272" i="2"/>
  <c r="O272" i="2"/>
  <c r="K272" i="2"/>
  <c r="G272" i="2"/>
  <c r="Z272" i="2"/>
  <c r="V272" i="2"/>
  <c r="R272" i="2"/>
  <c r="N272" i="2"/>
  <c r="J272" i="2"/>
  <c r="F272" i="2"/>
  <c r="Y288" i="2"/>
  <c r="U288" i="2"/>
  <c r="Q288" i="2"/>
  <c r="M288" i="2"/>
  <c r="I288" i="2"/>
  <c r="E288" i="2"/>
  <c r="AB288" i="2"/>
  <c r="X288" i="2"/>
  <c r="T288" i="2"/>
  <c r="P288" i="2"/>
  <c r="L288" i="2"/>
  <c r="H288" i="2"/>
  <c r="AA288" i="2"/>
  <c r="W288" i="2"/>
  <c r="S288" i="2"/>
  <c r="O288" i="2"/>
  <c r="K288" i="2"/>
  <c r="G288" i="2"/>
  <c r="Z288" i="2"/>
  <c r="V288" i="2"/>
  <c r="R288" i="2"/>
  <c r="N288" i="2"/>
  <c r="J288" i="2"/>
  <c r="F288" i="2"/>
  <c r="Y304" i="2"/>
  <c r="U304" i="2"/>
  <c r="Q304" i="2"/>
  <c r="M304" i="2"/>
  <c r="I304" i="2"/>
  <c r="E304" i="2"/>
  <c r="AB304" i="2"/>
  <c r="X304" i="2"/>
  <c r="T304" i="2"/>
  <c r="P304" i="2"/>
  <c r="L304" i="2"/>
  <c r="H304" i="2"/>
  <c r="AA304" i="2"/>
  <c r="W304" i="2"/>
  <c r="S304" i="2"/>
  <c r="O304" i="2"/>
  <c r="K304" i="2"/>
  <c r="G304" i="2"/>
  <c r="Z304" i="2"/>
  <c r="V304" i="2"/>
  <c r="R304" i="2"/>
  <c r="N304" i="2"/>
  <c r="J304" i="2"/>
  <c r="F304" i="2"/>
  <c r="Y320" i="2"/>
  <c r="U320" i="2"/>
  <c r="Q320" i="2"/>
  <c r="M320" i="2"/>
  <c r="I320" i="2"/>
  <c r="E320" i="2"/>
  <c r="AB320" i="2"/>
  <c r="X320" i="2"/>
  <c r="T320" i="2"/>
  <c r="P320" i="2"/>
  <c r="L320" i="2"/>
  <c r="H320" i="2"/>
  <c r="AA320" i="2"/>
  <c r="W320" i="2"/>
  <c r="S320" i="2"/>
  <c r="O320" i="2"/>
  <c r="K320" i="2"/>
  <c r="G320" i="2"/>
  <c r="Z320" i="2"/>
  <c r="V320" i="2"/>
  <c r="R320" i="2"/>
  <c r="N320" i="2"/>
  <c r="J320" i="2"/>
  <c r="F320" i="2"/>
  <c r="Y336" i="2"/>
  <c r="U336" i="2"/>
  <c r="Q336" i="2"/>
  <c r="M336" i="2"/>
  <c r="I336" i="2"/>
  <c r="E336" i="2"/>
  <c r="AB336" i="2"/>
  <c r="X336" i="2"/>
  <c r="T336" i="2"/>
  <c r="P336" i="2"/>
  <c r="L336" i="2"/>
  <c r="H336" i="2"/>
  <c r="AA336" i="2"/>
  <c r="W336" i="2"/>
  <c r="S336" i="2"/>
  <c r="O336" i="2"/>
  <c r="K336" i="2"/>
  <c r="G336" i="2"/>
  <c r="Z336" i="2"/>
  <c r="V336" i="2"/>
  <c r="R336" i="2"/>
  <c r="N336" i="2"/>
  <c r="J336" i="2"/>
  <c r="F336" i="2"/>
  <c r="Y352" i="2"/>
  <c r="U352" i="2"/>
  <c r="Q352" i="2"/>
  <c r="M352" i="2"/>
  <c r="I352" i="2"/>
  <c r="E352" i="2"/>
  <c r="AB352" i="2"/>
  <c r="X352" i="2"/>
  <c r="T352" i="2"/>
  <c r="P352" i="2"/>
  <c r="L352" i="2"/>
  <c r="H352" i="2"/>
  <c r="AA352" i="2"/>
  <c r="W352" i="2"/>
  <c r="S352" i="2"/>
  <c r="O352" i="2"/>
  <c r="K352" i="2"/>
  <c r="G352" i="2"/>
  <c r="Z352" i="2"/>
  <c r="V352" i="2"/>
  <c r="R352" i="2"/>
  <c r="N352" i="2"/>
  <c r="J352" i="2"/>
  <c r="F352" i="2"/>
  <c r="Y368" i="2"/>
  <c r="U368" i="2"/>
  <c r="Q368" i="2"/>
  <c r="M368" i="2"/>
  <c r="I368" i="2"/>
  <c r="E368" i="2"/>
  <c r="AB368" i="2"/>
  <c r="X368" i="2"/>
  <c r="T368" i="2"/>
  <c r="P368" i="2"/>
  <c r="L368" i="2"/>
  <c r="H368" i="2"/>
  <c r="AA368" i="2"/>
  <c r="W368" i="2"/>
  <c r="S368" i="2"/>
  <c r="O368" i="2"/>
  <c r="K368" i="2"/>
  <c r="G368" i="2"/>
  <c r="Z368" i="2"/>
  <c r="V368" i="2"/>
  <c r="R368" i="2"/>
  <c r="N368" i="2"/>
  <c r="J368" i="2"/>
  <c r="F368" i="2"/>
  <c r="Y384" i="2"/>
  <c r="U384" i="2"/>
  <c r="Q384" i="2"/>
  <c r="M384" i="2"/>
  <c r="I384" i="2"/>
  <c r="E384" i="2"/>
  <c r="X384" i="2"/>
  <c r="T384" i="2"/>
  <c r="P384" i="2"/>
  <c r="L384" i="2"/>
  <c r="H384" i="2"/>
  <c r="W384" i="2"/>
  <c r="S384" i="2"/>
  <c r="O384" i="2"/>
  <c r="K384" i="2"/>
  <c r="G384" i="2"/>
  <c r="Z384" i="2"/>
  <c r="V384" i="2"/>
  <c r="R384" i="2"/>
  <c r="N384" i="2"/>
  <c r="J384" i="2"/>
  <c r="F384" i="2"/>
  <c r="Y400" i="2"/>
  <c r="U400" i="2"/>
  <c r="Q400" i="2"/>
  <c r="M400" i="2"/>
  <c r="I400" i="2"/>
  <c r="E400" i="2"/>
  <c r="AB400" i="2"/>
  <c r="X400" i="2"/>
  <c r="T400" i="2"/>
  <c r="P400" i="2"/>
  <c r="L400" i="2"/>
  <c r="H400" i="2"/>
  <c r="AA400" i="2"/>
  <c r="W400" i="2"/>
  <c r="S400" i="2"/>
  <c r="O400" i="2"/>
  <c r="K400" i="2"/>
  <c r="G400" i="2"/>
  <c r="Z400" i="2"/>
  <c r="V400" i="2"/>
  <c r="R400" i="2"/>
  <c r="N400" i="2"/>
  <c r="J400" i="2"/>
  <c r="F400" i="2"/>
  <c r="Y416" i="2"/>
  <c r="U416" i="2"/>
  <c r="Q416" i="2"/>
  <c r="M416" i="2"/>
  <c r="I416" i="2"/>
  <c r="E416" i="2"/>
  <c r="AB416" i="2"/>
  <c r="X416" i="2"/>
  <c r="T416" i="2"/>
  <c r="P416" i="2"/>
  <c r="L416" i="2"/>
  <c r="H416" i="2"/>
  <c r="AA416" i="2"/>
  <c r="W416" i="2"/>
  <c r="S416" i="2"/>
  <c r="O416" i="2"/>
  <c r="K416" i="2"/>
  <c r="G416" i="2"/>
  <c r="Z416" i="2"/>
  <c r="V416" i="2"/>
  <c r="R416" i="2"/>
  <c r="N416" i="2"/>
  <c r="J416" i="2"/>
  <c r="F416" i="2"/>
  <c r="Y432" i="2"/>
  <c r="U432" i="2"/>
  <c r="Q432" i="2"/>
  <c r="M432" i="2"/>
  <c r="I432" i="2"/>
  <c r="E432" i="2"/>
  <c r="AB432" i="2"/>
  <c r="X432" i="2"/>
  <c r="T432" i="2"/>
  <c r="P432" i="2"/>
  <c r="L432" i="2"/>
  <c r="H432" i="2"/>
  <c r="AA432" i="2"/>
  <c r="W432" i="2"/>
  <c r="S432" i="2"/>
  <c r="O432" i="2"/>
  <c r="K432" i="2"/>
  <c r="G432" i="2"/>
  <c r="Z432" i="2"/>
  <c r="V432" i="2"/>
  <c r="R432" i="2"/>
  <c r="N432" i="2"/>
  <c r="J432" i="2"/>
  <c r="F432" i="2"/>
  <c r="Y448" i="2"/>
  <c r="U448" i="2"/>
  <c r="Q448" i="2"/>
  <c r="M448" i="2"/>
  <c r="I448" i="2"/>
  <c r="E448" i="2"/>
  <c r="AB448" i="2"/>
  <c r="X448" i="2"/>
  <c r="T448" i="2"/>
  <c r="P448" i="2"/>
  <c r="L448" i="2"/>
  <c r="H448" i="2"/>
  <c r="AA448" i="2"/>
  <c r="W448" i="2"/>
  <c r="S448" i="2"/>
  <c r="O448" i="2"/>
  <c r="K448" i="2"/>
  <c r="G448" i="2"/>
  <c r="Z448" i="2"/>
  <c r="V448" i="2"/>
  <c r="R448" i="2"/>
  <c r="N448" i="2"/>
  <c r="J448" i="2"/>
  <c r="F448" i="2"/>
  <c r="Z466" i="2"/>
  <c r="V466" i="2"/>
  <c r="R466" i="2"/>
  <c r="N466" i="2"/>
  <c r="J466" i="2"/>
  <c r="F466" i="2"/>
  <c r="Y466" i="2"/>
  <c r="U466" i="2"/>
  <c r="Q466" i="2"/>
  <c r="M466" i="2"/>
  <c r="I466" i="2"/>
  <c r="E466" i="2"/>
  <c r="AB466" i="2"/>
  <c r="X466" i="2"/>
  <c r="T466" i="2"/>
  <c r="P466" i="2"/>
  <c r="L466" i="2"/>
  <c r="H466" i="2"/>
  <c r="AA466" i="2"/>
  <c r="W466" i="2"/>
  <c r="S466" i="2"/>
  <c r="O466" i="2"/>
  <c r="K466" i="2"/>
  <c r="G466" i="2"/>
  <c r="Z487" i="2"/>
  <c r="V487" i="2"/>
  <c r="R487" i="2"/>
  <c r="N487" i="2"/>
  <c r="J487" i="2"/>
  <c r="F487" i="2"/>
  <c r="Y487" i="2"/>
  <c r="U487" i="2"/>
  <c r="Q487" i="2"/>
  <c r="M487" i="2"/>
  <c r="I487" i="2"/>
  <c r="E487" i="2"/>
  <c r="AB487" i="2"/>
  <c r="X487" i="2"/>
  <c r="T487" i="2"/>
  <c r="P487" i="2"/>
  <c r="L487" i="2"/>
  <c r="H487" i="2"/>
  <c r="AA487" i="2"/>
  <c r="W487" i="2"/>
  <c r="S487" i="2"/>
  <c r="O487" i="2"/>
  <c r="K487" i="2"/>
  <c r="G487" i="2"/>
  <c r="Z519" i="2"/>
  <c r="V519" i="2"/>
  <c r="R519" i="2"/>
  <c r="N519" i="2"/>
  <c r="J519" i="2"/>
  <c r="F519" i="2"/>
  <c r="Y519" i="2"/>
  <c r="U519" i="2"/>
  <c r="Q519" i="2"/>
  <c r="M519" i="2"/>
  <c r="I519" i="2"/>
  <c r="E519" i="2"/>
  <c r="AB519" i="2"/>
  <c r="X519" i="2"/>
  <c r="T519" i="2"/>
  <c r="P519" i="2"/>
  <c r="L519" i="2"/>
  <c r="H519" i="2"/>
  <c r="AA519" i="2"/>
  <c r="W519" i="2"/>
  <c r="S519" i="2"/>
  <c r="O519" i="2"/>
  <c r="K519" i="2"/>
  <c r="G519" i="2"/>
  <c r="Z567" i="2"/>
  <c r="V567" i="2"/>
  <c r="R567" i="2"/>
  <c r="N567" i="2"/>
  <c r="J567" i="2"/>
  <c r="F567" i="2"/>
  <c r="Y567" i="2"/>
  <c r="U567" i="2"/>
  <c r="Q567" i="2"/>
  <c r="M567" i="2"/>
  <c r="I567" i="2"/>
  <c r="E567" i="2"/>
  <c r="AB567" i="2"/>
  <c r="X567" i="2"/>
  <c r="T567" i="2"/>
  <c r="P567" i="2"/>
  <c r="L567" i="2"/>
  <c r="H567" i="2"/>
  <c r="AA567" i="2"/>
  <c r="W567" i="2"/>
  <c r="S567" i="2"/>
  <c r="O567" i="2"/>
  <c r="K567" i="2"/>
  <c r="G567" i="2"/>
  <c r="Z631" i="2"/>
  <c r="V631" i="2"/>
  <c r="R631" i="2"/>
  <c r="N631" i="2"/>
  <c r="J631" i="2"/>
  <c r="F631" i="2"/>
  <c r="Y631" i="2"/>
  <c r="U631" i="2"/>
  <c r="Q631" i="2"/>
  <c r="M631" i="2"/>
  <c r="I631" i="2"/>
  <c r="E631" i="2"/>
  <c r="AB631" i="2"/>
  <c r="X631" i="2"/>
  <c r="T631" i="2"/>
  <c r="P631" i="2"/>
  <c r="L631" i="2"/>
  <c r="H631" i="2"/>
  <c r="AA631" i="2"/>
  <c r="W631" i="2"/>
  <c r="S631" i="2"/>
  <c r="O631" i="2"/>
  <c r="K631" i="2"/>
  <c r="G631" i="2"/>
  <c r="Z695" i="2"/>
  <c r="V695" i="2"/>
  <c r="R695" i="2"/>
  <c r="N695" i="2"/>
  <c r="J695" i="2"/>
  <c r="F695" i="2"/>
  <c r="Y695" i="2"/>
  <c r="U695" i="2"/>
  <c r="Q695" i="2"/>
  <c r="M695" i="2"/>
  <c r="I695" i="2"/>
  <c r="E695" i="2"/>
  <c r="AB695" i="2"/>
  <c r="T695" i="2"/>
  <c r="L695" i="2"/>
  <c r="AA695" i="2"/>
  <c r="S695" i="2"/>
  <c r="K695" i="2"/>
  <c r="X695" i="2"/>
  <c r="P695" i="2"/>
  <c r="H695" i="2"/>
  <c r="W695" i="2"/>
  <c r="O695" i="2"/>
  <c r="G695" i="2"/>
  <c r="Z759" i="2"/>
  <c r="V759" i="2"/>
  <c r="R759" i="2"/>
  <c r="N759" i="2"/>
  <c r="J759" i="2"/>
  <c r="F759" i="2"/>
  <c r="Y759" i="2"/>
  <c r="U759" i="2"/>
  <c r="Q759" i="2"/>
  <c r="M759" i="2"/>
  <c r="I759" i="2"/>
  <c r="E759" i="2"/>
  <c r="AB759" i="2"/>
  <c r="T759" i="2"/>
  <c r="L759" i="2"/>
  <c r="AA759" i="2"/>
  <c r="S759" i="2"/>
  <c r="K759" i="2"/>
  <c r="X759" i="2"/>
  <c r="P759" i="2"/>
  <c r="H759" i="2"/>
  <c r="W759" i="2"/>
  <c r="O759" i="2"/>
  <c r="G759" i="2"/>
  <c r="Y823" i="2"/>
  <c r="U823" i="2"/>
  <c r="Q823" i="2"/>
  <c r="M823" i="2"/>
  <c r="I823" i="2"/>
  <c r="E823" i="2"/>
  <c r="AB823" i="2"/>
  <c r="X823" i="2"/>
  <c r="T823" i="2"/>
  <c r="P823" i="2"/>
  <c r="L823" i="2"/>
  <c r="H823" i="2"/>
  <c r="Z823" i="2"/>
  <c r="R823" i="2"/>
  <c r="J823" i="2"/>
  <c r="W823" i="2"/>
  <c r="O823" i="2"/>
  <c r="G823" i="2"/>
  <c r="N823" i="2"/>
  <c r="AA823" i="2"/>
  <c r="K823" i="2"/>
  <c r="V823" i="2"/>
  <c r="F823" i="2"/>
  <c r="S823" i="2"/>
  <c r="AA226" i="2"/>
  <c r="W226" i="2"/>
  <c r="S226" i="2"/>
  <c r="O226" i="2"/>
  <c r="K226" i="2"/>
  <c r="G226" i="2"/>
  <c r="Z226" i="2"/>
  <c r="V226" i="2"/>
  <c r="R226" i="2"/>
  <c r="N226" i="2"/>
  <c r="J226" i="2"/>
  <c r="F226" i="2"/>
  <c r="Y226" i="2"/>
  <c r="U226" i="2"/>
  <c r="Q226" i="2"/>
  <c r="M226" i="2"/>
  <c r="I226" i="2"/>
  <c r="E226" i="2"/>
  <c r="AB226" i="2"/>
  <c r="X226" i="2"/>
  <c r="T226" i="2"/>
  <c r="P226" i="2"/>
  <c r="L226" i="2"/>
  <c r="H226" i="2"/>
  <c r="AA266" i="2"/>
  <c r="W266" i="2"/>
  <c r="S266" i="2"/>
  <c r="O266" i="2"/>
  <c r="K266" i="2"/>
  <c r="G266" i="2"/>
  <c r="Z266" i="2"/>
  <c r="V266" i="2"/>
  <c r="R266" i="2"/>
  <c r="N266" i="2"/>
  <c r="J266" i="2"/>
  <c r="F266" i="2"/>
  <c r="Y266" i="2"/>
  <c r="U266" i="2"/>
  <c r="Q266" i="2"/>
  <c r="M266" i="2"/>
  <c r="I266" i="2"/>
  <c r="E266" i="2"/>
  <c r="AB266" i="2"/>
  <c r="X266" i="2"/>
  <c r="T266" i="2"/>
  <c r="P266" i="2"/>
  <c r="L266" i="2"/>
  <c r="H266" i="2"/>
  <c r="W386" i="2"/>
  <c r="S386" i="2"/>
  <c r="O386" i="2"/>
  <c r="K386" i="2"/>
  <c r="G386" i="2"/>
  <c r="Z386" i="2"/>
  <c r="V386" i="2"/>
  <c r="R386" i="2"/>
  <c r="N386" i="2"/>
  <c r="J386" i="2"/>
  <c r="F386" i="2"/>
  <c r="Y386" i="2"/>
  <c r="U386" i="2"/>
  <c r="Q386" i="2"/>
  <c r="M386" i="2"/>
  <c r="I386" i="2"/>
  <c r="E386" i="2"/>
  <c r="X386" i="2"/>
  <c r="T386" i="2"/>
  <c r="P386" i="2"/>
  <c r="L386" i="2"/>
  <c r="H386" i="2"/>
  <c r="AA442" i="2"/>
  <c r="W442" i="2"/>
  <c r="S442" i="2"/>
  <c r="O442" i="2"/>
  <c r="K442" i="2"/>
  <c r="G442" i="2"/>
  <c r="Z442" i="2"/>
  <c r="V442" i="2"/>
  <c r="R442" i="2"/>
  <c r="N442" i="2"/>
  <c r="J442" i="2"/>
  <c r="F442" i="2"/>
  <c r="Y442" i="2"/>
  <c r="U442" i="2"/>
  <c r="Q442" i="2"/>
  <c r="M442" i="2"/>
  <c r="I442" i="2"/>
  <c r="E442" i="2"/>
  <c r="AB442" i="2"/>
  <c r="X442" i="2"/>
  <c r="T442" i="2"/>
  <c r="P442" i="2"/>
  <c r="L442" i="2"/>
  <c r="H442" i="2"/>
  <c r="Z531" i="2"/>
  <c r="V531" i="2"/>
  <c r="R531" i="2"/>
  <c r="N531" i="2"/>
  <c r="J531" i="2"/>
  <c r="F531" i="2"/>
  <c r="Y531" i="2"/>
  <c r="U531" i="2"/>
  <c r="Q531" i="2"/>
  <c r="M531" i="2"/>
  <c r="I531" i="2"/>
  <c r="E531" i="2"/>
  <c r="AB531" i="2"/>
  <c r="X531" i="2"/>
  <c r="T531" i="2"/>
  <c r="P531" i="2"/>
  <c r="L531" i="2"/>
  <c r="H531" i="2"/>
  <c r="AA531" i="2"/>
  <c r="W531" i="2"/>
  <c r="S531" i="2"/>
  <c r="O531" i="2"/>
  <c r="K531" i="2"/>
  <c r="G531" i="2"/>
  <c r="Y13" i="2"/>
  <c r="U13" i="2"/>
  <c r="Q13" i="2"/>
  <c r="M13" i="2"/>
  <c r="I13" i="2"/>
  <c r="E13" i="2"/>
  <c r="AB13" i="2"/>
  <c r="X13" i="2"/>
  <c r="T13" i="2"/>
  <c r="P13" i="2"/>
  <c r="L13" i="2"/>
  <c r="H13" i="2"/>
  <c r="AA13" i="2"/>
  <c r="W13" i="2"/>
  <c r="S13" i="2"/>
  <c r="O13" i="2"/>
  <c r="K13" i="2"/>
  <c r="G13" i="2"/>
  <c r="Z13" i="2"/>
  <c r="V13" i="2"/>
  <c r="R13" i="2"/>
  <c r="N13" i="2"/>
  <c r="J13" i="2"/>
  <c r="F13" i="2"/>
  <c r="Y77" i="2"/>
  <c r="U77" i="2"/>
  <c r="Q77" i="2"/>
  <c r="M77" i="2"/>
  <c r="I77" i="2"/>
  <c r="E77" i="2"/>
  <c r="AB77" i="2"/>
  <c r="X77" i="2"/>
  <c r="T77" i="2"/>
  <c r="P77" i="2"/>
  <c r="L77" i="2"/>
  <c r="H77" i="2"/>
  <c r="AA77" i="2"/>
  <c r="W77" i="2"/>
  <c r="S77" i="2"/>
  <c r="O77" i="2"/>
  <c r="K77" i="2"/>
  <c r="G77" i="2"/>
  <c r="Z77" i="2"/>
  <c r="V77" i="2"/>
  <c r="R77" i="2"/>
  <c r="N77" i="2"/>
  <c r="J77" i="2"/>
  <c r="F77" i="2"/>
  <c r="Y141" i="2"/>
  <c r="U141" i="2"/>
  <c r="Q141" i="2"/>
  <c r="M141" i="2"/>
  <c r="I141" i="2"/>
  <c r="E141" i="2"/>
  <c r="AB141" i="2"/>
  <c r="X141" i="2"/>
  <c r="T141" i="2"/>
  <c r="P141" i="2"/>
  <c r="L141" i="2"/>
  <c r="H141" i="2"/>
  <c r="AA141" i="2"/>
  <c r="W141" i="2"/>
  <c r="S141" i="2"/>
  <c r="O141" i="2"/>
  <c r="K141" i="2"/>
  <c r="G141" i="2"/>
  <c r="Z141" i="2"/>
  <c r="V141" i="2"/>
  <c r="R141" i="2"/>
  <c r="N141" i="2"/>
  <c r="J141" i="2"/>
  <c r="F141" i="2"/>
  <c r="AA15" i="2"/>
  <c r="W15" i="2"/>
  <c r="S15" i="2"/>
  <c r="O15" i="2"/>
  <c r="K15" i="2"/>
  <c r="G15" i="2"/>
  <c r="Z15" i="2"/>
  <c r="V15" i="2"/>
  <c r="R15" i="2"/>
  <c r="N15" i="2"/>
  <c r="J15" i="2"/>
  <c r="F15" i="2"/>
  <c r="Y15" i="2"/>
  <c r="U15" i="2"/>
  <c r="Q15" i="2"/>
  <c r="M15" i="2"/>
  <c r="I15" i="2"/>
  <c r="E15" i="2"/>
  <c r="AB15" i="2"/>
  <c r="X15" i="2"/>
  <c r="T15" i="2"/>
  <c r="P15" i="2"/>
  <c r="L15" i="2"/>
  <c r="H15" i="2"/>
  <c r="AA31" i="2"/>
  <c r="W31" i="2"/>
  <c r="S31" i="2"/>
  <c r="O31" i="2"/>
  <c r="K31" i="2"/>
  <c r="G31" i="2"/>
  <c r="Z31" i="2"/>
  <c r="V31" i="2"/>
  <c r="R31" i="2"/>
  <c r="N31" i="2"/>
  <c r="J31" i="2"/>
  <c r="F31" i="2"/>
  <c r="Y31" i="2"/>
  <c r="U31" i="2"/>
  <c r="Q31" i="2"/>
  <c r="M31" i="2"/>
  <c r="I31" i="2"/>
  <c r="E31" i="2"/>
  <c r="AB31" i="2"/>
  <c r="X31" i="2"/>
  <c r="T31" i="2"/>
  <c r="P31" i="2"/>
  <c r="L31" i="2"/>
  <c r="H31" i="2"/>
  <c r="AA47" i="2"/>
  <c r="W47" i="2"/>
  <c r="S47" i="2"/>
  <c r="O47" i="2"/>
  <c r="K47" i="2"/>
  <c r="G47" i="2"/>
  <c r="Z47" i="2"/>
  <c r="V47" i="2"/>
  <c r="R47" i="2"/>
  <c r="N47" i="2"/>
  <c r="J47" i="2"/>
  <c r="F47" i="2"/>
  <c r="Y47" i="2"/>
  <c r="U47" i="2"/>
  <c r="Q47" i="2"/>
  <c r="M47" i="2"/>
  <c r="I47" i="2"/>
  <c r="E47" i="2"/>
  <c r="X47" i="2"/>
  <c r="T47" i="2"/>
  <c r="P47" i="2"/>
  <c r="L47" i="2"/>
  <c r="H47" i="2"/>
  <c r="AA63" i="2"/>
  <c r="W63" i="2"/>
  <c r="S63" i="2"/>
  <c r="O63" i="2"/>
  <c r="K63" i="2"/>
  <c r="G63" i="2"/>
  <c r="Z63" i="2"/>
  <c r="V63" i="2"/>
  <c r="R63" i="2"/>
  <c r="N63" i="2"/>
  <c r="J63" i="2"/>
  <c r="F63" i="2"/>
  <c r="Y63" i="2"/>
  <c r="U63" i="2"/>
  <c r="Q63" i="2"/>
  <c r="M63" i="2"/>
  <c r="I63" i="2"/>
  <c r="E63" i="2"/>
  <c r="X63" i="2"/>
  <c r="T63" i="2"/>
  <c r="P63" i="2"/>
  <c r="L63" i="2"/>
  <c r="H63" i="2"/>
  <c r="AA79" i="2"/>
  <c r="W79" i="2"/>
  <c r="S79" i="2"/>
  <c r="O79" i="2"/>
  <c r="K79" i="2"/>
  <c r="G79" i="2"/>
  <c r="Z79" i="2"/>
  <c r="V79" i="2"/>
  <c r="R79" i="2"/>
  <c r="N79" i="2"/>
  <c r="J79" i="2"/>
  <c r="F79" i="2"/>
  <c r="Y79" i="2"/>
  <c r="U79" i="2"/>
  <c r="Q79" i="2"/>
  <c r="M79" i="2"/>
  <c r="I79" i="2"/>
  <c r="E79" i="2"/>
  <c r="AB79" i="2"/>
  <c r="X79" i="2"/>
  <c r="T79" i="2"/>
  <c r="P79" i="2"/>
  <c r="L79" i="2"/>
  <c r="H79" i="2"/>
  <c r="AA95" i="2"/>
  <c r="W95" i="2"/>
  <c r="S95" i="2"/>
  <c r="O95" i="2"/>
  <c r="K95" i="2"/>
  <c r="G95" i="2"/>
  <c r="Z95" i="2"/>
  <c r="V95" i="2"/>
  <c r="R95" i="2"/>
  <c r="N95" i="2"/>
  <c r="J95" i="2"/>
  <c r="F95" i="2"/>
  <c r="Y95" i="2"/>
  <c r="U95" i="2"/>
  <c r="Q95" i="2"/>
  <c r="M95" i="2"/>
  <c r="I95" i="2"/>
  <c r="E95" i="2"/>
  <c r="AB95" i="2"/>
  <c r="X95" i="2"/>
  <c r="T95" i="2"/>
  <c r="P95" i="2"/>
  <c r="L95" i="2"/>
  <c r="H95" i="2"/>
  <c r="AA111" i="2"/>
  <c r="W111" i="2"/>
  <c r="S111" i="2"/>
  <c r="O111" i="2"/>
  <c r="K111" i="2"/>
  <c r="G111" i="2"/>
  <c r="Z111" i="2"/>
  <c r="V111" i="2"/>
  <c r="R111" i="2"/>
  <c r="N111" i="2"/>
  <c r="J111" i="2"/>
  <c r="F111" i="2"/>
  <c r="Y111" i="2"/>
  <c r="U111" i="2"/>
  <c r="Q111" i="2"/>
  <c r="M111" i="2"/>
  <c r="I111" i="2"/>
  <c r="E111" i="2"/>
  <c r="AB111" i="2"/>
  <c r="X111" i="2"/>
  <c r="T111" i="2"/>
  <c r="P111" i="2"/>
  <c r="L111" i="2"/>
  <c r="H111" i="2"/>
  <c r="AA127" i="2"/>
  <c r="W127" i="2"/>
  <c r="S127" i="2"/>
  <c r="O127" i="2"/>
  <c r="K127" i="2"/>
  <c r="G127" i="2"/>
  <c r="Z127" i="2"/>
  <c r="V127" i="2"/>
  <c r="R127" i="2"/>
  <c r="N127" i="2"/>
  <c r="J127" i="2"/>
  <c r="F127" i="2"/>
  <c r="Y127" i="2"/>
  <c r="U127" i="2"/>
  <c r="Q127" i="2"/>
  <c r="M127" i="2"/>
  <c r="I127" i="2"/>
  <c r="E127" i="2"/>
  <c r="AB127" i="2"/>
  <c r="X127" i="2"/>
  <c r="T127" i="2"/>
  <c r="P127" i="2"/>
  <c r="L127" i="2"/>
  <c r="H127" i="2"/>
  <c r="AA143" i="2"/>
  <c r="W143" i="2"/>
  <c r="S143" i="2"/>
  <c r="O143" i="2"/>
  <c r="K143" i="2"/>
  <c r="G143" i="2"/>
  <c r="Z143" i="2"/>
  <c r="V143" i="2"/>
  <c r="R143" i="2"/>
  <c r="N143" i="2"/>
  <c r="J143" i="2"/>
  <c r="F143" i="2"/>
  <c r="Y143" i="2"/>
  <c r="U143" i="2"/>
  <c r="Q143" i="2"/>
  <c r="M143" i="2"/>
  <c r="I143" i="2"/>
  <c r="E143" i="2"/>
  <c r="AB143" i="2"/>
  <c r="X143" i="2"/>
  <c r="T143" i="2"/>
  <c r="P143" i="2"/>
  <c r="L143" i="2"/>
  <c r="H143" i="2"/>
  <c r="Z159" i="2"/>
  <c r="V159" i="2"/>
  <c r="R159" i="2"/>
  <c r="N159" i="2"/>
  <c r="J159" i="2"/>
  <c r="F159" i="2"/>
  <c r="Y159" i="2"/>
  <c r="U159" i="2"/>
  <c r="Q159" i="2"/>
  <c r="M159" i="2"/>
  <c r="I159" i="2"/>
  <c r="E159" i="2"/>
  <c r="AB159" i="2"/>
  <c r="X159" i="2"/>
  <c r="T159" i="2"/>
  <c r="P159" i="2"/>
  <c r="L159" i="2"/>
  <c r="H159" i="2"/>
  <c r="AA159" i="2"/>
  <c r="W159" i="2"/>
  <c r="S159" i="2"/>
  <c r="O159" i="2"/>
  <c r="K159" i="2"/>
  <c r="G159" i="2"/>
  <c r="Z175" i="2"/>
  <c r="V175" i="2"/>
  <c r="R175" i="2"/>
  <c r="N175" i="2"/>
  <c r="J175" i="2"/>
  <c r="F175" i="2"/>
  <c r="Y175" i="2"/>
  <c r="U175" i="2"/>
  <c r="Q175" i="2"/>
  <c r="M175" i="2"/>
  <c r="I175" i="2"/>
  <c r="E175" i="2"/>
  <c r="AB175" i="2"/>
  <c r="X175" i="2"/>
  <c r="T175" i="2"/>
  <c r="P175" i="2"/>
  <c r="L175" i="2"/>
  <c r="H175" i="2"/>
  <c r="AA175" i="2"/>
  <c r="W175" i="2"/>
  <c r="S175" i="2"/>
  <c r="O175" i="2"/>
  <c r="K175" i="2"/>
  <c r="G175" i="2"/>
  <c r="Z191" i="2"/>
  <c r="V191" i="2"/>
  <c r="R191" i="2"/>
  <c r="N191" i="2"/>
  <c r="J191" i="2"/>
  <c r="F191" i="2"/>
  <c r="Y191" i="2"/>
  <c r="U191" i="2"/>
  <c r="Q191" i="2"/>
  <c r="M191" i="2"/>
  <c r="I191" i="2"/>
  <c r="E191" i="2"/>
  <c r="AB191" i="2"/>
  <c r="X191" i="2"/>
  <c r="T191" i="2"/>
  <c r="P191" i="2"/>
  <c r="L191" i="2"/>
  <c r="H191" i="2"/>
  <c r="AA191" i="2"/>
  <c r="W191" i="2"/>
  <c r="S191" i="2"/>
  <c r="O191" i="2"/>
  <c r="K191" i="2"/>
  <c r="G191" i="2"/>
  <c r="Z207" i="2"/>
  <c r="V207" i="2"/>
  <c r="R207" i="2"/>
  <c r="N207" i="2"/>
  <c r="J207" i="2"/>
  <c r="F207" i="2"/>
  <c r="Y207" i="2"/>
  <c r="U207" i="2"/>
  <c r="Q207" i="2"/>
  <c r="M207" i="2"/>
  <c r="I207" i="2"/>
  <c r="E207" i="2"/>
  <c r="AB207" i="2"/>
  <c r="X207" i="2"/>
  <c r="T207" i="2"/>
  <c r="P207" i="2"/>
  <c r="L207" i="2"/>
  <c r="H207" i="2"/>
  <c r="AA207" i="2"/>
  <c r="W207" i="2"/>
  <c r="S207" i="2"/>
  <c r="O207" i="2"/>
  <c r="K207" i="2"/>
  <c r="G207" i="2"/>
  <c r="Z223" i="2"/>
  <c r="V223" i="2"/>
  <c r="R223" i="2"/>
  <c r="N223" i="2"/>
  <c r="J223" i="2"/>
  <c r="F223" i="2"/>
  <c r="Y223" i="2"/>
  <c r="U223" i="2"/>
  <c r="Q223" i="2"/>
  <c r="M223" i="2"/>
  <c r="I223" i="2"/>
  <c r="E223" i="2"/>
  <c r="AB223" i="2"/>
  <c r="X223" i="2"/>
  <c r="T223" i="2"/>
  <c r="P223" i="2"/>
  <c r="L223" i="2"/>
  <c r="H223" i="2"/>
  <c r="AA223" i="2"/>
  <c r="W223" i="2"/>
  <c r="S223" i="2"/>
  <c r="O223" i="2"/>
  <c r="K223" i="2"/>
  <c r="G223" i="2"/>
  <c r="Z239" i="2"/>
  <c r="V239" i="2"/>
  <c r="R239" i="2"/>
  <c r="N239" i="2"/>
  <c r="J239" i="2"/>
  <c r="F239" i="2"/>
  <c r="Y239" i="2"/>
  <c r="U239" i="2"/>
  <c r="Q239" i="2"/>
  <c r="M239" i="2"/>
  <c r="I239" i="2"/>
  <c r="E239" i="2"/>
  <c r="AB239" i="2"/>
  <c r="X239" i="2"/>
  <c r="T239" i="2"/>
  <c r="P239" i="2"/>
  <c r="L239" i="2"/>
  <c r="H239" i="2"/>
  <c r="AA239" i="2"/>
  <c r="W239" i="2"/>
  <c r="S239" i="2"/>
  <c r="O239" i="2"/>
  <c r="K239" i="2"/>
  <c r="G239" i="2"/>
  <c r="Z255" i="2"/>
  <c r="V255" i="2"/>
  <c r="R255" i="2"/>
  <c r="N255" i="2"/>
  <c r="J255" i="2"/>
  <c r="F255" i="2"/>
  <c r="Y255" i="2"/>
  <c r="U255" i="2"/>
  <c r="Q255" i="2"/>
  <c r="M255" i="2"/>
  <c r="I255" i="2"/>
  <c r="E255" i="2"/>
  <c r="AB255" i="2"/>
  <c r="X255" i="2"/>
  <c r="T255" i="2"/>
  <c r="P255" i="2"/>
  <c r="L255" i="2"/>
  <c r="H255" i="2"/>
  <c r="AA255" i="2"/>
  <c r="W255" i="2"/>
  <c r="S255" i="2"/>
  <c r="O255" i="2"/>
  <c r="K255" i="2"/>
  <c r="G255" i="2"/>
  <c r="Z271" i="2"/>
  <c r="V271" i="2"/>
  <c r="R271" i="2"/>
  <c r="N271" i="2"/>
  <c r="J271" i="2"/>
  <c r="F271" i="2"/>
  <c r="Y271" i="2"/>
  <c r="U271" i="2"/>
  <c r="Q271" i="2"/>
  <c r="M271" i="2"/>
  <c r="I271" i="2"/>
  <c r="E271" i="2"/>
  <c r="AB271" i="2"/>
  <c r="X271" i="2"/>
  <c r="T271" i="2"/>
  <c r="P271" i="2"/>
  <c r="L271" i="2"/>
  <c r="H271" i="2"/>
  <c r="AA271" i="2"/>
  <c r="W271" i="2"/>
  <c r="S271" i="2"/>
  <c r="O271" i="2"/>
  <c r="K271" i="2"/>
  <c r="G271" i="2"/>
  <c r="Z287" i="2"/>
  <c r="V287" i="2"/>
  <c r="R287" i="2"/>
  <c r="N287" i="2"/>
  <c r="J287" i="2"/>
  <c r="F287" i="2"/>
  <c r="Y287" i="2"/>
  <c r="U287" i="2"/>
  <c r="Q287" i="2"/>
  <c r="M287" i="2"/>
  <c r="I287" i="2"/>
  <c r="E287" i="2"/>
  <c r="AB287" i="2"/>
  <c r="X287" i="2"/>
  <c r="T287" i="2"/>
  <c r="P287" i="2"/>
  <c r="L287" i="2"/>
  <c r="H287" i="2"/>
  <c r="AA287" i="2"/>
  <c r="W287" i="2"/>
  <c r="S287" i="2"/>
  <c r="O287" i="2"/>
  <c r="K287" i="2"/>
  <c r="G287" i="2"/>
  <c r="Z303" i="2"/>
  <c r="V303" i="2"/>
  <c r="R303" i="2"/>
  <c r="N303" i="2"/>
  <c r="J303" i="2"/>
  <c r="F303" i="2"/>
  <c r="Y303" i="2"/>
  <c r="U303" i="2"/>
  <c r="Q303" i="2"/>
  <c r="M303" i="2"/>
  <c r="I303" i="2"/>
  <c r="E303" i="2"/>
  <c r="AB303" i="2"/>
  <c r="X303" i="2"/>
  <c r="T303" i="2"/>
  <c r="P303" i="2"/>
  <c r="L303" i="2"/>
  <c r="H303" i="2"/>
  <c r="AA303" i="2"/>
  <c r="W303" i="2"/>
  <c r="S303" i="2"/>
  <c r="O303" i="2"/>
  <c r="K303" i="2"/>
  <c r="G303" i="2"/>
  <c r="Z319" i="2"/>
  <c r="V319" i="2"/>
  <c r="R319" i="2"/>
  <c r="N319" i="2"/>
  <c r="J319" i="2"/>
  <c r="F319" i="2"/>
  <c r="Y319" i="2"/>
  <c r="U319" i="2"/>
  <c r="Q319" i="2"/>
  <c r="M319" i="2"/>
  <c r="I319" i="2"/>
  <c r="E319" i="2"/>
  <c r="AB319" i="2"/>
  <c r="X319" i="2"/>
  <c r="T319" i="2"/>
  <c r="P319" i="2"/>
  <c r="L319" i="2"/>
  <c r="H319" i="2"/>
  <c r="AA319" i="2"/>
  <c r="W319" i="2"/>
  <c r="S319" i="2"/>
  <c r="O319" i="2"/>
  <c r="K319" i="2"/>
  <c r="G319" i="2"/>
  <c r="Z335" i="2"/>
  <c r="V335" i="2"/>
  <c r="R335" i="2"/>
  <c r="N335" i="2"/>
  <c r="J335" i="2"/>
  <c r="F335" i="2"/>
  <c r="Y335" i="2"/>
  <c r="U335" i="2"/>
  <c r="Q335" i="2"/>
  <c r="M335" i="2"/>
  <c r="I335" i="2"/>
  <c r="E335" i="2"/>
  <c r="AB335" i="2"/>
  <c r="X335" i="2"/>
  <c r="T335" i="2"/>
  <c r="P335" i="2"/>
  <c r="L335" i="2"/>
  <c r="H335" i="2"/>
  <c r="AA335" i="2"/>
  <c r="W335" i="2"/>
  <c r="S335" i="2"/>
  <c r="O335" i="2"/>
  <c r="K335" i="2"/>
  <c r="G335" i="2"/>
  <c r="Z351" i="2"/>
  <c r="V351" i="2"/>
  <c r="R351" i="2"/>
  <c r="N351" i="2"/>
  <c r="J351" i="2"/>
  <c r="F351" i="2"/>
  <c r="Y351" i="2"/>
  <c r="U351" i="2"/>
  <c r="Q351" i="2"/>
  <c r="M351" i="2"/>
  <c r="I351" i="2"/>
  <c r="E351" i="2"/>
  <c r="AB351" i="2"/>
  <c r="X351" i="2"/>
  <c r="T351" i="2"/>
  <c r="P351" i="2"/>
  <c r="L351" i="2"/>
  <c r="H351" i="2"/>
  <c r="AA351" i="2"/>
  <c r="W351" i="2"/>
  <c r="S351" i="2"/>
  <c r="O351" i="2"/>
  <c r="K351" i="2"/>
  <c r="G351" i="2"/>
  <c r="Z367" i="2"/>
  <c r="V367" i="2"/>
  <c r="R367" i="2"/>
  <c r="N367" i="2"/>
  <c r="J367" i="2"/>
  <c r="F367" i="2"/>
  <c r="Y367" i="2"/>
  <c r="U367" i="2"/>
  <c r="Q367" i="2"/>
  <c r="M367" i="2"/>
  <c r="I367" i="2"/>
  <c r="E367" i="2"/>
  <c r="AB367" i="2"/>
  <c r="X367" i="2"/>
  <c r="T367" i="2"/>
  <c r="P367" i="2"/>
  <c r="L367" i="2"/>
  <c r="H367" i="2"/>
  <c r="AA367" i="2"/>
  <c r="W367" i="2"/>
  <c r="S367" i="2"/>
  <c r="O367" i="2"/>
  <c r="K367" i="2"/>
  <c r="G367" i="2"/>
  <c r="Z383" i="2"/>
  <c r="V383" i="2"/>
  <c r="R383" i="2"/>
  <c r="N383" i="2"/>
  <c r="J383" i="2"/>
  <c r="F383" i="2"/>
  <c r="Y383" i="2"/>
  <c r="U383" i="2"/>
  <c r="Q383" i="2"/>
  <c r="M383" i="2"/>
  <c r="I383" i="2"/>
  <c r="E383" i="2"/>
  <c r="X383" i="2"/>
  <c r="T383" i="2"/>
  <c r="P383" i="2"/>
  <c r="L383" i="2"/>
  <c r="H383" i="2"/>
  <c r="W383" i="2"/>
  <c r="S383" i="2"/>
  <c r="O383" i="2"/>
  <c r="K383" i="2"/>
  <c r="G383" i="2"/>
  <c r="Z399" i="2"/>
  <c r="V399" i="2"/>
  <c r="R399" i="2"/>
  <c r="N399" i="2"/>
  <c r="J399" i="2"/>
  <c r="F399" i="2"/>
  <c r="Y399" i="2"/>
  <c r="U399" i="2"/>
  <c r="Q399" i="2"/>
  <c r="M399" i="2"/>
  <c r="I399" i="2"/>
  <c r="E399" i="2"/>
  <c r="AB399" i="2"/>
  <c r="X399" i="2"/>
  <c r="T399" i="2"/>
  <c r="P399" i="2"/>
  <c r="L399" i="2"/>
  <c r="H399" i="2"/>
  <c r="AA399" i="2"/>
  <c r="W399" i="2"/>
  <c r="S399" i="2"/>
  <c r="O399" i="2"/>
  <c r="K399" i="2"/>
  <c r="G399" i="2"/>
  <c r="Z415" i="2"/>
  <c r="V415" i="2"/>
  <c r="R415" i="2"/>
  <c r="N415" i="2"/>
  <c r="J415" i="2"/>
  <c r="F415" i="2"/>
  <c r="Y415" i="2"/>
  <c r="U415" i="2"/>
  <c r="Q415" i="2"/>
  <c r="M415" i="2"/>
  <c r="I415" i="2"/>
  <c r="E415" i="2"/>
  <c r="AB415" i="2"/>
  <c r="X415" i="2"/>
  <c r="T415" i="2"/>
  <c r="P415" i="2"/>
  <c r="L415" i="2"/>
  <c r="H415" i="2"/>
  <c r="AA415" i="2"/>
  <c r="W415" i="2"/>
  <c r="S415" i="2"/>
  <c r="O415" i="2"/>
  <c r="K415" i="2"/>
  <c r="G415" i="2"/>
  <c r="Z431" i="2"/>
  <c r="V431" i="2"/>
  <c r="R431" i="2"/>
  <c r="N431" i="2"/>
  <c r="J431" i="2"/>
  <c r="F431" i="2"/>
  <c r="Y431" i="2"/>
  <c r="U431" i="2"/>
  <c r="Q431" i="2"/>
  <c r="M431" i="2"/>
  <c r="I431" i="2"/>
  <c r="E431" i="2"/>
  <c r="AB431" i="2"/>
  <c r="X431" i="2"/>
  <c r="T431" i="2"/>
  <c r="P431" i="2"/>
  <c r="L431" i="2"/>
  <c r="H431" i="2"/>
  <c r="AA431" i="2"/>
  <c r="W431" i="2"/>
  <c r="S431" i="2"/>
  <c r="O431" i="2"/>
  <c r="K431" i="2"/>
  <c r="G431" i="2"/>
  <c r="Z447" i="2"/>
  <c r="V447" i="2"/>
  <c r="R447" i="2"/>
  <c r="N447" i="2"/>
  <c r="J447" i="2"/>
  <c r="F447" i="2"/>
  <c r="Y447" i="2"/>
  <c r="U447" i="2"/>
  <c r="Q447" i="2"/>
  <c r="M447" i="2"/>
  <c r="I447" i="2"/>
  <c r="E447" i="2"/>
  <c r="AB447" i="2"/>
  <c r="X447" i="2"/>
  <c r="T447" i="2"/>
  <c r="P447" i="2"/>
  <c r="L447" i="2"/>
  <c r="H447" i="2"/>
  <c r="AA447" i="2"/>
  <c r="W447" i="2"/>
  <c r="S447" i="2"/>
  <c r="O447" i="2"/>
  <c r="K447" i="2"/>
  <c r="G447" i="2"/>
  <c r="Z463" i="2"/>
  <c r="V463" i="2"/>
  <c r="R463" i="2"/>
  <c r="N463" i="2"/>
  <c r="J463" i="2"/>
  <c r="F463" i="2"/>
  <c r="Y463" i="2"/>
  <c r="U463" i="2"/>
  <c r="Q463" i="2"/>
  <c r="M463" i="2"/>
  <c r="I463" i="2"/>
  <c r="E463" i="2"/>
  <c r="AB463" i="2"/>
  <c r="X463" i="2"/>
  <c r="T463" i="2"/>
  <c r="P463" i="2"/>
  <c r="L463" i="2"/>
  <c r="H463" i="2"/>
  <c r="AA463" i="2"/>
  <c r="W463" i="2"/>
  <c r="S463" i="2"/>
  <c r="O463" i="2"/>
  <c r="K463" i="2"/>
  <c r="G463" i="2"/>
  <c r="Z482" i="2"/>
  <c r="V482" i="2"/>
  <c r="R482" i="2"/>
  <c r="N482" i="2"/>
  <c r="J482" i="2"/>
  <c r="F482" i="2"/>
  <c r="Y482" i="2"/>
  <c r="U482" i="2"/>
  <c r="Q482" i="2"/>
  <c r="M482" i="2"/>
  <c r="I482" i="2"/>
  <c r="E482" i="2"/>
  <c r="AB482" i="2"/>
  <c r="X482" i="2"/>
  <c r="T482" i="2"/>
  <c r="P482" i="2"/>
  <c r="L482" i="2"/>
  <c r="H482" i="2"/>
  <c r="AA482" i="2"/>
  <c r="W482" i="2"/>
  <c r="S482" i="2"/>
  <c r="O482" i="2"/>
  <c r="K482" i="2"/>
  <c r="G482" i="2"/>
  <c r="Z514" i="2"/>
  <c r="V514" i="2"/>
  <c r="R514" i="2"/>
  <c r="N514" i="2"/>
  <c r="J514" i="2"/>
  <c r="F514" i="2"/>
  <c r="Y514" i="2"/>
  <c r="U514" i="2"/>
  <c r="Q514" i="2"/>
  <c r="M514" i="2"/>
  <c r="I514" i="2"/>
  <c r="E514" i="2"/>
  <c r="AB514" i="2"/>
  <c r="X514" i="2"/>
  <c r="T514" i="2"/>
  <c r="P514" i="2"/>
  <c r="L514" i="2"/>
  <c r="H514" i="2"/>
  <c r="AA514" i="2"/>
  <c r="W514" i="2"/>
  <c r="S514" i="2"/>
  <c r="O514" i="2"/>
  <c r="K514" i="2"/>
  <c r="G514" i="2"/>
  <c r="Z555" i="2"/>
  <c r="V555" i="2"/>
  <c r="R555" i="2"/>
  <c r="N555" i="2"/>
  <c r="J555" i="2"/>
  <c r="F555" i="2"/>
  <c r="Y555" i="2"/>
  <c r="U555" i="2"/>
  <c r="Q555" i="2"/>
  <c r="M555" i="2"/>
  <c r="I555" i="2"/>
  <c r="E555" i="2"/>
  <c r="AB555" i="2"/>
  <c r="X555" i="2"/>
  <c r="T555" i="2"/>
  <c r="P555" i="2"/>
  <c r="L555" i="2"/>
  <c r="H555" i="2"/>
  <c r="AA555" i="2"/>
  <c r="W555" i="2"/>
  <c r="S555" i="2"/>
  <c r="O555" i="2"/>
  <c r="K555" i="2"/>
  <c r="G555" i="2"/>
  <c r="Z619" i="2"/>
  <c r="V619" i="2"/>
  <c r="R619" i="2"/>
  <c r="N619" i="2"/>
  <c r="J619" i="2"/>
  <c r="F619" i="2"/>
  <c r="Y619" i="2"/>
  <c r="U619" i="2"/>
  <c r="Q619" i="2"/>
  <c r="M619" i="2"/>
  <c r="I619" i="2"/>
  <c r="E619" i="2"/>
  <c r="AB619" i="2"/>
  <c r="X619" i="2"/>
  <c r="T619" i="2"/>
  <c r="P619" i="2"/>
  <c r="L619" i="2"/>
  <c r="H619" i="2"/>
  <c r="AA619" i="2"/>
  <c r="W619" i="2"/>
  <c r="S619" i="2"/>
  <c r="O619" i="2"/>
  <c r="K619" i="2"/>
  <c r="G619" i="2"/>
  <c r="Z683" i="2"/>
  <c r="V683" i="2"/>
  <c r="R683" i="2"/>
  <c r="N683" i="2"/>
  <c r="J683" i="2"/>
  <c r="F683" i="2"/>
  <c r="Y683" i="2"/>
  <c r="U683" i="2"/>
  <c r="Q683" i="2"/>
  <c r="M683" i="2"/>
  <c r="I683" i="2"/>
  <c r="E683" i="2"/>
  <c r="AB683" i="2"/>
  <c r="T683" i="2"/>
  <c r="L683" i="2"/>
  <c r="AA683" i="2"/>
  <c r="S683" i="2"/>
  <c r="K683" i="2"/>
  <c r="X683" i="2"/>
  <c r="P683" i="2"/>
  <c r="H683" i="2"/>
  <c r="W683" i="2"/>
  <c r="O683" i="2"/>
  <c r="G683" i="2"/>
  <c r="Z747" i="2"/>
  <c r="V747" i="2"/>
  <c r="R747" i="2"/>
  <c r="N747" i="2"/>
  <c r="J747" i="2"/>
  <c r="F747" i="2"/>
  <c r="Y747" i="2"/>
  <c r="U747" i="2"/>
  <c r="Q747" i="2"/>
  <c r="M747" i="2"/>
  <c r="I747" i="2"/>
  <c r="E747" i="2"/>
  <c r="AB747" i="2"/>
  <c r="T747" i="2"/>
  <c r="L747" i="2"/>
  <c r="AA747" i="2"/>
  <c r="S747" i="2"/>
  <c r="K747" i="2"/>
  <c r="X747" i="2"/>
  <c r="P747" i="2"/>
  <c r="H747" i="2"/>
  <c r="W747" i="2"/>
  <c r="O747" i="2"/>
  <c r="G747" i="2"/>
  <c r="Y811" i="2"/>
  <c r="U811" i="2"/>
  <c r="Q811" i="2"/>
  <c r="M811" i="2"/>
  <c r="I811" i="2"/>
  <c r="E811" i="2"/>
  <c r="AB811" i="2"/>
  <c r="X811" i="2"/>
  <c r="T811" i="2"/>
  <c r="P811" i="2"/>
  <c r="L811" i="2"/>
  <c r="H811" i="2"/>
  <c r="Z811" i="2"/>
  <c r="R811" i="2"/>
  <c r="J811" i="2"/>
  <c r="W811" i="2"/>
  <c r="O811" i="2"/>
  <c r="G811" i="2"/>
  <c r="AA811" i="2"/>
  <c r="K811" i="2"/>
  <c r="V811" i="2"/>
  <c r="F811" i="2"/>
  <c r="S811" i="2"/>
  <c r="N811" i="2"/>
  <c r="Z492" i="2"/>
  <c r="V492" i="2"/>
  <c r="R492" i="2"/>
  <c r="N492" i="2"/>
  <c r="J492" i="2"/>
  <c r="F492" i="2"/>
  <c r="Y492" i="2"/>
  <c r="U492" i="2"/>
  <c r="Q492" i="2"/>
  <c r="M492" i="2"/>
  <c r="I492" i="2"/>
  <c r="E492" i="2"/>
  <c r="AB492" i="2"/>
  <c r="X492" i="2"/>
  <c r="T492" i="2"/>
  <c r="P492" i="2"/>
  <c r="L492" i="2"/>
  <c r="H492" i="2"/>
  <c r="AA492" i="2"/>
  <c r="W492" i="2"/>
  <c r="S492" i="2"/>
  <c r="O492" i="2"/>
  <c r="K492" i="2"/>
  <c r="G492" i="2"/>
  <c r="Z508" i="2"/>
  <c r="V508" i="2"/>
  <c r="R508" i="2"/>
  <c r="N508" i="2"/>
  <c r="J508" i="2"/>
  <c r="F508" i="2"/>
  <c r="Y508" i="2"/>
  <c r="U508" i="2"/>
  <c r="Q508" i="2"/>
  <c r="M508" i="2"/>
  <c r="I508" i="2"/>
  <c r="E508" i="2"/>
  <c r="AB508" i="2"/>
  <c r="X508" i="2"/>
  <c r="T508" i="2"/>
  <c r="P508" i="2"/>
  <c r="L508" i="2"/>
  <c r="H508" i="2"/>
  <c r="AA508" i="2"/>
  <c r="W508" i="2"/>
  <c r="S508" i="2"/>
  <c r="O508" i="2"/>
  <c r="K508" i="2"/>
  <c r="G508" i="2"/>
  <c r="Z524" i="2"/>
  <c r="V524" i="2"/>
  <c r="R524" i="2"/>
  <c r="N524" i="2"/>
  <c r="J524" i="2"/>
  <c r="F524" i="2"/>
  <c r="Y524" i="2"/>
  <c r="U524" i="2"/>
  <c r="Q524" i="2"/>
  <c r="M524" i="2"/>
  <c r="I524" i="2"/>
  <c r="E524" i="2"/>
  <c r="AB524" i="2"/>
  <c r="X524" i="2"/>
  <c r="T524" i="2"/>
  <c r="P524" i="2"/>
  <c r="L524" i="2"/>
  <c r="H524" i="2"/>
  <c r="AA524" i="2"/>
  <c r="W524" i="2"/>
  <c r="S524" i="2"/>
  <c r="O524" i="2"/>
  <c r="K524" i="2"/>
  <c r="G524" i="2"/>
  <c r="Z540" i="2"/>
  <c r="V540" i="2"/>
  <c r="R540" i="2"/>
  <c r="N540" i="2"/>
  <c r="J540" i="2"/>
  <c r="F540" i="2"/>
  <c r="Y540" i="2"/>
  <c r="U540" i="2"/>
  <c r="Q540" i="2"/>
  <c r="M540" i="2"/>
  <c r="I540" i="2"/>
  <c r="E540" i="2"/>
  <c r="AB540" i="2"/>
  <c r="X540" i="2"/>
  <c r="T540" i="2"/>
  <c r="P540" i="2"/>
  <c r="L540" i="2"/>
  <c r="H540" i="2"/>
  <c r="AA540" i="2"/>
  <c r="W540" i="2"/>
  <c r="S540" i="2"/>
  <c r="O540" i="2"/>
  <c r="K540" i="2"/>
  <c r="G540" i="2"/>
  <c r="Z556" i="2"/>
  <c r="V556" i="2"/>
  <c r="R556" i="2"/>
  <c r="N556" i="2"/>
  <c r="J556" i="2"/>
  <c r="F556" i="2"/>
  <c r="Y556" i="2"/>
  <c r="U556" i="2"/>
  <c r="Q556" i="2"/>
  <c r="M556" i="2"/>
  <c r="I556" i="2"/>
  <c r="E556" i="2"/>
  <c r="AB556" i="2"/>
  <c r="X556" i="2"/>
  <c r="T556" i="2"/>
  <c r="P556" i="2"/>
  <c r="L556" i="2"/>
  <c r="H556" i="2"/>
  <c r="AA556" i="2"/>
  <c r="W556" i="2"/>
  <c r="S556" i="2"/>
  <c r="O556" i="2"/>
  <c r="K556" i="2"/>
  <c r="G556" i="2"/>
  <c r="Z572" i="2"/>
  <c r="V572" i="2"/>
  <c r="R572" i="2"/>
  <c r="N572" i="2"/>
  <c r="J572" i="2"/>
  <c r="F572" i="2"/>
  <c r="Y572" i="2"/>
  <c r="U572" i="2"/>
  <c r="Q572" i="2"/>
  <c r="M572" i="2"/>
  <c r="I572" i="2"/>
  <c r="E572" i="2"/>
  <c r="AB572" i="2"/>
  <c r="X572" i="2"/>
  <c r="T572" i="2"/>
  <c r="P572" i="2"/>
  <c r="L572" i="2"/>
  <c r="H572" i="2"/>
  <c r="AA572" i="2"/>
  <c r="W572" i="2"/>
  <c r="S572" i="2"/>
  <c r="O572" i="2"/>
  <c r="K572" i="2"/>
  <c r="G572" i="2"/>
  <c r="Z588" i="2"/>
  <c r="V588" i="2"/>
  <c r="R588" i="2"/>
  <c r="N588" i="2"/>
  <c r="J588" i="2"/>
  <c r="F588" i="2"/>
  <c r="Y588" i="2"/>
  <c r="U588" i="2"/>
  <c r="Q588" i="2"/>
  <c r="M588" i="2"/>
  <c r="I588" i="2"/>
  <c r="E588" i="2"/>
  <c r="AB588" i="2"/>
  <c r="X588" i="2"/>
  <c r="T588" i="2"/>
  <c r="P588" i="2"/>
  <c r="L588" i="2"/>
  <c r="H588" i="2"/>
  <c r="AA588" i="2"/>
  <c r="W588" i="2"/>
  <c r="S588" i="2"/>
  <c r="O588" i="2"/>
  <c r="K588" i="2"/>
  <c r="G588" i="2"/>
  <c r="Z604" i="2"/>
  <c r="V604" i="2"/>
  <c r="R604" i="2"/>
  <c r="N604" i="2"/>
  <c r="J604" i="2"/>
  <c r="F604" i="2"/>
  <c r="Y604" i="2"/>
  <c r="U604" i="2"/>
  <c r="Q604" i="2"/>
  <c r="M604" i="2"/>
  <c r="I604" i="2"/>
  <c r="E604" i="2"/>
  <c r="AB604" i="2"/>
  <c r="X604" i="2"/>
  <c r="T604" i="2"/>
  <c r="P604" i="2"/>
  <c r="L604" i="2"/>
  <c r="H604" i="2"/>
  <c r="AA604" i="2"/>
  <c r="W604" i="2"/>
  <c r="S604" i="2"/>
  <c r="O604" i="2"/>
  <c r="K604" i="2"/>
  <c r="G604" i="2"/>
  <c r="Z620" i="2"/>
  <c r="V620" i="2"/>
  <c r="R620" i="2"/>
  <c r="N620" i="2"/>
  <c r="J620" i="2"/>
  <c r="F620" i="2"/>
  <c r="Y620" i="2"/>
  <c r="U620" i="2"/>
  <c r="Q620" i="2"/>
  <c r="M620" i="2"/>
  <c r="I620" i="2"/>
  <c r="E620" i="2"/>
  <c r="AB620" i="2"/>
  <c r="X620" i="2"/>
  <c r="T620" i="2"/>
  <c r="P620" i="2"/>
  <c r="L620" i="2"/>
  <c r="H620" i="2"/>
  <c r="AA620" i="2"/>
  <c r="W620" i="2"/>
  <c r="S620" i="2"/>
  <c r="O620" i="2"/>
  <c r="K620" i="2"/>
  <c r="G620" i="2"/>
  <c r="Z636" i="2"/>
  <c r="V636" i="2"/>
  <c r="R636" i="2"/>
  <c r="N636" i="2"/>
  <c r="J636" i="2"/>
  <c r="F636" i="2"/>
  <c r="Y636" i="2"/>
  <c r="U636" i="2"/>
  <c r="Q636" i="2"/>
  <c r="M636" i="2"/>
  <c r="I636" i="2"/>
  <c r="E636" i="2"/>
  <c r="AB636" i="2"/>
  <c r="X636" i="2"/>
  <c r="T636" i="2"/>
  <c r="P636" i="2"/>
  <c r="L636" i="2"/>
  <c r="H636" i="2"/>
  <c r="AA636" i="2"/>
  <c r="W636" i="2"/>
  <c r="S636" i="2"/>
  <c r="O636" i="2"/>
  <c r="K636" i="2"/>
  <c r="G636" i="2"/>
  <c r="Z652" i="2"/>
  <c r="V652" i="2"/>
  <c r="R652" i="2"/>
  <c r="N652" i="2"/>
  <c r="J652" i="2"/>
  <c r="F652" i="2"/>
  <c r="Y652" i="2"/>
  <c r="U652" i="2"/>
  <c r="Q652" i="2"/>
  <c r="M652" i="2"/>
  <c r="I652" i="2"/>
  <c r="E652" i="2"/>
  <c r="AB652" i="2"/>
  <c r="T652" i="2"/>
  <c r="L652" i="2"/>
  <c r="AA652" i="2"/>
  <c r="S652" i="2"/>
  <c r="K652" i="2"/>
  <c r="X652" i="2"/>
  <c r="P652" i="2"/>
  <c r="H652" i="2"/>
  <c r="W652" i="2"/>
  <c r="O652" i="2"/>
  <c r="G652" i="2"/>
  <c r="Z668" i="2"/>
  <c r="V668" i="2"/>
  <c r="R668" i="2"/>
  <c r="N668" i="2"/>
  <c r="J668" i="2"/>
  <c r="F668" i="2"/>
  <c r="Y668" i="2"/>
  <c r="U668" i="2"/>
  <c r="Q668" i="2"/>
  <c r="M668" i="2"/>
  <c r="I668" i="2"/>
  <c r="E668" i="2"/>
  <c r="AB668" i="2"/>
  <c r="T668" i="2"/>
  <c r="L668" i="2"/>
  <c r="AA668" i="2"/>
  <c r="S668" i="2"/>
  <c r="K668" i="2"/>
  <c r="X668" i="2"/>
  <c r="P668" i="2"/>
  <c r="H668" i="2"/>
  <c r="W668" i="2"/>
  <c r="O668" i="2"/>
  <c r="G668" i="2"/>
  <c r="Z684" i="2"/>
  <c r="V684" i="2"/>
  <c r="R684" i="2"/>
  <c r="N684" i="2"/>
  <c r="J684" i="2"/>
  <c r="F684" i="2"/>
  <c r="Y684" i="2"/>
  <c r="U684" i="2"/>
  <c r="Q684" i="2"/>
  <c r="M684" i="2"/>
  <c r="I684" i="2"/>
  <c r="E684" i="2"/>
  <c r="AB684" i="2"/>
  <c r="T684" i="2"/>
  <c r="L684" i="2"/>
  <c r="AA684" i="2"/>
  <c r="S684" i="2"/>
  <c r="K684" i="2"/>
  <c r="X684" i="2"/>
  <c r="P684" i="2"/>
  <c r="H684" i="2"/>
  <c r="W684" i="2"/>
  <c r="O684" i="2"/>
  <c r="G684" i="2"/>
  <c r="Z700" i="2"/>
  <c r="V700" i="2"/>
  <c r="R700" i="2"/>
  <c r="N700" i="2"/>
  <c r="J700" i="2"/>
  <c r="F700" i="2"/>
  <c r="Y700" i="2"/>
  <c r="U700" i="2"/>
  <c r="Q700" i="2"/>
  <c r="M700" i="2"/>
  <c r="I700" i="2"/>
  <c r="E700" i="2"/>
  <c r="AB700" i="2"/>
  <c r="T700" i="2"/>
  <c r="L700" i="2"/>
  <c r="AA700" i="2"/>
  <c r="S700" i="2"/>
  <c r="K700" i="2"/>
  <c r="X700" i="2"/>
  <c r="P700" i="2"/>
  <c r="H700" i="2"/>
  <c r="W700" i="2"/>
  <c r="O700" i="2"/>
  <c r="G700" i="2"/>
  <c r="Z716" i="2"/>
  <c r="V716" i="2"/>
  <c r="R716" i="2"/>
  <c r="N716" i="2"/>
  <c r="J716" i="2"/>
  <c r="F716" i="2"/>
  <c r="Y716" i="2"/>
  <c r="U716" i="2"/>
  <c r="Q716" i="2"/>
  <c r="M716" i="2"/>
  <c r="I716" i="2"/>
  <c r="E716" i="2"/>
  <c r="AB716" i="2"/>
  <c r="T716" i="2"/>
  <c r="L716" i="2"/>
  <c r="AA716" i="2"/>
  <c r="S716" i="2"/>
  <c r="K716" i="2"/>
  <c r="X716" i="2"/>
  <c r="P716" i="2"/>
  <c r="H716" i="2"/>
  <c r="W716" i="2"/>
  <c r="O716" i="2"/>
  <c r="G716" i="2"/>
  <c r="Z732" i="2"/>
  <c r="V732" i="2"/>
  <c r="R732" i="2"/>
  <c r="N732" i="2"/>
  <c r="J732" i="2"/>
  <c r="F732" i="2"/>
  <c r="Y732" i="2"/>
  <c r="U732" i="2"/>
  <c r="Q732" i="2"/>
  <c r="M732" i="2"/>
  <c r="I732" i="2"/>
  <c r="E732" i="2"/>
  <c r="AB732" i="2"/>
  <c r="T732" i="2"/>
  <c r="L732" i="2"/>
  <c r="AA732" i="2"/>
  <c r="S732" i="2"/>
  <c r="K732" i="2"/>
  <c r="X732" i="2"/>
  <c r="P732" i="2"/>
  <c r="H732" i="2"/>
  <c r="W732" i="2"/>
  <c r="O732" i="2"/>
  <c r="G732" i="2"/>
  <c r="Z748" i="2"/>
  <c r="V748" i="2"/>
  <c r="R748" i="2"/>
  <c r="N748" i="2"/>
  <c r="J748" i="2"/>
  <c r="F748" i="2"/>
  <c r="Y748" i="2"/>
  <c r="U748" i="2"/>
  <c r="Q748" i="2"/>
  <c r="M748" i="2"/>
  <c r="I748" i="2"/>
  <c r="E748" i="2"/>
  <c r="AB748" i="2"/>
  <c r="T748" i="2"/>
  <c r="L748" i="2"/>
  <c r="AA748" i="2"/>
  <c r="S748" i="2"/>
  <c r="K748" i="2"/>
  <c r="X748" i="2"/>
  <c r="P748" i="2"/>
  <c r="H748" i="2"/>
  <c r="W748" i="2"/>
  <c r="O748" i="2"/>
  <c r="G748" i="2"/>
  <c r="Z764" i="2"/>
  <c r="V764" i="2"/>
  <c r="R764" i="2"/>
  <c r="N764" i="2"/>
  <c r="J764" i="2"/>
  <c r="F764" i="2"/>
  <c r="Y764" i="2"/>
  <c r="U764" i="2"/>
  <c r="Q764" i="2"/>
  <c r="M764" i="2"/>
  <c r="I764" i="2"/>
  <c r="E764" i="2"/>
  <c r="AB764" i="2"/>
  <c r="T764" i="2"/>
  <c r="L764" i="2"/>
  <c r="AA764" i="2"/>
  <c r="S764" i="2"/>
  <c r="K764" i="2"/>
  <c r="X764" i="2"/>
  <c r="P764" i="2"/>
  <c r="H764" i="2"/>
  <c r="W764" i="2"/>
  <c r="O764" i="2"/>
  <c r="G764" i="2"/>
  <c r="Z780" i="2"/>
  <c r="V780" i="2"/>
  <c r="R780" i="2"/>
  <c r="N780" i="2"/>
  <c r="J780" i="2"/>
  <c r="F780" i="2"/>
  <c r="Y780" i="2"/>
  <c r="U780" i="2"/>
  <c r="Q780" i="2"/>
  <c r="M780" i="2"/>
  <c r="I780" i="2"/>
  <c r="E780" i="2"/>
  <c r="AB780" i="2"/>
  <c r="T780" i="2"/>
  <c r="L780" i="2"/>
  <c r="AA780" i="2"/>
  <c r="S780" i="2"/>
  <c r="K780" i="2"/>
  <c r="X780" i="2"/>
  <c r="P780" i="2"/>
  <c r="H780" i="2"/>
  <c r="W780" i="2"/>
  <c r="O780" i="2"/>
  <c r="G780" i="2"/>
  <c r="Y796" i="2"/>
  <c r="U796" i="2"/>
  <c r="Q796" i="2"/>
  <c r="M796" i="2"/>
  <c r="I796" i="2"/>
  <c r="E796" i="2"/>
  <c r="X796" i="2"/>
  <c r="S796" i="2"/>
  <c r="N796" i="2"/>
  <c r="H796" i="2"/>
  <c r="AB796" i="2"/>
  <c r="W796" i="2"/>
  <c r="R796" i="2"/>
  <c r="L796" i="2"/>
  <c r="G796" i="2"/>
  <c r="V796" i="2"/>
  <c r="K796" i="2"/>
  <c r="T796" i="2"/>
  <c r="J796" i="2"/>
  <c r="AA796" i="2"/>
  <c r="F796" i="2"/>
  <c r="Z796" i="2"/>
  <c r="P796" i="2"/>
  <c r="O796" i="2"/>
  <c r="Y812" i="2"/>
  <c r="U812" i="2"/>
  <c r="Q812" i="2"/>
  <c r="M812" i="2"/>
  <c r="I812" i="2"/>
  <c r="E812" i="2"/>
  <c r="AB812" i="2"/>
  <c r="X812" i="2"/>
  <c r="T812" i="2"/>
  <c r="P812" i="2"/>
  <c r="L812" i="2"/>
  <c r="H812" i="2"/>
  <c r="Z812" i="2"/>
  <c r="R812" i="2"/>
  <c r="J812" i="2"/>
  <c r="W812" i="2"/>
  <c r="O812" i="2"/>
  <c r="G812" i="2"/>
  <c r="S812" i="2"/>
  <c r="N812" i="2"/>
  <c r="AA812" i="2"/>
  <c r="K812" i="2"/>
  <c r="V812" i="2"/>
  <c r="F812" i="2"/>
  <c r="Y828" i="2"/>
  <c r="U828" i="2"/>
  <c r="Q828" i="2"/>
  <c r="M828" i="2"/>
  <c r="I828" i="2"/>
  <c r="E828" i="2"/>
  <c r="AB828" i="2"/>
  <c r="X828" i="2"/>
  <c r="T828" i="2"/>
  <c r="P828" i="2"/>
  <c r="L828" i="2"/>
  <c r="H828" i="2"/>
  <c r="Z828" i="2"/>
  <c r="R828" i="2"/>
  <c r="J828" i="2"/>
  <c r="W828" i="2"/>
  <c r="O828" i="2"/>
  <c r="G828" i="2"/>
  <c r="V828" i="2"/>
  <c r="F828" i="2"/>
  <c r="S828" i="2"/>
  <c r="N828" i="2"/>
  <c r="AA828" i="2"/>
  <c r="K828" i="2"/>
  <c r="Y844" i="2"/>
  <c r="U844" i="2"/>
  <c r="Q844" i="2"/>
  <c r="M844" i="2"/>
  <c r="I844" i="2"/>
  <c r="E844" i="2"/>
  <c r="AB844" i="2"/>
  <c r="X844" i="2"/>
  <c r="T844" i="2"/>
  <c r="P844" i="2"/>
  <c r="L844" i="2"/>
  <c r="H844" i="2"/>
  <c r="Z844" i="2"/>
  <c r="R844" i="2"/>
  <c r="J844" i="2"/>
  <c r="W844" i="2"/>
  <c r="O844" i="2"/>
  <c r="G844" i="2"/>
  <c r="V844" i="2"/>
  <c r="F844" i="2"/>
  <c r="S844" i="2"/>
  <c r="N844" i="2"/>
  <c r="AA844" i="2"/>
  <c r="K844" i="2"/>
  <c r="Z485" i="2"/>
  <c r="V485" i="2"/>
  <c r="R485" i="2"/>
  <c r="N485" i="2"/>
  <c r="J485" i="2"/>
  <c r="F485" i="2"/>
  <c r="Y485" i="2"/>
  <c r="U485" i="2"/>
  <c r="Q485" i="2"/>
  <c r="M485" i="2"/>
  <c r="I485" i="2"/>
  <c r="E485" i="2"/>
  <c r="AB485" i="2"/>
  <c r="X485" i="2"/>
  <c r="T485" i="2"/>
  <c r="P485" i="2"/>
  <c r="L485" i="2"/>
  <c r="H485" i="2"/>
  <c r="AA485" i="2"/>
  <c r="W485" i="2"/>
  <c r="S485" i="2"/>
  <c r="O485" i="2"/>
  <c r="K485" i="2"/>
  <c r="G485" i="2"/>
  <c r="Z501" i="2"/>
  <c r="V501" i="2"/>
  <c r="R501" i="2"/>
  <c r="N501" i="2"/>
  <c r="J501" i="2"/>
  <c r="F501" i="2"/>
  <c r="Y501" i="2"/>
  <c r="U501" i="2"/>
  <c r="Q501" i="2"/>
  <c r="M501" i="2"/>
  <c r="I501" i="2"/>
  <c r="E501" i="2"/>
  <c r="AB501" i="2"/>
  <c r="X501" i="2"/>
  <c r="T501" i="2"/>
  <c r="P501" i="2"/>
  <c r="L501" i="2"/>
  <c r="H501" i="2"/>
  <c r="AA501" i="2"/>
  <c r="W501" i="2"/>
  <c r="S501" i="2"/>
  <c r="O501" i="2"/>
  <c r="K501" i="2"/>
  <c r="G501" i="2"/>
  <c r="Z517" i="2"/>
  <c r="V517" i="2"/>
  <c r="R517" i="2"/>
  <c r="N517" i="2"/>
  <c r="J517" i="2"/>
  <c r="F517" i="2"/>
  <c r="Y517" i="2"/>
  <c r="U517" i="2"/>
  <c r="Q517" i="2"/>
  <c r="M517" i="2"/>
  <c r="I517" i="2"/>
  <c r="E517" i="2"/>
  <c r="AB517" i="2"/>
  <c r="X517" i="2"/>
  <c r="T517" i="2"/>
  <c r="P517" i="2"/>
  <c r="L517" i="2"/>
  <c r="H517" i="2"/>
  <c r="AA517" i="2"/>
  <c r="W517" i="2"/>
  <c r="S517" i="2"/>
  <c r="O517" i="2"/>
  <c r="K517" i="2"/>
  <c r="G517" i="2"/>
  <c r="Z533" i="2"/>
  <c r="V533" i="2"/>
  <c r="R533" i="2"/>
  <c r="N533" i="2"/>
  <c r="J533" i="2"/>
  <c r="F533" i="2"/>
  <c r="Y533" i="2"/>
  <c r="U533" i="2"/>
  <c r="Q533" i="2"/>
  <c r="M533" i="2"/>
  <c r="I533" i="2"/>
  <c r="E533" i="2"/>
  <c r="AB533" i="2"/>
  <c r="X533" i="2"/>
  <c r="T533" i="2"/>
  <c r="P533" i="2"/>
  <c r="L533" i="2"/>
  <c r="H533" i="2"/>
  <c r="AA533" i="2"/>
  <c r="W533" i="2"/>
  <c r="S533" i="2"/>
  <c r="O533" i="2"/>
  <c r="K533" i="2"/>
  <c r="G533" i="2"/>
  <c r="Z549" i="2"/>
  <c r="V549" i="2"/>
  <c r="R549" i="2"/>
  <c r="N549" i="2"/>
  <c r="J549" i="2"/>
  <c r="F549" i="2"/>
  <c r="Y549" i="2"/>
  <c r="U549" i="2"/>
  <c r="Q549" i="2"/>
  <c r="M549" i="2"/>
  <c r="I549" i="2"/>
  <c r="E549" i="2"/>
  <c r="AB549" i="2"/>
  <c r="X549" i="2"/>
  <c r="T549" i="2"/>
  <c r="P549" i="2"/>
  <c r="L549" i="2"/>
  <c r="H549" i="2"/>
  <c r="AA549" i="2"/>
  <c r="W549" i="2"/>
  <c r="S549" i="2"/>
  <c r="O549" i="2"/>
  <c r="K549" i="2"/>
  <c r="G549" i="2"/>
  <c r="Z565" i="2"/>
  <c r="V565" i="2"/>
  <c r="R565" i="2"/>
  <c r="N565" i="2"/>
  <c r="J565" i="2"/>
  <c r="F565" i="2"/>
  <c r="Y565" i="2"/>
  <c r="U565" i="2"/>
  <c r="Q565" i="2"/>
  <c r="M565" i="2"/>
  <c r="I565" i="2"/>
  <c r="E565" i="2"/>
  <c r="AB565" i="2"/>
  <c r="X565" i="2"/>
  <c r="T565" i="2"/>
  <c r="P565" i="2"/>
  <c r="L565" i="2"/>
  <c r="H565" i="2"/>
  <c r="AA565" i="2"/>
  <c r="W565" i="2"/>
  <c r="S565" i="2"/>
  <c r="O565" i="2"/>
  <c r="K565" i="2"/>
  <c r="G565" i="2"/>
  <c r="Z581" i="2"/>
  <c r="V581" i="2"/>
  <c r="R581" i="2"/>
  <c r="N581" i="2"/>
  <c r="J581" i="2"/>
  <c r="F581" i="2"/>
  <c r="Y581" i="2"/>
  <c r="U581" i="2"/>
  <c r="Q581" i="2"/>
  <c r="M581" i="2"/>
  <c r="I581" i="2"/>
  <c r="E581" i="2"/>
  <c r="AB581" i="2"/>
  <c r="X581" i="2"/>
  <c r="T581" i="2"/>
  <c r="P581" i="2"/>
  <c r="L581" i="2"/>
  <c r="H581" i="2"/>
  <c r="AA581" i="2"/>
  <c r="W581" i="2"/>
  <c r="S581" i="2"/>
  <c r="O581" i="2"/>
  <c r="K581" i="2"/>
  <c r="G581" i="2"/>
  <c r="Z597" i="2"/>
  <c r="V597" i="2"/>
  <c r="R597" i="2"/>
  <c r="N597" i="2"/>
  <c r="J597" i="2"/>
  <c r="F597" i="2"/>
  <c r="Y597" i="2"/>
  <c r="U597" i="2"/>
  <c r="Q597" i="2"/>
  <c r="M597" i="2"/>
  <c r="I597" i="2"/>
  <c r="E597" i="2"/>
  <c r="AB597" i="2"/>
  <c r="X597" i="2"/>
  <c r="T597" i="2"/>
  <c r="P597" i="2"/>
  <c r="L597" i="2"/>
  <c r="H597" i="2"/>
  <c r="AA597" i="2"/>
  <c r="W597" i="2"/>
  <c r="S597" i="2"/>
  <c r="O597" i="2"/>
  <c r="K597" i="2"/>
  <c r="G597" i="2"/>
  <c r="Z613" i="2"/>
  <c r="V613" i="2"/>
  <c r="R613" i="2"/>
  <c r="N613" i="2"/>
  <c r="J613" i="2"/>
  <c r="F613" i="2"/>
  <c r="Y613" i="2"/>
  <c r="U613" i="2"/>
  <c r="Q613" i="2"/>
  <c r="M613" i="2"/>
  <c r="I613" i="2"/>
  <c r="E613" i="2"/>
  <c r="AB613" i="2"/>
  <c r="X613" i="2"/>
  <c r="T613" i="2"/>
  <c r="P613" i="2"/>
  <c r="L613" i="2"/>
  <c r="H613" i="2"/>
  <c r="AA613" i="2"/>
  <c r="W613" i="2"/>
  <c r="S613" i="2"/>
  <c r="O613" i="2"/>
  <c r="K613" i="2"/>
  <c r="G613" i="2"/>
  <c r="Z629" i="2"/>
  <c r="V629" i="2"/>
  <c r="R629" i="2"/>
  <c r="N629" i="2"/>
  <c r="J629" i="2"/>
  <c r="F629" i="2"/>
  <c r="Y629" i="2"/>
  <c r="U629" i="2"/>
  <c r="Q629" i="2"/>
  <c r="M629" i="2"/>
  <c r="I629" i="2"/>
  <c r="E629" i="2"/>
  <c r="AB629" i="2"/>
  <c r="X629" i="2"/>
  <c r="T629" i="2"/>
  <c r="P629" i="2"/>
  <c r="L629" i="2"/>
  <c r="H629" i="2"/>
  <c r="AA629" i="2"/>
  <c r="W629" i="2"/>
  <c r="S629" i="2"/>
  <c r="O629" i="2"/>
  <c r="K629" i="2"/>
  <c r="G629" i="2"/>
  <c r="Z645" i="2"/>
  <c r="V645" i="2"/>
  <c r="R645" i="2"/>
  <c r="N645" i="2"/>
  <c r="J645" i="2"/>
  <c r="F645" i="2"/>
  <c r="Y645" i="2"/>
  <c r="U645" i="2"/>
  <c r="Q645" i="2"/>
  <c r="M645" i="2"/>
  <c r="I645" i="2"/>
  <c r="E645" i="2"/>
  <c r="AB645" i="2"/>
  <c r="T645" i="2"/>
  <c r="L645" i="2"/>
  <c r="AA645" i="2"/>
  <c r="S645" i="2"/>
  <c r="K645" i="2"/>
  <c r="X645" i="2"/>
  <c r="P645" i="2"/>
  <c r="H645" i="2"/>
  <c r="W645" i="2"/>
  <c r="O645" i="2"/>
  <c r="G645" i="2"/>
  <c r="Z661" i="2"/>
  <c r="V661" i="2"/>
  <c r="R661" i="2"/>
  <c r="N661" i="2"/>
  <c r="J661" i="2"/>
  <c r="F661" i="2"/>
  <c r="Y661" i="2"/>
  <c r="U661" i="2"/>
  <c r="Q661" i="2"/>
  <c r="M661" i="2"/>
  <c r="I661" i="2"/>
  <c r="E661" i="2"/>
  <c r="AB661" i="2"/>
  <c r="T661" i="2"/>
  <c r="L661" i="2"/>
  <c r="AA661" i="2"/>
  <c r="S661" i="2"/>
  <c r="K661" i="2"/>
  <c r="X661" i="2"/>
  <c r="P661" i="2"/>
  <c r="H661" i="2"/>
  <c r="W661" i="2"/>
  <c r="O661" i="2"/>
  <c r="G661" i="2"/>
  <c r="Z677" i="2"/>
  <c r="V677" i="2"/>
  <c r="R677" i="2"/>
  <c r="N677" i="2"/>
  <c r="J677" i="2"/>
  <c r="F677" i="2"/>
  <c r="Y677" i="2"/>
  <c r="U677" i="2"/>
  <c r="Q677" i="2"/>
  <c r="M677" i="2"/>
  <c r="I677" i="2"/>
  <c r="E677" i="2"/>
  <c r="AB677" i="2"/>
  <c r="T677" i="2"/>
  <c r="L677" i="2"/>
  <c r="AA677" i="2"/>
  <c r="S677" i="2"/>
  <c r="K677" i="2"/>
  <c r="X677" i="2"/>
  <c r="P677" i="2"/>
  <c r="H677" i="2"/>
  <c r="W677" i="2"/>
  <c r="O677" i="2"/>
  <c r="G677" i="2"/>
  <c r="Z693" i="2"/>
  <c r="V693" i="2"/>
  <c r="R693" i="2"/>
  <c r="N693" i="2"/>
  <c r="J693" i="2"/>
  <c r="F693" i="2"/>
  <c r="Y693" i="2"/>
  <c r="U693" i="2"/>
  <c r="Q693" i="2"/>
  <c r="M693" i="2"/>
  <c r="I693" i="2"/>
  <c r="E693" i="2"/>
  <c r="AB693" i="2"/>
  <c r="T693" i="2"/>
  <c r="L693" i="2"/>
  <c r="AA693" i="2"/>
  <c r="S693" i="2"/>
  <c r="K693" i="2"/>
  <c r="X693" i="2"/>
  <c r="P693" i="2"/>
  <c r="H693" i="2"/>
  <c r="W693" i="2"/>
  <c r="O693" i="2"/>
  <c r="G693" i="2"/>
  <c r="Z709" i="2"/>
  <c r="V709" i="2"/>
  <c r="R709" i="2"/>
  <c r="N709" i="2"/>
  <c r="J709" i="2"/>
  <c r="F709" i="2"/>
  <c r="Y709" i="2"/>
  <c r="U709" i="2"/>
  <c r="Q709" i="2"/>
  <c r="M709" i="2"/>
  <c r="I709" i="2"/>
  <c r="E709" i="2"/>
  <c r="AB709" i="2"/>
  <c r="T709" i="2"/>
  <c r="L709" i="2"/>
  <c r="AA709" i="2"/>
  <c r="S709" i="2"/>
  <c r="K709" i="2"/>
  <c r="X709" i="2"/>
  <c r="P709" i="2"/>
  <c r="H709" i="2"/>
  <c r="W709" i="2"/>
  <c r="O709" i="2"/>
  <c r="G709" i="2"/>
  <c r="Z725" i="2"/>
  <c r="V725" i="2"/>
  <c r="R725" i="2"/>
  <c r="N725" i="2"/>
  <c r="J725" i="2"/>
  <c r="F725" i="2"/>
  <c r="Y725" i="2"/>
  <c r="U725" i="2"/>
  <c r="Q725" i="2"/>
  <c r="M725" i="2"/>
  <c r="I725" i="2"/>
  <c r="E725" i="2"/>
  <c r="AB725" i="2"/>
  <c r="T725" i="2"/>
  <c r="L725" i="2"/>
  <c r="AA725" i="2"/>
  <c r="S725" i="2"/>
  <c r="K725" i="2"/>
  <c r="X725" i="2"/>
  <c r="P725" i="2"/>
  <c r="H725" i="2"/>
  <c r="W725" i="2"/>
  <c r="O725" i="2"/>
  <c r="G725" i="2"/>
  <c r="Z741" i="2"/>
  <c r="V741" i="2"/>
  <c r="R741" i="2"/>
  <c r="N741" i="2"/>
  <c r="J741" i="2"/>
  <c r="F741" i="2"/>
  <c r="Y741" i="2"/>
  <c r="U741" i="2"/>
  <c r="Q741" i="2"/>
  <c r="M741" i="2"/>
  <c r="I741" i="2"/>
  <c r="E741" i="2"/>
  <c r="AB741" i="2"/>
  <c r="T741" i="2"/>
  <c r="L741" i="2"/>
  <c r="AA741" i="2"/>
  <c r="S741" i="2"/>
  <c r="K741" i="2"/>
  <c r="X741" i="2"/>
  <c r="P741" i="2"/>
  <c r="H741" i="2"/>
  <c r="W741" i="2"/>
  <c r="O741" i="2"/>
  <c r="G741" i="2"/>
  <c r="Z757" i="2"/>
  <c r="V757" i="2"/>
  <c r="R757" i="2"/>
  <c r="N757" i="2"/>
  <c r="J757" i="2"/>
  <c r="F757" i="2"/>
  <c r="Y757" i="2"/>
  <c r="U757" i="2"/>
  <c r="Q757" i="2"/>
  <c r="M757" i="2"/>
  <c r="I757" i="2"/>
  <c r="E757" i="2"/>
  <c r="AB757" i="2"/>
  <c r="T757" i="2"/>
  <c r="L757" i="2"/>
  <c r="AA757" i="2"/>
  <c r="S757" i="2"/>
  <c r="K757" i="2"/>
  <c r="X757" i="2"/>
  <c r="P757" i="2"/>
  <c r="H757" i="2"/>
  <c r="W757" i="2"/>
  <c r="O757" i="2"/>
  <c r="G757" i="2"/>
  <c r="Z773" i="2"/>
  <c r="V773" i="2"/>
  <c r="R773" i="2"/>
  <c r="N773" i="2"/>
  <c r="J773" i="2"/>
  <c r="F773" i="2"/>
  <c r="Y773" i="2"/>
  <c r="U773" i="2"/>
  <c r="Q773" i="2"/>
  <c r="M773" i="2"/>
  <c r="I773" i="2"/>
  <c r="E773" i="2"/>
  <c r="AB773" i="2"/>
  <c r="T773" i="2"/>
  <c r="L773" i="2"/>
  <c r="AA773" i="2"/>
  <c r="S773" i="2"/>
  <c r="K773" i="2"/>
  <c r="X773" i="2"/>
  <c r="P773" i="2"/>
  <c r="H773" i="2"/>
  <c r="W773" i="2"/>
  <c r="O773" i="2"/>
  <c r="G773" i="2"/>
  <c r="Z789" i="2"/>
  <c r="V789" i="2"/>
  <c r="R789" i="2"/>
  <c r="N789" i="2"/>
  <c r="J789" i="2"/>
  <c r="F789" i="2"/>
  <c r="Y789" i="2"/>
  <c r="U789" i="2"/>
  <c r="Q789" i="2"/>
  <c r="M789" i="2"/>
  <c r="I789" i="2"/>
  <c r="E789" i="2"/>
  <c r="X789" i="2"/>
  <c r="P789" i="2"/>
  <c r="H789" i="2"/>
  <c r="W789" i="2"/>
  <c r="O789" i="2"/>
  <c r="G789" i="2"/>
  <c r="T789" i="2"/>
  <c r="S789" i="2"/>
  <c r="AB789" i="2"/>
  <c r="L789" i="2"/>
  <c r="AA789" i="2"/>
  <c r="K789" i="2"/>
  <c r="Y805" i="2"/>
  <c r="U805" i="2"/>
  <c r="Q805" i="2"/>
  <c r="M805" i="2"/>
  <c r="I805" i="2"/>
  <c r="E805" i="2"/>
  <c r="AB805" i="2"/>
  <c r="X805" i="2"/>
  <c r="T805" i="2"/>
  <c r="P805" i="2"/>
  <c r="L805" i="2"/>
  <c r="H805" i="2"/>
  <c r="Z805" i="2"/>
  <c r="R805" i="2"/>
  <c r="J805" i="2"/>
  <c r="W805" i="2"/>
  <c r="O805" i="2"/>
  <c r="G805" i="2"/>
  <c r="V805" i="2"/>
  <c r="F805" i="2"/>
  <c r="S805" i="2"/>
  <c r="AA805" i="2"/>
  <c r="N805" i="2"/>
  <c r="K805" i="2"/>
  <c r="Y821" i="2"/>
  <c r="U821" i="2"/>
  <c r="Q821" i="2"/>
  <c r="M821" i="2"/>
  <c r="I821" i="2"/>
  <c r="E821" i="2"/>
  <c r="AB821" i="2"/>
  <c r="X821" i="2"/>
  <c r="T821" i="2"/>
  <c r="P821" i="2"/>
  <c r="L821" i="2"/>
  <c r="H821" i="2"/>
  <c r="Z821" i="2"/>
  <c r="R821" i="2"/>
  <c r="J821" i="2"/>
  <c r="W821" i="2"/>
  <c r="O821" i="2"/>
  <c r="G821" i="2"/>
  <c r="AA821" i="2"/>
  <c r="K821" i="2"/>
  <c r="V821" i="2"/>
  <c r="F821" i="2"/>
  <c r="S821" i="2"/>
  <c r="N821" i="2"/>
  <c r="Y837" i="2"/>
  <c r="U837" i="2"/>
  <c r="Q837" i="2"/>
  <c r="M837" i="2"/>
  <c r="I837" i="2"/>
  <c r="E837" i="2"/>
  <c r="AB837" i="2"/>
  <c r="X837" i="2"/>
  <c r="T837" i="2"/>
  <c r="P837" i="2"/>
  <c r="L837" i="2"/>
  <c r="H837" i="2"/>
  <c r="Z837" i="2"/>
  <c r="R837" i="2"/>
  <c r="J837" i="2"/>
  <c r="W837" i="2"/>
  <c r="O837" i="2"/>
  <c r="G837" i="2"/>
  <c r="N837" i="2"/>
  <c r="AA837" i="2"/>
  <c r="K837" i="2"/>
  <c r="V837" i="2"/>
  <c r="F837" i="2"/>
  <c r="S837" i="2"/>
  <c r="Z546" i="2"/>
  <c r="V546" i="2"/>
  <c r="R546" i="2"/>
  <c r="N546" i="2"/>
  <c r="J546" i="2"/>
  <c r="F546" i="2"/>
  <c r="Y546" i="2"/>
  <c r="U546" i="2"/>
  <c r="Q546" i="2"/>
  <c r="M546" i="2"/>
  <c r="I546" i="2"/>
  <c r="E546" i="2"/>
  <c r="AB546" i="2"/>
  <c r="X546" i="2"/>
  <c r="T546" i="2"/>
  <c r="P546" i="2"/>
  <c r="L546" i="2"/>
  <c r="H546" i="2"/>
  <c r="AA546" i="2"/>
  <c r="W546" i="2"/>
  <c r="S546" i="2"/>
  <c r="O546" i="2"/>
  <c r="K546" i="2"/>
  <c r="G546" i="2"/>
  <c r="Z562" i="2"/>
  <c r="V562" i="2"/>
  <c r="R562" i="2"/>
  <c r="N562" i="2"/>
  <c r="J562" i="2"/>
  <c r="F562" i="2"/>
  <c r="Y562" i="2"/>
  <c r="U562" i="2"/>
  <c r="Q562" i="2"/>
  <c r="M562" i="2"/>
  <c r="I562" i="2"/>
  <c r="E562" i="2"/>
  <c r="AB562" i="2"/>
  <c r="X562" i="2"/>
  <c r="T562" i="2"/>
  <c r="P562" i="2"/>
  <c r="L562" i="2"/>
  <c r="H562" i="2"/>
  <c r="AA562" i="2"/>
  <c r="W562" i="2"/>
  <c r="S562" i="2"/>
  <c r="O562" i="2"/>
  <c r="K562" i="2"/>
  <c r="G562" i="2"/>
  <c r="Z578" i="2"/>
  <c r="V578" i="2"/>
  <c r="R578" i="2"/>
  <c r="N578" i="2"/>
  <c r="J578" i="2"/>
  <c r="F578" i="2"/>
  <c r="Y578" i="2"/>
  <c r="U578" i="2"/>
  <c r="Q578" i="2"/>
  <c r="M578" i="2"/>
  <c r="I578" i="2"/>
  <c r="E578" i="2"/>
  <c r="AB578" i="2"/>
  <c r="X578" i="2"/>
  <c r="T578" i="2"/>
  <c r="P578" i="2"/>
  <c r="L578" i="2"/>
  <c r="H578" i="2"/>
  <c r="AA578" i="2"/>
  <c r="W578" i="2"/>
  <c r="S578" i="2"/>
  <c r="O578" i="2"/>
  <c r="K578" i="2"/>
  <c r="G578" i="2"/>
  <c r="Z594" i="2"/>
  <c r="V594" i="2"/>
  <c r="R594" i="2"/>
  <c r="N594" i="2"/>
  <c r="J594" i="2"/>
  <c r="F594" i="2"/>
  <c r="Y594" i="2"/>
  <c r="U594" i="2"/>
  <c r="Q594" i="2"/>
  <c r="M594" i="2"/>
  <c r="I594" i="2"/>
  <c r="E594" i="2"/>
  <c r="AB594" i="2"/>
  <c r="X594" i="2"/>
  <c r="T594" i="2"/>
  <c r="P594" i="2"/>
  <c r="L594" i="2"/>
  <c r="H594" i="2"/>
  <c r="AA594" i="2"/>
  <c r="W594" i="2"/>
  <c r="S594" i="2"/>
  <c r="O594" i="2"/>
  <c r="K594" i="2"/>
  <c r="G594" i="2"/>
  <c r="Z610" i="2"/>
  <c r="V610" i="2"/>
  <c r="R610" i="2"/>
  <c r="N610" i="2"/>
  <c r="J610" i="2"/>
  <c r="F610" i="2"/>
  <c r="Y610" i="2"/>
  <c r="U610" i="2"/>
  <c r="Q610" i="2"/>
  <c r="M610" i="2"/>
  <c r="I610" i="2"/>
  <c r="E610" i="2"/>
  <c r="AB610" i="2"/>
  <c r="X610" i="2"/>
  <c r="T610" i="2"/>
  <c r="P610" i="2"/>
  <c r="L610" i="2"/>
  <c r="H610" i="2"/>
  <c r="AA610" i="2"/>
  <c r="W610" i="2"/>
  <c r="S610" i="2"/>
  <c r="O610" i="2"/>
  <c r="K610" i="2"/>
  <c r="G610" i="2"/>
  <c r="Z626" i="2"/>
  <c r="V626" i="2"/>
  <c r="R626" i="2"/>
  <c r="N626" i="2"/>
  <c r="J626" i="2"/>
  <c r="F626" i="2"/>
  <c r="Y626" i="2"/>
  <c r="U626" i="2"/>
  <c r="Q626" i="2"/>
  <c r="M626" i="2"/>
  <c r="I626" i="2"/>
  <c r="E626" i="2"/>
  <c r="AB626" i="2"/>
  <c r="X626" i="2"/>
  <c r="T626" i="2"/>
  <c r="P626" i="2"/>
  <c r="L626" i="2"/>
  <c r="H626" i="2"/>
  <c r="AA626" i="2"/>
  <c r="W626" i="2"/>
  <c r="S626" i="2"/>
  <c r="O626" i="2"/>
  <c r="K626" i="2"/>
  <c r="G626" i="2"/>
  <c r="Z642" i="2"/>
  <c r="V642" i="2"/>
  <c r="R642" i="2"/>
  <c r="N642" i="2"/>
  <c r="J642" i="2"/>
  <c r="F642" i="2"/>
  <c r="Y642" i="2"/>
  <c r="U642" i="2"/>
  <c r="Q642" i="2"/>
  <c r="M642" i="2"/>
  <c r="I642" i="2"/>
  <c r="E642" i="2"/>
  <c r="AB642" i="2"/>
  <c r="T642" i="2"/>
  <c r="L642" i="2"/>
  <c r="AA642" i="2"/>
  <c r="S642" i="2"/>
  <c r="K642" i="2"/>
  <c r="X642" i="2"/>
  <c r="P642" i="2"/>
  <c r="H642" i="2"/>
  <c r="W642" i="2"/>
  <c r="O642" i="2"/>
  <c r="G642" i="2"/>
  <c r="Z658" i="2"/>
  <c r="V658" i="2"/>
  <c r="R658" i="2"/>
  <c r="N658" i="2"/>
  <c r="J658" i="2"/>
  <c r="F658" i="2"/>
  <c r="Y658" i="2"/>
  <c r="U658" i="2"/>
  <c r="Q658" i="2"/>
  <c r="M658" i="2"/>
  <c r="I658" i="2"/>
  <c r="E658" i="2"/>
  <c r="AB658" i="2"/>
  <c r="T658" i="2"/>
  <c r="L658" i="2"/>
  <c r="AA658" i="2"/>
  <c r="S658" i="2"/>
  <c r="K658" i="2"/>
  <c r="X658" i="2"/>
  <c r="P658" i="2"/>
  <c r="H658" i="2"/>
  <c r="W658" i="2"/>
  <c r="O658" i="2"/>
  <c r="G658" i="2"/>
  <c r="Z674" i="2"/>
  <c r="V674" i="2"/>
  <c r="R674" i="2"/>
  <c r="N674" i="2"/>
  <c r="J674" i="2"/>
  <c r="F674" i="2"/>
  <c r="Y674" i="2"/>
  <c r="U674" i="2"/>
  <c r="Q674" i="2"/>
  <c r="M674" i="2"/>
  <c r="I674" i="2"/>
  <c r="E674" i="2"/>
  <c r="AB674" i="2"/>
  <c r="T674" i="2"/>
  <c r="L674" i="2"/>
  <c r="AA674" i="2"/>
  <c r="S674" i="2"/>
  <c r="K674" i="2"/>
  <c r="X674" i="2"/>
  <c r="P674" i="2"/>
  <c r="H674" i="2"/>
  <c r="W674" i="2"/>
  <c r="O674" i="2"/>
  <c r="G674" i="2"/>
  <c r="Z690" i="2"/>
  <c r="V690" i="2"/>
  <c r="R690" i="2"/>
  <c r="N690" i="2"/>
  <c r="J690" i="2"/>
  <c r="F690" i="2"/>
  <c r="Y690" i="2"/>
  <c r="U690" i="2"/>
  <c r="Q690" i="2"/>
  <c r="M690" i="2"/>
  <c r="I690" i="2"/>
  <c r="E690" i="2"/>
  <c r="AB690" i="2"/>
  <c r="T690" i="2"/>
  <c r="L690" i="2"/>
  <c r="AA690" i="2"/>
  <c r="S690" i="2"/>
  <c r="K690" i="2"/>
  <c r="X690" i="2"/>
  <c r="P690" i="2"/>
  <c r="H690" i="2"/>
  <c r="W690" i="2"/>
  <c r="O690" i="2"/>
  <c r="G690" i="2"/>
  <c r="Z706" i="2"/>
  <c r="V706" i="2"/>
  <c r="R706" i="2"/>
  <c r="N706" i="2"/>
  <c r="J706" i="2"/>
  <c r="F706" i="2"/>
  <c r="Y706" i="2"/>
  <c r="U706" i="2"/>
  <c r="Q706" i="2"/>
  <c r="M706" i="2"/>
  <c r="I706" i="2"/>
  <c r="E706" i="2"/>
  <c r="AB706" i="2"/>
  <c r="T706" i="2"/>
  <c r="L706" i="2"/>
  <c r="AA706" i="2"/>
  <c r="S706" i="2"/>
  <c r="K706" i="2"/>
  <c r="X706" i="2"/>
  <c r="P706" i="2"/>
  <c r="H706" i="2"/>
  <c r="W706" i="2"/>
  <c r="O706" i="2"/>
  <c r="G706" i="2"/>
  <c r="Z722" i="2"/>
  <c r="V722" i="2"/>
  <c r="R722" i="2"/>
  <c r="N722" i="2"/>
  <c r="J722" i="2"/>
  <c r="F722" i="2"/>
  <c r="Y722" i="2"/>
  <c r="U722" i="2"/>
  <c r="Q722" i="2"/>
  <c r="M722" i="2"/>
  <c r="I722" i="2"/>
  <c r="E722" i="2"/>
  <c r="AB722" i="2"/>
  <c r="T722" i="2"/>
  <c r="L722" i="2"/>
  <c r="AA722" i="2"/>
  <c r="S722" i="2"/>
  <c r="K722" i="2"/>
  <c r="X722" i="2"/>
  <c r="P722" i="2"/>
  <c r="H722" i="2"/>
  <c r="W722" i="2"/>
  <c r="O722" i="2"/>
  <c r="G722" i="2"/>
  <c r="Z738" i="2"/>
  <c r="V738" i="2"/>
  <c r="R738" i="2"/>
  <c r="N738" i="2"/>
  <c r="J738" i="2"/>
  <c r="F738" i="2"/>
  <c r="Y738" i="2"/>
  <c r="U738" i="2"/>
  <c r="Q738" i="2"/>
  <c r="M738" i="2"/>
  <c r="I738" i="2"/>
  <c r="E738" i="2"/>
  <c r="AB738" i="2"/>
  <c r="T738" i="2"/>
  <c r="L738" i="2"/>
  <c r="AA738" i="2"/>
  <c r="S738" i="2"/>
  <c r="K738" i="2"/>
  <c r="X738" i="2"/>
  <c r="P738" i="2"/>
  <c r="H738" i="2"/>
  <c r="W738" i="2"/>
  <c r="O738" i="2"/>
  <c r="G738" i="2"/>
  <c r="Z754" i="2"/>
  <c r="V754" i="2"/>
  <c r="R754" i="2"/>
  <c r="N754" i="2"/>
  <c r="J754" i="2"/>
  <c r="F754" i="2"/>
  <c r="Y754" i="2"/>
  <c r="U754" i="2"/>
  <c r="Q754" i="2"/>
  <c r="M754" i="2"/>
  <c r="I754" i="2"/>
  <c r="E754" i="2"/>
  <c r="AB754" i="2"/>
  <c r="T754" i="2"/>
  <c r="L754" i="2"/>
  <c r="AA754" i="2"/>
  <c r="S754" i="2"/>
  <c r="K754" i="2"/>
  <c r="X754" i="2"/>
  <c r="P754" i="2"/>
  <c r="H754" i="2"/>
  <c r="W754" i="2"/>
  <c r="O754" i="2"/>
  <c r="G754" i="2"/>
  <c r="Z770" i="2"/>
  <c r="V770" i="2"/>
  <c r="R770" i="2"/>
  <c r="N770" i="2"/>
  <c r="J770" i="2"/>
  <c r="F770" i="2"/>
  <c r="Y770" i="2"/>
  <c r="U770" i="2"/>
  <c r="Q770" i="2"/>
  <c r="M770" i="2"/>
  <c r="I770" i="2"/>
  <c r="E770" i="2"/>
  <c r="AB770" i="2"/>
  <c r="T770" i="2"/>
  <c r="L770" i="2"/>
  <c r="AA770" i="2"/>
  <c r="S770" i="2"/>
  <c r="K770" i="2"/>
  <c r="X770" i="2"/>
  <c r="P770" i="2"/>
  <c r="H770" i="2"/>
  <c r="W770" i="2"/>
  <c r="O770" i="2"/>
  <c r="G770" i="2"/>
  <c r="Z786" i="2"/>
  <c r="V786" i="2"/>
  <c r="R786" i="2"/>
  <c r="N786" i="2"/>
  <c r="J786" i="2"/>
  <c r="F786" i="2"/>
  <c r="Y786" i="2"/>
  <c r="U786" i="2"/>
  <c r="Q786" i="2"/>
  <c r="M786" i="2"/>
  <c r="I786" i="2"/>
  <c r="E786" i="2"/>
  <c r="AB786" i="2"/>
  <c r="T786" i="2"/>
  <c r="L786" i="2"/>
  <c r="AA786" i="2"/>
  <c r="S786" i="2"/>
  <c r="K786" i="2"/>
  <c r="X786" i="2"/>
  <c r="P786" i="2"/>
  <c r="H786" i="2"/>
  <c r="W786" i="2"/>
  <c r="O786" i="2"/>
  <c r="G786" i="2"/>
  <c r="Y802" i="2"/>
  <c r="U802" i="2"/>
  <c r="Q802" i="2"/>
  <c r="M802" i="2"/>
  <c r="I802" i="2"/>
  <c r="E802" i="2"/>
  <c r="AB802" i="2"/>
  <c r="X802" i="2"/>
  <c r="T802" i="2"/>
  <c r="P802" i="2"/>
  <c r="L802" i="2"/>
  <c r="H802" i="2"/>
  <c r="Z802" i="2"/>
  <c r="R802" i="2"/>
  <c r="J802" i="2"/>
  <c r="W802" i="2"/>
  <c r="O802" i="2"/>
  <c r="G802" i="2"/>
  <c r="N802" i="2"/>
  <c r="AA802" i="2"/>
  <c r="K802" i="2"/>
  <c r="F802" i="2"/>
  <c r="V802" i="2"/>
  <c r="S802" i="2"/>
  <c r="Y818" i="2"/>
  <c r="U818" i="2"/>
  <c r="Q818" i="2"/>
  <c r="M818" i="2"/>
  <c r="I818" i="2"/>
  <c r="E818" i="2"/>
  <c r="AB818" i="2"/>
  <c r="X818" i="2"/>
  <c r="T818" i="2"/>
  <c r="P818" i="2"/>
  <c r="L818" i="2"/>
  <c r="H818" i="2"/>
  <c r="Z818" i="2"/>
  <c r="R818" i="2"/>
  <c r="J818" i="2"/>
  <c r="W818" i="2"/>
  <c r="O818" i="2"/>
  <c r="G818" i="2"/>
  <c r="S818" i="2"/>
  <c r="N818" i="2"/>
  <c r="AA818" i="2"/>
  <c r="K818" i="2"/>
  <c r="V818" i="2"/>
  <c r="F818" i="2"/>
  <c r="Y834" i="2"/>
  <c r="U834" i="2"/>
  <c r="Q834" i="2"/>
  <c r="M834" i="2"/>
  <c r="I834" i="2"/>
  <c r="E834" i="2"/>
  <c r="AB834" i="2"/>
  <c r="X834" i="2"/>
  <c r="T834" i="2"/>
  <c r="P834" i="2"/>
  <c r="L834" i="2"/>
  <c r="H834" i="2"/>
  <c r="Z834" i="2"/>
  <c r="R834" i="2"/>
  <c r="J834" i="2"/>
  <c r="W834" i="2"/>
  <c r="O834" i="2"/>
  <c r="G834" i="2"/>
  <c r="V834" i="2"/>
  <c r="F834" i="2"/>
  <c r="S834" i="2"/>
  <c r="N834" i="2"/>
  <c r="AA834" i="2"/>
  <c r="K834" i="2"/>
  <c r="Y848" i="2"/>
  <c r="U848" i="2"/>
  <c r="Q848" i="2"/>
  <c r="M848" i="2"/>
  <c r="I848" i="2"/>
  <c r="E848" i="2"/>
  <c r="AB848" i="2"/>
  <c r="X848" i="2"/>
  <c r="T848" i="2"/>
  <c r="P848" i="2"/>
  <c r="L848" i="2"/>
  <c r="H848" i="2"/>
  <c r="Z848" i="2"/>
  <c r="R848" i="2"/>
  <c r="J848" i="2"/>
  <c r="W848" i="2"/>
  <c r="O848" i="2"/>
  <c r="G848" i="2"/>
  <c r="V848" i="2"/>
  <c r="F848" i="2"/>
  <c r="S848" i="2"/>
  <c r="N848" i="2"/>
  <c r="AA848" i="2"/>
  <c r="K848" i="2"/>
  <c r="AB14" i="2"/>
  <c r="X14" i="2"/>
  <c r="T14" i="2"/>
  <c r="P14" i="2"/>
  <c r="L14" i="2"/>
  <c r="H14" i="2"/>
  <c r="AA14" i="2"/>
  <c r="W14" i="2"/>
  <c r="S14" i="2"/>
  <c r="O14" i="2"/>
  <c r="K14" i="2"/>
  <c r="G14" i="2"/>
  <c r="Z14" i="2"/>
  <c r="V14" i="2"/>
  <c r="R14" i="2"/>
  <c r="N14" i="2"/>
  <c r="J14" i="2"/>
  <c r="F14" i="2"/>
  <c r="Y14" i="2"/>
  <c r="U14" i="2"/>
  <c r="Q14" i="2"/>
  <c r="M14" i="2"/>
  <c r="I14" i="2"/>
  <c r="E14" i="2"/>
  <c r="X46" i="2"/>
  <c r="T46" i="2"/>
  <c r="P46" i="2"/>
  <c r="L46" i="2"/>
  <c r="H46" i="2"/>
  <c r="AA46" i="2"/>
  <c r="W46" i="2"/>
  <c r="S46" i="2"/>
  <c r="O46" i="2"/>
  <c r="K46" i="2"/>
  <c r="G46" i="2"/>
  <c r="Z46" i="2"/>
  <c r="V46" i="2"/>
  <c r="R46" i="2"/>
  <c r="N46" i="2"/>
  <c r="J46" i="2"/>
  <c r="F46" i="2"/>
  <c r="Y46" i="2"/>
  <c r="U46" i="2"/>
  <c r="Q46" i="2"/>
  <c r="M46" i="2"/>
  <c r="I46" i="2"/>
  <c r="E46" i="2"/>
  <c r="AB78" i="2"/>
  <c r="X78" i="2"/>
  <c r="T78" i="2"/>
  <c r="P78" i="2"/>
  <c r="L78" i="2"/>
  <c r="H78" i="2"/>
  <c r="AA78" i="2"/>
  <c r="W78" i="2"/>
  <c r="S78" i="2"/>
  <c r="O78" i="2"/>
  <c r="K78" i="2"/>
  <c r="G78" i="2"/>
  <c r="Z78" i="2"/>
  <c r="V78" i="2"/>
  <c r="R78" i="2"/>
  <c r="N78" i="2"/>
  <c r="J78" i="2"/>
  <c r="F78" i="2"/>
  <c r="Y78" i="2"/>
  <c r="U78" i="2"/>
  <c r="Q78" i="2"/>
  <c r="M78" i="2"/>
  <c r="I78" i="2"/>
  <c r="E78" i="2"/>
  <c r="AB110" i="2"/>
  <c r="X110" i="2"/>
  <c r="T110" i="2"/>
  <c r="P110" i="2"/>
  <c r="L110" i="2"/>
  <c r="H110" i="2"/>
  <c r="AA110" i="2"/>
  <c r="W110" i="2"/>
  <c r="S110" i="2"/>
  <c r="O110" i="2"/>
  <c r="K110" i="2"/>
  <c r="G110" i="2"/>
  <c r="Z110" i="2"/>
  <c r="V110" i="2"/>
  <c r="R110" i="2"/>
  <c r="N110" i="2"/>
  <c r="J110" i="2"/>
  <c r="F110" i="2"/>
  <c r="Y110" i="2"/>
  <c r="U110" i="2"/>
  <c r="Q110" i="2"/>
  <c r="M110" i="2"/>
  <c r="I110" i="2"/>
  <c r="E110" i="2"/>
  <c r="AB142" i="2"/>
  <c r="X142" i="2"/>
  <c r="T142" i="2"/>
  <c r="P142" i="2"/>
  <c r="L142" i="2"/>
  <c r="H142" i="2"/>
  <c r="AA142" i="2"/>
  <c r="W142" i="2"/>
  <c r="S142" i="2"/>
  <c r="O142" i="2"/>
  <c r="K142" i="2"/>
  <c r="G142" i="2"/>
  <c r="Z142" i="2"/>
  <c r="V142" i="2"/>
  <c r="R142" i="2"/>
  <c r="N142" i="2"/>
  <c r="J142" i="2"/>
  <c r="F142" i="2"/>
  <c r="Y142" i="2"/>
  <c r="U142" i="2"/>
  <c r="Q142" i="2"/>
  <c r="M142" i="2"/>
  <c r="I142" i="2"/>
  <c r="E142" i="2"/>
  <c r="AA174" i="2"/>
  <c r="W174" i="2"/>
  <c r="S174" i="2"/>
  <c r="O174" i="2"/>
  <c r="K174" i="2"/>
  <c r="G174" i="2"/>
  <c r="Z174" i="2"/>
  <c r="V174" i="2"/>
  <c r="R174" i="2"/>
  <c r="N174" i="2"/>
  <c r="J174" i="2"/>
  <c r="F174" i="2"/>
  <c r="Y174" i="2"/>
  <c r="U174" i="2"/>
  <c r="Q174" i="2"/>
  <c r="M174" i="2"/>
  <c r="I174" i="2"/>
  <c r="E174" i="2"/>
  <c r="AB174" i="2"/>
  <c r="X174" i="2"/>
  <c r="T174" i="2"/>
  <c r="P174" i="2"/>
  <c r="L174" i="2"/>
  <c r="H174" i="2"/>
  <c r="AB18" i="2"/>
  <c r="X18" i="2"/>
  <c r="T18" i="2"/>
  <c r="P18" i="2"/>
  <c r="L18" i="2"/>
  <c r="H18" i="2"/>
  <c r="AA18" i="2"/>
  <c r="W18" i="2"/>
  <c r="S18" i="2"/>
  <c r="O18" i="2"/>
  <c r="K18" i="2"/>
  <c r="G18" i="2"/>
  <c r="Z18" i="2"/>
  <c r="V18" i="2"/>
  <c r="R18" i="2"/>
  <c r="N18" i="2"/>
  <c r="J18" i="2"/>
  <c r="F18" i="2"/>
  <c r="Y18" i="2"/>
  <c r="U18" i="2"/>
  <c r="Q18" i="2"/>
  <c r="M18" i="2"/>
  <c r="I18" i="2"/>
  <c r="E18" i="2"/>
  <c r="X50" i="2"/>
  <c r="T50" i="2"/>
  <c r="P50" i="2"/>
  <c r="L50" i="2"/>
  <c r="H50" i="2"/>
  <c r="AA50" i="2"/>
  <c r="W50" i="2"/>
  <c r="S50" i="2"/>
  <c r="O50" i="2"/>
  <c r="K50" i="2"/>
  <c r="G50" i="2"/>
  <c r="Z50" i="2"/>
  <c r="V50" i="2"/>
  <c r="R50" i="2"/>
  <c r="N50" i="2"/>
  <c r="J50" i="2"/>
  <c r="F50" i="2"/>
  <c r="Y50" i="2"/>
  <c r="U50" i="2"/>
  <c r="Q50" i="2"/>
  <c r="M50" i="2"/>
  <c r="I50" i="2"/>
  <c r="E50" i="2"/>
  <c r="AB82" i="2"/>
  <c r="X82" i="2"/>
  <c r="T82" i="2"/>
  <c r="P82" i="2"/>
  <c r="L82" i="2"/>
  <c r="H82" i="2"/>
  <c r="AA82" i="2"/>
  <c r="W82" i="2"/>
  <c r="S82" i="2"/>
  <c r="O82" i="2"/>
  <c r="K82" i="2"/>
  <c r="G82" i="2"/>
  <c r="Z82" i="2"/>
  <c r="V82" i="2"/>
  <c r="R82" i="2"/>
  <c r="N82" i="2"/>
  <c r="J82" i="2"/>
  <c r="F82" i="2"/>
  <c r="Y82" i="2"/>
  <c r="U82" i="2"/>
  <c r="Q82" i="2"/>
  <c r="M82" i="2"/>
  <c r="I82" i="2"/>
  <c r="E82" i="2"/>
  <c r="AB114" i="2"/>
  <c r="X114" i="2"/>
  <c r="T114" i="2"/>
  <c r="P114" i="2"/>
  <c r="L114" i="2"/>
  <c r="H114" i="2"/>
  <c r="AA114" i="2"/>
  <c r="W114" i="2"/>
  <c r="S114" i="2"/>
  <c r="O114" i="2"/>
  <c r="K114" i="2"/>
  <c r="G114" i="2"/>
  <c r="Z114" i="2"/>
  <c r="V114" i="2"/>
  <c r="R114" i="2"/>
  <c r="N114" i="2"/>
  <c r="J114" i="2"/>
  <c r="F114" i="2"/>
  <c r="Y114" i="2"/>
  <c r="U114" i="2"/>
  <c r="Q114" i="2"/>
  <c r="M114" i="2"/>
  <c r="I114" i="2"/>
  <c r="E114" i="2"/>
  <c r="AA146" i="2"/>
  <c r="X146" i="2"/>
  <c r="T146" i="2"/>
  <c r="P146" i="2"/>
  <c r="L146" i="2"/>
  <c r="H146" i="2"/>
  <c r="AB146" i="2"/>
  <c r="W146" i="2"/>
  <c r="S146" i="2"/>
  <c r="O146" i="2"/>
  <c r="K146" i="2"/>
  <c r="G146" i="2"/>
  <c r="Z146" i="2"/>
  <c r="V146" i="2"/>
  <c r="R146" i="2"/>
  <c r="N146" i="2"/>
  <c r="J146" i="2"/>
  <c r="F146" i="2"/>
  <c r="Y146" i="2"/>
  <c r="U146" i="2"/>
  <c r="Q146" i="2"/>
  <c r="M146" i="2"/>
  <c r="I146" i="2"/>
  <c r="E146" i="2"/>
  <c r="AA178" i="2"/>
  <c r="W178" i="2"/>
  <c r="S178" i="2"/>
  <c r="O178" i="2"/>
  <c r="K178" i="2"/>
  <c r="G178" i="2"/>
  <c r="Z178" i="2"/>
  <c r="V178" i="2"/>
  <c r="R178" i="2"/>
  <c r="N178" i="2"/>
  <c r="J178" i="2"/>
  <c r="F178" i="2"/>
  <c r="Y178" i="2"/>
  <c r="U178" i="2"/>
  <c r="Q178" i="2"/>
  <c r="M178" i="2"/>
  <c r="I178" i="2"/>
  <c r="E178" i="2"/>
  <c r="AB178" i="2"/>
  <c r="X178" i="2"/>
  <c r="T178" i="2"/>
  <c r="P178" i="2"/>
  <c r="L178" i="2"/>
  <c r="H178" i="2"/>
  <c r="AA242" i="2"/>
  <c r="W242" i="2"/>
  <c r="S242" i="2"/>
  <c r="O242" i="2"/>
  <c r="K242" i="2"/>
  <c r="G242" i="2"/>
  <c r="Z242" i="2"/>
  <c r="V242" i="2"/>
  <c r="R242" i="2"/>
  <c r="N242" i="2"/>
  <c r="J242" i="2"/>
  <c r="F242" i="2"/>
  <c r="Y242" i="2"/>
  <c r="U242" i="2"/>
  <c r="Q242" i="2"/>
  <c r="M242" i="2"/>
  <c r="I242" i="2"/>
  <c r="E242" i="2"/>
  <c r="AB242" i="2"/>
  <c r="X242" i="2"/>
  <c r="T242" i="2"/>
  <c r="P242" i="2"/>
  <c r="L242" i="2"/>
  <c r="H242" i="2"/>
  <c r="AA278" i="2"/>
  <c r="W278" i="2"/>
  <c r="S278" i="2"/>
  <c r="O278" i="2"/>
  <c r="K278" i="2"/>
  <c r="G278" i="2"/>
  <c r="Z278" i="2"/>
  <c r="V278" i="2"/>
  <c r="R278" i="2"/>
  <c r="N278" i="2"/>
  <c r="J278" i="2"/>
  <c r="F278" i="2"/>
  <c r="Y278" i="2"/>
  <c r="U278" i="2"/>
  <c r="Q278" i="2"/>
  <c r="M278" i="2"/>
  <c r="I278" i="2"/>
  <c r="E278" i="2"/>
  <c r="AB278" i="2"/>
  <c r="X278" i="2"/>
  <c r="T278" i="2"/>
  <c r="P278" i="2"/>
  <c r="L278" i="2"/>
  <c r="H278" i="2"/>
  <c r="AA294" i="2"/>
  <c r="W294" i="2"/>
  <c r="S294" i="2"/>
  <c r="O294" i="2"/>
  <c r="K294" i="2"/>
  <c r="G294" i="2"/>
  <c r="Z294" i="2"/>
  <c r="V294" i="2"/>
  <c r="R294" i="2"/>
  <c r="N294" i="2"/>
  <c r="J294" i="2"/>
  <c r="F294" i="2"/>
  <c r="Y294" i="2"/>
  <c r="U294" i="2"/>
  <c r="Q294" i="2"/>
  <c r="M294" i="2"/>
  <c r="I294" i="2"/>
  <c r="E294" i="2"/>
  <c r="AB294" i="2"/>
  <c r="X294" i="2"/>
  <c r="T294" i="2"/>
  <c r="P294" i="2"/>
  <c r="L294" i="2"/>
  <c r="H294" i="2"/>
  <c r="AA318" i="2"/>
  <c r="W318" i="2"/>
  <c r="S318" i="2"/>
  <c r="O318" i="2"/>
  <c r="K318" i="2"/>
  <c r="G318" i="2"/>
  <c r="Z318" i="2"/>
  <c r="V318" i="2"/>
  <c r="R318" i="2"/>
  <c r="N318" i="2"/>
  <c r="J318" i="2"/>
  <c r="F318" i="2"/>
  <c r="Y318" i="2"/>
  <c r="U318" i="2"/>
  <c r="Q318" i="2"/>
  <c r="M318" i="2"/>
  <c r="I318" i="2"/>
  <c r="E318" i="2"/>
  <c r="AB318" i="2"/>
  <c r="X318" i="2"/>
  <c r="T318" i="2"/>
  <c r="P318" i="2"/>
  <c r="L318" i="2"/>
  <c r="H318" i="2"/>
  <c r="AA342" i="2"/>
  <c r="W342" i="2"/>
  <c r="S342" i="2"/>
  <c r="O342" i="2"/>
  <c r="K342" i="2"/>
  <c r="G342" i="2"/>
  <c r="Z342" i="2"/>
  <c r="V342" i="2"/>
  <c r="R342" i="2"/>
  <c r="N342" i="2"/>
  <c r="J342" i="2"/>
  <c r="F342" i="2"/>
  <c r="Y342" i="2"/>
  <c r="U342" i="2"/>
  <c r="Q342" i="2"/>
  <c r="M342" i="2"/>
  <c r="I342" i="2"/>
  <c r="E342" i="2"/>
  <c r="AB342" i="2"/>
  <c r="X342" i="2"/>
  <c r="T342" i="2"/>
  <c r="P342" i="2"/>
  <c r="L342" i="2"/>
  <c r="H342" i="2"/>
  <c r="W370" i="2"/>
  <c r="S370" i="2"/>
  <c r="O370" i="2"/>
  <c r="K370" i="2"/>
  <c r="G370" i="2"/>
  <c r="Z370" i="2"/>
  <c r="V370" i="2"/>
  <c r="R370" i="2"/>
  <c r="N370" i="2"/>
  <c r="J370" i="2"/>
  <c r="F370" i="2"/>
  <c r="Y370" i="2"/>
  <c r="U370" i="2"/>
  <c r="Q370" i="2"/>
  <c r="M370" i="2"/>
  <c r="I370" i="2"/>
  <c r="E370" i="2"/>
  <c r="X370" i="2"/>
  <c r="T370" i="2"/>
  <c r="P370" i="2"/>
  <c r="L370" i="2"/>
  <c r="H370" i="2"/>
  <c r="AA430" i="2"/>
  <c r="W430" i="2"/>
  <c r="S430" i="2"/>
  <c r="O430" i="2"/>
  <c r="K430" i="2"/>
  <c r="G430" i="2"/>
  <c r="Z430" i="2"/>
  <c r="V430" i="2"/>
  <c r="R430" i="2"/>
  <c r="N430" i="2"/>
  <c r="J430" i="2"/>
  <c r="F430" i="2"/>
  <c r="Y430" i="2"/>
  <c r="U430" i="2"/>
  <c r="Q430" i="2"/>
  <c r="M430" i="2"/>
  <c r="I430" i="2"/>
  <c r="E430" i="2"/>
  <c r="AB430" i="2"/>
  <c r="X430" i="2"/>
  <c r="T430" i="2"/>
  <c r="P430" i="2"/>
  <c r="L430" i="2"/>
  <c r="H430" i="2"/>
  <c r="Z476" i="2"/>
  <c r="V476" i="2"/>
  <c r="R476" i="2"/>
  <c r="N476" i="2"/>
  <c r="J476" i="2"/>
  <c r="F476" i="2"/>
  <c r="Y476" i="2"/>
  <c r="U476" i="2"/>
  <c r="Q476" i="2"/>
  <c r="M476" i="2"/>
  <c r="I476" i="2"/>
  <c r="E476" i="2"/>
  <c r="AB476" i="2"/>
  <c r="X476" i="2"/>
  <c r="T476" i="2"/>
  <c r="P476" i="2"/>
  <c r="L476" i="2"/>
  <c r="H476" i="2"/>
  <c r="AA476" i="2"/>
  <c r="W476" i="2"/>
  <c r="S476" i="2"/>
  <c r="O476" i="2"/>
  <c r="K476" i="2"/>
  <c r="G476" i="2"/>
  <c r="Z543" i="2"/>
  <c r="V543" i="2"/>
  <c r="R543" i="2"/>
  <c r="N543" i="2"/>
  <c r="J543" i="2"/>
  <c r="F543" i="2"/>
  <c r="Y543" i="2"/>
  <c r="U543" i="2"/>
  <c r="Q543" i="2"/>
  <c r="M543" i="2"/>
  <c r="I543" i="2"/>
  <c r="E543" i="2"/>
  <c r="AB543" i="2"/>
  <c r="X543" i="2"/>
  <c r="T543" i="2"/>
  <c r="P543" i="2"/>
  <c r="L543" i="2"/>
  <c r="H543" i="2"/>
  <c r="AA543" i="2"/>
  <c r="W543" i="2"/>
  <c r="S543" i="2"/>
  <c r="O543" i="2"/>
  <c r="K543" i="2"/>
  <c r="G543" i="2"/>
  <c r="Z687" i="2"/>
  <c r="V687" i="2"/>
  <c r="R687" i="2"/>
  <c r="N687" i="2"/>
  <c r="J687" i="2"/>
  <c r="F687" i="2"/>
  <c r="Y687" i="2"/>
  <c r="U687" i="2"/>
  <c r="Q687" i="2"/>
  <c r="M687" i="2"/>
  <c r="I687" i="2"/>
  <c r="E687" i="2"/>
  <c r="AB687" i="2"/>
  <c r="T687" i="2"/>
  <c r="L687" i="2"/>
  <c r="AA687" i="2"/>
  <c r="S687" i="2"/>
  <c r="K687" i="2"/>
  <c r="X687" i="2"/>
  <c r="P687" i="2"/>
  <c r="H687" i="2"/>
  <c r="W687" i="2"/>
  <c r="O687" i="2"/>
  <c r="G687" i="2"/>
  <c r="Y33" i="2"/>
  <c r="U33" i="2"/>
  <c r="Q33" i="2"/>
  <c r="M33" i="2"/>
  <c r="I33" i="2"/>
  <c r="E33" i="2"/>
  <c r="AB33" i="2"/>
  <c r="X33" i="2"/>
  <c r="T33" i="2"/>
  <c r="P33" i="2"/>
  <c r="L33" i="2"/>
  <c r="H33" i="2"/>
  <c r="AA33" i="2"/>
  <c r="W33" i="2"/>
  <c r="S33" i="2"/>
  <c r="O33" i="2"/>
  <c r="K33" i="2"/>
  <c r="G33" i="2"/>
  <c r="Z33" i="2"/>
  <c r="V33" i="2"/>
  <c r="R33" i="2"/>
  <c r="N33" i="2"/>
  <c r="J33" i="2"/>
  <c r="F33" i="2"/>
  <c r="Y101" i="2"/>
  <c r="U101" i="2"/>
  <c r="Q101" i="2"/>
  <c r="M101" i="2"/>
  <c r="I101" i="2"/>
  <c r="E101" i="2"/>
  <c r="AB101" i="2"/>
  <c r="X101" i="2"/>
  <c r="T101" i="2"/>
  <c r="P101" i="2"/>
  <c r="L101" i="2"/>
  <c r="H101" i="2"/>
  <c r="AA101" i="2"/>
  <c r="W101" i="2"/>
  <c r="S101" i="2"/>
  <c r="O101" i="2"/>
  <c r="K101" i="2"/>
  <c r="G101" i="2"/>
  <c r="Z101" i="2"/>
  <c r="V101" i="2"/>
  <c r="R101" i="2"/>
  <c r="N101" i="2"/>
  <c r="J101" i="2"/>
  <c r="F101" i="2"/>
  <c r="AB153" i="2"/>
  <c r="X153" i="2"/>
  <c r="T153" i="2"/>
  <c r="P153" i="2"/>
  <c r="L153" i="2"/>
  <c r="H153" i="2"/>
  <c r="AA153" i="2"/>
  <c r="W153" i="2"/>
  <c r="S153" i="2"/>
  <c r="O153" i="2"/>
  <c r="K153" i="2"/>
  <c r="G153" i="2"/>
  <c r="Z153" i="2"/>
  <c r="V153" i="2"/>
  <c r="R153" i="2"/>
  <c r="N153" i="2"/>
  <c r="J153" i="2"/>
  <c r="F153" i="2"/>
  <c r="Y153" i="2"/>
  <c r="U153" i="2"/>
  <c r="Q153" i="2"/>
  <c r="M153" i="2"/>
  <c r="I153" i="2"/>
  <c r="E153" i="2"/>
  <c r="AB181" i="2"/>
  <c r="X181" i="2"/>
  <c r="T181" i="2"/>
  <c r="P181" i="2"/>
  <c r="L181" i="2"/>
  <c r="H181" i="2"/>
  <c r="AA181" i="2"/>
  <c r="W181" i="2"/>
  <c r="S181" i="2"/>
  <c r="O181" i="2"/>
  <c r="K181" i="2"/>
  <c r="G181" i="2"/>
  <c r="Z181" i="2"/>
  <c r="V181" i="2"/>
  <c r="R181" i="2"/>
  <c r="N181" i="2"/>
  <c r="J181" i="2"/>
  <c r="F181" i="2"/>
  <c r="Y181" i="2"/>
  <c r="U181" i="2"/>
  <c r="Q181" i="2"/>
  <c r="M181" i="2"/>
  <c r="I181" i="2"/>
  <c r="E181" i="2"/>
  <c r="AB197" i="2"/>
  <c r="X197" i="2"/>
  <c r="T197" i="2"/>
  <c r="P197" i="2"/>
  <c r="L197" i="2"/>
  <c r="H197" i="2"/>
  <c r="AA197" i="2"/>
  <c r="W197" i="2"/>
  <c r="S197" i="2"/>
  <c r="O197" i="2"/>
  <c r="K197" i="2"/>
  <c r="G197" i="2"/>
  <c r="Z197" i="2"/>
  <c r="V197" i="2"/>
  <c r="R197" i="2"/>
  <c r="N197" i="2"/>
  <c r="J197" i="2"/>
  <c r="F197" i="2"/>
  <c r="Y197" i="2"/>
  <c r="U197" i="2"/>
  <c r="Q197" i="2"/>
  <c r="M197" i="2"/>
  <c r="I197" i="2"/>
  <c r="E197" i="2"/>
  <c r="AB213" i="2"/>
  <c r="X213" i="2"/>
  <c r="T213" i="2"/>
  <c r="P213" i="2"/>
  <c r="L213" i="2"/>
  <c r="H213" i="2"/>
  <c r="AA213" i="2"/>
  <c r="W213" i="2"/>
  <c r="S213" i="2"/>
  <c r="O213" i="2"/>
  <c r="K213" i="2"/>
  <c r="G213" i="2"/>
  <c r="Z213" i="2"/>
  <c r="V213" i="2"/>
  <c r="R213" i="2"/>
  <c r="N213" i="2"/>
  <c r="J213" i="2"/>
  <c r="F213" i="2"/>
  <c r="Y213" i="2"/>
  <c r="U213" i="2"/>
  <c r="Q213" i="2"/>
  <c r="M213" i="2"/>
  <c r="I213" i="2"/>
  <c r="E213" i="2"/>
  <c r="AB229" i="2"/>
  <c r="X229" i="2"/>
  <c r="T229" i="2"/>
  <c r="P229" i="2"/>
  <c r="L229" i="2"/>
  <c r="H229" i="2"/>
  <c r="AA229" i="2"/>
  <c r="W229" i="2"/>
  <c r="S229" i="2"/>
  <c r="O229" i="2"/>
  <c r="K229" i="2"/>
  <c r="G229" i="2"/>
  <c r="Z229" i="2"/>
  <c r="V229" i="2"/>
  <c r="R229" i="2"/>
  <c r="N229" i="2"/>
  <c r="J229" i="2"/>
  <c r="F229" i="2"/>
  <c r="Y229" i="2"/>
  <c r="U229" i="2"/>
  <c r="Q229" i="2"/>
  <c r="M229" i="2"/>
  <c r="I229" i="2"/>
  <c r="E229" i="2"/>
  <c r="AB245" i="2"/>
  <c r="X245" i="2"/>
  <c r="T245" i="2"/>
  <c r="P245" i="2"/>
  <c r="L245" i="2"/>
  <c r="H245" i="2"/>
  <c r="AA245" i="2"/>
  <c r="W245" i="2"/>
  <c r="S245" i="2"/>
  <c r="O245" i="2"/>
  <c r="K245" i="2"/>
  <c r="G245" i="2"/>
  <c r="Z245" i="2"/>
  <c r="V245" i="2"/>
  <c r="R245" i="2"/>
  <c r="N245" i="2"/>
  <c r="J245" i="2"/>
  <c r="F245" i="2"/>
  <c r="Y245" i="2"/>
  <c r="U245" i="2"/>
  <c r="Q245" i="2"/>
  <c r="M245" i="2"/>
  <c r="I245" i="2"/>
  <c r="E245" i="2"/>
  <c r="AB261" i="2"/>
  <c r="X261" i="2"/>
  <c r="T261" i="2"/>
  <c r="P261" i="2"/>
  <c r="L261" i="2"/>
  <c r="H261" i="2"/>
  <c r="AA261" i="2"/>
  <c r="W261" i="2"/>
  <c r="S261" i="2"/>
  <c r="O261" i="2"/>
  <c r="K261" i="2"/>
  <c r="G261" i="2"/>
  <c r="Z261" i="2"/>
  <c r="V261" i="2"/>
  <c r="R261" i="2"/>
  <c r="N261" i="2"/>
  <c r="J261" i="2"/>
  <c r="F261" i="2"/>
  <c r="Y261" i="2"/>
  <c r="U261" i="2"/>
  <c r="Q261" i="2"/>
  <c r="M261" i="2"/>
  <c r="I261" i="2"/>
  <c r="E261" i="2"/>
  <c r="AB277" i="2"/>
  <c r="X277" i="2"/>
  <c r="T277" i="2"/>
  <c r="P277" i="2"/>
  <c r="L277" i="2"/>
  <c r="H277" i="2"/>
  <c r="AA277" i="2"/>
  <c r="W277" i="2"/>
  <c r="S277" i="2"/>
  <c r="O277" i="2"/>
  <c r="K277" i="2"/>
  <c r="G277" i="2"/>
  <c r="Z277" i="2"/>
  <c r="V277" i="2"/>
  <c r="R277" i="2"/>
  <c r="N277" i="2"/>
  <c r="J277" i="2"/>
  <c r="F277" i="2"/>
  <c r="Y277" i="2"/>
  <c r="U277" i="2"/>
  <c r="Q277" i="2"/>
  <c r="M277" i="2"/>
  <c r="I277" i="2"/>
  <c r="E277" i="2"/>
  <c r="AB293" i="2"/>
  <c r="X293" i="2"/>
  <c r="T293" i="2"/>
  <c r="P293" i="2"/>
  <c r="L293" i="2"/>
  <c r="H293" i="2"/>
  <c r="AA293" i="2"/>
  <c r="W293" i="2"/>
  <c r="S293" i="2"/>
  <c r="O293" i="2"/>
  <c r="K293" i="2"/>
  <c r="G293" i="2"/>
  <c r="Z293" i="2"/>
  <c r="V293" i="2"/>
  <c r="R293" i="2"/>
  <c r="N293" i="2"/>
  <c r="J293" i="2"/>
  <c r="F293" i="2"/>
  <c r="Y293" i="2"/>
  <c r="U293" i="2"/>
  <c r="Q293" i="2"/>
  <c r="M293" i="2"/>
  <c r="I293" i="2"/>
  <c r="E293" i="2"/>
  <c r="AB309" i="2"/>
  <c r="X309" i="2"/>
  <c r="T309" i="2"/>
  <c r="P309" i="2"/>
  <c r="L309" i="2"/>
  <c r="H309" i="2"/>
  <c r="AA309" i="2"/>
  <c r="W309" i="2"/>
  <c r="S309" i="2"/>
  <c r="O309" i="2"/>
  <c r="K309" i="2"/>
  <c r="G309" i="2"/>
  <c r="Z309" i="2"/>
  <c r="V309" i="2"/>
  <c r="R309" i="2"/>
  <c r="N309" i="2"/>
  <c r="J309" i="2"/>
  <c r="F309" i="2"/>
  <c r="Y309" i="2"/>
  <c r="U309" i="2"/>
  <c r="Q309" i="2"/>
  <c r="M309" i="2"/>
  <c r="I309" i="2"/>
  <c r="E309" i="2"/>
  <c r="AB325" i="2"/>
  <c r="X325" i="2"/>
  <c r="T325" i="2"/>
  <c r="P325" i="2"/>
  <c r="L325" i="2"/>
  <c r="H325" i="2"/>
  <c r="AA325" i="2"/>
  <c r="W325" i="2"/>
  <c r="S325" i="2"/>
  <c r="O325" i="2"/>
  <c r="K325" i="2"/>
  <c r="G325" i="2"/>
  <c r="Z325" i="2"/>
  <c r="V325" i="2"/>
  <c r="R325" i="2"/>
  <c r="N325" i="2"/>
  <c r="J325" i="2"/>
  <c r="F325" i="2"/>
  <c r="Y325" i="2"/>
  <c r="U325" i="2"/>
  <c r="Q325" i="2"/>
  <c r="M325" i="2"/>
  <c r="I325" i="2"/>
  <c r="E325" i="2"/>
  <c r="AB341" i="2"/>
  <c r="X341" i="2"/>
  <c r="T341" i="2"/>
  <c r="P341" i="2"/>
  <c r="L341" i="2"/>
  <c r="H341" i="2"/>
  <c r="AA341" i="2"/>
  <c r="W341" i="2"/>
  <c r="S341" i="2"/>
  <c r="O341" i="2"/>
  <c r="K341" i="2"/>
  <c r="G341" i="2"/>
  <c r="Z341" i="2"/>
  <c r="V341" i="2"/>
  <c r="R341" i="2"/>
  <c r="N341" i="2"/>
  <c r="J341" i="2"/>
  <c r="F341" i="2"/>
  <c r="Y341" i="2"/>
  <c r="U341" i="2"/>
  <c r="Q341" i="2"/>
  <c r="M341" i="2"/>
  <c r="I341" i="2"/>
  <c r="E341" i="2"/>
  <c r="AB357" i="2"/>
  <c r="X357" i="2"/>
  <c r="T357" i="2"/>
  <c r="P357" i="2"/>
  <c r="L357" i="2"/>
  <c r="H357" i="2"/>
  <c r="AA357" i="2"/>
  <c r="W357" i="2"/>
  <c r="S357" i="2"/>
  <c r="O357" i="2"/>
  <c r="K357" i="2"/>
  <c r="G357" i="2"/>
  <c r="Z357" i="2"/>
  <c r="V357" i="2"/>
  <c r="R357" i="2"/>
  <c r="N357" i="2"/>
  <c r="J357" i="2"/>
  <c r="F357" i="2"/>
  <c r="Y357" i="2"/>
  <c r="U357" i="2"/>
  <c r="Q357" i="2"/>
  <c r="M357" i="2"/>
  <c r="I357" i="2"/>
  <c r="E357" i="2"/>
  <c r="X373" i="2"/>
  <c r="T373" i="2"/>
  <c r="P373" i="2"/>
  <c r="L373" i="2"/>
  <c r="H373" i="2"/>
  <c r="W373" i="2"/>
  <c r="S373" i="2"/>
  <c r="O373" i="2"/>
  <c r="K373" i="2"/>
  <c r="G373" i="2"/>
  <c r="Z373" i="2"/>
  <c r="V373" i="2"/>
  <c r="R373" i="2"/>
  <c r="N373" i="2"/>
  <c r="J373" i="2"/>
  <c r="F373" i="2"/>
  <c r="Y373" i="2"/>
  <c r="U373" i="2"/>
  <c r="Q373" i="2"/>
  <c r="M373" i="2"/>
  <c r="I373" i="2"/>
  <c r="E373" i="2"/>
  <c r="X389" i="2"/>
  <c r="T389" i="2"/>
  <c r="P389" i="2"/>
  <c r="L389" i="2"/>
  <c r="H389" i="2"/>
  <c r="W389" i="2"/>
  <c r="S389" i="2"/>
  <c r="O389" i="2"/>
  <c r="K389" i="2"/>
  <c r="G389" i="2"/>
  <c r="Z389" i="2"/>
  <c r="V389" i="2"/>
  <c r="R389" i="2"/>
  <c r="N389" i="2"/>
  <c r="J389" i="2"/>
  <c r="F389" i="2"/>
  <c r="Y389" i="2"/>
  <c r="U389" i="2"/>
  <c r="Q389" i="2"/>
  <c r="M389" i="2"/>
  <c r="I389" i="2"/>
  <c r="E389" i="2"/>
  <c r="AB405" i="2"/>
  <c r="X405" i="2"/>
  <c r="T405" i="2"/>
  <c r="P405" i="2"/>
  <c r="L405" i="2"/>
  <c r="H405" i="2"/>
  <c r="AA405" i="2"/>
  <c r="W405" i="2"/>
  <c r="S405" i="2"/>
  <c r="O405" i="2"/>
  <c r="K405" i="2"/>
  <c r="G405" i="2"/>
  <c r="Z405" i="2"/>
  <c r="V405" i="2"/>
  <c r="R405" i="2"/>
  <c r="N405" i="2"/>
  <c r="J405" i="2"/>
  <c r="F405" i="2"/>
  <c r="Y405" i="2"/>
  <c r="U405" i="2"/>
  <c r="Q405" i="2"/>
  <c r="M405" i="2"/>
  <c r="I405" i="2"/>
  <c r="E405" i="2"/>
  <c r="AB421" i="2"/>
  <c r="X421" i="2"/>
  <c r="T421" i="2"/>
  <c r="P421" i="2"/>
  <c r="L421" i="2"/>
  <c r="H421" i="2"/>
  <c r="AA421" i="2"/>
  <c r="W421" i="2"/>
  <c r="S421" i="2"/>
  <c r="O421" i="2"/>
  <c r="K421" i="2"/>
  <c r="G421" i="2"/>
  <c r="Z421" i="2"/>
  <c r="V421" i="2"/>
  <c r="R421" i="2"/>
  <c r="N421" i="2"/>
  <c r="J421" i="2"/>
  <c r="F421" i="2"/>
  <c r="Y421" i="2"/>
  <c r="U421" i="2"/>
  <c r="Q421" i="2"/>
  <c r="M421" i="2"/>
  <c r="I421" i="2"/>
  <c r="E421" i="2"/>
  <c r="AB437" i="2"/>
  <c r="X437" i="2"/>
  <c r="T437" i="2"/>
  <c r="P437" i="2"/>
  <c r="L437" i="2"/>
  <c r="H437" i="2"/>
  <c r="AA437" i="2"/>
  <c r="W437" i="2"/>
  <c r="S437" i="2"/>
  <c r="O437" i="2"/>
  <c r="K437" i="2"/>
  <c r="G437" i="2"/>
  <c r="Z437" i="2"/>
  <c r="V437" i="2"/>
  <c r="R437" i="2"/>
  <c r="N437" i="2"/>
  <c r="J437" i="2"/>
  <c r="F437" i="2"/>
  <c r="Y437" i="2"/>
  <c r="U437" i="2"/>
  <c r="Q437" i="2"/>
  <c r="M437" i="2"/>
  <c r="I437" i="2"/>
  <c r="E437" i="2"/>
  <c r="Z453" i="2"/>
  <c r="V453" i="2"/>
  <c r="R453" i="2"/>
  <c r="N453" i="2"/>
  <c r="J453" i="2"/>
  <c r="F453" i="2"/>
  <c r="Y453" i="2"/>
  <c r="U453" i="2"/>
  <c r="Q453" i="2"/>
  <c r="M453" i="2"/>
  <c r="I453" i="2"/>
  <c r="E453" i="2"/>
  <c r="AB453" i="2"/>
  <c r="X453" i="2"/>
  <c r="T453" i="2"/>
  <c r="P453" i="2"/>
  <c r="L453" i="2"/>
  <c r="H453" i="2"/>
  <c r="AA453" i="2"/>
  <c r="W453" i="2"/>
  <c r="S453" i="2"/>
  <c r="O453" i="2"/>
  <c r="K453" i="2"/>
  <c r="G453" i="2"/>
  <c r="Z469" i="2"/>
  <c r="V469" i="2"/>
  <c r="R469" i="2"/>
  <c r="N469" i="2"/>
  <c r="J469" i="2"/>
  <c r="F469" i="2"/>
  <c r="Y469" i="2"/>
  <c r="U469" i="2"/>
  <c r="Q469" i="2"/>
  <c r="M469" i="2"/>
  <c r="I469" i="2"/>
  <c r="E469" i="2"/>
  <c r="AB469" i="2"/>
  <c r="X469" i="2"/>
  <c r="T469" i="2"/>
  <c r="P469" i="2"/>
  <c r="L469" i="2"/>
  <c r="H469" i="2"/>
  <c r="AA469" i="2"/>
  <c r="W469" i="2"/>
  <c r="S469" i="2"/>
  <c r="O469" i="2"/>
  <c r="K469" i="2"/>
  <c r="G469" i="2"/>
  <c r="Z486" i="2"/>
  <c r="V486" i="2"/>
  <c r="R486" i="2"/>
  <c r="N486" i="2"/>
  <c r="J486" i="2"/>
  <c r="F486" i="2"/>
  <c r="Y486" i="2"/>
  <c r="U486" i="2"/>
  <c r="Q486" i="2"/>
  <c r="M486" i="2"/>
  <c r="I486" i="2"/>
  <c r="E486" i="2"/>
  <c r="AB486" i="2"/>
  <c r="X486" i="2"/>
  <c r="T486" i="2"/>
  <c r="P486" i="2"/>
  <c r="L486" i="2"/>
  <c r="H486" i="2"/>
  <c r="AA486" i="2"/>
  <c r="W486" i="2"/>
  <c r="S486" i="2"/>
  <c r="O486" i="2"/>
  <c r="K486" i="2"/>
  <c r="G486" i="2"/>
  <c r="Z518" i="2"/>
  <c r="V518" i="2"/>
  <c r="R518" i="2"/>
  <c r="N518" i="2"/>
  <c r="J518" i="2"/>
  <c r="F518" i="2"/>
  <c r="Y518" i="2"/>
  <c r="U518" i="2"/>
  <c r="Q518" i="2"/>
  <c r="M518" i="2"/>
  <c r="I518" i="2"/>
  <c r="E518" i="2"/>
  <c r="AB518" i="2"/>
  <c r="X518" i="2"/>
  <c r="T518" i="2"/>
  <c r="P518" i="2"/>
  <c r="L518" i="2"/>
  <c r="H518" i="2"/>
  <c r="AA518" i="2"/>
  <c r="W518" i="2"/>
  <c r="S518" i="2"/>
  <c r="O518" i="2"/>
  <c r="K518" i="2"/>
  <c r="G518" i="2"/>
  <c r="Z563" i="2"/>
  <c r="V563" i="2"/>
  <c r="R563" i="2"/>
  <c r="N563" i="2"/>
  <c r="J563" i="2"/>
  <c r="F563" i="2"/>
  <c r="Y563" i="2"/>
  <c r="U563" i="2"/>
  <c r="Q563" i="2"/>
  <c r="M563" i="2"/>
  <c r="I563" i="2"/>
  <c r="E563" i="2"/>
  <c r="AB563" i="2"/>
  <c r="X563" i="2"/>
  <c r="T563" i="2"/>
  <c r="P563" i="2"/>
  <c r="L563" i="2"/>
  <c r="H563" i="2"/>
  <c r="AA563" i="2"/>
  <c r="W563" i="2"/>
  <c r="S563" i="2"/>
  <c r="O563" i="2"/>
  <c r="K563" i="2"/>
  <c r="G563" i="2"/>
  <c r="Z627" i="2"/>
  <c r="V627" i="2"/>
  <c r="R627" i="2"/>
  <c r="N627" i="2"/>
  <c r="J627" i="2"/>
  <c r="F627" i="2"/>
  <c r="Y627" i="2"/>
  <c r="U627" i="2"/>
  <c r="Q627" i="2"/>
  <c r="M627" i="2"/>
  <c r="I627" i="2"/>
  <c r="E627" i="2"/>
  <c r="AB627" i="2"/>
  <c r="X627" i="2"/>
  <c r="T627" i="2"/>
  <c r="P627" i="2"/>
  <c r="L627" i="2"/>
  <c r="H627" i="2"/>
  <c r="AA627" i="2"/>
  <c r="W627" i="2"/>
  <c r="S627" i="2"/>
  <c r="O627" i="2"/>
  <c r="K627" i="2"/>
  <c r="G627" i="2"/>
  <c r="Z691" i="2"/>
  <c r="V691" i="2"/>
  <c r="R691" i="2"/>
  <c r="N691" i="2"/>
  <c r="J691" i="2"/>
  <c r="F691" i="2"/>
  <c r="Y691" i="2"/>
  <c r="U691" i="2"/>
  <c r="Q691" i="2"/>
  <c r="M691" i="2"/>
  <c r="I691" i="2"/>
  <c r="E691" i="2"/>
  <c r="AB691" i="2"/>
  <c r="T691" i="2"/>
  <c r="L691" i="2"/>
  <c r="AA691" i="2"/>
  <c r="S691" i="2"/>
  <c r="K691" i="2"/>
  <c r="X691" i="2"/>
  <c r="P691" i="2"/>
  <c r="H691" i="2"/>
  <c r="W691" i="2"/>
  <c r="O691" i="2"/>
  <c r="G691" i="2"/>
  <c r="Z755" i="2"/>
  <c r="V755" i="2"/>
  <c r="R755" i="2"/>
  <c r="N755" i="2"/>
  <c r="J755" i="2"/>
  <c r="F755" i="2"/>
  <c r="Y755" i="2"/>
  <c r="U755" i="2"/>
  <c r="Q755" i="2"/>
  <c r="M755" i="2"/>
  <c r="I755" i="2"/>
  <c r="E755" i="2"/>
  <c r="AB755" i="2"/>
  <c r="T755" i="2"/>
  <c r="L755" i="2"/>
  <c r="AA755" i="2"/>
  <c r="S755" i="2"/>
  <c r="K755" i="2"/>
  <c r="X755" i="2"/>
  <c r="P755" i="2"/>
  <c r="H755" i="2"/>
  <c r="W755" i="2"/>
  <c r="O755" i="2"/>
  <c r="G755" i="2"/>
  <c r="Y819" i="2"/>
  <c r="U819" i="2"/>
  <c r="Q819" i="2"/>
  <c r="M819" i="2"/>
  <c r="I819" i="2"/>
  <c r="E819" i="2"/>
  <c r="AB819" i="2"/>
  <c r="X819" i="2"/>
  <c r="T819" i="2"/>
  <c r="P819" i="2"/>
  <c r="L819" i="2"/>
  <c r="H819" i="2"/>
  <c r="Z819" i="2"/>
  <c r="R819" i="2"/>
  <c r="J819" i="2"/>
  <c r="W819" i="2"/>
  <c r="O819" i="2"/>
  <c r="G819" i="2"/>
  <c r="AA819" i="2"/>
  <c r="K819" i="2"/>
  <c r="V819" i="2"/>
  <c r="F819" i="2"/>
  <c r="S819" i="2"/>
  <c r="N819" i="2"/>
  <c r="AA186" i="2"/>
  <c r="W186" i="2"/>
  <c r="S186" i="2"/>
  <c r="O186" i="2"/>
  <c r="K186" i="2"/>
  <c r="G186" i="2"/>
  <c r="Z186" i="2"/>
  <c r="V186" i="2"/>
  <c r="R186" i="2"/>
  <c r="N186" i="2"/>
  <c r="J186" i="2"/>
  <c r="F186" i="2"/>
  <c r="Y186" i="2"/>
  <c r="U186" i="2"/>
  <c r="Q186" i="2"/>
  <c r="M186" i="2"/>
  <c r="I186" i="2"/>
  <c r="E186" i="2"/>
  <c r="AB186" i="2"/>
  <c r="X186" i="2"/>
  <c r="T186" i="2"/>
  <c r="P186" i="2"/>
  <c r="L186" i="2"/>
  <c r="H186" i="2"/>
  <c r="AA206" i="2"/>
  <c r="W206" i="2"/>
  <c r="S206" i="2"/>
  <c r="O206" i="2"/>
  <c r="K206" i="2"/>
  <c r="G206" i="2"/>
  <c r="Z206" i="2"/>
  <c r="V206" i="2"/>
  <c r="R206" i="2"/>
  <c r="N206" i="2"/>
  <c r="J206" i="2"/>
  <c r="F206" i="2"/>
  <c r="Y206" i="2"/>
  <c r="U206" i="2"/>
  <c r="Q206" i="2"/>
  <c r="M206" i="2"/>
  <c r="I206" i="2"/>
  <c r="E206" i="2"/>
  <c r="AB206" i="2"/>
  <c r="X206" i="2"/>
  <c r="T206" i="2"/>
  <c r="P206" i="2"/>
  <c r="L206" i="2"/>
  <c r="H206" i="2"/>
  <c r="AA234" i="2"/>
  <c r="W234" i="2"/>
  <c r="S234" i="2"/>
  <c r="O234" i="2"/>
  <c r="K234" i="2"/>
  <c r="G234" i="2"/>
  <c r="Z234" i="2"/>
  <c r="V234" i="2"/>
  <c r="R234" i="2"/>
  <c r="N234" i="2"/>
  <c r="J234" i="2"/>
  <c r="F234" i="2"/>
  <c r="Y234" i="2"/>
  <c r="U234" i="2"/>
  <c r="Q234" i="2"/>
  <c r="M234" i="2"/>
  <c r="I234" i="2"/>
  <c r="E234" i="2"/>
  <c r="AB234" i="2"/>
  <c r="X234" i="2"/>
  <c r="T234" i="2"/>
  <c r="P234" i="2"/>
  <c r="L234" i="2"/>
  <c r="H234" i="2"/>
  <c r="AA310" i="2"/>
  <c r="W310" i="2"/>
  <c r="S310" i="2"/>
  <c r="O310" i="2"/>
  <c r="K310" i="2"/>
  <c r="G310" i="2"/>
  <c r="Z310" i="2"/>
  <c r="V310" i="2"/>
  <c r="R310" i="2"/>
  <c r="N310" i="2"/>
  <c r="J310" i="2"/>
  <c r="F310" i="2"/>
  <c r="Y310" i="2"/>
  <c r="U310" i="2"/>
  <c r="Q310" i="2"/>
  <c r="M310" i="2"/>
  <c r="I310" i="2"/>
  <c r="E310" i="2"/>
  <c r="AB310" i="2"/>
  <c r="X310" i="2"/>
  <c r="T310" i="2"/>
  <c r="P310" i="2"/>
  <c r="L310" i="2"/>
  <c r="H310" i="2"/>
  <c r="W378" i="2"/>
  <c r="S378" i="2"/>
  <c r="O378" i="2"/>
  <c r="K378" i="2"/>
  <c r="G378" i="2"/>
  <c r="Y378" i="2"/>
  <c r="U378" i="2"/>
  <c r="Q378" i="2"/>
  <c r="M378" i="2"/>
  <c r="I378" i="2"/>
  <c r="E378" i="2"/>
  <c r="V378" i="2"/>
  <c r="N378" i="2"/>
  <c r="F378" i="2"/>
  <c r="T378" i="2"/>
  <c r="L378" i="2"/>
  <c r="Z378" i="2"/>
  <c r="R378" i="2"/>
  <c r="J378" i="2"/>
  <c r="X378" i="2"/>
  <c r="P378" i="2"/>
  <c r="H378" i="2"/>
  <c r="AA418" i="2"/>
  <c r="W418" i="2"/>
  <c r="S418" i="2"/>
  <c r="O418" i="2"/>
  <c r="K418" i="2"/>
  <c r="G418" i="2"/>
  <c r="Z418" i="2"/>
  <c r="V418" i="2"/>
  <c r="R418" i="2"/>
  <c r="N418" i="2"/>
  <c r="J418" i="2"/>
  <c r="F418" i="2"/>
  <c r="Y418" i="2"/>
  <c r="U418" i="2"/>
  <c r="Q418" i="2"/>
  <c r="M418" i="2"/>
  <c r="I418" i="2"/>
  <c r="E418" i="2"/>
  <c r="AB418" i="2"/>
  <c r="X418" i="2"/>
  <c r="T418" i="2"/>
  <c r="P418" i="2"/>
  <c r="L418" i="2"/>
  <c r="H418" i="2"/>
  <c r="AA450" i="2"/>
  <c r="W450" i="2"/>
  <c r="S450" i="2"/>
  <c r="O450" i="2"/>
  <c r="K450" i="2"/>
  <c r="G450" i="2"/>
  <c r="Z450" i="2"/>
  <c r="V450" i="2"/>
  <c r="R450" i="2"/>
  <c r="N450" i="2"/>
  <c r="J450" i="2"/>
  <c r="F450" i="2"/>
  <c r="Y450" i="2"/>
  <c r="U450" i="2"/>
  <c r="Q450" i="2"/>
  <c r="M450" i="2"/>
  <c r="I450" i="2"/>
  <c r="E450" i="2"/>
  <c r="AB450" i="2"/>
  <c r="X450" i="2"/>
  <c r="T450" i="2"/>
  <c r="P450" i="2"/>
  <c r="L450" i="2"/>
  <c r="H450" i="2"/>
  <c r="Z523" i="2"/>
  <c r="V523" i="2"/>
  <c r="R523" i="2"/>
  <c r="N523" i="2"/>
  <c r="J523" i="2"/>
  <c r="F523" i="2"/>
  <c r="Y523" i="2"/>
  <c r="U523" i="2"/>
  <c r="Q523" i="2"/>
  <c r="M523" i="2"/>
  <c r="I523" i="2"/>
  <c r="E523" i="2"/>
  <c r="AB523" i="2"/>
  <c r="X523" i="2"/>
  <c r="T523" i="2"/>
  <c r="P523" i="2"/>
  <c r="L523" i="2"/>
  <c r="H523" i="2"/>
  <c r="AA523" i="2"/>
  <c r="W523" i="2"/>
  <c r="S523" i="2"/>
  <c r="O523" i="2"/>
  <c r="K523" i="2"/>
  <c r="G523" i="2"/>
  <c r="Z607" i="2"/>
  <c r="V607" i="2"/>
  <c r="R607" i="2"/>
  <c r="N607" i="2"/>
  <c r="J607" i="2"/>
  <c r="F607" i="2"/>
  <c r="Y607" i="2"/>
  <c r="U607" i="2"/>
  <c r="Q607" i="2"/>
  <c r="M607" i="2"/>
  <c r="I607" i="2"/>
  <c r="E607" i="2"/>
  <c r="AB607" i="2"/>
  <c r="X607" i="2"/>
  <c r="T607" i="2"/>
  <c r="P607" i="2"/>
  <c r="L607" i="2"/>
  <c r="H607" i="2"/>
  <c r="AA607" i="2"/>
  <c r="W607" i="2"/>
  <c r="S607" i="2"/>
  <c r="O607" i="2"/>
  <c r="K607" i="2"/>
  <c r="G607" i="2"/>
  <c r="Z751" i="2"/>
  <c r="V751" i="2"/>
  <c r="R751" i="2"/>
  <c r="N751" i="2"/>
  <c r="J751" i="2"/>
  <c r="F751" i="2"/>
  <c r="Y751" i="2"/>
  <c r="U751" i="2"/>
  <c r="Q751" i="2"/>
  <c r="M751" i="2"/>
  <c r="I751" i="2"/>
  <c r="E751" i="2"/>
  <c r="AB751" i="2"/>
  <c r="T751" i="2"/>
  <c r="L751" i="2"/>
  <c r="AA751" i="2"/>
  <c r="S751" i="2"/>
  <c r="K751" i="2"/>
  <c r="X751" i="2"/>
  <c r="P751" i="2"/>
  <c r="H751" i="2"/>
  <c r="W751" i="2"/>
  <c r="O751" i="2"/>
  <c r="G751" i="2"/>
  <c r="Y847" i="2"/>
  <c r="U847" i="2"/>
  <c r="Q847" i="2"/>
  <c r="M847" i="2"/>
  <c r="I847" i="2"/>
  <c r="E847" i="2"/>
  <c r="AB847" i="2"/>
  <c r="X847" i="2"/>
  <c r="T847" i="2"/>
  <c r="P847" i="2"/>
  <c r="L847" i="2"/>
  <c r="H847" i="2"/>
  <c r="Z847" i="2"/>
  <c r="R847" i="2"/>
  <c r="J847" i="2"/>
  <c r="W847" i="2"/>
  <c r="O847" i="2"/>
  <c r="G847" i="2"/>
  <c r="N847" i="2"/>
  <c r="AA847" i="2"/>
  <c r="K847" i="2"/>
  <c r="V847" i="2"/>
  <c r="F847" i="2"/>
  <c r="S847" i="2"/>
  <c r="Y17" i="2"/>
  <c r="U17" i="2"/>
  <c r="Q17" i="2"/>
  <c r="M17" i="2"/>
  <c r="I17" i="2"/>
  <c r="E17" i="2"/>
  <c r="AB17" i="2"/>
  <c r="X17" i="2"/>
  <c r="T17" i="2"/>
  <c r="P17" i="2"/>
  <c r="L17" i="2"/>
  <c r="H17" i="2"/>
  <c r="AA17" i="2"/>
  <c r="W17" i="2"/>
  <c r="S17" i="2"/>
  <c r="O17" i="2"/>
  <c r="K17" i="2"/>
  <c r="G17" i="2"/>
  <c r="Z17" i="2"/>
  <c r="V17" i="2"/>
  <c r="R17" i="2"/>
  <c r="N17" i="2"/>
  <c r="J17" i="2"/>
  <c r="F17" i="2"/>
  <c r="Y45" i="2"/>
  <c r="U45" i="2"/>
  <c r="Q45" i="2"/>
  <c r="M45" i="2"/>
  <c r="I45" i="2"/>
  <c r="E45" i="2"/>
  <c r="X45" i="2"/>
  <c r="T45" i="2"/>
  <c r="P45" i="2"/>
  <c r="L45" i="2"/>
  <c r="H45" i="2"/>
  <c r="AA45" i="2"/>
  <c r="W45" i="2"/>
  <c r="S45" i="2"/>
  <c r="O45" i="2"/>
  <c r="K45" i="2"/>
  <c r="G45" i="2"/>
  <c r="Z45" i="2"/>
  <c r="V45" i="2"/>
  <c r="R45" i="2"/>
  <c r="N45" i="2"/>
  <c r="J45" i="2"/>
  <c r="F45" i="2"/>
  <c r="Y81" i="2"/>
  <c r="U81" i="2"/>
  <c r="Q81" i="2"/>
  <c r="M81" i="2"/>
  <c r="I81" i="2"/>
  <c r="E81" i="2"/>
  <c r="AB81" i="2"/>
  <c r="X81" i="2"/>
  <c r="T81" i="2"/>
  <c r="P81" i="2"/>
  <c r="L81" i="2"/>
  <c r="H81" i="2"/>
  <c r="AA81" i="2"/>
  <c r="W81" i="2"/>
  <c r="S81" i="2"/>
  <c r="O81" i="2"/>
  <c r="K81" i="2"/>
  <c r="G81" i="2"/>
  <c r="Z81" i="2"/>
  <c r="V81" i="2"/>
  <c r="R81" i="2"/>
  <c r="N81" i="2"/>
  <c r="J81" i="2"/>
  <c r="F81" i="2"/>
  <c r="Y113" i="2"/>
  <c r="U113" i="2"/>
  <c r="Q113" i="2"/>
  <c r="M113" i="2"/>
  <c r="I113" i="2"/>
  <c r="E113" i="2"/>
  <c r="AB113" i="2"/>
  <c r="X113" i="2"/>
  <c r="T113" i="2"/>
  <c r="P113" i="2"/>
  <c r="L113" i="2"/>
  <c r="H113" i="2"/>
  <c r="AA113" i="2"/>
  <c r="W113" i="2"/>
  <c r="S113" i="2"/>
  <c r="O113" i="2"/>
  <c r="K113" i="2"/>
  <c r="G113" i="2"/>
  <c r="Z113" i="2"/>
  <c r="V113" i="2"/>
  <c r="R113" i="2"/>
  <c r="N113" i="2"/>
  <c r="J113" i="2"/>
  <c r="F113" i="2"/>
  <c r="AB149" i="2"/>
  <c r="X149" i="2"/>
  <c r="T149" i="2"/>
  <c r="P149" i="2"/>
  <c r="L149" i="2"/>
  <c r="H149" i="2"/>
  <c r="AA149" i="2"/>
  <c r="W149" i="2"/>
  <c r="S149" i="2"/>
  <c r="Z149" i="2"/>
  <c r="V149" i="2"/>
  <c r="R149" i="2"/>
  <c r="N149" i="2"/>
  <c r="J149" i="2"/>
  <c r="F149" i="2"/>
  <c r="Y149" i="2"/>
  <c r="O149" i="2"/>
  <c r="G149" i="2"/>
  <c r="M149" i="2"/>
  <c r="E149" i="2"/>
  <c r="U149" i="2"/>
  <c r="K149" i="2"/>
  <c r="Q149" i="2"/>
  <c r="I149" i="2"/>
  <c r="Z4" i="2"/>
  <c r="V4" i="2"/>
  <c r="R4" i="2"/>
  <c r="N4" i="2"/>
  <c r="J4" i="2"/>
  <c r="F4" i="2"/>
  <c r="Y4" i="2"/>
  <c r="U4" i="2"/>
  <c r="Q4" i="2"/>
  <c r="M4" i="2"/>
  <c r="I4" i="2"/>
  <c r="E4" i="2"/>
  <c r="AB4" i="2"/>
  <c r="X4" i="2"/>
  <c r="T4" i="2"/>
  <c r="P4" i="2"/>
  <c r="L4" i="2"/>
  <c r="H4" i="2"/>
  <c r="AA4" i="2"/>
  <c r="W4" i="2"/>
  <c r="S4" i="2"/>
  <c r="O4" i="2"/>
  <c r="K4" i="2"/>
  <c r="G4" i="2"/>
  <c r="Z20" i="2"/>
  <c r="V20" i="2"/>
  <c r="R20" i="2"/>
  <c r="N20" i="2"/>
  <c r="J20" i="2"/>
  <c r="F20" i="2"/>
  <c r="Y20" i="2"/>
  <c r="U20" i="2"/>
  <c r="Q20" i="2"/>
  <c r="M20" i="2"/>
  <c r="I20" i="2"/>
  <c r="E20" i="2"/>
  <c r="AB20" i="2"/>
  <c r="X20" i="2"/>
  <c r="T20" i="2"/>
  <c r="P20" i="2"/>
  <c r="L20" i="2"/>
  <c r="H20" i="2"/>
  <c r="AA20" i="2"/>
  <c r="W20" i="2"/>
  <c r="S20" i="2"/>
  <c r="O20" i="2"/>
  <c r="K20" i="2"/>
  <c r="G20" i="2"/>
  <c r="Z36" i="2"/>
  <c r="V36" i="2"/>
  <c r="R36" i="2"/>
  <c r="N36" i="2"/>
  <c r="J36" i="2"/>
  <c r="F36" i="2"/>
  <c r="Y36" i="2"/>
  <c r="U36" i="2"/>
  <c r="Q36" i="2"/>
  <c r="M36" i="2"/>
  <c r="I36" i="2"/>
  <c r="E36" i="2"/>
  <c r="AB36" i="2"/>
  <c r="X36" i="2"/>
  <c r="T36" i="2"/>
  <c r="P36" i="2"/>
  <c r="L36" i="2"/>
  <c r="H36" i="2"/>
  <c r="AA36" i="2"/>
  <c r="W36" i="2"/>
  <c r="S36" i="2"/>
  <c r="O36" i="2"/>
  <c r="K36" i="2"/>
  <c r="G36" i="2"/>
  <c r="Z52" i="2"/>
  <c r="V52" i="2"/>
  <c r="R52" i="2"/>
  <c r="N52" i="2"/>
  <c r="J52" i="2"/>
  <c r="F52" i="2"/>
  <c r="Y52" i="2"/>
  <c r="U52" i="2"/>
  <c r="Q52" i="2"/>
  <c r="M52" i="2"/>
  <c r="I52" i="2"/>
  <c r="E52" i="2"/>
  <c r="X52" i="2"/>
  <c r="T52" i="2"/>
  <c r="P52" i="2"/>
  <c r="L52" i="2"/>
  <c r="H52" i="2"/>
  <c r="AA52" i="2"/>
  <c r="W52" i="2"/>
  <c r="S52" i="2"/>
  <c r="O52" i="2"/>
  <c r="K52" i="2"/>
  <c r="G52" i="2"/>
  <c r="Z68" i="2"/>
  <c r="V68" i="2"/>
  <c r="R68" i="2"/>
  <c r="N68" i="2"/>
  <c r="J68" i="2"/>
  <c r="F68" i="2"/>
  <c r="Y68" i="2"/>
  <c r="U68" i="2"/>
  <c r="Q68" i="2"/>
  <c r="M68" i="2"/>
  <c r="I68" i="2"/>
  <c r="E68" i="2"/>
  <c r="X68" i="2"/>
  <c r="T68" i="2"/>
  <c r="P68" i="2"/>
  <c r="L68" i="2"/>
  <c r="H68" i="2"/>
  <c r="AA68" i="2"/>
  <c r="W68" i="2"/>
  <c r="S68" i="2"/>
  <c r="O68" i="2"/>
  <c r="K68" i="2"/>
  <c r="G68" i="2"/>
  <c r="Z84" i="2"/>
  <c r="V84" i="2"/>
  <c r="R84" i="2"/>
  <c r="N84" i="2"/>
  <c r="J84" i="2"/>
  <c r="F84" i="2"/>
  <c r="Y84" i="2"/>
  <c r="U84" i="2"/>
  <c r="Q84" i="2"/>
  <c r="M84" i="2"/>
  <c r="I84" i="2"/>
  <c r="E84" i="2"/>
  <c r="AB84" i="2"/>
  <c r="X84" i="2"/>
  <c r="T84" i="2"/>
  <c r="P84" i="2"/>
  <c r="L84" i="2"/>
  <c r="H84" i="2"/>
  <c r="AA84" i="2"/>
  <c r="W84" i="2"/>
  <c r="S84" i="2"/>
  <c r="O84" i="2"/>
  <c r="K84" i="2"/>
  <c r="G84" i="2"/>
  <c r="Z100" i="2"/>
  <c r="V100" i="2"/>
  <c r="R100" i="2"/>
  <c r="N100" i="2"/>
  <c r="J100" i="2"/>
  <c r="F100" i="2"/>
  <c r="Y100" i="2"/>
  <c r="U100" i="2"/>
  <c r="Q100" i="2"/>
  <c r="M100" i="2"/>
  <c r="I100" i="2"/>
  <c r="E100" i="2"/>
  <c r="AB100" i="2"/>
  <c r="X100" i="2"/>
  <c r="T100" i="2"/>
  <c r="P100" i="2"/>
  <c r="L100" i="2"/>
  <c r="H100" i="2"/>
  <c r="AA100" i="2"/>
  <c r="W100" i="2"/>
  <c r="S100" i="2"/>
  <c r="O100" i="2"/>
  <c r="K100" i="2"/>
  <c r="G100" i="2"/>
  <c r="Z116" i="2"/>
  <c r="V116" i="2"/>
  <c r="R116" i="2"/>
  <c r="N116" i="2"/>
  <c r="J116" i="2"/>
  <c r="F116" i="2"/>
  <c r="Y116" i="2"/>
  <c r="U116" i="2"/>
  <c r="Q116" i="2"/>
  <c r="M116" i="2"/>
  <c r="I116" i="2"/>
  <c r="E116" i="2"/>
  <c r="AB116" i="2"/>
  <c r="X116" i="2"/>
  <c r="T116" i="2"/>
  <c r="P116" i="2"/>
  <c r="L116" i="2"/>
  <c r="H116" i="2"/>
  <c r="AA116" i="2"/>
  <c r="W116" i="2"/>
  <c r="S116" i="2"/>
  <c r="O116" i="2"/>
  <c r="K116" i="2"/>
  <c r="G116" i="2"/>
  <c r="Z132" i="2"/>
  <c r="V132" i="2"/>
  <c r="R132" i="2"/>
  <c r="N132" i="2"/>
  <c r="J132" i="2"/>
  <c r="F132" i="2"/>
  <c r="Y132" i="2"/>
  <c r="U132" i="2"/>
  <c r="Q132" i="2"/>
  <c r="M132" i="2"/>
  <c r="I132" i="2"/>
  <c r="E132" i="2"/>
  <c r="AB132" i="2"/>
  <c r="X132" i="2"/>
  <c r="T132" i="2"/>
  <c r="P132" i="2"/>
  <c r="L132" i="2"/>
  <c r="H132" i="2"/>
  <c r="AA132" i="2"/>
  <c r="W132" i="2"/>
  <c r="S132" i="2"/>
  <c r="O132" i="2"/>
  <c r="K132" i="2"/>
  <c r="G132" i="2"/>
  <c r="Y148" i="2"/>
  <c r="U148" i="2"/>
  <c r="Q148" i="2"/>
  <c r="M148" i="2"/>
  <c r="I148" i="2"/>
  <c r="E148" i="2"/>
  <c r="AA148" i="2"/>
  <c r="W148" i="2"/>
  <c r="S148" i="2"/>
  <c r="O148" i="2"/>
  <c r="K148" i="2"/>
  <c r="G148" i="2"/>
  <c r="Z148" i="2"/>
  <c r="R148" i="2"/>
  <c r="J148" i="2"/>
  <c r="X148" i="2"/>
  <c r="P148" i="2"/>
  <c r="H148" i="2"/>
  <c r="V148" i="2"/>
  <c r="N148" i="2"/>
  <c r="F148" i="2"/>
  <c r="AB148" i="2"/>
  <c r="T148" i="2"/>
  <c r="L148" i="2"/>
  <c r="Y164" i="2"/>
  <c r="U164" i="2"/>
  <c r="Q164" i="2"/>
  <c r="M164" i="2"/>
  <c r="I164" i="2"/>
  <c r="E164" i="2"/>
  <c r="AB164" i="2"/>
  <c r="X164" i="2"/>
  <c r="T164" i="2"/>
  <c r="P164" i="2"/>
  <c r="L164" i="2"/>
  <c r="H164" i="2"/>
  <c r="AA164" i="2"/>
  <c r="W164" i="2"/>
  <c r="S164" i="2"/>
  <c r="O164" i="2"/>
  <c r="K164" i="2"/>
  <c r="G164" i="2"/>
  <c r="Z164" i="2"/>
  <c r="V164" i="2"/>
  <c r="R164" i="2"/>
  <c r="N164" i="2"/>
  <c r="J164" i="2"/>
  <c r="F164" i="2"/>
  <c r="Y180" i="2"/>
  <c r="U180" i="2"/>
  <c r="Q180" i="2"/>
  <c r="M180" i="2"/>
  <c r="I180" i="2"/>
  <c r="E180" i="2"/>
  <c r="AB180" i="2"/>
  <c r="X180" i="2"/>
  <c r="T180" i="2"/>
  <c r="P180" i="2"/>
  <c r="L180" i="2"/>
  <c r="H180" i="2"/>
  <c r="AA180" i="2"/>
  <c r="W180" i="2"/>
  <c r="S180" i="2"/>
  <c r="O180" i="2"/>
  <c r="K180" i="2"/>
  <c r="G180" i="2"/>
  <c r="Z180" i="2"/>
  <c r="V180" i="2"/>
  <c r="R180" i="2"/>
  <c r="N180" i="2"/>
  <c r="J180" i="2"/>
  <c r="F180" i="2"/>
  <c r="Y196" i="2"/>
  <c r="U196" i="2"/>
  <c r="Q196" i="2"/>
  <c r="M196" i="2"/>
  <c r="I196" i="2"/>
  <c r="E196" i="2"/>
  <c r="AB196" i="2"/>
  <c r="X196" i="2"/>
  <c r="T196" i="2"/>
  <c r="P196" i="2"/>
  <c r="L196" i="2"/>
  <c r="H196" i="2"/>
  <c r="AA196" i="2"/>
  <c r="W196" i="2"/>
  <c r="S196" i="2"/>
  <c r="O196" i="2"/>
  <c r="K196" i="2"/>
  <c r="G196" i="2"/>
  <c r="Z196" i="2"/>
  <c r="V196" i="2"/>
  <c r="R196" i="2"/>
  <c r="N196" i="2"/>
  <c r="J196" i="2"/>
  <c r="F196" i="2"/>
  <c r="Y212" i="2"/>
  <c r="U212" i="2"/>
  <c r="Q212" i="2"/>
  <c r="M212" i="2"/>
  <c r="I212" i="2"/>
  <c r="E212" i="2"/>
  <c r="AB212" i="2"/>
  <c r="X212" i="2"/>
  <c r="T212" i="2"/>
  <c r="P212" i="2"/>
  <c r="L212" i="2"/>
  <c r="H212" i="2"/>
  <c r="AA212" i="2"/>
  <c r="W212" i="2"/>
  <c r="S212" i="2"/>
  <c r="O212" i="2"/>
  <c r="K212" i="2"/>
  <c r="G212" i="2"/>
  <c r="Z212" i="2"/>
  <c r="V212" i="2"/>
  <c r="R212" i="2"/>
  <c r="N212" i="2"/>
  <c r="J212" i="2"/>
  <c r="F212" i="2"/>
  <c r="Y228" i="2"/>
  <c r="U228" i="2"/>
  <c r="Q228" i="2"/>
  <c r="M228" i="2"/>
  <c r="I228" i="2"/>
  <c r="E228" i="2"/>
  <c r="AB228" i="2"/>
  <c r="X228" i="2"/>
  <c r="T228" i="2"/>
  <c r="P228" i="2"/>
  <c r="L228" i="2"/>
  <c r="H228" i="2"/>
  <c r="AA228" i="2"/>
  <c r="W228" i="2"/>
  <c r="S228" i="2"/>
  <c r="O228" i="2"/>
  <c r="K228" i="2"/>
  <c r="G228" i="2"/>
  <c r="Z228" i="2"/>
  <c r="V228" i="2"/>
  <c r="R228" i="2"/>
  <c r="N228" i="2"/>
  <c r="J228" i="2"/>
  <c r="F228" i="2"/>
  <c r="Y244" i="2"/>
  <c r="U244" i="2"/>
  <c r="Q244" i="2"/>
  <c r="M244" i="2"/>
  <c r="I244" i="2"/>
  <c r="E244" i="2"/>
  <c r="AB244" i="2"/>
  <c r="X244" i="2"/>
  <c r="T244" i="2"/>
  <c r="P244" i="2"/>
  <c r="L244" i="2"/>
  <c r="H244" i="2"/>
  <c r="AA244" i="2"/>
  <c r="W244" i="2"/>
  <c r="S244" i="2"/>
  <c r="O244" i="2"/>
  <c r="K244" i="2"/>
  <c r="G244" i="2"/>
  <c r="Z244" i="2"/>
  <c r="V244" i="2"/>
  <c r="R244" i="2"/>
  <c r="N244" i="2"/>
  <c r="J244" i="2"/>
  <c r="F244" i="2"/>
  <c r="Y260" i="2"/>
  <c r="U260" i="2"/>
  <c r="Q260" i="2"/>
  <c r="M260" i="2"/>
  <c r="I260" i="2"/>
  <c r="E260" i="2"/>
  <c r="AB260" i="2"/>
  <c r="X260" i="2"/>
  <c r="T260" i="2"/>
  <c r="P260" i="2"/>
  <c r="L260" i="2"/>
  <c r="H260" i="2"/>
  <c r="AA260" i="2"/>
  <c r="W260" i="2"/>
  <c r="S260" i="2"/>
  <c r="O260" i="2"/>
  <c r="K260" i="2"/>
  <c r="G260" i="2"/>
  <c r="Z260" i="2"/>
  <c r="V260" i="2"/>
  <c r="R260" i="2"/>
  <c r="N260" i="2"/>
  <c r="J260" i="2"/>
  <c r="F260" i="2"/>
  <c r="Y276" i="2"/>
  <c r="U276" i="2"/>
  <c r="Q276" i="2"/>
  <c r="M276" i="2"/>
  <c r="I276" i="2"/>
  <c r="E276" i="2"/>
  <c r="AB276" i="2"/>
  <c r="X276" i="2"/>
  <c r="T276" i="2"/>
  <c r="P276" i="2"/>
  <c r="L276" i="2"/>
  <c r="H276" i="2"/>
  <c r="AA276" i="2"/>
  <c r="W276" i="2"/>
  <c r="S276" i="2"/>
  <c r="O276" i="2"/>
  <c r="K276" i="2"/>
  <c r="G276" i="2"/>
  <c r="Z276" i="2"/>
  <c r="V276" i="2"/>
  <c r="R276" i="2"/>
  <c r="N276" i="2"/>
  <c r="J276" i="2"/>
  <c r="F276" i="2"/>
  <c r="Y292" i="2"/>
  <c r="U292" i="2"/>
  <c r="Q292" i="2"/>
  <c r="M292" i="2"/>
  <c r="I292" i="2"/>
  <c r="E292" i="2"/>
  <c r="AB292" i="2"/>
  <c r="X292" i="2"/>
  <c r="T292" i="2"/>
  <c r="P292" i="2"/>
  <c r="L292" i="2"/>
  <c r="H292" i="2"/>
  <c r="AA292" i="2"/>
  <c r="W292" i="2"/>
  <c r="S292" i="2"/>
  <c r="O292" i="2"/>
  <c r="K292" i="2"/>
  <c r="G292" i="2"/>
  <c r="Z292" i="2"/>
  <c r="V292" i="2"/>
  <c r="R292" i="2"/>
  <c r="N292" i="2"/>
  <c r="J292" i="2"/>
  <c r="F292" i="2"/>
  <c r="Y308" i="2"/>
  <c r="U308" i="2"/>
  <c r="Q308" i="2"/>
  <c r="M308" i="2"/>
  <c r="I308" i="2"/>
  <c r="E308" i="2"/>
  <c r="AB308" i="2"/>
  <c r="X308" i="2"/>
  <c r="T308" i="2"/>
  <c r="P308" i="2"/>
  <c r="L308" i="2"/>
  <c r="H308" i="2"/>
  <c r="AA308" i="2"/>
  <c r="W308" i="2"/>
  <c r="S308" i="2"/>
  <c r="O308" i="2"/>
  <c r="K308" i="2"/>
  <c r="G308" i="2"/>
  <c r="Z308" i="2"/>
  <c r="V308" i="2"/>
  <c r="R308" i="2"/>
  <c r="N308" i="2"/>
  <c r="J308" i="2"/>
  <c r="F308" i="2"/>
  <c r="Y324" i="2"/>
  <c r="U324" i="2"/>
  <c r="Q324" i="2"/>
  <c r="M324" i="2"/>
  <c r="I324" i="2"/>
  <c r="E324" i="2"/>
  <c r="AB324" i="2"/>
  <c r="X324" i="2"/>
  <c r="T324" i="2"/>
  <c r="P324" i="2"/>
  <c r="L324" i="2"/>
  <c r="H324" i="2"/>
  <c r="AA324" i="2"/>
  <c r="W324" i="2"/>
  <c r="S324" i="2"/>
  <c r="O324" i="2"/>
  <c r="K324" i="2"/>
  <c r="G324" i="2"/>
  <c r="Z324" i="2"/>
  <c r="V324" i="2"/>
  <c r="R324" i="2"/>
  <c r="N324" i="2"/>
  <c r="J324" i="2"/>
  <c r="F324" i="2"/>
  <c r="Y340" i="2"/>
  <c r="U340" i="2"/>
  <c r="Q340" i="2"/>
  <c r="M340" i="2"/>
  <c r="I340" i="2"/>
  <c r="E340" i="2"/>
  <c r="AB340" i="2"/>
  <c r="X340" i="2"/>
  <c r="T340" i="2"/>
  <c r="P340" i="2"/>
  <c r="L340" i="2"/>
  <c r="H340" i="2"/>
  <c r="AA340" i="2"/>
  <c r="W340" i="2"/>
  <c r="S340" i="2"/>
  <c r="O340" i="2"/>
  <c r="K340" i="2"/>
  <c r="G340" i="2"/>
  <c r="Z340" i="2"/>
  <c r="V340" i="2"/>
  <c r="R340" i="2"/>
  <c r="N340" i="2"/>
  <c r="J340" i="2"/>
  <c r="F340" i="2"/>
  <c r="Y356" i="2"/>
  <c r="U356" i="2"/>
  <c r="Q356" i="2"/>
  <c r="M356" i="2"/>
  <c r="I356" i="2"/>
  <c r="E356" i="2"/>
  <c r="AB356" i="2"/>
  <c r="X356" i="2"/>
  <c r="T356" i="2"/>
  <c r="P356" i="2"/>
  <c r="L356" i="2"/>
  <c r="H356" i="2"/>
  <c r="AA356" i="2"/>
  <c r="W356" i="2"/>
  <c r="S356" i="2"/>
  <c r="O356" i="2"/>
  <c r="K356" i="2"/>
  <c r="G356" i="2"/>
  <c r="Z356" i="2"/>
  <c r="V356" i="2"/>
  <c r="R356" i="2"/>
  <c r="N356" i="2"/>
  <c r="J356" i="2"/>
  <c r="F356" i="2"/>
  <c r="Y372" i="2"/>
  <c r="U372" i="2"/>
  <c r="Q372" i="2"/>
  <c r="M372" i="2"/>
  <c r="I372" i="2"/>
  <c r="E372" i="2"/>
  <c r="X372" i="2"/>
  <c r="T372" i="2"/>
  <c r="P372" i="2"/>
  <c r="L372" i="2"/>
  <c r="H372" i="2"/>
  <c r="W372" i="2"/>
  <c r="S372" i="2"/>
  <c r="O372" i="2"/>
  <c r="K372" i="2"/>
  <c r="G372" i="2"/>
  <c r="Z372" i="2"/>
  <c r="V372" i="2"/>
  <c r="R372" i="2"/>
  <c r="N372" i="2"/>
  <c r="J372" i="2"/>
  <c r="F372" i="2"/>
  <c r="Y388" i="2"/>
  <c r="U388" i="2"/>
  <c r="Q388" i="2"/>
  <c r="M388" i="2"/>
  <c r="I388" i="2"/>
  <c r="E388" i="2"/>
  <c r="X388" i="2"/>
  <c r="T388" i="2"/>
  <c r="P388" i="2"/>
  <c r="L388" i="2"/>
  <c r="H388" i="2"/>
  <c r="W388" i="2"/>
  <c r="S388" i="2"/>
  <c r="O388" i="2"/>
  <c r="K388" i="2"/>
  <c r="G388" i="2"/>
  <c r="Z388" i="2"/>
  <c r="V388" i="2"/>
  <c r="R388" i="2"/>
  <c r="N388" i="2"/>
  <c r="J388" i="2"/>
  <c r="F388" i="2"/>
  <c r="Y404" i="2"/>
  <c r="U404" i="2"/>
  <c r="Q404" i="2"/>
  <c r="M404" i="2"/>
  <c r="I404" i="2"/>
  <c r="E404" i="2"/>
  <c r="AB404" i="2"/>
  <c r="X404" i="2"/>
  <c r="T404" i="2"/>
  <c r="P404" i="2"/>
  <c r="L404" i="2"/>
  <c r="H404" i="2"/>
  <c r="AA404" i="2"/>
  <c r="W404" i="2"/>
  <c r="S404" i="2"/>
  <c r="O404" i="2"/>
  <c r="K404" i="2"/>
  <c r="G404" i="2"/>
  <c r="Z404" i="2"/>
  <c r="V404" i="2"/>
  <c r="R404" i="2"/>
  <c r="N404" i="2"/>
  <c r="J404" i="2"/>
  <c r="F404" i="2"/>
  <c r="Y420" i="2"/>
  <c r="U420" i="2"/>
  <c r="Q420" i="2"/>
  <c r="M420" i="2"/>
  <c r="I420" i="2"/>
  <c r="E420" i="2"/>
  <c r="AB420" i="2"/>
  <c r="X420" i="2"/>
  <c r="T420" i="2"/>
  <c r="P420" i="2"/>
  <c r="L420" i="2"/>
  <c r="H420" i="2"/>
  <c r="AA420" i="2"/>
  <c r="W420" i="2"/>
  <c r="S420" i="2"/>
  <c r="O420" i="2"/>
  <c r="K420" i="2"/>
  <c r="G420" i="2"/>
  <c r="Z420" i="2"/>
  <c r="V420" i="2"/>
  <c r="R420" i="2"/>
  <c r="N420" i="2"/>
  <c r="J420" i="2"/>
  <c r="F420" i="2"/>
  <c r="Y436" i="2"/>
  <c r="U436" i="2"/>
  <c r="Q436" i="2"/>
  <c r="M436" i="2"/>
  <c r="I436" i="2"/>
  <c r="E436" i="2"/>
  <c r="AB436" i="2"/>
  <c r="X436" i="2"/>
  <c r="T436" i="2"/>
  <c r="P436" i="2"/>
  <c r="L436" i="2"/>
  <c r="H436" i="2"/>
  <c r="AA436" i="2"/>
  <c r="W436" i="2"/>
  <c r="S436" i="2"/>
  <c r="O436" i="2"/>
  <c r="K436" i="2"/>
  <c r="G436" i="2"/>
  <c r="Z436" i="2"/>
  <c r="V436" i="2"/>
  <c r="R436" i="2"/>
  <c r="N436" i="2"/>
  <c r="J436" i="2"/>
  <c r="F436" i="2"/>
  <c r="Z454" i="2"/>
  <c r="V454" i="2"/>
  <c r="R454" i="2"/>
  <c r="N454" i="2"/>
  <c r="J454" i="2"/>
  <c r="F454" i="2"/>
  <c r="Y454" i="2"/>
  <c r="U454" i="2"/>
  <c r="Q454" i="2"/>
  <c r="M454" i="2"/>
  <c r="I454" i="2"/>
  <c r="E454" i="2"/>
  <c r="AB454" i="2"/>
  <c r="X454" i="2"/>
  <c r="T454" i="2"/>
  <c r="P454" i="2"/>
  <c r="L454" i="2"/>
  <c r="H454" i="2"/>
  <c r="AA454" i="2"/>
  <c r="W454" i="2"/>
  <c r="S454" i="2"/>
  <c r="O454" i="2"/>
  <c r="K454" i="2"/>
  <c r="G454" i="2"/>
  <c r="Z470" i="2"/>
  <c r="V470" i="2"/>
  <c r="R470" i="2"/>
  <c r="N470" i="2"/>
  <c r="J470" i="2"/>
  <c r="F470" i="2"/>
  <c r="Y470" i="2"/>
  <c r="U470" i="2"/>
  <c r="Q470" i="2"/>
  <c r="M470" i="2"/>
  <c r="I470" i="2"/>
  <c r="E470" i="2"/>
  <c r="AB470" i="2"/>
  <c r="X470" i="2"/>
  <c r="T470" i="2"/>
  <c r="P470" i="2"/>
  <c r="L470" i="2"/>
  <c r="H470" i="2"/>
  <c r="AA470" i="2"/>
  <c r="W470" i="2"/>
  <c r="S470" i="2"/>
  <c r="O470" i="2"/>
  <c r="K470" i="2"/>
  <c r="G470" i="2"/>
  <c r="Z495" i="2"/>
  <c r="V495" i="2"/>
  <c r="R495" i="2"/>
  <c r="N495" i="2"/>
  <c r="J495" i="2"/>
  <c r="F495" i="2"/>
  <c r="Y495" i="2"/>
  <c r="U495" i="2"/>
  <c r="Q495" i="2"/>
  <c r="M495" i="2"/>
  <c r="I495" i="2"/>
  <c r="E495" i="2"/>
  <c r="AB495" i="2"/>
  <c r="X495" i="2"/>
  <c r="T495" i="2"/>
  <c r="P495" i="2"/>
  <c r="L495" i="2"/>
  <c r="H495" i="2"/>
  <c r="AA495" i="2"/>
  <c r="W495" i="2"/>
  <c r="S495" i="2"/>
  <c r="O495" i="2"/>
  <c r="K495" i="2"/>
  <c r="G495" i="2"/>
  <c r="Z527" i="2"/>
  <c r="V527" i="2"/>
  <c r="R527" i="2"/>
  <c r="N527" i="2"/>
  <c r="J527" i="2"/>
  <c r="F527" i="2"/>
  <c r="Y527" i="2"/>
  <c r="U527" i="2"/>
  <c r="Q527" i="2"/>
  <c r="M527" i="2"/>
  <c r="I527" i="2"/>
  <c r="E527" i="2"/>
  <c r="AB527" i="2"/>
  <c r="X527" i="2"/>
  <c r="T527" i="2"/>
  <c r="P527" i="2"/>
  <c r="L527" i="2"/>
  <c r="H527" i="2"/>
  <c r="AA527" i="2"/>
  <c r="W527" i="2"/>
  <c r="S527" i="2"/>
  <c r="O527" i="2"/>
  <c r="K527" i="2"/>
  <c r="G527" i="2"/>
  <c r="Z583" i="2"/>
  <c r="V583" i="2"/>
  <c r="R583" i="2"/>
  <c r="N583" i="2"/>
  <c r="J583" i="2"/>
  <c r="F583" i="2"/>
  <c r="Y583" i="2"/>
  <c r="U583" i="2"/>
  <c r="Q583" i="2"/>
  <c r="M583" i="2"/>
  <c r="I583" i="2"/>
  <c r="E583" i="2"/>
  <c r="AB583" i="2"/>
  <c r="X583" i="2"/>
  <c r="T583" i="2"/>
  <c r="P583" i="2"/>
  <c r="L583" i="2"/>
  <c r="H583" i="2"/>
  <c r="AA583" i="2"/>
  <c r="W583" i="2"/>
  <c r="S583" i="2"/>
  <c r="O583" i="2"/>
  <c r="K583" i="2"/>
  <c r="G583" i="2"/>
  <c r="Z647" i="2"/>
  <c r="V647" i="2"/>
  <c r="R647" i="2"/>
  <c r="N647" i="2"/>
  <c r="J647" i="2"/>
  <c r="F647" i="2"/>
  <c r="Y647" i="2"/>
  <c r="U647" i="2"/>
  <c r="Q647" i="2"/>
  <c r="M647" i="2"/>
  <c r="I647" i="2"/>
  <c r="E647" i="2"/>
  <c r="AB647" i="2"/>
  <c r="T647" i="2"/>
  <c r="L647" i="2"/>
  <c r="AA647" i="2"/>
  <c r="S647" i="2"/>
  <c r="K647" i="2"/>
  <c r="X647" i="2"/>
  <c r="P647" i="2"/>
  <c r="H647" i="2"/>
  <c r="W647" i="2"/>
  <c r="O647" i="2"/>
  <c r="G647" i="2"/>
  <c r="Z711" i="2"/>
  <c r="V711" i="2"/>
  <c r="R711" i="2"/>
  <c r="N711" i="2"/>
  <c r="J711" i="2"/>
  <c r="F711" i="2"/>
  <c r="Y711" i="2"/>
  <c r="U711" i="2"/>
  <c r="Q711" i="2"/>
  <c r="M711" i="2"/>
  <c r="I711" i="2"/>
  <c r="E711" i="2"/>
  <c r="AB711" i="2"/>
  <c r="T711" i="2"/>
  <c r="L711" i="2"/>
  <c r="AA711" i="2"/>
  <c r="S711" i="2"/>
  <c r="K711" i="2"/>
  <c r="X711" i="2"/>
  <c r="P711" i="2"/>
  <c r="H711" i="2"/>
  <c r="W711" i="2"/>
  <c r="O711" i="2"/>
  <c r="G711" i="2"/>
  <c r="Z775" i="2"/>
  <c r="V775" i="2"/>
  <c r="R775" i="2"/>
  <c r="N775" i="2"/>
  <c r="J775" i="2"/>
  <c r="F775" i="2"/>
  <c r="Y775" i="2"/>
  <c r="U775" i="2"/>
  <c r="Q775" i="2"/>
  <c r="M775" i="2"/>
  <c r="I775" i="2"/>
  <c r="E775" i="2"/>
  <c r="AB775" i="2"/>
  <c r="T775" i="2"/>
  <c r="L775" i="2"/>
  <c r="AA775" i="2"/>
  <c r="S775" i="2"/>
  <c r="K775" i="2"/>
  <c r="X775" i="2"/>
  <c r="P775" i="2"/>
  <c r="H775" i="2"/>
  <c r="W775" i="2"/>
  <c r="O775" i="2"/>
  <c r="G775" i="2"/>
  <c r="Y839" i="2"/>
  <c r="U839" i="2"/>
  <c r="Q839" i="2"/>
  <c r="M839" i="2"/>
  <c r="I839" i="2"/>
  <c r="E839" i="2"/>
  <c r="AB839" i="2"/>
  <c r="X839" i="2"/>
  <c r="T839" i="2"/>
  <c r="P839" i="2"/>
  <c r="L839" i="2"/>
  <c r="H839" i="2"/>
  <c r="Z839" i="2"/>
  <c r="R839" i="2"/>
  <c r="J839" i="2"/>
  <c r="W839" i="2"/>
  <c r="O839" i="2"/>
  <c r="G839" i="2"/>
  <c r="N839" i="2"/>
  <c r="AA839" i="2"/>
  <c r="K839" i="2"/>
  <c r="V839" i="2"/>
  <c r="F839" i="2"/>
  <c r="S839" i="2"/>
  <c r="AA250" i="2"/>
  <c r="W250" i="2"/>
  <c r="S250" i="2"/>
  <c r="O250" i="2"/>
  <c r="K250" i="2"/>
  <c r="G250" i="2"/>
  <c r="Z250" i="2"/>
  <c r="V250" i="2"/>
  <c r="R250" i="2"/>
  <c r="N250" i="2"/>
  <c r="J250" i="2"/>
  <c r="F250" i="2"/>
  <c r="Y250" i="2"/>
  <c r="U250" i="2"/>
  <c r="Q250" i="2"/>
  <c r="M250" i="2"/>
  <c r="I250" i="2"/>
  <c r="E250" i="2"/>
  <c r="AB250" i="2"/>
  <c r="X250" i="2"/>
  <c r="T250" i="2"/>
  <c r="P250" i="2"/>
  <c r="L250" i="2"/>
  <c r="H250" i="2"/>
  <c r="AA346" i="2"/>
  <c r="W346" i="2"/>
  <c r="S346" i="2"/>
  <c r="O346" i="2"/>
  <c r="K346" i="2"/>
  <c r="G346" i="2"/>
  <c r="Z346" i="2"/>
  <c r="V346" i="2"/>
  <c r="R346" i="2"/>
  <c r="N346" i="2"/>
  <c r="J346" i="2"/>
  <c r="F346" i="2"/>
  <c r="Y346" i="2"/>
  <c r="U346" i="2"/>
  <c r="Q346" i="2"/>
  <c r="M346" i="2"/>
  <c r="I346" i="2"/>
  <c r="E346" i="2"/>
  <c r="AB346" i="2"/>
  <c r="X346" i="2"/>
  <c r="T346" i="2"/>
  <c r="P346" i="2"/>
  <c r="L346" i="2"/>
  <c r="H346" i="2"/>
  <c r="AA398" i="2"/>
  <c r="W398" i="2"/>
  <c r="S398" i="2"/>
  <c r="O398" i="2"/>
  <c r="K398" i="2"/>
  <c r="G398" i="2"/>
  <c r="Z398" i="2"/>
  <c r="V398" i="2"/>
  <c r="R398" i="2"/>
  <c r="N398" i="2"/>
  <c r="J398" i="2"/>
  <c r="F398" i="2"/>
  <c r="Y398" i="2"/>
  <c r="U398" i="2"/>
  <c r="Q398" i="2"/>
  <c r="M398" i="2"/>
  <c r="I398" i="2"/>
  <c r="E398" i="2"/>
  <c r="AB398" i="2"/>
  <c r="X398" i="2"/>
  <c r="T398" i="2"/>
  <c r="P398" i="2"/>
  <c r="L398" i="2"/>
  <c r="H398" i="2"/>
  <c r="Z460" i="2"/>
  <c r="V460" i="2"/>
  <c r="R460" i="2"/>
  <c r="N460" i="2"/>
  <c r="J460" i="2"/>
  <c r="F460" i="2"/>
  <c r="Y460" i="2"/>
  <c r="U460" i="2"/>
  <c r="Q460" i="2"/>
  <c r="M460" i="2"/>
  <c r="I460" i="2"/>
  <c r="E460" i="2"/>
  <c r="AB460" i="2"/>
  <c r="X460" i="2"/>
  <c r="T460" i="2"/>
  <c r="P460" i="2"/>
  <c r="L460" i="2"/>
  <c r="H460" i="2"/>
  <c r="AA460" i="2"/>
  <c r="W460" i="2"/>
  <c r="S460" i="2"/>
  <c r="O460" i="2"/>
  <c r="K460" i="2"/>
  <c r="G460" i="2"/>
  <c r="Z703" i="2"/>
  <c r="V703" i="2"/>
  <c r="R703" i="2"/>
  <c r="N703" i="2"/>
  <c r="J703" i="2"/>
  <c r="F703" i="2"/>
  <c r="Y703" i="2"/>
  <c r="U703" i="2"/>
  <c r="Q703" i="2"/>
  <c r="M703" i="2"/>
  <c r="I703" i="2"/>
  <c r="E703" i="2"/>
  <c r="AB703" i="2"/>
  <c r="T703" i="2"/>
  <c r="L703" i="2"/>
  <c r="AA703" i="2"/>
  <c r="S703" i="2"/>
  <c r="K703" i="2"/>
  <c r="X703" i="2"/>
  <c r="P703" i="2"/>
  <c r="H703" i="2"/>
  <c r="W703" i="2"/>
  <c r="O703" i="2"/>
  <c r="G703" i="2"/>
  <c r="Y37" i="2"/>
  <c r="U37" i="2"/>
  <c r="Q37" i="2"/>
  <c r="M37" i="2"/>
  <c r="I37" i="2"/>
  <c r="E37" i="2"/>
  <c r="AB37" i="2"/>
  <c r="X37" i="2"/>
  <c r="T37" i="2"/>
  <c r="P37" i="2"/>
  <c r="L37" i="2"/>
  <c r="H37" i="2"/>
  <c r="AA37" i="2"/>
  <c r="W37" i="2"/>
  <c r="S37" i="2"/>
  <c r="O37" i="2"/>
  <c r="K37" i="2"/>
  <c r="G37" i="2"/>
  <c r="Z37" i="2"/>
  <c r="V37" i="2"/>
  <c r="R37" i="2"/>
  <c r="N37" i="2"/>
  <c r="J37" i="2"/>
  <c r="F37" i="2"/>
  <c r="Y105" i="2"/>
  <c r="U105" i="2"/>
  <c r="Q105" i="2"/>
  <c r="M105" i="2"/>
  <c r="I105" i="2"/>
  <c r="E105" i="2"/>
  <c r="AB105" i="2"/>
  <c r="X105" i="2"/>
  <c r="T105" i="2"/>
  <c r="P105" i="2"/>
  <c r="L105" i="2"/>
  <c r="H105" i="2"/>
  <c r="AA105" i="2"/>
  <c r="W105" i="2"/>
  <c r="S105" i="2"/>
  <c r="O105" i="2"/>
  <c r="K105" i="2"/>
  <c r="G105" i="2"/>
  <c r="Z105" i="2"/>
  <c r="V105" i="2"/>
  <c r="R105" i="2"/>
  <c r="N105" i="2"/>
  <c r="J105" i="2"/>
  <c r="F105" i="2"/>
  <c r="AA3" i="2"/>
  <c r="W3" i="2"/>
  <c r="S3" i="2"/>
  <c r="O3" i="2"/>
  <c r="K3" i="2"/>
  <c r="G3" i="2"/>
  <c r="Z3" i="2"/>
  <c r="V3" i="2"/>
  <c r="R3" i="2"/>
  <c r="N3" i="2"/>
  <c r="J3" i="2"/>
  <c r="F3" i="2"/>
  <c r="Y3" i="2"/>
  <c r="U3" i="2"/>
  <c r="Q3" i="2"/>
  <c r="M3" i="2"/>
  <c r="I3" i="2"/>
  <c r="E3" i="2"/>
  <c r="AB3" i="2"/>
  <c r="X3" i="2"/>
  <c r="T3" i="2"/>
  <c r="P3" i="2"/>
  <c r="L3" i="2"/>
  <c r="H3" i="2"/>
  <c r="AA19" i="2"/>
  <c r="W19" i="2"/>
  <c r="S19" i="2"/>
  <c r="O19" i="2"/>
  <c r="K19" i="2"/>
  <c r="G19" i="2"/>
  <c r="Z19" i="2"/>
  <c r="V19" i="2"/>
  <c r="R19" i="2"/>
  <c r="N19" i="2"/>
  <c r="J19" i="2"/>
  <c r="F19" i="2"/>
  <c r="Y19" i="2"/>
  <c r="U19" i="2"/>
  <c r="Q19" i="2"/>
  <c r="M19" i="2"/>
  <c r="I19" i="2"/>
  <c r="E19" i="2"/>
  <c r="AB19" i="2"/>
  <c r="X19" i="2"/>
  <c r="T19" i="2"/>
  <c r="P19" i="2"/>
  <c r="L19" i="2"/>
  <c r="H19" i="2"/>
  <c r="AA35" i="2"/>
  <c r="W35" i="2"/>
  <c r="S35" i="2"/>
  <c r="O35" i="2"/>
  <c r="K35" i="2"/>
  <c r="G35" i="2"/>
  <c r="Z35" i="2"/>
  <c r="V35" i="2"/>
  <c r="R35" i="2"/>
  <c r="N35" i="2"/>
  <c r="J35" i="2"/>
  <c r="F35" i="2"/>
  <c r="Y35" i="2"/>
  <c r="U35" i="2"/>
  <c r="Q35" i="2"/>
  <c r="M35" i="2"/>
  <c r="I35" i="2"/>
  <c r="E35" i="2"/>
  <c r="AB35" i="2"/>
  <c r="X35" i="2"/>
  <c r="T35" i="2"/>
  <c r="P35" i="2"/>
  <c r="L35" i="2"/>
  <c r="H35" i="2"/>
  <c r="AA51" i="2"/>
  <c r="W51" i="2"/>
  <c r="S51" i="2"/>
  <c r="O51" i="2"/>
  <c r="K51" i="2"/>
  <c r="G51" i="2"/>
  <c r="Z51" i="2"/>
  <c r="V51" i="2"/>
  <c r="R51" i="2"/>
  <c r="N51" i="2"/>
  <c r="J51" i="2"/>
  <c r="F51" i="2"/>
  <c r="Y51" i="2"/>
  <c r="U51" i="2"/>
  <c r="Q51" i="2"/>
  <c r="M51" i="2"/>
  <c r="I51" i="2"/>
  <c r="E51" i="2"/>
  <c r="X51" i="2"/>
  <c r="T51" i="2"/>
  <c r="P51" i="2"/>
  <c r="L51" i="2"/>
  <c r="H51" i="2"/>
  <c r="AA67" i="2"/>
  <c r="W67" i="2"/>
  <c r="S67" i="2"/>
  <c r="O67" i="2"/>
  <c r="K67" i="2"/>
  <c r="G67" i="2"/>
  <c r="Z67" i="2"/>
  <c r="V67" i="2"/>
  <c r="R67" i="2"/>
  <c r="N67" i="2"/>
  <c r="J67" i="2"/>
  <c r="F67" i="2"/>
  <c r="Y67" i="2"/>
  <c r="U67" i="2"/>
  <c r="Q67" i="2"/>
  <c r="M67" i="2"/>
  <c r="I67" i="2"/>
  <c r="E67" i="2"/>
  <c r="X67" i="2"/>
  <c r="T67" i="2"/>
  <c r="P67" i="2"/>
  <c r="L67" i="2"/>
  <c r="H67" i="2"/>
  <c r="AA83" i="2"/>
  <c r="W83" i="2"/>
  <c r="S83" i="2"/>
  <c r="O83" i="2"/>
  <c r="K83" i="2"/>
  <c r="G83" i="2"/>
  <c r="Z83" i="2"/>
  <c r="V83" i="2"/>
  <c r="R83" i="2"/>
  <c r="N83" i="2"/>
  <c r="J83" i="2"/>
  <c r="F83" i="2"/>
  <c r="Y83" i="2"/>
  <c r="U83" i="2"/>
  <c r="Q83" i="2"/>
  <c r="M83" i="2"/>
  <c r="I83" i="2"/>
  <c r="E83" i="2"/>
  <c r="AB83" i="2"/>
  <c r="X83" i="2"/>
  <c r="T83" i="2"/>
  <c r="P83" i="2"/>
  <c r="L83" i="2"/>
  <c r="H83" i="2"/>
  <c r="AA99" i="2"/>
  <c r="W99" i="2"/>
  <c r="S99" i="2"/>
  <c r="O99" i="2"/>
  <c r="K99" i="2"/>
  <c r="G99" i="2"/>
  <c r="Z99" i="2"/>
  <c r="V99" i="2"/>
  <c r="R99" i="2"/>
  <c r="N99" i="2"/>
  <c r="J99" i="2"/>
  <c r="F99" i="2"/>
  <c r="Y99" i="2"/>
  <c r="U99" i="2"/>
  <c r="Q99" i="2"/>
  <c r="M99" i="2"/>
  <c r="I99" i="2"/>
  <c r="E99" i="2"/>
  <c r="AB99" i="2"/>
  <c r="X99" i="2"/>
  <c r="T99" i="2"/>
  <c r="P99" i="2"/>
  <c r="L99" i="2"/>
  <c r="H99" i="2"/>
  <c r="AA115" i="2"/>
  <c r="W115" i="2"/>
  <c r="S115" i="2"/>
  <c r="O115" i="2"/>
  <c r="K115" i="2"/>
  <c r="G115" i="2"/>
  <c r="Z115" i="2"/>
  <c r="V115" i="2"/>
  <c r="R115" i="2"/>
  <c r="N115" i="2"/>
  <c r="J115" i="2"/>
  <c r="F115" i="2"/>
  <c r="Y115" i="2"/>
  <c r="U115" i="2"/>
  <c r="Q115" i="2"/>
  <c r="M115" i="2"/>
  <c r="I115" i="2"/>
  <c r="E115" i="2"/>
  <c r="AB115" i="2"/>
  <c r="X115" i="2"/>
  <c r="T115" i="2"/>
  <c r="P115" i="2"/>
  <c r="L115" i="2"/>
  <c r="H115" i="2"/>
  <c r="AA131" i="2"/>
  <c r="W131" i="2"/>
  <c r="S131" i="2"/>
  <c r="O131" i="2"/>
  <c r="K131" i="2"/>
  <c r="G131" i="2"/>
  <c r="Z131" i="2"/>
  <c r="V131" i="2"/>
  <c r="R131" i="2"/>
  <c r="N131" i="2"/>
  <c r="J131" i="2"/>
  <c r="F131" i="2"/>
  <c r="Y131" i="2"/>
  <c r="U131" i="2"/>
  <c r="Q131" i="2"/>
  <c r="M131" i="2"/>
  <c r="I131" i="2"/>
  <c r="E131" i="2"/>
  <c r="AB131" i="2"/>
  <c r="X131" i="2"/>
  <c r="T131" i="2"/>
  <c r="P131" i="2"/>
  <c r="L131" i="2"/>
  <c r="H131" i="2"/>
  <c r="Z147" i="2"/>
  <c r="V147" i="2"/>
  <c r="R147" i="2"/>
  <c r="N147" i="2"/>
  <c r="J147" i="2"/>
  <c r="F147" i="2"/>
  <c r="AB147" i="2"/>
  <c r="X147" i="2"/>
  <c r="T147" i="2"/>
  <c r="P147" i="2"/>
  <c r="L147" i="2"/>
  <c r="H147" i="2"/>
  <c r="AA147" i="2"/>
  <c r="S147" i="2"/>
  <c r="K147" i="2"/>
  <c r="Y147" i="2"/>
  <c r="Q147" i="2"/>
  <c r="I147" i="2"/>
  <c r="W147" i="2"/>
  <c r="O147" i="2"/>
  <c r="G147" i="2"/>
  <c r="U147" i="2"/>
  <c r="M147" i="2"/>
  <c r="E147" i="2"/>
  <c r="Z163" i="2"/>
  <c r="V163" i="2"/>
  <c r="R163" i="2"/>
  <c r="N163" i="2"/>
  <c r="J163" i="2"/>
  <c r="F163" i="2"/>
  <c r="Y163" i="2"/>
  <c r="U163" i="2"/>
  <c r="Q163" i="2"/>
  <c r="M163" i="2"/>
  <c r="I163" i="2"/>
  <c r="E163" i="2"/>
  <c r="AB163" i="2"/>
  <c r="X163" i="2"/>
  <c r="T163" i="2"/>
  <c r="P163" i="2"/>
  <c r="L163" i="2"/>
  <c r="H163" i="2"/>
  <c r="AA163" i="2"/>
  <c r="W163" i="2"/>
  <c r="S163" i="2"/>
  <c r="O163" i="2"/>
  <c r="K163" i="2"/>
  <c r="G163" i="2"/>
  <c r="Z179" i="2"/>
  <c r="V179" i="2"/>
  <c r="R179" i="2"/>
  <c r="N179" i="2"/>
  <c r="J179" i="2"/>
  <c r="F179" i="2"/>
  <c r="Y179" i="2"/>
  <c r="U179" i="2"/>
  <c r="Q179" i="2"/>
  <c r="M179" i="2"/>
  <c r="I179" i="2"/>
  <c r="E179" i="2"/>
  <c r="AB179" i="2"/>
  <c r="X179" i="2"/>
  <c r="T179" i="2"/>
  <c r="P179" i="2"/>
  <c r="L179" i="2"/>
  <c r="H179" i="2"/>
  <c r="AA179" i="2"/>
  <c r="W179" i="2"/>
  <c r="S179" i="2"/>
  <c r="O179" i="2"/>
  <c r="K179" i="2"/>
  <c r="G179" i="2"/>
  <c r="Z195" i="2"/>
  <c r="V195" i="2"/>
  <c r="R195" i="2"/>
  <c r="N195" i="2"/>
  <c r="J195" i="2"/>
  <c r="F195" i="2"/>
  <c r="Y195" i="2"/>
  <c r="U195" i="2"/>
  <c r="Q195" i="2"/>
  <c r="M195" i="2"/>
  <c r="I195" i="2"/>
  <c r="E195" i="2"/>
  <c r="AB195" i="2"/>
  <c r="X195" i="2"/>
  <c r="T195" i="2"/>
  <c r="P195" i="2"/>
  <c r="L195" i="2"/>
  <c r="H195" i="2"/>
  <c r="AA195" i="2"/>
  <c r="W195" i="2"/>
  <c r="S195" i="2"/>
  <c r="O195" i="2"/>
  <c r="K195" i="2"/>
  <c r="G195" i="2"/>
  <c r="Z211" i="2"/>
  <c r="V211" i="2"/>
  <c r="R211" i="2"/>
  <c r="N211" i="2"/>
  <c r="J211" i="2"/>
  <c r="F211" i="2"/>
  <c r="Y211" i="2"/>
  <c r="U211" i="2"/>
  <c r="Q211" i="2"/>
  <c r="M211" i="2"/>
  <c r="I211" i="2"/>
  <c r="E211" i="2"/>
  <c r="AB211" i="2"/>
  <c r="X211" i="2"/>
  <c r="T211" i="2"/>
  <c r="P211" i="2"/>
  <c r="L211" i="2"/>
  <c r="H211" i="2"/>
  <c r="AA211" i="2"/>
  <c r="W211" i="2"/>
  <c r="S211" i="2"/>
  <c r="O211" i="2"/>
  <c r="K211" i="2"/>
  <c r="G211" i="2"/>
  <c r="Z227" i="2"/>
  <c r="V227" i="2"/>
  <c r="R227" i="2"/>
  <c r="N227" i="2"/>
  <c r="J227" i="2"/>
  <c r="F227" i="2"/>
  <c r="Y227" i="2"/>
  <c r="U227" i="2"/>
  <c r="Q227" i="2"/>
  <c r="M227" i="2"/>
  <c r="I227" i="2"/>
  <c r="E227" i="2"/>
  <c r="AB227" i="2"/>
  <c r="X227" i="2"/>
  <c r="T227" i="2"/>
  <c r="P227" i="2"/>
  <c r="L227" i="2"/>
  <c r="H227" i="2"/>
  <c r="AA227" i="2"/>
  <c r="W227" i="2"/>
  <c r="S227" i="2"/>
  <c r="O227" i="2"/>
  <c r="K227" i="2"/>
  <c r="G227" i="2"/>
  <c r="Z243" i="2"/>
  <c r="V243" i="2"/>
  <c r="R243" i="2"/>
  <c r="N243" i="2"/>
  <c r="J243" i="2"/>
  <c r="F243" i="2"/>
  <c r="Y243" i="2"/>
  <c r="U243" i="2"/>
  <c r="Q243" i="2"/>
  <c r="M243" i="2"/>
  <c r="I243" i="2"/>
  <c r="E243" i="2"/>
  <c r="AB243" i="2"/>
  <c r="X243" i="2"/>
  <c r="T243" i="2"/>
  <c r="P243" i="2"/>
  <c r="L243" i="2"/>
  <c r="H243" i="2"/>
  <c r="AA243" i="2"/>
  <c r="W243" i="2"/>
  <c r="S243" i="2"/>
  <c r="O243" i="2"/>
  <c r="K243" i="2"/>
  <c r="G243" i="2"/>
  <c r="Z259" i="2"/>
  <c r="V259" i="2"/>
  <c r="R259" i="2"/>
  <c r="N259" i="2"/>
  <c r="J259" i="2"/>
  <c r="F259" i="2"/>
  <c r="Y259" i="2"/>
  <c r="U259" i="2"/>
  <c r="Q259" i="2"/>
  <c r="M259" i="2"/>
  <c r="I259" i="2"/>
  <c r="E259" i="2"/>
  <c r="AB259" i="2"/>
  <c r="X259" i="2"/>
  <c r="T259" i="2"/>
  <c r="P259" i="2"/>
  <c r="L259" i="2"/>
  <c r="H259" i="2"/>
  <c r="AA259" i="2"/>
  <c r="W259" i="2"/>
  <c r="S259" i="2"/>
  <c r="O259" i="2"/>
  <c r="K259" i="2"/>
  <c r="G259" i="2"/>
  <c r="Z275" i="2"/>
  <c r="V275" i="2"/>
  <c r="R275" i="2"/>
  <c r="N275" i="2"/>
  <c r="J275" i="2"/>
  <c r="F275" i="2"/>
  <c r="Y275" i="2"/>
  <c r="U275" i="2"/>
  <c r="Q275" i="2"/>
  <c r="M275" i="2"/>
  <c r="I275" i="2"/>
  <c r="E275" i="2"/>
  <c r="AB275" i="2"/>
  <c r="X275" i="2"/>
  <c r="T275" i="2"/>
  <c r="P275" i="2"/>
  <c r="L275" i="2"/>
  <c r="H275" i="2"/>
  <c r="AA275" i="2"/>
  <c r="W275" i="2"/>
  <c r="S275" i="2"/>
  <c r="O275" i="2"/>
  <c r="K275" i="2"/>
  <c r="G275" i="2"/>
  <c r="Z291" i="2"/>
  <c r="V291" i="2"/>
  <c r="R291" i="2"/>
  <c r="N291" i="2"/>
  <c r="J291" i="2"/>
  <c r="F291" i="2"/>
  <c r="Y291" i="2"/>
  <c r="U291" i="2"/>
  <c r="Q291" i="2"/>
  <c r="M291" i="2"/>
  <c r="I291" i="2"/>
  <c r="E291" i="2"/>
  <c r="AB291" i="2"/>
  <c r="X291" i="2"/>
  <c r="T291" i="2"/>
  <c r="P291" i="2"/>
  <c r="L291" i="2"/>
  <c r="H291" i="2"/>
  <c r="AA291" i="2"/>
  <c r="W291" i="2"/>
  <c r="S291" i="2"/>
  <c r="O291" i="2"/>
  <c r="K291" i="2"/>
  <c r="G291" i="2"/>
  <c r="Z307" i="2"/>
  <c r="V307" i="2"/>
  <c r="R307" i="2"/>
  <c r="N307" i="2"/>
  <c r="J307" i="2"/>
  <c r="F307" i="2"/>
  <c r="Y307" i="2"/>
  <c r="U307" i="2"/>
  <c r="Q307" i="2"/>
  <c r="M307" i="2"/>
  <c r="I307" i="2"/>
  <c r="E307" i="2"/>
  <c r="AB307" i="2"/>
  <c r="X307" i="2"/>
  <c r="T307" i="2"/>
  <c r="P307" i="2"/>
  <c r="L307" i="2"/>
  <c r="H307" i="2"/>
  <c r="AA307" i="2"/>
  <c r="W307" i="2"/>
  <c r="S307" i="2"/>
  <c r="O307" i="2"/>
  <c r="K307" i="2"/>
  <c r="G307" i="2"/>
  <c r="Z323" i="2"/>
  <c r="V323" i="2"/>
  <c r="R323" i="2"/>
  <c r="N323" i="2"/>
  <c r="J323" i="2"/>
  <c r="F323" i="2"/>
  <c r="Y323" i="2"/>
  <c r="U323" i="2"/>
  <c r="Q323" i="2"/>
  <c r="M323" i="2"/>
  <c r="I323" i="2"/>
  <c r="E323" i="2"/>
  <c r="AB323" i="2"/>
  <c r="X323" i="2"/>
  <c r="T323" i="2"/>
  <c r="P323" i="2"/>
  <c r="L323" i="2"/>
  <c r="H323" i="2"/>
  <c r="AA323" i="2"/>
  <c r="W323" i="2"/>
  <c r="S323" i="2"/>
  <c r="O323" i="2"/>
  <c r="K323" i="2"/>
  <c r="G323" i="2"/>
  <c r="Z339" i="2"/>
  <c r="V339" i="2"/>
  <c r="R339" i="2"/>
  <c r="N339" i="2"/>
  <c r="J339" i="2"/>
  <c r="F339" i="2"/>
  <c r="Y339" i="2"/>
  <c r="U339" i="2"/>
  <c r="Q339" i="2"/>
  <c r="M339" i="2"/>
  <c r="I339" i="2"/>
  <c r="E339" i="2"/>
  <c r="AB339" i="2"/>
  <c r="X339" i="2"/>
  <c r="T339" i="2"/>
  <c r="P339" i="2"/>
  <c r="L339" i="2"/>
  <c r="H339" i="2"/>
  <c r="AA339" i="2"/>
  <c r="W339" i="2"/>
  <c r="S339" i="2"/>
  <c r="O339" i="2"/>
  <c r="K339" i="2"/>
  <c r="G339" i="2"/>
  <c r="Z355" i="2"/>
  <c r="V355" i="2"/>
  <c r="R355" i="2"/>
  <c r="N355" i="2"/>
  <c r="J355" i="2"/>
  <c r="F355" i="2"/>
  <c r="Y355" i="2"/>
  <c r="U355" i="2"/>
  <c r="Q355" i="2"/>
  <c r="M355" i="2"/>
  <c r="I355" i="2"/>
  <c r="E355" i="2"/>
  <c r="AB355" i="2"/>
  <c r="X355" i="2"/>
  <c r="T355" i="2"/>
  <c r="P355" i="2"/>
  <c r="L355" i="2"/>
  <c r="H355" i="2"/>
  <c r="AA355" i="2"/>
  <c r="W355" i="2"/>
  <c r="S355" i="2"/>
  <c r="O355" i="2"/>
  <c r="K355" i="2"/>
  <c r="G355" i="2"/>
  <c r="Z371" i="2"/>
  <c r="V371" i="2"/>
  <c r="R371" i="2"/>
  <c r="N371" i="2"/>
  <c r="J371" i="2"/>
  <c r="F371" i="2"/>
  <c r="Y371" i="2"/>
  <c r="U371" i="2"/>
  <c r="Q371" i="2"/>
  <c r="M371" i="2"/>
  <c r="I371" i="2"/>
  <c r="E371" i="2"/>
  <c r="X371" i="2"/>
  <c r="T371" i="2"/>
  <c r="P371" i="2"/>
  <c r="L371" i="2"/>
  <c r="H371" i="2"/>
  <c r="W371" i="2"/>
  <c r="S371" i="2"/>
  <c r="O371" i="2"/>
  <c r="K371" i="2"/>
  <c r="G371" i="2"/>
  <c r="Z387" i="2"/>
  <c r="V387" i="2"/>
  <c r="R387" i="2"/>
  <c r="N387" i="2"/>
  <c r="J387" i="2"/>
  <c r="F387" i="2"/>
  <c r="Y387" i="2"/>
  <c r="U387" i="2"/>
  <c r="Q387" i="2"/>
  <c r="M387" i="2"/>
  <c r="I387" i="2"/>
  <c r="E387" i="2"/>
  <c r="X387" i="2"/>
  <c r="T387" i="2"/>
  <c r="P387" i="2"/>
  <c r="L387" i="2"/>
  <c r="H387" i="2"/>
  <c r="W387" i="2"/>
  <c r="S387" i="2"/>
  <c r="O387" i="2"/>
  <c r="K387" i="2"/>
  <c r="G387" i="2"/>
  <c r="Z403" i="2"/>
  <c r="V403" i="2"/>
  <c r="R403" i="2"/>
  <c r="N403" i="2"/>
  <c r="J403" i="2"/>
  <c r="F403" i="2"/>
  <c r="Y403" i="2"/>
  <c r="U403" i="2"/>
  <c r="Q403" i="2"/>
  <c r="M403" i="2"/>
  <c r="I403" i="2"/>
  <c r="E403" i="2"/>
  <c r="AB403" i="2"/>
  <c r="X403" i="2"/>
  <c r="T403" i="2"/>
  <c r="P403" i="2"/>
  <c r="L403" i="2"/>
  <c r="H403" i="2"/>
  <c r="AA403" i="2"/>
  <c r="W403" i="2"/>
  <c r="S403" i="2"/>
  <c r="O403" i="2"/>
  <c r="K403" i="2"/>
  <c r="G403" i="2"/>
  <c r="Z419" i="2"/>
  <c r="V419" i="2"/>
  <c r="R419" i="2"/>
  <c r="N419" i="2"/>
  <c r="J419" i="2"/>
  <c r="F419" i="2"/>
  <c r="Y419" i="2"/>
  <c r="U419" i="2"/>
  <c r="Q419" i="2"/>
  <c r="M419" i="2"/>
  <c r="I419" i="2"/>
  <c r="E419" i="2"/>
  <c r="AB419" i="2"/>
  <c r="X419" i="2"/>
  <c r="T419" i="2"/>
  <c r="P419" i="2"/>
  <c r="L419" i="2"/>
  <c r="H419" i="2"/>
  <c r="AA419" i="2"/>
  <c r="W419" i="2"/>
  <c r="S419" i="2"/>
  <c r="O419" i="2"/>
  <c r="K419" i="2"/>
  <c r="G419" i="2"/>
  <c r="Z435" i="2"/>
  <c r="V435" i="2"/>
  <c r="R435" i="2"/>
  <c r="N435" i="2"/>
  <c r="J435" i="2"/>
  <c r="F435" i="2"/>
  <c r="Y435" i="2"/>
  <c r="U435" i="2"/>
  <c r="Q435" i="2"/>
  <c r="M435" i="2"/>
  <c r="I435" i="2"/>
  <c r="E435" i="2"/>
  <c r="AB435" i="2"/>
  <c r="X435" i="2"/>
  <c r="T435" i="2"/>
  <c r="P435" i="2"/>
  <c r="L435" i="2"/>
  <c r="H435" i="2"/>
  <c r="AA435" i="2"/>
  <c r="W435" i="2"/>
  <c r="S435" i="2"/>
  <c r="O435" i="2"/>
  <c r="K435" i="2"/>
  <c r="G435" i="2"/>
  <c r="Z451" i="2"/>
  <c r="V451" i="2"/>
  <c r="R451" i="2"/>
  <c r="N451" i="2"/>
  <c r="J451" i="2"/>
  <c r="F451" i="2"/>
  <c r="Y451" i="2"/>
  <c r="U451" i="2"/>
  <c r="Q451" i="2"/>
  <c r="M451" i="2"/>
  <c r="I451" i="2"/>
  <c r="E451" i="2"/>
  <c r="AB451" i="2"/>
  <c r="X451" i="2"/>
  <c r="T451" i="2"/>
  <c r="P451" i="2"/>
  <c r="L451" i="2"/>
  <c r="H451" i="2"/>
  <c r="AA451" i="2"/>
  <c r="W451" i="2"/>
  <c r="S451" i="2"/>
  <c r="O451" i="2"/>
  <c r="K451" i="2"/>
  <c r="G451" i="2"/>
  <c r="Z467" i="2"/>
  <c r="V467" i="2"/>
  <c r="R467" i="2"/>
  <c r="N467" i="2"/>
  <c r="J467" i="2"/>
  <c r="F467" i="2"/>
  <c r="Y467" i="2"/>
  <c r="U467" i="2"/>
  <c r="Q467" i="2"/>
  <c r="M467" i="2"/>
  <c r="I467" i="2"/>
  <c r="E467" i="2"/>
  <c r="AB467" i="2"/>
  <c r="X467" i="2"/>
  <c r="T467" i="2"/>
  <c r="P467" i="2"/>
  <c r="L467" i="2"/>
  <c r="H467" i="2"/>
  <c r="AA467" i="2"/>
  <c r="W467" i="2"/>
  <c r="S467" i="2"/>
  <c r="O467" i="2"/>
  <c r="K467" i="2"/>
  <c r="G467" i="2"/>
  <c r="Z490" i="2"/>
  <c r="V490" i="2"/>
  <c r="R490" i="2"/>
  <c r="N490" i="2"/>
  <c r="J490" i="2"/>
  <c r="F490" i="2"/>
  <c r="Y490" i="2"/>
  <c r="U490" i="2"/>
  <c r="Q490" i="2"/>
  <c r="M490" i="2"/>
  <c r="I490" i="2"/>
  <c r="E490" i="2"/>
  <c r="AB490" i="2"/>
  <c r="X490" i="2"/>
  <c r="T490" i="2"/>
  <c r="P490" i="2"/>
  <c r="L490" i="2"/>
  <c r="H490" i="2"/>
  <c r="AA490" i="2"/>
  <c r="W490" i="2"/>
  <c r="S490" i="2"/>
  <c r="O490" i="2"/>
  <c r="K490" i="2"/>
  <c r="G490" i="2"/>
  <c r="Z522" i="2"/>
  <c r="V522" i="2"/>
  <c r="R522" i="2"/>
  <c r="N522" i="2"/>
  <c r="J522" i="2"/>
  <c r="F522" i="2"/>
  <c r="Y522" i="2"/>
  <c r="U522" i="2"/>
  <c r="Q522" i="2"/>
  <c r="M522" i="2"/>
  <c r="I522" i="2"/>
  <c r="E522" i="2"/>
  <c r="AB522" i="2"/>
  <c r="X522" i="2"/>
  <c r="T522" i="2"/>
  <c r="P522" i="2"/>
  <c r="L522" i="2"/>
  <c r="H522" i="2"/>
  <c r="AA522" i="2"/>
  <c r="W522" i="2"/>
  <c r="S522" i="2"/>
  <c r="O522" i="2"/>
  <c r="K522" i="2"/>
  <c r="G522" i="2"/>
  <c r="Z571" i="2"/>
  <c r="V571" i="2"/>
  <c r="R571" i="2"/>
  <c r="N571" i="2"/>
  <c r="J571" i="2"/>
  <c r="F571" i="2"/>
  <c r="Y571" i="2"/>
  <c r="U571" i="2"/>
  <c r="Q571" i="2"/>
  <c r="M571" i="2"/>
  <c r="I571" i="2"/>
  <c r="E571" i="2"/>
  <c r="AB571" i="2"/>
  <c r="X571" i="2"/>
  <c r="T571" i="2"/>
  <c r="P571" i="2"/>
  <c r="L571" i="2"/>
  <c r="H571" i="2"/>
  <c r="AA571" i="2"/>
  <c r="W571" i="2"/>
  <c r="S571" i="2"/>
  <c r="O571" i="2"/>
  <c r="K571" i="2"/>
  <c r="G571" i="2"/>
  <c r="Z635" i="2"/>
  <c r="V635" i="2"/>
  <c r="R635" i="2"/>
  <c r="N635" i="2"/>
  <c r="J635" i="2"/>
  <c r="F635" i="2"/>
  <c r="Y635" i="2"/>
  <c r="U635" i="2"/>
  <c r="Q635" i="2"/>
  <c r="M635" i="2"/>
  <c r="I635" i="2"/>
  <c r="E635" i="2"/>
  <c r="AB635" i="2"/>
  <c r="X635" i="2"/>
  <c r="T635" i="2"/>
  <c r="P635" i="2"/>
  <c r="L635" i="2"/>
  <c r="H635" i="2"/>
  <c r="AA635" i="2"/>
  <c r="W635" i="2"/>
  <c r="S635" i="2"/>
  <c r="O635" i="2"/>
  <c r="K635" i="2"/>
  <c r="G635" i="2"/>
  <c r="Z699" i="2"/>
  <c r="V699" i="2"/>
  <c r="R699" i="2"/>
  <c r="N699" i="2"/>
  <c r="J699" i="2"/>
  <c r="F699" i="2"/>
  <c r="Y699" i="2"/>
  <c r="U699" i="2"/>
  <c r="Q699" i="2"/>
  <c r="M699" i="2"/>
  <c r="I699" i="2"/>
  <c r="E699" i="2"/>
  <c r="AB699" i="2"/>
  <c r="T699" i="2"/>
  <c r="L699" i="2"/>
  <c r="AA699" i="2"/>
  <c r="S699" i="2"/>
  <c r="K699" i="2"/>
  <c r="X699" i="2"/>
  <c r="P699" i="2"/>
  <c r="H699" i="2"/>
  <c r="W699" i="2"/>
  <c r="O699" i="2"/>
  <c r="G699" i="2"/>
  <c r="Z763" i="2"/>
  <c r="V763" i="2"/>
  <c r="R763" i="2"/>
  <c r="N763" i="2"/>
  <c r="J763" i="2"/>
  <c r="F763" i="2"/>
  <c r="Y763" i="2"/>
  <c r="U763" i="2"/>
  <c r="Q763" i="2"/>
  <c r="M763" i="2"/>
  <c r="I763" i="2"/>
  <c r="E763" i="2"/>
  <c r="AB763" i="2"/>
  <c r="T763" i="2"/>
  <c r="L763" i="2"/>
  <c r="AA763" i="2"/>
  <c r="S763" i="2"/>
  <c r="K763" i="2"/>
  <c r="X763" i="2"/>
  <c r="P763" i="2"/>
  <c r="H763" i="2"/>
  <c r="W763" i="2"/>
  <c r="O763" i="2"/>
  <c r="G763" i="2"/>
  <c r="Y827" i="2"/>
  <c r="U827" i="2"/>
  <c r="Q827" i="2"/>
  <c r="M827" i="2"/>
  <c r="I827" i="2"/>
  <c r="E827" i="2"/>
  <c r="AB827" i="2"/>
  <c r="X827" i="2"/>
  <c r="T827" i="2"/>
  <c r="P827" i="2"/>
  <c r="L827" i="2"/>
  <c r="H827" i="2"/>
  <c r="Z827" i="2"/>
  <c r="R827" i="2"/>
  <c r="J827" i="2"/>
  <c r="W827" i="2"/>
  <c r="O827" i="2"/>
  <c r="G827" i="2"/>
  <c r="N827" i="2"/>
  <c r="AA827" i="2"/>
  <c r="K827" i="2"/>
  <c r="V827" i="2"/>
  <c r="F827" i="2"/>
  <c r="S827" i="2"/>
  <c r="Z480" i="2"/>
  <c r="V480" i="2"/>
  <c r="R480" i="2"/>
  <c r="N480" i="2"/>
  <c r="J480" i="2"/>
  <c r="F480" i="2"/>
  <c r="Y480" i="2"/>
  <c r="U480" i="2"/>
  <c r="Q480" i="2"/>
  <c r="M480" i="2"/>
  <c r="I480" i="2"/>
  <c r="E480" i="2"/>
  <c r="AB480" i="2"/>
  <c r="X480" i="2"/>
  <c r="T480" i="2"/>
  <c r="P480" i="2"/>
  <c r="L480" i="2"/>
  <c r="H480" i="2"/>
  <c r="AA480" i="2"/>
  <c r="W480" i="2"/>
  <c r="S480" i="2"/>
  <c r="O480" i="2"/>
  <c r="K480" i="2"/>
  <c r="G480" i="2"/>
  <c r="Z496" i="2"/>
  <c r="V496" i="2"/>
  <c r="R496" i="2"/>
  <c r="N496" i="2"/>
  <c r="J496" i="2"/>
  <c r="F496" i="2"/>
  <c r="Y496" i="2"/>
  <c r="U496" i="2"/>
  <c r="Q496" i="2"/>
  <c r="M496" i="2"/>
  <c r="I496" i="2"/>
  <c r="E496" i="2"/>
  <c r="AB496" i="2"/>
  <c r="X496" i="2"/>
  <c r="T496" i="2"/>
  <c r="P496" i="2"/>
  <c r="L496" i="2"/>
  <c r="H496" i="2"/>
  <c r="AA496" i="2"/>
  <c r="W496" i="2"/>
  <c r="S496" i="2"/>
  <c r="O496" i="2"/>
  <c r="K496" i="2"/>
  <c r="G496" i="2"/>
  <c r="Z512" i="2"/>
  <c r="V512" i="2"/>
  <c r="R512" i="2"/>
  <c r="N512" i="2"/>
  <c r="J512" i="2"/>
  <c r="F512" i="2"/>
  <c r="Y512" i="2"/>
  <c r="U512" i="2"/>
  <c r="Q512" i="2"/>
  <c r="M512" i="2"/>
  <c r="I512" i="2"/>
  <c r="E512" i="2"/>
  <c r="AB512" i="2"/>
  <c r="X512" i="2"/>
  <c r="T512" i="2"/>
  <c r="P512" i="2"/>
  <c r="L512" i="2"/>
  <c r="H512" i="2"/>
  <c r="AA512" i="2"/>
  <c r="W512" i="2"/>
  <c r="S512" i="2"/>
  <c r="O512" i="2"/>
  <c r="K512" i="2"/>
  <c r="G512" i="2"/>
  <c r="Z528" i="2"/>
  <c r="V528" i="2"/>
  <c r="R528" i="2"/>
  <c r="N528" i="2"/>
  <c r="J528" i="2"/>
  <c r="F528" i="2"/>
  <c r="Y528" i="2"/>
  <c r="U528" i="2"/>
  <c r="Q528" i="2"/>
  <c r="M528" i="2"/>
  <c r="I528" i="2"/>
  <c r="E528" i="2"/>
  <c r="AB528" i="2"/>
  <c r="X528" i="2"/>
  <c r="T528" i="2"/>
  <c r="P528" i="2"/>
  <c r="L528" i="2"/>
  <c r="H528" i="2"/>
  <c r="AA528" i="2"/>
  <c r="W528" i="2"/>
  <c r="S528" i="2"/>
  <c r="O528" i="2"/>
  <c r="K528" i="2"/>
  <c r="G528" i="2"/>
  <c r="Z544" i="2"/>
  <c r="V544" i="2"/>
  <c r="R544" i="2"/>
  <c r="N544" i="2"/>
  <c r="J544" i="2"/>
  <c r="F544" i="2"/>
  <c r="Y544" i="2"/>
  <c r="U544" i="2"/>
  <c r="Q544" i="2"/>
  <c r="M544" i="2"/>
  <c r="I544" i="2"/>
  <c r="E544" i="2"/>
  <c r="AB544" i="2"/>
  <c r="X544" i="2"/>
  <c r="T544" i="2"/>
  <c r="P544" i="2"/>
  <c r="L544" i="2"/>
  <c r="H544" i="2"/>
  <c r="AA544" i="2"/>
  <c r="W544" i="2"/>
  <c r="S544" i="2"/>
  <c r="O544" i="2"/>
  <c r="K544" i="2"/>
  <c r="G544" i="2"/>
  <c r="Z560" i="2"/>
  <c r="V560" i="2"/>
  <c r="R560" i="2"/>
  <c r="N560" i="2"/>
  <c r="J560" i="2"/>
  <c r="F560" i="2"/>
  <c r="Y560" i="2"/>
  <c r="U560" i="2"/>
  <c r="Q560" i="2"/>
  <c r="M560" i="2"/>
  <c r="I560" i="2"/>
  <c r="E560" i="2"/>
  <c r="AB560" i="2"/>
  <c r="X560" i="2"/>
  <c r="T560" i="2"/>
  <c r="P560" i="2"/>
  <c r="L560" i="2"/>
  <c r="H560" i="2"/>
  <c r="AA560" i="2"/>
  <c r="W560" i="2"/>
  <c r="S560" i="2"/>
  <c r="O560" i="2"/>
  <c r="K560" i="2"/>
  <c r="G560" i="2"/>
  <c r="Z576" i="2"/>
  <c r="V576" i="2"/>
  <c r="R576" i="2"/>
  <c r="N576" i="2"/>
  <c r="J576" i="2"/>
  <c r="F576" i="2"/>
  <c r="Y576" i="2"/>
  <c r="U576" i="2"/>
  <c r="Q576" i="2"/>
  <c r="M576" i="2"/>
  <c r="I576" i="2"/>
  <c r="E576" i="2"/>
  <c r="AB576" i="2"/>
  <c r="X576" i="2"/>
  <c r="T576" i="2"/>
  <c r="P576" i="2"/>
  <c r="L576" i="2"/>
  <c r="H576" i="2"/>
  <c r="AA576" i="2"/>
  <c r="W576" i="2"/>
  <c r="S576" i="2"/>
  <c r="O576" i="2"/>
  <c r="K576" i="2"/>
  <c r="G576" i="2"/>
  <c r="Z592" i="2"/>
  <c r="V592" i="2"/>
  <c r="R592" i="2"/>
  <c r="N592" i="2"/>
  <c r="J592" i="2"/>
  <c r="F592" i="2"/>
  <c r="Y592" i="2"/>
  <c r="U592" i="2"/>
  <c r="Q592" i="2"/>
  <c r="M592" i="2"/>
  <c r="I592" i="2"/>
  <c r="E592" i="2"/>
  <c r="AB592" i="2"/>
  <c r="X592" i="2"/>
  <c r="T592" i="2"/>
  <c r="P592" i="2"/>
  <c r="L592" i="2"/>
  <c r="H592" i="2"/>
  <c r="AA592" i="2"/>
  <c r="W592" i="2"/>
  <c r="S592" i="2"/>
  <c r="O592" i="2"/>
  <c r="K592" i="2"/>
  <c r="G592" i="2"/>
  <c r="Z608" i="2"/>
  <c r="V608" i="2"/>
  <c r="R608" i="2"/>
  <c r="N608" i="2"/>
  <c r="J608" i="2"/>
  <c r="F608" i="2"/>
  <c r="Y608" i="2"/>
  <c r="U608" i="2"/>
  <c r="Q608" i="2"/>
  <c r="M608" i="2"/>
  <c r="I608" i="2"/>
  <c r="E608" i="2"/>
  <c r="AB608" i="2"/>
  <c r="X608" i="2"/>
  <c r="T608" i="2"/>
  <c r="P608" i="2"/>
  <c r="L608" i="2"/>
  <c r="H608" i="2"/>
  <c r="AA608" i="2"/>
  <c r="W608" i="2"/>
  <c r="S608" i="2"/>
  <c r="O608" i="2"/>
  <c r="K608" i="2"/>
  <c r="G608" i="2"/>
  <c r="Z624" i="2"/>
  <c r="V624" i="2"/>
  <c r="R624" i="2"/>
  <c r="N624" i="2"/>
  <c r="J624" i="2"/>
  <c r="F624" i="2"/>
  <c r="Y624" i="2"/>
  <c r="U624" i="2"/>
  <c r="Q624" i="2"/>
  <c r="M624" i="2"/>
  <c r="I624" i="2"/>
  <c r="E624" i="2"/>
  <c r="AB624" i="2"/>
  <c r="X624" i="2"/>
  <c r="T624" i="2"/>
  <c r="P624" i="2"/>
  <c r="L624" i="2"/>
  <c r="H624" i="2"/>
  <c r="AA624" i="2"/>
  <c r="W624" i="2"/>
  <c r="S624" i="2"/>
  <c r="O624" i="2"/>
  <c r="K624" i="2"/>
  <c r="G624" i="2"/>
  <c r="Z640" i="2"/>
  <c r="V640" i="2"/>
  <c r="R640" i="2"/>
  <c r="N640" i="2"/>
  <c r="J640" i="2"/>
  <c r="F640" i="2"/>
  <c r="Y640" i="2"/>
  <c r="U640" i="2"/>
  <c r="Q640" i="2"/>
  <c r="M640" i="2"/>
  <c r="I640" i="2"/>
  <c r="E640" i="2"/>
  <c r="AB640" i="2"/>
  <c r="T640" i="2"/>
  <c r="L640" i="2"/>
  <c r="AA640" i="2"/>
  <c r="S640" i="2"/>
  <c r="K640" i="2"/>
  <c r="X640" i="2"/>
  <c r="P640" i="2"/>
  <c r="H640" i="2"/>
  <c r="W640" i="2"/>
  <c r="O640" i="2"/>
  <c r="G640" i="2"/>
  <c r="Z656" i="2"/>
  <c r="V656" i="2"/>
  <c r="R656" i="2"/>
  <c r="N656" i="2"/>
  <c r="J656" i="2"/>
  <c r="F656" i="2"/>
  <c r="Y656" i="2"/>
  <c r="U656" i="2"/>
  <c r="Q656" i="2"/>
  <c r="M656" i="2"/>
  <c r="I656" i="2"/>
  <c r="E656" i="2"/>
  <c r="AB656" i="2"/>
  <c r="T656" i="2"/>
  <c r="L656" i="2"/>
  <c r="AA656" i="2"/>
  <c r="S656" i="2"/>
  <c r="K656" i="2"/>
  <c r="X656" i="2"/>
  <c r="P656" i="2"/>
  <c r="H656" i="2"/>
  <c r="W656" i="2"/>
  <c r="O656" i="2"/>
  <c r="G656" i="2"/>
  <c r="Z672" i="2"/>
  <c r="V672" i="2"/>
  <c r="R672" i="2"/>
  <c r="N672" i="2"/>
  <c r="J672" i="2"/>
  <c r="F672" i="2"/>
  <c r="Y672" i="2"/>
  <c r="U672" i="2"/>
  <c r="Q672" i="2"/>
  <c r="M672" i="2"/>
  <c r="I672" i="2"/>
  <c r="E672" i="2"/>
  <c r="AB672" i="2"/>
  <c r="T672" i="2"/>
  <c r="L672" i="2"/>
  <c r="AA672" i="2"/>
  <c r="S672" i="2"/>
  <c r="K672" i="2"/>
  <c r="X672" i="2"/>
  <c r="P672" i="2"/>
  <c r="H672" i="2"/>
  <c r="W672" i="2"/>
  <c r="O672" i="2"/>
  <c r="G672" i="2"/>
  <c r="Z688" i="2"/>
  <c r="V688" i="2"/>
  <c r="R688" i="2"/>
  <c r="N688" i="2"/>
  <c r="J688" i="2"/>
  <c r="F688" i="2"/>
  <c r="Y688" i="2"/>
  <c r="U688" i="2"/>
  <c r="Q688" i="2"/>
  <c r="M688" i="2"/>
  <c r="I688" i="2"/>
  <c r="E688" i="2"/>
  <c r="AB688" i="2"/>
  <c r="T688" i="2"/>
  <c r="L688" i="2"/>
  <c r="AA688" i="2"/>
  <c r="S688" i="2"/>
  <c r="K688" i="2"/>
  <c r="X688" i="2"/>
  <c r="P688" i="2"/>
  <c r="H688" i="2"/>
  <c r="W688" i="2"/>
  <c r="O688" i="2"/>
  <c r="G688" i="2"/>
  <c r="Z704" i="2"/>
  <c r="V704" i="2"/>
  <c r="R704" i="2"/>
  <c r="N704" i="2"/>
  <c r="J704" i="2"/>
  <c r="F704" i="2"/>
  <c r="Y704" i="2"/>
  <c r="U704" i="2"/>
  <c r="Q704" i="2"/>
  <c r="M704" i="2"/>
  <c r="I704" i="2"/>
  <c r="E704" i="2"/>
  <c r="AB704" i="2"/>
  <c r="T704" i="2"/>
  <c r="L704" i="2"/>
  <c r="AA704" i="2"/>
  <c r="S704" i="2"/>
  <c r="K704" i="2"/>
  <c r="X704" i="2"/>
  <c r="P704" i="2"/>
  <c r="H704" i="2"/>
  <c r="W704" i="2"/>
  <c r="O704" i="2"/>
  <c r="G704" i="2"/>
  <c r="Z720" i="2"/>
  <c r="V720" i="2"/>
  <c r="R720" i="2"/>
  <c r="N720" i="2"/>
  <c r="J720" i="2"/>
  <c r="F720" i="2"/>
  <c r="Y720" i="2"/>
  <c r="U720" i="2"/>
  <c r="Q720" i="2"/>
  <c r="M720" i="2"/>
  <c r="I720" i="2"/>
  <c r="E720" i="2"/>
  <c r="AB720" i="2"/>
  <c r="T720" i="2"/>
  <c r="L720" i="2"/>
  <c r="AA720" i="2"/>
  <c r="S720" i="2"/>
  <c r="K720" i="2"/>
  <c r="X720" i="2"/>
  <c r="P720" i="2"/>
  <c r="H720" i="2"/>
  <c r="W720" i="2"/>
  <c r="O720" i="2"/>
  <c r="G720" i="2"/>
  <c r="Z736" i="2"/>
  <c r="V736" i="2"/>
  <c r="R736" i="2"/>
  <c r="N736" i="2"/>
  <c r="J736" i="2"/>
  <c r="F736" i="2"/>
  <c r="Y736" i="2"/>
  <c r="U736" i="2"/>
  <c r="Q736" i="2"/>
  <c r="M736" i="2"/>
  <c r="I736" i="2"/>
  <c r="E736" i="2"/>
  <c r="AB736" i="2"/>
  <c r="T736" i="2"/>
  <c r="L736" i="2"/>
  <c r="AA736" i="2"/>
  <c r="S736" i="2"/>
  <c r="K736" i="2"/>
  <c r="X736" i="2"/>
  <c r="P736" i="2"/>
  <c r="H736" i="2"/>
  <c r="W736" i="2"/>
  <c r="O736" i="2"/>
  <c r="G736" i="2"/>
  <c r="Z752" i="2"/>
  <c r="V752" i="2"/>
  <c r="R752" i="2"/>
  <c r="N752" i="2"/>
  <c r="J752" i="2"/>
  <c r="F752" i="2"/>
  <c r="Y752" i="2"/>
  <c r="U752" i="2"/>
  <c r="Q752" i="2"/>
  <c r="M752" i="2"/>
  <c r="I752" i="2"/>
  <c r="E752" i="2"/>
  <c r="AB752" i="2"/>
  <c r="T752" i="2"/>
  <c r="L752" i="2"/>
  <c r="AA752" i="2"/>
  <c r="S752" i="2"/>
  <c r="K752" i="2"/>
  <c r="X752" i="2"/>
  <c r="P752" i="2"/>
  <c r="H752" i="2"/>
  <c r="W752" i="2"/>
  <c r="O752" i="2"/>
  <c r="G752" i="2"/>
  <c r="Z768" i="2"/>
  <c r="V768" i="2"/>
  <c r="R768" i="2"/>
  <c r="N768" i="2"/>
  <c r="J768" i="2"/>
  <c r="F768" i="2"/>
  <c r="Y768" i="2"/>
  <c r="U768" i="2"/>
  <c r="Q768" i="2"/>
  <c r="M768" i="2"/>
  <c r="I768" i="2"/>
  <c r="E768" i="2"/>
  <c r="AB768" i="2"/>
  <c r="T768" i="2"/>
  <c r="L768" i="2"/>
  <c r="AA768" i="2"/>
  <c r="S768" i="2"/>
  <c r="K768" i="2"/>
  <c r="X768" i="2"/>
  <c r="P768" i="2"/>
  <c r="H768" i="2"/>
  <c r="W768" i="2"/>
  <c r="O768" i="2"/>
  <c r="G768" i="2"/>
  <c r="Z784" i="2"/>
  <c r="V784" i="2"/>
  <c r="R784" i="2"/>
  <c r="N784" i="2"/>
  <c r="J784" i="2"/>
  <c r="F784" i="2"/>
  <c r="Y784" i="2"/>
  <c r="U784" i="2"/>
  <c r="Q784" i="2"/>
  <c r="M784" i="2"/>
  <c r="I784" i="2"/>
  <c r="E784" i="2"/>
  <c r="AB784" i="2"/>
  <c r="T784" i="2"/>
  <c r="L784" i="2"/>
  <c r="AA784" i="2"/>
  <c r="S784" i="2"/>
  <c r="K784" i="2"/>
  <c r="X784" i="2"/>
  <c r="P784" i="2"/>
  <c r="H784" i="2"/>
  <c r="W784" i="2"/>
  <c r="O784" i="2"/>
  <c r="G784" i="2"/>
  <c r="Y800" i="2"/>
  <c r="U800" i="2"/>
  <c r="Q800" i="2"/>
  <c r="M800" i="2"/>
  <c r="I800" i="2"/>
  <c r="E800" i="2"/>
  <c r="AB800" i="2"/>
  <c r="X800" i="2"/>
  <c r="T800" i="2"/>
  <c r="P800" i="2"/>
  <c r="L800" i="2"/>
  <c r="H800" i="2"/>
  <c r="Z800" i="2"/>
  <c r="R800" i="2"/>
  <c r="J800" i="2"/>
  <c r="W800" i="2"/>
  <c r="O800" i="2"/>
  <c r="G800" i="2"/>
  <c r="N800" i="2"/>
  <c r="AA800" i="2"/>
  <c r="K800" i="2"/>
  <c r="V800" i="2"/>
  <c r="S800" i="2"/>
  <c r="F800" i="2"/>
  <c r="Y816" i="2"/>
  <c r="U816" i="2"/>
  <c r="Q816" i="2"/>
  <c r="M816" i="2"/>
  <c r="I816" i="2"/>
  <c r="E816" i="2"/>
  <c r="AB816" i="2"/>
  <c r="X816" i="2"/>
  <c r="T816" i="2"/>
  <c r="P816" i="2"/>
  <c r="L816" i="2"/>
  <c r="H816" i="2"/>
  <c r="Z816" i="2"/>
  <c r="R816" i="2"/>
  <c r="J816" i="2"/>
  <c r="W816" i="2"/>
  <c r="O816" i="2"/>
  <c r="G816" i="2"/>
  <c r="S816" i="2"/>
  <c r="N816" i="2"/>
  <c r="AA816" i="2"/>
  <c r="K816" i="2"/>
  <c r="F816" i="2"/>
  <c r="V816" i="2"/>
  <c r="Y832" i="2"/>
  <c r="U832" i="2"/>
  <c r="Q832" i="2"/>
  <c r="M832" i="2"/>
  <c r="I832" i="2"/>
  <c r="E832" i="2"/>
  <c r="AB832" i="2"/>
  <c r="X832" i="2"/>
  <c r="T832" i="2"/>
  <c r="P832" i="2"/>
  <c r="L832" i="2"/>
  <c r="H832" i="2"/>
  <c r="Z832" i="2"/>
  <c r="R832" i="2"/>
  <c r="J832" i="2"/>
  <c r="W832" i="2"/>
  <c r="O832" i="2"/>
  <c r="G832" i="2"/>
  <c r="V832" i="2"/>
  <c r="F832" i="2"/>
  <c r="S832" i="2"/>
  <c r="N832" i="2"/>
  <c r="AA832" i="2"/>
  <c r="K832" i="2"/>
  <c r="Z489" i="2"/>
  <c r="V489" i="2"/>
  <c r="R489" i="2"/>
  <c r="N489" i="2"/>
  <c r="J489" i="2"/>
  <c r="F489" i="2"/>
  <c r="Y489" i="2"/>
  <c r="U489" i="2"/>
  <c r="Q489" i="2"/>
  <c r="M489" i="2"/>
  <c r="I489" i="2"/>
  <c r="E489" i="2"/>
  <c r="AB489" i="2"/>
  <c r="X489" i="2"/>
  <c r="T489" i="2"/>
  <c r="P489" i="2"/>
  <c r="L489" i="2"/>
  <c r="H489" i="2"/>
  <c r="AA489" i="2"/>
  <c r="W489" i="2"/>
  <c r="S489" i="2"/>
  <c r="O489" i="2"/>
  <c r="K489" i="2"/>
  <c r="G489" i="2"/>
  <c r="Z505" i="2"/>
  <c r="V505" i="2"/>
  <c r="R505" i="2"/>
  <c r="N505" i="2"/>
  <c r="J505" i="2"/>
  <c r="F505" i="2"/>
  <c r="Y505" i="2"/>
  <c r="U505" i="2"/>
  <c r="Q505" i="2"/>
  <c r="M505" i="2"/>
  <c r="I505" i="2"/>
  <c r="E505" i="2"/>
  <c r="AB505" i="2"/>
  <c r="X505" i="2"/>
  <c r="T505" i="2"/>
  <c r="P505" i="2"/>
  <c r="L505" i="2"/>
  <c r="H505" i="2"/>
  <c r="AA505" i="2"/>
  <c r="W505" i="2"/>
  <c r="S505" i="2"/>
  <c r="O505" i="2"/>
  <c r="K505" i="2"/>
  <c r="G505" i="2"/>
  <c r="Z521" i="2"/>
  <c r="V521" i="2"/>
  <c r="R521" i="2"/>
  <c r="N521" i="2"/>
  <c r="J521" i="2"/>
  <c r="F521" i="2"/>
  <c r="Y521" i="2"/>
  <c r="U521" i="2"/>
  <c r="Q521" i="2"/>
  <c r="M521" i="2"/>
  <c r="I521" i="2"/>
  <c r="E521" i="2"/>
  <c r="AB521" i="2"/>
  <c r="X521" i="2"/>
  <c r="T521" i="2"/>
  <c r="P521" i="2"/>
  <c r="L521" i="2"/>
  <c r="H521" i="2"/>
  <c r="AA521" i="2"/>
  <c r="W521" i="2"/>
  <c r="S521" i="2"/>
  <c r="O521" i="2"/>
  <c r="K521" i="2"/>
  <c r="G521" i="2"/>
  <c r="Z537" i="2"/>
  <c r="V537" i="2"/>
  <c r="R537" i="2"/>
  <c r="N537" i="2"/>
  <c r="J537" i="2"/>
  <c r="F537" i="2"/>
  <c r="Y537" i="2"/>
  <c r="U537" i="2"/>
  <c r="Q537" i="2"/>
  <c r="M537" i="2"/>
  <c r="I537" i="2"/>
  <c r="E537" i="2"/>
  <c r="AB537" i="2"/>
  <c r="X537" i="2"/>
  <c r="T537" i="2"/>
  <c r="P537" i="2"/>
  <c r="L537" i="2"/>
  <c r="H537" i="2"/>
  <c r="AA537" i="2"/>
  <c r="W537" i="2"/>
  <c r="S537" i="2"/>
  <c r="O537" i="2"/>
  <c r="K537" i="2"/>
  <c r="G537" i="2"/>
  <c r="Z553" i="2"/>
  <c r="V553" i="2"/>
  <c r="R553" i="2"/>
  <c r="N553" i="2"/>
  <c r="J553" i="2"/>
  <c r="F553" i="2"/>
  <c r="Y553" i="2"/>
  <c r="U553" i="2"/>
  <c r="Q553" i="2"/>
  <c r="M553" i="2"/>
  <c r="I553" i="2"/>
  <c r="E553" i="2"/>
  <c r="AB553" i="2"/>
  <c r="X553" i="2"/>
  <c r="T553" i="2"/>
  <c r="P553" i="2"/>
  <c r="L553" i="2"/>
  <c r="H553" i="2"/>
  <c r="AA553" i="2"/>
  <c r="W553" i="2"/>
  <c r="S553" i="2"/>
  <c r="O553" i="2"/>
  <c r="K553" i="2"/>
  <c r="G553" i="2"/>
  <c r="Z569" i="2"/>
  <c r="V569" i="2"/>
  <c r="R569" i="2"/>
  <c r="N569" i="2"/>
  <c r="J569" i="2"/>
  <c r="F569" i="2"/>
  <c r="Y569" i="2"/>
  <c r="U569" i="2"/>
  <c r="Q569" i="2"/>
  <c r="M569" i="2"/>
  <c r="I569" i="2"/>
  <c r="E569" i="2"/>
  <c r="AB569" i="2"/>
  <c r="X569" i="2"/>
  <c r="T569" i="2"/>
  <c r="P569" i="2"/>
  <c r="L569" i="2"/>
  <c r="H569" i="2"/>
  <c r="AA569" i="2"/>
  <c r="W569" i="2"/>
  <c r="S569" i="2"/>
  <c r="O569" i="2"/>
  <c r="K569" i="2"/>
  <c r="G569" i="2"/>
  <c r="Z585" i="2"/>
  <c r="V585" i="2"/>
  <c r="R585" i="2"/>
  <c r="N585" i="2"/>
  <c r="J585" i="2"/>
  <c r="F585" i="2"/>
  <c r="Y585" i="2"/>
  <c r="U585" i="2"/>
  <c r="Q585" i="2"/>
  <c r="M585" i="2"/>
  <c r="I585" i="2"/>
  <c r="E585" i="2"/>
  <c r="AB585" i="2"/>
  <c r="X585" i="2"/>
  <c r="T585" i="2"/>
  <c r="P585" i="2"/>
  <c r="L585" i="2"/>
  <c r="H585" i="2"/>
  <c r="AA585" i="2"/>
  <c r="W585" i="2"/>
  <c r="S585" i="2"/>
  <c r="O585" i="2"/>
  <c r="K585" i="2"/>
  <c r="G585" i="2"/>
  <c r="Z601" i="2"/>
  <c r="V601" i="2"/>
  <c r="R601" i="2"/>
  <c r="N601" i="2"/>
  <c r="J601" i="2"/>
  <c r="F601" i="2"/>
  <c r="Y601" i="2"/>
  <c r="U601" i="2"/>
  <c r="Q601" i="2"/>
  <c r="M601" i="2"/>
  <c r="I601" i="2"/>
  <c r="E601" i="2"/>
  <c r="AB601" i="2"/>
  <c r="X601" i="2"/>
  <c r="T601" i="2"/>
  <c r="P601" i="2"/>
  <c r="L601" i="2"/>
  <c r="H601" i="2"/>
  <c r="AA601" i="2"/>
  <c r="W601" i="2"/>
  <c r="S601" i="2"/>
  <c r="O601" i="2"/>
  <c r="K601" i="2"/>
  <c r="G601" i="2"/>
  <c r="Z617" i="2"/>
  <c r="V617" i="2"/>
  <c r="R617" i="2"/>
  <c r="N617" i="2"/>
  <c r="J617" i="2"/>
  <c r="F617" i="2"/>
  <c r="Y617" i="2"/>
  <c r="U617" i="2"/>
  <c r="Q617" i="2"/>
  <c r="M617" i="2"/>
  <c r="I617" i="2"/>
  <c r="E617" i="2"/>
  <c r="AB617" i="2"/>
  <c r="X617" i="2"/>
  <c r="T617" i="2"/>
  <c r="P617" i="2"/>
  <c r="L617" i="2"/>
  <c r="H617" i="2"/>
  <c r="AA617" i="2"/>
  <c r="W617" i="2"/>
  <c r="S617" i="2"/>
  <c r="O617" i="2"/>
  <c r="K617" i="2"/>
  <c r="G617" i="2"/>
  <c r="Z633" i="2"/>
  <c r="V633" i="2"/>
  <c r="R633" i="2"/>
  <c r="N633" i="2"/>
  <c r="J633" i="2"/>
  <c r="F633" i="2"/>
  <c r="Y633" i="2"/>
  <c r="U633" i="2"/>
  <c r="Q633" i="2"/>
  <c r="M633" i="2"/>
  <c r="I633" i="2"/>
  <c r="E633" i="2"/>
  <c r="AB633" i="2"/>
  <c r="X633" i="2"/>
  <c r="T633" i="2"/>
  <c r="P633" i="2"/>
  <c r="L633" i="2"/>
  <c r="H633" i="2"/>
  <c r="AA633" i="2"/>
  <c r="W633" i="2"/>
  <c r="S633" i="2"/>
  <c r="O633" i="2"/>
  <c r="K633" i="2"/>
  <c r="G633" i="2"/>
  <c r="Z649" i="2"/>
  <c r="V649" i="2"/>
  <c r="R649" i="2"/>
  <c r="N649" i="2"/>
  <c r="J649" i="2"/>
  <c r="F649" i="2"/>
  <c r="Y649" i="2"/>
  <c r="U649" i="2"/>
  <c r="Q649" i="2"/>
  <c r="M649" i="2"/>
  <c r="I649" i="2"/>
  <c r="E649" i="2"/>
  <c r="AB649" i="2"/>
  <c r="T649" i="2"/>
  <c r="L649" i="2"/>
  <c r="AA649" i="2"/>
  <c r="S649" i="2"/>
  <c r="K649" i="2"/>
  <c r="X649" i="2"/>
  <c r="P649" i="2"/>
  <c r="H649" i="2"/>
  <c r="W649" i="2"/>
  <c r="O649" i="2"/>
  <c r="G649" i="2"/>
  <c r="Z665" i="2"/>
  <c r="V665" i="2"/>
  <c r="R665" i="2"/>
  <c r="N665" i="2"/>
  <c r="J665" i="2"/>
  <c r="F665" i="2"/>
  <c r="Y665" i="2"/>
  <c r="U665" i="2"/>
  <c r="Q665" i="2"/>
  <c r="M665" i="2"/>
  <c r="I665" i="2"/>
  <c r="E665" i="2"/>
  <c r="AB665" i="2"/>
  <c r="T665" i="2"/>
  <c r="L665" i="2"/>
  <c r="AA665" i="2"/>
  <c r="S665" i="2"/>
  <c r="K665" i="2"/>
  <c r="X665" i="2"/>
  <c r="P665" i="2"/>
  <c r="H665" i="2"/>
  <c r="W665" i="2"/>
  <c r="O665" i="2"/>
  <c r="G665" i="2"/>
  <c r="Z681" i="2"/>
  <c r="V681" i="2"/>
  <c r="R681" i="2"/>
  <c r="N681" i="2"/>
  <c r="J681" i="2"/>
  <c r="F681" i="2"/>
  <c r="Y681" i="2"/>
  <c r="U681" i="2"/>
  <c r="Q681" i="2"/>
  <c r="M681" i="2"/>
  <c r="I681" i="2"/>
  <c r="E681" i="2"/>
  <c r="AB681" i="2"/>
  <c r="T681" i="2"/>
  <c r="L681" i="2"/>
  <c r="AA681" i="2"/>
  <c r="S681" i="2"/>
  <c r="K681" i="2"/>
  <c r="X681" i="2"/>
  <c r="P681" i="2"/>
  <c r="H681" i="2"/>
  <c r="W681" i="2"/>
  <c r="O681" i="2"/>
  <c r="G681" i="2"/>
  <c r="Z697" i="2"/>
  <c r="V697" i="2"/>
  <c r="R697" i="2"/>
  <c r="N697" i="2"/>
  <c r="J697" i="2"/>
  <c r="F697" i="2"/>
  <c r="Y697" i="2"/>
  <c r="U697" i="2"/>
  <c r="Q697" i="2"/>
  <c r="M697" i="2"/>
  <c r="I697" i="2"/>
  <c r="E697" i="2"/>
  <c r="AB697" i="2"/>
  <c r="T697" i="2"/>
  <c r="L697" i="2"/>
  <c r="AA697" i="2"/>
  <c r="S697" i="2"/>
  <c r="K697" i="2"/>
  <c r="X697" i="2"/>
  <c r="P697" i="2"/>
  <c r="H697" i="2"/>
  <c r="W697" i="2"/>
  <c r="O697" i="2"/>
  <c r="G697" i="2"/>
  <c r="Z713" i="2"/>
  <c r="V713" i="2"/>
  <c r="R713" i="2"/>
  <c r="N713" i="2"/>
  <c r="J713" i="2"/>
  <c r="F713" i="2"/>
  <c r="Y713" i="2"/>
  <c r="U713" i="2"/>
  <c r="Q713" i="2"/>
  <c r="M713" i="2"/>
  <c r="I713" i="2"/>
  <c r="E713" i="2"/>
  <c r="AB713" i="2"/>
  <c r="T713" i="2"/>
  <c r="L713" i="2"/>
  <c r="AA713" i="2"/>
  <c r="S713" i="2"/>
  <c r="K713" i="2"/>
  <c r="X713" i="2"/>
  <c r="P713" i="2"/>
  <c r="H713" i="2"/>
  <c r="W713" i="2"/>
  <c r="O713" i="2"/>
  <c r="G713" i="2"/>
  <c r="Z729" i="2"/>
  <c r="V729" i="2"/>
  <c r="R729" i="2"/>
  <c r="N729" i="2"/>
  <c r="J729" i="2"/>
  <c r="F729" i="2"/>
  <c r="Y729" i="2"/>
  <c r="U729" i="2"/>
  <c r="Q729" i="2"/>
  <c r="M729" i="2"/>
  <c r="I729" i="2"/>
  <c r="E729" i="2"/>
  <c r="AB729" i="2"/>
  <c r="T729" i="2"/>
  <c r="L729" i="2"/>
  <c r="AA729" i="2"/>
  <c r="S729" i="2"/>
  <c r="K729" i="2"/>
  <c r="X729" i="2"/>
  <c r="P729" i="2"/>
  <c r="H729" i="2"/>
  <c r="W729" i="2"/>
  <c r="O729" i="2"/>
  <c r="G729" i="2"/>
  <c r="Z745" i="2"/>
  <c r="V745" i="2"/>
  <c r="R745" i="2"/>
  <c r="N745" i="2"/>
  <c r="J745" i="2"/>
  <c r="F745" i="2"/>
  <c r="Y745" i="2"/>
  <c r="U745" i="2"/>
  <c r="Q745" i="2"/>
  <c r="M745" i="2"/>
  <c r="I745" i="2"/>
  <c r="E745" i="2"/>
  <c r="AB745" i="2"/>
  <c r="T745" i="2"/>
  <c r="L745" i="2"/>
  <c r="AA745" i="2"/>
  <c r="S745" i="2"/>
  <c r="K745" i="2"/>
  <c r="X745" i="2"/>
  <c r="P745" i="2"/>
  <c r="H745" i="2"/>
  <c r="W745" i="2"/>
  <c r="O745" i="2"/>
  <c r="G745" i="2"/>
  <c r="Z761" i="2"/>
  <c r="V761" i="2"/>
  <c r="R761" i="2"/>
  <c r="N761" i="2"/>
  <c r="J761" i="2"/>
  <c r="F761" i="2"/>
  <c r="Y761" i="2"/>
  <c r="U761" i="2"/>
  <c r="Q761" i="2"/>
  <c r="M761" i="2"/>
  <c r="I761" i="2"/>
  <c r="E761" i="2"/>
  <c r="AB761" i="2"/>
  <c r="T761" i="2"/>
  <c r="L761" i="2"/>
  <c r="AA761" i="2"/>
  <c r="S761" i="2"/>
  <c r="K761" i="2"/>
  <c r="X761" i="2"/>
  <c r="P761" i="2"/>
  <c r="H761" i="2"/>
  <c r="W761" i="2"/>
  <c r="O761" i="2"/>
  <c r="G761" i="2"/>
  <c r="Z777" i="2"/>
  <c r="V777" i="2"/>
  <c r="R777" i="2"/>
  <c r="N777" i="2"/>
  <c r="J777" i="2"/>
  <c r="F777" i="2"/>
  <c r="Y777" i="2"/>
  <c r="U777" i="2"/>
  <c r="Q777" i="2"/>
  <c r="M777" i="2"/>
  <c r="I777" i="2"/>
  <c r="E777" i="2"/>
  <c r="AB777" i="2"/>
  <c r="T777" i="2"/>
  <c r="L777" i="2"/>
  <c r="AA777" i="2"/>
  <c r="S777" i="2"/>
  <c r="K777" i="2"/>
  <c r="X777" i="2"/>
  <c r="P777" i="2"/>
  <c r="H777" i="2"/>
  <c r="W777" i="2"/>
  <c r="O777" i="2"/>
  <c r="G777" i="2"/>
  <c r="Y793" i="2"/>
  <c r="U793" i="2"/>
  <c r="Q793" i="2"/>
  <c r="M793" i="2"/>
  <c r="I793" i="2"/>
  <c r="E793" i="2"/>
  <c r="AA793" i="2"/>
  <c r="V793" i="2"/>
  <c r="P793" i="2"/>
  <c r="K793" i="2"/>
  <c r="F793" i="2"/>
  <c r="Z793" i="2"/>
  <c r="T793" i="2"/>
  <c r="O793" i="2"/>
  <c r="J793" i="2"/>
  <c r="S793" i="2"/>
  <c r="H793" i="2"/>
  <c r="AB793" i="2"/>
  <c r="R793" i="2"/>
  <c r="G793" i="2"/>
  <c r="N793" i="2"/>
  <c r="L793" i="2"/>
  <c r="X793" i="2"/>
  <c r="W793" i="2"/>
  <c r="Y809" i="2"/>
  <c r="U809" i="2"/>
  <c r="Q809" i="2"/>
  <c r="M809" i="2"/>
  <c r="I809" i="2"/>
  <c r="E809" i="2"/>
  <c r="AB809" i="2"/>
  <c r="X809" i="2"/>
  <c r="T809" i="2"/>
  <c r="P809" i="2"/>
  <c r="L809" i="2"/>
  <c r="H809" i="2"/>
  <c r="Z809" i="2"/>
  <c r="R809" i="2"/>
  <c r="J809" i="2"/>
  <c r="W809" i="2"/>
  <c r="O809" i="2"/>
  <c r="G809" i="2"/>
  <c r="AA809" i="2"/>
  <c r="V809" i="2"/>
  <c r="F809" i="2"/>
  <c r="S809" i="2"/>
  <c r="N809" i="2"/>
  <c r="K809" i="2"/>
  <c r="Y825" i="2"/>
  <c r="U825" i="2"/>
  <c r="Q825" i="2"/>
  <c r="M825" i="2"/>
  <c r="I825" i="2"/>
  <c r="E825" i="2"/>
  <c r="AB825" i="2"/>
  <c r="X825" i="2"/>
  <c r="T825" i="2"/>
  <c r="P825" i="2"/>
  <c r="L825" i="2"/>
  <c r="H825" i="2"/>
  <c r="Z825" i="2"/>
  <c r="R825" i="2"/>
  <c r="J825" i="2"/>
  <c r="W825" i="2"/>
  <c r="O825" i="2"/>
  <c r="G825" i="2"/>
  <c r="N825" i="2"/>
  <c r="AA825" i="2"/>
  <c r="K825" i="2"/>
  <c r="V825" i="2"/>
  <c r="F825" i="2"/>
  <c r="S825" i="2"/>
  <c r="Y841" i="2"/>
  <c r="U841" i="2"/>
  <c r="Q841" i="2"/>
  <c r="M841" i="2"/>
  <c r="I841" i="2"/>
  <c r="E841" i="2"/>
  <c r="AB841" i="2"/>
  <c r="X841" i="2"/>
  <c r="T841" i="2"/>
  <c r="P841" i="2"/>
  <c r="L841" i="2"/>
  <c r="H841" i="2"/>
  <c r="Z841" i="2"/>
  <c r="R841" i="2"/>
  <c r="J841" i="2"/>
  <c r="W841" i="2"/>
  <c r="O841" i="2"/>
  <c r="G841" i="2"/>
  <c r="N841" i="2"/>
  <c r="AA841" i="2"/>
  <c r="K841" i="2"/>
  <c r="V841" i="2"/>
  <c r="F841" i="2"/>
  <c r="S841" i="2"/>
  <c r="Z550" i="2"/>
  <c r="V550" i="2"/>
  <c r="R550" i="2"/>
  <c r="N550" i="2"/>
  <c r="J550" i="2"/>
  <c r="F550" i="2"/>
  <c r="Y550" i="2"/>
  <c r="U550" i="2"/>
  <c r="Q550" i="2"/>
  <c r="M550" i="2"/>
  <c r="I550" i="2"/>
  <c r="E550" i="2"/>
  <c r="AB550" i="2"/>
  <c r="X550" i="2"/>
  <c r="T550" i="2"/>
  <c r="P550" i="2"/>
  <c r="L550" i="2"/>
  <c r="H550" i="2"/>
  <c r="AA550" i="2"/>
  <c r="W550" i="2"/>
  <c r="S550" i="2"/>
  <c r="O550" i="2"/>
  <c r="K550" i="2"/>
  <c r="G550" i="2"/>
  <c r="Z566" i="2"/>
  <c r="V566" i="2"/>
  <c r="R566" i="2"/>
  <c r="N566" i="2"/>
  <c r="J566" i="2"/>
  <c r="F566" i="2"/>
  <c r="Y566" i="2"/>
  <c r="U566" i="2"/>
  <c r="Q566" i="2"/>
  <c r="M566" i="2"/>
  <c r="I566" i="2"/>
  <c r="E566" i="2"/>
  <c r="AB566" i="2"/>
  <c r="X566" i="2"/>
  <c r="T566" i="2"/>
  <c r="P566" i="2"/>
  <c r="L566" i="2"/>
  <c r="H566" i="2"/>
  <c r="AA566" i="2"/>
  <c r="W566" i="2"/>
  <c r="S566" i="2"/>
  <c r="O566" i="2"/>
  <c r="K566" i="2"/>
  <c r="G566" i="2"/>
  <c r="Z582" i="2"/>
  <c r="V582" i="2"/>
  <c r="R582" i="2"/>
  <c r="N582" i="2"/>
  <c r="J582" i="2"/>
  <c r="F582" i="2"/>
  <c r="Y582" i="2"/>
  <c r="U582" i="2"/>
  <c r="Q582" i="2"/>
  <c r="M582" i="2"/>
  <c r="I582" i="2"/>
  <c r="E582" i="2"/>
  <c r="AB582" i="2"/>
  <c r="X582" i="2"/>
  <c r="T582" i="2"/>
  <c r="P582" i="2"/>
  <c r="L582" i="2"/>
  <c r="H582" i="2"/>
  <c r="AA582" i="2"/>
  <c r="W582" i="2"/>
  <c r="S582" i="2"/>
  <c r="O582" i="2"/>
  <c r="K582" i="2"/>
  <c r="G582" i="2"/>
  <c r="Z598" i="2"/>
  <c r="V598" i="2"/>
  <c r="R598" i="2"/>
  <c r="N598" i="2"/>
  <c r="J598" i="2"/>
  <c r="F598" i="2"/>
  <c r="Y598" i="2"/>
  <c r="U598" i="2"/>
  <c r="Q598" i="2"/>
  <c r="M598" i="2"/>
  <c r="I598" i="2"/>
  <c r="E598" i="2"/>
  <c r="AB598" i="2"/>
  <c r="X598" i="2"/>
  <c r="T598" i="2"/>
  <c r="P598" i="2"/>
  <c r="L598" i="2"/>
  <c r="H598" i="2"/>
  <c r="AA598" i="2"/>
  <c r="W598" i="2"/>
  <c r="S598" i="2"/>
  <c r="O598" i="2"/>
  <c r="K598" i="2"/>
  <c r="G598" i="2"/>
  <c r="Z614" i="2"/>
  <c r="V614" i="2"/>
  <c r="R614" i="2"/>
  <c r="N614" i="2"/>
  <c r="J614" i="2"/>
  <c r="F614" i="2"/>
  <c r="Y614" i="2"/>
  <c r="U614" i="2"/>
  <c r="Q614" i="2"/>
  <c r="M614" i="2"/>
  <c r="I614" i="2"/>
  <c r="E614" i="2"/>
  <c r="AB614" i="2"/>
  <c r="X614" i="2"/>
  <c r="T614" i="2"/>
  <c r="P614" i="2"/>
  <c r="L614" i="2"/>
  <c r="H614" i="2"/>
  <c r="AA614" i="2"/>
  <c r="W614" i="2"/>
  <c r="S614" i="2"/>
  <c r="O614" i="2"/>
  <c r="K614" i="2"/>
  <c r="G614" i="2"/>
  <c r="Z630" i="2"/>
  <c r="V630" i="2"/>
  <c r="R630" i="2"/>
  <c r="N630" i="2"/>
  <c r="J630" i="2"/>
  <c r="F630" i="2"/>
  <c r="Y630" i="2"/>
  <c r="U630" i="2"/>
  <c r="Q630" i="2"/>
  <c r="M630" i="2"/>
  <c r="I630" i="2"/>
  <c r="E630" i="2"/>
  <c r="AB630" i="2"/>
  <c r="X630" i="2"/>
  <c r="T630" i="2"/>
  <c r="P630" i="2"/>
  <c r="L630" i="2"/>
  <c r="H630" i="2"/>
  <c r="AA630" i="2"/>
  <c r="W630" i="2"/>
  <c r="S630" i="2"/>
  <c r="O630" i="2"/>
  <c r="K630" i="2"/>
  <c r="G630" i="2"/>
  <c r="Z646" i="2"/>
  <c r="V646" i="2"/>
  <c r="R646" i="2"/>
  <c r="N646" i="2"/>
  <c r="J646" i="2"/>
  <c r="F646" i="2"/>
  <c r="Y646" i="2"/>
  <c r="U646" i="2"/>
  <c r="Q646" i="2"/>
  <c r="M646" i="2"/>
  <c r="I646" i="2"/>
  <c r="E646" i="2"/>
  <c r="AB646" i="2"/>
  <c r="T646" i="2"/>
  <c r="L646" i="2"/>
  <c r="AA646" i="2"/>
  <c r="S646" i="2"/>
  <c r="K646" i="2"/>
  <c r="X646" i="2"/>
  <c r="P646" i="2"/>
  <c r="H646" i="2"/>
  <c r="W646" i="2"/>
  <c r="O646" i="2"/>
  <c r="G646" i="2"/>
  <c r="Z662" i="2"/>
  <c r="V662" i="2"/>
  <c r="R662" i="2"/>
  <c r="N662" i="2"/>
  <c r="J662" i="2"/>
  <c r="F662" i="2"/>
  <c r="Y662" i="2"/>
  <c r="U662" i="2"/>
  <c r="Q662" i="2"/>
  <c r="M662" i="2"/>
  <c r="I662" i="2"/>
  <c r="E662" i="2"/>
  <c r="AB662" i="2"/>
  <c r="T662" i="2"/>
  <c r="L662" i="2"/>
  <c r="AA662" i="2"/>
  <c r="S662" i="2"/>
  <c r="K662" i="2"/>
  <c r="X662" i="2"/>
  <c r="P662" i="2"/>
  <c r="H662" i="2"/>
  <c r="W662" i="2"/>
  <c r="O662" i="2"/>
  <c r="G662" i="2"/>
  <c r="Z678" i="2"/>
  <c r="V678" i="2"/>
  <c r="R678" i="2"/>
  <c r="N678" i="2"/>
  <c r="J678" i="2"/>
  <c r="F678" i="2"/>
  <c r="Y678" i="2"/>
  <c r="U678" i="2"/>
  <c r="Q678" i="2"/>
  <c r="M678" i="2"/>
  <c r="I678" i="2"/>
  <c r="E678" i="2"/>
  <c r="AB678" i="2"/>
  <c r="T678" i="2"/>
  <c r="L678" i="2"/>
  <c r="AA678" i="2"/>
  <c r="S678" i="2"/>
  <c r="K678" i="2"/>
  <c r="X678" i="2"/>
  <c r="P678" i="2"/>
  <c r="H678" i="2"/>
  <c r="W678" i="2"/>
  <c r="O678" i="2"/>
  <c r="G678" i="2"/>
  <c r="Z694" i="2"/>
  <c r="V694" i="2"/>
  <c r="R694" i="2"/>
  <c r="N694" i="2"/>
  <c r="J694" i="2"/>
  <c r="F694" i="2"/>
  <c r="Y694" i="2"/>
  <c r="U694" i="2"/>
  <c r="Q694" i="2"/>
  <c r="M694" i="2"/>
  <c r="I694" i="2"/>
  <c r="E694" i="2"/>
  <c r="AB694" i="2"/>
  <c r="T694" i="2"/>
  <c r="L694" i="2"/>
  <c r="AA694" i="2"/>
  <c r="S694" i="2"/>
  <c r="K694" i="2"/>
  <c r="X694" i="2"/>
  <c r="P694" i="2"/>
  <c r="H694" i="2"/>
  <c r="W694" i="2"/>
  <c r="O694" i="2"/>
  <c r="G694" i="2"/>
  <c r="Z710" i="2"/>
  <c r="V710" i="2"/>
  <c r="R710" i="2"/>
  <c r="N710" i="2"/>
  <c r="J710" i="2"/>
  <c r="F710" i="2"/>
  <c r="Y710" i="2"/>
  <c r="U710" i="2"/>
  <c r="Q710" i="2"/>
  <c r="M710" i="2"/>
  <c r="I710" i="2"/>
  <c r="E710" i="2"/>
  <c r="AB710" i="2"/>
  <c r="T710" i="2"/>
  <c r="L710" i="2"/>
  <c r="AA710" i="2"/>
  <c r="S710" i="2"/>
  <c r="K710" i="2"/>
  <c r="X710" i="2"/>
  <c r="P710" i="2"/>
  <c r="H710" i="2"/>
  <c r="W710" i="2"/>
  <c r="O710" i="2"/>
  <c r="G710" i="2"/>
  <c r="Z726" i="2"/>
  <c r="V726" i="2"/>
  <c r="R726" i="2"/>
  <c r="N726" i="2"/>
  <c r="J726" i="2"/>
  <c r="F726" i="2"/>
  <c r="Y726" i="2"/>
  <c r="U726" i="2"/>
  <c r="Q726" i="2"/>
  <c r="M726" i="2"/>
  <c r="I726" i="2"/>
  <c r="E726" i="2"/>
  <c r="AB726" i="2"/>
  <c r="T726" i="2"/>
  <c r="L726" i="2"/>
  <c r="AA726" i="2"/>
  <c r="S726" i="2"/>
  <c r="K726" i="2"/>
  <c r="X726" i="2"/>
  <c r="P726" i="2"/>
  <c r="H726" i="2"/>
  <c r="W726" i="2"/>
  <c r="O726" i="2"/>
  <c r="G726" i="2"/>
  <c r="Z742" i="2"/>
  <c r="V742" i="2"/>
  <c r="R742" i="2"/>
  <c r="N742" i="2"/>
  <c r="J742" i="2"/>
  <c r="F742" i="2"/>
  <c r="Y742" i="2"/>
  <c r="U742" i="2"/>
  <c r="Q742" i="2"/>
  <c r="M742" i="2"/>
  <c r="I742" i="2"/>
  <c r="E742" i="2"/>
  <c r="AB742" i="2"/>
  <c r="T742" i="2"/>
  <c r="L742" i="2"/>
  <c r="AA742" i="2"/>
  <c r="S742" i="2"/>
  <c r="K742" i="2"/>
  <c r="X742" i="2"/>
  <c r="P742" i="2"/>
  <c r="H742" i="2"/>
  <c r="W742" i="2"/>
  <c r="O742" i="2"/>
  <c r="G742" i="2"/>
  <c r="Z758" i="2"/>
  <c r="V758" i="2"/>
  <c r="R758" i="2"/>
  <c r="N758" i="2"/>
  <c r="J758" i="2"/>
  <c r="F758" i="2"/>
  <c r="Y758" i="2"/>
  <c r="U758" i="2"/>
  <c r="Q758" i="2"/>
  <c r="M758" i="2"/>
  <c r="I758" i="2"/>
  <c r="E758" i="2"/>
  <c r="AB758" i="2"/>
  <c r="T758" i="2"/>
  <c r="L758" i="2"/>
  <c r="AA758" i="2"/>
  <c r="S758" i="2"/>
  <c r="K758" i="2"/>
  <c r="X758" i="2"/>
  <c r="P758" i="2"/>
  <c r="H758" i="2"/>
  <c r="W758" i="2"/>
  <c r="O758" i="2"/>
  <c r="G758" i="2"/>
  <c r="Z774" i="2"/>
  <c r="V774" i="2"/>
  <c r="R774" i="2"/>
  <c r="N774" i="2"/>
  <c r="J774" i="2"/>
  <c r="F774" i="2"/>
  <c r="Y774" i="2"/>
  <c r="U774" i="2"/>
  <c r="Q774" i="2"/>
  <c r="M774" i="2"/>
  <c r="I774" i="2"/>
  <c r="E774" i="2"/>
  <c r="AB774" i="2"/>
  <c r="T774" i="2"/>
  <c r="L774" i="2"/>
  <c r="AA774" i="2"/>
  <c r="S774" i="2"/>
  <c r="K774" i="2"/>
  <c r="X774" i="2"/>
  <c r="P774" i="2"/>
  <c r="H774" i="2"/>
  <c r="W774" i="2"/>
  <c r="O774" i="2"/>
  <c r="G774" i="2"/>
  <c r="Z790" i="2"/>
  <c r="V790" i="2"/>
  <c r="R790" i="2"/>
  <c r="N790" i="2"/>
  <c r="J790" i="2"/>
  <c r="F790" i="2"/>
  <c r="Y790" i="2"/>
  <c r="U790" i="2"/>
  <c r="Q790" i="2"/>
  <c r="M790" i="2"/>
  <c r="I790" i="2"/>
  <c r="E790" i="2"/>
  <c r="X790" i="2"/>
  <c r="P790" i="2"/>
  <c r="H790" i="2"/>
  <c r="W790" i="2"/>
  <c r="O790" i="2"/>
  <c r="G790" i="2"/>
  <c r="AB790" i="2"/>
  <c r="L790" i="2"/>
  <c r="AA790" i="2"/>
  <c r="K790" i="2"/>
  <c r="T790" i="2"/>
  <c r="S790" i="2"/>
  <c r="Y806" i="2"/>
  <c r="U806" i="2"/>
  <c r="Q806" i="2"/>
  <c r="M806" i="2"/>
  <c r="I806" i="2"/>
  <c r="E806" i="2"/>
  <c r="AB806" i="2"/>
  <c r="X806" i="2"/>
  <c r="T806" i="2"/>
  <c r="P806" i="2"/>
  <c r="L806" i="2"/>
  <c r="H806" i="2"/>
  <c r="Z806" i="2"/>
  <c r="R806" i="2"/>
  <c r="J806" i="2"/>
  <c r="W806" i="2"/>
  <c r="O806" i="2"/>
  <c r="G806" i="2"/>
  <c r="N806" i="2"/>
  <c r="AA806" i="2"/>
  <c r="K806" i="2"/>
  <c r="F806" i="2"/>
  <c r="V806" i="2"/>
  <c r="S806" i="2"/>
  <c r="Y822" i="2"/>
  <c r="U822" i="2"/>
  <c r="Q822" i="2"/>
  <c r="M822" i="2"/>
  <c r="I822" i="2"/>
  <c r="E822" i="2"/>
  <c r="AB822" i="2"/>
  <c r="X822" i="2"/>
  <c r="T822" i="2"/>
  <c r="P822" i="2"/>
  <c r="L822" i="2"/>
  <c r="H822" i="2"/>
  <c r="Z822" i="2"/>
  <c r="R822" i="2"/>
  <c r="J822" i="2"/>
  <c r="W822" i="2"/>
  <c r="O822" i="2"/>
  <c r="G822" i="2"/>
  <c r="V822" i="2"/>
  <c r="F822" i="2"/>
  <c r="S822" i="2"/>
  <c r="N822" i="2"/>
  <c r="AA822" i="2"/>
  <c r="K822" i="2"/>
  <c r="Y838" i="2"/>
  <c r="U838" i="2"/>
  <c r="Q838" i="2"/>
  <c r="M838" i="2"/>
  <c r="I838" i="2"/>
  <c r="E838" i="2"/>
  <c r="AB838" i="2"/>
  <c r="X838" i="2"/>
  <c r="T838" i="2"/>
  <c r="P838" i="2"/>
  <c r="L838" i="2"/>
  <c r="H838" i="2"/>
  <c r="Z838" i="2"/>
  <c r="R838" i="2"/>
  <c r="J838" i="2"/>
  <c r="W838" i="2"/>
  <c r="O838" i="2"/>
  <c r="G838" i="2"/>
  <c r="V838" i="2"/>
  <c r="F838" i="2"/>
  <c r="S838" i="2"/>
  <c r="N838" i="2"/>
  <c r="AA838" i="2"/>
  <c r="K838" i="2"/>
  <c r="P1613" i="2" l="1"/>
  <c r="W1783" i="2"/>
  <c r="N1798" i="2"/>
  <c r="AB1609" i="2"/>
  <c r="Z1861" i="2"/>
  <c r="O1612" i="2"/>
  <c r="T1613" i="2"/>
  <c r="H1679" i="2"/>
  <c r="G1783" i="2"/>
  <c r="I1798" i="2"/>
  <c r="N1612" i="2"/>
  <c r="V1308" i="2"/>
  <c r="V1612" i="2"/>
  <c r="R1704" i="2"/>
  <c r="AB1679" i="2"/>
  <c r="Z1609" i="2"/>
  <c r="AB1861" i="2"/>
  <c r="V1704" i="2"/>
  <c r="H1612" i="2"/>
  <c r="F1308" i="2"/>
  <c r="W1704" i="2"/>
  <c r="M1704" i="2"/>
  <c r="G1310" i="2"/>
  <c r="U1613" i="2"/>
  <c r="J1679" i="2"/>
  <c r="I1783" i="2"/>
  <c r="S1798" i="2"/>
  <c r="F1704" i="2"/>
  <c r="X1704" i="2"/>
  <c r="U1310" i="2"/>
  <c r="Z1613" i="2"/>
  <c r="Y1613" i="2"/>
  <c r="W1679" i="2"/>
  <c r="AA1783" i="2"/>
  <c r="AB1783" i="2"/>
  <c r="M1798" i="2"/>
  <c r="F1798" i="2"/>
  <c r="O1861" i="2"/>
  <c r="V1733" i="2"/>
  <c r="N1733" i="2"/>
  <c r="L1733" i="2"/>
  <c r="G1673" i="2"/>
  <c r="O1609" i="2"/>
  <c r="AB1780" i="2"/>
  <c r="S1422" i="2"/>
  <c r="I1422" i="2"/>
  <c r="X1612" i="2"/>
  <c r="F1612" i="2"/>
  <c r="G1308" i="2"/>
  <c r="S1704" i="2"/>
  <c r="N1704" i="2"/>
  <c r="R1310" i="2"/>
  <c r="W1613" i="2"/>
  <c r="T1679" i="2"/>
  <c r="R1679" i="2"/>
  <c r="X1783" i="2"/>
  <c r="U1783" i="2"/>
  <c r="V1798" i="2"/>
  <c r="O1798" i="2"/>
  <c r="T1861" i="2"/>
  <c r="I1861" i="2"/>
  <c r="AB1922" i="2"/>
  <c r="Y1308" i="2"/>
  <c r="W1612" i="2"/>
  <c r="U1612" i="2"/>
  <c r="G1612" i="2"/>
  <c r="AB1308" i="2"/>
  <c r="T1704" i="2"/>
  <c r="K1704" i="2"/>
  <c r="Y1704" i="2"/>
  <c r="J1704" i="2"/>
  <c r="H1424" i="2"/>
  <c r="J1310" i="2"/>
  <c r="W1310" i="2"/>
  <c r="M1613" i="2"/>
  <c r="K1613" i="2"/>
  <c r="L1613" i="2"/>
  <c r="G1613" i="2"/>
  <c r="AA1679" i="2"/>
  <c r="X1679" i="2"/>
  <c r="F1679" i="2"/>
  <c r="Z1783" i="2"/>
  <c r="R1783" i="2"/>
  <c r="Y1783" i="2"/>
  <c r="P1798" i="2"/>
  <c r="AB1798" i="2"/>
  <c r="Y1798" i="2"/>
  <c r="AA1861" i="2"/>
  <c r="Q1861" i="2"/>
  <c r="O1922" i="2"/>
  <c r="J1439" i="2"/>
  <c r="AB1612" i="2"/>
  <c r="X1308" i="2"/>
  <c r="S1612" i="2"/>
  <c r="J1612" i="2"/>
  <c r="Q1612" i="2"/>
  <c r="P1308" i="2"/>
  <c r="H1704" i="2"/>
  <c r="G1704" i="2"/>
  <c r="AA1704" i="2"/>
  <c r="U1704" i="2"/>
  <c r="Q1310" i="2"/>
  <c r="M1310" i="2"/>
  <c r="S1310" i="2"/>
  <c r="V1613" i="2"/>
  <c r="N1613" i="2"/>
  <c r="Q1613" i="2"/>
  <c r="AA1613" i="2"/>
  <c r="P1679" i="2"/>
  <c r="K1679" i="2"/>
  <c r="Q1679" i="2"/>
  <c r="L1783" i="2"/>
  <c r="V1783" i="2"/>
  <c r="F1783" i="2"/>
  <c r="H1783" i="2"/>
  <c r="G1798" i="2"/>
  <c r="L1798" i="2"/>
  <c r="X1798" i="2"/>
  <c r="K1861" i="2"/>
  <c r="M1861" i="2"/>
  <c r="AA1922" i="2"/>
  <c r="P1424" i="2"/>
  <c r="L1731" i="2"/>
  <c r="K1878" i="2"/>
  <c r="X1424" i="2"/>
  <c r="X1731" i="2"/>
  <c r="O1878" i="2"/>
  <c r="H1878" i="2"/>
  <c r="Z1731" i="2"/>
  <c r="I1424" i="2"/>
  <c r="L1719" i="2"/>
  <c r="J1424" i="2"/>
  <c r="I1731" i="2"/>
  <c r="T1878" i="2"/>
  <c r="M1878" i="2"/>
  <c r="AA1731" i="2"/>
  <c r="R1424" i="2"/>
  <c r="F1681" i="2"/>
  <c r="V1588" i="2"/>
  <c r="AA1364" i="2"/>
  <c r="P1623" i="2"/>
  <c r="J1406" i="2"/>
  <c r="I1668" i="2"/>
  <c r="K1681" i="2"/>
  <c r="T1364" i="2"/>
  <c r="N1837" i="2"/>
  <c r="T1623" i="2"/>
  <c r="V1780" i="2"/>
  <c r="P1922" i="2"/>
  <c r="M1673" i="2"/>
  <c r="L1609" i="2"/>
  <c r="AB1439" i="2"/>
  <c r="W1673" i="2"/>
  <c r="Q1609" i="2"/>
  <c r="I1609" i="2"/>
  <c r="S1922" i="2"/>
  <c r="U1922" i="2"/>
  <c r="Q1673" i="2"/>
  <c r="P1673" i="2"/>
  <c r="W1609" i="2"/>
  <c r="O1439" i="2"/>
  <c r="E1504" i="2"/>
  <c r="P1432" i="2"/>
  <c r="H1439" i="2"/>
  <c r="Z1432" i="2"/>
  <c r="M1876" i="2"/>
  <c r="J1719" i="2"/>
  <c r="W1719" i="2"/>
  <c r="U1432" i="2"/>
  <c r="U1504" i="2"/>
  <c r="U1422" i="2"/>
  <c r="Y1719" i="2"/>
  <c r="E1719" i="2"/>
  <c r="M1612" i="2"/>
  <c r="T1612" i="2"/>
  <c r="Z1308" i="2"/>
  <c r="L1612" i="2"/>
  <c r="AA1612" i="2"/>
  <c r="K1612" i="2"/>
  <c r="L1432" i="2"/>
  <c r="O1704" i="2"/>
  <c r="L1704" i="2"/>
  <c r="I1704" i="2"/>
  <c r="Z1704" i="2"/>
  <c r="AB1704" i="2"/>
  <c r="P1704" i="2"/>
  <c r="Y1504" i="2"/>
  <c r="L1310" i="2"/>
  <c r="H1310" i="2"/>
  <c r="H1613" i="2"/>
  <c r="I1613" i="2"/>
  <c r="E1613" i="2"/>
  <c r="Z1679" i="2"/>
  <c r="I1679" i="2"/>
  <c r="M1679" i="2"/>
  <c r="V1679" i="2"/>
  <c r="K1783" i="2"/>
  <c r="Q1783" i="2"/>
  <c r="E1783" i="2"/>
  <c r="J1783" i="2"/>
  <c r="N1783" i="2"/>
  <c r="J1798" i="2"/>
  <c r="W1798" i="2"/>
  <c r="E1798" i="2"/>
  <c r="Z1798" i="2"/>
  <c r="U1861" i="2"/>
  <c r="R1861" i="2"/>
  <c r="Y1922" i="2"/>
  <c r="N1922" i="2"/>
  <c r="T1673" i="2"/>
  <c r="V1609" i="2"/>
  <c r="G1609" i="2"/>
  <c r="I1439" i="2"/>
  <c r="G1861" i="2"/>
  <c r="Q1422" i="2"/>
  <c r="R1719" i="2"/>
  <c r="O1432" i="2"/>
  <c r="X1504" i="2"/>
  <c r="W1504" i="2"/>
  <c r="U1876" i="2"/>
  <c r="J1422" i="2"/>
  <c r="AB1422" i="2"/>
  <c r="U1681" i="2"/>
  <c r="Q1588" i="2"/>
  <c r="I1681" i="2"/>
  <c r="E1364" i="2"/>
  <c r="M1364" i="2"/>
  <c r="E1623" i="2"/>
  <c r="J1505" i="2"/>
  <c r="E1780" i="2"/>
  <c r="S1780" i="2"/>
  <c r="P1505" i="2"/>
  <c r="AB1522" i="2"/>
  <c r="AA1561" i="2"/>
  <c r="T1778" i="2"/>
  <c r="AB1627" i="2"/>
  <c r="I1335" i="2"/>
  <c r="J1837" i="2"/>
  <c r="E1681" i="2"/>
  <c r="AB1588" i="2"/>
  <c r="J1588" i="2"/>
  <c r="H1364" i="2"/>
  <c r="L1853" i="2"/>
  <c r="AA1780" i="2"/>
  <c r="L1623" i="2"/>
  <c r="Q1522" i="2"/>
  <c r="V1627" i="2"/>
  <c r="U1674" i="2"/>
  <c r="W1837" i="2"/>
  <c r="V1837" i="2"/>
  <c r="H1588" i="2"/>
  <c r="N1588" i="2"/>
  <c r="S1364" i="2"/>
  <c r="E1406" i="2"/>
  <c r="AA1853" i="2"/>
  <c r="Q1780" i="2"/>
  <c r="G1623" i="2"/>
  <c r="N1406" i="2"/>
  <c r="L1837" i="2"/>
  <c r="N1823" i="2"/>
  <c r="V1922" i="2"/>
  <c r="J1922" i="2"/>
  <c r="Q1922" i="2"/>
  <c r="I1922" i="2"/>
  <c r="I1673" i="2"/>
  <c r="S1673" i="2"/>
  <c r="O1673" i="2"/>
  <c r="J1609" i="2"/>
  <c r="F1609" i="2"/>
  <c r="S1609" i="2"/>
  <c r="F1439" i="2"/>
  <c r="E1439" i="2"/>
  <c r="H1861" i="2"/>
  <c r="Q1733" i="2"/>
  <c r="Z1733" i="2"/>
  <c r="W1733" i="2"/>
  <c r="K1733" i="2"/>
  <c r="AA1733" i="2"/>
  <c r="X1733" i="2"/>
  <c r="E1733" i="2"/>
  <c r="M1733" i="2"/>
  <c r="H1733" i="2"/>
  <c r="I1733" i="2"/>
  <c r="V1719" i="2"/>
  <c r="T1719" i="2"/>
  <c r="O1719" i="2"/>
  <c r="I1719" i="2"/>
  <c r="X1719" i="2"/>
  <c r="S1719" i="2"/>
  <c r="N1432" i="2"/>
  <c r="J1432" i="2"/>
  <c r="F1432" i="2"/>
  <c r="I1432" i="2"/>
  <c r="V1432" i="2"/>
  <c r="AB1504" i="2"/>
  <c r="N1504" i="2"/>
  <c r="M1504" i="2"/>
  <c r="P1504" i="2"/>
  <c r="T1504" i="2"/>
  <c r="V1504" i="2"/>
  <c r="O1424" i="2"/>
  <c r="V1424" i="2"/>
  <c r="U1424" i="2"/>
  <c r="H1876" i="2"/>
  <c r="Y1876" i="2"/>
  <c r="Q1876" i="2"/>
  <c r="V1616" i="2"/>
  <c r="Y1778" i="2"/>
  <c r="G1731" i="2"/>
  <c r="U1731" i="2"/>
  <c r="O1731" i="2"/>
  <c r="W1731" i="2"/>
  <c r="E1731" i="2"/>
  <c r="Q1878" i="2"/>
  <c r="J1878" i="2"/>
  <c r="Y1878" i="2"/>
  <c r="R1878" i="2"/>
  <c r="W1878" i="2"/>
  <c r="Y1731" i="2"/>
  <c r="AA1424" i="2"/>
  <c r="F1424" i="2"/>
  <c r="AB1719" i="2"/>
  <c r="M1719" i="2"/>
  <c r="H1719" i="2"/>
  <c r="G1719" i="2"/>
  <c r="F1719" i="2"/>
  <c r="Q1719" i="2"/>
  <c r="F1504" i="2"/>
  <c r="X1432" i="2"/>
  <c r="T1432" i="2"/>
  <c r="S1432" i="2"/>
  <c r="M1432" i="2"/>
  <c r="K1504" i="2"/>
  <c r="G1504" i="2"/>
  <c r="R1504" i="2"/>
  <c r="O1504" i="2"/>
  <c r="S1504" i="2"/>
  <c r="AA1504" i="2"/>
  <c r="Z1424" i="2"/>
  <c r="W1424" i="2"/>
  <c r="Y1424" i="2"/>
  <c r="E1616" i="2"/>
  <c r="N1876" i="2"/>
  <c r="F1616" i="2"/>
  <c r="Z1778" i="2"/>
  <c r="G1778" i="2"/>
  <c r="W1922" i="2"/>
  <c r="M1922" i="2"/>
  <c r="R1922" i="2"/>
  <c r="G1922" i="2"/>
  <c r="AA1673" i="2"/>
  <c r="V1673" i="2"/>
  <c r="S1731" i="2"/>
  <c r="T1731" i="2"/>
  <c r="P1731" i="2"/>
  <c r="K1731" i="2"/>
  <c r="F1731" i="2"/>
  <c r="X1609" i="2"/>
  <c r="R1609" i="2"/>
  <c r="AA1609" i="2"/>
  <c r="R1439" i="2"/>
  <c r="Q1439" i="2"/>
  <c r="J1861" i="2"/>
  <c r="AB1878" i="2"/>
  <c r="P1878" i="2"/>
  <c r="AA1878" i="2"/>
  <c r="E1878" i="2"/>
  <c r="U1878" i="2"/>
  <c r="V1878" i="2"/>
  <c r="J1731" i="2"/>
  <c r="S1424" i="2"/>
  <c r="L1424" i="2"/>
  <c r="K1424" i="2"/>
  <c r="U1719" i="2"/>
  <c r="AA1719" i="2"/>
  <c r="K1719" i="2"/>
  <c r="N1719" i="2"/>
  <c r="Z1719" i="2"/>
  <c r="Y1432" i="2"/>
  <c r="E1432" i="2"/>
  <c r="AB1432" i="2"/>
  <c r="Q1504" i="2"/>
  <c r="J1504" i="2"/>
  <c r="H1504" i="2"/>
  <c r="L1504" i="2"/>
  <c r="Z1504" i="2"/>
  <c r="E1424" i="2"/>
  <c r="T1424" i="2"/>
  <c r="M1424" i="2"/>
  <c r="G1616" i="2"/>
  <c r="F1876" i="2"/>
  <c r="O1778" i="2"/>
  <c r="V1731" i="2"/>
  <c r="N1731" i="2"/>
  <c r="M1731" i="2"/>
  <c r="Q1731" i="2"/>
  <c r="G1878" i="2"/>
  <c r="N1878" i="2"/>
  <c r="S1878" i="2"/>
  <c r="X1878" i="2"/>
  <c r="L1878" i="2"/>
  <c r="F1878" i="2"/>
  <c r="H1731" i="2"/>
  <c r="G1424" i="2"/>
  <c r="AB1424" i="2"/>
  <c r="N1424" i="2"/>
  <c r="P1305" i="2"/>
  <c r="E1832" i="2"/>
  <c r="F1422" i="2"/>
  <c r="AA1422" i="2"/>
  <c r="G1422" i="2"/>
  <c r="M1422" i="2"/>
  <c r="H1422" i="2"/>
  <c r="T1422" i="2"/>
  <c r="L1505" i="2"/>
  <c r="E1571" i="2"/>
  <c r="V1561" i="2"/>
  <c r="I1522" i="2"/>
  <c r="G1674" i="2"/>
  <c r="Z1668" i="2"/>
  <c r="L1627" i="2"/>
  <c r="O1422" i="2"/>
  <c r="N1422" i="2"/>
  <c r="R1422" i="2"/>
  <c r="Y1422" i="2"/>
  <c r="K1422" i="2"/>
  <c r="L1422" i="2"/>
  <c r="N1522" i="2"/>
  <c r="AB1561" i="2"/>
  <c r="L1674" i="2"/>
  <c r="X1668" i="2"/>
  <c r="E1422" i="2"/>
  <c r="P1422" i="2"/>
  <c r="X1422" i="2"/>
  <c r="V1422" i="2"/>
  <c r="Z1422" i="2"/>
  <c r="G1823" i="2"/>
  <c r="O1595" i="2"/>
  <c r="P1897" i="2"/>
  <c r="S1832" i="2"/>
  <c r="Y1571" i="2"/>
  <c r="M1837" i="2"/>
  <c r="Y1837" i="2"/>
  <c r="Q1837" i="2"/>
  <c r="K1837" i="2"/>
  <c r="R1837" i="2"/>
  <c r="I1837" i="2"/>
  <c r="Z1837" i="2"/>
  <c r="U1823" i="2"/>
  <c r="Z1595" i="2"/>
  <c r="Q1595" i="2"/>
  <c r="F1385" i="2"/>
  <c r="W1571" i="2"/>
  <c r="W1522" i="2"/>
  <c r="Z1561" i="2"/>
  <c r="V1897" i="2"/>
  <c r="AA1627" i="2"/>
  <c r="K1627" i="2"/>
  <c r="AB1668" i="2"/>
  <c r="G1335" i="2"/>
  <c r="Y1627" i="2"/>
  <c r="T1837" i="2"/>
  <c r="X1837" i="2"/>
  <c r="O1837" i="2"/>
  <c r="AA1837" i="2"/>
  <c r="S1837" i="2"/>
  <c r="E1837" i="2"/>
  <c r="M1823" i="2"/>
  <c r="F1595" i="2"/>
  <c r="P1571" i="2"/>
  <c r="R1305" i="2"/>
  <c r="P1668" i="2"/>
  <c r="J1335" i="2"/>
  <c r="H1837" i="2"/>
  <c r="AB1837" i="2"/>
  <c r="U1837" i="2"/>
  <c r="F1837" i="2"/>
  <c r="G1837" i="2"/>
  <c r="M1828" i="2"/>
  <c r="AB1730" i="2"/>
  <c r="T1305" i="2"/>
  <c r="O1832" i="2"/>
  <c r="U1609" i="2"/>
  <c r="T1609" i="2"/>
  <c r="H1609" i="2"/>
  <c r="M1609" i="2"/>
  <c r="X1439" i="2"/>
  <c r="AA1439" i="2"/>
  <c r="F1861" i="2"/>
  <c r="D1969" i="2"/>
  <c r="X1828" i="2"/>
  <c r="H1681" i="2"/>
  <c r="J1681" i="2"/>
  <c r="S1681" i="2"/>
  <c r="I1588" i="2"/>
  <c r="U1588" i="2"/>
  <c r="AA1588" i="2"/>
  <c r="W1588" i="2"/>
  <c r="G1588" i="2"/>
  <c r="M1588" i="2"/>
  <c r="O1681" i="2"/>
  <c r="W1681" i="2"/>
  <c r="W1364" i="2"/>
  <c r="AB1364" i="2"/>
  <c r="F1364" i="2"/>
  <c r="I1364" i="2"/>
  <c r="K1364" i="2"/>
  <c r="L1364" i="2"/>
  <c r="H1623" i="2"/>
  <c r="R1505" i="2"/>
  <c r="V1853" i="2"/>
  <c r="Y1406" i="2"/>
  <c r="W1853" i="2"/>
  <c r="E1853" i="2"/>
  <c r="L1780" i="2"/>
  <c r="I1780" i="2"/>
  <c r="J1780" i="2"/>
  <c r="P1780" i="2"/>
  <c r="U1780" i="2"/>
  <c r="S1623" i="2"/>
  <c r="X1623" i="2"/>
  <c r="AB1623" i="2"/>
  <c r="S1406" i="2"/>
  <c r="M1505" i="2"/>
  <c r="E1505" i="2"/>
  <c r="R1561" i="2"/>
  <c r="H1522" i="2"/>
  <c r="Y1522" i="2"/>
  <c r="K1522" i="2"/>
  <c r="O1522" i="2"/>
  <c r="J1522" i="2"/>
  <c r="Y1561" i="2"/>
  <c r="H1561" i="2"/>
  <c r="Q1561" i="2"/>
  <c r="Z1627" i="2"/>
  <c r="F1627" i="2"/>
  <c r="P1627" i="2"/>
  <c r="Z1674" i="2"/>
  <c r="S1674" i="2"/>
  <c r="AB1674" i="2"/>
  <c r="R1668" i="2"/>
  <c r="G1668" i="2"/>
  <c r="U1668" i="2"/>
  <c r="K1668" i="2"/>
  <c r="S1668" i="2"/>
  <c r="E1335" i="2"/>
  <c r="W1335" i="2"/>
  <c r="Z1335" i="2"/>
  <c r="N1627" i="2"/>
  <c r="I1608" i="2"/>
  <c r="AA1608" i="2"/>
  <c r="V1608" i="2"/>
  <c r="G1608" i="2"/>
  <c r="S1608" i="2"/>
  <c r="Z1608" i="2"/>
  <c r="H1608" i="2"/>
  <c r="Y1608" i="2"/>
  <c r="L1608" i="2"/>
  <c r="O1608" i="2"/>
  <c r="AB1608" i="2"/>
  <c r="E1608" i="2"/>
  <c r="T1608" i="2"/>
  <c r="M1608" i="2"/>
  <c r="Q1608" i="2"/>
  <c r="F1608" i="2"/>
  <c r="N1608" i="2"/>
  <c r="X1608" i="2"/>
  <c r="P1608" i="2"/>
  <c r="W1608" i="2"/>
  <c r="J1608" i="2"/>
  <c r="R1608" i="2"/>
  <c r="U1608" i="2"/>
  <c r="K1608" i="2"/>
  <c r="Q1823" i="2"/>
  <c r="V1681" i="2"/>
  <c r="Y1681" i="2"/>
  <c r="AA1681" i="2"/>
  <c r="X1588" i="2"/>
  <c r="Y1588" i="2"/>
  <c r="S1588" i="2"/>
  <c r="F1588" i="2"/>
  <c r="O1588" i="2"/>
  <c r="Z1588" i="2"/>
  <c r="G1681" i="2"/>
  <c r="N1364" i="2"/>
  <c r="X1364" i="2"/>
  <c r="Z1364" i="2"/>
  <c r="Q1364" i="2"/>
  <c r="G1364" i="2"/>
  <c r="Y1364" i="2"/>
  <c r="J1623" i="2"/>
  <c r="U1623" i="2"/>
  <c r="H1505" i="2"/>
  <c r="I1505" i="2"/>
  <c r="U1853" i="2"/>
  <c r="O1406" i="2"/>
  <c r="Z1853" i="2"/>
  <c r="O1780" i="2"/>
  <c r="M1780" i="2"/>
  <c r="X1780" i="2"/>
  <c r="N1780" i="2"/>
  <c r="F1780" i="2"/>
  <c r="W1780" i="2"/>
  <c r="F1623" i="2"/>
  <c r="AA1623" i="2"/>
  <c r="N1623" i="2"/>
  <c r="I1595" i="2"/>
  <c r="H1406" i="2"/>
  <c r="F1406" i="2"/>
  <c r="AB1505" i="2"/>
  <c r="Q1730" i="2"/>
  <c r="R1571" i="2"/>
  <c r="F1522" i="2"/>
  <c r="S1522" i="2"/>
  <c r="P1522" i="2"/>
  <c r="U1522" i="2"/>
  <c r="L1522" i="2"/>
  <c r="N1561" i="2"/>
  <c r="J1561" i="2"/>
  <c r="W1561" i="2"/>
  <c r="S1897" i="2"/>
  <c r="N1305" i="2"/>
  <c r="F1832" i="2"/>
  <c r="AA1828" i="2"/>
  <c r="R1627" i="2"/>
  <c r="X1627" i="2"/>
  <c r="AA1674" i="2"/>
  <c r="E1674" i="2"/>
  <c r="R1674" i="2"/>
  <c r="F1668" i="2"/>
  <c r="N1668" i="2"/>
  <c r="Y1668" i="2"/>
  <c r="W1668" i="2"/>
  <c r="V1828" i="2"/>
  <c r="L1335" i="2"/>
  <c r="H1335" i="2"/>
  <c r="Y1335" i="2"/>
  <c r="H1627" i="2"/>
  <c r="W1627" i="2"/>
  <c r="Y1733" i="2"/>
  <c r="F1733" i="2"/>
  <c r="U1733" i="2"/>
  <c r="AB1733" i="2"/>
  <c r="O1733" i="2"/>
  <c r="Z1823" i="2"/>
  <c r="AB1681" i="2"/>
  <c r="L1681" i="2"/>
  <c r="L1588" i="2"/>
  <c r="E1588" i="2"/>
  <c r="P1588" i="2"/>
  <c r="R1588" i="2"/>
  <c r="K1588" i="2"/>
  <c r="R1364" i="2"/>
  <c r="U1364" i="2"/>
  <c r="V1364" i="2"/>
  <c r="O1364" i="2"/>
  <c r="J1364" i="2"/>
  <c r="O1623" i="2"/>
  <c r="K1780" i="2"/>
  <c r="S1505" i="2"/>
  <c r="J1853" i="2"/>
  <c r="R1406" i="2"/>
  <c r="S1385" i="2"/>
  <c r="I1853" i="2"/>
  <c r="Y1780" i="2"/>
  <c r="Z1780" i="2"/>
  <c r="G1780" i="2"/>
  <c r="H1780" i="2"/>
  <c r="R1780" i="2"/>
  <c r="Y1623" i="2"/>
  <c r="V1623" i="2"/>
  <c r="R1595" i="2"/>
  <c r="N1595" i="2"/>
  <c r="F1505" i="2"/>
  <c r="Q1897" i="2"/>
  <c r="X1522" i="2"/>
  <c r="O1561" i="2"/>
  <c r="R1522" i="2"/>
  <c r="T1522" i="2"/>
  <c r="E1522" i="2"/>
  <c r="P1561" i="2"/>
  <c r="U1561" i="2"/>
  <c r="J1627" i="2"/>
  <c r="U1627" i="2"/>
  <c r="O1674" i="2"/>
  <c r="P1674" i="2"/>
  <c r="O1668" i="2"/>
  <c r="J1668" i="2"/>
  <c r="Q1668" i="2"/>
  <c r="Q1335" i="2"/>
  <c r="N1335" i="2"/>
  <c r="T1733" i="2"/>
  <c r="R1733" i="2"/>
  <c r="J1733" i="2"/>
  <c r="P1733" i="2"/>
  <c r="G1733" i="2"/>
  <c r="L1676" i="2"/>
  <c r="M1676" i="2"/>
  <c r="W1676" i="2"/>
  <c r="X1676" i="2"/>
  <c r="F1676" i="2"/>
  <c r="Z1676" i="2"/>
  <c r="S1676" i="2"/>
  <c r="T1676" i="2"/>
  <c r="O1676" i="2"/>
  <c r="U1676" i="2"/>
  <c r="V1676" i="2"/>
  <c r="AA1676" i="2"/>
  <c r="AB1676" i="2"/>
  <c r="R1676" i="2"/>
  <c r="K1676" i="2"/>
  <c r="Y1676" i="2"/>
  <c r="Q1676" i="2"/>
  <c r="N1676" i="2"/>
  <c r="E1676" i="2"/>
  <c r="G1676" i="2"/>
  <c r="H1676" i="2"/>
  <c r="I1676" i="2"/>
  <c r="P1676" i="2"/>
  <c r="J1676" i="2"/>
  <c r="Z1876" i="2"/>
  <c r="R1616" i="2"/>
  <c r="V1876" i="2"/>
  <c r="W1876" i="2"/>
  <c r="T1876" i="2"/>
  <c r="W1616" i="2"/>
  <c r="N1616" i="2"/>
  <c r="Q1778" i="2"/>
  <c r="H1778" i="2"/>
  <c r="M1778" i="2"/>
  <c r="N1778" i="2"/>
  <c r="W1778" i="2"/>
  <c r="S1616" i="2"/>
  <c r="AA1616" i="2"/>
  <c r="K1616" i="2"/>
  <c r="U1778" i="2"/>
  <c r="V1778" i="2"/>
  <c r="AA1778" i="2"/>
  <c r="E1778" i="2"/>
  <c r="AA1876" i="2"/>
  <c r="R1876" i="2"/>
  <c r="S1876" i="2"/>
  <c r="U1616" i="2"/>
  <c r="I1616" i="2"/>
  <c r="X1778" i="2"/>
  <c r="J1778" i="2"/>
  <c r="K1778" i="2"/>
  <c r="I1810" i="2"/>
  <c r="Y1810" i="2"/>
  <c r="R1810" i="2"/>
  <c r="S1810" i="2"/>
  <c r="W1810" i="2"/>
  <c r="AB1810" i="2"/>
  <c r="M1810" i="2"/>
  <c r="F1810" i="2"/>
  <c r="V1810" i="2"/>
  <c r="AA1810" i="2"/>
  <c r="P1810" i="2"/>
  <c r="H1810" i="2"/>
  <c r="Q1810" i="2"/>
  <c r="J1810" i="2"/>
  <c r="Z1810" i="2"/>
  <c r="G1810" i="2"/>
  <c r="L1810" i="2"/>
  <c r="X1810" i="2"/>
  <c r="U1810" i="2"/>
  <c r="T1810" i="2"/>
  <c r="N1810" i="2"/>
  <c r="K1810" i="2"/>
  <c r="E1810" i="2"/>
  <c r="O1810" i="2"/>
  <c r="G1511" i="2"/>
  <c r="X1511" i="2"/>
  <c r="AB1511" i="2"/>
  <c r="J1511" i="2"/>
  <c r="T1511" i="2"/>
  <c r="S1511" i="2"/>
  <c r="H1511" i="2"/>
  <c r="F1511" i="2"/>
  <c r="I1511" i="2"/>
  <c r="Y1511" i="2"/>
  <c r="E1511" i="2"/>
  <c r="K1511" i="2"/>
  <c r="N1511" i="2"/>
  <c r="L1511" i="2"/>
  <c r="AA1511" i="2"/>
  <c r="P1511" i="2"/>
  <c r="W1511" i="2"/>
  <c r="M1511" i="2"/>
  <c r="V1511" i="2"/>
  <c r="O1511" i="2"/>
  <c r="R1511" i="2"/>
  <c r="Z1511" i="2"/>
  <c r="U1511" i="2"/>
  <c r="Q1511" i="2"/>
  <c r="T1409" i="2"/>
  <c r="S1409" i="2"/>
  <c r="U1409" i="2"/>
  <c r="H1409" i="2"/>
  <c r="N1409" i="2"/>
  <c r="V1409" i="2"/>
  <c r="O1409" i="2"/>
  <c r="AA1409" i="2"/>
  <c r="P1409" i="2"/>
  <c r="K1409" i="2"/>
  <c r="Y1409" i="2"/>
  <c r="G1409" i="2"/>
  <c r="Q1409" i="2"/>
  <c r="Z1409" i="2"/>
  <c r="F1409" i="2"/>
  <c r="E1409" i="2"/>
  <c r="M1409" i="2"/>
  <c r="W1409" i="2"/>
  <c r="J1409" i="2"/>
  <c r="X1409" i="2"/>
  <c r="L1409" i="2"/>
  <c r="AB1409" i="2"/>
  <c r="I1409" i="2"/>
  <c r="R1409" i="2"/>
  <c r="R1486" i="2"/>
  <c r="M1486" i="2"/>
  <c r="O1486" i="2"/>
  <c r="P1486" i="2"/>
  <c r="AB1486" i="2"/>
  <c r="W1486" i="2"/>
  <c r="F1486" i="2"/>
  <c r="Z1486" i="2"/>
  <c r="I1486" i="2"/>
  <c r="AA1486" i="2"/>
  <c r="L1486" i="2"/>
  <c r="J1486" i="2"/>
  <c r="H1486" i="2"/>
  <c r="T1486" i="2"/>
  <c r="G1486" i="2"/>
  <c r="U1486" i="2"/>
  <c r="N1486" i="2"/>
  <c r="S1486" i="2"/>
  <c r="Y1486" i="2"/>
  <c r="Q1486" i="2"/>
  <c r="X1486" i="2"/>
  <c r="E1486" i="2"/>
  <c r="K1486" i="2"/>
  <c r="V1486" i="2"/>
  <c r="I1808" i="2"/>
  <c r="X1808" i="2"/>
  <c r="W1808" i="2"/>
  <c r="AA1808" i="2"/>
  <c r="E1808" i="2"/>
  <c r="S1808" i="2"/>
  <c r="L1808" i="2"/>
  <c r="Y1808" i="2"/>
  <c r="M1808" i="2"/>
  <c r="K1808" i="2"/>
  <c r="Z1808" i="2"/>
  <c r="N1808" i="2"/>
  <c r="AB1808" i="2"/>
  <c r="R1808" i="2"/>
  <c r="F1808" i="2"/>
  <c r="U1808" i="2"/>
  <c r="J1808" i="2"/>
  <c r="P1808" i="2"/>
  <c r="T1808" i="2"/>
  <c r="O1808" i="2"/>
  <c r="V1808" i="2"/>
  <c r="G1808" i="2"/>
  <c r="H1808" i="2"/>
  <c r="Q1808" i="2"/>
  <c r="F1306" i="2"/>
  <c r="AA1306" i="2"/>
  <c r="AB1306" i="2"/>
  <c r="R1306" i="2"/>
  <c r="Z1306" i="2"/>
  <c r="Y1306" i="2"/>
  <c r="K1306" i="2"/>
  <c r="N1306" i="2"/>
  <c r="W1306" i="2"/>
  <c r="J1306" i="2"/>
  <c r="M1306" i="2"/>
  <c r="G1306" i="2"/>
  <c r="O1306" i="2"/>
  <c r="U1306" i="2"/>
  <c r="P1306" i="2"/>
  <c r="T1306" i="2"/>
  <c r="S1306" i="2"/>
  <c r="Q1306" i="2"/>
  <c r="E1306" i="2"/>
  <c r="L1306" i="2"/>
  <c r="V1306" i="2"/>
  <c r="H1306" i="2"/>
  <c r="X1306" i="2"/>
  <c r="I1306" i="2"/>
  <c r="AB1743" i="2"/>
  <c r="H1743" i="2"/>
  <c r="P1743" i="2"/>
  <c r="Z1743" i="2"/>
  <c r="V1743" i="2"/>
  <c r="R1743" i="2"/>
  <c r="F1743" i="2"/>
  <c r="E1743" i="2"/>
  <c r="X1743" i="2"/>
  <c r="Q1743" i="2"/>
  <c r="J1743" i="2"/>
  <c r="O1743" i="2"/>
  <c r="U1743" i="2"/>
  <c r="L1743" i="2"/>
  <c r="M1743" i="2"/>
  <c r="I1743" i="2"/>
  <c r="AA1743" i="2"/>
  <c r="W1743" i="2"/>
  <c r="N1743" i="2"/>
  <c r="T1743" i="2"/>
  <c r="Y1743" i="2"/>
  <c r="K1743" i="2"/>
  <c r="G1743" i="2"/>
  <c r="S1743" i="2"/>
  <c r="P1462" i="2"/>
  <c r="F1462" i="2"/>
  <c r="AA1462" i="2"/>
  <c r="W1462" i="2"/>
  <c r="U1462" i="2"/>
  <c r="Y1462" i="2"/>
  <c r="T1462" i="2"/>
  <c r="K1462" i="2"/>
  <c r="G1462" i="2"/>
  <c r="I1462" i="2"/>
  <c r="N1462" i="2"/>
  <c r="E1462" i="2"/>
  <c r="H1462" i="2"/>
  <c r="X1462" i="2"/>
  <c r="Q1462" i="2"/>
  <c r="M1462" i="2"/>
  <c r="S1462" i="2"/>
  <c r="Z1462" i="2"/>
  <c r="R1462" i="2"/>
  <c r="L1462" i="2"/>
  <c r="J1462" i="2"/>
  <c r="AB1462" i="2"/>
  <c r="O1462" i="2"/>
  <c r="V1462" i="2"/>
  <c r="T1652" i="2"/>
  <c r="W1652" i="2"/>
  <c r="Y1652" i="2"/>
  <c r="N1652" i="2"/>
  <c r="J1652" i="2"/>
  <c r="F1652" i="2"/>
  <c r="E1652" i="2"/>
  <c r="AB1652" i="2"/>
  <c r="Q1652" i="2"/>
  <c r="S1652" i="2"/>
  <c r="P1652" i="2"/>
  <c r="K1652" i="2"/>
  <c r="M1652" i="2"/>
  <c r="O1652" i="2"/>
  <c r="X1652" i="2"/>
  <c r="U1652" i="2"/>
  <c r="AA1652" i="2"/>
  <c r="Z1652" i="2"/>
  <c r="G1652" i="2"/>
  <c r="H1652" i="2"/>
  <c r="I1652" i="2"/>
  <c r="L1652" i="2"/>
  <c r="R1652" i="2"/>
  <c r="V1652" i="2"/>
  <c r="L1634" i="2"/>
  <c r="AB1634" i="2"/>
  <c r="Q1634" i="2"/>
  <c r="N1634" i="2"/>
  <c r="W1634" i="2"/>
  <c r="K1634" i="2"/>
  <c r="P1634" i="2"/>
  <c r="E1634" i="2"/>
  <c r="U1634" i="2"/>
  <c r="V1634" i="2"/>
  <c r="R1634" i="2"/>
  <c r="S1634" i="2"/>
  <c r="T1634" i="2"/>
  <c r="I1634" i="2"/>
  <c r="Y1634" i="2"/>
  <c r="G1634" i="2"/>
  <c r="J1634" i="2"/>
  <c r="AA1634" i="2"/>
  <c r="F1634" i="2"/>
  <c r="X1634" i="2"/>
  <c r="Z1634" i="2"/>
  <c r="M1634" i="2"/>
  <c r="H1634" i="2"/>
  <c r="O1634" i="2"/>
  <c r="Q1715" i="2"/>
  <c r="AB1715" i="2"/>
  <c r="P1715" i="2"/>
  <c r="V1715" i="2"/>
  <c r="Z1715" i="2"/>
  <c r="Y1715" i="2"/>
  <c r="U1715" i="2"/>
  <c r="O1715" i="2"/>
  <c r="G1715" i="2"/>
  <c r="J1715" i="2"/>
  <c r="L1715" i="2"/>
  <c r="H1715" i="2"/>
  <c r="AA1715" i="2"/>
  <c r="W1715" i="2"/>
  <c r="F1715" i="2"/>
  <c r="E1715" i="2"/>
  <c r="N1715" i="2"/>
  <c r="I1715" i="2"/>
  <c r="X1715" i="2"/>
  <c r="S1715" i="2"/>
  <c r="T1715" i="2"/>
  <c r="K1715" i="2"/>
  <c r="M1715" i="2"/>
  <c r="R1715" i="2"/>
  <c r="I1443" i="2"/>
  <c r="J1443" i="2"/>
  <c r="L1443" i="2"/>
  <c r="AB1443" i="2"/>
  <c r="F1443" i="2"/>
  <c r="K1443" i="2"/>
  <c r="N1443" i="2"/>
  <c r="X1443" i="2"/>
  <c r="M1443" i="2"/>
  <c r="H1443" i="2"/>
  <c r="W1443" i="2"/>
  <c r="T1443" i="2"/>
  <c r="E1443" i="2"/>
  <c r="P1443" i="2"/>
  <c r="O1443" i="2"/>
  <c r="G1443" i="2"/>
  <c r="Q1443" i="2"/>
  <c r="Z1443" i="2"/>
  <c r="V1443" i="2"/>
  <c r="S1443" i="2"/>
  <c r="Y1443" i="2"/>
  <c r="R1443" i="2"/>
  <c r="U1443" i="2"/>
  <c r="AA1443" i="2"/>
  <c r="S1722" i="2"/>
  <c r="L1722" i="2"/>
  <c r="AB1722" i="2"/>
  <c r="I1722" i="2"/>
  <c r="N1722" i="2"/>
  <c r="Z1722" i="2"/>
  <c r="K1722" i="2"/>
  <c r="H1722" i="2"/>
  <c r="E1722" i="2"/>
  <c r="J1722" i="2"/>
  <c r="R1722" i="2"/>
  <c r="G1722" i="2"/>
  <c r="AA1722" i="2"/>
  <c r="X1722" i="2"/>
  <c r="Y1722" i="2"/>
  <c r="Q1722" i="2"/>
  <c r="W1722" i="2"/>
  <c r="U1722" i="2"/>
  <c r="P1722" i="2"/>
  <c r="F1722" i="2"/>
  <c r="T1722" i="2"/>
  <c r="V1722" i="2"/>
  <c r="O1722" i="2"/>
  <c r="M1722" i="2"/>
  <c r="Q1828" i="2"/>
  <c r="H1828" i="2"/>
  <c r="R1828" i="2"/>
  <c r="X1891" i="2"/>
  <c r="T1891" i="2"/>
  <c r="G1891" i="2"/>
  <c r="R1891" i="2"/>
  <c r="Z1891" i="2"/>
  <c r="J1891" i="2"/>
  <c r="L1891" i="2"/>
  <c r="E1891" i="2"/>
  <c r="W1891" i="2"/>
  <c r="K1891" i="2"/>
  <c r="V1891" i="2"/>
  <c r="S1891" i="2"/>
  <c r="AB1891" i="2"/>
  <c r="U1891" i="2"/>
  <c r="I1891" i="2"/>
  <c r="AA1891" i="2"/>
  <c r="F1891" i="2"/>
  <c r="M1891" i="2"/>
  <c r="P1891" i="2"/>
  <c r="O1891" i="2"/>
  <c r="N1891" i="2"/>
  <c r="Y1891" i="2"/>
  <c r="H1891" i="2"/>
  <c r="Q1891" i="2"/>
  <c r="AB1926" i="2"/>
  <c r="P1926" i="2"/>
  <c r="Q1926" i="2"/>
  <c r="O1926" i="2"/>
  <c r="K1926" i="2"/>
  <c r="R1926" i="2"/>
  <c r="F1926" i="2"/>
  <c r="E1926" i="2"/>
  <c r="H1926" i="2"/>
  <c r="I1926" i="2"/>
  <c r="Z1926" i="2"/>
  <c r="AA1926" i="2"/>
  <c r="L1926" i="2"/>
  <c r="X1926" i="2"/>
  <c r="J1926" i="2"/>
  <c r="T1926" i="2"/>
  <c r="Y1926" i="2"/>
  <c r="G1926" i="2"/>
  <c r="U1926" i="2"/>
  <c r="W1926" i="2"/>
  <c r="S1926" i="2"/>
  <c r="N1926" i="2"/>
  <c r="M1926" i="2"/>
  <c r="V1926" i="2"/>
  <c r="F1367" i="2"/>
  <c r="V1367" i="2"/>
  <c r="S1367" i="2"/>
  <c r="T1367" i="2"/>
  <c r="AA1367" i="2"/>
  <c r="U1367" i="2"/>
  <c r="J1367" i="2"/>
  <c r="Z1367" i="2"/>
  <c r="X1367" i="2"/>
  <c r="Y1367" i="2"/>
  <c r="G1367" i="2"/>
  <c r="K1367" i="2"/>
  <c r="N1367" i="2"/>
  <c r="H1367" i="2"/>
  <c r="I1367" i="2"/>
  <c r="E1367" i="2"/>
  <c r="Q1367" i="2"/>
  <c r="W1367" i="2"/>
  <c r="R1367" i="2"/>
  <c r="AB1367" i="2"/>
  <c r="O1367" i="2"/>
  <c r="P1367" i="2"/>
  <c r="M1367" i="2"/>
  <c r="L1367" i="2"/>
  <c r="F1579" i="2"/>
  <c r="AB1579" i="2"/>
  <c r="X1579" i="2"/>
  <c r="P1579" i="2"/>
  <c r="T1579" i="2"/>
  <c r="K1579" i="2"/>
  <c r="L1579" i="2"/>
  <c r="H1579" i="2"/>
  <c r="N1579" i="2"/>
  <c r="Z1579" i="2"/>
  <c r="U1579" i="2"/>
  <c r="W1579" i="2"/>
  <c r="Q1579" i="2"/>
  <c r="M1579" i="2"/>
  <c r="Y1579" i="2"/>
  <c r="I1579" i="2"/>
  <c r="O1579" i="2"/>
  <c r="S1579" i="2"/>
  <c r="V1579" i="2"/>
  <c r="AA1579" i="2"/>
  <c r="E1579" i="2"/>
  <c r="G1579" i="2"/>
  <c r="J1579" i="2"/>
  <c r="R1579" i="2"/>
  <c r="P1659" i="2"/>
  <c r="L1659" i="2"/>
  <c r="H1659" i="2"/>
  <c r="N1659" i="2"/>
  <c r="K1659" i="2"/>
  <c r="S1659" i="2"/>
  <c r="U1659" i="2"/>
  <c r="Q1659" i="2"/>
  <c r="R1659" i="2"/>
  <c r="I1659" i="2"/>
  <c r="AA1659" i="2"/>
  <c r="W1659" i="2"/>
  <c r="E1659" i="2"/>
  <c r="Z1659" i="2"/>
  <c r="V1659" i="2"/>
  <c r="M1659" i="2"/>
  <c r="T1659" i="2"/>
  <c r="O1659" i="2"/>
  <c r="X1659" i="2"/>
  <c r="F1659" i="2"/>
  <c r="G1659" i="2"/>
  <c r="AB1659" i="2"/>
  <c r="J1659" i="2"/>
  <c r="Y1659" i="2"/>
  <c r="X1592" i="2"/>
  <c r="K1592" i="2"/>
  <c r="F1592" i="2"/>
  <c r="U1592" i="2"/>
  <c r="J1592" i="2"/>
  <c r="W1592" i="2"/>
  <c r="I1592" i="2"/>
  <c r="AA1592" i="2"/>
  <c r="V1592" i="2"/>
  <c r="G1592" i="2"/>
  <c r="S1592" i="2"/>
  <c r="Q1592" i="2"/>
  <c r="H1592" i="2"/>
  <c r="Y1592" i="2"/>
  <c r="L1592" i="2"/>
  <c r="O1592" i="2"/>
  <c r="AB1592" i="2"/>
  <c r="E1592" i="2"/>
  <c r="R1592" i="2"/>
  <c r="N1592" i="2"/>
  <c r="M1592" i="2"/>
  <c r="P1592" i="2"/>
  <c r="T1592" i="2"/>
  <c r="Z1592" i="2"/>
  <c r="T1398" i="2"/>
  <c r="H1398" i="2"/>
  <c r="V1398" i="2"/>
  <c r="P1398" i="2"/>
  <c r="K1398" i="2"/>
  <c r="AA1398" i="2"/>
  <c r="L1398" i="2"/>
  <c r="J1398" i="2"/>
  <c r="Y1398" i="2"/>
  <c r="M1398" i="2"/>
  <c r="N1398" i="2"/>
  <c r="U1398" i="2"/>
  <c r="F1398" i="2"/>
  <c r="Z1398" i="2"/>
  <c r="S1398" i="2"/>
  <c r="G1398" i="2"/>
  <c r="E1398" i="2"/>
  <c r="Q1398" i="2"/>
  <c r="R1398" i="2"/>
  <c r="AB1398" i="2"/>
  <c r="I1398" i="2"/>
  <c r="W1398" i="2"/>
  <c r="X1398" i="2"/>
  <c r="O1398" i="2"/>
  <c r="L1750" i="2"/>
  <c r="AB1750" i="2"/>
  <c r="Q1750" i="2"/>
  <c r="R1750" i="2"/>
  <c r="V1750" i="2"/>
  <c r="AA1750" i="2"/>
  <c r="X1750" i="2"/>
  <c r="U1750" i="2"/>
  <c r="F1750" i="2"/>
  <c r="S1750" i="2"/>
  <c r="H1750" i="2"/>
  <c r="E1750" i="2"/>
  <c r="Y1750" i="2"/>
  <c r="N1750" i="2"/>
  <c r="G1750" i="2"/>
  <c r="T1750" i="2"/>
  <c r="M1750" i="2"/>
  <c r="Z1750" i="2"/>
  <c r="K1750" i="2"/>
  <c r="P1750" i="2"/>
  <c r="I1750" i="2"/>
  <c r="J1750" i="2"/>
  <c r="O1750" i="2"/>
  <c r="W1750" i="2"/>
  <c r="T1619" i="2"/>
  <c r="P1619" i="2"/>
  <c r="V1619" i="2"/>
  <c r="AB1619" i="2"/>
  <c r="O1619" i="2"/>
  <c r="W1619" i="2"/>
  <c r="G1619" i="2"/>
  <c r="Y1619" i="2"/>
  <c r="U1619" i="2"/>
  <c r="M1619" i="2"/>
  <c r="H1619" i="2"/>
  <c r="AA1619" i="2"/>
  <c r="E1619" i="2"/>
  <c r="X1619" i="2"/>
  <c r="K1619" i="2"/>
  <c r="J1619" i="2"/>
  <c r="F1619" i="2"/>
  <c r="S1619" i="2"/>
  <c r="I1619" i="2"/>
  <c r="Z1619" i="2"/>
  <c r="Q1619" i="2"/>
  <c r="N1619" i="2"/>
  <c r="L1619" i="2"/>
  <c r="R1619" i="2"/>
  <c r="AB1401" i="2"/>
  <c r="G1401" i="2"/>
  <c r="K1401" i="2"/>
  <c r="M1401" i="2"/>
  <c r="U1401" i="2"/>
  <c r="P1401" i="2"/>
  <c r="N1401" i="2"/>
  <c r="L1401" i="2"/>
  <c r="S1401" i="2"/>
  <c r="T1401" i="2"/>
  <c r="I1401" i="2"/>
  <c r="V1401" i="2"/>
  <c r="J1401" i="2"/>
  <c r="Q1401" i="2"/>
  <c r="Y1401" i="2"/>
  <c r="AA1401" i="2"/>
  <c r="X1401" i="2"/>
  <c r="R1401" i="2"/>
  <c r="H1401" i="2"/>
  <c r="W1401" i="2"/>
  <c r="Z1401" i="2"/>
  <c r="E1401" i="2"/>
  <c r="F1401" i="2"/>
  <c r="O1401" i="2"/>
  <c r="H1832" i="2"/>
  <c r="V1832" i="2"/>
  <c r="U1832" i="2"/>
  <c r="L1832" i="2"/>
  <c r="AA1832" i="2"/>
  <c r="I1832" i="2"/>
  <c r="T1587" i="2"/>
  <c r="P1587" i="2"/>
  <c r="V1587" i="2"/>
  <c r="F1587" i="2"/>
  <c r="O1587" i="2"/>
  <c r="W1587" i="2"/>
  <c r="G1587" i="2"/>
  <c r="Y1587" i="2"/>
  <c r="U1587" i="2"/>
  <c r="M1587" i="2"/>
  <c r="H1587" i="2"/>
  <c r="AA1587" i="2"/>
  <c r="I1587" i="2"/>
  <c r="E1587" i="2"/>
  <c r="Z1587" i="2"/>
  <c r="X1587" i="2"/>
  <c r="R1587" i="2"/>
  <c r="K1587" i="2"/>
  <c r="Q1587" i="2"/>
  <c r="N1587" i="2"/>
  <c r="AB1587" i="2"/>
  <c r="J1587" i="2"/>
  <c r="S1587" i="2"/>
  <c r="L1587" i="2"/>
  <c r="L1777" i="2"/>
  <c r="H1777" i="2"/>
  <c r="J1777" i="2"/>
  <c r="K1777" i="2"/>
  <c r="P1777" i="2"/>
  <c r="M1777" i="2"/>
  <c r="R1777" i="2"/>
  <c r="N1777" i="2"/>
  <c r="T1777" i="2"/>
  <c r="V1777" i="2"/>
  <c r="U1777" i="2"/>
  <c r="Y1777" i="2"/>
  <c r="E1777" i="2"/>
  <c r="W1777" i="2"/>
  <c r="S1777" i="2"/>
  <c r="F1777" i="2"/>
  <c r="O1777" i="2"/>
  <c r="Q1777" i="2"/>
  <c r="AB1777" i="2"/>
  <c r="I1777" i="2"/>
  <c r="AA1777" i="2"/>
  <c r="G1777" i="2"/>
  <c r="Z1777" i="2"/>
  <c r="X1777" i="2"/>
  <c r="AA1485" i="2"/>
  <c r="H1485" i="2"/>
  <c r="W1485" i="2"/>
  <c r="Y1485" i="2"/>
  <c r="K1485" i="2"/>
  <c r="AB1485" i="2"/>
  <c r="X1485" i="2"/>
  <c r="V1485" i="2"/>
  <c r="M1485" i="2"/>
  <c r="G1485" i="2"/>
  <c r="O1485" i="2"/>
  <c r="F1485" i="2"/>
  <c r="Q1485" i="2"/>
  <c r="P1485" i="2"/>
  <c r="Z1485" i="2"/>
  <c r="U1485" i="2"/>
  <c r="E1485" i="2"/>
  <c r="T1485" i="2"/>
  <c r="J1485" i="2"/>
  <c r="N1485" i="2"/>
  <c r="R1485" i="2"/>
  <c r="S1485" i="2"/>
  <c r="L1485" i="2"/>
  <c r="I1485" i="2"/>
  <c r="Y1872" i="2"/>
  <c r="V1872" i="2"/>
  <c r="J1872" i="2"/>
  <c r="M1872" i="2"/>
  <c r="N1872" i="2"/>
  <c r="K1872" i="2"/>
  <c r="T1872" i="2"/>
  <c r="P1872" i="2"/>
  <c r="Z1872" i="2"/>
  <c r="R1872" i="2"/>
  <c r="S1872" i="2"/>
  <c r="AB1872" i="2"/>
  <c r="O1872" i="2"/>
  <c r="L1872" i="2"/>
  <c r="U1872" i="2"/>
  <c r="G1872" i="2"/>
  <c r="E1872" i="2"/>
  <c r="AA1872" i="2"/>
  <c r="Q1872" i="2"/>
  <c r="I1872" i="2"/>
  <c r="X1872" i="2"/>
  <c r="F1872" i="2"/>
  <c r="W1872" i="2"/>
  <c r="H1872" i="2"/>
  <c r="I1766" i="2"/>
  <c r="Y1766" i="2"/>
  <c r="R1766" i="2"/>
  <c r="S1766" i="2"/>
  <c r="L1766" i="2"/>
  <c r="W1766" i="2"/>
  <c r="M1766" i="2"/>
  <c r="J1766" i="2"/>
  <c r="K1766" i="2"/>
  <c r="T1766" i="2"/>
  <c r="X1766" i="2"/>
  <c r="Q1766" i="2"/>
  <c r="N1766" i="2"/>
  <c r="AA1766" i="2"/>
  <c r="AB1766" i="2"/>
  <c r="U1766" i="2"/>
  <c r="V1766" i="2"/>
  <c r="O1766" i="2"/>
  <c r="G1766" i="2"/>
  <c r="P1766" i="2"/>
  <c r="E1766" i="2"/>
  <c r="H1766" i="2"/>
  <c r="F1766" i="2"/>
  <c r="Z1766" i="2"/>
  <c r="F1373" i="2"/>
  <c r="W1373" i="2"/>
  <c r="T1373" i="2"/>
  <c r="U1373" i="2"/>
  <c r="Y1373" i="2"/>
  <c r="N1373" i="2"/>
  <c r="G1373" i="2"/>
  <c r="AB1373" i="2"/>
  <c r="AA1373" i="2"/>
  <c r="P1373" i="2"/>
  <c r="I1373" i="2"/>
  <c r="V1373" i="2"/>
  <c r="L1373" i="2"/>
  <c r="E1373" i="2"/>
  <c r="H1373" i="2"/>
  <c r="S1373" i="2"/>
  <c r="K1373" i="2"/>
  <c r="Z1373" i="2"/>
  <c r="Q1373" i="2"/>
  <c r="R1373" i="2"/>
  <c r="O1373" i="2"/>
  <c r="X1373" i="2"/>
  <c r="M1373" i="2"/>
  <c r="J1373" i="2"/>
  <c r="E1867" i="2"/>
  <c r="T1867" i="2"/>
  <c r="Y1867" i="2"/>
  <c r="L1867" i="2"/>
  <c r="AB1867" i="2"/>
  <c r="Q1867" i="2"/>
  <c r="P1867" i="2"/>
  <c r="U1867" i="2"/>
  <c r="G1867" i="2"/>
  <c r="K1867" i="2"/>
  <c r="F1867" i="2"/>
  <c r="V1867" i="2"/>
  <c r="Z1867" i="2"/>
  <c r="J1867" i="2"/>
  <c r="W1867" i="2"/>
  <c r="AA1867" i="2"/>
  <c r="S1867" i="2"/>
  <c r="O1867" i="2"/>
  <c r="I1867" i="2"/>
  <c r="H1867" i="2"/>
  <c r="X1867" i="2"/>
  <c r="R1867" i="2"/>
  <c r="N1867" i="2"/>
  <c r="M1867" i="2"/>
  <c r="Q1460" i="2"/>
  <c r="E1460" i="2"/>
  <c r="W1460" i="2"/>
  <c r="R1460" i="2"/>
  <c r="P1460" i="2"/>
  <c r="I1460" i="2"/>
  <c r="H1460" i="2"/>
  <c r="Z1460" i="2"/>
  <c r="G1460" i="2"/>
  <c r="AA1460" i="2"/>
  <c r="F1460" i="2"/>
  <c r="X1460" i="2"/>
  <c r="S1460" i="2"/>
  <c r="AB1460" i="2"/>
  <c r="Y1460" i="2"/>
  <c r="O1460" i="2"/>
  <c r="T1460" i="2"/>
  <c r="U1460" i="2"/>
  <c r="M1460" i="2"/>
  <c r="K1460" i="2"/>
  <c r="V1460" i="2"/>
  <c r="L1460" i="2"/>
  <c r="J1460" i="2"/>
  <c r="N1460" i="2"/>
  <c r="L1365" i="2"/>
  <c r="I1365" i="2"/>
  <c r="S1365" i="2"/>
  <c r="H1365" i="2"/>
  <c r="AA1365" i="2"/>
  <c r="N1365" i="2"/>
  <c r="Q1365" i="2"/>
  <c r="P1365" i="2"/>
  <c r="Y1365" i="2"/>
  <c r="U1365" i="2"/>
  <c r="Z1365" i="2"/>
  <c r="R1365" i="2"/>
  <c r="F1365" i="2"/>
  <c r="W1365" i="2"/>
  <c r="X1365" i="2"/>
  <c r="E1365" i="2"/>
  <c r="M1365" i="2"/>
  <c r="J1365" i="2"/>
  <c r="T1365" i="2"/>
  <c r="G1365" i="2"/>
  <c r="O1365" i="2"/>
  <c r="AB1365" i="2"/>
  <c r="V1365" i="2"/>
  <c r="K1365" i="2"/>
  <c r="J1534" i="2"/>
  <c r="Z1534" i="2"/>
  <c r="S1534" i="2"/>
  <c r="T1534" i="2"/>
  <c r="U1534" i="2"/>
  <c r="Q1534" i="2"/>
  <c r="N1534" i="2"/>
  <c r="G1534" i="2"/>
  <c r="W1534" i="2"/>
  <c r="AB1534" i="2"/>
  <c r="P1534" i="2"/>
  <c r="H1534" i="2"/>
  <c r="R1534" i="2"/>
  <c r="K1534" i="2"/>
  <c r="AA1534" i="2"/>
  <c r="E1534" i="2"/>
  <c r="X1534" i="2"/>
  <c r="I1534" i="2"/>
  <c r="V1534" i="2"/>
  <c r="Y1534" i="2"/>
  <c r="L1534" i="2"/>
  <c r="F1534" i="2"/>
  <c r="M1534" i="2"/>
  <c r="O1534" i="2"/>
  <c r="E1761" i="2"/>
  <c r="X1761" i="2"/>
  <c r="Z1761" i="2"/>
  <c r="G1761" i="2"/>
  <c r="F1761" i="2"/>
  <c r="Q1761" i="2"/>
  <c r="H1761" i="2"/>
  <c r="J1761" i="2"/>
  <c r="K1761" i="2"/>
  <c r="AB1761" i="2"/>
  <c r="P1761" i="2"/>
  <c r="Y1761" i="2"/>
  <c r="N1761" i="2"/>
  <c r="O1761" i="2"/>
  <c r="V1761" i="2"/>
  <c r="L1761" i="2"/>
  <c r="R1761" i="2"/>
  <c r="M1761" i="2"/>
  <c r="S1761" i="2"/>
  <c r="U1761" i="2"/>
  <c r="AA1761" i="2"/>
  <c r="W1761" i="2"/>
  <c r="T1761" i="2"/>
  <c r="I1761" i="2"/>
  <c r="L1903" i="2"/>
  <c r="M1903" i="2"/>
  <c r="Q1903" i="2"/>
  <c r="I1903" i="2"/>
  <c r="W1903" i="2"/>
  <c r="K1903" i="2"/>
  <c r="AB1903" i="2"/>
  <c r="F1903" i="2"/>
  <c r="J1903" i="2"/>
  <c r="R1903" i="2"/>
  <c r="U1903" i="2"/>
  <c r="N1903" i="2"/>
  <c r="H1903" i="2"/>
  <c r="P1903" i="2"/>
  <c r="V1903" i="2"/>
  <c r="Z1903" i="2"/>
  <c r="AA1903" i="2"/>
  <c r="G1903" i="2"/>
  <c r="T1903" i="2"/>
  <c r="Y1903" i="2"/>
  <c r="S1903" i="2"/>
  <c r="X1903" i="2"/>
  <c r="E1903" i="2"/>
  <c r="O1903" i="2"/>
  <c r="H1642" i="2"/>
  <c r="X1642" i="2"/>
  <c r="M1642" i="2"/>
  <c r="F1642" i="2"/>
  <c r="O1642" i="2"/>
  <c r="R1642" i="2"/>
  <c r="L1642" i="2"/>
  <c r="AB1642" i="2"/>
  <c r="Q1642" i="2"/>
  <c r="N1642" i="2"/>
  <c r="W1642" i="2"/>
  <c r="S1642" i="2"/>
  <c r="P1642" i="2"/>
  <c r="E1642" i="2"/>
  <c r="U1642" i="2"/>
  <c r="V1642" i="2"/>
  <c r="J1642" i="2"/>
  <c r="K1642" i="2"/>
  <c r="T1642" i="2"/>
  <c r="Z1642" i="2"/>
  <c r="Y1642" i="2"/>
  <c r="G1642" i="2"/>
  <c r="I1642" i="2"/>
  <c r="AA1642" i="2"/>
  <c r="S1565" i="2"/>
  <c r="AB1565" i="2"/>
  <c r="H1565" i="2"/>
  <c r="J1565" i="2"/>
  <c r="F1565" i="2"/>
  <c r="R1565" i="2"/>
  <c r="AA1565" i="2"/>
  <c r="O1565" i="2"/>
  <c r="W1565" i="2"/>
  <c r="Y1565" i="2"/>
  <c r="U1565" i="2"/>
  <c r="Q1565" i="2"/>
  <c r="E1565" i="2"/>
  <c r="L1565" i="2"/>
  <c r="P1565" i="2"/>
  <c r="X1565" i="2"/>
  <c r="I1565" i="2"/>
  <c r="N1565" i="2"/>
  <c r="T1565" i="2"/>
  <c r="M1565" i="2"/>
  <c r="G1565" i="2"/>
  <c r="Z1565" i="2"/>
  <c r="K1565" i="2"/>
  <c r="V1565" i="2"/>
  <c r="L1547" i="2"/>
  <c r="H1547" i="2"/>
  <c r="N1547" i="2"/>
  <c r="Z1547" i="2"/>
  <c r="J1547" i="2"/>
  <c r="W1547" i="2"/>
  <c r="Q1547" i="2"/>
  <c r="M1547" i="2"/>
  <c r="Y1547" i="2"/>
  <c r="T1547" i="2"/>
  <c r="O1547" i="2"/>
  <c r="S1547" i="2"/>
  <c r="G1547" i="2"/>
  <c r="V1547" i="2"/>
  <c r="R1547" i="2"/>
  <c r="E1547" i="2"/>
  <c r="U1547" i="2"/>
  <c r="AA1547" i="2"/>
  <c r="P1547" i="2"/>
  <c r="AB1547" i="2"/>
  <c r="K1547" i="2"/>
  <c r="X1547" i="2"/>
  <c r="F1547" i="2"/>
  <c r="I1547" i="2"/>
  <c r="L1827" i="2"/>
  <c r="Q1827" i="2"/>
  <c r="I1827" i="2"/>
  <c r="N1827" i="2"/>
  <c r="O1827" i="2"/>
  <c r="M1827" i="2"/>
  <c r="E1827" i="2"/>
  <c r="H1827" i="2"/>
  <c r="Z1827" i="2"/>
  <c r="F1827" i="2"/>
  <c r="V1827" i="2"/>
  <c r="X1827" i="2"/>
  <c r="AB1827" i="2"/>
  <c r="S1827" i="2"/>
  <c r="U1827" i="2"/>
  <c r="K1827" i="2"/>
  <c r="P1827" i="2"/>
  <c r="G1827" i="2"/>
  <c r="Y1827" i="2"/>
  <c r="W1827" i="2"/>
  <c r="J1827" i="2"/>
  <c r="R1827" i="2"/>
  <c r="T1827" i="2"/>
  <c r="AA1827" i="2"/>
  <c r="Q1611" i="2"/>
  <c r="M1611" i="2"/>
  <c r="Y1611" i="2"/>
  <c r="T1611" i="2"/>
  <c r="O1611" i="2"/>
  <c r="S1611" i="2"/>
  <c r="G1611" i="2"/>
  <c r="V1611" i="2"/>
  <c r="R1611" i="2"/>
  <c r="E1611" i="2"/>
  <c r="U1611" i="2"/>
  <c r="AA1611" i="2"/>
  <c r="F1611" i="2"/>
  <c r="AB1611" i="2"/>
  <c r="X1611" i="2"/>
  <c r="P1611" i="2"/>
  <c r="I1611" i="2"/>
  <c r="K1611" i="2"/>
  <c r="H1611" i="2"/>
  <c r="W1611" i="2"/>
  <c r="N1611" i="2"/>
  <c r="Z1611" i="2"/>
  <c r="J1611" i="2"/>
  <c r="L1611" i="2"/>
  <c r="I1429" i="2"/>
  <c r="T1429" i="2"/>
  <c r="P1429" i="2"/>
  <c r="K1429" i="2"/>
  <c r="AA1429" i="2"/>
  <c r="F1429" i="2"/>
  <c r="E1429" i="2"/>
  <c r="X1429" i="2"/>
  <c r="H1429" i="2"/>
  <c r="J1429" i="2"/>
  <c r="N1429" i="2"/>
  <c r="R1429" i="2"/>
  <c r="O1429" i="2"/>
  <c r="AB1429" i="2"/>
  <c r="U1429" i="2"/>
  <c r="Y1429" i="2"/>
  <c r="G1429" i="2"/>
  <c r="V1429" i="2"/>
  <c r="S1429" i="2"/>
  <c r="L1429" i="2"/>
  <c r="Z1429" i="2"/>
  <c r="W1429" i="2"/>
  <c r="M1429" i="2"/>
  <c r="Q1429" i="2"/>
  <c r="R1339" i="2"/>
  <c r="L1339" i="2"/>
  <c r="H1339" i="2"/>
  <c r="I1339" i="2"/>
  <c r="O1339" i="2"/>
  <c r="AA1339" i="2"/>
  <c r="F1339" i="2"/>
  <c r="V1339" i="2"/>
  <c r="Q1339" i="2"/>
  <c r="M1339" i="2"/>
  <c r="T1339" i="2"/>
  <c r="Y1339" i="2"/>
  <c r="N1339" i="2"/>
  <c r="AB1339" i="2"/>
  <c r="U1339" i="2"/>
  <c r="Z1339" i="2"/>
  <c r="S1339" i="2"/>
  <c r="E1339" i="2"/>
  <c r="J1339" i="2"/>
  <c r="K1339" i="2"/>
  <c r="G1339" i="2"/>
  <c r="P1339" i="2"/>
  <c r="W1339" i="2"/>
  <c r="X1339" i="2"/>
  <c r="R1849" i="2"/>
  <c r="N1849" i="2"/>
  <c r="Z1849" i="2"/>
  <c r="P1849" i="2"/>
  <c r="M1849" i="2"/>
  <c r="Q1849" i="2"/>
  <c r="E1849" i="2"/>
  <c r="W1849" i="2"/>
  <c r="S1849" i="2"/>
  <c r="T1849" i="2"/>
  <c r="AA1849" i="2"/>
  <c r="Y1849" i="2"/>
  <c r="AB1849" i="2"/>
  <c r="K1849" i="2"/>
  <c r="I1849" i="2"/>
  <c r="H1849" i="2"/>
  <c r="F1849" i="2"/>
  <c r="U1849" i="2"/>
  <c r="G1849" i="2"/>
  <c r="X1849" i="2"/>
  <c r="J1849" i="2"/>
  <c r="O1849" i="2"/>
  <c r="V1849" i="2"/>
  <c r="L1849" i="2"/>
  <c r="G1487" i="2"/>
  <c r="U1487" i="2"/>
  <c r="Y1487" i="2"/>
  <c r="AB1487" i="2"/>
  <c r="V1487" i="2"/>
  <c r="S1487" i="2"/>
  <c r="E1487" i="2"/>
  <c r="Z1487" i="2"/>
  <c r="F1487" i="2"/>
  <c r="N1487" i="2"/>
  <c r="X1487" i="2"/>
  <c r="AA1487" i="2"/>
  <c r="L1487" i="2"/>
  <c r="Q1487" i="2"/>
  <c r="O1487" i="2"/>
  <c r="P1487" i="2"/>
  <c r="H1487" i="2"/>
  <c r="R1487" i="2"/>
  <c r="I1487" i="2"/>
  <c r="M1487" i="2"/>
  <c r="W1487" i="2"/>
  <c r="J1487" i="2"/>
  <c r="T1487" i="2"/>
  <c r="K1487" i="2"/>
  <c r="G1385" i="2"/>
  <c r="E1385" i="2"/>
  <c r="I1385" i="2"/>
  <c r="Z1385" i="2"/>
  <c r="Q1385" i="2"/>
  <c r="M1385" i="2"/>
  <c r="O1385" i="2"/>
  <c r="U1385" i="2"/>
  <c r="AB1385" i="2"/>
  <c r="V1385" i="2"/>
  <c r="K1385" i="2"/>
  <c r="J1385" i="2"/>
  <c r="T1385" i="2"/>
  <c r="X1448" i="2"/>
  <c r="K1448" i="2"/>
  <c r="F1448" i="2"/>
  <c r="U1448" i="2"/>
  <c r="J1448" i="2"/>
  <c r="W1448" i="2"/>
  <c r="T1448" i="2"/>
  <c r="AA1448" i="2"/>
  <c r="O1448" i="2"/>
  <c r="Z1448" i="2"/>
  <c r="Q1448" i="2"/>
  <c r="I1448" i="2"/>
  <c r="L1448" i="2"/>
  <c r="P1448" i="2"/>
  <c r="S1448" i="2"/>
  <c r="Y1448" i="2"/>
  <c r="G1448" i="2"/>
  <c r="R1448" i="2"/>
  <c r="AB1448" i="2"/>
  <c r="M1448" i="2"/>
  <c r="E1448" i="2"/>
  <c r="V1448" i="2"/>
  <c r="N1448" i="2"/>
  <c r="H1448" i="2"/>
  <c r="AB1571" i="2"/>
  <c r="M1571" i="2"/>
  <c r="G1571" i="2"/>
  <c r="T1662" i="2"/>
  <c r="I1662" i="2"/>
  <c r="Y1662" i="2"/>
  <c r="F1662" i="2"/>
  <c r="W1662" i="2"/>
  <c r="G1662" i="2"/>
  <c r="H1662" i="2"/>
  <c r="X1662" i="2"/>
  <c r="M1662" i="2"/>
  <c r="J1662" i="2"/>
  <c r="N1662" i="2"/>
  <c r="K1662" i="2"/>
  <c r="P1662" i="2"/>
  <c r="E1662" i="2"/>
  <c r="U1662" i="2"/>
  <c r="Z1662" i="2"/>
  <c r="O1662" i="2"/>
  <c r="AA1662" i="2"/>
  <c r="L1662" i="2"/>
  <c r="AB1662" i="2"/>
  <c r="Q1662" i="2"/>
  <c r="R1662" i="2"/>
  <c r="V1662" i="2"/>
  <c r="S1662" i="2"/>
  <c r="L1797" i="2"/>
  <c r="H1797" i="2"/>
  <c r="O1797" i="2"/>
  <c r="F1797" i="2"/>
  <c r="V1797" i="2"/>
  <c r="U1797" i="2"/>
  <c r="R1797" i="2"/>
  <c r="N1797" i="2"/>
  <c r="Z1797" i="2"/>
  <c r="P1797" i="2"/>
  <c r="Q1797" i="2"/>
  <c r="I1797" i="2"/>
  <c r="E1797" i="2"/>
  <c r="S1797" i="2"/>
  <c r="AA1797" i="2"/>
  <c r="G1797" i="2"/>
  <c r="X1797" i="2"/>
  <c r="J1797" i="2"/>
  <c r="W1797" i="2"/>
  <c r="M1797" i="2"/>
  <c r="AB1797" i="2"/>
  <c r="Y1797" i="2"/>
  <c r="K1797" i="2"/>
  <c r="T1797" i="2"/>
  <c r="Z1669" i="2"/>
  <c r="L1669" i="2"/>
  <c r="V1669" i="2"/>
  <c r="AB1669" i="2"/>
  <c r="AA1669" i="2"/>
  <c r="G1669" i="2"/>
  <c r="E1669" i="2"/>
  <c r="H1669" i="2"/>
  <c r="R1669" i="2"/>
  <c r="O1669" i="2"/>
  <c r="S1669" i="2"/>
  <c r="X1669" i="2"/>
  <c r="U1669" i="2"/>
  <c r="I1669" i="2"/>
  <c r="N1669" i="2"/>
  <c r="W1669" i="2"/>
  <c r="T1669" i="2"/>
  <c r="F1669" i="2"/>
  <c r="K1669" i="2"/>
  <c r="J1669" i="2"/>
  <c r="M1669" i="2"/>
  <c r="P1669" i="2"/>
  <c r="Q1669" i="2"/>
  <c r="Y1669" i="2"/>
  <c r="L1763" i="2"/>
  <c r="H1763" i="2"/>
  <c r="T1763" i="2"/>
  <c r="N1763" i="2"/>
  <c r="O1763" i="2"/>
  <c r="AA1763" i="2"/>
  <c r="X1763" i="2"/>
  <c r="AB1763" i="2"/>
  <c r="J1763" i="2"/>
  <c r="G1763" i="2"/>
  <c r="K1763" i="2"/>
  <c r="M1763" i="2"/>
  <c r="P1763" i="2"/>
  <c r="Q1763" i="2"/>
  <c r="Z1763" i="2"/>
  <c r="W1763" i="2"/>
  <c r="U1763" i="2"/>
  <c r="V1763" i="2"/>
  <c r="Y1763" i="2"/>
  <c r="R1763" i="2"/>
  <c r="I1763" i="2"/>
  <c r="S1763" i="2"/>
  <c r="E1763" i="2"/>
  <c r="F1763" i="2"/>
  <c r="G1900" i="2"/>
  <c r="AB1900" i="2"/>
  <c r="X1900" i="2"/>
  <c r="V1900" i="2"/>
  <c r="T1900" i="2"/>
  <c r="I1900" i="2"/>
  <c r="L1900" i="2"/>
  <c r="H1900" i="2"/>
  <c r="O1900" i="2"/>
  <c r="F1900" i="2"/>
  <c r="K1900" i="2"/>
  <c r="Y1900" i="2"/>
  <c r="R1900" i="2"/>
  <c r="N1900" i="2"/>
  <c r="Z1900" i="2"/>
  <c r="P1900" i="2"/>
  <c r="Q1900" i="2"/>
  <c r="U1900" i="2"/>
  <c r="W1900" i="2"/>
  <c r="M1900" i="2"/>
  <c r="S1900" i="2"/>
  <c r="J1900" i="2"/>
  <c r="E1900" i="2"/>
  <c r="AA1900" i="2"/>
  <c r="R1559" i="2"/>
  <c r="T1559" i="2"/>
  <c r="Z1559" i="2"/>
  <c r="J1559" i="2"/>
  <c r="W1559" i="2"/>
  <c r="AA1559" i="2"/>
  <c r="N1559" i="2"/>
  <c r="P1559" i="2"/>
  <c r="U1559" i="2"/>
  <c r="G1559" i="2"/>
  <c r="X1559" i="2"/>
  <c r="Y1559" i="2"/>
  <c r="F1559" i="2"/>
  <c r="V1559" i="2"/>
  <c r="S1559" i="2"/>
  <c r="M1559" i="2"/>
  <c r="AB1559" i="2"/>
  <c r="O1559" i="2"/>
  <c r="H1559" i="2"/>
  <c r="I1559" i="2"/>
  <c r="E1559" i="2"/>
  <c r="Q1559" i="2"/>
  <c r="L1559" i="2"/>
  <c r="K1559" i="2"/>
  <c r="H1468" i="2"/>
  <c r="S1468" i="2"/>
  <c r="N1468" i="2"/>
  <c r="F1468" i="2"/>
  <c r="R1468" i="2"/>
  <c r="K1468" i="2"/>
  <c r="Q1468" i="2"/>
  <c r="P1468" i="2"/>
  <c r="G1468" i="2"/>
  <c r="O1468" i="2"/>
  <c r="AA1468" i="2"/>
  <c r="L1468" i="2"/>
  <c r="X1468" i="2"/>
  <c r="J1468" i="2"/>
  <c r="E1468" i="2"/>
  <c r="W1468" i="2"/>
  <c r="Y1468" i="2"/>
  <c r="M1468" i="2"/>
  <c r="Z1468" i="2"/>
  <c r="V1468" i="2"/>
  <c r="U1468" i="2"/>
  <c r="AB1468" i="2"/>
  <c r="T1468" i="2"/>
  <c r="I1468" i="2"/>
  <c r="I1874" i="2"/>
  <c r="Y1874" i="2"/>
  <c r="R1874" i="2"/>
  <c r="S1874" i="2"/>
  <c r="H1874" i="2"/>
  <c r="AB1874" i="2"/>
  <c r="M1874" i="2"/>
  <c r="F1874" i="2"/>
  <c r="V1874" i="2"/>
  <c r="AA1874" i="2"/>
  <c r="X1874" i="2"/>
  <c r="W1874" i="2"/>
  <c r="E1874" i="2"/>
  <c r="N1874" i="2"/>
  <c r="O1874" i="2"/>
  <c r="Q1874" i="2"/>
  <c r="Z1874" i="2"/>
  <c r="L1874" i="2"/>
  <c r="G1874" i="2"/>
  <c r="U1874" i="2"/>
  <c r="T1874" i="2"/>
  <c r="P1874" i="2"/>
  <c r="J1874" i="2"/>
  <c r="K1874" i="2"/>
  <c r="T1724" i="2"/>
  <c r="O1724" i="2"/>
  <c r="J1724" i="2"/>
  <c r="I1724" i="2"/>
  <c r="W1724" i="2"/>
  <c r="Y1724" i="2"/>
  <c r="M1724" i="2"/>
  <c r="H1724" i="2"/>
  <c r="Z1724" i="2"/>
  <c r="R1724" i="2"/>
  <c r="U1724" i="2"/>
  <c r="K1724" i="2"/>
  <c r="F1724" i="2"/>
  <c r="P1724" i="2"/>
  <c r="S1724" i="2"/>
  <c r="AA1724" i="2"/>
  <c r="G1724" i="2"/>
  <c r="AB1724" i="2"/>
  <c r="X1724" i="2"/>
  <c r="V1724" i="2"/>
  <c r="L1724" i="2"/>
  <c r="Q1724" i="2"/>
  <c r="N1724" i="2"/>
  <c r="E1724" i="2"/>
  <c r="R1527" i="2"/>
  <c r="T1527" i="2"/>
  <c r="Z1527" i="2"/>
  <c r="U1527" i="2"/>
  <c r="W1527" i="2"/>
  <c r="AA1527" i="2"/>
  <c r="G1527" i="2"/>
  <c r="X1527" i="2"/>
  <c r="Y1527" i="2"/>
  <c r="F1527" i="2"/>
  <c r="J1527" i="2"/>
  <c r="S1527" i="2"/>
  <c r="M1527" i="2"/>
  <c r="P1527" i="2"/>
  <c r="L1527" i="2"/>
  <c r="I1527" i="2"/>
  <c r="Q1527" i="2"/>
  <c r="K1527" i="2"/>
  <c r="E1527" i="2"/>
  <c r="AB1527" i="2"/>
  <c r="H1527" i="2"/>
  <c r="V1527" i="2"/>
  <c r="N1527" i="2"/>
  <c r="O1527" i="2"/>
  <c r="R1805" i="2"/>
  <c r="N1805" i="2"/>
  <c r="Z1805" i="2"/>
  <c r="F1805" i="2"/>
  <c r="Y1805" i="2"/>
  <c r="M1805" i="2"/>
  <c r="E1805" i="2"/>
  <c r="W1805" i="2"/>
  <c r="S1805" i="2"/>
  <c r="J1805" i="2"/>
  <c r="P1805" i="2"/>
  <c r="I1805" i="2"/>
  <c r="G1805" i="2"/>
  <c r="X1805" i="2"/>
  <c r="AA1805" i="2"/>
  <c r="L1805" i="2"/>
  <c r="O1805" i="2"/>
  <c r="K1805" i="2"/>
  <c r="V1805" i="2"/>
  <c r="AB1805" i="2"/>
  <c r="U1805" i="2"/>
  <c r="H1805" i="2"/>
  <c r="Q1805" i="2"/>
  <c r="T1805" i="2"/>
  <c r="I1838" i="2"/>
  <c r="Y1838" i="2"/>
  <c r="R1838" i="2"/>
  <c r="O1838" i="2"/>
  <c r="L1838" i="2"/>
  <c r="X1838" i="2"/>
  <c r="M1838" i="2"/>
  <c r="F1838" i="2"/>
  <c r="V1838" i="2"/>
  <c r="W1838" i="2"/>
  <c r="T1838" i="2"/>
  <c r="K1838" i="2"/>
  <c r="Q1838" i="2"/>
  <c r="J1838" i="2"/>
  <c r="Z1838" i="2"/>
  <c r="S1838" i="2"/>
  <c r="H1838" i="2"/>
  <c r="AB1838" i="2"/>
  <c r="G1838" i="2"/>
  <c r="E1838" i="2"/>
  <c r="AA1838" i="2"/>
  <c r="U1838" i="2"/>
  <c r="P1838" i="2"/>
  <c r="N1838" i="2"/>
  <c r="T1491" i="2"/>
  <c r="V1491" i="2"/>
  <c r="E1491" i="2"/>
  <c r="L1491" i="2"/>
  <c r="O1491" i="2"/>
  <c r="W1491" i="2"/>
  <c r="G1491" i="2"/>
  <c r="Y1491" i="2"/>
  <c r="J1491" i="2"/>
  <c r="R1491" i="2"/>
  <c r="M1491" i="2"/>
  <c r="AA1491" i="2"/>
  <c r="N1491" i="2"/>
  <c r="X1491" i="2"/>
  <c r="AB1491" i="2"/>
  <c r="H1491" i="2"/>
  <c r="F1491" i="2"/>
  <c r="K1491" i="2"/>
  <c r="Q1491" i="2"/>
  <c r="U1491" i="2"/>
  <c r="I1491" i="2"/>
  <c r="Z1491" i="2"/>
  <c r="P1491" i="2"/>
  <c r="S1491" i="2"/>
  <c r="P1835" i="2"/>
  <c r="T1835" i="2"/>
  <c r="V1835" i="2"/>
  <c r="Z1835" i="2"/>
  <c r="M1835" i="2"/>
  <c r="AA1835" i="2"/>
  <c r="E1835" i="2"/>
  <c r="Y1835" i="2"/>
  <c r="AB1835" i="2"/>
  <c r="O1835" i="2"/>
  <c r="S1835" i="2"/>
  <c r="N1835" i="2"/>
  <c r="F1835" i="2"/>
  <c r="G1835" i="2"/>
  <c r="L1835" i="2"/>
  <c r="Q1835" i="2"/>
  <c r="I1835" i="2"/>
  <c r="U1835" i="2"/>
  <c r="K1835" i="2"/>
  <c r="W1835" i="2"/>
  <c r="X1835" i="2"/>
  <c r="H1835" i="2"/>
  <c r="J1835" i="2"/>
  <c r="R1835" i="2"/>
  <c r="S1917" i="2"/>
  <c r="L1917" i="2"/>
  <c r="AB1917" i="2"/>
  <c r="M1917" i="2"/>
  <c r="R1917" i="2"/>
  <c r="N1917" i="2"/>
  <c r="G1917" i="2"/>
  <c r="W1917" i="2"/>
  <c r="P1917" i="2"/>
  <c r="I1917" i="2"/>
  <c r="F1917" i="2"/>
  <c r="Z1917" i="2"/>
  <c r="K1917" i="2"/>
  <c r="AA1917" i="2"/>
  <c r="T1917" i="2"/>
  <c r="Q1917" i="2"/>
  <c r="V1917" i="2"/>
  <c r="E1917" i="2"/>
  <c r="H1917" i="2"/>
  <c r="U1917" i="2"/>
  <c r="X1917" i="2"/>
  <c r="Y1917" i="2"/>
  <c r="O1917" i="2"/>
  <c r="J1917" i="2"/>
  <c r="O1753" i="2"/>
  <c r="K1753" i="2"/>
  <c r="L1753" i="2"/>
  <c r="S1753" i="2"/>
  <c r="H1753" i="2"/>
  <c r="U1753" i="2"/>
  <c r="T1753" i="2"/>
  <c r="P1753" i="2"/>
  <c r="W1753" i="2"/>
  <c r="N1753" i="2"/>
  <c r="M1753" i="2"/>
  <c r="Q1753" i="2"/>
  <c r="E1753" i="2"/>
  <c r="Z1753" i="2"/>
  <c r="V1753" i="2"/>
  <c r="G1753" i="2"/>
  <c r="X1753" i="2"/>
  <c r="Y1753" i="2"/>
  <c r="AB1753" i="2"/>
  <c r="J1753" i="2"/>
  <c r="R1753" i="2"/>
  <c r="F1753" i="2"/>
  <c r="I1753" i="2"/>
  <c r="AA1753" i="2"/>
  <c r="P1714" i="2"/>
  <c r="E1714" i="2"/>
  <c r="U1714" i="2"/>
  <c r="Z1714" i="2"/>
  <c r="W1714" i="2"/>
  <c r="N1714" i="2"/>
  <c r="T1714" i="2"/>
  <c r="I1714" i="2"/>
  <c r="Y1714" i="2"/>
  <c r="F1714" i="2"/>
  <c r="K1714" i="2"/>
  <c r="G1714" i="2"/>
  <c r="H1714" i="2"/>
  <c r="X1714" i="2"/>
  <c r="M1714" i="2"/>
  <c r="J1714" i="2"/>
  <c r="V1714" i="2"/>
  <c r="S1714" i="2"/>
  <c r="R1714" i="2"/>
  <c r="AB1714" i="2"/>
  <c r="AA1714" i="2"/>
  <c r="Q1714" i="2"/>
  <c r="L1714" i="2"/>
  <c r="O1714" i="2"/>
  <c r="T1817" i="2"/>
  <c r="P1817" i="2"/>
  <c r="R1817" i="2"/>
  <c r="N1817" i="2"/>
  <c r="M1817" i="2"/>
  <c r="Q1817" i="2"/>
  <c r="E1817" i="2"/>
  <c r="Z1817" i="2"/>
  <c r="V1817" i="2"/>
  <c r="AB1817" i="2"/>
  <c r="H1817" i="2"/>
  <c r="Y1817" i="2"/>
  <c r="F1817" i="2"/>
  <c r="L1817" i="2"/>
  <c r="I1817" i="2"/>
  <c r="K1817" i="2"/>
  <c r="W1817" i="2"/>
  <c r="U1817" i="2"/>
  <c r="J1817" i="2"/>
  <c r="AA1817" i="2"/>
  <c r="S1817" i="2"/>
  <c r="O1817" i="2"/>
  <c r="G1817" i="2"/>
  <c r="X1817" i="2"/>
  <c r="G1467" i="2"/>
  <c r="V1467" i="2"/>
  <c r="T1467" i="2"/>
  <c r="U1467" i="2"/>
  <c r="Y1467" i="2"/>
  <c r="AA1467" i="2"/>
  <c r="F1467" i="2"/>
  <c r="AB1467" i="2"/>
  <c r="Z1467" i="2"/>
  <c r="I1467" i="2"/>
  <c r="P1467" i="2"/>
  <c r="K1467" i="2"/>
  <c r="E1467" i="2"/>
  <c r="X1467" i="2"/>
  <c r="W1467" i="2"/>
  <c r="H1467" i="2"/>
  <c r="O1467" i="2"/>
  <c r="L1467" i="2"/>
  <c r="N1467" i="2"/>
  <c r="S1467" i="2"/>
  <c r="Q1467" i="2"/>
  <c r="J1467" i="2"/>
  <c r="M1467" i="2"/>
  <c r="R1467" i="2"/>
  <c r="Z1362" i="2"/>
  <c r="V1362" i="2"/>
  <c r="N1362" i="2"/>
  <c r="I1362" i="2"/>
  <c r="U1362" i="2"/>
  <c r="AA1362" i="2"/>
  <c r="G1362" i="2"/>
  <c r="H1362" i="2"/>
  <c r="X1362" i="2"/>
  <c r="P1362" i="2"/>
  <c r="S1362" i="2"/>
  <c r="O1362" i="2"/>
  <c r="J1362" i="2"/>
  <c r="F1362" i="2"/>
  <c r="W1362" i="2"/>
  <c r="R1362" i="2"/>
  <c r="AB1362" i="2"/>
  <c r="E1362" i="2"/>
  <c r="Y1362" i="2"/>
  <c r="T1362" i="2"/>
  <c r="Q1362" i="2"/>
  <c r="L1362" i="2"/>
  <c r="K1362" i="2"/>
  <c r="M1362" i="2"/>
  <c r="G1417" i="2"/>
  <c r="AB1417" i="2"/>
  <c r="AA1417" i="2"/>
  <c r="I1417" i="2"/>
  <c r="P1417" i="2"/>
  <c r="J1417" i="2"/>
  <c r="L1417" i="2"/>
  <c r="E1417" i="2"/>
  <c r="H1417" i="2"/>
  <c r="X1417" i="2"/>
  <c r="S1417" i="2"/>
  <c r="Z1417" i="2"/>
  <c r="Q1417" i="2"/>
  <c r="M1417" i="2"/>
  <c r="O1417" i="2"/>
  <c r="K1417" i="2"/>
  <c r="V1417" i="2"/>
  <c r="N1417" i="2"/>
  <c r="W1417" i="2"/>
  <c r="R1417" i="2"/>
  <c r="T1417" i="2"/>
  <c r="U1417" i="2"/>
  <c r="F1417" i="2"/>
  <c r="Y1417" i="2"/>
  <c r="K1533" i="2"/>
  <c r="T1533" i="2"/>
  <c r="W1533" i="2"/>
  <c r="Z1533" i="2"/>
  <c r="V1533" i="2"/>
  <c r="M1533" i="2"/>
  <c r="S1533" i="2"/>
  <c r="AB1533" i="2"/>
  <c r="G1533" i="2"/>
  <c r="J1533" i="2"/>
  <c r="F1533" i="2"/>
  <c r="R1533" i="2"/>
  <c r="O1533" i="2"/>
  <c r="Y1533" i="2"/>
  <c r="Q1533" i="2"/>
  <c r="E1533" i="2"/>
  <c r="P1533" i="2"/>
  <c r="I1533" i="2"/>
  <c r="AA1533" i="2"/>
  <c r="U1533" i="2"/>
  <c r="L1533" i="2"/>
  <c r="N1533" i="2"/>
  <c r="H1533" i="2"/>
  <c r="X1533" i="2"/>
  <c r="E1601" i="2"/>
  <c r="K1601" i="2"/>
  <c r="G1601" i="2"/>
  <c r="O1601" i="2"/>
  <c r="M1601" i="2"/>
  <c r="Y1601" i="2"/>
  <c r="H1601" i="2"/>
  <c r="S1601" i="2"/>
  <c r="W1601" i="2"/>
  <c r="R1601" i="2"/>
  <c r="V1601" i="2"/>
  <c r="F1601" i="2"/>
  <c r="P1601" i="2"/>
  <c r="AA1601" i="2"/>
  <c r="AB1601" i="2"/>
  <c r="Q1601" i="2"/>
  <c r="Z1601" i="2"/>
  <c r="U1601" i="2"/>
  <c r="X1601" i="2"/>
  <c r="J1601" i="2"/>
  <c r="L1601" i="2"/>
  <c r="N1601" i="2"/>
  <c r="T1601" i="2"/>
  <c r="I1601" i="2"/>
  <c r="Y1748" i="2"/>
  <c r="AB1748" i="2"/>
  <c r="O1748" i="2"/>
  <c r="G1748" i="2"/>
  <c r="J1748" i="2"/>
  <c r="W1748" i="2"/>
  <c r="R1748" i="2"/>
  <c r="M1748" i="2"/>
  <c r="H1748" i="2"/>
  <c r="L1748" i="2"/>
  <c r="S1748" i="2"/>
  <c r="T1748" i="2"/>
  <c r="K1748" i="2"/>
  <c r="F1748" i="2"/>
  <c r="P1748" i="2"/>
  <c r="Q1748" i="2"/>
  <c r="E1748" i="2"/>
  <c r="Z1748" i="2"/>
  <c r="U1748" i="2"/>
  <c r="I1748" i="2"/>
  <c r="X1748" i="2"/>
  <c r="AA1748" i="2"/>
  <c r="N1748" i="2"/>
  <c r="V1748" i="2"/>
  <c r="M1855" i="2"/>
  <c r="AB1855" i="2"/>
  <c r="O1855" i="2"/>
  <c r="Z1855" i="2"/>
  <c r="K1855" i="2"/>
  <c r="I1855" i="2"/>
  <c r="T1855" i="2"/>
  <c r="L1855" i="2"/>
  <c r="Y1855" i="2"/>
  <c r="S1855" i="2"/>
  <c r="X1855" i="2"/>
  <c r="R1855" i="2"/>
  <c r="E1855" i="2"/>
  <c r="F1855" i="2"/>
  <c r="P1855" i="2"/>
  <c r="Q1855" i="2"/>
  <c r="N1855" i="2"/>
  <c r="AA1855" i="2"/>
  <c r="J1855" i="2"/>
  <c r="U1855" i="2"/>
  <c r="W1855" i="2"/>
  <c r="V1855" i="2"/>
  <c r="G1855" i="2"/>
  <c r="H1855" i="2"/>
  <c r="Y1687" i="2"/>
  <c r="J1687" i="2"/>
  <c r="G1687" i="2"/>
  <c r="H1687" i="2"/>
  <c r="K1687" i="2"/>
  <c r="Z1687" i="2"/>
  <c r="N1687" i="2"/>
  <c r="F1687" i="2"/>
  <c r="W1687" i="2"/>
  <c r="E1687" i="2"/>
  <c r="U1687" i="2"/>
  <c r="R1687" i="2"/>
  <c r="T1687" i="2"/>
  <c r="AB1687" i="2"/>
  <c r="P1687" i="2"/>
  <c r="V1687" i="2"/>
  <c r="M1687" i="2"/>
  <c r="AA1687" i="2"/>
  <c r="L1687" i="2"/>
  <c r="I1687" i="2"/>
  <c r="Q1687" i="2"/>
  <c r="S1687" i="2"/>
  <c r="O1687" i="2"/>
  <c r="X1687" i="2"/>
  <c r="Q1739" i="2"/>
  <c r="AB1739" i="2"/>
  <c r="P1739" i="2"/>
  <c r="G1739" i="2"/>
  <c r="J1739" i="2"/>
  <c r="K1739" i="2"/>
  <c r="Y1739" i="2"/>
  <c r="M1739" i="2"/>
  <c r="E1739" i="2"/>
  <c r="N1739" i="2"/>
  <c r="AA1739" i="2"/>
  <c r="R1739" i="2"/>
  <c r="F1739" i="2"/>
  <c r="L1739" i="2"/>
  <c r="U1739" i="2"/>
  <c r="H1739" i="2"/>
  <c r="S1739" i="2"/>
  <c r="O1739" i="2"/>
  <c r="T1739" i="2"/>
  <c r="V1739" i="2"/>
  <c r="X1739" i="2"/>
  <c r="W1739" i="2"/>
  <c r="I1739" i="2"/>
  <c r="Z1739" i="2"/>
  <c r="AB1788" i="2"/>
  <c r="P1788" i="2"/>
  <c r="S1788" i="2"/>
  <c r="R1788" i="2"/>
  <c r="U1788" i="2"/>
  <c r="N1788" i="2"/>
  <c r="G1788" i="2"/>
  <c r="H1788" i="2"/>
  <c r="K1788" i="2"/>
  <c r="M1788" i="2"/>
  <c r="Z1788" i="2"/>
  <c r="Q1788" i="2"/>
  <c r="L1788" i="2"/>
  <c r="O1788" i="2"/>
  <c r="X1788" i="2"/>
  <c r="I1788" i="2"/>
  <c r="F1788" i="2"/>
  <c r="J1788" i="2"/>
  <c r="Y1788" i="2"/>
  <c r="W1788" i="2"/>
  <c r="E1788" i="2"/>
  <c r="AA1788" i="2"/>
  <c r="V1788" i="2"/>
  <c r="T1788" i="2"/>
  <c r="AB1776" i="2"/>
  <c r="O1776" i="2"/>
  <c r="V1776" i="2"/>
  <c r="N1776" i="2"/>
  <c r="Z1776" i="2"/>
  <c r="AA1776" i="2"/>
  <c r="I1776" i="2"/>
  <c r="X1776" i="2"/>
  <c r="W1776" i="2"/>
  <c r="P1776" i="2"/>
  <c r="S1776" i="2"/>
  <c r="J1776" i="2"/>
  <c r="L1776" i="2"/>
  <c r="Y1776" i="2"/>
  <c r="M1776" i="2"/>
  <c r="K1776" i="2"/>
  <c r="H1776" i="2"/>
  <c r="U1776" i="2"/>
  <c r="R1776" i="2"/>
  <c r="G1776" i="2"/>
  <c r="E1776" i="2"/>
  <c r="T1776" i="2"/>
  <c r="Q1776" i="2"/>
  <c r="F1776" i="2"/>
  <c r="M1643" i="2"/>
  <c r="N1643" i="2"/>
  <c r="P1643" i="2"/>
  <c r="AB1643" i="2"/>
  <c r="L1643" i="2"/>
  <c r="S1643" i="2"/>
  <c r="R1643" i="2"/>
  <c r="T1643" i="2"/>
  <c r="Z1643" i="2"/>
  <c r="U1643" i="2"/>
  <c r="AA1643" i="2"/>
  <c r="O1643" i="2"/>
  <c r="G1643" i="2"/>
  <c r="X1643" i="2"/>
  <c r="Y1643" i="2"/>
  <c r="F1643" i="2"/>
  <c r="V1643" i="2"/>
  <c r="K1643" i="2"/>
  <c r="Q1643" i="2"/>
  <c r="I1643" i="2"/>
  <c r="W1643" i="2"/>
  <c r="E1643" i="2"/>
  <c r="H1643" i="2"/>
  <c r="J1643" i="2"/>
  <c r="K1498" i="2"/>
  <c r="AA1498" i="2"/>
  <c r="V1498" i="2"/>
  <c r="R1498" i="2"/>
  <c r="E1498" i="2"/>
  <c r="J1498" i="2"/>
  <c r="O1498" i="2"/>
  <c r="F1498" i="2"/>
  <c r="AB1498" i="2"/>
  <c r="X1498" i="2"/>
  <c r="P1498" i="2"/>
  <c r="U1498" i="2"/>
  <c r="S1498" i="2"/>
  <c r="L1498" i="2"/>
  <c r="H1498" i="2"/>
  <c r="N1498" i="2"/>
  <c r="Z1498" i="2"/>
  <c r="I1498" i="2"/>
  <c r="W1498" i="2"/>
  <c r="T1498" i="2"/>
  <c r="Q1498" i="2"/>
  <c r="M1498" i="2"/>
  <c r="G1498" i="2"/>
  <c r="Y1498" i="2"/>
  <c r="AB1919" i="2"/>
  <c r="M1919" i="2"/>
  <c r="Q1919" i="2"/>
  <c r="I1919" i="2"/>
  <c r="U1919" i="2"/>
  <c r="K1919" i="2"/>
  <c r="L1919" i="2"/>
  <c r="F1919" i="2"/>
  <c r="J1919" i="2"/>
  <c r="R1919" i="2"/>
  <c r="G1919" i="2"/>
  <c r="E1919" i="2"/>
  <c r="T1919" i="2"/>
  <c r="V1919" i="2"/>
  <c r="Z1919" i="2"/>
  <c r="AA1919" i="2"/>
  <c r="P1919" i="2"/>
  <c r="W1919" i="2"/>
  <c r="S1919" i="2"/>
  <c r="H1919" i="2"/>
  <c r="N1919" i="2"/>
  <c r="X1919" i="2"/>
  <c r="Y1919" i="2"/>
  <c r="O1919" i="2"/>
  <c r="P1644" i="2"/>
  <c r="X1644" i="2"/>
  <c r="AB1644" i="2"/>
  <c r="N1644" i="2"/>
  <c r="O1644" i="2"/>
  <c r="AA1644" i="2"/>
  <c r="H1644" i="2"/>
  <c r="Y1644" i="2"/>
  <c r="J1644" i="2"/>
  <c r="G1644" i="2"/>
  <c r="K1644" i="2"/>
  <c r="M1644" i="2"/>
  <c r="Q1644" i="2"/>
  <c r="I1644" i="2"/>
  <c r="Z1644" i="2"/>
  <c r="W1644" i="2"/>
  <c r="U1644" i="2"/>
  <c r="V1644" i="2"/>
  <c r="S1644" i="2"/>
  <c r="E1644" i="2"/>
  <c r="F1644" i="2"/>
  <c r="T1644" i="2"/>
  <c r="R1644" i="2"/>
  <c r="L1644" i="2"/>
  <c r="T1512" i="2"/>
  <c r="R1512" i="2"/>
  <c r="M1512" i="2"/>
  <c r="P1512" i="2"/>
  <c r="Z1512" i="2"/>
  <c r="N1512" i="2"/>
  <c r="X1512" i="2"/>
  <c r="K1512" i="2"/>
  <c r="F1512" i="2"/>
  <c r="U1512" i="2"/>
  <c r="J1512" i="2"/>
  <c r="W1512" i="2"/>
  <c r="I1512" i="2"/>
  <c r="AA1512" i="2"/>
  <c r="V1512" i="2"/>
  <c r="G1512" i="2"/>
  <c r="S1512" i="2"/>
  <c r="Q1512" i="2"/>
  <c r="Y1512" i="2"/>
  <c r="E1512" i="2"/>
  <c r="L1512" i="2"/>
  <c r="O1512" i="2"/>
  <c r="H1512" i="2"/>
  <c r="AB1512" i="2"/>
  <c r="J1670" i="2"/>
  <c r="Z1670" i="2"/>
  <c r="S1670" i="2"/>
  <c r="T1670" i="2"/>
  <c r="I1670" i="2"/>
  <c r="M1670" i="2"/>
  <c r="R1670" i="2"/>
  <c r="K1670" i="2"/>
  <c r="AA1670" i="2"/>
  <c r="H1670" i="2"/>
  <c r="Y1670" i="2"/>
  <c r="X1670" i="2"/>
  <c r="N1670" i="2"/>
  <c r="W1670" i="2"/>
  <c r="Q1670" i="2"/>
  <c r="V1670" i="2"/>
  <c r="L1670" i="2"/>
  <c r="E1670" i="2"/>
  <c r="G1670" i="2"/>
  <c r="AB1670" i="2"/>
  <c r="U1670" i="2"/>
  <c r="F1670" i="2"/>
  <c r="O1670" i="2"/>
  <c r="P1670" i="2"/>
  <c r="P1636" i="2"/>
  <c r="AB1636" i="2"/>
  <c r="L1636" i="2"/>
  <c r="W1636" i="2"/>
  <c r="J1636" i="2"/>
  <c r="U1636" i="2"/>
  <c r="Q1636" i="2"/>
  <c r="M1636" i="2"/>
  <c r="K1636" i="2"/>
  <c r="V1636" i="2"/>
  <c r="E1636" i="2"/>
  <c r="T1636" i="2"/>
  <c r="N1636" i="2"/>
  <c r="AA1636" i="2"/>
  <c r="Z1636" i="2"/>
  <c r="H1636" i="2"/>
  <c r="I1636" i="2"/>
  <c r="R1636" i="2"/>
  <c r="O1636" i="2"/>
  <c r="Y1636" i="2"/>
  <c r="X1636" i="2"/>
  <c r="G1636" i="2"/>
  <c r="S1636" i="2"/>
  <c r="F1636" i="2"/>
  <c r="F1483" i="2"/>
  <c r="AB1483" i="2"/>
  <c r="I1483" i="2"/>
  <c r="Y1483" i="2"/>
  <c r="R1483" i="2"/>
  <c r="K1483" i="2"/>
  <c r="L1483" i="2"/>
  <c r="H1483" i="2"/>
  <c r="P1483" i="2"/>
  <c r="M1483" i="2"/>
  <c r="T1483" i="2"/>
  <c r="W1483" i="2"/>
  <c r="Q1483" i="2"/>
  <c r="N1483" i="2"/>
  <c r="X1483" i="2"/>
  <c r="Z1483" i="2"/>
  <c r="O1483" i="2"/>
  <c r="S1483" i="2"/>
  <c r="J1483" i="2"/>
  <c r="V1483" i="2"/>
  <c r="AA1483" i="2"/>
  <c r="U1483" i="2"/>
  <c r="G1483" i="2"/>
  <c r="E1483" i="2"/>
  <c r="S1581" i="2"/>
  <c r="AB1581" i="2"/>
  <c r="X1581" i="2"/>
  <c r="J1581" i="2"/>
  <c r="F1581" i="2"/>
  <c r="Q1581" i="2"/>
  <c r="AA1581" i="2"/>
  <c r="G1581" i="2"/>
  <c r="O1581" i="2"/>
  <c r="Y1581" i="2"/>
  <c r="U1581" i="2"/>
  <c r="R1581" i="2"/>
  <c r="E1581" i="2"/>
  <c r="L1581" i="2"/>
  <c r="W1581" i="2"/>
  <c r="P1581" i="2"/>
  <c r="I1581" i="2"/>
  <c r="N1581" i="2"/>
  <c r="Z1581" i="2"/>
  <c r="T1581" i="2"/>
  <c r="M1581" i="2"/>
  <c r="H1581" i="2"/>
  <c r="V1581" i="2"/>
  <c r="K1581" i="2"/>
  <c r="AB1632" i="2"/>
  <c r="E1632" i="2"/>
  <c r="H1632" i="2"/>
  <c r="Y1632" i="2"/>
  <c r="S1632" i="2"/>
  <c r="P1632" i="2"/>
  <c r="M1632" i="2"/>
  <c r="R1632" i="2"/>
  <c r="F1632" i="2"/>
  <c r="N1632" i="2"/>
  <c r="Z1632" i="2"/>
  <c r="J1632" i="2"/>
  <c r="T1632" i="2"/>
  <c r="K1632" i="2"/>
  <c r="V1632" i="2"/>
  <c r="W1632" i="2"/>
  <c r="X1632" i="2"/>
  <c r="Q1632" i="2"/>
  <c r="O1632" i="2"/>
  <c r="U1632" i="2"/>
  <c r="G1632" i="2"/>
  <c r="AA1632" i="2"/>
  <c r="L1632" i="2"/>
  <c r="I1632" i="2"/>
  <c r="O1765" i="2"/>
  <c r="K1765" i="2"/>
  <c r="G1765" i="2"/>
  <c r="X1765" i="2"/>
  <c r="N1765" i="2"/>
  <c r="Y1765" i="2"/>
  <c r="Z1765" i="2"/>
  <c r="AA1765" i="2"/>
  <c r="H1765" i="2"/>
  <c r="M1765" i="2"/>
  <c r="E1765" i="2"/>
  <c r="F1765" i="2"/>
  <c r="R1765" i="2"/>
  <c r="S1765" i="2"/>
  <c r="I1765" i="2"/>
  <c r="P1765" i="2"/>
  <c r="L1765" i="2"/>
  <c r="V1765" i="2"/>
  <c r="Q1765" i="2"/>
  <c r="J1765" i="2"/>
  <c r="AB1765" i="2"/>
  <c r="U1765" i="2"/>
  <c r="T1765" i="2"/>
  <c r="W1765" i="2"/>
  <c r="H1305" i="2"/>
  <c r="I1305" i="2"/>
  <c r="O1305" i="2"/>
  <c r="E1305" i="2"/>
  <c r="W1305" i="2"/>
  <c r="G1329" i="2"/>
  <c r="AB1329" i="2"/>
  <c r="E1329" i="2"/>
  <c r="O1329" i="2"/>
  <c r="X1329" i="2"/>
  <c r="V1329" i="2"/>
  <c r="L1329" i="2"/>
  <c r="K1329" i="2"/>
  <c r="S1329" i="2"/>
  <c r="AA1329" i="2"/>
  <c r="I1329" i="2"/>
  <c r="Z1329" i="2"/>
  <c r="F1329" i="2"/>
  <c r="Y1329" i="2"/>
  <c r="P1329" i="2"/>
  <c r="R1329" i="2"/>
  <c r="W1329" i="2"/>
  <c r="H1329" i="2"/>
  <c r="M1329" i="2"/>
  <c r="N1329" i="2"/>
  <c r="U1329" i="2"/>
  <c r="J1329" i="2"/>
  <c r="Q1329" i="2"/>
  <c r="T1329" i="2"/>
  <c r="T1897" i="2"/>
  <c r="R1897" i="2"/>
  <c r="AA1897" i="2"/>
  <c r="P1726" i="2"/>
  <c r="E1726" i="2"/>
  <c r="U1726" i="2"/>
  <c r="Z1726" i="2"/>
  <c r="W1726" i="2"/>
  <c r="N1726" i="2"/>
  <c r="T1726" i="2"/>
  <c r="I1726" i="2"/>
  <c r="Y1726" i="2"/>
  <c r="F1726" i="2"/>
  <c r="K1726" i="2"/>
  <c r="O1726" i="2"/>
  <c r="H1726" i="2"/>
  <c r="X1726" i="2"/>
  <c r="M1726" i="2"/>
  <c r="J1726" i="2"/>
  <c r="V1726" i="2"/>
  <c r="S1726" i="2"/>
  <c r="AB1726" i="2"/>
  <c r="AA1726" i="2"/>
  <c r="Q1726" i="2"/>
  <c r="R1726" i="2"/>
  <c r="L1726" i="2"/>
  <c r="G1726" i="2"/>
  <c r="J1866" i="2"/>
  <c r="Z1866" i="2"/>
  <c r="S1866" i="2"/>
  <c r="T1866" i="2"/>
  <c r="I1866" i="2"/>
  <c r="U1866" i="2"/>
  <c r="N1866" i="2"/>
  <c r="G1866" i="2"/>
  <c r="W1866" i="2"/>
  <c r="AB1866" i="2"/>
  <c r="Y1866" i="2"/>
  <c r="P1866" i="2"/>
  <c r="R1866" i="2"/>
  <c r="K1866" i="2"/>
  <c r="AA1866" i="2"/>
  <c r="H1866" i="2"/>
  <c r="E1866" i="2"/>
  <c r="Q1866" i="2"/>
  <c r="V1866" i="2"/>
  <c r="M1866" i="2"/>
  <c r="L1866" i="2"/>
  <c r="F1866" i="2"/>
  <c r="X1866" i="2"/>
  <c r="O1866" i="2"/>
  <c r="V1864" i="2"/>
  <c r="O1864" i="2"/>
  <c r="Q1864" i="2"/>
  <c r="T1864" i="2"/>
  <c r="R1864" i="2"/>
  <c r="W1864" i="2"/>
  <c r="I1864" i="2"/>
  <c r="H1864" i="2"/>
  <c r="M1864" i="2"/>
  <c r="AA1864" i="2"/>
  <c r="E1864" i="2"/>
  <c r="L1864" i="2"/>
  <c r="K1864" i="2"/>
  <c r="G1864" i="2"/>
  <c r="Y1864" i="2"/>
  <c r="J1864" i="2"/>
  <c r="AB1864" i="2"/>
  <c r="X1864" i="2"/>
  <c r="F1864" i="2"/>
  <c r="Z1864" i="2"/>
  <c r="N1864" i="2"/>
  <c r="P1864" i="2"/>
  <c r="U1864" i="2"/>
  <c r="S1864" i="2"/>
  <c r="O1594" i="2"/>
  <c r="H1594" i="2"/>
  <c r="X1594" i="2"/>
  <c r="Y1594" i="2"/>
  <c r="M1594" i="2"/>
  <c r="E1594" i="2"/>
  <c r="S1594" i="2"/>
  <c r="L1594" i="2"/>
  <c r="AB1594" i="2"/>
  <c r="J1594" i="2"/>
  <c r="U1594" i="2"/>
  <c r="F1594" i="2"/>
  <c r="G1594" i="2"/>
  <c r="W1594" i="2"/>
  <c r="P1594" i="2"/>
  <c r="I1594" i="2"/>
  <c r="R1594" i="2"/>
  <c r="V1594" i="2"/>
  <c r="AA1594" i="2"/>
  <c r="N1594" i="2"/>
  <c r="T1594" i="2"/>
  <c r="Q1594" i="2"/>
  <c r="K1594" i="2"/>
  <c r="Z1594" i="2"/>
  <c r="E1819" i="2"/>
  <c r="Q1819" i="2"/>
  <c r="I1819" i="2"/>
  <c r="G1819" i="2"/>
  <c r="AA1819" i="2"/>
  <c r="V1819" i="2"/>
  <c r="P1819" i="2"/>
  <c r="AB1819" i="2"/>
  <c r="L1819" i="2"/>
  <c r="W1819" i="2"/>
  <c r="J1819" i="2"/>
  <c r="U1819" i="2"/>
  <c r="Y1819" i="2"/>
  <c r="T1819" i="2"/>
  <c r="M1819" i="2"/>
  <c r="R1819" i="2"/>
  <c r="S1819" i="2"/>
  <c r="Z1819" i="2"/>
  <c r="N1819" i="2"/>
  <c r="H1819" i="2"/>
  <c r="F1819" i="2"/>
  <c r="X1819" i="2"/>
  <c r="O1819" i="2"/>
  <c r="K1819" i="2"/>
  <c r="N1603" i="2"/>
  <c r="J1603" i="2"/>
  <c r="F1603" i="2"/>
  <c r="R1603" i="2"/>
  <c r="V1603" i="2"/>
  <c r="S1603" i="2"/>
  <c r="T1603" i="2"/>
  <c r="P1603" i="2"/>
  <c r="Q1603" i="2"/>
  <c r="L1603" i="2"/>
  <c r="O1603" i="2"/>
  <c r="W1603" i="2"/>
  <c r="G1603" i="2"/>
  <c r="Y1603" i="2"/>
  <c r="U1603" i="2"/>
  <c r="AB1603" i="2"/>
  <c r="X1603" i="2"/>
  <c r="AA1603" i="2"/>
  <c r="E1603" i="2"/>
  <c r="K1603" i="2"/>
  <c r="H1603" i="2"/>
  <c r="I1603" i="2"/>
  <c r="M1603" i="2"/>
  <c r="Z1603" i="2"/>
  <c r="E1471" i="2"/>
  <c r="Z1471" i="2"/>
  <c r="L1471" i="2"/>
  <c r="AB1471" i="2"/>
  <c r="V1471" i="2"/>
  <c r="AA1471" i="2"/>
  <c r="J1471" i="2"/>
  <c r="I1471" i="2"/>
  <c r="R1471" i="2"/>
  <c r="N1471" i="2"/>
  <c r="F1471" i="2"/>
  <c r="O1471" i="2"/>
  <c r="P1471" i="2"/>
  <c r="Q1471" i="2"/>
  <c r="Y1471" i="2"/>
  <c r="T1471" i="2"/>
  <c r="W1471" i="2"/>
  <c r="K1471" i="2"/>
  <c r="M1471" i="2"/>
  <c r="G1471" i="2"/>
  <c r="H1471" i="2"/>
  <c r="U1471" i="2"/>
  <c r="S1471" i="2"/>
  <c r="X1471" i="2"/>
  <c r="H1447" i="2"/>
  <c r="F1447" i="2"/>
  <c r="I1447" i="2"/>
  <c r="E1447" i="2"/>
  <c r="Z1447" i="2"/>
  <c r="K1447" i="2"/>
  <c r="M1447" i="2"/>
  <c r="N1447" i="2"/>
  <c r="P1447" i="2"/>
  <c r="T1447" i="2"/>
  <c r="J1447" i="2"/>
  <c r="AA1447" i="2"/>
  <c r="R1447" i="2"/>
  <c r="U1447" i="2"/>
  <c r="V1447" i="2"/>
  <c r="Y1447" i="2"/>
  <c r="W1447" i="2"/>
  <c r="O1447" i="2"/>
  <c r="Q1447" i="2"/>
  <c r="G1447" i="2"/>
  <c r="L1447" i="2"/>
  <c r="X1447" i="2"/>
  <c r="S1447" i="2"/>
  <c r="AB1447" i="2"/>
  <c r="R1904" i="2"/>
  <c r="N1904" i="2"/>
  <c r="Z1904" i="2"/>
  <c r="P1904" i="2"/>
  <c r="U1904" i="2"/>
  <c r="I1904" i="2"/>
  <c r="E1904" i="2"/>
  <c r="W1904" i="2"/>
  <c r="S1904" i="2"/>
  <c r="T1904" i="2"/>
  <c r="AA1904" i="2"/>
  <c r="Q1904" i="2"/>
  <c r="G1904" i="2"/>
  <c r="AB1904" i="2"/>
  <c r="X1904" i="2"/>
  <c r="V1904" i="2"/>
  <c r="J1904" i="2"/>
  <c r="Y1904" i="2"/>
  <c r="F1904" i="2"/>
  <c r="L1904" i="2"/>
  <c r="K1904" i="2"/>
  <c r="H1904" i="2"/>
  <c r="O1904" i="2"/>
  <c r="M1904" i="2"/>
  <c r="R1384" i="2"/>
  <c r="L1384" i="2"/>
  <c r="X1384" i="2"/>
  <c r="G1384" i="2"/>
  <c r="AA1384" i="2"/>
  <c r="U1384" i="2"/>
  <c r="Z1384" i="2"/>
  <c r="V1384" i="2"/>
  <c r="AB1384" i="2"/>
  <c r="W1384" i="2"/>
  <c r="I1384" i="2"/>
  <c r="Y1384" i="2"/>
  <c r="H1384" i="2"/>
  <c r="N1384" i="2"/>
  <c r="F1384" i="2"/>
  <c r="Q1384" i="2"/>
  <c r="S1384" i="2"/>
  <c r="O1384" i="2"/>
  <c r="T1384" i="2"/>
  <c r="E1384" i="2"/>
  <c r="P1384" i="2"/>
  <c r="M1384" i="2"/>
  <c r="J1384" i="2"/>
  <c r="K1384" i="2"/>
  <c r="P1328" i="2"/>
  <c r="J1328" i="2"/>
  <c r="X1328" i="2"/>
  <c r="G1328" i="2"/>
  <c r="K1328" i="2"/>
  <c r="M1328" i="2"/>
  <c r="T1328" i="2"/>
  <c r="Z1328" i="2"/>
  <c r="E1328" i="2"/>
  <c r="W1328" i="2"/>
  <c r="I1328" i="2"/>
  <c r="V1328" i="2"/>
  <c r="AB1328" i="2"/>
  <c r="S1328" i="2"/>
  <c r="U1328" i="2"/>
  <c r="F1328" i="2"/>
  <c r="R1328" i="2"/>
  <c r="Y1328" i="2"/>
  <c r="Q1328" i="2"/>
  <c r="AA1328" i="2"/>
  <c r="L1328" i="2"/>
  <c r="N1328" i="2"/>
  <c r="H1328" i="2"/>
  <c r="O1328" i="2"/>
  <c r="Q1538" i="2"/>
  <c r="J1538" i="2"/>
  <c r="Z1538" i="2"/>
  <c r="H1538" i="2"/>
  <c r="AA1538" i="2"/>
  <c r="L1538" i="2"/>
  <c r="M1538" i="2"/>
  <c r="F1538" i="2"/>
  <c r="V1538" i="2"/>
  <c r="W1538" i="2"/>
  <c r="S1538" i="2"/>
  <c r="K1538" i="2"/>
  <c r="E1538" i="2"/>
  <c r="U1538" i="2"/>
  <c r="N1538" i="2"/>
  <c r="G1538" i="2"/>
  <c r="P1538" i="2"/>
  <c r="AB1538" i="2"/>
  <c r="I1538" i="2"/>
  <c r="Y1538" i="2"/>
  <c r="R1538" i="2"/>
  <c r="O1538" i="2"/>
  <c r="X1538" i="2"/>
  <c r="T1538" i="2"/>
  <c r="L1697" i="2"/>
  <c r="H1697" i="2"/>
  <c r="J1697" i="2"/>
  <c r="P1697" i="2"/>
  <c r="F1697" i="2"/>
  <c r="I1697" i="2"/>
  <c r="AB1697" i="2"/>
  <c r="T1697" i="2"/>
  <c r="K1697" i="2"/>
  <c r="U1697" i="2"/>
  <c r="G1697" i="2"/>
  <c r="N1697" i="2"/>
  <c r="O1697" i="2"/>
  <c r="V1697" i="2"/>
  <c r="M1697" i="2"/>
  <c r="R1697" i="2"/>
  <c r="S1697" i="2"/>
  <c r="Z1697" i="2"/>
  <c r="Q1697" i="2"/>
  <c r="Y1697" i="2"/>
  <c r="AA1697" i="2"/>
  <c r="E1697" i="2"/>
  <c r="W1697" i="2"/>
  <c r="X1697" i="2"/>
  <c r="K1823" i="2"/>
  <c r="AA1823" i="2"/>
  <c r="P1823" i="2"/>
  <c r="F1823" i="2"/>
  <c r="V1823" i="2"/>
  <c r="S1823" i="2"/>
  <c r="G1595" i="2"/>
  <c r="H1385" i="2"/>
  <c r="AA1595" i="2"/>
  <c r="E1595" i="2"/>
  <c r="W1595" i="2"/>
  <c r="H1595" i="2"/>
  <c r="U1595" i="2"/>
  <c r="AA1385" i="2"/>
  <c r="O1571" i="2"/>
  <c r="T1571" i="2"/>
  <c r="F1571" i="2"/>
  <c r="X1571" i="2"/>
  <c r="I1571" i="2"/>
  <c r="K1897" i="2"/>
  <c r="F1305" i="2"/>
  <c r="J1897" i="2"/>
  <c r="W1897" i="2"/>
  <c r="E1897" i="2"/>
  <c r="Z1897" i="2"/>
  <c r="H1897" i="2"/>
  <c r="K1305" i="2"/>
  <c r="V1305" i="2"/>
  <c r="X1305" i="2"/>
  <c r="AA1305" i="2"/>
  <c r="M1832" i="2"/>
  <c r="Z1832" i="2"/>
  <c r="G1832" i="2"/>
  <c r="R1832" i="2"/>
  <c r="Q1832" i="2"/>
  <c r="N1828" i="2"/>
  <c r="T1828" i="2"/>
  <c r="AB1828" i="2"/>
  <c r="Z1828" i="2"/>
  <c r="O1828" i="2"/>
  <c r="S1828" i="2"/>
  <c r="L1915" i="2"/>
  <c r="E1915" i="2"/>
  <c r="W1915" i="2"/>
  <c r="K1915" i="2"/>
  <c r="F1915" i="2"/>
  <c r="Z1915" i="2"/>
  <c r="X1915" i="2"/>
  <c r="U1915" i="2"/>
  <c r="Y1915" i="2"/>
  <c r="S1915" i="2"/>
  <c r="O1915" i="2"/>
  <c r="AB1915" i="2"/>
  <c r="N1915" i="2"/>
  <c r="R1915" i="2"/>
  <c r="M1915" i="2"/>
  <c r="G1915" i="2"/>
  <c r="V1915" i="2"/>
  <c r="H1915" i="2"/>
  <c r="I1915" i="2"/>
  <c r="Q1915" i="2"/>
  <c r="P1915" i="2"/>
  <c r="AA1915" i="2"/>
  <c r="T1915" i="2"/>
  <c r="J1915" i="2"/>
  <c r="R1550" i="2"/>
  <c r="K1550" i="2"/>
  <c r="AA1550" i="2"/>
  <c r="I1550" i="2"/>
  <c r="AB1550" i="2"/>
  <c r="E1550" i="2"/>
  <c r="F1550" i="2"/>
  <c r="V1550" i="2"/>
  <c r="O1550" i="2"/>
  <c r="H1550" i="2"/>
  <c r="Q1550" i="2"/>
  <c r="U1550" i="2"/>
  <c r="N1550" i="2"/>
  <c r="G1550" i="2"/>
  <c r="W1550" i="2"/>
  <c r="X1550" i="2"/>
  <c r="L1550" i="2"/>
  <c r="T1550" i="2"/>
  <c r="J1550" i="2"/>
  <c r="Z1550" i="2"/>
  <c r="S1550" i="2"/>
  <c r="P1550" i="2"/>
  <c r="Y1550" i="2"/>
  <c r="M1550" i="2"/>
  <c r="H1607" i="2"/>
  <c r="I1607" i="2"/>
  <c r="J1607" i="2"/>
  <c r="P1607" i="2"/>
  <c r="Z1607" i="2"/>
  <c r="K1607" i="2"/>
  <c r="X1607" i="2"/>
  <c r="U1607" i="2"/>
  <c r="AB1607" i="2"/>
  <c r="S1607" i="2"/>
  <c r="G1607" i="2"/>
  <c r="N1607" i="2"/>
  <c r="L1607" i="2"/>
  <c r="Q1607" i="2"/>
  <c r="O1607" i="2"/>
  <c r="R1607" i="2"/>
  <c r="Y1607" i="2"/>
  <c r="E1607" i="2"/>
  <c r="W1607" i="2"/>
  <c r="M1607" i="2"/>
  <c r="T1607" i="2"/>
  <c r="V1607" i="2"/>
  <c r="F1607" i="2"/>
  <c r="AA1607" i="2"/>
  <c r="AB1404" i="2"/>
  <c r="T1404" i="2"/>
  <c r="R1404" i="2"/>
  <c r="K1404" i="2"/>
  <c r="E1404" i="2"/>
  <c r="W1404" i="2"/>
  <c r="G1404" i="2"/>
  <c r="Z1404" i="2"/>
  <c r="V1404" i="2"/>
  <c r="N1404" i="2"/>
  <c r="S1404" i="2"/>
  <c r="J1404" i="2"/>
  <c r="Q1404" i="2"/>
  <c r="U1404" i="2"/>
  <c r="Y1404" i="2"/>
  <c r="AA1404" i="2"/>
  <c r="X1404" i="2"/>
  <c r="F1404" i="2"/>
  <c r="H1404" i="2"/>
  <c r="I1404" i="2"/>
  <c r="L1404" i="2"/>
  <c r="O1404" i="2"/>
  <c r="P1404" i="2"/>
  <c r="M1404" i="2"/>
  <c r="T1782" i="2"/>
  <c r="I1782" i="2"/>
  <c r="Y1782" i="2"/>
  <c r="F1782" i="2"/>
  <c r="W1782" i="2"/>
  <c r="O1782" i="2"/>
  <c r="P1782" i="2"/>
  <c r="M1782" i="2"/>
  <c r="R1782" i="2"/>
  <c r="G1782" i="2"/>
  <c r="X1782" i="2"/>
  <c r="Q1782" i="2"/>
  <c r="Z1782" i="2"/>
  <c r="K1782" i="2"/>
  <c r="H1782" i="2"/>
  <c r="AB1782" i="2"/>
  <c r="U1782" i="2"/>
  <c r="N1782" i="2"/>
  <c r="S1782" i="2"/>
  <c r="E1782" i="2"/>
  <c r="V1782" i="2"/>
  <c r="L1782" i="2"/>
  <c r="AA1782" i="2"/>
  <c r="J1782" i="2"/>
  <c r="N1523" i="2"/>
  <c r="J1523" i="2"/>
  <c r="L1523" i="2"/>
  <c r="Q1523" i="2"/>
  <c r="H1523" i="2"/>
  <c r="S1523" i="2"/>
  <c r="T1523" i="2"/>
  <c r="P1523" i="2"/>
  <c r="V1523" i="2"/>
  <c r="F1523" i="2"/>
  <c r="O1523" i="2"/>
  <c r="W1523" i="2"/>
  <c r="G1523" i="2"/>
  <c r="Y1523" i="2"/>
  <c r="U1523" i="2"/>
  <c r="M1523" i="2"/>
  <c r="AB1523" i="2"/>
  <c r="AA1523" i="2"/>
  <c r="E1523" i="2"/>
  <c r="K1523" i="2"/>
  <c r="Z1523" i="2"/>
  <c r="X1523" i="2"/>
  <c r="I1523" i="2"/>
  <c r="R1523" i="2"/>
  <c r="AB1399" i="2"/>
  <c r="L1399" i="2"/>
  <c r="E1399" i="2"/>
  <c r="Z1399" i="2"/>
  <c r="V1399" i="2"/>
  <c r="N1399" i="2"/>
  <c r="I1399" i="2"/>
  <c r="P1399" i="2"/>
  <c r="J1399" i="2"/>
  <c r="F1399" i="2"/>
  <c r="AA1399" i="2"/>
  <c r="Y1399" i="2"/>
  <c r="S1399" i="2"/>
  <c r="O1399" i="2"/>
  <c r="M1399" i="2"/>
  <c r="H1399" i="2"/>
  <c r="U1399" i="2"/>
  <c r="W1399" i="2"/>
  <c r="K1399" i="2"/>
  <c r="Q1399" i="2"/>
  <c r="X1399" i="2"/>
  <c r="R1399" i="2"/>
  <c r="G1399" i="2"/>
  <c r="T1399" i="2"/>
  <c r="N1825" i="2"/>
  <c r="O1825" i="2"/>
  <c r="P1825" i="2"/>
  <c r="G1825" i="2"/>
  <c r="L1825" i="2"/>
  <c r="M1825" i="2"/>
  <c r="S1825" i="2"/>
  <c r="T1825" i="2"/>
  <c r="AA1825" i="2"/>
  <c r="R1825" i="2"/>
  <c r="U1825" i="2"/>
  <c r="I1825" i="2"/>
  <c r="X1825" i="2"/>
  <c r="V1825" i="2"/>
  <c r="Q1825" i="2"/>
  <c r="Z1825" i="2"/>
  <c r="K1825" i="2"/>
  <c r="E1825" i="2"/>
  <c r="F1825" i="2"/>
  <c r="Y1825" i="2"/>
  <c r="H1825" i="2"/>
  <c r="W1825" i="2"/>
  <c r="J1825" i="2"/>
  <c r="AB1825" i="2"/>
  <c r="K1517" i="2"/>
  <c r="W1517" i="2"/>
  <c r="T1517" i="2"/>
  <c r="Z1517" i="2"/>
  <c r="V1517" i="2"/>
  <c r="M1517" i="2"/>
  <c r="S1517" i="2"/>
  <c r="O1517" i="2"/>
  <c r="G1517" i="2"/>
  <c r="J1517" i="2"/>
  <c r="F1517" i="2"/>
  <c r="R1517" i="2"/>
  <c r="AA1517" i="2"/>
  <c r="X1517" i="2"/>
  <c r="H1517" i="2"/>
  <c r="Y1517" i="2"/>
  <c r="U1517" i="2"/>
  <c r="Q1517" i="2"/>
  <c r="AB1517" i="2"/>
  <c r="E1517" i="2"/>
  <c r="I1517" i="2"/>
  <c r="L1517" i="2"/>
  <c r="N1517" i="2"/>
  <c r="P1517" i="2"/>
  <c r="J1653" i="2"/>
  <c r="P1653" i="2"/>
  <c r="I1653" i="2"/>
  <c r="N1653" i="2"/>
  <c r="W1653" i="2"/>
  <c r="Q1653" i="2"/>
  <c r="Z1653" i="2"/>
  <c r="L1653" i="2"/>
  <c r="Y1653" i="2"/>
  <c r="O1653" i="2"/>
  <c r="M1653" i="2"/>
  <c r="G1653" i="2"/>
  <c r="E1653" i="2"/>
  <c r="H1653" i="2"/>
  <c r="V1653" i="2"/>
  <c r="K1653" i="2"/>
  <c r="AA1653" i="2"/>
  <c r="X1653" i="2"/>
  <c r="R1653" i="2"/>
  <c r="U1653" i="2"/>
  <c r="S1653" i="2"/>
  <c r="T1653" i="2"/>
  <c r="F1653" i="2"/>
  <c r="AB1653" i="2"/>
  <c r="H1624" i="2"/>
  <c r="Y1624" i="2"/>
  <c r="L1624" i="2"/>
  <c r="O1624" i="2"/>
  <c r="AB1624" i="2"/>
  <c r="E1624" i="2"/>
  <c r="T1624" i="2"/>
  <c r="R1624" i="2"/>
  <c r="M1624" i="2"/>
  <c r="P1624" i="2"/>
  <c r="Z1624" i="2"/>
  <c r="N1624" i="2"/>
  <c r="X1624" i="2"/>
  <c r="K1624" i="2"/>
  <c r="F1624" i="2"/>
  <c r="U1624" i="2"/>
  <c r="J1624" i="2"/>
  <c r="W1624" i="2"/>
  <c r="V1624" i="2"/>
  <c r="I1624" i="2"/>
  <c r="S1624" i="2"/>
  <c r="AA1624" i="2"/>
  <c r="Q1624" i="2"/>
  <c r="G1624" i="2"/>
  <c r="O1909" i="2"/>
  <c r="H1909" i="2"/>
  <c r="X1909" i="2"/>
  <c r="Y1909" i="2"/>
  <c r="V1909" i="2"/>
  <c r="M1909" i="2"/>
  <c r="G1909" i="2"/>
  <c r="AA1909" i="2"/>
  <c r="AB1909" i="2"/>
  <c r="U1909" i="2"/>
  <c r="Z1909" i="2"/>
  <c r="K1909" i="2"/>
  <c r="L1909" i="2"/>
  <c r="I1909" i="2"/>
  <c r="F1909" i="2"/>
  <c r="N1909" i="2"/>
  <c r="P1909" i="2"/>
  <c r="J1909" i="2"/>
  <c r="T1909" i="2"/>
  <c r="R1909" i="2"/>
  <c r="S1909" i="2"/>
  <c r="Q1909" i="2"/>
  <c r="W1909" i="2"/>
  <c r="E1909" i="2"/>
  <c r="G1555" i="2"/>
  <c r="Y1555" i="2"/>
  <c r="U1555" i="2"/>
  <c r="M1555" i="2"/>
  <c r="H1555" i="2"/>
  <c r="AA1555" i="2"/>
  <c r="I1555" i="2"/>
  <c r="E1555" i="2"/>
  <c r="Z1555" i="2"/>
  <c r="X1555" i="2"/>
  <c r="Q1555" i="2"/>
  <c r="K1555" i="2"/>
  <c r="N1555" i="2"/>
  <c r="J1555" i="2"/>
  <c r="L1555" i="2"/>
  <c r="F1555" i="2"/>
  <c r="R1555" i="2"/>
  <c r="S1555" i="2"/>
  <c r="T1555" i="2"/>
  <c r="O1555" i="2"/>
  <c r="V1555" i="2"/>
  <c r="AB1555" i="2"/>
  <c r="W1555" i="2"/>
  <c r="P1555" i="2"/>
  <c r="T1807" i="2"/>
  <c r="V1807" i="2"/>
  <c r="Z1807" i="2"/>
  <c r="Q1807" i="2"/>
  <c r="R1807" i="2"/>
  <c r="Y1807" i="2"/>
  <c r="L1807" i="2"/>
  <c r="U1807" i="2"/>
  <c r="O1807" i="2"/>
  <c r="S1807" i="2"/>
  <c r="N1807" i="2"/>
  <c r="AA1807" i="2"/>
  <c r="M1807" i="2"/>
  <c r="J1807" i="2"/>
  <c r="P1807" i="2"/>
  <c r="E1807" i="2"/>
  <c r="X1807" i="2"/>
  <c r="H1807" i="2"/>
  <c r="AB1807" i="2"/>
  <c r="W1807" i="2"/>
  <c r="F1807" i="2"/>
  <c r="G1807" i="2"/>
  <c r="I1807" i="2"/>
  <c r="K1807" i="2"/>
  <c r="L1888" i="2"/>
  <c r="H1888" i="2"/>
  <c r="O1888" i="2"/>
  <c r="V1888" i="2"/>
  <c r="J1888" i="2"/>
  <c r="Y1888" i="2"/>
  <c r="R1888" i="2"/>
  <c r="N1888" i="2"/>
  <c r="Z1888" i="2"/>
  <c r="F1888" i="2"/>
  <c r="U1888" i="2"/>
  <c r="M1888" i="2"/>
  <c r="E1888" i="2"/>
  <c r="W1888" i="2"/>
  <c r="S1888" i="2"/>
  <c r="T1888" i="2"/>
  <c r="P1888" i="2"/>
  <c r="Q1888" i="2"/>
  <c r="AB1888" i="2"/>
  <c r="I1888" i="2"/>
  <c r="K1888" i="2"/>
  <c r="G1888" i="2"/>
  <c r="AA1888" i="2"/>
  <c r="X1888" i="2"/>
  <c r="M1618" i="2"/>
  <c r="F1618" i="2"/>
  <c r="V1618" i="2"/>
  <c r="AA1618" i="2"/>
  <c r="O1618" i="2"/>
  <c r="W1618" i="2"/>
  <c r="Q1618" i="2"/>
  <c r="J1618" i="2"/>
  <c r="Z1618" i="2"/>
  <c r="L1618" i="2"/>
  <c r="X1618" i="2"/>
  <c r="H1618" i="2"/>
  <c r="E1618" i="2"/>
  <c r="U1618" i="2"/>
  <c r="N1618" i="2"/>
  <c r="K1618" i="2"/>
  <c r="T1618" i="2"/>
  <c r="P1618" i="2"/>
  <c r="S1618" i="2"/>
  <c r="I1618" i="2"/>
  <c r="AB1618" i="2"/>
  <c r="Y1618" i="2"/>
  <c r="G1618" i="2"/>
  <c r="R1618" i="2"/>
  <c r="Z1709" i="2"/>
  <c r="V1709" i="2"/>
  <c r="F1709" i="2"/>
  <c r="U1709" i="2"/>
  <c r="AB1709" i="2"/>
  <c r="Q1709" i="2"/>
  <c r="O1709" i="2"/>
  <c r="R1709" i="2"/>
  <c r="AA1709" i="2"/>
  <c r="L1709" i="2"/>
  <c r="E1709" i="2"/>
  <c r="X1709" i="2"/>
  <c r="J1709" i="2"/>
  <c r="I1709" i="2"/>
  <c r="N1709" i="2"/>
  <c r="W1709" i="2"/>
  <c r="G1709" i="2"/>
  <c r="P1709" i="2"/>
  <c r="T1709" i="2"/>
  <c r="K1709" i="2"/>
  <c r="Y1709" i="2"/>
  <c r="H1709" i="2"/>
  <c r="M1709" i="2"/>
  <c r="S1709" i="2"/>
  <c r="G1354" i="2"/>
  <c r="N1354" i="2"/>
  <c r="AB1354" i="2"/>
  <c r="T1354" i="2"/>
  <c r="Y1354" i="2"/>
  <c r="O1354" i="2"/>
  <c r="J1354" i="2"/>
  <c r="X1354" i="2"/>
  <c r="H1354" i="2"/>
  <c r="Q1354" i="2"/>
  <c r="E1354" i="2"/>
  <c r="M1354" i="2"/>
  <c r="F1354" i="2"/>
  <c r="AA1354" i="2"/>
  <c r="I1354" i="2"/>
  <c r="L1354" i="2"/>
  <c r="U1354" i="2"/>
  <c r="R1354" i="2"/>
  <c r="V1354" i="2"/>
  <c r="W1354" i="2"/>
  <c r="Z1354" i="2"/>
  <c r="K1354" i="2"/>
  <c r="P1354" i="2"/>
  <c r="S1354" i="2"/>
  <c r="T1677" i="2"/>
  <c r="Y1677" i="2"/>
  <c r="M1677" i="2"/>
  <c r="S1677" i="2"/>
  <c r="AB1677" i="2"/>
  <c r="U1677" i="2"/>
  <c r="Z1677" i="2"/>
  <c r="R1677" i="2"/>
  <c r="W1677" i="2"/>
  <c r="Q1677" i="2"/>
  <c r="K1677" i="2"/>
  <c r="J1677" i="2"/>
  <c r="AA1677" i="2"/>
  <c r="L1677" i="2"/>
  <c r="O1677" i="2"/>
  <c r="N1677" i="2"/>
  <c r="E1677" i="2"/>
  <c r="G1677" i="2"/>
  <c r="V1677" i="2"/>
  <c r="H1677" i="2"/>
  <c r="I1677" i="2"/>
  <c r="F1677" i="2"/>
  <c r="P1677" i="2"/>
  <c r="X1677" i="2"/>
  <c r="I1651" i="2"/>
  <c r="E1651" i="2"/>
  <c r="Z1651" i="2"/>
  <c r="L1651" i="2"/>
  <c r="V1651" i="2"/>
  <c r="W1651" i="2"/>
  <c r="Y1651" i="2"/>
  <c r="F1651" i="2"/>
  <c r="H1651" i="2"/>
  <c r="O1651" i="2"/>
  <c r="G1651" i="2"/>
  <c r="J1651" i="2"/>
  <c r="Q1651" i="2"/>
  <c r="R1651" i="2"/>
  <c r="K1651" i="2"/>
  <c r="N1651" i="2"/>
  <c r="P1651" i="2"/>
  <c r="AB1651" i="2"/>
  <c r="M1651" i="2"/>
  <c r="AA1651" i="2"/>
  <c r="S1651" i="2"/>
  <c r="T1651" i="2"/>
  <c r="U1651" i="2"/>
  <c r="X1651" i="2"/>
  <c r="O1411" i="2"/>
  <c r="H1411" i="2"/>
  <c r="I1411" i="2"/>
  <c r="E1411" i="2"/>
  <c r="Q1411" i="2"/>
  <c r="J1411" i="2"/>
  <c r="S1411" i="2"/>
  <c r="M1411" i="2"/>
  <c r="N1411" i="2"/>
  <c r="P1411" i="2"/>
  <c r="AB1411" i="2"/>
  <c r="L1411" i="2"/>
  <c r="G1411" i="2"/>
  <c r="W1411" i="2"/>
  <c r="R1411" i="2"/>
  <c r="T1411" i="2"/>
  <c r="Z1411" i="2"/>
  <c r="U1411" i="2"/>
  <c r="Y1411" i="2"/>
  <c r="K1411" i="2"/>
  <c r="F1411" i="2"/>
  <c r="AA1411" i="2"/>
  <c r="V1411" i="2"/>
  <c r="X1411" i="2"/>
  <c r="Y1708" i="2"/>
  <c r="AB1708" i="2"/>
  <c r="Q1708" i="2"/>
  <c r="R1708" i="2"/>
  <c r="J1708" i="2"/>
  <c r="Z1708" i="2"/>
  <c r="S1708" i="2"/>
  <c r="T1708" i="2"/>
  <c r="X1708" i="2"/>
  <c r="U1708" i="2"/>
  <c r="V1708" i="2"/>
  <c r="K1708" i="2"/>
  <c r="E1708" i="2"/>
  <c r="G1708" i="2"/>
  <c r="O1708" i="2"/>
  <c r="W1708" i="2"/>
  <c r="P1708" i="2"/>
  <c r="AA1708" i="2"/>
  <c r="L1708" i="2"/>
  <c r="M1708" i="2"/>
  <c r="H1708" i="2"/>
  <c r="I1708" i="2"/>
  <c r="F1708" i="2"/>
  <c r="N1708" i="2"/>
  <c r="Z1681" i="2"/>
  <c r="X1681" i="2"/>
  <c r="T1681" i="2"/>
  <c r="M1681" i="2"/>
  <c r="P1681" i="2"/>
  <c r="R1681" i="2"/>
  <c r="Q1681" i="2"/>
  <c r="E1830" i="2"/>
  <c r="U1830" i="2"/>
  <c r="N1830" i="2"/>
  <c r="G1830" i="2"/>
  <c r="S1830" i="2"/>
  <c r="P1830" i="2"/>
  <c r="I1830" i="2"/>
  <c r="Y1830" i="2"/>
  <c r="R1830" i="2"/>
  <c r="O1830" i="2"/>
  <c r="AA1830" i="2"/>
  <c r="X1830" i="2"/>
  <c r="F1830" i="2"/>
  <c r="W1830" i="2"/>
  <c r="L1830" i="2"/>
  <c r="M1830" i="2"/>
  <c r="Z1830" i="2"/>
  <c r="T1830" i="2"/>
  <c r="Q1830" i="2"/>
  <c r="K1830" i="2"/>
  <c r="J1830" i="2"/>
  <c r="AB1830" i="2"/>
  <c r="H1830" i="2"/>
  <c r="V1830" i="2"/>
  <c r="M1442" i="2"/>
  <c r="G1442" i="2"/>
  <c r="AB1442" i="2"/>
  <c r="X1442" i="2"/>
  <c r="P1442" i="2"/>
  <c r="K1442" i="2"/>
  <c r="Q1442" i="2"/>
  <c r="L1442" i="2"/>
  <c r="H1442" i="2"/>
  <c r="O1442" i="2"/>
  <c r="AA1442" i="2"/>
  <c r="V1442" i="2"/>
  <c r="E1442" i="2"/>
  <c r="U1442" i="2"/>
  <c r="R1442" i="2"/>
  <c r="N1442" i="2"/>
  <c r="Z1442" i="2"/>
  <c r="T1442" i="2"/>
  <c r="S1442" i="2"/>
  <c r="Y1442" i="2"/>
  <c r="J1442" i="2"/>
  <c r="W1442" i="2"/>
  <c r="I1442" i="2"/>
  <c r="F1442" i="2"/>
  <c r="W1663" i="2"/>
  <c r="N1663" i="2"/>
  <c r="Q1663" i="2"/>
  <c r="X1663" i="2"/>
  <c r="J1663" i="2"/>
  <c r="R1663" i="2"/>
  <c r="P1663" i="2"/>
  <c r="AA1663" i="2"/>
  <c r="F1663" i="2"/>
  <c r="AB1663" i="2"/>
  <c r="G1663" i="2"/>
  <c r="K1663" i="2"/>
  <c r="S1663" i="2"/>
  <c r="V1663" i="2"/>
  <c r="H1663" i="2"/>
  <c r="E1663" i="2"/>
  <c r="I1663" i="2"/>
  <c r="U1663" i="2"/>
  <c r="T1663" i="2"/>
  <c r="Y1663" i="2"/>
  <c r="M1663" i="2"/>
  <c r="O1663" i="2"/>
  <c r="Z1663" i="2"/>
  <c r="L1663" i="2"/>
  <c r="K1578" i="2"/>
  <c r="AA1578" i="2"/>
  <c r="T1578" i="2"/>
  <c r="M1578" i="2"/>
  <c r="V1578" i="2"/>
  <c r="Z1578" i="2"/>
  <c r="O1578" i="2"/>
  <c r="H1578" i="2"/>
  <c r="X1578" i="2"/>
  <c r="U1578" i="2"/>
  <c r="Q1578" i="2"/>
  <c r="R1578" i="2"/>
  <c r="G1578" i="2"/>
  <c r="P1578" i="2"/>
  <c r="N1578" i="2"/>
  <c r="S1578" i="2"/>
  <c r="AB1578" i="2"/>
  <c r="I1578" i="2"/>
  <c r="L1578" i="2"/>
  <c r="J1578" i="2"/>
  <c r="E1578" i="2"/>
  <c r="F1578" i="2"/>
  <c r="Y1578" i="2"/>
  <c r="W1578" i="2"/>
  <c r="H1441" i="2"/>
  <c r="AA1441" i="2"/>
  <c r="K1441" i="2"/>
  <c r="R1441" i="2"/>
  <c r="V1441" i="2"/>
  <c r="U1441" i="2"/>
  <c r="P1441" i="2"/>
  <c r="G1441" i="2"/>
  <c r="L1441" i="2"/>
  <c r="Q1441" i="2"/>
  <c r="J1441" i="2"/>
  <c r="Z1441" i="2"/>
  <c r="X1441" i="2"/>
  <c r="S1441" i="2"/>
  <c r="T1441" i="2"/>
  <c r="N1441" i="2"/>
  <c r="Y1441" i="2"/>
  <c r="I1441" i="2"/>
  <c r="W1441" i="2"/>
  <c r="E1441" i="2"/>
  <c r="M1441" i="2"/>
  <c r="O1441" i="2"/>
  <c r="F1441" i="2"/>
  <c r="AB1441" i="2"/>
  <c r="N1858" i="2"/>
  <c r="G1858" i="2"/>
  <c r="W1858" i="2"/>
  <c r="X1858" i="2"/>
  <c r="U1858" i="2"/>
  <c r="T1858" i="2"/>
  <c r="V1858" i="2"/>
  <c r="S1858" i="2"/>
  <c r="L1858" i="2"/>
  <c r="Q1858" i="2"/>
  <c r="F1858" i="2"/>
  <c r="Z1858" i="2"/>
  <c r="AA1858" i="2"/>
  <c r="AB1858" i="2"/>
  <c r="Y1858" i="2"/>
  <c r="J1858" i="2"/>
  <c r="H1858" i="2"/>
  <c r="E1858" i="2"/>
  <c r="R1858" i="2"/>
  <c r="P1858" i="2"/>
  <c r="O1858" i="2"/>
  <c r="I1858" i="2"/>
  <c r="K1858" i="2"/>
  <c r="M1858" i="2"/>
  <c r="H1558" i="2"/>
  <c r="X1558" i="2"/>
  <c r="M1558" i="2"/>
  <c r="F1558" i="2"/>
  <c r="O1558" i="2"/>
  <c r="S1558" i="2"/>
  <c r="L1558" i="2"/>
  <c r="AB1558" i="2"/>
  <c r="Q1558" i="2"/>
  <c r="N1558" i="2"/>
  <c r="W1558" i="2"/>
  <c r="J1558" i="2"/>
  <c r="P1558" i="2"/>
  <c r="E1558" i="2"/>
  <c r="U1558" i="2"/>
  <c r="V1558" i="2"/>
  <c r="R1558" i="2"/>
  <c r="Z1558" i="2"/>
  <c r="T1558" i="2"/>
  <c r="AA1558" i="2"/>
  <c r="Y1558" i="2"/>
  <c r="G1558" i="2"/>
  <c r="I1558" i="2"/>
  <c r="K1558" i="2"/>
  <c r="T1668" i="2"/>
  <c r="L1668" i="2"/>
  <c r="H1668" i="2"/>
  <c r="V1668" i="2"/>
  <c r="AA1668" i="2"/>
  <c r="E1668" i="2"/>
  <c r="N1379" i="2"/>
  <c r="I1379" i="2"/>
  <c r="E1379" i="2"/>
  <c r="AA1379" i="2"/>
  <c r="H1379" i="2"/>
  <c r="M1379" i="2"/>
  <c r="R1379" i="2"/>
  <c r="O1379" i="2"/>
  <c r="K1379" i="2"/>
  <c r="G1379" i="2"/>
  <c r="S1379" i="2"/>
  <c r="W1379" i="2"/>
  <c r="F1379" i="2"/>
  <c r="T1379" i="2"/>
  <c r="Q1379" i="2"/>
  <c r="J1379" i="2"/>
  <c r="Y1379" i="2"/>
  <c r="AB1379" i="2"/>
  <c r="U1379" i="2"/>
  <c r="V1379" i="2"/>
  <c r="L1379" i="2"/>
  <c r="X1379" i="2"/>
  <c r="Z1379" i="2"/>
  <c r="P1379" i="2"/>
  <c r="X1910" i="2"/>
  <c r="L1910" i="2"/>
  <c r="T1910" i="2"/>
  <c r="O1910" i="2"/>
  <c r="R1910" i="2"/>
  <c r="G1910" i="2"/>
  <c r="F1910" i="2"/>
  <c r="I1910" i="2"/>
  <c r="AB1910" i="2"/>
  <c r="E1910" i="2"/>
  <c r="Z1910" i="2"/>
  <c r="AA1910" i="2"/>
  <c r="Q1910" i="2"/>
  <c r="S1910" i="2"/>
  <c r="V1910" i="2"/>
  <c r="Y1910" i="2"/>
  <c r="N1910" i="2"/>
  <c r="K1910" i="2"/>
  <c r="H1910" i="2"/>
  <c r="U1910" i="2"/>
  <c r="J1910" i="2"/>
  <c r="W1910" i="2"/>
  <c r="P1910" i="2"/>
  <c r="M1910" i="2"/>
  <c r="J1370" i="2"/>
  <c r="X1370" i="2"/>
  <c r="T1370" i="2"/>
  <c r="U1370" i="2"/>
  <c r="K1370" i="2"/>
  <c r="Y1370" i="2"/>
  <c r="R1370" i="2"/>
  <c r="F1370" i="2"/>
  <c r="V1370" i="2"/>
  <c r="E1370" i="2"/>
  <c r="I1370" i="2"/>
  <c r="O1370" i="2"/>
  <c r="Z1370" i="2"/>
  <c r="P1370" i="2"/>
  <c r="H1370" i="2"/>
  <c r="Q1370" i="2"/>
  <c r="W1370" i="2"/>
  <c r="M1370" i="2"/>
  <c r="N1370" i="2"/>
  <c r="S1370" i="2"/>
  <c r="AB1370" i="2"/>
  <c r="L1370" i="2"/>
  <c r="G1370" i="2"/>
  <c r="AA1370" i="2"/>
  <c r="P1314" i="2"/>
  <c r="R1314" i="2"/>
  <c r="Z1314" i="2"/>
  <c r="G1314" i="2"/>
  <c r="Q1314" i="2"/>
  <c r="M1314" i="2"/>
  <c r="E1314" i="2"/>
  <c r="V1314" i="2"/>
  <c r="X1314" i="2"/>
  <c r="N1314" i="2"/>
  <c r="T1314" i="2"/>
  <c r="I1314" i="2"/>
  <c r="AA1314" i="2"/>
  <c r="AB1314" i="2"/>
  <c r="U1314" i="2"/>
  <c r="J1314" i="2"/>
  <c r="O1314" i="2"/>
  <c r="Y1314" i="2"/>
  <c r="F1314" i="2"/>
  <c r="L1314" i="2"/>
  <c r="H1314" i="2"/>
  <c r="S1314" i="2"/>
  <c r="W1314" i="2"/>
  <c r="K1314" i="2"/>
  <c r="J1388" i="2"/>
  <c r="T1388" i="2"/>
  <c r="Q1388" i="2"/>
  <c r="E1388" i="2"/>
  <c r="V1388" i="2"/>
  <c r="Y1388" i="2"/>
  <c r="Z1388" i="2"/>
  <c r="AB1388" i="2"/>
  <c r="K1388" i="2"/>
  <c r="U1388" i="2"/>
  <c r="M1388" i="2"/>
  <c r="G1388" i="2"/>
  <c r="L1388" i="2"/>
  <c r="P1388" i="2"/>
  <c r="AA1388" i="2"/>
  <c r="O1388" i="2"/>
  <c r="W1388" i="2"/>
  <c r="I1388" i="2"/>
  <c r="R1388" i="2"/>
  <c r="S1388" i="2"/>
  <c r="N1388" i="2"/>
  <c r="H1388" i="2"/>
  <c r="F1388" i="2"/>
  <c r="X1388" i="2"/>
  <c r="X1572" i="2"/>
  <c r="S1572" i="2"/>
  <c r="G1572" i="2"/>
  <c r="V1572" i="2"/>
  <c r="K1572" i="2"/>
  <c r="R1572" i="2"/>
  <c r="Q1572" i="2"/>
  <c r="E1572" i="2"/>
  <c r="W1572" i="2"/>
  <c r="I1572" i="2"/>
  <c r="L1572" i="2"/>
  <c r="P1572" i="2"/>
  <c r="J1572" i="2"/>
  <c r="AB1572" i="2"/>
  <c r="F1572" i="2"/>
  <c r="T1572" i="2"/>
  <c r="M1572" i="2"/>
  <c r="Z1572" i="2"/>
  <c r="AA1572" i="2"/>
  <c r="U1572" i="2"/>
  <c r="Y1572" i="2"/>
  <c r="N1572" i="2"/>
  <c r="O1572" i="2"/>
  <c r="H1572" i="2"/>
  <c r="F1801" i="2"/>
  <c r="AA1801" i="2"/>
  <c r="W1801" i="2"/>
  <c r="N1801" i="2"/>
  <c r="T1801" i="2"/>
  <c r="I1801" i="2"/>
  <c r="K1801" i="2"/>
  <c r="G1801" i="2"/>
  <c r="AB1801" i="2"/>
  <c r="X1801" i="2"/>
  <c r="O1801" i="2"/>
  <c r="Q1801" i="2"/>
  <c r="P1801" i="2"/>
  <c r="L1801" i="2"/>
  <c r="H1801" i="2"/>
  <c r="Z1801" i="2"/>
  <c r="M1801" i="2"/>
  <c r="U1801" i="2"/>
  <c r="V1801" i="2"/>
  <c r="Y1801" i="2"/>
  <c r="S1801" i="2"/>
  <c r="E1801" i="2"/>
  <c r="J1801" i="2"/>
  <c r="R1801" i="2"/>
  <c r="Q1540" i="2"/>
  <c r="E1540" i="2"/>
  <c r="W1540" i="2"/>
  <c r="I1540" i="2"/>
  <c r="K1540" i="2"/>
  <c r="R1540" i="2"/>
  <c r="H1540" i="2"/>
  <c r="J1540" i="2"/>
  <c r="U1540" i="2"/>
  <c r="AB1540" i="2"/>
  <c r="AA1540" i="2"/>
  <c r="L1540" i="2"/>
  <c r="X1540" i="2"/>
  <c r="G1540" i="2"/>
  <c r="Y1540" i="2"/>
  <c r="Z1540" i="2"/>
  <c r="M1540" i="2"/>
  <c r="F1540" i="2"/>
  <c r="T1540" i="2"/>
  <c r="P1540" i="2"/>
  <c r="S1540" i="2"/>
  <c r="O1540" i="2"/>
  <c r="N1540" i="2"/>
  <c r="V1540" i="2"/>
  <c r="W1884" i="2"/>
  <c r="S1884" i="2"/>
  <c r="Y1884" i="2"/>
  <c r="K1884" i="2"/>
  <c r="R1884" i="2"/>
  <c r="V1884" i="2"/>
  <c r="G1884" i="2"/>
  <c r="AB1884" i="2"/>
  <c r="X1884" i="2"/>
  <c r="E1884" i="2"/>
  <c r="U1884" i="2"/>
  <c r="Z1884" i="2"/>
  <c r="L1884" i="2"/>
  <c r="H1884" i="2"/>
  <c r="I1884" i="2"/>
  <c r="P1884" i="2"/>
  <c r="O1884" i="2"/>
  <c r="F1884" i="2"/>
  <c r="AA1884" i="2"/>
  <c r="Q1884" i="2"/>
  <c r="N1884" i="2"/>
  <c r="M1884" i="2"/>
  <c r="J1884" i="2"/>
  <c r="T1884" i="2"/>
  <c r="J1551" i="2"/>
  <c r="F1551" i="2"/>
  <c r="AB1551" i="2"/>
  <c r="T1551" i="2"/>
  <c r="N1551" i="2"/>
  <c r="O1551" i="2"/>
  <c r="P1551" i="2"/>
  <c r="L1551" i="2"/>
  <c r="H1551" i="2"/>
  <c r="X1551" i="2"/>
  <c r="W1551" i="2"/>
  <c r="K1551" i="2"/>
  <c r="G1551" i="2"/>
  <c r="U1551" i="2"/>
  <c r="Q1551" i="2"/>
  <c r="R1551" i="2"/>
  <c r="Y1551" i="2"/>
  <c r="S1551" i="2"/>
  <c r="I1551" i="2"/>
  <c r="E1551" i="2"/>
  <c r="M1551" i="2"/>
  <c r="Z1551" i="2"/>
  <c r="AA1551" i="2"/>
  <c r="V1551" i="2"/>
  <c r="F1408" i="2"/>
  <c r="L1408" i="2"/>
  <c r="O1408" i="2"/>
  <c r="S1408" i="2"/>
  <c r="Z1408" i="2"/>
  <c r="K1408" i="2"/>
  <c r="H1408" i="2"/>
  <c r="V1408" i="2"/>
  <c r="N1408" i="2"/>
  <c r="R1408" i="2"/>
  <c r="J1408" i="2"/>
  <c r="M1408" i="2"/>
  <c r="P1408" i="2"/>
  <c r="U1408" i="2"/>
  <c r="AA1408" i="2"/>
  <c r="X1408" i="2"/>
  <c r="I1408" i="2"/>
  <c r="W1408" i="2"/>
  <c r="E1408" i="2"/>
  <c r="Y1408" i="2"/>
  <c r="T1408" i="2"/>
  <c r="Q1408" i="2"/>
  <c r="AB1408" i="2"/>
  <c r="G1408" i="2"/>
  <c r="T1622" i="2"/>
  <c r="I1622" i="2"/>
  <c r="Y1622" i="2"/>
  <c r="G1622" i="2"/>
  <c r="Z1622" i="2"/>
  <c r="K1622" i="2"/>
  <c r="H1622" i="2"/>
  <c r="X1622" i="2"/>
  <c r="M1622" i="2"/>
  <c r="F1622" i="2"/>
  <c r="O1622" i="2"/>
  <c r="AA1622" i="2"/>
  <c r="P1622" i="2"/>
  <c r="U1622" i="2"/>
  <c r="V1622" i="2"/>
  <c r="R1622" i="2"/>
  <c r="L1622" i="2"/>
  <c r="AB1622" i="2"/>
  <c r="Q1622" i="2"/>
  <c r="N1622" i="2"/>
  <c r="W1622" i="2"/>
  <c r="S1622" i="2"/>
  <c r="E1622" i="2"/>
  <c r="J1622" i="2"/>
  <c r="T1773" i="2"/>
  <c r="P1773" i="2"/>
  <c r="R1773" i="2"/>
  <c r="H1773" i="2"/>
  <c r="Y1773" i="2"/>
  <c r="M1773" i="2"/>
  <c r="E1773" i="2"/>
  <c r="Z1773" i="2"/>
  <c r="V1773" i="2"/>
  <c r="AB1773" i="2"/>
  <c r="S1773" i="2"/>
  <c r="I1773" i="2"/>
  <c r="J1773" i="2"/>
  <c r="F1773" i="2"/>
  <c r="AA1773" i="2"/>
  <c r="L1773" i="2"/>
  <c r="W1773" i="2"/>
  <c r="U1773" i="2"/>
  <c r="N1773" i="2"/>
  <c r="O1773" i="2"/>
  <c r="X1773" i="2"/>
  <c r="K1773" i="2"/>
  <c r="Q1773" i="2"/>
  <c r="G1773" i="2"/>
  <c r="S1705" i="2"/>
  <c r="T1705" i="2"/>
  <c r="F1705" i="2"/>
  <c r="L1705" i="2"/>
  <c r="Q1705" i="2"/>
  <c r="I1705" i="2"/>
  <c r="X1705" i="2"/>
  <c r="Z1705" i="2"/>
  <c r="AA1705" i="2"/>
  <c r="W1705" i="2"/>
  <c r="E1705" i="2"/>
  <c r="Y1705" i="2"/>
  <c r="H1705" i="2"/>
  <c r="J1705" i="2"/>
  <c r="K1705" i="2"/>
  <c r="G1705" i="2"/>
  <c r="P1705" i="2"/>
  <c r="U1705" i="2"/>
  <c r="O1705" i="2"/>
  <c r="M1705" i="2"/>
  <c r="V1705" i="2"/>
  <c r="AB1705" i="2"/>
  <c r="N1705" i="2"/>
  <c r="R1705" i="2"/>
  <c r="Y1300" i="2"/>
  <c r="I1300" i="2"/>
  <c r="X1300" i="2"/>
  <c r="G1300" i="2"/>
  <c r="H1300" i="2"/>
  <c r="Q1300" i="2"/>
  <c r="O1300" i="2"/>
  <c r="AA1300" i="2"/>
  <c r="F1300" i="2"/>
  <c r="N1300" i="2"/>
  <c r="P1300" i="2"/>
  <c r="J1300" i="2"/>
  <c r="M1300" i="2"/>
  <c r="AB1300" i="2"/>
  <c r="K1300" i="2"/>
  <c r="T1300" i="2"/>
  <c r="Z1300" i="2"/>
  <c r="W1300" i="2"/>
  <c r="R1300" i="2"/>
  <c r="L1300" i="2"/>
  <c r="V1300" i="2"/>
  <c r="U1300" i="2"/>
  <c r="S1300" i="2"/>
  <c r="E1300" i="2"/>
  <c r="N1789" i="2"/>
  <c r="O1789" i="2"/>
  <c r="P1789" i="2"/>
  <c r="G1789" i="2"/>
  <c r="L1789" i="2"/>
  <c r="M1789" i="2"/>
  <c r="E1789" i="2"/>
  <c r="J1789" i="2"/>
  <c r="AA1789" i="2"/>
  <c r="AB1789" i="2"/>
  <c r="U1789" i="2"/>
  <c r="H1789" i="2"/>
  <c r="T1789" i="2"/>
  <c r="K1789" i="2"/>
  <c r="V1789" i="2"/>
  <c r="Q1789" i="2"/>
  <c r="S1789" i="2"/>
  <c r="W1789" i="2"/>
  <c r="X1789" i="2"/>
  <c r="R1789" i="2"/>
  <c r="Z1789" i="2"/>
  <c r="Y1789" i="2"/>
  <c r="F1789" i="2"/>
  <c r="I1789" i="2"/>
  <c r="G1463" i="2"/>
  <c r="X1463" i="2"/>
  <c r="J1463" i="2"/>
  <c r="T1463" i="2"/>
  <c r="Z1463" i="2"/>
  <c r="S1463" i="2"/>
  <c r="H1463" i="2"/>
  <c r="I1463" i="2"/>
  <c r="Q1463" i="2"/>
  <c r="F1463" i="2"/>
  <c r="N1463" i="2"/>
  <c r="K1463" i="2"/>
  <c r="P1463" i="2"/>
  <c r="U1463" i="2"/>
  <c r="O1463" i="2"/>
  <c r="M1463" i="2"/>
  <c r="E1463" i="2"/>
  <c r="AA1463" i="2"/>
  <c r="R1463" i="2"/>
  <c r="L1463" i="2"/>
  <c r="V1463" i="2"/>
  <c r="AB1463" i="2"/>
  <c r="Y1463" i="2"/>
  <c r="W1463" i="2"/>
  <c r="AB1406" i="2"/>
  <c r="I1406" i="2"/>
  <c r="V1406" i="2"/>
  <c r="X1406" i="2"/>
  <c r="K1406" i="2"/>
  <c r="L1406" i="2"/>
  <c r="P1406" i="2"/>
  <c r="Q1406" i="2"/>
  <c r="T1406" i="2"/>
  <c r="AA1406" i="2"/>
  <c r="W1406" i="2"/>
  <c r="M1406" i="2"/>
  <c r="Z1406" i="2"/>
  <c r="U1406" i="2"/>
  <c r="I1472" i="2"/>
  <c r="AA1472" i="2"/>
  <c r="V1472" i="2"/>
  <c r="W1472" i="2"/>
  <c r="Z1472" i="2"/>
  <c r="S1472" i="2"/>
  <c r="Y1472" i="2"/>
  <c r="M1472" i="2"/>
  <c r="N1472" i="2"/>
  <c r="U1472" i="2"/>
  <c r="X1472" i="2"/>
  <c r="L1472" i="2"/>
  <c r="E1472" i="2"/>
  <c r="H1472" i="2"/>
  <c r="O1472" i="2"/>
  <c r="G1472" i="2"/>
  <c r="R1472" i="2"/>
  <c r="P1472" i="2"/>
  <c r="AB1472" i="2"/>
  <c r="K1472" i="2"/>
  <c r="J1472" i="2"/>
  <c r="F1472" i="2"/>
  <c r="Q1472" i="2"/>
  <c r="T1472" i="2"/>
  <c r="R1591" i="2"/>
  <c r="T1591" i="2"/>
  <c r="Z1591" i="2"/>
  <c r="U1591" i="2"/>
  <c r="W1591" i="2"/>
  <c r="AA1591" i="2"/>
  <c r="H1591" i="2"/>
  <c r="N1591" i="2"/>
  <c r="F1591" i="2"/>
  <c r="J1591" i="2"/>
  <c r="O1591" i="2"/>
  <c r="X1591" i="2"/>
  <c r="E1591" i="2"/>
  <c r="AB1591" i="2"/>
  <c r="S1591" i="2"/>
  <c r="G1591" i="2"/>
  <c r="I1591" i="2"/>
  <c r="P1591" i="2"/>
  <c r="V1591" i="2"/>
  <c r="K1591" i="2"/>
  <c r="L1591" i="2"/>
  <c r="M1591" i="2"/>
  <c r="Y1591" i="2"/>
  <c r="Q1591" i="2"/>
  <c r="N1678" i="2"/>
  <c r="G1678" i="2"/>
  <c r="W1678" i="2"/>
  <c r="AB1678" i="2"/>
  <c r="Q1678" i="2"/>
  <c r="U1678" i="2"/>
  <c r="J1678" i="2"/>
  <c r="K1678" i="2"/>
  <c r="L1678" i="2"/>
  <c r="I1678" i="2"/>
  <c r="P1678" i="2"/>
  <c r="R1678" i="2"/>
  <c r="O1678" i="2"/>
  <c r="T1678" i="2"/>
  <c r="Y1678" i="2"/>
  <c r="S1678" i="2"/>
  <c r="E1678" i="2"/>
  <c r="F1678" i="2"/>
  <c r="AA1678" i="2"/>
  <c r="M1678" i="2"/>
  <c r="V1678" i="2"/>
  <c r="H1678" i="2"/>
  <c r="X1678" i="2"/>
  <c r="Z1678" i="2"/>
  <c r="J1809" i="2"/>
  <c r="F1809" i="2"/>
  <c r="AA1809" i="2"/>
  <c r="L1809" i="2"/>
  <c r="S1809" i="2"/>
  <c r="I1809" i="2"/>
  <c r="O1809" i="2"/>
  <c r="K1809" i="2"/>
  <c r="G1809" i="2"/>
  <c r="W1809" i="2"/>
  <c r="N1809" i="2"/>
  <c r="Y1809" i="2"/>
  <c r="T1809" i="2"/>
  <c r="P1809" i="2"/>
  <c r="R1809" i="2"/>
  <c r="X1809" i="2"/>
  <c r="U1809" i="2"/>
  <c r="M1809" i="2"/>
  <c r="Z1809" i="2"/>
  <c r="Q1809" i="2"/>
  <c r="AB1809" i="2"/>
  <c r="E1809" i="2"/>
  <c r="H1809" i="2"/>
  <c r="V1809" i="2"/>
  <c r="P1352" i="2"/>
  <c r="J1352" i="2"/>
  <c r="E1352" i="2"/>
  <c r="W1352" i="2"/>
  <c r="AA1352" i="2"/>
  <c r="F1352" i="2"/>
  <c r="T1352" i="2"/>
  <c r="Z1352" i="2"/>
  <c r="U1352" i="2"/>
  <c r="M1352" i="2"/>
  <c r="Y1352" i="2"/>
  <c r="O1352" i="2"/>
  <c r="AB1352" i="2"/>
  <c r="S1352" i="2"/>
  <c r="N1352" i="2"/>
  <c r="V1352" i="2"/>
  <c r="K1352" i="2"/>
  <c r="R1352" i="2"/>
  <c r="Q1352" i="2"/>
  <c r="X1352" i="2"/>
  <c r="L1352" i="2"/>
  <c r="G1352" i="2"/>
  <c r="H1352" i="2"/>
  <c r="I1352" i="2"/>
  <c r="I1742" i="2"/>
  <c r="Y1742" i="2"/>
  <c r="R1742" i="2"/>
  <c r="O1742" i="2"/>
  <c r="L1742" i="2"/>
  <c r="P1742" i="2"/>
  <c r="M1742" i="2"/>
  <c r="F1742" i="2"/>
  <c r="V1742" i="2"/>
  <c r="W1742" i="2"/>
  <c r="T1742" i="2"/>
  <c r="X1742" i="2"/>
  <c r="Q1742" i="2"/>
  <c r="J1742" i="2"/>
  <c r="Z1742" i="2"/>
  <c r="K1742" i="2"/>
  <c r="AB1742" i="2"/>
  <c r="S1742" i="2"/>
  <c r="U1742" i="2"/>
  <c r="H1742" i="2"/>
  <c r="N1742" i="2"/>
  <c r="G1742" i="2"/>
  <c r="E1742" i="2"/>
  <c r="AA1742" i="2"/>
  <c r="F1335" i="2"/>
  <c r="S1335" i="2"/>
  <c r="AA1335" i="2"/>
  <c r="O1335" i="2"/>
  <c r="K1335" i="2"/>
  <c r="R1335" i="2"/>
  <c r="T1335" i="2"/>
  <c r="U1335" i="2"/>
  <c r="V1335" i="2"/>
  <c r="M1335" i="2"/>
  <c r="P1335" i="2"/>
  <c r="AB1335" i="2"/>
  <c r="L1349" i="2"/>
  <c r="I1349" i="2"/>
  <c r="S1349" i="2"/>
  <c r="O1349" i="2"/>
  <c r="H1349" i="2"/>
  <c r="Z1349" i="2"/>
  <c r="Q1349" i="2"/>
  <c r="P1349" i="2"/>
  <c r="Y1349" i="2"/>
  <c r="T1349" i="2"/>
  <c r="V1349" i="2"/>
  <c r="R1349" i="2"/>
  <c r="F1349" i="2"/>
  <c r="W1349" i="2"/>
  <c r="X1349" i="2"/>
  <c r="M1349" i="2"/>
  <c r="E1349" i="2"/>
  <c r="J1349" i="2"/>
  <c r="AB1349" i="2"/>
  <c r="N1349" i="2"/>
  <c r="AA1349" i="2"/>
  <c r="G1349" i="2"/>
  <c r="U1349" i="2"/>
  <c r="K1349" i="2"/>
  <c r="O1621" i="2"/>
  <c r="X1621" i="2"/>
  <c r="K1621" i="2"/>
  <c r="J1621" i="2"/>
  <c r="F1621" i="2"/>
  <c r="N1621" i="2"/>
  <c r="W1621" i="2"/>
  <c r="S1621" i="2"/>
  <c r="L1621" i="2"/>
  <c r="Y1621" i="2"/>
  <c r="U1621" i="2"/>
  <c r="M1621" i="2"/>
  <c r="E1621" i="2"/>
  <c r="H1621" i="2"/>
  <c r="T1621" i="2"/>
  <c r="AB1621" i="2"/>
  <c r="I1621" i="2"/>
  <c r="R1621" i="2"/>
  <c r="G1621" i="2"/>
  <c r="V1621" i="2"/>
  <c r="P1621" i="2"/>
  <c r="Q1621" i="2"/>
  <c r="AA1621" i="2"/>
  <c r="Z1621" i="2"/>
  <c r="G1345" i="2"/>
  <c r="AB1345" i="2"/>
  <c r="E1345" i="2"/>
  <c r="H1345" i="2"/>
  <c r="O1345" i="2"/>
  <c r="N1345" i="2"/>
  <c r="L1345" i="2"/>
  <c r="K1345" i="2"/>
  <c r="M1345" i="2"/>
  <c r="U1345" i="2"/>
  <c r="P1345" i="2"/>
  <c r="Z1345" i="2"/>
  <c r="Q1345" i="2"/>
  <c r="S1345" i="2"/>
  <c r="T1345" i="2"/>
  <c r="I1345" i="2"/>
  <c r="R1345" i="2"/>
  <c r="V1345" i="2"/>
  <c r="AA1345" i="2"/>
  <c r="F1345" i="2"/>
  <c r="X1345" i="2"/>
  <c r="W1345" i="2"/>
  <c r="J1345" i="2"/>
  <c r="Y1345" i="2"/>
  <c r="P1755" i="2"/>
  <c r="AB1755" i="2"/>
  <c r="L1755" i="2"/>
  <c r="W1755" i="2"/>
  <c r="J1755" i="2"/>
  <c r="U1755" i="2"/>
  <c r="Y1755" i="2"/>
  <c r="I1755" i="2"/>
  <c r="M1755" i="2"/>
  <c r="R1755" i="2"/>
  <c r="S1755" i="2"/>
  <c r="Z1755" i="2"/>
  <c r="H1755" i="2"/>
  <c r="T1755" i="2"/>
  <c r="N1755" i="2"/>
  <c r="K1755" i="2"/>
  <c r="O1755" i="2"/>
  <c r="F1755" i="2"/>
  <c r="G1755" i="2"/>
  <c r="E1755" i="2"/>
  <c r="AA1755" i="2"/>
  <c r="Q1755" i="2"/>
  <c r="V1755" i="2"/>
  <c r="X1755" i="2"/>
  <c r="O1786" i="2"/>
  <c r="H1786" i="2"/>
  <c r="X1786" i="2"/>
  <c r="U1786" i="2"/>
  <c r="R1786" i="2"/>
  <c r="J1786" i="2"/>
  <c r="S1786" i="2"/>
  <c r="L1786" i="2"/>
  <c r="AB1786" i="2"/>
  <c r="I1786" i="2"/>
  <c r="F1786" i="2"/>
  <c r="Z1786" i="2"/>
  <c r="G1786" i="2"/>
  <c r="W1786" i="2"/>
  <c r="P1786" i="2"/>
  <c r="E1786" i="2"/>
  <c r="Q1786" i="2"/>
  <c r="N1786" i="2"/>
  <c r="AA1786" i="2"/>
  <c r="V1786" i="2"/>
  <c r="T1786" i="2"/>
  <c r="M1786" i="2"/>
  <c r="K1786" i="2"/>
  <c r="Y1786" i="2"/>
  <c r="F1727" i="2"/>
  <c r="L1727" i="2"/>
  <c r="U1727" i="2"/>
  <c r="E1727" i="2"/>
  <c r="J1727" i="2"/>
  <c r="S1727" i="2"/>
  <c r="I1727" i="2"/>
  <c r="T1727" i="2"/>
  <c r="H1727" i="2"/>
  <c r="AA1727" i="2"/>
  <c r="W1727" i="2"/>
  <c r="R1727" i="2"/>
  <c r="M1727" i="2"/>
  <c r="Z1727" i="2"/>
  <c r="N1727" i="2"/>
  <c r="Q1727" i="2"/>
  <c r="X1727" i="2"/>
  <c r="G1727" i="2"/>
  <c r="Y1727" i="2"/>
  <c r="P1727" i="2"/>
  <c r="O1727" i="2"/>
  <c r="AB1727" i="2"/>
  <c r="K1727" i="2"/>
  <c r="V1727" i="2"/>
  <c r="L1309" i="2"/>
  <c r="P1309" i="2"/>
  <c r="O1309" i="2"/>
  <c r="N1309" i="2"/>
  <c r="Z1309" i="2"/>
  <c r="G1309" i="2"/>
  <c r="X1309" i="2"/>
  <c r="M1309" i="2"/>
  <c r="U1309" i="2"/>
  <c r="AB1309" i="2"/>
  <c r="W1309" i="2"/>
  <c r="AA1309" i="2"/>
  <c r="T1309" i="2"/>
  <c r="F1309" i="2"/>
  <c r="R1309" i="2"/>
  <c r="E1309" i="2"/>
  <c r="I1309" i="2"/>
  <c r="Q1309" i="2"/>
  <c r="H1309" i="2"/>
  <c r="J1309" i="2"/>
  <c r="S1309" i="2"/>
  <c r="Y1309" i="2"/>
  <c r="V1309" i="2"/>
  <c r="K1309" i="2"/>
  <c r="X1568" i="2"/>
  <c r="R1568" i="2"/>
  <c r="M1568" i="2"/>
  <c r="E1568" i="2"/>
  <c r="J1568" i="2"/>
  <c r="G1568" i="2"/>
  <c r="H1568" i="2"/>
  <c r="K1568" i="2"/>
  <c r="F1568" i="2"/>
  <c r="N1568" i="2"/>
  <c r="Q1568" i="2"/>
  <c r="AB1568" i="2"/>
  <c r="I1568" i="2"/>
  <c r="AA1568" i="2"/>
  <c r="V1568" i="2"/>
  <c r="W1568" i="2"/>
  <c r="Z1568" i="2"/>
  <c r="S1568" i="2"/>
  <c r="Y1568" i="2"/>
  <c r="U1568" i="2"/>
  <c r="L1568" i="2"/>
  <c r="O1568" i="2"/>
  <c r="T1568" i="2"/>
  <c r="P1568" i="2"/>
  <c r="T1505" i="2"/>
  <c r="N1505" i="2"/>
  <c r="Z1505" i="2"/>
  <c r="X1505" i="2"/>
  <c r="W1505" i="2"/>
  <c r="V1505" i="2"/>
  <c r="AA1505" i="2"/>
  <c r="Y1505" i="2"/>
  <c r="G1505" i="2"/>
  <c r="U1505" i="2"/>
  <c r="K1505" i="2"/>
  <c r="Q1505" i="2"/>
  <c r="E1692" i="2"/>
  <c r="I1692" i="2"/>
  <c r="Y1692" i="2"/>
  <c r="S1692" i="2"/>
  <c r="Z1692" i="2"/>
  <c r="K1692" i="2"/>
  <c r="H1692" i="2"/>
  <c r="Q1692" i="2"/>
  <c r="G1692" i="2"/>
  <c r="T1692" i="2"/>
  <c r="P1692" i="2"/>
  <c r="R1692" i="2"/>
  <c r="O1692" i="2"/>
  <c r="X1692" i="2"/>
  <c r="M1692" i="2"/>
  <c r="U1692" i="2"/>
  <c r="N1692" i="2"/>
  <c r="AA1692" i="2"/>
  <c r="W1692" i="2"/>
  <c r="F1692" i="2"/>
  <c r="AB1692" i="2"/>
  <c r="J1692" i="2"/>
  <c r="V1692" i="2"/>
  <c r="L1692" i="2"/>
  <c r="U1688" i="2"/>
  <c r="AA1688" i="2"/>
  <c r="J1688" i="2"/>
  <c r="N1688" i="2"/>
  <c r="F1688" i="2"/>
  <c r="R1688" i="2"/>
  <c r="O1688" i="2"/>
  <c r="I1688" i="2"/>
  <c r="Z1688" i="2"/>
  <c r="M1688" i="2"/>
  <c r="Q1688" i="2"/>
  <c r="V1688" i="2"/>
  <c r="Y1688" i="2"/>
  <c r="T1688" i="2"/>
  <c r="S1688" i="2"/>
  <c r="AB1688" i="2"/>
  <c r="H1688" i="2"/>
  <c r="X1688" i="2"/>
  <c r="P1688" i="2"/>
  <c r="W1688" i="2"/>
  <c r="E1688" i="2"/>
  <c r="L1688" i="2"/>
  <c r="K1688" i="2"/>
  <c r="G1688" i="2"/>
  <c r="Q1357" i="2"/>
  <c r="M1357" i="2"/>
  <c r="O1357" i="2"/>
  <c r="K1357" i="2"/>
  <c r="R1357" i="2"/>
  <c r="V1357" i="2"/>
  <c r="F1357" i="2"/>
  <c r="W1357" i="2"/>
  <c r="T1357" i="2"/>
  <c r="U1357" i="2"/>
  <c r="Y1357" i="2"/>
  <c r="N1357" i="2"/>
  <c r="L1357" i="2"/>
  <c r="H1357" i="2"/>
  <c r="P1357" i="2"/>
  <c r="AB1357" i="2"/>
  <c r="I1357" i="2"/>
  <c r="J1357" i="2"/>
  <c r="AA1357" i="2"/>
  <c r="X1357" i="2"/>
  <c r="G1357" i="2"/>
  <c r="S1357" i="2"/>
  <c r="E1357" i="2"/>
  <c r="Z1357" i="2"/>
  <c r="Z1661" i="2"/>
  <c r="AB1661" i="2"/>
  <c r="P1661" i="2"/>
  <c r="W1661" i="2"/>
  <c r="N1661" i="2"/>
  <c r="Y1661" i="2"/>
  <c r="J1661" i="2"/>
  <c r="Q1661" i="2"/>
  <c r="X1661" i="2"/>
  <c r="L1661" i="2"/>
  <c r="R1661" i="2"/>
  <c r="M1661" i="2"/>
  <c r="K1661" i="2"/>
  <c r="H1661" i="2"/>
  <c r="AA1661" i="2"/>
  <c r="G1661" i="2"/>
  <c r="F1661" i="2"/>
  <c r="S1661" i="2"/>
  <c r="O1661" i="2"/>
  <c r="E1661" i="2"/>
  <c r="I1661" i="2"/>
  <c r="T1661" i="2"/>
  <c r="U1661" i="2"/>
  <c r="V1661" i="2"/>
  <c r="E1741" i="2"/>
  <c r="Z1741" i="2"/>
  <c r="V1741" i="2"/>
  <c r="G1741" i="2"/>
  <c r="X1741" i="2"/>
  <c r="M1741" i="2"/>
  <c r="J1741" i="2"/>
  <c r="F1741" i="2"/>
  <c r="AA1741" i="2"/>
  <c r="AB1741" i="2"/>
  <c r="R1741" i="2"/>
  <c r="I1741" i="2"/>
  <c r="K1741" i="2"/>
  <c r="S1741" i="2"/>
  <c r="Y1741" i="2"/>
  <c r="P1741" i="2"/>
  <c r="H1741" i="2"/>
  <c r="L1741" i="2"/>
  <c r="Q1741" i="2"/>
  <c r="O1741" i="2"/>
  <c r="W1741" i="2"/>
  <c r="U1741" i="2"/>
  <c r="N1741" i="2"/>
  <c r="T1741" i="2"/>
  <c r="F1438" i="2"/>
  <c r="V1438" i="2"/>
  <c r="T1438" i="2"/>
  <c r="P1438" i="2"/>
  <c r="W1438" i="2"/>
  <c r="AB1438" i="2"/>
  <c r="J1438" i="2"/>
  <c r="Z1438" i="2"/>
  <c r="Y1438" i="2"/>
  <c r="U1438" i="2"/>
  <c r="M1438" i="2"/>
  <c r="S1438" i="2"/>
  <c r="N1438" i="2"/>
  <c r="I1438" i="2"/>
  <c r="E1438" i="2"/>
  <c r="AA1438" i="2"/>
  <c r="X1438" i="2"/>
  <c r="G1438" i="2"/>
  <c r="R1438" i="2"/>
  <c r="Q1438" i="2"/>
  <c r="K1438" i="2"/>
  <c r="L1438" i="2"/>
  <c r="O1438" i="2"/>
  <c r="H1438" i="2"/>
  <c r="Q1548" i="2"/>
  <c r="P1548" i="2"/>
  <c r="G1548" i="2"/>
  <c r="O1548" i="2"/>
  <c r="R1548" i="2"/>
  <c r="K1548" i="2"/>
  <c r="X1548" i="2"/>
  <c r="J1548" i="2"/>
  <c r="E1548" i="2"/>
  <c r="W1548" i="2"/>
  <c r="Y1548" i="2"/>
  <c r="AA1548" i="2"/>
  <c r="Z1548" i="2"/>
  <c r="AB1548" i="2"/>
  <c r="M1548" i="2"/>
  <c r="S1548" i="2"/>
  <c r="F1548" i="2"/>
  <c r="V1548" i="2"/>
  <c r="H1548" i="2"/>
  <c r="U1548" i="2"/>
  <c r="L1548" i="2"/>
  <c r="I1548" i="2"/>
  <c r="T1548" i="2"/>
  <c r="N1548" i="2"/>
  <c r="Q1623" i="2"/>
  <c r="R1623" i="2"/>
  <c r="W1623" i="2"/>
  <c r="Z1623" i="2"/>
  <c r="K1623" i="2"/>
  <c r="I1623" i="2"/>
  <c r="L1770" i="2"/>
  <c r="AB1770" i="2"/>
  <c r="Q1770" i="2"/>
  <c r="N1770" i="2"/>
  <c r="K1770" i="2"/>
  <c r="W1770" i="2"/>
  <c r="P1770" i="2"/>
  <c r="E1770" i="2"/>
  <c r="U1770" i="2"/>
  <c r="V1770" i="2"/>
  <c r="AA1770" i="2"/>
  <c r="R1770" i="2"/>
  <c r="T1770" i="2"/>
  <c r="I1770" i="2"/>
  <c r="Y1770" i="2"/>
  <c r="J1770" i="2"/>
  <c r="G1770" i="2"/>
  <c r="S1770" i="2"/>
  <c r="F1770" i="2"/>
  <c r="X1770" i="2"/>
  <c r="O1770" i="2"/>
  <c r="M1770" i="2"/>
  <c r="Z1770" i="2"/>
  <c r="H1770" i="2"/>
  <c r="Q1333" i="2"/>
  <c r="P1333" i="2"/>
  <c r="Y1333" i="2"/>
  <c r="U1333" i="2"/>
  <c r="V1333" i="2"/>
  <c r="Z1333" i="2"/>
  <c r="F1333" i="2"/>
  <c r="W1333" i="2"/>
  <c r="X1333" i="2"/>
  <c r="E1333" i="2"/>
  <c r="AA1333" i="2"/>
  <c r="N1333" i="2"/>
  <c r="AB1333" i="2"/>
  <c r="T1333" i="2"/>
  <c r="R1333" i="2"/>
  <c r="I1333" i="2"/>
  <c r="H1333" i="2"/>
  <c r="J1333" i="2"/>
  <c r="G1333" i="2"/>
  <c r="K1333" i="2"/>
  <c r="O1333" i="2"/>
  <c r="S1333" i="2"/>
  <c r="M1333" i="2"/>
  <c r="L1333" i="2"/>
  <c r="V1873" i="2"/>
  <c r="AA1873" i="2"/>
  <c r="M1873" i="2"/>
  <c r="Q1873" i="2"/>
  <c r="L1873" i="2"/>
  <c r="X1873" i="2"/>
  <c r="O1873" i="2"/>
  <c r="P1873" i="2"/>
  <c r="N1873" i="2"/>
  <c r="H1873" i="2"/>
  <c r="E1873" i="2"/>
  <c r="Y1873" i="2"/>
  <c r="Z1873" i="2"/>
  <c r="J1873" i="2"/>
  <c r="AB1873" i="2"/>
  <c r="W1873" i="2"/>
  <c r="R1873" i="2"/>
  <c r="S1873" i="2"/>
  <c r="F1873" i="2"/>
  <c r="U1873" i="2"/>
  <c r="T1873" i="2"/>
  <c r="G1873" i="2"/>
  <c r="K1873" i="2"/>
  <c r="I1873" i="2"/>
  <c r="I1779" i="2"/>
  <c r="Y1779" i="2"/>
  <c r="Q1779" i="2"/>
  <c r="AA1779" i="2"/>
  <c r="O1779" i="2"/>
  <c r="S1779" i="2"/>
  <c r="T1779" i="2"/>
  <c r="P1779" i="2"/>
  <c r="U1779" i="2"/>
  <c r="M1779" i="2"/>
  <c r="G1779" i="2"/>
  <c r="N1779" i="2"/>
  <c r="L1779" i="2"/>
  <c r="H1779" i="2"/>
  <c r="R1779" i="2"/>
  <c r="F1779" i="2"/>
  <c r="Z1779" i="2"/>
  <c r="W1779" i="2"/>
  <c r="K1779" i="2"/>
  <c r="E1779" i="2"/>
  <c r="V1779" i="2"/>
  <c r="X1779" i="2"/>
  <c r="J1779" i="2"/>
  <c r="AB1779" i="2"/>
  <c r="K1562" i="2"/>
  <c r="AA1562" i="2"/>
  <c r="T1562" i="2"/>
  <c r="Q1562" i="2"/>
  <c r="Z1562" i="2"/>
  <c r="F1562" i="2"/>
  <c r="O1562" i="2"/>
  <c r="H1562" i="2"/>
  <c r="X1562" i="2"/>
  <c r="Y1562" i="2"/>
  <c r="E1562" i="2"/>
  <c r="V1562" i="2"/>
  <c r="S1562" i="2"/>
  <c r="L1562" i="2"/>
  <c r="AB1562" i="2"/>
  <c r="J1562" i="2"/>
  <c r="U1562" i="2"/>
  <c r="M1562" i="2"/>
  <c r="I1562" i="2"/>
  <c r="G1562" i="2"/>
  <c r="R1562" i="2"/>
  <c r="W1562" i="2"/>
  <c r="N1562" i="2"/>
  <c r="P1562" i="2"/>
  <c r="M1882" i="2"/>
  <c r="F1882" i="2"/>
  <c r="V1882" i="2"/>
  <c r="AA1882" i="2"/>
  <c r="L1882" i="2"/>
  <c r="H1882" i="2"/>
  <c r="Q1882" i="2"/>
  <c r="J1882" i="2"/>
  <c r="Z1882" i="2"/>
  <c r="G1882" i="2"/>
  <c r="T1882" i="2"/>
  <c r="X1882" i="2"/>
  <c r="E1882" i="2"/>
  <c r="U1882" i="2"/>
  <c r="N1882" i="2"/>
  <c r="K1882" i="2"/>
  <c r="W1882" i="2"/>
  <c r="AB1882" i="2"/>
  <c r="S1882" i="2"/>
  <c r="Y1882" i="2"/>
  <c r="O1882" i="2"/>
  <c r="R1882" i="2"/>
  <c r="I1882" i="2"/>
  <c r="P1882" i="2"/>
  <c r="F1871" i="2"/>
  <c r="H1871" i="2"/>
  <c r="X1871" i="2"/>
  <c r="R1871" i="2"/>
  <c r="G1871" i="2"/>
  <c r="O1871" i="2"/>
  <c r="M1871" i="2"/>
  <c r="N1871" i="2"/>
  <c r="Q1871" i="2"/>
  <c r="P1871" i="2"/>
  <c r="W1871" i="2"/>
  <c r="Z1871" i="2"/>
  <c r="T1871" i="2"/>
  <c r="V1871" i="2"/>
  <c r="L1871" i="2"/>
  <c r="S1871" i="2"/>
  <c r="U1871" i="2"/>
  <c r="AA1871" i="2"/>
  <c r="AB1871" i="2"/>
  <c r="K1871" i="2"/>
  <c r="I1871" i="2"/>
  <c r="Y1871" i="2"/>
  <c r="E1871" i="2"/>
  <c r="J1871" i="2"/>
  <c r="N1375" i="2"/>
  <c r="E1375" i="2"/>
  <c r="AA1375" i="2"/>
  <c r="W1375" i="2"/>
  <c r="O1375" i="2"/>
  <c r="I1375" i="2"/>
  <c r="R1375" i="2"/>
  <c r="K1375" i="2"/>
  <c r="G1375" i="2"/>
  <c r="AB1375" i="2"/>
  <c r="Y1375" i="2"/>
  <c r="T1375" i="2"/>
  <c r="F1375" i="2"/>
  <c r="V1375" i="2"/>
  <c r="P1375" i="2"/>
  <c r="L1375" i="2"/>
  <c r="M1375" i="2"/>
  <c r="H1375" i="2"/>
  <c r="Q1375" i="2"/>
  <c r="Z1375" i="2"/>
  <c r="S1375" i="2"/>
  <c r="U1375" i="2"/>
  <c r="X1375" i="2"/>
  <c r="J1375" i="2"/>
  <c r="K1712" i="2"/>
  <c r="P1712" i="2"/>
  <c r="S1712" i="2"/>
  <c r="V1712" i="2"/>
  <c r="X1712" i="2"/>
  <c r="J1712" i="2"/>
  <c r="U1712" i="2"/>
  <c r="E1712" i="2"/>
  <c r="AB1712" i="2"/>
  <c r="M1712" i="2"/>
  <c r="L1712" i="2"/>
  <c r="Q1712" i="2"/>
  <c r="I1712" i="2"/>
  <c r="Y1712" i="2"/>
  <c r="AA1712" i="2"/>
  <c r="G1712" i="2"/>
  <c r="W1712" i="2"/>
  <c r="Z1712" i="2"/>
  <c r="F1712" i="2"/>
  <c r="O1712" i="2"/>
  <c r="H1712" i="2"/>
  <c r="R1712" i="2"/>
  <c r="T1712" i="2"/>
  <c r="N1712" i="2"/>
  <c r="Q1353" i="2"/>
  <c r="O1353" i="2"/>
  <c r="X1353" i="2"/>
  <c r="Y1353" i="2"/>
  <c r="Z1353" i="2"/>
  <c r="R1353" i="2"/>
  <c r="F1353" i="2"/>
  <c r="W1353" i="2"/>
  <c r="U1353" i="2"/>
  <c r="S1353" i="2"/>
  <c r="K1353" i="2"/>
  <c r="J1353" i="2"/>
  <c r="AB1353" i="2"/>
  <c r="E1353" i="2"/>
  <c r="N1353" i="2"/>
  <c r="H1353" i="2"/>
  <c r="T1353" i="2"/>
  <c r="V1353" i="2"/>
  <c r="G1353" i="2"/>
  <c r="I1353" i="2"/>
  <c r="AA1353" i="2"/>
  <c r="P1353" i="2"/>
  <c r="L1353" i="2"/>
  <c r="M1353" i="2"/>
  <c r="T1674" i="2"/>
  <c r="Y1674" i="2"/>
  <c r="W1674" i="2"/>
  <c r="M1674" i="2"/>
  <c r="K1674" i="2"/>
  <c r="H1674" i="2"/>
  <c r="J1674" i="2"/>
  <c r="N1674" i="2"/>
  <c r="X1674" i="2"/>
  <c r="I1674" i="2"/>
  <c r="V1674" i="2"/>
  <c r="F1674" i="2"/>
  <c r="P1372" i="2"/>
  <c r="R1372" i="2"/>
  <c r="F1372" i="2"/>
  <c r="G1372" i="2"/>
  <c r="AB1372" i="2"/>
  <c r="E1372" i="2"/>
  <c r="I1372" i="2"/>
  <c r="AA1372" i="2"/>
  <c r="O1372" i="2"/>
  <c r="Q1372" i="2"/>
  <c r="S1372" i="2"/>
  <c r="W1372" i="2"/>
  <c r="T1372" i="2"/>
  <c r="V1372" i="2"/>
  <c r="J1372" i="2"/>
  <c r="Y1372" i="2"/>
  <c r="U1372" i="2"/>
  <c r="L1372" i="2"/>
  <c r="K1372" i="2"/>
  <c r="X1372" i="2"/>
  <c r="N1372" i="2"/>
  <c r="H1372" i="2"/>
  <c r="M1372" i="2"/>
  <c r="Z1372" i="2"/>
  <c r="O1433" i="2"/>
  <c r="Q1433" i="2"/>
  <c r="L1433" i="2"/>
  <c r="E1433" i="2"/>
  <c r="H1433" i="2"/>
  <c r="J1433" i="2"/>
  <c r="U1433" i="2"/>
  <c r="AA1433" i="2"/>
  <c r="P1433" i="2"/>
  <c r="N1433" i="2"/>
  <c r="Z1433" i="2"/>
  <c r="S1433" i="2"/>
  <c r="AB1433" i="2"/>
  <c r="K1433" i="2"/>
  <c r="W1433" i="2"/>
  <c r="M1433" i="2"/>
  <c r="F1433" i="2"/>
  <c r="V1433" i="2"/>
  <c r="I1433" i="2"/>
  <c r="X1433" i="2"/>
  <c r="T1433" i="2"/>
  <c r="Y1433" i="2"/>
  <c r="G1433" i="2"/>
  <c r="R1433" i="2"/>
  <c r="T1532" i="2"/>
  <c r="S1532" i="2"/>
  <c r="N1532" i="2"/>
  <c r="F1532" i="2"/>
  <c r="R1532" i="2"/>
  <c r="K1532" i="2"/>
  <c r="J1532" i="2"/>
  <c r="U1532" i="2"/>
  <c r="O1532" i="2"/>
  <c r="M1532" i="2"/>
  <c r="X1532" i="2"/>
  <c r="Z1532" i="2"/>
  <c r="G1532" i="2"/>
  <c r="Y1532" i="2"/>
  <c r="V1532" i="2"/>
  <c r="H1532" i="2"/>
  <c r="W1532" i="2"/>
  <c r="L1532" i="2"/>
  <c r="Q1532" i="2"/>
  <c r="AB1532" i="2"/>
  <c r="P1532" i="2"/>
  <c r="I1532" i="2"/>
  <c r="AA1532" i="2"/>
  <c r="E1532" i="2"/>
  <c r="Q1667" i="2"/>
  <c r="M1667" i="2"/>
  <c r="T1667" i="2"/>
  <c r="J1667" i="2"/>
  <c r="K1667" i="2"/>
  <c r="G1667" i="2"/>
  <c r="V1667" i="2"/>
  <c r="R1667" i="2"/>
  <c r="N1667" i="2"/>
  <c r="U1667" i="2"/>
  <c r="AA1667" i="2"/>
  <c r="S1667" i="2"/>
  <c r="F1667" i="2"/>
  <c r="AB1667" i="2"/>
  <c r="X1667" i="2"/>
  <c r="Y1667" i="2"/>
  <c r="E1667" i="2"/>
  <c r="O1667" i="2"/>
  <c r="H1667" i="2"/>
  <c r="W1667" i="2"/>
  <c r="I1667" i="2"/>
  <c r="P1667" i="2"/>
  <c r="L1667" i="2"/>
  <c r="Z1667" i="2"/>
  <c r="O1853" i="2"/>
  <c r="G1853" i="2"/>
  <c r="Y1853" i="2"/>
  <c r="H1853" i="2"/>
  <c r="T1853" i="2"/>
  <c r="AB1853" i="2"/>
  <c r="M1853" i="2"/>
  <c r="K1853" i="2"/>
  <c r="Q1853" i="2"/>
  <c r="P1853" i="2"/>
  <c r="S1853" i="2"/>
  <c r="F1853" i="2"/>
  <c r="R1853" i="2"/>
  <c r="N1853" i="2"/>
  <c r="H1394" i="2"/>
  <c r="N1394" i="2"/>
  <c r="AB1394" i="2"/>
  <c r="K1394" i="2"/>
  <c r="Y1394" i="2"/>
  <c r="U1394" i="2"/>
  <c r="J1394" i="2"/>
  <c r="T1394" i="2"/>
  <c r="P1394" i="2"/>
  <c r="G1394" i="2"/>
  <c r="AA1394" i="2"/>
  <c r="O1394" i="2"/>
  <c r="L1394" i="2"/>
  <c r="W1394" i="2"/>
  <c r="E1394" i="2"/>
  <c r="V1394" i="2"/>
  <c r="M1394" i="2"/>
  <c r="I1394" i="2"/>
  <c r="R1394" i="2"/>
  <c r="F1394" i="2"/>
  <c r="Q1394" i="2"/>
  <c r="Z1394" i="2"/>
  <c r="X1394" i="2"/>
  <c r="S1394" i="2"/>
  <c r="W1477" i="2"/>
  <c r="S1477" i="2"/>
  <c r="L1477" i="2"/>
  <c r="Y1477" i="2"/>
  <c r="U1477" i="2"/>
  <c r="M1477" i="2"/>
  <c r="E1477" i="2"/>
  <c r="P1477" i="2"/>
  <c r="AB1477" i="2"/>
  <c r="K1477" i="2"/>
  <c r="I1477" i="2"/>
  <c r="R1477" i="2"/>
  <c r="O1477" i="2"/>
  <c r="X1477" i="2"/>
  <c r="F1477" i="2"/>
  <c r="AA1477" i="2"/>
  <c r="Z1477" i="2"/>
  <c r="Q1477" i="2"/>
  <c r="G1477" i="2"/>
  <c r="V1477" i="2"/>
  <c r="H1477" i="2"/>
  <c r="N1477" i="2"/>
  <c r="T1477" i="2"/>
  <c r="J1477" i="2"/>
  <c r="X1480" i="2"/>
  <c r="R1480" i="2"/>
  <c r="M1480" i="2"/>
  <c r="P1480" i="2"/>
  <c r="Q1480" i="2"/>
  <c r="E1480" i="2"/>
  <c r="H1480" i="2"/>
  <c r="K1480" i="2"/>
  <c r="F1480" i="2"/>
  <c r="U1480" i="2"/>
  <c r="Z1480" i="2"/>
  <c r="N1480" i="2"/>
  <c r="I1480" i="2"/>
  <c r="AA1480" i="2"/>
  <c r="V1480" i="2"/>
  <c r="G1480" i="2"/>
  <c r="J1480" i="2"/>
  <c r="W1480" i="2"/>
  <c r="Y1480" i="2"/>
  <c r="S1480" i="2"/>
  <c r="L1480" i="2"/>
  <c r="O1480" i="2"/>
  <c r="T1480" i="2"/>
  <c r="AB1480" i="2"/>
  <c r="E1561" i="2"/>
  <c r="K1561" i="2"/>
  <c r="I1561" i="2"/>
  <c r="S1561" i="2"/>
  <c r="L1561" i="2"/>
  <c r="M1561" i="2"/>
  <c r="G1561" i="2"/>
  <c r="X1561" i="2"/>
  <c r="F1561" i="2"/>
  <c r="P1446" i="2"/>
  <c r="E1446" i="2"/>
  <c r="Z1446" i="2"/>
  <c r="V1446" i="2"/>
  <c r="I1446" i="2"/>
  <c r="M1446" i="2"/>
  <c r="T1446" i="2"/>
  <c r="J1446" i="2"/>
  <c r="F1446" i="2"/>
  <c r="AA1446" i="2"/>
  <c r="S1446" i="2"/>
  <c r="N1446" i="2"/>
  <c r="H1446" i="2"/>
  <c r="X1446" i="2"/>
  <c r="O1446" i="2"/>
  <c r="K1446" i="2"/>
  <c r="G1446" i="2"/>
  <c r="W1446" i="2"/>
  <c r="AB1446" i="2"/>
  <c r="Y1446" i="2"/>
  <c r="Q1446" i="2"/>
  <c r="L1446" i="2"/>
  <c r="R1446" i="2"/>
  <c r="U1446" i="2"/>
  <c r="Q1419" i="2"/>
  <c r="N1419" i="2"/>
  <c r="O1419" i="2"/>
  <c r="V1419" i="2"/>
  <c r="AA1419" i="2"/>
  <c r="AB1419" i="2"/>
  <c r="J1419" i="2"/>
  <c r="F1419" i="2"/>
  <c r="E1419" i="2"/>
  <c r="U1419" i="2"/>
  <c r="S1419" i="2"/>
  <c r="T1419" i="2"/>
  <c r="L1419" i="2"/>
  <c r="P1419" i="2"/>
  <c r="M1419" i="2"/>
  <c r="H1419" i="2"/>
  <c r="K1419" i="2"/>
  <c r="G1419" i="2"/>
  <c r="I1419" i="2"/>
  <c r="Y1419" i="2"/>
  <c r="X1419" i="2"/>
  <c r="Z1419" i="2"/>
  <c r="W1419" i="2"/>
  <c r="R1419" i="2"/>
  <c r="G1522" i="2"/>
  <c r="M1522" i="2"/>
  <c r="AA1522" i="2"/>
  <c r="V1522" i="2"/>
  <c r="E1863" i="2"/>
  <c r="AB1863" i="2"/>
  <c r="I1863" i="2"/>
  <c r="Y1863" i="2"/>
  <c r="AA1863" i="2"/>
  <c r="G1863" i="2"/>
  <c r="F1863" i="2"/>
  <c r="H1863" i="2"/>
  <c r="X1863" i="2"/>
  <c r="R1863" i="2"/>
  <c r="U1863" i="2"/>
  <c r="P1863" i="2"/>
  <c r="M1863" i="2"/>
  <c r="N1863" i="2"/>
  <c r="Q1863" i="2"/>
  <c r="Z1863" i="2"/>
  <c r="O1863" i="2"/>
  <c r="S1863" i="2"/>
  <c r="T1863" i="2"/>
  <c r="J1863" i="2"/>
  <c r="L1863" i="2"/>
  <c r="K1863" i="2"/>
  <c r="W1863" i="2"/>
  <c r="V1863" i="2"/>
  <c r="S1833" i="2"/>
  <c r="T1833" i="2"/>
  <c r="AA1833" i="2"/>
  <c r="R1833" i="2"/>
  <c r="M1833" i="2"/>
  <c r="U1833" i="2"/>
  <c r="E1833" i="2"/>
  <c r="X1833" i="2"/>
  <c r="Z1833" i="2"/>
  <c r="K1833" i="2"/>
  <c r="AB1833" i="2"/>
  <c r="Y1833" i="2"/>
  <c r="N1833" i="2"/>
  <c r="P1833" i="2"/>
  <c r="W1833" i="2"/>
  <c r="J1833" i="2"/>
  <c r="L1833" i="2"/>
  <c r="I1833" i="2"/>
  <c r="F1833" i="2"/>
  <c r="G1833" i="2"/>
  <c r="H1833" i="2"/>
  <c r="V1833" i="2"/>
  <c r="O1833" i="2"/>
  <c r="Q1833" i="2"/>
  <c r="T1391" i="2"/>
  <c r="J1391" i="2"/>
  <c r="F1391" i="2"/>
  <c r="AA1391" i="2"/>
  <c r="Y1391" i="2"/>
  <c r="S1391" i="2"/>
  <c r="H1391" i="2"/>
  <c r="X1391" i="2"/>
  <c r="O1391" i="2"/>
  <c r="K1391" i="2"/>
  <c r="M1391" i="2"/>
  <c r="R1391" i="2"/>
  <c r="P1391" i="2"/>
  <c r="Z1391" i="2"/>
  <c r="N1391" i="2"/>
  <c r="AB1391" i="2"/>
  <c r="Q1391" i="2"/>
  <c r="G1391" i="2"/>
  <c r="L1391" i="2"/>
  <c r="W1391" i="2"/>
  <c r="E1391" i="2"/>
  <c r="I1391" i="2"/>
  <c r="U1391" i="2"/>
  <c r="V1391" i="2"/>
  <c r="G1721" i="2"/>
  <c r="AB1721" i="2"/>
  <c r="X1721" i="2"/>
  <c r="F1721" i="2"/>
  <c r="O1721" i="2"/>
  <c r="I1721" i="2"/>
  <c r="L1721" i="2"/>
  <c r="H1721" i="2"/>
  <c r="J1721" i="2"/>
  <c r="AA1721" i="2"/>
  <c r="P1721" i="2"/>
  <c r="U1721" i="2"/>
  <c r="R1721" i="2"/>
  <c r="N1721" i="2"/>
  <c r="T1721" i="2"/>
  <c r="K1721" i="2"/>
  <c r="M1721" i="2"/>
  <c r="Q1721" i="2"/>
  <c r="Z1721" i="2"/>
  <c r="E1721" i="2"/>
  <c r="V1721" i="2"/>
  <c r="W1721" i="2"/>
  <c r="Y1721" i="2"/>
  <c r="S1721" i="2"/>
  <c r="F1518" i="2"/>
  <c r="V1518" i="2"/>
  <c r="P1518" i="2"/>
  <c r="L1518" i="2"/>
  <c r="H1518" i="2"/>
  <c r="M1518" i="2"/>
  <c r="J1518" i="2"/>
  <c r="Z1518" i="2"/>
  <c r="U1518" i="2"/>
  <c r="Q1518" i="2"/>
  <c r="S1518" i="2"/>
  <c r="X1518" i="2"/>
  <c r="N1518" i="2"/>
  <c r="E1518" i="2"/>
  <c r="AA1518" i="2"/>
  <c r="W1518" i="2"/>
  <c r="I1518" i="2"/>
  <c r="Y1518" i="2"/>
  <c r="R1518" i="2"/>
  <c r="T1518" i="2"/>
  <c r="G1518" i="2"/>
  <c r="AB1518" i="2"/>
  <c r="K1518" i="2"/>
  <c r="O1518" i="2"/>
  <c r="E1769" i="2"/>
  <c r="X1769" i="2"/>
  <c r="Z1769" i="2"/>
  <c r="R1769" i="2"/>
  <c r="AA1769" i="2"/>
  <c r="Y1769" i="2"/>
  <c r="H1769" i="2"/>
  <c r="J1769" i="2"/>
  <c r="K1769" i="2"/>
  <c r="L1769" i="2"/>
  <c r="G1769" i="2"/>
  <c r="I1769" i="2"/>
  <c r="N1769" i="2"/>
  <c r="O1769" i="2"/>
  <c r="V1769" i="2"/>
  <c r="W1769" i="2"/>
  <c r="AB1769" i="2"/>
  <c r="Q1769" i="2"/>
  <c r="S1769" i="2"/>
  <c r="M1769" i="2"/>
  <c r="P1769" i="2"/>
  <c r="F1769" i="2"/>
  <c r="T1769" i="2"/>
  <c r="U1769" i="2"/>
  <c r="E1569" i="2"/>
  <c r="K1569" i="2"/>
  <c r="G1569" i="2"/>
  <c r="O1569" i="2"/>
  <c r="M1569" i="2"/>
  <c r="F1569" i="2"/>
  <c r="H1569" i="2"/>
  <c r="S1569" i="2"/>
  <c r="W1569" i="2"/>
  <c r="R1569" i="2"/>
  <c r="V1569" i="2"/>
  <c r="U1569" i="2"/>
  <c r="P1569" i="2"/>
  <c r="AA1569" i="2"/>
  <c r="L1569" i="2"/>
  <c r="Q1569" i="2"/>
  <c r="J1569" i="2"/>
  <c r="Z1569" i="2"/>
  <c r="AB1569" i="2"/>
  <c r="X1569" i="2"/>
  <c r="Y1569" i="2"/>
  <c r="T1569" i="2"/>
  <c r="I1569" i="2"/>
  <c r="N1569" i="2"/>
  <c r="G1627" i="2"/>
  <c r="E1627" i="2"/>
  <c r="Q1627" i="2"/>
  <c r="O1627" i="2"/>
  <c r="M1627" i="2"/>
  <c r="S1627" i="2"/>
  <c r="T1627" i="2"/>
  <c r="T1590" i="2"/>
  <c r="I1590" i="2"/>
  <c r="Y1590" i="2"/>
  <c r="G1590" i="2"/>
  <c r="Z1590" i="2"/>
  <c r="R1590" i="2"/>
  <c r="H1590" i="2"/>
  <c r="X1590" i="2"/>
  <c r="M1590" i="2"/>
  <c r="F1590" i="2"/>
  <c r="O1590" i="2"/>
  <c r="S1590" i="2"/>
  <c r="L1590" i="2"/>
  <c r="Q1590" i="2"/>
  <c r="W1590" i="2"/>
  <c r="P1590" i="2"/>
  <c r="U1590" i="2"/>
  <c r="J1590" i="2"/>
  <c r="E1590" i="2"/>
  <c r="AA1590" i="2"/>
  <c r="N1590" i="2"/>
  <c r="V1590" i="2"/>
  <c r="AB1590" i="2"/>
  <c r="K1590" i="2"/>
  <c r="O1823" i="2"/>
  <c r="J1823" i="2"/>
  <c r="E1823" i="2"/>
  <c r="X1823" i="2"/>
  <c r="L1823" i="2"/>
  <c r="Y1823" i="2"/>
  <c r="P1385" i="2"/>
  <c r="V1595" i="2"/>
  <c r="T1595" i="2"/>
  <c r="P1595" i="2"/>
  <c r="L1595" i="2"/>
  <c r="X1595" i="2"/>
  <c r="Y1385" i="2"/>
  <c r="V1571" i="2"/>
  <c r="S1571" i="2"/>
  <c r="J1571" i="2"/>
  <c r="H1571" i="2"/>
  <c r="F1897" i="2"/>
  <c r="U1897" i="2"/>
  <c r="G1897" i="2"/>
  <c r="AB1897" i="2"/>
  <c r="N1897" i="2"/>
  <c r="O1897" i="2"/>
  <c r="G1305" i="2"/>
  <c r="Q1305" i="2"/>
  <c r="L1305" i="2"/>
  <c r="M1305" i="2"/>
  <c r="W1832" i="2"/>
  <c r="Y1832" i="2"/>
  <c r="T1832" i="2"/>
  <c r="AB1832" i="2"/>
  <c r="Y1828" i="2"/>
  <c r="K1828" i="2"/>
  <c r="F1828" i="2"/>
  <c r="E1828" i="2"/>
  <c r="P1828" i="2"/>
  <c r="U1571" i="2"/>
  <c r="AB1640" i="2"/>
  <c r="K1640" i="2"/>
  <c r="F1640" i="2"/>
  <c r="H1640" i="2"/>
  <c r="J1640" i="2"/>
  <c r="X1640" i="2"/>
  <c r="E1640" i="2"/>
  <c r="M1640" i="2"/>
  <c r="AA1640" i="2"/>
  <c r="V1640" i="2"/>
  <c r="G1640" i="2"/>
  <c r="S1640" i="2"/>
  <c r="U1640" i="2"/>
  <c r="T1640" i="2"/>
  <c r="Y1640" i="2"/>
  <c r="O1640" i="2"/>
  <c r="Z1640" i="2"/>
  <c r="N1640" i="2"/>
  <c r="R1640" i="2"/>
  <c r="W1640" i="2"/>
  <c r="P1640" i="2"/>
  <c r="Q1640" i="2"/>
  <c r="L1640" i="2"/>
  <c r="I1640" i="2"/>
  <c r="R1658" i="2"/>
  <c r="K1658" i="2"/>
  <c r="AA1658" i="2"/>
  <c r="L1658" i="2"/>
  <c r="I1658" i="2"/>
  <c r="M1658" i="2"/>
  <c r="F1658" i="2"/>
  <c r="V1658" i="2"/>
  <c r="O1658" i="2"/>
  <c r="H1658" i="2"/>
  <c r="T1658" i="2"/>
  <c r="Q1658" i="2"/>
  <c r="N1658" i="2"/>
  <c r="W1658" i="2"/>
  <c r="U1658" i="2"/>
  <c r="Z1658" i="2"/>
  <c r="P1658" i="2"/>
  <c r="Y1658" i="2"/>
  <c r="J1658" i="2"/>
  <c r="AB1658" i="2"/>
  <c r="G1658" i="2"/>
  <c r="E1658" i="2"/>
  <c r="S1658" i="2"/>
  <c r="X1658" i="2"/>
  <c r="L1361" i="2"/>
  <c r="K1361" i="2"/>
  <c r="M1361" i="2"/>
  <c r="P1361" i="2"/>
  <c r="I1361" i="2"/>
  <c r="N1361" i="2"/>
  <c r="W1361" i="2"/>
  <c r="E1361" i="2"/>
  <c r="H1361" i="2"/>
  <c r="R1361" i="2"/>
  <c r="F1361" i="2"/>
  <c r="AB1361" i="2"/>
  <c r="T1361" i="2"/>
  <c r="U1361" i="2"/>
  <c r="Z1361" i="2"/>
  <c r="G1361" i="2"/>
  <c r="AA1361" i="2"/>
  <c r="J1361" i="2"/>
  <c r="Q1361" i="2"/>
  <c r="O1361" i="2"/>
  <c r="S1361" i="2"/>
  <c r="X1361" i="2"/>
  <c r="Y1361" i="2"/>
  <c r="V1361" i="2"/>
  <c r="K1812" i="2"/>
  <c r="AB1812" i="2"/>
  <c r="G1812" i="2"/>
  <c r="I1812" i="2"/>
  <c r="F1812" i="2"/>
  <c r="Z1812" i="2"/>
  <c r="H1812" i="2"/>
  <c r="AA1812" i="2"/>
  <c r="O1812" i="2"/>
  <c r="Y1812" i="2"/>
  <c r="V1812" i="2"/>
  <c r="P1812" i="2"/>
  <c r="L1812" i="2"/>
  <c r="E1812" i="2"/>
  <c r="R1812" i="2"/>
  <c r="Q1812" i="2"/>
  <c r="X1812" i="2"/>
  <c r="T1812" i="2"/>
  <c r="U1812" i="2"/>
  <c r="J1812" i="2"/>
  <c r="N1812" i="2"/>
  <c r="S1812" i="2"/>
  <c r="W1812" i="2"/>
  <c r="M1812" i="2"/>
  <c r="G1439" i="2"/>
  <c r="T1439" i="2"/>
  <c r="Y1439" i="2"/>
  <c r="P1439" i="2"/>
  <c r="V1439" i="2"/>
  <c r="K1439" i="2"/>
  <c r="U1439" i="2"/>
  <c r="L1439" i="2"/>
  <c r="M1439" i="2"/>
  <c r="N1439" i="2"/>
  <c r="S1439" i="2"/>
  <c r="W1439" i="2"/>
  <c r="K1482" i="2"/>
  <c r="AA1482" i="2"/>
  <c r="U1482" i="2"/>
  <c r="Q1482" i="2"/>
  <c r="X1482" i="2"/>
  <c r="R1482" i="2"/>
  <c r="W1482" i="2"/>
  <c r="Z1482" i="2"/>
  <c r="AB1482" i="2"/>
  <c r="H1482" i="2"/>
  <c r="S1482" i="2"/>
  <c r="V1482" i="2"/>
  <c r="G1482" i="2"/>
  <c r="E1482" i="2"/>
  <c r="F1482" i="2"/>
  <c r="M1482" i="2"/>
  <c r="T1482" i="2"/>
  <c r="P1482" i="2"/>
  <c r="Y1482" i="2"/>
  <c r="O1482" i="2"/>
  <c r="J1482" i="2"/>
  <c r="L1482" i="2"/>
  <c r="N1482" i="2"/>
  <c r="I1482" i="2"/>
  <c r="J1331" i="2"/>
  <c r="Z1331" i="2"/>
  <c r="Y1331" i="2"/>
  <c r="U1331" i="2"/>
  <c r="M1331" i="2"/>
  <c r="Q1331" i="2"/>
  <c r="N1331" i="2"/>
  <c r="I1331" i="2"/>
  <c r="E1331" i="2"/>
  <c r="AA1331" i="2"/>
  <c r="X1331" i="2"/>
  <c r="H1331" i="2"/>
  <c r="O1331" i="2"/>
  <c r="L1331" i="2"/>
  <c r="S1331" i="2"/>
  <c r="F1331" i="2"/>
  <c r="T1331" i="2"/>
  <c r="W1331" i="2"/>
  <c r="K1331" i="2"/>
  <c r="P1331" i="2"/>
  <c r="R1331" i="2"/>
  <c r="G1331" i="2"/>
  <c r="AB1331" i="2"/>
  <c r="V1331" i="2"/>
  <c r="H1436" i="2"/>
  <c r="Z1436" i="2"/>
  <c r="U1436" i="2"/>
  <c r="AB1436" i="2"/>
  <c r="I1436" i="2"/>
  <c r="V1436" i="2"/>
  <c r="T1436" i="2"/>
  <c r="S1436" i="2"/>
  <c r="N1436" i="2"/>
  <c r="F1436" i="2"/>
  <c r="R1436" i="2"/>
  <c r="Y1436" i="2"/>
  <c r="Q1436" i="2"/>
  <c r="P1436" i="2"/>
  <c r="G1436" i="2"/>
  <c r="O1436" i="2"/>
  <c r="AA1436" i="2"/>
  <c r="L1436" i="2"/>
  <c r="J1436" i="2"/>
  <c r="M1436" i="2"/>
  <c r="E1436" i="2"/>
  <c r="W1436" i="2"/>
  <c r="X1436" i="2"/>
  <c r="K1436" i="2"/>
  <c r="P1723" i="2"/>
  <c r="Y1723" i="2"/>
  <c r="E1723" i="2"/>
  <c r="G1723" i="2"/>
  <c r="J1723" i="2"/>
  <c r="O1723" i="2"/>
  <c r="X1723" i="2"/>
  <c r="T1723" i="2"/>
  <c r="U1723" i="2"/>
  <c r="N1723" i="2"/>
  <c r="K1723" i="2"/>
  <c r="V1723" i="2"/>
  <c r="F1723" i="2"/>
  <c r="I1723" i="2"/>
  <c r="AB1723" i="2"/>
  <c r="L1723" i="2"/>
  <c r="S1723" i="2"/>
  <c r="R1723" i="2"/>
  <c r="Q1723" i="2"/>
  <c r="AA1723" i="2"/>
  <c r="W1723" i="2"/>
  <c r="H1723" i="2"/>
  <c r="Z1723" i="2"/>
  <c r="M1723" i="2"/>
  <c r="F1414" i="2"/>
  <c r="L1414" i="2"/>
  <c r="V1414" i="2"/>
  <c r="N1414" i="2"/>
  <c r="E1414" i="2"/>
  <c r="Q1414" i="2"/>
  <c r="T1414" i="2"/>
  <c r="R1414" i="2"/>
  <c r="S1414" i="2"/>
  <c r="G1414" i="2"/>
  <c r="AA1414" i="2"/>
  <c r="P1414" i="2"/>
  <c r="J1414" i="2"/>
  <c r="Z1414" i="2"/>
  <c r="I1414" i="2"/>
  <c r="W1414" i="2"/>
  <c r="X1414" i="2"/>
  <c r="O1414" i="2"/>
  <c r="AB1414" i="2"/>
  <c r="K1414" i="2"/>
  <c r="Y1414" i="2"/>
  <c r="M1414" i="2"/>
  <c r="U1414" i="2"/>
  <c r="H1414" i="2"/>
  <c r="L1494" i="2"/>
  <c r="AB1494" i="2"/>
  <c r="Y1494" i="2"/>
  <c r="U1494" i="2"/>
  <c r="M1494" i="2"/>
  <c r="G1494" i="2"/>
  <c r="X1494" i="2"/>
  <c r="E1494" i="2"/>
  <c r="K1494" i="2"/>
  <c r="F1494" i="2"/>
  <c r="H1494" i="2"/>
  <c r="I1494" i="2"/>
  <c r="J1494" i="2"/>
  <c r="V1494" i="2"/>
  <c r="R1494" i="2"/>
  <c r="P1494" i="2"/>
  <c r="O1494" i="2"/>
  <c r="AA1494" i="2"/>
  <c r="T1494" i="2"/>
  <c r="Z1494" i="2"/>
  <c r="N1494" i="2"/>
  <c r="W1494" i="2"/>
  <c r="S1494" i="2"/>
  <c r="Q1494" i="2"/>
  <c r="E1633" i="2"/>
  <c r="P1633" i="2"/>
  <c r="R1633" i="2"/>
  <c r="H1633" i="2"/>
  <c r="K1633" i="2"/>
  <c r="F1633" i="2"/>
  <c r="L1633" i="2"/>
  <c r="U1633" i="2"/>
  <c r="AA1633" i="2"/>
  <c r="O1633" i="2"/>
  <c r="W1633" i="2"/>
  <c r="Q1633" i="2"/>
  <c r="AB1633" i="2"/>
  <c r="Y1633" i="2"/>
  <c r="V1633" i="2"/>
  <c r="G1633" i="2"/>
  <c r="J1633" i="2"/>
  <c r="S1633" i="2"/>
  <c r="T1633" i="2"/>
  <c r="I1633" i="2"/>
  <c r="M1633" i="2"/>
  <c r="X1633" i="2"/>
  <c r="Z1633" i="2"/>
  <c r="N1633" i="2"/>
  <c r="H1803" i="2"/>
  <c r="T1803" i="2"/>
  <c r="Y1803" i="2"/>
  <c r="U1803" i="2"/>
  <c r="R1803" i="2"/>
  <c r="K1803" i="2"/>
  <c r="Q1803" i="2"/>
  <c r="X1803" i="2"/>
  <c r="F1803" i="2"/>
  <c r="J1803" i="2"/>
  <c r="AA1803" i="2"/>
  <c r="M1803" i="2"/>
  <c r="AB1803" i="2"/>
  <c r="L1803" i="2"/>
  <c r="V1803" i="2"/>
  <c r="Z1803" i="2"/>
  <c r="N1803" i="2"/>
  <c r="W1803" i="2"/>
  <c r="I1803" i="2"/>
  <c r="G1803" i="2"/>
  <c r="P1803" i="2"/>
  <c r="O1803" i="2"/>
  <c r="E1803" i="2"/>
  <c r="S1803" i="2"/>
  <c r="F1821" i="2"/>
  <c r="AA1821" i="2"/>
  <c r="W1821" i="2"/>
  <c r="H1821" i="2"/>
  <c r="J1821" i="2"/>
  <c r="U1821" i="2"/>
  <c r="K1821" i="2"/>
  <c r="L1821" i="2"/>
  <c r="X1821" i="2"/>
  <c r="T1821" i="2"/>
  <c r="Q1821" i="2"/>
  <c r="P1821" i="2"/>
  <c r="R1821" i="2"/>
  <c r="S1821" i="2"/>
  <c r="Y1821" i="2"/>
  <c r="E1821" i="2"/>
  <c r="N1821" i="2"/>
  <c r="Z1821" i="2"/>
  <c r="M1821" i="2"/>
  <c r="V1821" i="2"/>
  <c r="AB1821" i="2"/>
  <c r="O1821" i="2"/>
  <c r="I1821" i="2"/>
  <c r="G1821" i="2"/>
  <c r="Q1586" i="2"/>
  <c r="J1586" i="2"/>
  <c r="Z1586" i="2"/>
  <c r="L1586" i="2"/>
  <c r="W1586" i="2"/>
  <c r="P1586" i="2"/>
  <c r="E1586" i="2"/>
  <c r="N1586" i="2"/>
  <c r="T1586" i="2"/>
  <c r="M1586" i="2"/>
  <c r="F1586" i="2"/>
  <c r="V1586" i="2"/>
  <c r="AA1586" i="2"/>
  <c r="O1586" i="2"/>
  <c r="U1586" i="2"/>
  <c r="K1586" i="2"/>
  <c r="H1586" i="2"/>
  <c r="G1586" i="2"/>
  <c r="I1586" i="2"/>
  <c r="Y1586" i="2"/>
  <c r="R1586" i="2"/>
  <c r="S1586" i="2"/>
  <c r="AB1586" i="2"/>
  <c r="X1586" i="2"/>
  <c r="AB1799" i="2"/>
  <c r="U1799" i="2"/>
  <c r="Q1799" i="2"/>
  <c r="S1799" i="2"/>
  <c r="AA1799" i="2"/>
  <c r="H1799" i="2"/>
  <c r="M1799" i="2"/>
  <c r="V1799" i="2"/>
  <c r="Z1799" i="2"/>
  <c r="Y1799" i="2"/>
  <c r="W1799" i="2"/>
  <c r="L1799" i="2"/>
  <c r="F1799" i="2"/>
  <c r="J1799" i="2"/>
  <c r="R1799" i="2"/>
  <c r="T1799" i="2"/>
  <c r="O1799" i="2"/>
  <c r="I1799" i="2"/>
  <c r="N1799" i="2"/>
  <c r="K1799" i="2"/>
  <c r="E1799" i="2"/>
  <c r="X1799" i="2"/>
  <c r="P1799" i="2"/>
  <c r="G1799" i="2"/>
  <c r="AB1400" i="2"/>
  <c r="J1400" i="2"/>
  <c r="T1400" i="2"/>
  <c r="P1400" i="2"/>
  <c r="G1400" i="2"/>
  <c r="AA1400" i="2"/>
  <c r="O1400" i="2"/>
  <c r="R1400" i="2"/>
  <c r="L1400" i="2"/>
  <c r="X1400" i="2"/>
  <c r="W1400" i="2"/>
  <c r="Y1400" i="2"/>
  <c r="I1400" i="2"/>
  <c r="Z1400" i="2"/>
  <c r="V1400" i="2"/>
  <c r="F1400" i="2"/>
  <c r="Q1400" i="2"/>
  <c r="U1400" i="2"/>
  <c r="S1400" i="2"/>
  <c r="H1400" i="2"/>
  <c r="E1400" i="2"/>
  <c r="M1400" i="2"/>
  <c r="K1400" i="2"/>
  <c r="N1400" i="2"/>
  <c r="J1814" i="2"/>
  <c r="Z1814" i="2"/>
  <c r="S1814" i="2"/>
  <c r="P1814" i="2"/>
  <c r="AB1814" i="2"/>
  <c r="Q1814" i="2"/>
  <c r="N1814" i="2"/>
  <c r="G1814" i="2"/>
  <c r="W1814" i="2"/>
  <c r="X1814" i="2"/>
  <c r="E1814" i="2"/>
  <c r="Y1814" i="2"/>
  <c r="K1814" i="2"/>
  <c r="L1814" i="2"/>
  <c r="M1814" i="2"/>
  <c r="F1814" i="2"/>
  <c r="O1814" i="2"/>
  <c r="T1814" i="2"/>
  <c r="AA1814" i="2"/>
  <c r="H1814" i="2"/>
  <c r="R1814" i="2"/>
  <c r="U1814" i="2"/>
  <c r="V1814" i="2"/>
  <c r="I1814" i="2"/>
  <c r="X1860" i="2"/>
  <c r="G1860" i="2"/>
  <c r="H1860" i="2"/>
  <c r="E1860" i="2"/>
  <c r="J1860" i="2"/>
  <c r="R1860" i="2"/>
  <c r="L1860" i="2"/>
  <c r="U1860" i="2"/>
  <c r="W1860" i="2"/>
  <c r="F1860" i="2"/>
  <c r="Z1860" i="2"/>
  <c r="M1860" i="2"/>
  <c r="K1860" i="2"/>
  <c r="T1860" i="2"/>
  <c r="AA1860" i="2"/>
  <c r="O1860" i="2"/>
  <c r="V1860" i="2"/>
  <c r="Q1860" i="2"/>
  <c r="Y1860" i="2"/>
  <c r="N1860" i="2"/>
  <c r="AB1860" i="2"/>
  <c r="S1860" i="2"/>
  <c r="I1860" i="2"/>
  <c r="P1860" i="2"/>
  <c r="Q1570" i="2"/>
  <c r="J1570" i="2"/>
  <c r="Z1570" i="2"/>
  <c r="H1570" i="2"/>
  <c r="AA1570" i="2"/>
  <c r="S1570" i="2"/>
  <c r="E1570" i="2"/>
  <c r="U1570" i="2"/>
  <c r="N1570" i="2"/>
  <c r="G1570" i="2"/>
  <c r="P1570" i="2"/>
  <c r="T1570" i="2"/>
  <c r="M1570" i="2"/>
  <c r="V1570" i="2"/>
  <c r="K1570" i="2"/>
  <c r="Y1570" i="2"/>
  <c r="O1570" i="2"/>
  <c r="L1570" i="2"/>
  <c r="I1570" i="2"/>
  <c r="X1570" i="2"/>
  <c r="F1570" i="2"/>
  <c r="AB1570" i="2"/>
  <c r="R1570" i="2"/>
  <c r="W1570" i="2"/>
  <c r="J1702" i="2"/>
  <c r="Z1702" i="2"/>
  <c r="S1702" i="2"/>
  <c r="P1702" i="2"/>
  <c r="AB1702" i="2"/>
  <c r="Y1702" i="2"/>
  <c r="N1702" i="2"/>
  <c r="K1702" i="2"/>
  <c r="H1702" i="2"/>
  <c r="M1702" i="2"/>
  <c r="U1702" i="2"/>
  <c r="R1702" i="2"/>
  <c r="O1702" i="2"/>
  <c r="X1702" i="2"/>
  <c r="I1702" i="2"/>
  <c r="V1702" i="2"/>
  <c r="W1702" i="2"/>
  <c r="L1702" i="2"/>
  <c r="Q1702" i="2"/>
  <c r="AA1702" i="2"/>
  <c r="T1702" i="2"/>
  <c r="F1702" i="2"/>
  <c r="E1702" i="2"/>
  <c r="G1702" i="2"/>
  <c r="N1310" i="2"/>
  <c r="Z1310" i="2"/>
  <c r="O1310" i="2"/>
  <c r="X1310" i="2"/>
  <c r="T1310" i="2"/>
  <c r="I1310" i="2"/>
  <c r="V1310" i="2"/>
  <c r="E1310" i="2"/>
  <c r="AB1310" i="2"/>
  <c r="K1310" i="2"/>
  <c r="Y1310" i="2"/>
  <c r="P1310" i="2"/>
  <c r="L1526" i="2"/>
  <c r="AB1526" i="2"/>
  <c r="Q1526" i="2"/>
  <c r="N1526" i="2"/>
  <c r="W1526" i="2"/>
  <c r="S1526" i="2"/>
  <c r="P1526" i="2"/>
  <c r="I1526" i="2"/>
  <c r="F1526" i="2"/>
  <c r="J1526" i="2"/>
  <c r="AA1526" i="2"/>
  <c r="H1526" i="2"/>
  <c r="Y1526" i="2"/>
  <c r="O1526" i="2"/>
  <c r="T1526" i="2"/>
  <c r="M1526" i="2"/>
  <c r="V1526" i="2"/>
  <c r="Z1526" i="2"/>
  <c r="E1526" i="2"/>
  <c r="K1526" i="2"/>
  <c r="X1526" i="2"/>
  <c r="U1526" i="2"/>
  <c r="G1526" i="2"/>
  <c r="R1526" i="2"/>
  <c r="M1747" i="2"/>
  <c r="X1747" i="2"/>
  <c r="T1747" i="2"/>
  <c r="V1747" i="2"/>
  <c r="Z1747" i="2"/>
  <c r="S1747" i="2"/>
  <c r="U1747" i="2"/>
  <c r="Q1747" i="2"/>
  <c r="I1747" i="2"/>
  <c r="AA1747" i="2"/>
  <c r="G1747" i="2"/>
  <c r="J1747" i="2"/>
  <c r="H1747" i="2"/>
  <c r="AB1747" i="2"/>
  <c r="W1747" i="2"/>
  <c r="F1747" i="2"/>
  <c r="L1747" i="2"/>
  <c r="N1747" i="2"/>
  <c r="E1747" i="2"/>
  <c r="O1747" i="2"/>
  <c r="P1747" i="2"/>
  <c r="K1747" i="2"/>
  <c r="Y1747" i="2"/>
  <c r="R1747" i="2"/>
  <c r="Q1508" i="2"/>
  <c r="E1508" i="2"/>
  <c r="W1508" i="2"/>
  <c r="R1508" i="2"/>
  <c r="F1508" i="2"/>
  <c r="P1508" i="2"/>
  <c r="J1508" i="2"/>
  <c r="AB1508" i="2"/>
  <c r="O1508" i="2"/>
  <c r="X1508" i="2"/>
  <c r="S1508" i="2"/>
  <c r="G1508" i="2"/>
  <c r="V1508" i="2"/>
  <c r="L1508" i="2"/>
  <c r="AA1508" i="2"/>
  <c r="H1508" i="2"/>
  <c r="U1508" i="2"/>
  <c r="Y1508" i="2"/>
  <c r="T1508" i="2"/>
  <c r="Z1508" i="2"/>
  <c r="N1508" i="2"/>
  <c r="M1508" i="2"/>
  <c r="K1508" i="2"/>
  <c r="I1508" i="2"/>
  <c r="M1428" i="2"/>
  <c r="Q1428" i="2"/>
  <c r="T1428" i="2"/>
  <c r="I1428" i="2"/>
  <c r="P1428" i="2"/>
  <c r="G1428" i="2"/>
  <c r="R1428" i="2"/>
  <c r="Y1428" i="2"/>
  <c r="Z1428" i="2"/>
  <c r="V1428" i="2"/>
  <c r="O1428" i="2"/>
  <c r="K1428" i="2"/>
  <c r="X1428" i="2"/>
  <c r="E1428" i="2"/>
  <c r="F1428" i="2"/>
  <c r="AB1428" i="2"/>
  <c r="S1428" i="2"/>
  <c r="W1428" i="2"/>
  <c r="U1428" i="2"/>
  <c r="H1428" i="2"/>
  <c r="N1428" i="2"/>
  <c r="J1428" i="2"/>
  <c r="AA1428" i="2"/>
  <c r="L1428" i="2"/>
  <c r="Y1316" i="2"/>
  <c r="E1316" i="2"/>
  <c r="R1316" i="2"/>
  <c r="X1316" i="2"/>
  <c r="F1316" i="2"/>
  <c r="Z1316" i="2"/>
  <c r="I1316" i="2"/>
  <c r="AA1316" i="2"/>
  <c r="K1316" i="2"/>
  <c r="J1316" i="2"/>
  <c r="H1316" i="2"/>
  <c r="Q1316" i="2"/>
  <c r="O1316" i="2"/>
  <c r="W1316" i="2"/>
  <c r="G1316" i="2"/>
  <c r="U1316" i="2"/>
  <c r="V1316" i="2"/>
  <c r="P1316" i="2"/>
  <c r="N1316" i="2"/>
  <c r="L1316" i="2"/>
  <c r="S1316" i="2"/>
  <c r="AB1316" i="2"/>
  <c r="T1316" i="2"/>
  <c r="M1316" i="2"/>
  <c r="AA1672" i="2"/>
  <c r="U1672" i="2"/>
  <c r="Z1672" i="2"/>
  <c r="M1672" i="2"/>
  <c r="F1672" i="2"/>
  <c r="H1672" i="2"/>
  <c r="I1672" i="2"/>
  <c r="Y1672" i="2"/>
  <c r="S1672" i="2"/>
  <c r="Q1672" i="2"/>
  <c r="X1672" i="2"/>
  <c r="L1672" i="2"/>
  <c r="E1672" i="2"/>
  <c r="T1672" i="2"/>
  <c r="O1672" i="2"/>
  <c r="W1672" i="2"/>
  <c r="V1672" i="2"/>
  <c r="AB1672" i="2"/>
  <c r="K1672" i="2"/>
  <c r="R1672" i="2"/>
  <c r="N1672" i="2"/>
  <c r="P1672" i="2"/>
  <c r="G1672" i="2"/>
  <c r="J1672" i="2"/>
  <c r="T1564" i="2"/>
  <c r="S1564" i="2"/>
  <c r="N1564" i="2"/>
  <c r="F1564" i="2"/>
  <c r="R1564" i="2"/>
  <c r="K1564" i="2"/>
  <c r="Q1564" i="2"/>
  <c r="P1564" i="2"/>
  <c r="G1564" i="2"/>
  <c r="O1564" i="2"/>
  <c r="AA1564" i="2"/>
  <c r="L1564" i="2"/>
  <c r="X1564" i="2"/>
  <c r="J1564" i="2"/>
  <c r="E1564" i="2"/>
  <c r="W1564" i="2"/>
  <c r="Y1564" i="2"/>
  <c r="M1564" i="2"/>
  <c r="AB1564" i="2"/>
  <c r="H1564" i="2"/>
  <c r="I1564" i="2"/>
  <c r="Z1564" i="2"/>
  <c r="V1564" i="2"/>
  <c r="U1564" i="2"/>
  <c r="E1744" i="2"/>
  <c r="W1744" i="2"/>
  <c r="R1744" i="2"/>
  <c r="Q1744" i="2"/>
  <c r="F1744" i="2"/>
  <c r="S1744" i="2"/>
  <c r="U1744" i="2"/>
  <c r="L1744" i="2"/>
  <c r="K1744" i="2"/>
  <c r="Z1744" i="2"/>
  <c r="O1744" i="2"/>
  <c r="M1744" i="2"/>
  <c r="I1744" i="2"/>
  <c r="X1744" i="2"/>
  <c r="H1744" i="2"/>
  <c r="T1744" i="2"/>
  <c r="Y1744" i="2"/>
  <c r="V1744" i="2"/>
  <c r="G1744" i="2"/>
  <c r="J1744" i="2"/>
  <c r="AA1744" i="2"/>
  <c r="N1744" i="2"/>
  <c r="AB1744" i="2"/>
  <c r="P1744" i="2"/>
  <c r="R1718" i="2"/>
  <c r="K1718" i="2"/>
  <c r="AA1718" i="2"/>
  <c r="L1718" i="2"/>
  <c r="I1718" i="2"/>
  <c r="M1718" i="2"/>
  <c r="F1718" i="2"/>
  <c r="V1718" i="2"/>
  <c r="O1718" i="2"/>
  <c r="H1718" i="2"/>
  <c r="T1718" i="2"/>
  <c r="Q1718" i="2"/>
  <c r="J1718" i="2"/>
  <c r="Z1718" i="2"/>
  <c r="S1718" i="2"/>
  <c r="P1718" i="2"/>
  <c r="E1718" i="2"/>
  <c r="Y1718" i="2"/>
  <c r="X1718" i="2"/>
  <c r="N1718" i="2"/>
  <c r="U1718" i="2"/>
  <c r="G1718" i="2"/>
  <c r="AB1718" i="2"/>
  <c r="W1718" i="2"/>
  <c r="L1341" i="2"/>
  <c r="E1341" i="2"/>
  <c r="H1341" i="2"/>
  <c r="S1341" i="2"/>
  <c r="K1341" i="2"/>
  <c r="Z1341" i="2"/>
  <c r="Q1341" i="2"/>
  <c r="M1341" i="2"/>
  <c r="O1341" i="2"/>
  <c r="I1341" i="2"/>
  <c r="N1341" i="2"/>
  <c r="V1341" i="2"/>
  <c r="F1341" i="2"/>
  <c r="W1341" i="2"/>
  <c r="T1341" i="2"/>
  <c r="U1341" i="2"/>
  <c r="X1341" i="2"/>
  <c r="J1341" i="2"/>
  <c r="P1341" i="2"/>
  <c r="G1341" i="2"/>
  <c r="Y1341" i="2"/>
  <c r="AB1341" i="2"/>
  <c r="R1341" i="2"/>
  <c r="AA1341" i="2"/>
  <c r="U1685" i="2"/>
  <c r="T1685" i="2"/>
  <c r="R1685" i="2"/>
  <c r="AB1685" i="2"/>
  <c r="S1685" i="2"/>
  <c r="F1685" i="2"/>
  <c r="Z1685" i="2"/>
  <c r="P1685" i="2"/>
  <c r="I1685" i="2"/>
  <c r="N1685" i="2"/>
  <c r="W1685" i="2"/>
  <c r="Q1685" i="2"/>
  <c r="L1685" i="2"/>
  <c r="O1685" i="2"/>
  <c r="G1685" i="2"/>
  <c r="H1685" i="2"/>
  <c r="K1685" i="2"/>
  <c r="X1685" i="2"/>
  <c r="J1685" i="2"/>
  <c r="Y1685" i="2"/>
  <c r="M1685" i="2"/>
  <c r="AA1685" i="2"/>
  <c r="E1685" i="2"/>
  <c r="V1685" i="2"/>
  <c r="O1423" i="2"/>
  <c r="I1423" i="2"/>
  <c r="E1423" i="2"/>
  <c r="Z1423" i="2"/>
  <c r="H1423" i="2"/>
  <c r="V1423" i="2"/>
  <c r="S1423" i="2"/>
  <c r="N1423" i="2"/>
  <c r="J1423" i="2"/>
  <c r="F1423" i="2"/>
  <c r="R1423" i="2"/>
  <c r="X1423" i="2"/>
  <c r="G1423" i="2"/>
  <c r="W1423" i="2"/>
  <c r="T1423" i="2"/>
  <c r="P1423" i="2"/>
  <c r="Q1423" i="2"/>
  <c r="L1423" i="2"/>
  <c r="U1423" i="2"/>
  <c r="AA1423" i="2"/>
  <c r="M1423" i="2"/>
  <c r="Y1423" i="2"/>
  <c r="K1423" i="2"/>
  <c r="AB1423" i="2"/>
  <c r="I1612" i="2"/>
  <c r="Z1612" i="2"/>
  <c r="E1612" i="2"/>
  <c r="Y1612" i="2"/>
  <c r="G1912" i="2"/>
  <c r="AB1912" i="2"/>
  <c r="X1912" i="2"/>
  <c r="K1912" i="2"/>
  <c r="J1912" i="2"/>
  <c r="I1912" i="2"/>
  <c r="L1912" i="2"/>
  <c r="N1912" i="2"/>
  <c r="T1912" i="2"/>
  <c r="V1912" i="2"/>
  <c r="Q1912" i="2"/>
  <c r="E1912" i="2"/>
  <c r="Z1912" i="2"/>
  <c r="AA1912" i="2"/>
  <c r="R1912" i="2"/>
  <c r="S1912" i="2"/>
  <c r="F1912" i="2"/>
  <c r="M1912" i="2"/>
  <c r="W1912" i="2"/>
  <c r="O1912" i="2"/>
  <c r="P1912" i="2"/>
  <c r="Y1912" i="2"/>
  <c r="H1912" i="2"/>
  <c r="U1912" i="2"/>
  <c r="G1493" i="2"/>
  <c r="S1493" i="2"/>
  <c r="X1493" i="2"/>
  <c r="Z1493" i="2"/>
  <c r="V1493" i="2"/>
  <c r="Q1493" i="2"/>
  <c r="W1493" i="2"/>
  <c r="K1493" i="2"/>
  <c r="L1493" i="2"/>
  <c r="Y1493" i="2"/>
  <c r="U1493" i="2"/>
  <c r="M1493" i="2"/>
  <c r="O1493" i="2"/>
  <c r="AA1493" i="2"/>
  <c r="F1493" i="2"/>
  <c r="H1493" i="2"/>
  <c r="P1493" i="2"/>
  <c r="R1493" i="2"/>
  <c r="AB1493" i="2"/>
  <c r="J1493" i="2"/>
  <c r="N1493" i="2"/>
  <c r="E1493" i="2"/>
  <c r="T1493" i="2"/>
  <c r="I1493" i="2"/>
  <c r="E1775" i="2"/>
  <c r="M1775" i="2"/>
  <c r="I1775" i="2"/>
  <c r="X1775" i="2"/>
  <c r="N1775" i="2"/>
  <c r="AA1775" i="2"/>
  <c r="U1775" i="2"/>
  <c r="F1775" i="2"/>
  <c r="J1775" i="2"/>
  <c r="K1775" i="2"/>
  <c r="W1775" i="2"/>
  <c r="Q1775" i="2"/>
  <c r="AB1775" i="2"/>
  <c r="V1775" i="2"/>
  <c r="Z1775" i="2"/>
  <c r="H1775" i="2"/>
  <c r="Y1775" i="2"/>
  <c r="P1775" i="2"/>
  <c r="L1775" i="2"/>
  <c r="R1775" i="2"/>
  <c r="O1775" i="2"/>
  <c r="S1775" i="2"/>
  <c r="T1775" i="2"/>
  <c r="G1775" i="2"/>
  <c r="E1791" i="2"/>
  <c r="V1791" i="2"/>
  <c r="J1791" i="2"/>
  <c r="H1791" i="2"/>
  <c r="W1791" i="2"/>
  <c r="G1791" i="2"/>
  <c r="AB1791" i="2"/>
  <c r="Y1791" i="2"/>
  <c r="Q1791" i="2"/>
  <c r="I1791" i="2"/>
  <c r="U1791" i="2"/>
  <c r="P1791" i="2"/>
  <c r="X1791" i="2"/>
  <c r="L1791" i="2"/>
  <c r="Z1791" i="2"/>
  <c r="N1791" i="2"/>
  <c r="M1791" i="2"/>
  <c r="F1791" i="2"/>
  <c r="S1791" i="2"/>
  <c r="R1791" i="2"/>
  <c r="T1791" i="2"/>
  <c r="O1791" i="2"/>
  <c r="K1791" i="2"/>
  <c r="AA1791" i="2"/>
  <c r="N1347" i="2"/>
  <c r="I1347" i="2"/>
  <c r="E1347" i="2"/>
  <c r="AA1347" i="2"/>
  <c r="H1347" i="2"/>
  <c r="M1347" i="2"/>
  <c r="R1347" i="2"/>
  <c r="O1347" i="2"/>
  <c r="K1347" i="2"/>
  <c r="G1347" i="2"/>
  <c r="S1347" i="2"/>
  <c r="X1347" i="2"/>
  <c r="F1347" i="2"/>
  <c r="V1347" i="2"/>
  <c r="T1347" i="2"/>
  <c r="P1347" i="2"/>
  <c r="Q1347" i="2"/>
  <c r="W1347" i="2"/>
  <c r="U1347" i="2"/>
  <c r="J1347" i="2"/>
  <c r="AB1347" i="2"/>
  <c r="Z1347" i="2"/>
  <c r="L1347" i="2"/>
  <c r="Y1347" i="2"/>
  <c r="E1583" i="2"/>
  <c r="Z1583" i="2"/>
  <c r="V1583" i="2"/>
  <c r="I1583" i="2"/>
  <c r="X1583" i="2"/>
  <c r="AA1583" i="2"/>
  <c r="J1583" i="2"/>
  <c r="F1583" i="2"/>
  <c r="AB1583" i="2"/>
  <c r="T1583" i="2"/>
  <c r="Y1583" i="2"/>
  <c r="O1583" i="2"/>
  <c r="P1583" i="2"/>
  <c r="L1583" i="2"/>
  <c r="H1583" i="2"/>
  <c r="M1583" i="2"/>
  <c r="W1583" i="2"/>
  <c r="G1583" i="2"/>
  <c r="N1583" i="2"/>
  <c r="U1583" i="2"/>
  <c r="S1583" i="2"/>
  <c r="Q1583" i="2"/>
  <c r="R1583" i="2"/>
  <c r="K1583" i="2"/>
  <c r="X1537" i="2"/>
  <c r="T1537" i="2"/>
  <c r="L1537" i="2"/>
  <c r="N1537" i="2"/>
  <c r="Y1537" i="2"/>
  <c r="I1537" i="2"/>
  <c r="E1537" i="2"/>
  <c r="K1537" i="2"/>
  <c r="G1537" i="2"/>
  <c r="O1537" i="2"/>
  <c r="M1537" i="2"/>
  <c r="F1537" i="2"/>
  <c r="H1537" i="2"/>
  <c r="W1537" i="2"/>
  <c r="V1537" i="2"/>
  <c r="P1537" i="2"/>
  <c r="AB1537" i="2"/>
  <c r="J1537" i="2"/>
  <c r="AA1537" i="2"/>
  <c r="Z1537" i="2"/>
  <c r="R1537" i="2"/>
  <c r="Q1537" i="2"/>
  <c r="S1537" i="2"/>
  <c r="U1537" i="2"/>
  <c r="L1478" i="2"/>
  <c r="AB1478" i="2"/>
  <c r="W1478" i="2"/>
  <c r="Y1478" i="2"/>
  <c r="V1478" i="2"/>
  <c r="F1478" i="2"/>
  <c r="P1478" i="2"/>
  <c r="G1478" i="2"/>
  <c r="I1478" i="2"/>
  <c r="J1478" i="2"/>
  <c r="E1478" i="2"/>
  <c r="AA1478" i="2"/>
  <c r="T1478" i="2"/>
  <c r="M1478" i="2"/>
  <c r="N1478" i="2"/>
  <c r="U1478" i="2"/>
  <c r="Z1478" i="2"/>
  <c r="Q1478" i="2"/>
  <c r="X1478" i="2"/>
  <c r="O1478" i="2"/>
  <c r="R1478" i="2"/>
  <c r="S1478" i="2"/>
  <c r="H1478" i="2"/>
  <c r="K1478" i="2"/>
  <c r="Q1452" i="2"/>
  <c r="P1452" i="2"/>
  <c r="G1452" i="2"/>
  <c r="O1452" i="2"/>
  <c r="R1452" i="2"/>
  <c r="Y1452" i="2"/>
  <c r="H1452" i="2"/>
  <c r="E1452" i="2"/>
  <c r="AB1452" i="2"/>
  <c r="I1452" i="2"/>
  <c r="J1452" i="2"/>
  <c r="U1452" i="2"/>
  <c r="F1452" i="2"/>
  <c r="AA1452" i="2"/>
  <c r="X1452" i="2"/>
  <c r="Z1452" i="2"/>
  <c r="N1452" i="2"/>
  <c r="K1452" i="2"/>
  <c r="M1452" i="2"/>
  <c r="L1452" i="2"/>
  <c r="T1452" i="2"/>
  <c r="V1452" i="2"/>
  <c r="S1452" i="2"/>
  <c r="W1452" i="2"/>
  <c r="N1758" i="2"/>
  <c r="G1758" i="2"/>
  <c r="W1758" i="2"/>
  <c r="AB1758" i="2"/>
  <c r="M1758" i="2"/>
  <c r="X1758" i="2"/>
  <c r="F1758" i="2"/>
  <c r="Z1758" i="2"/>
  <c r="AA1758" i="2"/>
  <c r="Y1758" i="2"/>
  <c r="P1758" i="2"/>
  <c r="J1758" i="2"/>
  <c r="K1758" i="2"/>
  <c r="L1758" i="2"/>
  <c r="E1758" i="2"/>
  <c r="Q1758" i="2"/>
  <c r="O1758" i="2"/>
  <c r="U1758" i="2"/>
  <c r="S1758" i="2"/>
  <c r="H1758" i="2"/>
  <c r="R1758" i="2"/>
  <c r="T1758" i="2"/>
  <c r="I1758" i="2"/>
  <c r="V1758" i="2"/>
  <c r="H1308" i="2"/>
  <c r="AA1308" i="2"/>
  <c r="W1308" i="2"/>
  <c r="E1308" i="2"/>
  <c r="Q1308" i="2"/>
  <c r="K1308" i="2"/>
  <c r="O1308" i="2"/>
  <c r="U1308" i="2"/>
  <c r="S1308" i="2"/>
  <c r="T1308" i="2"/>
  <c r="R1308" i="2"/>
  <c r="I1308" i="2"/>
  <c r="N1308" i="2"/>
  <c r="M1308" i="2"/>
  <c r="M1415" i="2"/>
  <c r="H1415" i="2"/>
  <c r="J1415" i="2"/>
  <c r="K1415" i="2"/>
  <c r="F1415" i="2"/>
  <c r="AB1415" i="2"/>
  <c r="U1415" i="2"/>
  <c r="X1415" i="2"/>
  <c r="V1415" i="2"/>
  <c r="R1415" i="2"/>
  <c r="E1415" i="2"/>
  <c r="Y1415" i="2"/>
  <c r="O1415" i="2"/>
  <c r="L1415" i="2"/>
  <c r="G1415" i="2"/>
  <c r="N1415" i="2"/>
  <c r="W1415" i="2"/>
  <c r="S1415" i="2"/>
  <c r="AA1415" i="2"/>
  <c r="I1415" i="2"/>
  <c r="T1415" i="2"/>
  <c r="P1415" i="2"/>
  <c r="Z1415" i="2"/>
  <c r="Q1415" i="2"/>
  <c r="T1524" i="2"/>
  <c r="Z1524" i="2"/>
  <c r="N1524" i="2"/>
  <c r="M1524" i="2"/>
  <c r="K1524" i="2"/>
  <c r="O1524" i="2"/>
  <c r="X1524" i="2"/>
  <c r="S1524" i="2"/>
  <c r="G1524" i="2"/>
  <c r="V1524" i="2"/>
  <c r="P1524" i="2"/>
  <c r="I1524" i="2"/>
  <c r="Q1524" i="2"/>
  <c r="E1524" i="2"/>
  <c r="W1524" i="2"/>
  <c r="R1524" i="2"/>
  <c r="L1524" i="2"/>
  <c r="AA1524" i="2"/>
  <c r="AB1524" i="2"/>
  <c r="H1524" i="2"/>
  <c r="Y1524" i="2"/>
  <c r="J1524" i="2"/>
  <c r="F1524" i="2"/>
  <c r="U1524" i="2"/>
  <c r="E1599" i="2"/>
  <c r="Z1599" i="2"/>
  <c r="V1599" i="2"/>
  <c r="N1599" i="2"/>
  <c r="R1599" i="2"/>
  <c r="AA1599" i="2"/>
  <c r="J1599" i="2"/>
  <c r="F1599" i="2"/>
  <c r="AB1599" i="2"/>
  <c r="Y1599" i="2"/>
  <c r="T1599" i="2"/>
  <c r="O1599" i="2"/>
  <c r="L1599" i="2"/>
  <c r="H1599" i="2"/>
  <c r="K1599" i="2"/>
  <c r="G1599" i="2"/>
  <c r="Q1599" i="2"/>
  <c r="I1599" i="2"/>
  <c r="P1599" i="2"/>
  <c r="W1599" i="2"/>
  <c r="U1599" i="2"/>
  <c r="S1599" i="2"/>
  <c r="M1599" i="2"/>
  <c r="X1599" i="2"/>
  <c r="Y1751" i="2"/>
  <c r="M1751" i="2"/>
  <c r="P1751" i="2"/>
  <c r="O1751" i="2"/>
  <c r="J1751" i="2"/>
  <c r="V1751" i="2"/>
  <c r="F1751" i="2"/>
  <c r="L1751" i="2"/>
  <c r="U1751" i="2"/>
  <c r="E1751" i="2"/>
  <c r="N1751" i="2"/>
  <c r="K1751" i="2"/>
  <c r="Q1751" i="2"/>
  <c r="X1751" i="2"/>
  <c r="R1751" i="2"/>
  <c r="AA1751" i="2"/>
  <c r="G1751" i="2"/>
  <c r="AB1751" i="2"/>
  <c r="I1751" i="2"/>
  <c r="T1751" i="2"/>
  <c r="H1751" i="2"/>
  <c r="S1751" i="2"/>
  <c r="W1751" i="2"/>
  <c r="Z1751" i="2"/>
  <c r="O1836" i="2"/>
  <c r="X1836" i="2"/>
  <c r="L1836" i="2"/>
  <c r="J1836" i="2"/>
  <c r="N1836" i="2"/>
  <c r="Y1836" i="2"/>
  <c r="W1836" i="2"/>
  <c r="K1836" i="2"/>
  <c r="AB1836" i="2"/>
  <c r="Z1836" i="2"/>
  <c r="M1836" i="2"/>
  <c r="F1836" i="2"/>
  <c r="H1836" i="2"/>
  <c r="AA1836" i="2"/>
  <c r="T1836" i="2"/>
  <c r="E1836" i="2"/>
  <c r="V1836" i="2"/>
  <c r="R1836" i="2"/>
  <c r="P1836" i="2"/>
  <c r="I1836" i="2"/>
  <c r="S1836" i="2"/>
  <c r="Q1836" i="2"/>
  <c r="G1836" i="2"/>
  <c r="U1836" i="2"/>
  <c r="J1567" i="2"/>
  <c r="F1567" i="2"/>
  <c r="AB1567" i="2"/>
  <c r="Y1567" i="2"/>
  <c r="I1567" i="2"/>
  <c r="O1567" i="2"/>
  <c r="G1567" i="2"/>
  <c r="Z1567" i="2"/>
  <c r="M1567" i="2"/>
  <c r="T1567" i="2"/>
  <c r="AA1567" i="2"/>
  <c r="E1567" i="2"/>
  <c r="L1567" i="2"/>
  <c r="X1567" i="2"/>
  <c r="H1567" i="2"/>
  <c r="K1567" i="2"/>
  <c r="P1567" i="2"/>
  <c r="N1567" i="2"/>
  <c r="U1567" i="2"/>
  <c r="R1567" i="2"/>
  <c r="Q1567" i="2"/>
  <c r="W1567" i="2"/>
  <c r="S1567" i="2"/>
  <c r="V1567" i="2"/>
  <c r="X1544" i="2"/>
  <c r="K1544" i="2"/>
  <c r="F1544" i="2"/>
  <c r="U1544" i="2"/>
  <c r="J1544" i="2"/>
  <c r="W1544" i="2"/>
  <c r="I1544" i="2"/>
  <c r="AA1544" i="2"/>
  <c r="V1544" i="2"/>
  <c r="G1544" i="2"/>
  <c r="S1544" i="2"/>
  <c r="Z1544" i="2"/>
  <c r="H1544" i="2"/>
  <c r="Y1544" i="2"/>
  <c r="L1544" i="2"/>
  <c r="O1544" i="2"/>
  <c r="AB1544" i="2"/>
  <c r="E1544" i="2"/>
  <c r="P1544" i="2"/>
  <c r="R1544" i="2"/>
  <c r="N1544" i="2"/>
  <c r="M1544" i="2"/>
  <c r="T1544" i="2"/>
  <c r="Q1544" i="2"/>
  <c r="E1302" i="2"/>
  <c r="X1302" i="2"/>
  <c r="F1302" i="2"/>
  <c r="O1302" i="2"/>
  <c r="J1302" i="2"/>
  <c r="I1302" i="2"/>
  <c r="H1302" i="2"/>
  <c r="K1302" i="2"/>
  <c r="L1302" i="2"/>
  <c r="AB1302" i="2"/>
  <c r="W1302" i="2"/>
  <c r="U1302" i="2"/>
  <c r="N1302" i="2"/>
  <c r="R1302" i="2"/>
  <c r="T1302" i="2"/>
  <c r="P1302" i="2"/>
  <c r="G1302" i="2"/>
  <c r="Y1302" i="2"/>
  <c r="AA1302" i="2"/>
  <c r="S1302" i="2"/>
  <c r="M1302" i="2"/>
  <c r="Z1302" i="2"/>
  <c r="Q1302" i="2"/>
  <c r="V1302" i="2"/>
  <c r="T1671" i="2"/>
  <c r="U1671" i="2"/>
  <c r="E1671" i="2"/>
  <c r="W1671" i="2"/>
  <c r="AB1671" i="2"/>
  <c r="S1671" i="2"/>
  <c r="Y1671" i="2"/>
  <c r="Q1671" i="2"/>
  <c r="Z1671" i="2"/>
  <c r="L1671" i="2"/>
  <c r="G1671" i="2"/>
  <c r="X1671" i="2"/>
  <c r="I1671" i="2"/>
  <c r="K1671" i="2"/>
  <c r="M1671" i="2"/>
  <c r="V1671" i="2"/>
  <c r="F1671" i="2"/>
  <c r="P1671" i="2"/>
  <c r="R1671" i="2"/>
  <c r="AA1671" i="2"/>
  <c r="H1671" i="2"/>
  <c r="O1671" i="2"/>
  <c r="N1671" i="2"/>
  <c r="J1671" i="2"/>
  <c r="X1673" i="2"/>
  <c r="K1673" i="2"/>
  <c r="E1673" i="2"/>
  <c r="Z1673" i="2"/>
  <c r="AB1673" i="2"/>
  <c r="F1673" i="2"/>
  <c r="U1673" i="2"/>
  <c r="H1673" i="2"/>
  <c r="Y1673" i="2"/>
  <c r="J1673" i="2"/>
  <c r="L1673" i="2"/>
  <c r="R1673" i="2"/>
  <c r="W1711" i="2"/>
  <c r="K1711" i="2"/>
  <c r="M1711" i="2"/>
  <c r="X1711" i="2"/>
  <c r="N1711" i="2"/>
  <c r="R1711" i="2"/>
  <c r="I1711" i="2"/>
  <c r="P1711" i="2"/>
  <c r="AA1711" i="2"/>
  <c r="T1711" i="2"/>
  <c r="Z1711" i="2"/>
  <c r="J1711" i="2"/>
  <c r="G1711" i="2"/>
  <c r="Q1711" i="2"/>
  <c r="V1711" i="2"/>
  <c r="L1711" i="2"/>
  <c r="S1711" i="2"/>
  <c r="AB1711" i="2"/>
  <c r="U1711" i="2"/>
  <c r="F1711" i="2"/>
  <c r="Y1711" i="2"/>
  <c r="E1711" i="2"/>
  <c r="H1711" i="2"/>
  <c r="O1711" i="2"/>
  <c r="G1519" i="2"/>
  <c r="H1519" i="2"/>
  <c r="I1519" i="2"/>
  <c r="R1519" i="2"/>
  <c r="Y1519" i="2"/>
  <c r="S1519" i="2"/>
  <c r="E1519" i="2"/>
  <c r="N1519" i="2"/>
  <c r="Q1519" i="2"/>
  <c r="F1519" i="2"/>
  <c r="M1519" i="2"/>
  <c r="AA1519" i="2"/>
  <c r="J1519" i="2"/>
  <c r="U1519" i="2"/>
  <c r="V1519" i="2"/>
  <c r="T1519" i="2"/>
  <c r="X1519" i="2"/>
  <c r="O1519" i="2"/>
  <c r="AB1519" i="2"/>
  <c r="P1519" i="2"/>
  <c r="W1519" i="2"/>
  <c r="Z1519" i="2"/>
  <c r="K1519" i="2"/>
  <c r="L1519" i="2"/>
  <c r="M1732" i="2"/>
  <c r="H1732" i="2"/>
  <c r="Z1732" i="2"/>
  <c r="R1732" i="2"/>
  <c r="G1732" i="2"/>
  <c r="AB1732" i="2"/>
  <c r="F1732" i="2"/>
  <c r="P1732" i="2"/>
  <c r="S1732" i="2"/>
  <c r="AA1732" i="2"/>
  <c r="L1732" i="2"/>
  <c r="T1732" i="2"/>
  <c r="V1732" i="2"/>
  <c r="Q1732" i="2"/>
  <c r="X1732" i="2"/>
  <c r="W1732" i="2"/>
  <c r="Y1732" i="2"/>
  <c r="E1732" i="2"/>
  <c r="O1732" i="2"/>
  <c r="K1732" i="2"/>
  <c r="I1732" i="2"/>
  <c r="U1732" i="2"/>
  <c r="J1732" i="2"/>
  <c r="N1732" i="2"/>
  <c r="W1509" i="2"/>
  <c r="X1509" i="2"/>
  <c r="S1509" i="2"/>
  <c r="Y1509" i="2"/>
  <c r="U1509" i="2"/>
  <c r="M1509" i="2"/>
  <c r="E1509" i="2"/>
  <c r="K1509" i="2"/>
  <c r="AA1509" i="2"/>
  <c r="P1509" i="2"/>
  <c r="I1509" i="2"/>
  <c r="R1509" i="2"/>
  <c r="O1509" i="2"/>
  <c r="AB1509" i="2"/>
  <c r="F1509" i="2"/>
  <c r="G1509" i="2"/>
  <c r="T1509" i="2"/>
  <c r="H1509" i="2"/>
  <c r="Z1509" i="2"/>
  <c r="V1509" i="2"/>
  <c r="Q1509" i="2"/>
  <c r="L1509" i="2"/>
  <c r="J1509" i="2"/>
  <c r="N1509" i="2"/>
  <c r="E1922" i="2"/>
  <c r="X1922" i="2"/>
  <c r="L1922" i="2"/>
  <c r="K1922" i="2"/>
  <c r="F1922" i="2"/>
  <c r="Z1922" i="2"/>
  <c r="AB1418" i="2"/>
  <c r="F1418" i="2"/>
  <c r="U1418" i="2"/>
  <c r="Y1418" i="2"/>
  <c r="M1418" i="2"/>
  <c r="R1418" i="2"/>
  <c r="G1418" i="2"/>
  <c r="L1418" i="2"/>
  <c r="P1418" i="2"/>
  <c r="H1418" i="2"/>
  <c r="J1418" i="2"/>
  <c r="AA1418" i="2"/>
  <c r="Z1418" i="2"/>
  <c r="V1418" i="2"/>
  <c r="T1418" i="2"/>
  <c r="O1418" i="2"/>
  <c r="S1418" i="2"/>
  <c r="W1418" i="2"/>
  <c r="K1418" i="2"/>
  <c r="N1418" i="2"/>
  <c r="X1418" i="2"/>
  <c r="E1418" i="2"/>
  <c r="I1418" i="2"/>
  <c r="Q1418" i="2"/>
  <c r="P1503" i="2"/>
  <c r="M1503" i="2"/>
  <c r="N1503" i="2"/>
  <c r="X1503" i="2"/>
  <c r="W1503" i="2"/>
  <c r="K1503" i="2"/>
  <c r="G1503" i="2"/>
  <c r="U1503" i="2"/>
  <c r="T1503" i="2"/>
  <c r="V1503" i="2"/>
  <c r="I1503" i="2"/>
  <c r="S1503" i="2"/>
  <c r="E1503" i="2"/>
  <c r="AB1503" i="2"/>
  <c r="Y1503" i="2"/>
  <c r="J1503" i="2"/>
  <c r="H1503" i="2"/>
  <c r="L1503" i="2"/>
  <c r="R1503" i="2"/>
  <c r="Z1503" i="2"/>
  <c r="AA1503" i="2"/>
  <c r="F1503" i="2"/>
  <c r="O1503" i="2"/>
  <c r="Q1503" i="2"/>
  <c r="L1465" i="2"/>
  <c r="S1465" i="2"/>
  <c r="G1465" i="2"/>
  <c r="R1465" i="2"/>
  <c r="F1465" i="2"/>
  <c r="V1465" i="2"/>
  <c r="T1465" i="2"/>
  <c r="W1465" i="2"/>
  <c r="P1465" i="2"/>
  <c r="U1465" i="2"/>
  <c r="Y1465" i="2"/>
  <c r="AB1465" i="2"/>
  <c r="X1465" i="2"/>
  <c r="Q1465" i="2"/>
  <c r="Z1465" i="2"/>
  <c r="E1465" i="2"/>
  <c r="K1465" i="2"/>
  <c r="O1465" i="2"/>
  <c r="M1465" i="2"/>
  <c r="J1465" i="2"/>
  <c r="H1465" i="2"/>
  <c r="AA1465" i="2"/>
  <c r="N1465" i="2"/>
  <c r="I1465" i="2"/>
  <c r="N1459" i="2"/>
  <c r="L1459" i="2"/>
  <c r="M1459" i="2"/>
  <c r="Q1459" i="2"/>
  <c r="V1459" i="2"/>
  <c r="S1459" i="2"/>
  <c r="T1459" i="2"/>
  <c r="R1459" i="2"/>
  <c r="U1459" i="2"/>
  <c r="H1459" i="2"/>
  <c r="O1459" i="2"/>
  <c r="W1459" i="2"/>
  <c r="G1459" i="2"/>
  <c r="Y1459" i="2"/>
  <c r="Z1459" i="2"/>
  <c r="AB1459" i="2"/>
  <c r="X1459" i="2"/>
  <c r="AA1459" i="2"/>
  <c r="P1459" i="2"/>
  <c r="I1459" i="2"/>
  <c r="J1459" i="2"/>
  <c r="E1459" i="2"/>
  <c r="K1459" i="2"/>
  <c r="F1459" i="2"/>
  <c r="L1679" i="2"/>
  <c r="O1679" i="2"/>
  <c r="E1679" i="2"/>
  <c r="Y1679" i="2"/>
  <c r="S1679" i="2"/>
  <c r="U1679" i="2"/>
  <c r="F1752" i="2"/>
  <c r="Q1752" i="2"/>
  <c r="S1752" i="2"/>
  <c r="E1752" i="2"/>
  <c r="I1752" i="2"/>
  <c r="G1752" i="2"/>
  <c r="V1752" i="2"/>
  <c r="Z1752" i="2"/>
  <c r="AB1752" i="2"/>
  <c r="R1752" i="2"/>
  <c r="W1752" i="2"/>
  <c r="H1752" i="2"/>
  <c r="N1752" i="2"/>
  <c r="X1752" i="2"/>
  <c r="K1752" i="2"/>
  <c r="P1752" i="2"/>
  <c r="J1752" i="2"/>
  <c r="T1752" i="2"/>
  <c r="L1752" i="2"/>
  <c r="Y1752" i="2"/>
  <c r="U1752" i="2"/>
  <c r="M1752" i="2"/>
  <c r="O1752" i="2"/>
  <c r="AA1752" i="2"/>
  <c r="E1629" i="2"/>
  <c r="L1629" i="2"/>
  <c r="P1629" i="2"/>
  <c r="X1629" i="2"/>
  <c r="I1629" i="2"/>
  <c r="N1629" i="2"/>
  <c r="K1629" i="2"/>
  <c r="T1629" i="2"/>
  <c r="G1629" i="2"/>
  <c r="Z1629" i="2"/>
  <c r="V1629" i="2"/>
  <c r="M1629" i="2"/>
  <c r="AB1629" i="2"/>
  <c r="J1629" i="2"/>
  <c r="R1629" i="2"/>
  <c r="O1629" i="2"/>
  <c r="F1629" i="2"/>
  <c r="W1629" i="2"/>
  <c r="U1629" i="2"/>
  <c r="S1629" i="2"/>
  <c r="H1629" i="2"/>
  <c r="Q1629" i="2"/>
  <c r="AA1629" i="2"/>
  <c r="Y1629" i="2"/>
  <c r="Q1389" i="2"/>
  <c r="S1389" i="2"/>
  <c r="T1389" i="2"/>
  <c r="I1389" i="2"/>
  <c r="R1389" i="2"/>
  <c r="J1389" i="2"/>
  <c r="G1389" i="2"/>
  <c r="K1389" i="2"/>
  <c r="AA1389" i="2"/>
  <c r="O1389" i="2"/>
  <c r="Z1389" i="2"/>
  <c r="W1389" i="2"/>
  <c r="M1389" i="2"/>
  <c r="P1389" i="2"/>
  <c r="AB1389" i="2"/>
  <c r="H1389" i="2"/>
  <c r="N1389" i="2"/>
  <c r="F1389" i="2"/>
  <c r="Y1389" i="2"/>
  <c r="U1389" i="2"/>
  <c r="V1389" i="2"/>
  <c r="X1389" i="2"/>
  <c r="L1389" i="2"/>
  <c r="E1389" i="2"/>
  <c r="X1457" i="2"/>
  <c r="K1457" i="2"/>
  <c r="AA1457" i="2"/>
  <c r="N1457" i="2"/>
  <c r="J1457" i="2"/>
  <c r="Z1457" i="2"/>
  <c r="E1457" i="2"/>
  <c r="G1457" i="2"/>
  <c r="T1457" i="2"/>
  <c r="W1457" i="2"/>
  <c r="M1457" i="2"/>
  <c r="Y1457" i="2"/>
  <c r="S1457" i="2"/>
  <c r="R1457" i="2"/>
  <c r="F1457" i="2"/>
  <c r="AB1457" i="2"/>
  <c r="Q1457" i="2"/>
  <c r="U1457" i="2"/>
  <c r="H1457" i="2"/>
  <c r="L1457" i="2"/>
  <c r="V1457" i="2"/>
  <c r="P1457" i="2"/>
  <c r="I1457" i="2"/>
  <c r="O1457" i="2"/>
  <c r="H1574" i="2"/>
  <c r="X1574" i="2"/>
  <c r="M1574" i="2"/>
  <c r="J1574" i="2"/>
  <c r="S1574" i="2"/>
  <c r="W1574" i="2"/>
  <c r="L1574" i="2"/>
  <c r="AB1574" i="2"/>
  <c r="Q1574" i="2"/>
  <c r="R1574" i="2"/>
  <c r="AA1574" i="2"/>
  <c r="O1574" i="2"/>
  <c r="P1574" i="2"/>
  <c r="E1574" i="2"/>
  <c r="U1574" i="2"/>
  <c r="Z1574" i="2"/>
  <c r="N1574" i="2"/>
  <c r="V1574" i="2"/>
  <c r="Y1574" i="2"/>
  <c r="T1574" i="2"/>
  <c r="F1574" i="2"/>
  <c r="I1574" i="2"/>
  <c r="G1574" i="2"/>
  <c r="K1574" i="2"/>
  <c r="Y1664" i="2"/>
  <c r="I1664" i="2"/>
  <c r="R1664" i="2"/>
  <c r="V1664" i="2"/>
  <c r="W1664" i="2"/>
  <c r="G1664" i="2"/>
  <c r="E1664" i="2"/>
  <c r="T1664" i="2"/>
  <c r="S1664" i="2"/>
  <c r="M1664" i="2"/>
  <c r="Z1664" i="2"/>
  <c r="N1664" i="2"/>
  <c r="P1664" i="2"/>
  <c r="U1664" i="2"/>
  <c r="Q1664" i="2"/>
  <c r="L1664" i="2"/>
  <c r="J1664" i="2"/>
  <c r="AB1664" i="2"/>
  <c r="F1664" i="2"/>
  <c r="O1664" i="2"/>
  <c r="X1664" i="2"/>
  <c r="AA1664" i="2"/>
  <c r="H1664" i="2"/>
  <c r="K1664" i="2"/>
  <c r="Q1798" i="2"/>
  <c r="K1798" i="2"/>
  <c r="U1798" i="2"/>
  <c r="R1798" i="2"/>
  <c r="AA1798" i="2"/>
  <c r="T1798" i="2"/>
  <c r="I1736" i="2"/>
  <c r="AA1736" i="2"/>
  <c r="V1736" i="2"/>
  <c r="E1736" i="2"/>
  <c r="Z1736" i="2"/>
  <c r="L1736" i="2"/>
  <c r="Y1736" i="2"/>
  <c r="AB1736" i="2"/>
  <c r="O1736" i="2"/>
  <c r="N1736" i="2"/>
  <c r="X1736" i="2"/>
  <c r="J1736" i="2"/>
  <c r="R1736" i="2"/>
  <c r="M1736" i="2"/>
  <c r="H1736" i="2"/>
  <c r="W1736" i="2"/>
  <c r="U1736" i="2"/>
  <c r="S1736" i="2"/>
  <c r="P1736" i="2"/>
  <c r="T1736" i="2"/>
  <c r="Q1736" i="2"/>
  <c r="K1736" i="2"/>
  <c r="G1736" i="2"/>
  <c r="F1736" i="2"/>
  <c r="K1609" i="2"/>
  <c r="N1609" i="2"/>
  <c r="Y1609" i="2"/>
  <c r="P1609" i="2"/>
  <c r="J1729" i="2"/>
  <c r="F1729" i="2"/>
  <c r="AA1729" i="2"/>
  <c r="S1729" i="2"/>
  <c r="AB1729" i="2"/>
  <c r="I1729" i="2"/>
  <c r="O1729" i="2"/>
  <c r="P1729" i="2"/>
  <c r="R1729" i="2"/>
  <c r="H1729" i="2"/>
  <c r="M1729" i="2"/>
  <c r="T1729" i="2"/>
  <c r="V1729" i="2"/>
  <c r="N1729" i="2"/>
  <c r="U1729" i="2"/>
  <c r="L1729" i="2"/>
  <c r="Q1729" i="2"/>
  <c r="E1729" i="2"/>
  <c r="W1729" i="2"/>
  <c r="Y1729" i="2"/>
  <c r="K1729" i="2"/>
  <c r="G1729" i="2"/>
  <c r="X1729" i="2"/>
  <c r="Z1729" i="2"/>
  <c r="J1323" i="2"/>
  <c r="Z1323" i="2"/>
  <c r="W1323" i="2"/>
  <c r="S1323" i="2"/>
  <c r="E1323" i="2"/>
  <c r="I1323" i="2"/>
  <c r="V1323" i="2"/>
  <c r="AB1323" i="2"/>
  <c r="O1323" i="2"/>
  <c r="T1323" i="2"/>
  <c r="R1323" i="2"/>
  <c r="X1323" i="2"/>
  <c r="F1323" i="2"/>
  <c r="G1323" i="2"/>
  <c r="H1323" i="2"/>
  <c r="Y1323" i="2"/>
  <c r="K1323" i="2"/>
  <c r="Q1323" i="2"/>
  <c r="AA1323" i="2"/>
  <c r="N1323" i="2"/>
  <c r="L1323" i="2"/>
  <c r="M1323" i="2"/>
  <c r="P1323" i="2"/>
  <c r="U1323" i="2"/>
  <c r="U1887" i="2"/>
  <c r="Q1887" i="2"/>
  <c r="S1887" i="2"/>
  <c r="M1887" i="2"/>
  <c r="J1887" i="2"/>
  <c r="N1887" i="2"/>
  <c r="G1887" i="2"/>
  <c r="AA1887" i="2"/>
  <c r="W1887" i="2"/>
  <c r="O1887" i="2"/>
  <c r="X1887" i="2"/>
  <c r="V1887" i="2"/>
  <c r="P1887" i="2"/>
  <c r="H1887" i="2"/>
  <c r="Z1887" i="2"/>
  <c r="F1887" i="2"/>
  <c r="I1887" i="2"/>
  <c r="E1887" i="2"/>
  <c r="AB1887" i="2"/>
  <c r="T1887" i="2"/>
  <c r="K1887" i="2"/>
  <c r="Y1887" i="2"/>
  <c r="L1887" i="2"/>
  <c r="R1887" i="2"/>
  <c r="H1521" i="2"/>
  <c r="S1521" i="2"/>
  <c r="O1521" i="2"/>
  <c r="R1521" i="2"/>
  <c r="V1521" i="2"/>
  <c r="Y1521" i="2"/>
  <c r="P1521" i="2"/>
  <c r="AA1521" i="2"/>
  <c r="T1521" i="2"/>
  <c r="Q1521" i="2"/>
  <c r="Z1521" i="2"/>
  <c r="F1521" i="2"/>
  <c r="X1521" i="2"/>
  <c r="L1521" i="2"/>
  <c r="G1521" i="2"/>
  <c r="N1521" i="2"/>
  <c r="I1521" i="2"/>
  <c r="U1521" i="2"/>
  <c r="K1521" i="2"/>
  <c r="J1521" i="2"/>
  <c r="AB1521" i="2"/>
  <c r="W1521" i="2"/>
  <c r="E1521" i="2"/>
  <c r="M1521" i="2"/>
  <c r="V1880" i="2"/>
  <c r="J1880" i="2"/>
  <c r="M1880" i="2"/>
  <c r="E1880" i="2"/>
  <c r="O1880" i="2"/>
  <c r="T1880" i="2"/>
  <c r="Y1880" i="2"/>
  <c r="P1880" i="2"/>
  <c r="Z1880" i="2"/>
  <c r="R1880" i="2"/>
  <c r="W1880" i="2"/>
  <c r="N1880" i="2"/>
  <c r="F1880" i="2"/>
  <c r="Q1880" i="2"/>
  <c r="AB1880" i="2"/>
  <c r="L1880" i="2"/>
  <c r="G1880" i="2"/>
  <c r="AA1880" i="2"/>
  <c r="U1880" i="2"/>
  <c r="X1880" i="2"/>
  <c r="I1880" i="2"/>
  <c r="K1880" i="2"/>
  <c r="S1880" i="2"/>
  <c r="H1880" i="2"/>
  <c r="Z1380" i="2"/>
  <c r="AB1380" i="2"/>
  <c r="AA1380" i="2"/>
  <c r="O1380" i="2"/>
  <c r="P1380" i="2"/>
  <c r="G1380" i="2"/>
  <c r="L1380" i="2"/>
  <c r="N1380" i="2"/>
  <c r="X1380" i="2"/>
  <c r="H1380" i="2"/>
  <c r="I1380" i="2"/>
  <c r="S1380" i="2"/>
  <c r="F1380" i="2"/>
  <c r="R1380" i="2"/>
  <c r="Q1380" i="2"/>
  <c r="E1380" i="2"/>
  <c r="M1380" i="2"/>
  <c r="Y1380" i="2"/>
  <c r="T1380" i="2"/>
  <c r="V1380" i="2"/>
  <c r="U1380" i="2"/>
  <c r="J1380" i="2"/>
  <c r="W1380" i="2"/>
  <c r="K1380" i="2"/>
  <c r="S1426" i="2"/>
  <c r="T1426" i="2"/>
  <c r="V1426" i="2"/>
  <c r="K1426" i="2"/>
  <c r="E1426" i="2"/>
  <c r="M1426" i="2"/>
  <c r="N1426" i="2"/>
  <c r="AA1426" i="2"/>
  <c r="J1426" i="2"/>
  <c r="R1426" i="2"/>
  <c r="Q1426" i="2"/>
  <c r="X1426" i="2"/>
  <c r="G1426" i="2"/>
  <c r="W1426" i="2"/>
  <c r="U1426" i="2"/>
  <c r="F1426" i="2"/>
  <c r="Z1426" i="2"/>
  <c r="L1426" i="2"/>
  <c r="P1426" i="2"/>
  <c r="H1426" i="2"/>
  <c r="AB1426" i="2"/>
  <c r="Y1426" i="2"/>
  <c r="O1426" i="2"/>
  <c r="I1426" i="2"/>
  <c r="T1348" i="2"/>
  <c r="R1348" i="2"/>
  <c r="F1348" i="2"/>
  <c r="E1348" i="2"/>
  <c r="J1348" i="2"/>
  <c r="G1348" i="2"/>
  <c r="X1348" i="2"/>
  <c r="K1348" i="2"/>
  <c r="V1348" i="2"/>
  <c r="N1348" i="2"/>
  <c r="Q1348" i="2"/>
  <c r="S1348" i="2"/>
  <c r="H1348" i="2"/>
  <c r="I1348" i="2"/>
  <c r="AA1348" i="2"/>
  <c r="O1348" i="2"/>
  <c r="W1348" i="2"/>
  <c r="Z1348" i="2"/>
  <c r="L1348" i="2"/>
  <c r="P1348" i="2"/>
  <c r="AB1348" i="2"/>
  <c r="Y1348" i="2"/>
  <c r="U1348" i="2"/>
  <c r="M1348" i="2"/>
  <c r="G1317" i="2"/>
  <c r="AB1317" i="2"/>
  <c r="K1317" i="2"/>
  <c r="AA1317" i="2"/>
  <c r="H1317" i="2"/>
  <c r="M1317" i="2"/>
  <c r="L1317" i="2"/>
  <c r="J1317" i="2"/>
  <c r="S1317" i="2"/>
  <c r="O1317" i="2"/>
  <c r="V1317" i="2"/>
  <c r="Q1317" i="2"/>
  <c r="R1317" i="2"/>
  <c r="P1317" i="2"/>
  <c r="Z1317" i="2"/>
  <c r="F1317" i="2"/>
  <c r="I1317" i="2"/>
  <c r="U1317" i="2"/>
  <c r="W1317" i="2"/>
  <c r="Y1317" i="2"/>
  <c r="N1317" i="2"/>
  <c r="T1317" i="2"/>
  <c r="X1317" i="2"/>
  <c r="E1317" i="2"/>
  <c r="L1451" i="2"/>
  <c r="J1451" i="2"/>
  <c r="M1451" i="2"/>
  <c r="U1451" i="2"/>
  <c r="P1451" i="2"/>
  <c r="W1451" i="2"/>
  <c r="Q1451" i="2"/>
  <c r="R1451" i="2"/>
  <c r="T1451" i="2"/>
  <c r="I1451" i="2"/>
  <c r="O1451" i="2"/>
  <c r="S1451" i="2"/>
  <c r="G1451" i="2"/>
  <c r="V1451" i="2"/>
  <c r="Y1451" i="2"/>
  <c r="Z1451" i="2"/>
  <c r="X1451" i="2"/>
  <c r="AA1451" i="2"/>
  <c r="AB1451" i="2"/>
  <c r="K1451" i="2"/>
  <c r="H1451" i="2"/>
  <c r="F1451" i="2"/>
  <c r="N1451" i="2"/>
  <c r="E1451" i="2"/>
  <c r="H1553" i="2"/>
  <c r="S1553" i="2"/>
  <c r="O1553" i="2"/>
  <c r="R1553" i="2"/>
  <c r="V1553" i="2"/>
  <c r="Y1553" i="2"/>
  <c r="P1553" i="2"/>
  <c r="AA1553" i="2"/>
  <c r="T1553" i="2"/>
  <c r="Q1553" i="2"/>
  <c r="Z1553" i="2"/>
  <c r="F1553" i="2"/>
  <c r="X1553" i="2"/>
  <c r="L1553" i="2"/>
  <c r="G1553" i="2"/>
  <c r="N1553" i="2"/>
  <c r="I1553" i="2"/>
  <c r="U1553" i="2"/>
  <c r="K1553" i="2"/>
  <c r="J1553" i="2"/>
  <c r="AB1553" i="2"/>
  <c r="W1553" i="2"/>
  <c r="E1553" i="2"/>
  <c r="M1553" i="2"/>
  <c r="G1605" i="2"/>
  <c r="P1605" i="2"/>
  <c r="L1605" i="2"/>
  <c r="Z1605" i="2"/>
  <c r="V1605" i="2"/>
  <c r="Q1605" i="2"/>
  <c r="H1605" i="2"/>
  <c r="AB1605" i="2"/>
  <c r="Y1605" i="2"/>
  <c r="R1605" i="2"/>
  <c r="J1605" i="2"/>
  <c r="E1605" i="2"/>
  <c r="X1605" i="2"/>
  <c r="S1605" i="2"/>
  <c r="I1605" i="2"/>
  <c r="N1605" i="2"/>
  <c r="O1605" i="2"/>
  <c r="K1605" i="2"/>
  <c r="T1605" i="2"/>
  <c r="F1605" i="2"/>
  <c r="M1605" i="2"/>
  <c r="W1605" i="2"/>
  <c r="AA1605" i="2"/>
  <c r="U1605" i="2"/>
  <c r="M1720" i="2"/>
  <c r="H1720" i="2"/>
  <c r="Z1720" i="2"/>
  <c r="R1720" i="2"/>
  <c r="G1720" i="2"/>
  <c r="AB1720" i="2"/>
  <c r="F1720" i="2"/>
  <c r="P1720" i="2"/>
  <c r="S1720" i="2"/>
  <c r="AA1720" i="2"/>
  <c r="L1720" i="2"/>
  <c r="N1720" i="2"/>
  <c r="Q1720" i="2"/>
  <c r="E1720" i="2"/>
  <c r="W1720" i="2"/>
  <c r="T1720" i="2"/>
  <c r="J1720" i="2"/>
  <c r="U1720" i="2"/>
  <c r="V1720" i="2"/>
  <c r="Y1720" i="2"/>
  <c r="O1720" i="2"/>
  <c r="K1720" i="2"/>
  <c r="X1720" i="2"/>
  <c r="I1720" i="2"/>
  <c r="J1802" i="2"/>
  <c r="Z1802" i="2"/>
  <c r="S1802" i="2"/>
  <c r="T1802" i="2"/>
  <c r="Q1802" i="2"/>
  <c r="P1802" i="2"/>
  <c r="N1802" i="2"/>
  <c r="G1802" i="2"/>
  <c r="W1802" i="2"/>
  <c r="AB1802" i="2"/>
  <c r="E1802" i="2"/>
  <c r="I1802" i="2"/>
  <c r="R1802" i="2"/>
  <c r="K1802" i="2"/>
  <c r="AA1802" i="2"/>
  <c r="H1802" i="2"/>
  <c r="M1802" i="2"/>
  <c r="Y1802" i="2"/>
  <c r="L1802" i="2"/>
  <c r="F1802" i="2"/>
  <c r="X1802" i="2"/>
  <c r="V1802" i="2"/>
  <c r="U1802" i="2"/>
  <c r="O1802" i="2"/>
  <c r="J1924" i="2"/>
  <c r="F1924" i="2"/>
  <c r="AA1924" i="2"/>
  <c r="W1924" i="2"/>
  <c r="L1924" i="2"/>
  <c r="U1924" i="2"/>
  <c r="O1924" i="2"/>
  <c r="K1924" i="2"/>
  <c r="G1924" i="2"/>
  <c r="X1924" i="2"/>
  <c r="N1924" i="2"/>
  <c r="Q1924" i="2"/>
  <c r="T1924" i="2"/>
  <c r="P1924" i="2"/>
  <c r="R1924" i="2"/>
  <c r="H1924" i="2"/>
  <c r="Y1924" i="2"/>
  <c r="M1924" i="2"/>
  <c r="AB1924" i="2"/>
  <c r="E1924" i="2"/>
  <c r="S1924" i="2"/>
  <c r="Z1924" i="2"/>
  <c r="I1924" i="2"/>
  <c r="V1924" i="2"/>
  <c r="G1639" i="2"/>
  <c r="Y1639" i="2"/>
  <c r="U1639" i="2"/>
  <c r="M1639" i="2"/>
  <c r="Q1639" i="2"/>
  <c r="AA1639" i="2"/>
  <c r="I1639" i="2"/>
  <c r="E1639" i="2"/>
  <c r="Z1639" i="2"/>
  <c r="X1639" i="2"/>
  <c r="R1639" i="2"/>
  <c r="K1639" i="2"/>
  <c r="N1639" i="2"/>
  <c r="J1639" i="2"/>
  <c r="L1639" i="2"/>
  <c r="F1639" i="2"/>
  <c r="H1639" i="2"/>
  <c r="S1639" i="2"/>
  <c r="V1639" i="2"/>
  <c r="T1639" i="2"/>
  <c r="O1639" i="2"/>
  <c r="P1639" i="2"/>
  <c r="W1639" i="2"/>
  <c r="AB1639" i="2"/>
  <c r="X1898" i="2"/>
  <c r="L1898" i="2"/>
  <c r="M1898" i="2"/>
  <c r="Z1898" i="2"/>
  <c r="AA1898" i="2"/>
  <c r="K1898" i="2"/>
  <c r="F1898" i="2"/>
  <c r="I1898" i="2"/>
  <c r="AB1898" i="2"/>
  <c r="E1898" i="2"/>
  <c r="J1898" i="2"/>
  <c r="N1898" i="2"/>
  <c r="P1898" i="2"/>
  <c r="U1898" i="2"/>
  <c r="V1898" i="2"/>
  <c r="Q1898" i="2"/>
  <c r="W1898" i="2"/>
  <c r="R1898" i="2"/>
  <c r="T1898" i="2"/>
  <c r="G1898" i="2"/>
  <c r="H1898" i="2"/>
  <c r="S1898" i="2"/>
  <c r="Y1898" i="2"/>
  <c r="O1898" i="2"/>
  <c r="R1794" i="2"/>
  <c r="K1794" i="2"/>
  <c r="AA1794" i="2"/>
  <c r="H1794" i="2"/>
  <c r="Q1794" i="2"/>
  <c r="U1794" i="2"/>
  <c r="F1794" i="2"/>
  <c r="V1794" i="2"/>
  <c r="O1794" i="2"/>
  <c r="L1794" i="2"/>
  <c r="P1794" i="2"/>
  <c r="Y1794" i="2"/>
  <c r="N1794" i="2"/>
  <c r="W1794" i="2"/>
  <c r="I1794" i="2"/>
  <c r="Z1794" i="2"/>
  <c r="T1794" i="2"/>
  <c r="E1794" i="2"/>
  <c r="S1794" i="2"/>
  <c r="AB1794" i="2"/>
  <c r="J1794" i="2"/>
  <c r="X1794" i="2"/>
  <c r="M1794" i="2"/>
  <c r="G1794" i="2"/>
  <c r="T1427" i="2"/>
  <c r="M1427" i="2"/>
  <c r="N1427" i="2"/>
  <c r="U1427" i="2"/>
  <c r="Z1427" i="2"/>
  <c r="AA1427" i="2"/>
  <c r="L1427" i="2"/>
  <c r="G1427" i="2"/>
  <c r="S1427" i="2"/>
  <c r="V1427" i="2"/>
  <c r="F1427" i="2"/>
  <c r="H1427" i="2"/>
  <c r="R1427" i="2"/>
  <c r="J1427" i="2"/>
  <c r="Q1427" i="2"/>
  <c r="P1427" i="2"/>
  <c r="W1427" i="2"/>
  <c r="K1427" i="2"/>
  <c r="X1427" i="2"/>
  <c r="I1427" i="2"/>
  <c r="E1427" i="2"/>
  <c r="AB1427" i="2"/>
  <c r="Y1427" i="2"/>
  <c r="O1427" i="2"/>
  <c r="H1894" i="2"/>
  <c r="Q1894" i="2"/>
  <c r="U1894" i="2"/>
  <c r="S1894" i="2"/>
  <c r="J1894" i="2"/>
  <c r="W1894" i="2"/>
  <c r="P1894" i="2"/>
  <c r="Y1894" i="2"/>
  <c r="M1894" i="2"/>
  <c r="N1894" i="2"/>
  <c r="G1894" i="2"/>
  <c r="R1894" i="2"/>
  <c r="X1894" i="2"/>
  <c r="L1894" i="2"/>
  <c r="T1894" i="2"/>
  <c r="O1894" i="2"/>
  <c r="AA1894" i="2"/>
  <c r="K1894" i="2"/>
  <c r="I1894" i="2"/>
  <c r="V1894" i="2"/>
  <c r="AB1894" i="2"/>
  <c r="E1894" i="2"/>
  <c r="F1894" i="2"/>
  <c r="Z1894" i="2"/>
  <c r="R1343" i="2"/>
  <c r="K1343" i="2"/>
  <c r="G1343" i="2"/>
  <c r="AB1343" i="2"/>
  <c r="Y1343" i="2"/>
  <c r="I1343" i="2"/>
  <c r="F1343" i="2"/>
  <c r="V1343" i="2"/>
  <c r="P1343" i="2"/>
  <c r="L1343" i="2"/>
  <c r="M1343" i="2"/>
  <c r="S1343" i="2"/>
  <c r="N1343" i="2"/>
  <c r="E1343" i="2"/>
  <c r="AA1343" i="2"/>
  <c r="W1343" i="2"/>
  <c r="T1343" i="2"/>
  <c r="J1343" i="2"/>
  <c r="Z1343" i="2"/>
  <c r="U1343" i="2"/>
  <c r="Q1343" i="2"/>
  <c r="X1343" i="2"/>
  <c r="H1343" i="2"/>
  <c r="O1343" i="2"/>
  <c r="O1646" i="2"/>
  <c r="H1646" i="2"/>
  <c r="X1646" i="2"/>
  <c r="U1646" i="2"/>
  <c r="F1646" i="2"/>
  <c r="J1646" i="2"/>
  <c r="S1646" i="2"/>
  <c r="L1646" i="2"/>
  <c r="AB1646" i="2"/>
  <c r="Q1646" i="2"/>
  <c r="N1646" i="2"/>
  <c r="Z1646" i="2"/>
  <c r="G1646" i="2"/>
  <c r="W1646" i="2"/>
  <c r="P1646" i="2"/>
  <c r="E1646" i="2"/>
  <c r="Y1646" i="2"/>
  <c r="V1646" i="2"/>
  <c r="AA1646" i="2"/>
  <c r="I1646" i="2"/>
  <c r="T1646" i="2"/>
  <c r="M1646" i="2"/>
  <c r="K1646" i="2"/>
  <c r="R1646" i="2"/>
  <c r="G1785" i="2"/>
  <c r="AB1785" i="2"/>
  <c r="X1785" i="2"/>
  <c r="Z1785" i="2"/>
  <c r="V1785" i="2"/>
  <c r="I1785" i="2"/>
  <c r="L1785" i="2"/>
  <c r="H1785" i="2"/>
  <c r="J1785" i="2"/>
  <c r="P1785" i="2"/>
  <c r="F1785" i="2"/>
  <c r="U1785" i="2"/>
  <c r="R1785" i="2"/>
  <c r="N1785" i="2"/>
  <c r="T1785" i="2"/>
  <c r="AA1785" i="2"/>
  <c r="M1785" i="2"/>
  <c r="Q1785" i="2"/>
  <c r="W1785" i="2"/>
  <c r="Y1785" i="2"/>
  <c r="S1785" i="2"/>
  <c r="O1785" i="2"/>
  <c r="E1785" i="2"/>
  <c r="K1785" i="2"/>
  <c r="O1425" i="2"/>
  <c r="W1425" i="2"/>
  <c r="Q1425" i="2"/>
  <c r="K1425" i="2"/>
  <c r="V1425" i="2"/>
  <c r="J1425" i="2"/>
  <c r="U1425" i="2"/>
  <c r="E1425" i="2"/>
  <c r="T1425" i="2"/>
  <c r="R1425" i="2"/>
  <c r="H1425" i="2"/>
  <c r="X1425" i="2"/>
  <c r="AB1425" i="2"/>
  <c r="P1425" i="2"/>
  <c r="AA1425" i="2"/>
  <c r="M1425" i="2"/>
  <c r="N1425" i="2"/>
  <c r="Z1425" i="2"/>
  <c r="I1425" i="2"/>
  <c r="G1425" i="2"/>
  <c r="F1425" i="2"/>
  <c r="L1425" i="2"/>
  <c r="S1425" i="2"/>
  <c r="Y1425" i="2"/>
  <c r="T1600" i="2"/>
  <c r="Y1600" i="2"/>
  <c r="L1600" i="2"/>
  <c r="O1600" i="2"/>
  <c r="P1600" i="2"/>
  <c r="U1600" i="2"/>
  <c r="X1600" i="2"/>
  <c r="R1600" i="2"/>
  <c r="M1600" i="2"/>
  <c r="E1600" i="2"/>
  <c r="J1600" i="2"/>
  <c r="G1600" i="2"/>
  <c r="H1600" i="2"/>
  <c r="K1600" i="2"/>
  <c r="F1600" i="2"/>
  <c r="N1600" i="2"/>
  <c r="Q1600" i="2"/>
  <c r="AB1600" i="2"/>
  <c r="I1600" i="2"/>
  <c r="Z1600" i="2"/>
  <c r="V1600" i="2"/>
  <c r="W1600" i="2"/>
  <c r="AA1600" i="2"/>
  <c r="S1600" i="2"/>
  <c r="L1311" i="2"/>
  <c r="AB1311" i="2"/>
  <c r="U1311" i="2"/>
  <c r="Q1311" i="2"/>
  <c r="R1311" i="2"/>
  <c r="M1311" i="2"/>
  <c r="P1311" i="2"/>
  <c r="E1311" i="2"/>
  <c r="Z1311" i="2"/>
  <c r="V1311" i="2"/>
  <c r="I1311" i="2"/>
  <c r="N1311" i="2"/>
  <c r="T1311" i="2"/>
  <c r="J1311" i="2"/>
  <c r="F1311" i="2"/>
  <c r="AA1311" i="2"/>
  <c r="S1311" i="2"/>
  <c r="Y1311" i="2"/>
  <c r="K1311" i="2"/>
  <c r="H1311" i="2"/>
  <c r="G1311" i="2"/>
  <c r="X1311" i="2"/>
  <c r="W1311" i="2"/>
  <c r="O1311" i="2"/>
  <c r="I1496" i="2"/>
  <c r="AA1496" i="2"/>
  <c r="V1496" i="2"/>
  <c r="G1496" i="2"/>
  <c r="S1496" i="2"/>
  <c r="Q1496" i="2"/>
  <c r="X1496" i="2"/>
  <c r="Y1496" i="2"/>
  <c r="L1496" i="2"/>
  <c r="O1496" i="2"/>
  <c r="AB1496" i="2"/>
  <c r="E1496" i="2"/>
  <c r="T1496" i="2"/>
  <c r="F1496" i="2"/>
  <c r="J1496" i="2"/>
  <c r="R1496" i="2"/>
  <c r="P1496" i="2"/>
  <c r="N1496" i="2"/>
  <c r="H1496" i="2"/>
  <c r="Z1496" i="2"/>
  <c r="K1496" i="2"/>
  <c r="W1496" i="2"/>
  <c r="M1496" i="2"/>
  <c r="U1496" i="2"/>
  <c r="E1784" i="2"/>
  <c r="P1784" i="2"/>
  <c r="Y1784" i="2"/>
  <c r="J1784" i="2"/>
  <c r="K1784" i="2"/>
  <c r="F1784" i="2"/>
  <c r="U1784" i="2"/>
  <c r="AA1784" i="2"/>
  <c r="R1784" i="2"/>
  <c r="H1784" i="2"/>
  <c r="Q1784" i="2"/>
  <c r="W1784" i="2"/>
  <c r="N1784" i="2"/>
  <c r="AB1784" i="2"/>
  <c r="O1784" i="2"/>
  <c r="M1784" i="2"/>
  <c r="Z1784" i="2"/>
  <c r="T1784" i="2"/>
  <c r="X1784" i="2"/>
  <c r="L1784" i="2"/>
  <c r="V1784" i="2"/>
  <c r="G1784" i="2"/>
  <c r="S1784" i="2"/>
  <c r="I1784" i="2"/>
  <c r="O1783" i="2"/>
  <c r="M1783" i="2"/>
  <c r="S1783" i="2"/>
  <c r="P1783" i="2"/>
  <c r="S1861" i="2"/>
  <c r="W1861" i="2"/>
  <c r="X1861" i="2"/>
  <c r="Y1861" i="2"/>
  <c r="L1861" i="2"/>
  <c r="N1861" i="2"/>
  <c r="E1861" i="2"/>
  <c r="X1613" i="2"/>
  <c r="F1613" i="2"/>
  <c r="S1613" i="2"/>
  <c r="R1613" i="2"/>
  <c r="AB1613" i="2"/>
  <c r="J1613" i="2"/>
  <c r="H1823" i="2"/>
  <c r="AB1823" i="2"/>
  <c r="W1823" i="2"/>
  <c r="I1823" i="2"/>
  <c r="R1823" i="2"/>
  <c r="L1385" i="2"/>
  <c r="N1385" i="2"/>
  <c r="J1595" i="2"/>
  <c r="S1595" i="2"/>
  <c r="M1595" i="2"/>
  <c r="Y1595" i="2"/>
  <c r="K1595" i="2"/>
  <c r="R1385" i="2"/>
  <c r="W1385" i="2"/>
  <c r="Q1571" i="2"/>
  <c r="L1571" i="2"/>
  <c r="N1571" i="2"/>
  <c r="Z1571" i="2"/>
  <c r="I1897" i="2"/>
  <c r="M1897" i="2"/>
  <c r="L1897" i="2"/>
  <c r="Y1897" i="2"/>
  <c r="S1305" i="2"/>
  <c r="AB1305" i="2"/>
  <c r="J1305" i="2"/>
  <c r="Z1305" i="2"/>
  <c r="U1305" i="2"/>
  <c r="P1832" i="2"/>
  <c r="X1832" i="2"/>
  <c r="J1832" i="2"/>
  <c r="N1832" i="2"/>
  <c r="I1828" i="2"/>
  <c r="W1828" i="2"/>
  <c r="L1828" i="2"/>
  <c r="J1828" i="2"/>
  <c r="G1828" i="2"/>
  <c r="AA1571" i="2"/>
  <c r="P1834" i="2"/>
  <c r="E1834" i="2"/>
  <c r="U1834" i="2"/>
  <c r="Z1834" i="2"/>
  <c r="G1834" i="2"/>
  <c r="S1834" i="2"/>
  <c r="T1834" i="2"/>
  <c r="I1834" i="2"/>
  <c r="Y1834" i="2"/>
  <c r="F1834" i="2"/>
  <c r="O1834" i="2"/>
  <c r="AA1834" i="2"/>
  <c r="H1834" i="2"/>
  <c r="X1834" i="2"/>
  <c r="M1834" i="2"/>
  <c r="J1834" i="2"/>
  <c r="N1834" i="2"/>
  <c r="W1834" i="2"/>
  <c r="AB1834" i="2"/>
  <c r="K1834" i="2"/>
  <c r="R1834" i="2"/>
  <c r="L1834" i="2"/>
  <c r="V1834" i="2"/>
  <c r="Q1834" i="2"/>
  <c r="P1542" i="2"/>
  <c r="E1542" i="2"/>
  <c r="U1542" i="2"/>
  <c r="Z1542" i="2"/>
  <c r="F1542" i="2"/>
  <c r="W1542" i="2"/>
  <c r="T1542" i="2"/>
  <c r="I1542" i="2"/>
  <c r="Y1542" i="2"/>
  <c r="K1542" i="2"/>
  <c r="V1542" i="2"/>
  <c r="N1542" i="2"/>
  <c r="H1542" i="2"/>
  <c r="X1542" i="2"/>
  <c r="M1542" i="2"/>
  <c r="J1542" i="2"/>
  <c r="S1542" i="2"/>
  <c r="O1542" i="2"/>
  <c r="AB1542" i="2"/>
  <c r="G1542" i="2"/>
  <c r="R1542" i="2"/>
  <c r="L1542" i="2"/>
  <c r="AA1542" i="2"/>
  <c r="Q1542" i="2"/>
  <c r="L1762" i="2"/>
  <c r="AB1762" i="2"/>
  <c r="Q1762" i="2"/>
  <c r="N1762" i="2"/>
  <c r="G1762" i="2"/>
  <c r="R1762" i="2"/>
  <c r="P1762" i="2"/>
  <c r="E1762" i="2"/>
  <c r="U1762" i="2"/>
  <c r="V1762" i="2"/>
  <c r="O1762" i="2"/>
  <c r="Z1762" i="2"/>
  <c r="T1762" i="2"/>
  <c r="I1762" i="2"/>
  <c r="Y1762" i="2"/>
  <c r="S1762" i="2"/>
  <c r="W1762" i="2"/>
  <c r="K1762" i="2"/>
  <c r="X1762" i="2"/>
  <c r="J1762" i="2"/>
  <c r="M1762" i="2"/>
  <c r="F1762" i="2"/>
  <c r="H1762" i="2"/>
  <c r="AA1762" i="2"/>
  <c r="J1395" i="2"/>
  <c r="Z1395" i="2"/>
  <c r="Y1395" i="2"/>
  <c r="U1395" i="2"/>
  <c r="AB1395" i="2"/>
  <c r="W1395" i="2"/>
  <c r="R1395" i="2"/>
  <c r="O1395" i="2"/>
  <c r="K1395" i="2"/>
  <c r="G1395" i="2"/>
  <c r="S1395" i="2"/>
  <c r="M1395" i="2"/>
  <c r="N1395" i="2"/>
  <c r="E1395" i="2"/>
  <c r="H1395" i="2"/>
  <c r="V1395" i="2"/>
  <c r="P1395" i="2"/>
  <c r="L1395" i="2"/>
  <c r="I1395" i="2"/>
  <c r="AA1395" i="2"/>
  <c r="X1395" i="2"/>
  <c r="F1395" i="2"/>
  <c r="T1395" i="2"/>
  <c r="Q1395" i="2"/>
  <c r="AB1760" i="2"/>
  <c r="Z1760" i="2"/>
  <c r="U1760" i="2"/>
  <c r="AA1760" i="2"/>
  <c r="R1760" i="2"/>
  <c r="W1760" i="2"/>
  <c r="T1760" i="2"/>
  <c r="H1760" i="2"/>
  <c r="N1760" i="2"/>
  <c r="M1760" i="2"/>
  <c r="Y1760" i="2"/>
  <c r="I1760" i="2"/>
  <c r="Q1760" i="2"/>
  <c r="S1760" i="2"/>
  <c r="G1760" i="2"/>
  <c r="V1760" i="2"/>
  <c r="O1760" i="2"/>
  <c r="X1760" i="2"/>
  <c r="P1760" i="2"/>
  <c r="L1760" i="2"/>
  <c r="K1760" i="2"/>
  <c r="J1760" i="2"/>
  <c r="F1760" i="2"/>
  <c r="E1760" i="2"/>
  <c r="R1479" i="2"/>
  <c r="Y1479" i="2"/>
  <c r="Z1479" i="2"/>
  <c r="V1479" i="2"/>
  <c r="W1479" i="2"/>
  <c r="O1479" i="2"/>
  <c r="G1479" i="2"/>
  <c r="X1479" i="2"/>
  <c r="E1479" i="2"/>
  <c r="F1479" i="2"/>
  <c r="AB1479" i="2"/>
  <c r="S1479" i="2"/>
  <c r="J1479" i="2"/>
  <c r="U1479" i="2"/>
  <c r="K1479" i="2"/>
  <c r="Q1479" i="2"/>
  <c r="I1479" i="2"/>
  <c r="AA1479" i="2"/>
  <c r="H1479" i="2"/>
  <c r="L1479" i="2"/>
  <c r="P1479" i="2"/>
  <c r="T1479" i="2"/>
  <c r="M1479" i="2"/>
  <c r="N1479" i="2"/>
  <c r="G1495" i="2"/>
  <c r="X1495" i="2"/>
  <c r="Z1495" i="2"/>
  <c r="AB1495" i="2"/>
  <c r="Y1495" i="2"/>
  <c r="S1495" i="2"/>
  <c r="H1495" i="2"/>
  <c r="E1495" i="2"/>
  <c r="F1495" i="2"/>
  <c r="I1495" i="2"/>
  <c r="P1495" i="2"/>
  <c r="K1495" i="2"/>
  <c r="L1495" i="2"/>
  <c r="V1495" i="2"/>
  <c r="O1495" i="2"/>
  <c r="N1495" i="2"/>
  <c r="W1495" i="2"/>
  <c r="M1495" i="2"/>
  <c r="U1495" i="2"/>
  <c r="AA1495" i="2"/>
  <c r="R1495" i="2"/>
  <c r="J1495" i="2"/>
  <c r="Q1495" i="2"/>
  <c r="T1495" i="2"/>
  <c r="K1597" i="2"/>
  <c r="T1597" i="2"/>
  <c r="W1597" i="2"/>
  <c r="Z1597" i="2"/>
  <c r="V1597" i="2"/>
  <c r="M1597" i="2"/>
  <c r="L1597" i="2"/>
  <c r="G1597" i="2"/>
  <c r="Y1597" i="2"/>
  <c r="N1597" i="2"/>
  <c r="AA1597" i="2"/>
  <c r="J1597" i="2"/>
  <c r="E1597" i="2"/>
  <c r="AB1597" i="2"/>
  <c r="H1597" i="2"/>
  <c r="I1597" i="2"/>
  <c r="R1597" i="2"/>
  <c r="P1597" i="2"/>
  <c r="U1597" i="2"/>
  <c r="S1597" i="2"/>
  <c r="O1597" i="2"/>
  <c r="X1597" i="2"/>
  <c r="F1597" i="2"/>
  <c r="Q1597" i="2"/>
  <c r="K1453" i="2"/>
  <c r="W1453" i="2"/>
  <c r="AB1453" i="2"/>
  <c r="Z1453" i="2"/>
  <c r="V1453" i="2"/>
  <c r="M1453" i="2"/>
  <c r="S1453" i="2"/>
  <c r="X1453" i="2"/>
  <c r="T1453" i="2"/>
  <c r="F1453" i="2"/>
  <c r="Q1453" i="2"/>
  <c r="AA1453" i="2"/>
  <c r="G1453" i="2"/>
  <c r="J1453" i="2"/>
  <c r="U1453" i="2"/>
  <c r="L1453" i="2"/>
  <c r="Y1453" i="2"/>
  <c r="O1453" i="2"/>
  <c r="I1453" i="2"/>
  <c r="P1453" i="2"/>
  <c r="N1453" i="2"/>
  <c r="H1453" i="2"/>
  <c r="R1453" i="2"/>
  <c r="E1453" i="2"/>
  <c r="P1473" i="2"/>
  <c r="L1473" i="2"/>
  <c r="AA1473" i="2"/>
  <c r="Q1473" i="2"/>
  <c r="J1473" i="2"/>
  <c r="Z1473" i="2"/>
  <c r="X1473" i="2"/>
  <c r="W1473" i="2"/>
  <c r="AB1473" i="2"/>
  <c r="N1473" i="2"/>
  <c r="Y1473" i="2"/>
  <c r="I1473" i="2"/>
  <c r="E1473" i="2"/>
  <c r="K1473" i="2"/>
  <c r="O1473" i="2"/>
  <c r="G1473" i="2"/>
  <c r="M1473" i="2"/>
  <c r="F1473" i="2"/>
  <c r="R1473" i="2"/>
  <c r="H1473" i="2"/>
  <c r="V1473" i="2"/>
  <c r="T1473" i="2"/>
  <c r="U1473" i="2"/>
  <c r="S1473" i="2"/>
  <c r="L1641" i="2"/>
  <c r="G1641" i="2"/>
  <c r="Y1641" i="2"/>
  <c r="AB1641" i="2"/>
  <c r="T1641" i="2"/>
  <c r="J1641" i="2"/>
  <c r="E1641" i="2"/>
  <c r="P1641" i="2"/>
  <c r="R1641" i="2"/>
  <c r="Q1641" i="2"/>
  <c r="V1641" i="2"/>
  <c r="H1641" i="2"/>
  <c r="U1641" i="2"/>
  <c r="AA1641" i="2"/>
  <c r="O1641" i="2"/>
  <c r="Z1641" i="2"/>
  <c r="F1641" i="2"/>
  <c r="M1641" i="2"/>
  <c r="X1641" i="2"/>
  <c r="N1641" i="2"/>
  <c r="W1641" i="2"/>
  <c r="I1641" i="2"/>
  <c r="K1641" i="2"/>
  <c r="S1641" i="2"/>
  <c r="H1764" i="2"/>
  <c r="AA1764" i="2"/>
  <c r="K1764" i="2"/>
  <c r="Q1764" i="2"/>
  <c r="R1764" i="2"/>
  <c r="N1764" i="2"/>
  <c r="G1764" i="2"/>
  <c r="P1764" i="2"/>
  <c r="L1764" i="2"/>
  <c r="M1764" i="2"/>
  <c r="J1764" i="2"/>
  <c r="E1764" i="2"/>
  <c r="X1764" i="2"/>
  <c r="F1764" i="2"/>
  <c r="U1764" i="2"/>
  <c r="S1764" i="2"/>
  <c r="V1764" i="2"/>
  <c r="Y1764" i="2"/>
  <c r="O1764" i="2"/>
  <c r="AB1764" i="2"/>
  <c r="Z1764" i="2"/>
  <c r="T1764" i="2"/>
  <c r="I1764" i="2"/>
  <c r="W1764" i="2"/>
  <c r="F1381" i="2"/>
  <c r="W1381" i="2"/>
  <c r="Y1381" i="2"/>
  <c r="AA1381" i="2"/>
  <c r="X1381" i="2"/>
  <c r="J1381" i="2"/>
  <c r="G1381" i="2"/>
  <c r="AB1381" i="2"/>
  <c r="E1381" i="2"/>
  <c r="H1381" i="2"/>
  <c r="O1381" i="2"/>
  <c r="V1381" i="2"/>
  <c r="L1381" i="2"/>
  <c r="K1381" i="2"/>
  <c r="M1381" i="2"/>
  <c r="U1381" i="2"/>
  <c r="P1381" i="2"/>
  <c r="R1381" i="2"/>
  <c r="T1381" i="2"/>
  <c r="Q1381" i="2"/>
  <c r="Z1381" i="2"/>
  <c r="S1381" i="2"/>
  <c r="N1381" i="2"/>
  <c r="I1381" i="2"/>
  <c r="AB1778" i="2"/>
  <c r="I1778" i="2"/>
  <c r="F1778" i="2"/>
  <c r="R1778" i="2"/>
  <c r="S1778" i="2"/>
  <c r="L1778" i="2"/>
  <c r="X1907" i="2"/>
  <c r="T1907" i="2"/>
  <c r="G1907" i="2"/>
  <c r="R1907" i="2"/>
  <c r="Z1907" i="2"/>
  <c r="J1907" i="2"/>
  <c r="L1907" i="2"/>
  <c r="E1907" i="2"/>
  <c r="W1907" i="2"/>
  <c r="K1907" i="2"/>
  <c r="M1907" i="2"/>
  <c r="S1907" i="2"/>
  <c r="AB1907" i="2"/>
  <c r="U1907" i="2"/>
  <c r="I1907" i="2"/>
  <c r="AA1907" i="2"/>
  <c r="F1907" i="2"/>
  <c r="V1907" i="2"/>
  <c r="P1907" i="2"/>
  <c r="O1907" i="2"/>
  <c r="N1907" i="2"/>
  <c r="Y1907" i="2"/>
  <c r="H1907" i="2"/>
  <c r="Q1907" i="2"/>
  <c r="J1322" i="2"/>
  <c r="X1322" i="2"/>
  <c r="H1322" i="2"/>
  <c r="Q1322" i="2"/>
  <c r="O1322" i="2"/>
  <c r="E1322" i="2"/>
  <c r="R1322" i="2"/>
  <c r="P1322" i="2"/>
  <c r="V1322" i="2"/>
  <c r="I1322" i="2"/>
  <c r="U1322" i="2"/>
  <c r="G1322" i="2"/>
  <c r="T1322" i="2"/>
  <c r="S1322" i="2"/>
  <c r="Z1322" i="2"/>
  <c r="AB1322" i="2"/>
  <c r="AA1322" i="2"/>
  <c r="W1322" i="2"/>
  <c r="F1322" i="2"/>
  <c r="M1322" i="2"/>
  <c r="N1322" i="2"/>
  <c r="L1322" i="2"/>
  <c r="K1322" i="2"/>
  <c r="Y1322" i="2"/>
  <c r="AB1895" i="2"/>
  <c r="F1895" i="2"/>
  <c r="J1895" i="2"/>
  <c r="K1895" i="2"/>
  <c r="W1895" i="2"/>
  <c r="U1895" i="2"/>
  <c r="H1895" i="2"/>
  <c r="P1895" i="2"/>
  <c r="V1895" i="2"/>
  <c r="Z1895" i="2"/>
  <c r="G1895" i="2"/>
  <c r="I1895" i="2"/>
  <c r="L1895" i="2"/>
  <c r="Q1895" i="2"/>
  <c r="AA1895" i="2"/>
  <c r="X1895" i="2"/>
  <c r="T1895" i="2"/>
  <c r="O1895" i="2"/>
  <c r="S1895" i="2"/>
  <c r="E1895" i="2"/>
  <c r="R1895" i="2"/>
  <c r="M1895" i="2"/>
  <c r="Y1895" i="2"/>
  <c r="N1895" i="2"/>
  <c r="I1464" i="2"/>
  <c r="AA1464" i="2"/>
  <c r="V1464" i="2"/>
  <c r="G1464" i="2"/>
  <c r="J1464" i="2"/>
  <c r="W1464" i="2"/>
  <c r="H1464" i="2"/>
  <c r="Y1464" i="2"/>
  <c r="L1464" i="2"/>
  <c r="O1464" i="2"/>
  <c r="AB1464" i="2"/>
  <c r="S1464" i="2"/>
  <c r="X1464" i="2"/>
  <c r="F1464" i="2"/>
  <c r="Z1464" i="2"/>
  <c r="K1464" i="2"/>
  <c r="U1464" i="2"/>
  <c r="N1464" i="2"/>
  <c r="T1464" i="2"/>
  <c r="M1464" i="2"/>
  <c r="Q1464" i="2"/>
  <c r="E1464" i="2"/>
  <c r="R1464" i="2"/>
  <c r="P1464" i="2"/>
  <c r="K1893" i="2"/>
  <c r="AA1893" i="2"/>
  <c r="T1893" i="2"/>
  <c r="Q1893" i="2"/>
  <c r="F1893" i="2"/>
  <c r="R1893" i="2"/>
  <c r="O1893" i="2"/>
  <c r="H1893" i="2"/>
  <c r="X1893" i="2"/>
  <c r="Y1893" i="2"/>
  <c r="N1893" i="2"/>
  <c r="Z1893" i="2"/>
  <c r="S1893" i="2"/>
  <c r="L1893" i="2"/>
  <c r="AB1893" i="2"/>
  <c r="E1893" i="2"/>
  <c r="V1893" i="2"/>
  <c r="U1893" i="2"/>
  <c r="W1893" i="2"/>
  <c r="J1893" i="2"/>
  <c r="P1893" i="2"/>
  <c r="I1893" i="2"/>
  <c r="G1893" i="2"/>
  <c r="M1893" i="2"/>
  <c r="AA1437" i="2"/>
  <c r="W1437" i="2"/>
  <c r="O1437" i="2"/>
  <c r="Y1437" i="2"/>
  <c r="U1437" i="2"/>
  <c r="R1437" i="2"/>
  <c r="E1437" i="2"/>
  <c r="H1437" i="2"/>
  <c r="X1437" i="2"/>
  <c r="P1437" i="2"/>
  <c r="I1437" i="2"/>
  <c r="N1437" i="2"/>
  <c r="S1437" i="2"/>
  <c r="AB1437" i="2"/>
  <c r="F1437" i="2"/>
  <c r="T1437" i="2"/>
  <c r="Z1437" i="2"/>
  <c r="M1437" i="2"/>
  <c r="G1437" i="2"/>
  <c r="J1437" i="2"/>
  <c r="K1437" i="2"/>
  <c r="V1437" i="2"/>
  <c r="L1437" i="2"/>
  <c r="Q1437" i="2"/>
  <c r="H1911" i="2"/>
  <c r="P1911" i="2"/>
  <c r="V1911" i="2"/>
  <c r="Z1911" i="2"/>
  <c r="U1911" i="2"/>
  <c r="I1911" i="2"/>
  <c r="X1911" i="2"/>
  <c r="T1911" i="2"/>
  <c r="O1911" i="2"/>
  <c r="S1911" i="2"/>
  <c r="E1911" i="2"/>
  <c r="R1911" i="2"/>
  <c r="L1911" i="2"/>
  <c r="M1911" i="2"/>
  <c r="Q1911" i="2"/>
  <c r="Y1911" i="2"/>
  <c r="N1911" i="2"/>
  <c r="AA1911" i="2"/>
  <c r="J1911" i="2"/>
  <c r="AB1911" i="2"/>
  <c r="W1911" i="2"/>
  <c r="F1911" i="2"/>
  <c r="G1911" i="2"/>
  <c r="K1911" i="2"/>
  <c r="F1416" i="2"/>
  <c r="L1416" i="2"/>
  <c r="G1416" i="2"/>
  <c r="AA1416" i="2"/>
  <c r="J1416" i="2"/>
  <c r="Y1416" i="2"/>
  <c r="T1416" i="2"/>
  <c r="P1416" i="2"/>
  <c r="W1416" i="2"/>
  <c r="Z1416" i="2"/>
  <c r="O1416" i="2"/>
  <c r="E1416" i="2"/>
  <c r="N1416" i="2"/>
  <c r="H1416" i="2"/>
  <c r="AB1416" i="2"/>
  <c r="Q1416" i="2"/>
  <c r="I1416" i="2"/>
  <c r="R1416" i="2"/>
  <c r="M1416" i="2"/>
  <c r="K1416" i="2"/>
  <c r="X1416" i="2"/>
  <c r="S1416" i="2"/>
  <c r="U1416" i="2"/>
  <c r="V1416" i="2"/>
  <c r="T1475" i="2"/>
  <c r="U1475" i="2"/>
  <c r="V1475" i="2"/>
  <c r="X1475" i="2"/>
  <c r="O1475" i="2"/>
  <c r="W1475" i="2"/>
  <c r="G1475" i="2"/>
  <c r="Y1475" i="2"/>
  <c r="AB1475" i="2"/>
  <c r="Q1475" i="2"/>
  <c r="J1475" i="2"/>
  <c r="AA1475" i="2"/>
  <c r="F1475" i="2"/>
  <c r="E1475" i="2"/>
  <c r="K1475" i="2"/>
  <c r="M1475" i="2"/>
  <c r="R1475" i="2"/>
  <c r="S1475" i="2"/>
  <c r="I1475" i="2"/>
  <c r="H1475" i="2"/>
  <c r="Z1475" i="2"/>
  <c r="L1475" i="2"/>
  <c r="N1475" i="2"/>
  <c r="P1475" i="2"/>
  <c r="H1383" i="2"/>
  <c r="X1383" i="2"/>
  <c r="O1383" i="2"/>
  <c r="K1383" i="2"/>
  <c r="M1383" i="2"/>
  <c r="R1383" i="2"/>
  <c r="L1383" i="2"/>
  <c r="AB1383" i="2"/>
  <c r="U1383" i="2"/>
  <c r="Q1383" i="2"/>
  <c r="W1383" i="2"/>
  <c r="G1383" i="2"/>
  <c r="P1383" i="2"/>
  <c r="E1383" i="2"/>
  <c r="Z1383" i="2"/>
  <c r="V1383" i="2"/>
  <c r="N1383" i="2"/>
  <c r="I1383" i="2"/>
  <c r="F1383" i="2"/>
  <c r="T1383" i="2"/>
  <c r="Y1383" i="2"/>
  <c r="J1383" i="2"/>
  <c r="S1383" i="2"/>
  <c r="AA1383" i="2"/>
  <c r="T1560" i="2"/>
  <c r="R1560" i="2"/>
  <c r="M1560" i="2"/>
  <c r="P1560" i="2"/>
  <c r="Q1560" i="2"/>
  <c r="N1560" i="2"/>
  <c r="X1560" i="2"/>
  <c r="K1560" i="2"/>
  <c r="F1560" i="2"/>
  <c r="U1560" i="2"/>
  <c r="J1560" i="2"/>
  <c r="W1560" i="2"/>
  <c r="I1560" i="2"/>
  <c r="AA1560" i="2"/>
  <c r="V1560" i="2"/>
  <c r="G1560" i="2"/>
  <c r="S1560" i="2"/>
  <c r="Z1560" i="2"/>
  <c r="O1560" i="2"/>
  <c r="Y1560" i="2"/>
  <c r="E1560" i="2"/>
  <c r="L1560" i="2"/>
  <c r="H1560" i="2"/>
  <c r="AB1560" i="2"/>
  <c r="F1793" i="2"/>
  <c r="AA1793" i="2"/>
  <c r="W1793" i="2"/>
  <c r="N1793" i="2"/>
  <c r="X1793" i="2"/>
  <c r="Y1793" i="2"/>
  <c r="K1793" i="2"/>
  <c r="G1793" i="2"/>
  <c r="AB1793" i="2"/>
  <c r="O1793" i="2"/>
  <c r="Z1793" i="2"/>
  <c r="M1793" i="2"/>
  <c r="P1793" i="2"/>
  <c r="L1793" i="2"/>
  <c r="H1793" i="2"/>
  <c r="J1793" i="2"/>
  <c r="U1793" i="2"/>
  <c r="I1793" i="2"/>
  <c r="S1793" i="2"/>
  <c r="E1793" i="2"/>
  <c r="T1793" i="2"/>
  <c r="V1793" i="2"/>
  <c r="Q1793" i="2"/>
  <c r="R1793" i="2"/>
  <c r="I1851" i="2"/>
  <c r="P1851" i="2"/>
  <c r="AB1851" i="2"/>
  <c r="W1851" i="2"/>
  <c r="U1851" i="2"/>
  <c r="J1851" i="2"/>
  <c r="T1851" i="2"/>
  <c r="Y1851" i="2"/>
  <c r="M1851" i="2"/>
  <c r="R1851" i="2"/>
  <c r="Z1851" i="2"/>
  <c r="S1851" i="2"/>
  <c r="L1851" i="2"/>
  <c r="H1851" i="2"/>
  <c r="N1851" i="2"/>
  <c r="K1851" i="2"/>
  <c r="F1851" i="2"/>
  <c r="V1851" i="2"/>
  <c r="X1851" i="2"/>
  <c r="O1851" i="2"/>
  <c r="Q1851" i="2"/>
  <c r="G1851" i="2"/>
  <c r="E1851" i="2"/>
  <c r="AA1851" i="2"/>
  <c r="X1617" i="2"/>
  <c r="L1617" i="2"/>
  <c r="G1617" i="2"/>
  <c r="N1617" i="2"/>
  <c r="Y1617" i="2"/>
  <c r="I1617" i="2"/>
  <c r="E1617" i="2"/>
  <c r="K1617" i="2"/>
  <c r="AB1617" i="2"/>
  <c r="W1617" i="2"/>
  <c r="M1617" i="2"/>
  <c r="F1617" i="2"/>
  <c r="H1617" i="2"/>
  <c r="S1617" i="2"/>
  <c r="O1617" i="2"/>
  <c r="R1617" i="2"/>
  <c r="V1617" i="2"/>
  <c r="U1617" i="2"/>
  <c r="AA1617" i="2"/>
  <c r="Z1617" i="2"/>
  <c r="T1617" i="2"/>
  <c r="Q1617" i="2"/>
  <c r="P1617" i="2"/>
  <c r="J1617" i="2"/>
  <c r="Z1430" i="2"/>
  <c r="U1430" i="2"/>
  <c r="I1430" i="2"/>
  <c r="N1430" i="2"/>
  <c r="W1430" i="2"/>
  <c r="Q1430" i="2"/>
  <c r="J1430" i="2"/>
  <c r="P1430" i="2"/>
  <c r="Y1430" i="2"/>
  <c r="K1430" i="2"/>
  <c r="M1430" i="2"/>
  <c r="G1430" i="2"/>
  <c r="O1430" i="2"/>
  <c r="L1430" i="2"/>
  <c r="V1430" i="2"/>
  <c r="AB1430" i="2"/>
  <c r="AA1430" i="2"/>
  <c r="X1430" i="2"/>
  <c r="R1430" i="2"/>
  <c r="T1430" i="2"/>
  <c r="F1430" i="2"/>
  <c r="E1430" i="2"/>
  <c r="S1430" i="2"/>
  <c r="H1430" i="2"/>
  <c r="Q1315" i="2"/>
  <c r="M1315" i="2"/>
  <c r="N1315" i="2"/>
  <c r="I1315" i="2"/>
  <c r="S1315" i="2"/>
  <c r="W1315" i="2"/>
  <c r="G1315" i="2"/>
  <c r="V1315" i="2"/>
  <c r="T1315" i="2"/>
  <c r="U1315" i="2"/>
  <c r="Y1315" i="2"/>
  <c r="O1315" i="2"/>
  <c r="L1315" i="2"/>
  <c r="H1315" i="2"/>
  <c r="X1315" i="2"/>
  <c r="AB1315" i="2"/>
  <c r="P1315" i="2"/>
  <c r="AA1315" i="2"/>
  <c r="F1315" i="2"/>
  <c r="J1315" i="2"/>
  <c r="E1315" i="2"/>
  <c r="K1315" i="2"/>
  <c r="Z1315" i="2"/>
  <c r="R1315" i="2"/>
  <c r="T1824" i="2"/>
  <c r="H1824" i="2"/>
  <c r="N1824" i="2"/>
  <c r="M1824" i="2"/>
  <c r="X1824" i="2"/>
  <c r="W1824" i="2"/>
  <c r="Q1824" i="2"/>
  <c r="S1824" i="2"/>
  <c r="G1824" i="2"/>
  <c r="V1824" i="2"/>
  <c r="Y1824" i="2"/>
  <c r="R1824" i="2"/>
  <c r="L1824" i="2"/>
  <c r="J1824" i="2"/>
  <c r="E1824" i="2"/>
  <c r="P1824" i="2"/>
  <c r="K1824" i="2"/>
  <c r="O1824" i="2"/>
  <c r="AA1824" i="2"/>
  <c r="AB1824" i="2"/>
  <c r="I1824" i="2"/>
  <c r="Z1824" i="2"/>
  <c r="F1824" i="2"/>
  <c r="U1824" i="2"/>
  <c r="T1683" i="2"/>
  <c r="P1683" i="2"/>
  <c r="V1683" i="2"/>
  <c r="R1683" i="2"/>
  <c r="K1683" i="2"/>
  <c r="S1683" i="2"/>
  <c r="Y1683" i="2"/>
  <c r="U1683" i="2"/>
  <c r="Q1683" i="2"/>
  <c r="M1683" i="2"/>
  <c r="AA1683" i="2"/>
  <c r="G1683" i="2"/>
  <c r="I1683" i="2"/>
  <c r="E1683" i="2"/>
  <c r="Z1683" i="2"/>
  <c r="AB1683" i="2"/>
  <c r="X1683" i="2"/>
  <c r="O1683" i="2"/>
  <c r="H1683" i="2"/>
  <c r="J1683" i="2"/>
  <c r="W1683" i="2"/>
  <c r="L1683" i="2"/>
  <c r="N1683" i="2"/>
  <c r="F1683" i="2"/>
  <c r="I1324" i="2"/>
  <c r="AA1324" i="2"/>
  <c r="O1324" i="2"/>
  <c r="AB1324" i="2"/>
  <c r="L1324" i="2"/>
  <c r="Q1324" i="2"/>
  <c r="P1324" i="2"/>
  <c r="K1324" i="2"/>
  <c r="U1324" i="2"/>
  <c r="J1324" i="2"/>
  <c r="W1324" i="2"/>
  <c r="T1324" i="2"/>
  <c r="F1324" i="2"/>
  <c r="X1324" i="2"/>
  <c r="Y1324" i="2"/>
  <c r="V1324" i="2"/>
  <c r="S1324" i="2"/>
  <c r="R1324" i="2"/>
  <c r="G1324" i="2"/>
  <c r="E1324" i="2"/>
  <c r="Z1324" i="2"/>
  <c r="N1324" i="2"/>
  <c r="H1324" i="2"/>
  <c r="M1324" i="2"/>
  <c r="N1598" i="2"/>
  <c r="G1598" i="2"/>
  <c r="W1598" i="2"/>
  <c r="AB1598" i="2"/>
  <c r="P1598" i="2"/>
  <c r="H1598" i="2"/>
  <c r="R1598" i="2"/>
  <c r="K1598" i="2"/>
  <c r="AA1598" i="2"/>
  <c r="E1598" i="2"/>
  <c r="X1598" i="2"/>
  <c r="I1598" i="2"/>
  <c r="F1598" i="2"/>
  <c r="V1598" i="2"/>
  <c r="O1598" i="2"/>
  <c r="L1598" i="2"/>
  <c r="M1598" i="2"/>
  <c r="Y1598" i="2"/>
  <c r="Z1598" i="2"/>
  <c r="Q1598" i="2"/>
  <c r="S1598" i="2"/>
  <c r="T1598" i="2"/>
  <c r="J1598" i="2"/>
  <c r="U1598" i="2"/>
  <c r="L1840" i="2"/>
  <c r="Y1840" i="2"/>
  <c r="M1840" i="2"/>
  <c r="K1840" i="2"/>
  <c r="J1840" i="2"/>
  <c r="U1840" i="2"/>
  <c r="T1840" i="2"/>
  <c r="R1840" i="2"/>
  <c r="F1840" i="2"/>
  <c r="E1840" i="2"/>
  <c r="Q1840" i="2"/>
  <c r="G1840" i="2"/>
  <c r="O1840" i="2"/>
  <c r="N1840" i="2"/>
  <c r="AA1840" i="2"/>
  <c r="AB1840" i="2"/>
  <c r="W1840" i="2"/>
  <c r="H1840" i="2"/>
  <c r="I1840" i="2"/>
  <c r="P1840" i="2"/>
  <c r="X1840" i="2"/>
  <c r="Z1840" i="2"/>
  <c r="V1840" i="2"/>
  <c r="S1840" i="2"/>
  <c r="E1455" i="2"/>
  <c r="Z1455" i="2"/>
  <c r="I1455" i="2"/>
  <c r="Y1455" i="2"/>
  <c r="T1455" i="2"/>
  <c r="AA1455" i="2"/>
  <c r="J1455" i="2"/>
  <c r="H1455" i="2"/>
  <c r="Q1455" i="2"/>
  <c r="M1455" i="2"/>
  <c r="F1455" i="2"/>
  <c r="O1455" i="2"/>
  <c r="P1455" i="2"/>
  <c r="N1455" i="2"/>
  <c r="X1455" i="2"/>
  <c r="AB1455" i="2"/>
  <c r="W1455" i="2"/>
  <c r="K1455" i="2"/>
  <c r="U1455" i="2"/>
  <c r="S1455" i="2"/>
  <c r="V1455" i="2"/>
  <c r="L1455" i="2"/>
  <c r="G1455" i="2"/>
  <c r="R1455" i="2"/>
  <c r="K1666" i="2"/>
  <c r="AA1666" i="2"/>
  <c r="T1666" i="2"/>
  <c r="Q1666" i="2"/>
  <c r="N1666" i="2"/>
  <c r="Z1666" i="2"/>
  <c r="O1666" i="2"/>
  <c r="L1666" i="2"/>
  <c r="I1666" i="2"/>
  <c r="V1666" i="2"/>
  <c r="F1666" i="2"/>
  <c r="G1666" i="2"/>
  <c r="AB1666" i="2"/>
  <c r="S1666" i="2"/>
  <c r="P1666" i="2"/>
  <c r="Y1666" i="2"/>
  <c r="J1666" i="2"/>
  <c r="H1666" i="2"/>
  <c r="M1666" i="2"/>
  <c r="W1666" i="2"/>
  <c r="X1666" i="2"/>
  <c r="E1666" i="2"/>
  <c r="R1666" i="2"/>
  <c r="U1666" i="2"/>
  <c r="T1706" i="2"/>
  <c r="I1706" i="2"/>
  <c r="Y1706" i="2"/>
  <c r="R1706" i="2"/>
  <c r="O1706" i="2"/>
  <c r="S1706" i="2"/>
  <c r="H1706" i="2"/>
  <c r="X1706" i="2"/>
  <c r="M1706" i="2"/>
  <c r="F1706" i="2"/>
  <c r="Z1706" i="2"/>
  <c r="W1706" i="2"/>
  <c r="AB1706" i="2"/>
  <c r="N1706" i="2"/>
  <c r="J1706" i="2"/>
  <c r="E1706" i="2"/>
  <c r="V1706" i="2"/>
  <c r="K1706" i="2"/>
  <c r="L1706" i="2"/>
  <c r="Q1706" i="2"/>
  <c r="AA1706" i="2"/>
  <c r="P1706" i="2"/>
  <c r="G1706" i="2"/>
  <c r="U1706" i="2"/>
  <c r="J1690" i="2"/>
  <c r="Z1690" i="2"/>
  <c r="S1690" i="2"/>
  <c r="T1690" i="2"/>
  <c r="I1690" i="2"/>
  <c r="U1690" i="2"/>
  <c r="N1690" i="2"/>
  <c r="G1690" i="2"/>
  <c r="W1690" i="2"/>
  <c r="AB1690" i="2"/>
  <c r="Y1690" i="2"/>
  <c r="P1690" i="2"/>
  <c r="R1690" i="2"/>
  <c r="K1690" i="2"/>
  <c r="AA1690" i="2"/>
  <c r="H1690" i="2"/>
  <c r="E1690" i="2"/>
  <c r="Q1690" i="2"/>
  <c r="L1690" i="2"/>
  <c r="F1690" i="2"/>
  <c r="X1690" i="2"/>
  <c r="V1690" i="2"/>
  <c r="M1690" i="2"/>
  <c r="O1690" i="2"/>
  <c r="F1363" i="2"/>
  <c r="V1363" i="2"/>
  <c r="T1363" i="2"/>
  <c r="P1363" i="2"/>
  <c r="W1363" i="2"/>
  <c r="AB1363" i="2"/>
  <c r="N1363" i="2"/>
  <c r="O1363" i="2"/>
  <c r="U1363" i="2"/>
  <c r="X1363" i="2"/>
  <c r="H1363" i="2"/>
  <c r="R1363" i="2"/>
  <c r="Y1363" i="2"/>
  <c r="AA1363" i="2"/>
  <c r="Q1363" i="2"/>
  <c r="Z1363" i="2"/>
  <c r="L1363" i="2"/>
  <c r="I1363" i="2"/>
  <c r="M1363" i="2"/>
  <c r="K1363" i="2"/>
  <c r="S1363" i="2"/>
  <c r="G1363" i="2"/>
  <c r="J1363" i="2"/>
  <c r="E1363" i="2"/>
  <c r="O1301" i="2"/>
  <c r="P1301" i="2"/>
  <c r="H1301" i="2"/>
  <c r="R1301" i="2"/>
  <c r="N1301" i="2"/>
  <c r="E1301" i="2"/>
  <c r="S1301" i="2"/>
  <c r="T1301" i="2"/>
  <c r="Q1301" i="2"/>
  <c r="Y1301" i="2"/>
  <c r="AA1301" i="2"/>
  <c r="I1301" i="2"/>
  <c r="F1301" i="2"/>
  <c r="G1301" i="2"/>
  <c r="X1301" i="2"/>
  <c r="W1301" i="2"/>
  <c r="M1301" i="2"/>
  <c r="U1301" i="2"/>
  <c r="L1301" i="2"/>
  <c r="V1301" i="2"/>
  <c r="J1301" i="2"/>
  <c r="K1301" i="2"/>
  <c r="Z1301" i="2"/>
  <c r="AB1301" i="2"/>
  <c r="Y1875" i="2"/>
  <c r="T1875" i="2"/>
  <c r="G1875" i="2"/>
  <c r="K1875" i="2"/>
  <c r="R1875" i="2"/>
  <c r="L1875" i="2"/>
  <c r="E1875" i="2"/>
  <c r="I1875" i="2"/>
  <c r="W1875" i="2"/>
  <c r="AA1875" i="2"/>
  <c r="AB1875" i="2"/>
  <c r="S1875" i="2"/>
  <c r="P1875" i="2"/>
  <c r="J1875" i="2"/>
  <c r="M1875" i="2"/>
  <c r="H1875" i="2"/>
  <c r="X1875" i="2"/>
  <c r="F1875" i="2"/>
  <c r="V1875" i="2"/>
  <c r="N1875" i="2"/>
  <c r="Q1875" i="2"/>
  <c r="Z1875" i="2"/>
  <c r="O1875" i="2"/>
  <c r="U1875" i="2"/>
  <c r="I1554" i="2"/>
  <c r="Y1554" i="2"/>
  <c r="R1554" i="2"/>
  <c r="S1554" i="2"/>
  <c r="AB1554" i="2"/>
  <c r="G1554" i="2"/>
  <c r="M1554" i="2"/>
  <c r="F1554" i="2"/>
  <c r="V1554" i="2"/>
  <c r="AA1554" i="2"/>
  <c r="O1554" i="2"/>
  <c r="W1554" i="2"/>
  <c r="Q1554" i="2"/>
  <c r="J1554" i="2"/>
  <c r="Z1554" i="2"/>
  <c r="L1554" i="2"/>
  <c r="X1554" i="2"/>
  <c r="H1554" i="2"/>
  <c r="U1554" i="2"/>
  <c r="P1554" i="2"/>
  <c r="K1554" i="2"/>
  <c r="E1554" i="2"/>
  <c r="T1554" i="2"/>
  <c r="N1554" i="2"/>
  <c r="K1530" i="2"/>
  <c r="AA1530" i="2"/>
  <c r="T1530" i="2"/>
  <c r="Q1530" i="2"/>
  <c r="Z1530" i="2"/>
  <c r="N1530" i="2"/>
  <c r="O1530" i="2"/>
  <c r="H1530" i="2"/>
  <c r="X1530" i="2"/>
  <c r="Y1530" i="2"/>
  <c r="M1530" i="2"/>
  <c r="U1530" i="2"/>
  <c r="G1530" i="2"/>
  <c r="P1530" i="2"/>
  <c r="R1530" i="2"/>
  <c r="S1530" i="2"/>
  <c r="AB1530" i="2"/>
  <c r="E1530" i="2"/>
  <c r="J1530" i="2"/>
  <c r="W1530" i="2"/>
  <c r="V1530" i="2"/>
  <c r="L1530" i="2"/>
  <c r="I1530" i="2"/>
  <c r="F1530" i="2"/>
  <c r="J1582" i="2"/>
  <c r="Z1582" i="2"/>
  <c r="S1582" i="2"/>
  <c r="P1582" i="2"/>
  <c r="Y1582" i="2"/>
  <c r="U1582" i="2"/>
  <c r="N1582" i="2"/>
  <c r="G1582" i="2"/>
  <c r="W1582" i="2"/>
  <c r="X1582" i="2"/>
  <c r="T1582" i="2"/>
  <c r="L1582" i="2"/>
  <c r="R1582" i="2"/>
  <c r="K1582" i="2"/>
  <c r="AA1582" i="2"/>
  <c r="I1582" i="2"/>
  <c r="AB1582" i="2"/>
  <c r="M1582" i="2"/>
  <c r="H1582" i="2"/>
  <c r="F1582" i="2"/>
  <c r="Q1582" i="2"/>
  <c r="V1582" i="2"/>
  <c r="E1582" i="2"/>
  <c r="O1582" i="2"/>
  <c r="S1905" i="2"/>
  <c r="L1905" i="2"/>
  <c r="AB1905" i="2"/>
  <c r="M1905" i="2"/>
  <c r="J1905" i="2"/>
  <c r="N1905" i="2"/>
  <c r="G1905" i="2"/>
  <c r="W1905" i="2"/>
  <c r="P1905" i="2"/>
  <c r="I1905" i="2"/>
  <c r="U1905" i="2"/>
  <c r="R1905" i="2"/>
  <c r="AA1905" i="2"/>
  <c r="Q1905" i="2"/>
  <c r="Z1905" i="2"/>
  <c r="H1905" i="2"/>
  <c r="Y1905" i="2"/>
  <c r="E1905" i="2"/>
  <c r="K1905" i="2"/>
  <c r="T1905" i="2"/>
  <c r="F1905" i="2"/>
  <c r="O1905" i="2"/>
  <c r="X1905" i="2"/>
  <c r="V1905" i="2"/>
  <c r="G1734" i="2"/>
  <c r="W1734" i="2"/>
  <c r="P1734" i="2"/>
  <c r="E1734" i="2"/>
  <c r="Y1734" i="2"/>
  <c r="V1734" i="2"/>
  <c r="K1734" i="2"/>
  <c r="AA1734" i="2"/>
  <c r="T1734" i="2"/>
  <c r="M1734" i="2"/>
  <c r="J1734" i="2"/>
  <c r="Q1734" i="2"/>
  <c r="H1734" i="2"/>
  <c r="U1734" i="2"/>
  <c r="R1734" i="2"/>
  <c r="S1734" i="2"/>
  <c r="I1734" i="2"/>
  <c r="L1734" i="2"/>
  <c r="F1734" i="2"/>
  <c r="X1734" i="2"/>
  <c r="N1734" i="2"/>
  <c r="O1734" i="2"/>
  <c r="AB1734" i="2"/>
  <c r="Z1734" i="2"/>
  <c r="AB1360" i="2"/>
  <c r="S1360" i="2"/>
  <c r="U1360" i="2"/>
  <c r="F1360" i="2"/>
  <c r="R1360" i="2"/>
  <c r="K1360" i="2"/>
  <c r="H1360" i="2"/>
  <c r="Q1360" i="2"/>
  <c r="L1360" i="2"/>
  <c r="N1360" i="2"/>
  <c r="O1360" i="2"/>
  <c r="AA1360" i="2"/>
  <c r="J1360" i="2"/>
  <c r="G1360" i="2"/>
  <c r="M1360" i="2"/>
  <c r="Z1360" i="2"/>
  <c r="W1360" i="2"/>
  <c r="V1360" i="2"/>
  <c r="P1360" i="2"/>
  <c r="X1360" i="2"/>
  <c r="Y1360" i="2"/>
  <c r="E1360" i="2"/>
  <c r="I1360" i="2"/>
  <c r="T1360" i="2"/>
  <c r="W1432" i="2"/>
  <c r="AA1432" i="2"/>
  <c r="G1432" i="2"/>
  <c r="H1432" i="2"/>
  <c r="Q1432" i="2"/>
  <c r="R1432" i="2"/>
  <c r="O1546" i="2"/>
  <c r="H1546" i="2"/>
  <c r="X1546" i="2"/>
  <c r="U1546" i="2"/>
  <c r="I1546" i="2"/>
  <c r="Z1546" i="2"/>
  <c r="K1546" i="2"/>
  <c r="L1546" i="2"/>
  <c r="E1546" i="2"/>
  <c r="V1546" i="2"/>
  <c r="Q1546" i="2"/>
  <c r="S1546" i="2"/>
  <c r="P1546" i="2"/>
  <c r="M1546" i="2"/>
  <c r="Y1546" i="2"/>
  <c r="T1546" i="2"/>
  <c r="R1546" i="2"/>
  <c r="G1546" i="2"/>
  <c r="AB1546" i="2"/>
  <c r="J1546" i="2"/>
  <c r="W1546" i="2"/>
  <c r="F1546" i="2"/>
  <c r="N1546" i="2"/>
  <c r="AA1546" i="2"/>
  <c r="G1626" i="2"/>
  <c r="W1626" i="2"/>
  <c r="P1626" i="2"/>
  <c r="I1626" i="2"/>
  <c r="R1626" i="2"/>
  <c r="F1626" i="2"/>
  <c r="K1626" i="2"/>
  <c r="AA1626" i="2"/>
  <c r="T1626" i="2"/>
  <c r="Q1626" i="2"/>
  <c r="Z1626" i="2"/>
  <c r="V1626" i="2"/>
  <c r="O1626" i="2"/>
  <c r="H1626" i="2"/>
  <c r="X1626" i="2"/>
  <c r="Y1626" i="2"/>
  <c r="E1626" i="2"/>
  <c r="M1626" i="2"/>
  <c r="S1626" i="2"/>
  <c r="U1626" i="2"/>
  <c r="AB1626" i="2"/>
  <c r="J1626" i="2"/>
  <c r="L1626" i="2"/>
  <c r="N1626" i="2"/>
  <c r="Q1768" i="2"/>
  <c r="S1768" i="2"/>
  <c r="N1768" i="2"/>
  <c r="AB1768" i="2"/>
  <c r="Y1768" i="2"/>
  <c r="I1768" i="2"/>
  <c r="J1768" i="2"/>
  <c r="T1768" i="2"/>
  <c r="G1768" i="2"/>
  <c r="M1768" i="2"/>
  <c r="O1768" i="2"/>
  <c r="R1768" i="2"/>
  <c r="E1768" i="2"/>
  <c r="V1768" i="2"/>
  <c r="X1768" i="2"/>
  <c r="L1768" i="2"/>
  <c r="U1768" i="2"/>
  <c r="K1768" i="2"/>
  <c r="P1768" i="2"/>
  <c r="AA1768" i="2"/>
  <c r="W1768" i="2"/>
  <c r="Z1768" i="2"/>
  <c r="H1768" i="2"/>
  <c r="F1768" i="2"/>
  <c r="L1923" i="2"/>
  <c r="H1923" i="2"/>
  <c r="G1923" i="2"/>
  <c r="R1923" i="2"/>
  <c r="Q1923" i="2"/>
  <c r="O1923" i="2"/>
  <c r="T1923" i="2"/>
  <c r="E1923" i="2"/>
  <c r="W1923" i="2"/>
  <c r="K1923" i="2"/>
  <c r="Z1923" i="2"/>
  <c r="J1923" i="2"/>
  <c r="X1923" i="2"/>
  <c r="U1923" i="2"/>
  <c r="I1923" i="2"/>
  <c r="AA1923" i="2"/>
  <c r="V1923" i="2"/>
  <c r="S1923" i="2"/>
  <c r="Y1923" i="2"/>
  <c r="AB1923" i="2"/>
  <c r="F1923" i="2"/>
  <c r="N1923" i="2"/>
  <c r="M1923" i="2"/>
  <c r="P1923" i="2"/>
  <c r="E1859" i="2"/>
  <c r="I1859" i="2"/>
  <c r="Y1859" i="2"/>
  <c r="S1859" i="2"/>
  <c r="M1859" i="2"/>
  <c r="AA1859" i="2"/>
  <c r="H1859" i="2"/>
  <c r="T1859" i="2"/>
  <c r="P1859" i="2"/>
  <c r="N1859" i="2"/>
  <c r="V1859" i="2"/>
  <c r="K1859" i="2"/>
  <c r="L1859" i="2"/>
  <c r="G1859" i="2"/>
  <c r="F1859" i="2"/>
  <c r="AB1859" i="2"/>
  <c r="W1859" i="2"/>
  <c r="X1859" i="2"/>
  <c r="U1859" i="2"/>
  <c r="J1859" i="2"/>
  <c r="R1859" i="2"/>
  <c r="Z1859" i="2"/>
  <c r="O1859" i="2"/>
  <c r="Q1859" i="2"/>
  <c r="M1602" i="2"/>
  <c r="F1602" i="2"/>
  <c r="V1602" i="2"/>
  <c r="W1602" i="2"/>
  <c r="S1602" i="2"/>
  <c r="K1602" i="2"/>
  <c r="E1602" i="2"/>
  <c r="Y1602" i="2"/>
  <c r="Z1602" i="2"/>
  <c r="P1602" i="2"/>
  <c r="T1602" i="2"/>
  <c r="I1602" i="2"/>
  <c r="J1602" i="2"/>
  <c r="G1602" i="2"/>
  <c r="X1602" i="2"/>
  <c r="L1602" i="2"/>
  <c r="N1602" i="2"/>
  <c r="AA1602" i="2"/>
  <c r="R1602" i="2"/>
  <c r="AB1602" i="2"/>
  <c r="H1602" i="2"/>
  <c r="Q1602" i="2"/>
  <c r="U1602" i="2"/>
  <c r="O1602" i="2"/>
  <c r="T1921" i="2"/>
  <c r="I1921" i="2"/>
  <c r="Y1921" i="2"/>
  <c r="F1921" i="2"/>
  <c r="W1921" i="2"/>
  <c r="O1921" i="2"/>
  <c r="X1921" i="2"/>
  <c r="Q1921" i="2"/>
  <c r="Z1921" i="2"/>
  <c r="K1921" i="2"/>
  <c r="L1921" i="2"/>
  <c r="M1921" i="2"/>
  <c r="N1921" i="2"/>
  <c r="AA1921" i="2"/>
  <c r="P1921" i="2"/>
  <c r="U1921" i="2"/>
  <c r="V1921" i="2"/>
  <c r="AB1921" i="2"/>
  <c r="J1921" i="2"/>
  <c r="G1921" i="2"/>
  <c r="S1921" i="2"/>
  <c r="H1921" i="2"/>
  <c r="E1921" i="2"/>
  <c r="R1921" i="2"/>
  <c r="J1502" i="2"/>
  <c r="Z1502" i="2"/>
  <c r="Y1502" i="2"/>
  <c r="U1502" i="2"/>
  <c r="AB1502" i="2"/>
  <c r="L1502" i="2"/>
  <c r="N1502" i="2"/>
  <c r="I1502" i="2"/>
  <c r="E1502" i="2"/>
  <c r="AA1502" i="2"/>
  <c r="H1502" i="2"/>
  <c r="M1502" i="2"/>
  <c r="R1502" i="2"/>
  <c r="O1502" i="2"/>
  <c r="K1502" i="2"/>
  <c r="G1502" i="2"/>
  <c r="S1502" i="2"/>
  <c r="X1502" i="2"/>
  <c r="P1502" i="2"/>
  <c r="F1502" i="2"/>
  <c r="Q1502" i="2"/>
  <c r="V1502" i="2"/>
  <c r="W1502" i="2"/>
  <c r="T1502" i="2"/>
  <c r="T1481" i="2"/>
  <c r="O1481" i="2"/>
  <c r="H1481" i="2"/>
  <c r="Q1481" i="2"/>
  <c r="U1481" i="2"/>
  <c r="I1481" i="2"/>
  <c r="AB1481" i="2"/>
  <c r="X1481" i="2"/>
  <c r="P1481" i="2"/>
  <c r="N1481" i="2"/>
  <c r="J1481" i="2"/>
  <c r="V1481" i="2"/>
  <c r="E1481" i="2"/>
  <c r="K1481" i="2"/>
  <c r="G1481" i="2"/>
  <c r="S1481" i="2"/>
  <c r="M1481" i="2"/>
  <c r="Y1481" i="2"/>
  <c r="W1481" i="2"/>
  <c r="Z1481" i="2"/>
  <c r="AA1481" i="2"/>
  <c r="R1481" i="2"/>
  <c r="L1481" i="2"/>
  <c r="F1481" i="2"/>
  <c r="M1716" i="2"/>
  <c r="H1716" i="2"/>
  <c r="Z1716" i="2"/>
  <c r="R1716" i="2"/>
  <c r="G1716" i="2"/>
  <c r="AB1716" i="2"/>
  <c r="F1716" i="2"/>
  <c r="P1716" i="2"/>
  <c r="S1716" i="2"/>
  <c r="AA1716" i="2"/>
  <c r="L1716" i="2"/>
  <c r="T1716" i="2"/>
  <c r="V1716" i="2"/>
  <c r="Q1716" i="2"/>
  <c r="X1716" i="2"/>
  <c r="N1716" i="2"/>
  <c r="Y1716" i="2"/>
  <c r="E1716" i="2"/>
  <c r="I1716" i="2"/>
  <c r="O1716" i="2"/>
  <c r="K1716" i="2"/>
  <c r="J1716" i="2"/>
  <c r="W1716" i="2"/>
  <c r="U1716" i="2"/>
  <c r="V1881" i="2"/>
  <c r="AA1881" i="2"/>
  <c r="M1881" i="2"/>
  <c r="S1881" i="2"/>
  <c r="W1881" i="2"/>
  <c r="I1881" i="2"/>
  <c r="O1881" i="2"/>
  <c r="P1881" i="2"/>
  <c r="X1881" i="2"/>
  <c r="L1881" i="2"/>
  <c r="N1881" i="2"/>
  <c r="U1881" i="2"/>
  <c r="Z1881" i="2"/>
  <c r="T1881" i="2"/>
  <c r="R1881" i="2"/>
  <c r="Y1881" i="2"/>
  <c r="E1881" i="2"/>
  <c r="AB1881" i="2"/>
  <c r="F1881" i="2"/>
  <c r="G1881" i="2"/>
  <c r="J1881" i="2"/>
  <c r="Q1881" i="2"/>
  <c r="K1881" i="2"/>
  <c r="H1881" i="2"/>
  <c r="M1754" i="2"/>
  <c r="F1754" i="2"/>
  <c r="V1754" i="2"/>
  <c r="W1754" i="2"/>
  <c r="H1754" i="2"/>
  <c r="L1754" i="2"/>
  <c r="Q1754" i="2"/>
  <c r="J1754" i="2"/>
  <c r="Z1754" i="2"/>
  <c r="K1754" i="2"/>
  <c r="P1754" i="2"/>
  <c r="AB1754" i="2"/>
  <c r="E1754" i="2"/>
  <c r="U1754" i="2"/>
  <c r="N1754" i="2"/>
  <c r="G1754" i="2"/>
  <c r="S1754" i="2"/>
  <c r="X1754" i="2"/>
  <c r="R1754" i="2"/>
  <c r="O1754" i="2"/>
  <c r="I1754" i="2"/>
  <c r="T1754" i="2"/>
  <c r="Y1754" i="2"/>
  <c r="AA1754" i="2"/>
  <c r="G1684" i="2"/>
  <c r="H1684" i="2"/>
  <c r="X1684" i="2"/>
  <c r="Y1684" i="2"/>
  <c r="R1684" i="2"/>
  <c r="F1684" i="2"/>
  <c r="M1684" i="2"/>
  <c r="O1684" i="2"/>
  <c r="Q1684" i="2"/>
  <c r="U1684" i="2"/>
  <c r="AA1684" i="2"/>
  <c r="J1684" i="2"/>
  <c r="T1684" i="2"/>
  <c r="W1684" i="2"/>
  <c r="S1684" i="2"/>
  <c r="N1684" i="2"/>
  <c r="Z1684" i="2"/>
  <c r="V1684" i="2"/>
  <c r="L1684" i="2"/>
  <c r="E1684" i="2"/>
  <c r="P1684" i="2"/>
  <c r="AB1684" i="2"/>
  <c r="K1684" i="2"/>
  <c r="I1684" i="2"/>
  <c r="T1604" i="2"/>
  <c r="Z1604" i="2"/>
  <c r="N1604" i="2"/>
  <c r="M1604" i="2"/>
  <c r="P1604" i="2"/>
  <c r="F1604" i="2"/>
  <c r="X1604" i="2"/>
  <c r="S1604" i="2"/>
  <c r="G1604" i="2"/>
  <c r="V1604" i="2"/>
  <c r="Y1604" i="2"/>
  <c r="O1604" i="2"/>
  <c r="Q1604" i="2"/>
  <c r="E1604" i="2"/>
  <c r="W1604" i="2"/>
  <c r="I1604" i="2"/>
  <c r="K1604" i="2"/>
  <c r="R1604" i="2"/>
  <c r="AB1604" i="2"/>
  <c r="H1604" i="2"/>
  <c r="AA1604" i="2"/>
  <c r="J1604" i="2"/>
  <c r="L1604" i="2"/>
  <c r="U1604" i="2"/>
  <c r="P1846" i="2"/>
  <c r="E1846" i="2"/>
  <c r="U1846" i="2"/>
  <c r="V1846" i="2"/>
  <c r="AA1846" i="2"/>
  <c r="R1846" i="2"/>
  <c r="T1846" i="2"/>
  <c r="I1846" i="2"/>
  <c r="Y1846" i="2"/>
  <c r="J1846" i="2"/>
  <c r="G1846" i="2"/>
  <c r="S1846" i="2"/>
  <c r="H1846" i="2"/>
  <c r="M1846" i="2"/>
  <c r="Z1846" i="2"/>
  <c r="L1846" i="2"/>
  <c r="Q1846" i="2"/>
  <c r="K1846" i="2"/>
  <c r="AB1846" i="2"/>
  <c r="W1846" i="2"/>
  <c r="F1846" i="2"/>
  <c r="X1846" i="2"/>
  <c r="N1846" i="2"/>
  <c r="O1846" i="2"/>
  <c r="F1531" i="2"/>
  <c r="AB1531" i="2"/>
  <c r="X1531" i="2"/>
  <c r="U1531" i="2"/>
  <c r="Z1531" i="2"/>
  <c r="K1531" i="2"/>
  <c r="V1531" i="2"/>
  <c r="I1531" i="2"/>
  <c r="N1531" i="2"/>
  <c r="AA1531" i="2"/>
  <c r="G1531" i="2"/>
  <c r="H1531" i="2"/>
  <c r="T1531" i="2"/>
  <c r="E1531" i="2"/>
  <c r="W1531" i="2"/>
  <c r="L1531" i="2"/>
  <c r="M1531" i="2"/>
  <c r="J1531" i="2"/>
  <c r="P1531" i="2"/>
  <c r="S1531" i="2"/>
  <c r="R1531" i="2"/>
  <c r="Y1531" i="2"/>
  <c r="O1531" i="2"/>
  <c r="Q1531" i="2"/>
  <c r="G1374" i="2"/>
  <c r="L1374" i="2"/>
  <c r="F1374" i="2"/>
  <c r="T1374" i="2"/>
  <c r="E1374" i="2"/>
  <c r="Q1374" i="2"/>
  <c r="J1374" i="2"/>
  <c r="V1374" i="2"/>
  <c r="AB1374" i="2"/>
  <c r="Y1374" i="2"/>
  <c r="W1374" i="2"/>
  <c r="S1374" i="2"/>
  <c r="R1374" i="2"/>
  <c r="N1374" i="2"/>
  <c r="H1374" i="2"/>
  <c r="I1374" i="2"/>
  <c r="AA1374" i="2"/>
  <c r="M1374" i="2"/>
  <c r="P1374" i="2"/>
  <c r="Z1374" i="2"/>
  <c r="K1374" i="2"/>
  <c r="X1374" i="2"/>
  <c r="O1374" i="2"/>
  <c r="U1374" i="2"/>
  <c r="E1916" i="2"/>
  <c r="W1916" i="2"/>
  <c r="S1916" i="2"/>
  <c r="T1916" i="2"/>
  <c r="AA1916" i="2"/>
  <c r="M1916" i="2"/>
  <c r="G1916" i="2"/>
  <c r="AB1916" i="2"/>
  <c r="X1916" i="2"/>
  <c r="K1916" i="2"/>
  <c r="J1916" i="2"/>
  <c r="U1916" i="2"/>
  <c r="L1916" i="2"/>
  <c r="H1916" i="2"/>
  <c r="O1916" i="2"/>
  <c r="F1916" i="2"/>
  <c r="V1916" i="2"/>
  <c r="I1916" i="2"/>
  <c r="Z1916" i="2"/>
  <c r="R1916" i="2"/>
  <c r="Q1916" i="2"/>
  <c r="N1916" i="2"/>
  <c r="Y1916" i="2"/>
  <c r="P1916" i="2"/>
  <c r="V1689" i="2"/>
  <c r="R1689" i="2"/>
  <c r="S1689" i="2"/>
  <c r="J1689" i="2"/>
  <c r="E1689" i="2"/>
  <c r="I1689" i="2"/>
  <c r="F1689" i="2"/>
  <c r="AA1689" i="2"/>
  <c r="W1689" i="2"/>
  <c r="X1689" i="2"/>
  <c r="T1689" i="2"/>
  <c r="U1689" i="2"/>
  <c r="G1689" i="2"/>
  <c r="O1689" i="2"/>
  <c r="M1689" i="2"/>
  <c r="L1689" i="2"/>
  <c r="Z1689" i="2"/>
  <c r="Y1689" i="2"/>
  <c r="K1689" i="2"/>
  <c r="AB1689" i="2"/>
  <c r="N1689" i="2"/>
  <c r="Q1689" i="2"/>
  <c r="P1689" i="2"/>
  <c r="H1689" i="2"/>
  <c r="L1896" i="2"/>
  <c r="H1896" i="2"/>
  <c r="O1896" i="2"/>
  <c r="F1896" i="2"/>
  <c r="V1896" i="2"/>
  <c r="Q1896" i="2"/>
  <c r="R1896" i="2"/>
  <c r="S1896" i="2"/>
  <c r="K1896" i="2"/>
  <c r="M1896" i="2"/>
  <c r="W1896" i="2"/>
  <c r="X1896" i="2"/>
  <c r="P1896" i="2"/>
  <c r="Y1896" i="2"/>
  <c r="E1896" i="2"/>
  <c r="Z1896" i="2"/>
  <c r="I1896" i="2"/>
  <c r="G1896" i="2"/>
  <c r="T1896" i="2"/>
  <c r="U1896" i="2"/>
  <c r="AB1896" i="2"/>
  <c r="AA1896" i="2"/>
  <c r="N1896" i="2"/>
  <c r="J1896" i="2"/>
  <c r="E1490" i="2"/>
  <c r="U1490" i="2"/>
  <c r="P1490" i="2"/>
  <c r="L1490" i="2"/>
  <c r="H1490" i="2"/>
  <c r="N1490" i="2"/>
  <c r="I1490" i="2"/>
  <c r="Y1490" i="2"/>
  <c r="V1490" i="2"/>
  <c r="R1490" i="2"/>
  <c r="S1490" i="2"/>
  <c r="O1490" i="2"/>
  <c r="F1490" i="2"/>
  <c r="W1490" i="2"/>
  <c r="X1490" i="2"/>
  <c r="K1490" i="2"/>
  <c r="J1490" i="2"/>
  <c r="AA1490" i="2"/>
  <c r="T1490" i="2"/>
  <c r="M1490" i="2"/>
  <c r="G1490" i="2"/>
  <c r="Z1490" i="2"/>
  <c r="Q1490" i="2"/>
  <c r="AB1490" i="2"/>
  <c r="P1405" i="2"/>
  <c r="O1405" i="2"/>
  <c r="X1405" i="2"/>
  <c r="AB1405" i="2"/>
  <c r="R1405" i="2"/>
  <c r="J1405" i="2"/>
  <c r="F1405" i="2"/>
  <c r="AA1405" i="2"/>
  <c r="Q1405" i="2"/>
  <c r="G1405" i="2"/>
  <c r="Z1405" i="2"/>
  <c r="E1405" i="2"/>
  <c r="H1405" i="2"/>
  <c r="L1405" i="2"/>
  <c r="S1405" i="2"/>
  <c r="V1405" i="2"/>
  <c r="K1405" i="2"/>
  <c r="W1405" i="2"/>
  <c r="Y1405" i="2"/>
  <c r="T1405" i="2"/>
  <c r="I1405" i="2"/>
  <c r="N1405" i="2"/>
  <c r="U1405" i="2"/>
  <c r="M1405" i="2"/>
  <c r="Q1474" i="2"/>
  <c r="O1474" i="2"/>
  <c r="K1474" i="2"/>
  <c r="G1474" i="2"/>
  <c r="S1474" i="2"/>
  <c r="L1474" i="2"/>
  <c r="M1474" i="2"/>
  <c r="T1474" i="2"/>
  <c r="V1474" i="2"/>
  <c r="H1474" i="2"/>
  <c r="U1474" i="2"/>
  <c r="Z1474" i="2"/>
  <c r="AA1474" i="2"/>
  <c r="W1474" i="2"/>
  <c r="E1474" i="2"/>
  <c r="Y1474" i="2"/>
  <c r="F1474" i="2"/>
  <c r="R1474" i="2"/>
  <c r="N1474" i="2"/>
  <c r="P1474" i="2"/>
  <c r="I1474" i="2"/>
  <c r="X1474" i="2"/>
  <c r="J1474" i="2"/>
  <c r="AB1474" i="2"/>
  <c r="H1585" i="2"/>
  <c r="S1585" i="2"/>
  <c r="O1585" i="2"/>
  <c r="R1585" i="2"/>
  <c r="V1585" i="2"/>
  <c r="F1585" i="2"/>
  <c r="K1585" i="2"/>
  <c r="T1585" i="2"/>
  <c r="N1585" i="2"/>
  <c r="Y1585" i="2"/>
  <c r="X1585" i="2"/>
  <c r="Q1585" i="2"/>
  <c r="E1585" i="2"/>
  <c r="AA1585" i="2"/>
  <c r="W1585" i="2"/>
  <c r="M1585" i="2"/>
  <c r="U1585" i="2"/>
  <c r="AB1585" i="2"/>
  <c r="J1585" i="2"/>
  <c r="P1585" i="2"/>
  <c r="L1585" i="2"/>
  <c r="G1585" i="2"/>
  <c r="Z1585" i="2"/>
  <c r="I1585" i="2"/>
  <c r="N1822" i="2"/>
  <c r="G1822" i="2"/>
  <c r="W1822" i="2"/>
  <c r="X1822" i="2"/>
  <c r="I1822" i="2"/>
  <c r="M1822" i="2"/>
  <c r="V1822" i="2"/>
  <c r="S1822" i="2"/>
  <c r="L1822" i="2"/>
  <c r="Y1822" i="2"/>
  <c r="F1822" i="2"/>
  <c r="Z1822" i="2"/>
  <c r="AA1822" i="2"/>
  <c r="T1822" i="2"/>
  <c r="E1822" i="2"/>
  <c r="J1822" i="2"/>
  <c r="H1822" i="2"/>
  <c r="U1822" i="2"/>
  <c r="R1822" i="2"/>
  <c r="P1822" i="2"/>
  <c r="K1822" i="2"/>
  <c r="AB1822" i="2"/>
  <c r="Q1822" i="2"/>
  <c r="O1822" i="2"/>
  <c r="L1377" i="2"/>
  <c r="K1377" i="2"/>
  <c r="M1377" i="2"/>
  <c r="U1377" i="2"/>
  <c r="O1377" i="2"/>
  <c r="Z1377" i="2"/>
  <c r="G1377" i="2"/>
  <c r="S1377" i="2"/>
  <c r="AA1377" i="2"/>
  <c r="P1377" i="2"/>
  <c r="N1377" i="2"/>
  <c r="Q1377" i="2"/>
  <c r="Y1377" i="2"/>
  <c r="H1377" i="2"/>
  <c r="V1377" i="2"/>
  <c r="W1377" i="2"/>
  <c r="I1377" i="2"/>
  <c r="AB1377" i="2"/>
  <c r="X1377" i="2"/>
  <c r="E1377" i="2"/>
  <c r="R1377" i="2"/>
  <c r="J1377" i="2"/>
  <c r="F1377" i="2"/>
  <c r="T1377" i="2"/>
  <c r="T1536" i="2"/>
  <c r="Y1536" i="2"/>
  <c r="L1536" i="2"/>
  <c r="O1536" i="2"/>
  <c r="P1536" i="2"/>
  <c r="U1536" i="2"/>
  <c r="X1536" i="2"/>
  <c r="R1536" i="2"/>
  <c r="M1536" i="2"/>
  <c r="E1536" i="2"/>
  <c r="S1536" i="2"/>
  <c r="G1536" i="2"/>
  <c r="H1536" i="2"/>
  <c r="K1536" i="2"/>
  <c r="F1536" i="2"/>
  <c r="N1536" i="2"/>
  <c r="Q1536" i="2"/>
  <c r="AB1536" i="2"/>
  <c r="V1536" i="2"/>
  <c r="I1536" i="2"/>
  <c r="Z1536" i="2"/>
  <c r="AA1536" i="2"/>
  <c r="J1536" i="2"/>
  <c r="W1536" i="2"/>
  <c r="Z1330" i="2"/>
  <c r="V1330" i="2"/>
  <c r="P1330" i="2"/>
  <c r="S1330" i="2"/>
  <c r="E1330" i="2"/>
  <c r="Q1330" i="2"/>
  <c r="G1330" i="2"/>
  <c r="H1330" i="2"/>
  <c r="X1330" i="2"/>
  <c r="N1330" i="2"/>
  <c r="M1330" i="2"/>
  <c r="AA1330" i="2"/>
  <c r="R1330" i="2"/>
  <c r="AB1330" i="2"/>
  <c r="O1330" i="2"/>
  <c r="T1330" i="2"/>
  <c r="Y1330" i="2"/>
  <c r="U1330" i="2"/>
  <c r="L1330" i="2"/>
  <c r="W1330" i="2"/>
  <c r="F1330" i="2"/>
  <c r="K1330" i="2"/>
  <c r="J1330" i="2"/>
  <c r="I1330" i="2"/>
  <c r="F1359" i="2"/>
  <c r="V1359" i="2"/>
  <c r="P1359" i="2"/>
  <c r="L1359" i="2"/>
  <c r="H1359" i="2"/>
  <c r="M1359" i="2"/>
  <c r="J1359" i="2"/>
  <c r="Z1359" i="2"/>
  <c r="U1359" i="2"/>
  <c r="Q1359" i="2"/>
  <c r="S1359" i="2"/>
  <c r="Y1359" i="2"/>
  <c r="N1359" i="2"/>
  <c r="E1359" i="2"/>
  <c r="AA1359" i="2"/>
  <c r="W1359" i="2"/>
  <c r="I1359" i="2"/>
  <c r="O1359" i="2"/>
  <c r="G1359" i="2"/>
  <c r="R1359" i="2"/>
  <c r="T1359" i="2"/>
  <c r="K1359" i="2"/>
  <c r="X1359" i="2"/>
  <c r="AB1359" i="2"/>
  <c r="L1787" i="2"/>
  <c r="Q1787" i="2"/>
  <c r="N1787" i="2"/>
  <c r="K1787" i="2"/>
  <c r="V1787" i="2"/>
  <c r="S1787" i="2"/>
  <c r="X1787" i="2"/>
  <c r="AB1787" i="2"/>
  <c r="R1787" i="2"/>
  <c r="F1787" i="2"/>
  <c r="Y1787" i="2"/>
  <c r="G1787" i="2"/>
  <c r="Z1787" i="2"/>
  <c r="E1787" i="2"/>
  <c r="P1787" i="2"/>
  <c r="W1787" i="2"/>
  <c r="O1787" i="2"/>
  <c r="I1787" i="2"/>
  <c r="H1787" i="2"/>
  <c r="AA1787" i="2"/>
  <c r="J1787" i="2"/>
  <c r="M1787" i="2"/>
  <c r="U1787" i="2"/>
  <c r="T1787" i="2"/>
  <c r="M1650" i="2"/>
  <c r="F1650" i="2"/>
  <c r="V1650" i="2"/>
  <c r="W1650" i="2"/>
  <c r="AB1650" i="2"/>
  <c r="K1650" i="2"/>
  <c r="Q1650" i="2"/>
  <c r="J1650" i="2"/>
  <c r="Z1650" i="2"/>
  <c r="S1650" i="2"/>
  <c r="H1650" i="2"/>
  <c r="AA1650" i="2"/>
  <c r="E1650" i="2"/>
  <c r="U1650" i="2"/>
  <c r="N1650" i="2"/>
  <c r="G1650" i="2"/>
  <c r="L1650" i="2"/>
  <c r="P1650" i="2"/>
  <c r="O1650" i="2"/>
  <c r="Y1650" i="2"/>
  <c r="X1650" i="2"/>
  <c r="R1650" i="2"/>
  <c r="T1650" i="2"/>
  <c r="I1650" i="2"/>
  <c r="N1371" i="2"/>
  <c r="G1371" i="2"/>
  <c r="AB1371" i="2"/>
  <c r="X1371" i="2"/>
  <c r="U1371" i="2"/>
  <c r="AA1371" i="2"/>
  <c r="V1371" i="2"/>
  <c r="W1371" i="2"/>
  <c r="I1371" i="2"/>
  <c r="O1371" i="2"/>
  <c r="F1371" i="2"/>
  <c r="Z1371" i="2"/>
  <c r="H1371" i="2"/>
  <c r="T1371" i="2"/>
  <c r="E1371" i="2"/>
  <c r="L1371" i="2"/>
  <c r="K1371" i="2"/>
  <c r="Q1371" i="2"/>
  <c r="Y1371" i="2"/>
  <c r="R1371" i="2"/>
  <c r="M1371" i="2"/>
  <c r="J1371" i="2"/>
  <c r="S1371" i="2"/>
  <c r="P1371" i="2"/>
  <c r="U1759" i="2"/>
  <c r="T1759" i="2"/>
  <c r="Y1759" i="2"/>
  <c r="S1759" i="2"/>
  <c r="G1759" i="2"/>
  <c r="R1759" i="2"/>
  <c r="L1759" i="2"/>
  <c r="F1759" i="2"/>
  <c r="P1759" i="2"/>
  <c r="Q1759" i="2"/>
  <c r="I1759" i="2"/>
  <c r="AA1759" i="2"/>
  <c r="AB1759" i="2"/>
  <c r="V1759" i="2"/>
  <c r="J1759" i="2"/>
  <c r="H1759" i="2"/>
  <c r="N1759" i="2"/>
  <c r="X1759" i="2"/>
  <c r="M1759" i="2"/>
  <c r="W1759" i="2"/>
  <c r="O1759" i="2"/>
  <c r="Z1759" i="2"/>
  <c r="E1759" i="2"/>
  <c r="K1759" i="2"/>
  <c r="J1387" i="2"/>
  <c r="Z1387" i="2"/>
  <c r="Y1387" i="2"/>
  <c r="U1387" i="2"/>
  <c r="AB1387" i="2"/>
  <c r="W1387" i="2"/>
  <c r="N1387" i="2"/>
  <c r="I1387" i="2"/>
  <c r="E1387" i="2"/>
  <c r="AA1387" i="2"/>
  <c r="H1387" i="2"/>
  <c r="X1387" i="2"/>
  <c r="R1387" i="2"/>
  <c r="O1387" i="2"/>
  <c r="K1387" i="2"/>
  <c r="G1387" i="2"/>
  <c r="S1387" i="2"/>
  <c r="M1387" i="2"/>
  <c r="P1387" i="2"/>
  <c r="F1387" i="2"/>
  <c r="Q1387" i="2"/>
  <c r="V1387" i="2"/>
  <c r="L1387" i="2"/>
  <c r="T1387" i="2"/>
  <c r="K1450" i="2"/>
  <c r="AA1450" i="2"/>
  <c r="X1450" i="2"/>
  <c r="Y1450" i="2"/>
  <c r="V1450" i="2"/>
  <c r="F1450" i="2"/>
  <c r="O1450" i="2"/>
  <c r="H1450" i="2"/>
  <c r="I1450" i="2"/>
  <c r="J1450" i="2"/>
  <c r="E1450" i="2"/>
  <c r="AB1450" i="2"/>
  <c r="S1450" i="2"/>
  <c r="M1450" i="2"/>
  <c r="N1450" i="2"/>
  <c r="U1450" i="2"/>
  <c r="Z1450" i="2"/>
  <c r="P1450" i="2"/>
  <c r="W1450" i="2"/>
  <c r="Q1450" i="2"/>
  <c r="R1450" i="2"/>
  <c r="T1450" i="2"/>
  <c r="G1450" i="2"/>
  <c r="L1450" i="2"/>
  <c r="X1914" i="2"/>
  <c r="L1914" i="2"/>
  <c r="M1914" i="2"/>
  <c r="Z1914" i="2"/>
  <c r="K1914" i="2"/>
  <c r="H1914" i="2"/>
  <c r="Y1914" i="2"/>
  <c r="T1914" i="2"/>
  <c r="S1914" i="2"/>
  <c r="AA1914" i="2"/>
  <c r="P1914" i="2"/>
  <c r="AB1914" i="2"/>
  <c r="W1914" i="2"/>
  <c r="V1914" i="2"/>
  <c r="N1914" i="2"/>
  <c r="I1914" i="2"/>
  <c r="G1914" i="2"/>
  <c r="Q1914" i="2"/>
  <c r="J1914" i="2"/>
  <c r="U1914" i="2"/>
  <c r="O1914" i="2"/>
  <c r="F1914" i="2"/>
  <c r="E1914" i="2"/>
  <c r="R1914" i="2"/>
  <c r="G1461" i="2"/>
  <c r="X1461" i="2"/>
  <c r="T1461" i="2"/>
  <c r="Z1461" i="2"/>
  <c r="V1461" i="2"/>
  <c r="Q1461" i="2"/>
  <c r="L1461" i="2"/>
  <c r="H1461" i="2"/>
  <c r="Y1461" i="2"/>
  <c r="R1461" i="2"/>
  <c r="W1461" i="2"/>
  <c r="S1461" i="2"/>
  <c r="J1461" i="2"/>
  <c r="E1461" i="2"/>
  <c r="P1461" i="2"/>
  <c r="AB1461" i="2"/>
  <c r="I1461" i="2"/>
  <c r="N1461" i="2"/>
  <c r="O1461" i="2"/>
  <c r="AA1461" i="2"/>
  <c r="K1461" i="2"/>
  <c r="F1461" i="2"/>
  <c r="M1461" i="2"/>
  <c r="U1461" i="2"/>
  <c r="T1556" i="2"/>
  <c r="Z1556" i="2"/>
  <c r="N1556" i="2"/>
  <c r="M1556" i="2"/>
  <c r="Y1556" i="2"/>
  <c r="F1556" i="2"/>
  <c r="X1556" i="2"/>
  <c r="S1556" i="2"/>
  <c r="G1556" i="2"/>
  <c r="V1556" i="2"/>
  <c r="K1556" i="2"/>
  <c r="O1556" i="2"/>
  <c r="E1556" i="2"/>
  <c r="I1556" i="2"/>
  <c r="AA1556" i="2"/>
  <c r="H1556" i="2"/>
  <c r="U1556" i="2"/>
  <c r="R1556" i="2"/>
  <c r="Q1556" i="2"/>
  <c r="P1556" i="2"/>
  <c r="J1556" i="2"/>
  <c r="L1556" i="2"/>
  <c r="W1556" i="2"/>
  <c r="AB1556" i="2"/>
  <c r="L1606" i="2"/>
  <c r="AB1606" i="2"/>
  <c r="Q1606" i="2"/>
  <c r="R1606" i="2"/>
  <c r="AA1606" i="2"/>
  <c r="G1606" i="2"/>
  <c r="P1606" i="2"/>
  <c r="E1606" i="2"/>
  <c r="U1606" i="2"/>
  <c r="Z1606" i="2"/>
  <c r="F1606" i="2"/>
  <c r="W1606" i="2"/>
  <c r="T1606" i="2"/>
  <c r="I1606" i="2"/>
  <c r="Y1606" i="2"/>
  <c r="K1606" i="2"/>
  <c r="V1606" i="2"/>
  <c r="N1606" i="2"/>
  <c r="J1606" i="2"/>
  <c r="X1606" i="2"/>
  <c r="O1606" i="2"/>
  <c r="M1606" i="2"/>
  <c r="H1606" i="2"/>
  <c r="S1606" i="2"/>
  <c r="H1749" i="2"/>
  <c r="J1749" i="2"/>
  <c r="F1749" i="2"/>
  <c r="W1749" i="2"/>
  <c r="V1749" i="2"/>
  <c r="U1749" i="2"/>
  <c r="N1749" i="2"/>
  <c r="O1749" i="2"/>
  <c r="P1749" i="2"/>
  <c r="G1749" i="2"/>
  <c r="L1749" i="2"/>
  <c r="M1749" i="2"/>
  <c r="X1749" i="2"/>
  <c r="K1749" i="2"/>
  <c r="I1749" i="2"/>
  <c r="T1749" i="2"/>
  <c r="R1749" i="2"/>
  <c r="Q1749" i="2"/>
  <c r="AA1749" i="2"/>
  <c r="E1749" i="2"/>
  <c r="AB1749" i="2"/>
  <c r="S1749" i="2"/>
  <c r="Y1749" i="2"/>
  <c r="Z1749" i="2"/>
  <c r="Y1811" i="2"/>
  <c r="T1811" i="2"/>
  <c r="U1811" i="2"/>
  <c r="M1811" i="2"/>
  <c r="N1811" i="2"/>
  <c r="G1811" i="2"/>
  <c r="P1811" i="2"/>
  <c r="L1811" i="2"/>
  <c r="K1811" i="2"/>
  <c r="O1811" i="2"/>
  <c r="S1811" i="2"/>
  <c r="H1811" i="2"/>
  <c r="X1811" i="2"/>
  <c r="AA1811" i="2"/>
  <c r="W1811" i="2"/>
  <c r="Q1811" i="2"/>
  <c r="F1811" i="2"/>
  <c r="AB1811" i="2"/>
  <c r="V1811" i="2"/>
  <c r="I1811" i="2"/>
  <c r="J1811" i="2"/>
  <c r="E1811" i="2"/>
  <c r="Z1811" i="2"/>
  <c r="R1811" i="2"/>
  <c r="Y1616" i="2"/>
  <c r="J1616" i="2"/>
  <c r="AB1616" i="2"/>
  <c r="L1616" i="2"/>
  <c r="Q1616" i="2"/>
  <c r="T1616" i="2"/>
  <c r="Z1616" i="2"/>
  <c r="X1616" i="2"/>
  <c r="P1616" i="2"/>
  <c r="O1616" i="2"/>
  <c r="M1616" i="2"/>
  <c r="I1740" i="2"/>
  <c r="AA1740" i="2"/>
  <c r="V1740" i="2"/>
  <c r="E1740" i="2"/>
  <c r="Z1740" i="2"/>
  <c r="L1740" i="2"/>
  <c r="Y1740" i="2"/>
  <c r="AB1740" i="2"/>
  <c r="O1740" i="2"/>
  <c r="N1740" i="2"/>
  <c r="X1740" i="2"/>
  <c r="J1740" i="2"/>
  <c r="R1740" i="2"/>
  <c r="M1740" i="2"/>
  <c r="H1740" i="2"/>
  <c r="W1740" i="2"/>
  <c r="U1740" i="2"/>
  <c r="S1740" i="2"/>
  <c r="P1740" i="2"/>
  <c r="T1740" i="2"/>
  <c r="Q1740" i="2"/>
  <c r="K1740" i="2"/>
  <c r="G1740" i="2"/>
  <c r="F1740" i="2"/>
  <c r="H1756" i="2"/>
  <c r="S1756" i="2"/>
  <c r="W1756" i="2"/>
  <c r="I1756" i="2"/>
  <c r="F1756" i="2"/>
  <c r="Q1756" i="2"/>
  <c r="P1756" i="2"/>
  <c r="AA1756" i="2"/>
  <c r="L1756" i="2"/>
  <c r="Y1756" i="2"/>
  <c r="V1756" i="2"/>
  <c r="Z1756" i="2"/>
  <c r="X1756" i="2"/>
  <c r="T1756" i="2"/>
  <c r="AB1756" i="2"/>
  <c r="R1756" i="2"/>
  <c r="E1756" i="2"/>
  <c r="U1756" i="2"/>
  <c r="K1756" i="2"/>
  <c r="N1756" i="2"/>
  <c r="O1756" i="2"/>
  <c r="M1756" i="2"/>
  <c r="G1756" i="2"/>
  <c r="J1756" i="2"/>
  <c r="Q1435" i="2"/>
  <c r="P1435" i="2"/>
  <c r="Y1435" i="2"/>
  <c r="U1435" i="2"/>
  <c r="O1435" i="2"/>
  <c r="S1435" i="2"/>
  <c r="G1435" i="2"/>
  <c r="V1435" i="2"/>
  <c r="X1435" i="2"/>
  <c r="E1435" i="2"/>
  <c r="M1435" i="2"/>
  <c r="AA1435" i="2"/>
  <c r="L1435" i="2"/>
  <c r="R1435" i="2"/>
  <c r="N1435" i="2"/>
  <c r="AB1435" i="2"/>
  <c r="T1435" i="2"/>
  <c r="K1435" i="2"/>
  <c r="F1435" i="2"/>
  <c r="Z1435" i="2"/>
  <c r="I1435" i="2"/>
  <c r="W1435" i="2"/>
  <c r="J1435" i="2"/>
  <c r="H1435" i="2"/>
  <c r="I1440" i="2"/>
  <c r="AA1440" i="2"/>
  <c r="V1440" i="2"/>
  <c r="W1440" i="2"/>
  <c r="Z1440" i="2"/>
  <c r="J1440" i="2"/>
  <c r="H1440" i="2"/>
  <c r="F1440" i="2"/>
  <c r="Q1440" i="2"/>
  <c r="T1440" i="2"/>
  <c r="Y1440" i="2"/>
  <c r="L1440" i="2"/>
  <c r="O1440" i="2"/>
  <c r="P1440" i="2"/>
  <c r="U1440" i="2"/>
  <c r="K1440" i="2"/>
  <c r="N1440" i="2"/>
  <c r="AB1440" i="2"/>
  <c r="X1440" i="2"/>
  <c r="R1440" i="2"/>
  <c r="M1440" i="2"/>
  <c r="E1440" i="2"/>
  <c r="S1440" i="2"/>
  <c r="G1440" i="2"/>
  <c r="G1499" i="2"/>
  <c r="V1499" i="2"/>
  <c r="X1499" i="2"/>
  <c r="M1499" i="2"/>
  <c r="E1499" i="2"/>
  <c r="AA1499" i="2"/>
  <c r="F1499" i="2"/>
  <c r="AB1499" i="2"/>
  <c r="J1499" i="2"/>
  <c r="Z1499" i="2"/>
  <c r="H1499" i="2"/>
  <c r="K1499" i="2"/>
  <c r="L1499" i="2"/>
  <c r="I1499" i="2"/>
  <c r="R1499" i="2"/>
  <c r="N1499" i="2"/>
  <c r="U1499" i="2"/>
  <c r="W1499" i="2"/>
  <c r="Y1499" i="2"/>
  <c r="Q1499" i="2"/>
  <c r="O1499" i="2"/>
  <c r="P1499" i="2"/>
  <c r="S1499" i="2"/>
  <c r="T1499" i="2"/>
  <c r="E1469" i="2"/>
  <c r="O1469" i="2"/>
  <c r="AB1469" i="2"/>
  <c r="W1469" i="2"/>
  <c r="I1469" i="2"/>
  <c r="N1469" i="2"/>
  <c r="K1469" i="2"/>
  <c r="X1469" i="2"/>
  <c r="H1469" i="2"/>
  <c r="Z1469" i="2"/>
  <c r="V1469" i="2"/>
  <c r="M1469" i="2"/>
  <c r="S1469" i="2"/>
  <c r="G1469" i="2"/>
  <c r="L1469" i="2"/>
  <c r="J1469" i="2"/>
  <c r="F1469" i="2"/>
  <c r="Q1469" i="2"/>
  <c r="AA1469" i="2"/>
  <c r="U1469" i="2"/>
  <c r="T1469" i="2"/>
  <c r="Y1469" i="2"/>
  <c r="R1469" i="2"/>
  <c r="P1469" i="2"/>
  <c r="N1746" i="2"/>
  <c r="G1746" i="2"/>
  <c r="W1746" i="2"/>
  <c r="AB1746" i="2"/>
  <c r="E1746" i="2"/>
  <c r="I1746" i="2"/>
  <c r="R1746" i="2"/>
  <c r="K1746" i="2"/>
  <c r="AA1746" i="2"/>
  <c r="H1746" i="2"/>
  <c r="M1746" i="2"/>
  <c r="Y1746" i="2"/>
  <c r="F1746" i="2"/>
  <c r="V1746" i="2"/>
  <c r="O1746" i="2"/>
  <c r="L1746" i="2"/>
  <c r="X1746" i="2"/>
  <c r="U1746" i="2"/>
  <c r="T1746" i="2"/>
  <c r="J1746" i="2"/>
  <c r="Q1746" i="2"/>
  <c r="Z1746" i="2"/>
  <c r="P1746" i="2"/>
  <c r="S1746" i="2"/>
  <c r="Z1366" i="2"/>
  <c r="H1366" i="2"/>
  <c r="V1366" i="2"/>
  <c r="O1366" i="2"/>
  <c r="I1366" i="2"/>
  <c r="AA1366" i="2"/>
  <c r="G1366" i="2"/>
  <c r="F1366" i="2"/>
  <c r="T1366" i="2"/>
  <c r="X1366" i="2"/>
  <c r="U1366" i="2"/>
  <c r="S1366" i="2"/>
  <c r="R1366" i="2"/>
  <c r="N1366" i="2"/>
  <c r="Y1366" i="2"/>
  <c r="P1366" i="2"/>
  <c r="Q1366" i="2"/>
  <c r="E1366" i="2"/>
  <c r="L1366" i="2"/>
  <c r="M1366" i="2"/>
  <c r="J1366" i="2"/>
  <c r="W1366" i="2"/>
  <c r="K1366" i="2"/>
  <c r="AB1366" i="2"/>
  <c r="X1868" i="2"/>
  <c r="Y1868" i="2"/>
  <c r="AA1868" i="2"/>
  <c r="W1868" i="2"/>
  <c r="R1868" i="2"/>
  <c r="Z1868" i="2"/>
  <c r="H1868" i="2"/>
  <c r="I1868" i="2"/>
  <c r="K1868" i="2"/>
  <c r="Q1868" i="2"/>
  <c r="E1868" i="2"/>
  <c r="J1868" i="2"/>
  <c r="S1868" i="2"/>
  <c r="P1868" i="2"/>
  <c r="N1868" i="2"/>
  <c r="O1868" i="2"/>
  <c r="AB1868" i="2"/>
  <c r="F1868" i="2"/>
  <c r="M1868" i="2"/>
  <c r="G1868" i="2"/>
  <c r="T1868" i="2"/>
  <c r="V1868" i="2"/>
  <c r="U1868" i="2"/>
  <c r="L1868" i="2"/>
  <c r="O1525" i="2"/>
  <c r="X1525" i="2"/>
  <c r="L1525" i="2"/>
  <c r="J1525" i="2"/>
  <c r="F1525" i="2"/>
  <c r="N1525" i="2"/>
  <c r="W1525" i="2"/>
  <c r="S1525" i="2"/>
  <c r="AA1525" i="2"/>
  <c r="Y1525" i="2"/>
  <c r="U1525" i="2"/>
  <c r="M1525" i="2"/>
  <c r="E1525" i="2"/>
  <c r="H1525" i="2"/>
  <c r="T1525" i="2"/>
  <c r="AB1525" i="2"/>
  <c r="I1525" i="2"/>
  <c r="R1525" i="2"/>
  <c r="P1525" i="2"/>
  <c r="Q1525" i="2"/>
  <c r="K1525" i="2"/>
  <c r="Z1525" i="2"/>
  <c r="G1525" i="2"/>
  <c r="V1525" i="2"/>
  <c r="T1510" i="2"/>
  <c r="J1510" i="2"/>
  <c r="F1510" i="2"/>
  <c r="AA1510" i="2"/>
  <c r="Y1510" i="2"/>
  <c r="S1510" i="2"/>
  <c r="X1510" i="2"/>
  <c r="U1510" i="2"/>
  <c r="V1510" i="2"/>
  <c r="G1510" i="2"/>
  <c r="H1510" i="2"/>
  <c r="E1510" i="2"/>
  <c r="Q1510" i="2"/>
  <c r="R1510" i="2"/>
  <c r="L1510" i="2"/>
  <c r="O1510" i="2"/>
  <c r="M1510" i="2"/>
  <c r="I1510" i="2"/>
  <c r="P1510" i="2"/>
  <c r="Z1510" i="2"/>
  <c r="W1510" i="2"/>
  <c r="N1510" i="2"/>
  <c r="AB1510" i="2"/>
  <c r="K1510" i="2"/>
  <c r="W1541" i="2"/>
  <c r="K1541" i="2"/>
  <c r="S1541" i="2"/>
  <c r="Y1541" i="2"/>
  <c r="U1541" i="2"/>
  <c r="M1541" i="2"/>
  <c r="E1541" i="2"/>
  <c r="H1541" i="2"/>
  <c r="AA1541" i="2"/>
  <c r="T1541" i="2"/>
  <c r="I1541" i="2"/>
  <c r="R1541" i="2"/>
  <c r="O1541" i="2"/>
  <c r="AB1541" i="2"/>
  <c r="F1541" i="2"/>
  <c r="P1541" i="2"/>
  <c r="Z1541" i="2"/>
  <c r="Q1541" i="2"/>
  <c r="G1541" i="2"/>
  <c r="V1541" i="2"/>
  <c r="X1541" i="2"/>
  <c r="N1541" i="2"/>
  <c r="L1541" i="2"/>
  <c r="J1541" i="2"/>
  <c r="P1637" i="2"/>
  <c r="AA1637" i="2"/>
  <c r="T1637" i="2"/>
  <c r="Y1637" i="2"/>
  <c r="V1637" i="2"/>
  <c r="Q1637" i="2"/>
  <c r="X1637" i="2"/>
  <c r="L1637" i="2"/>
  <c r="W1637" i="2"/>
  <c r="R1637" i="2"/>
  <c r="E1637" i="2"/>
  <c r="Z1637" i="2"/>
  <c r="K1637" i="2"/>
  <c r="AB1637" i="2"/>
  <c r="G1637" i="2"/>
  <c r="M1637" i="2"/>
  <c r="N1637" i="2"/>
  <c r="U1637" i="2"/>
  <c r="I1637" i="2"/>
  <c r="H1637" i="2"/>
  <c r="F1637" i="2"/>
  <c r="S1637" i="2"/>
  <c r="J1637" i="2"/>
  <c r="O1637" i="2"/>
  <c r="L1876" i="2"/>
  <c r="E1876" i="2"/>
  <c r="X1876" i="2"/>
  <c r="J1876" i="2"/>
  <c r="I1876" i="2"/>
  <c r="G1876" i="2"/>
  <c r="AB1876" i="2"/>
  <c r="P1876" i="2"/>
  <c r="O1876" i="2"/>
  <c r="P1631" i="2"/>
  <c r="L1631" i="2"/>
  <c r="M1631" i="2"/>
  <c r="R1631" i="2"/>
  <c r="W1631" i="2"/>
  <c r="K1631" i="2"/>
  <c r="G1631" i="2"/>
  <c r="U1631" i="2"/>
  <c r="Q1631" i="2"/>
  <c r="X1631" i="2"/>
  <c r="H1631" i="2"/>
  <c r="S1631" i="2"/>
  <c r="E1631" i="2"/>
  <c r="V1631" i="2"/>
  <c r="I1631" i="2"/>
  <c r="J1631" i="2"/>
  <c r="AB1631" i="2"/>
  <c r="T1631" i="2"/>
  <c r="Y1631" i="2"/>
  <c r="Z1631" i="2"/>
  <c r="AA1631" i="2"/>
  <c r="F1631" i="2"/>
  <c r="O1631" i="2"/>
  <c r="N1631" i="2"/>
  <c r="J1318" i="2"/>
  <c r="P1318" i="2"/>
  <c r="V1318" i="2"/>
  <c r="M1318" i="2"/>
  <c r="I1318" i="2"/>
  <c r="S1318" i="2"/>
  <c r="R1318" i="2"/>
  <c r="AB1318" i="2"/>
  <c r="X1318" i="2"/>
  <c r="O1318" i="2"/>
  <c r="W1318" i="2"/>
  <c r="U1318" i="2"/>
  <c r="Z1318" i="2"/>
  <c r="H1318" i="2"/>
  <c r="L1318" i="2"/>
  <c r="Q1318" i="2"/>
  <c r="Y1318" i="2"/>
  <c r="K1318" i="2"/>
  <c r="G1318" i="2"/>
  <c r="F1318" i="2"/>
  <c r="T1318" i="2"/>
  <c r="N1318" i="2"/>
  <c r="AA1318" i="2"/>
  <c r="E1318" i="2"/>
  <c r="J1862" i="2"/>
  <c r="Z1862" i="2"/>
  <c r="S1862" i="2"/>
  <c r="P1862" i="2"/>
  <c r="AB1862" i="2"/>
  <c r="Q1862" i="2"/>
  <c r="N1862" i="2"/>
  <c r="G1862" i="2"/>
  <c r="W1862" i="2"/>
  <c r="X1862" i="2"/>
  <c r="E1862" i="2"/>
  <c r="Y1862" i="2"/>
  <c r="R1862" i="2"/>
  <c r="K1862" i="2"/>
  <c r="AA1862" i="2"/>
  <c r="L1862" i="2"/>
  <c r="U1862" i="2"/>
  <c r="M1862" i="2"/>
  <c r="F1862" i="2"/>
  <c r="V1862" i="2"/>
  <c r="O1862" i="2"/>
  <c r="H1862" i="2"/>
  <c r="T1862" i="2"/>
  <c r="I1862" i="2"/>
  <c r="H1413" i="2"/>
  <c r="I1413" i="2"/>
  <c r="Q1413" i="2"/>
  <c r="G1413" i="2"/>
  <c r="O1413" i="2"/>
  <c r="V1413" i="2"/>
  <c r="M1413" i="2"/>
  <c r="P1413" i="2"/>
  <c r="Y1413" i="2"/>
  <c r="U1413" i="2"/>
  <c r="AB1413" i="2"/>
  <c r="R1413" i="2"/>
  <c r="S1413" i="2"/>
  <c r="W1413" i="2"/>
  <c r="E1413" i="2"/>
  <c r="L1413" i="2"/>
  <c r="Z1413" i="2"/>
  <c r="N1413" i="2"/>
  <c r="F1413" i="2"/>
  <c r="X1413" i="2"/>
  <c r="K1413" i="2"/>
  <c r="T1413" i="2"/>
  <c r="AA1413" i="2"/>
  <c r="J1413" i="2"/>
  <c r="L1382" i="2"/>
  <c r="J1382" i="2"/>
  <c r="Y1382" i="2"/>
  <c r="M1382" i="2"/>
  <c r="K1382" i="2"/>
  <c r="U1382" i="2"/>
  <c r="T1382" i="2"/>
  <c r="H1382" i="2"/>
  <c r="V1382" i="2"/>
  <c r="E1382" i="2"/>
  <c r="Q1382" i="2"/>
  <c r="AA1382" i="2"/>
  <c r="F1382" i="2"/>
  <c r="Z1382" i="2"/>
  <c r="S1382" i="2"/>
  <c r="G1382" i="2"/>
  <c r="X1382" i="2"/>
  <c r="P1382" i="2"/>
  <c r="R1382" i="2"/>
  <c r="AB1382" i="2"/>
  <c r="I1382" i="2"/>
  <c r="W1382" i="2"/>
  <c r="N1382" i="2"/>
  <c r="O1382" i="2"/>
  <c r="F1390" i="2"/>
  <c r="Z1390" i="2"/>
  <c r="S1390" i="2"/>
  <c r="V1390" i="2"/>
  <c r="E1390" i="2"/>
  <c r="Q1390" i="2"/>
  <c r="R1390" i="2"/>
  <c r="AB1390" i="2"/>
  <c r="I1390" i="2"/>
  <c r="G1390" i="2"/>
  <c r="H1390" i="2"/>
  <c r="O1390" i="2"/>
  <c r="L1390" i="2"/>
  <c r="J1390" i="2"/>
  <c r="Y1390" i="2"/>
  <c r="W1390" i="2"/>
  <c r="AA1390" i="2"/>
  <c r="U1390" i="2"/>
  <c r="T1390" i="2"/>
  <c r="X1390" i="2"/>
  <c r="P1390" i="2"/>
  <c r="M1390" i="2"/>
  <c r="K1390" i="2"/>
  <c r="N1390" i="2"/>
  <c r="P1890" i="2"/>
  <c r="Y1890" i="2"/>
  <c r="E1890" i="2"/>
  <c r="R1890" i="2"/>
  <c r="S1890" i="2"/>
  <c r="J1890" i="2"/>
  <c r="X1890" i="2"/>
  <c r="L1890" i="2"/>
  <c r="U1890" i="2"/>
  <c r="AA1890" i="2"/>
  <c r="V1890" i="2"/>
  <c r="Z1890" i="2"/>
  <c r="H1890" i="2"/>
  <c r="O1890" i="2"/>
  <c r="G1890" i="2"/>
  <c r="F1890" i="2"/>
  <c r="I1890" i="2"/>
  <c r="AB1890" i="2"/>
  <c r="M1890" i="2"/>
  <c r="K1890" i="2"/>
  <c r="W1890" i="2"/>
  <c r="Q1890" i="2"/>
  <c r="T1890" i="2"/>
  <c r="N1890" i="2"/>
  <c r="R1543" i="2"/>
  <c r="T1543" i="2"/>
  <c r="L1543" i="2"/>
  <c r="AB1543" i="2"/>
  <c r="W1543" i="2"/>
  <c r="O1543" i="2"/>
  <c r="G1543" i="2"/>
  <c r="X1543" i="2"/>
  <c r="Y1543" i="2"/>
  <c r="V1543" i="2"/>
  <c r="Q1543" i="2"/>
  <c r="S1543" i="2"/>
  <c r="H1543" i="2"/>
  <c r="I1543" i="2"/>
  <c r="J1543" i="2"/>
  <c r="P1543" i="2"/>
  <c r="Z1543" i="2"/>
  <c r="K1543" i="2"/>
  <c r="M1543" i="2"/>
  <c r="N1543" i="2"/>
  <c r="U1543" i="2"/>
  <c r="E1543" i="2"/>
  <c r="F1543" i="2"/>
  <c r="AA1543" i="2"/>
  <c r="T1580" i="2"/>
  <c r="S1580" i="2"/>
  <c r="N1580" i="2"/>
  <c r="F1580" i="2"/>
  <c r="L1580" i="2"/>
  <c r="M1580" i="2"/>
  <c r="Q1580" i="2"/>
  <c r="P1580" i="2"/>
  <c r="G1580" i="2"/>
  <c r="O1580" i="2"/>
  <c r="I1580" i="2"/>
  <c r="V1580" i="2"/>
  <c r="Z1580" i="2"/>
  <c r="AB1580" i="2"/>
  <c r="AA1580" i="2"/>
  <c r="X1580" i="2"/>
  <c r="J1580" i="2"/>
  <c r="E1580" i="2"/>
  <c r="W1580" i="2"/>
  <c r="Y1580" i="2"/>
  <c r="R1580" i="2"/>
  <c r="H1580" i="2"/>
  <c r="U1580" i="2"/>
  <c r="K1580" i="2"/>
  <c r="F1566" i="2"/>
  <c r="V1566" i="2"/>
  <c r="O1566" i="2"/>
  <c r="L1566" i="2"/>
  <c r="M1566" i="2"/>
  <c r="Q1566" i="2"/>
  <c r="J1566" i="2"/>
  <c r="Z1566" i="2"/>
  <c r="S1566" i="2"/>
  <c r="T1566" i="2"/>
  <c r="U1566" i="2"/>
  <c r="I1566" i="2"/>
  <c r="N1566" i="2"/>
  <c r="G1566" i="2"/>
  <c r="W1566" i="2"/>
  <c r="AB1566" i="2"/>
  <c r="H1566" i="2"/>
  <c r="Y1566" i="2"/>
  <c r="R1566" i="2"/>
  <c r="K1566" i="2"/>
  <c r="AA1566" i="2"/>
  <c r="E1566" i="2"/>
  <c r="X1566" i="2"/>
  <c r="P1566" i="2"/>
  <c r="L1312" i="2"/>
  <c r="U1312" i="2"/>
  <c r="AA1312" i="2"/>
  <c r="M1312" i="2"/>
  <c r="P1312" i="2"/>
  <c r="V1312" i="2"/>
  <c r="N1312" i="2"/>
  <c r="I1312" i="2"/>
  <c r="H1312" i="2"/>
  <c r="E1312" i="2"/>
  <c r="J1312" i="2"/>
  <c r="Y1312" i="2"/>
  <c r="Z1312" i="2"/>
  <c r="AB1312" i="2"/>
  <c r="G1312" i="2"/>
  <c r="R1312" i="2"/>
  <c r="Q1312" i="2"/>
  <c r="F1312" i="2"/>
  <c r="S1312" i="2"/>
  <c r="T1312" i="2"/>
  <c r="W1312" i="2"/>
  <c r="K1312" i="2"/>
  <c r="O1312" i="2"/>
  <c r="X1312" i="2"/>
  <c r="E1725" i="2"/>
  <c r="X1725" i="2"/>
  <c r="Z1725" i="2"/>
  <c r="K1725" i="2"/>
  <c r="R1725" i="2"/>
  <c r="M1725" i="2"/>
  <c r="H1725" i="2"/>
  <c r="J1725" i="2"/>
  <c r="F1725" i="2"/>
  <c r="L1725" i="2"/>
  <c r="AB1725" i="2"/>
  <c r="U1725" i="2"/>
  <c r="N1725" i="2"/>
  <c r="O1725" i="2"/>
  <c r="P1725" i="2"/>
  <c r="W1725" i="2"/>
  <c r="V1725" i="2"/>
  <c r="Y1725" i="2"/>
  <c r="S1725" i="2"/>
  <c r="T1725" i="2"/>
  <c r="AA1725" i="2"/>
  <c r="G1725" i="2"/>
  <c r="Q1725" i="2"/>
  <c r="I1725" i="2"/>
  <c r="X1500" i="2"/>
  <c r="J1500" i="2"/>
  <c r="E1500" i="2"/>
  <c r="W1500" i="2"/>
  <c r="Y1500" i="2"/>
  <c r="AA1500" i="2"/>
  <c r="H1500" i="2"/>
  <c r="Z1500" i="2"/>
  <c r="U1500" i="2"/>
  <c r="AB1500" i="2"/>
  <c r="K1500" i="2"/>
  <c r="M1500" i="2"/>
  <c r="T1500" i="2"/>
  <c r="S1500" i="2"/>
  <c r="N1500" i="2"/>
  <c r="F1500" i="2"/>
  <c r="I1500" i="2"/>
  <c r="V1500" i="2"/>
  <c r="Q1500" i="2"/>
  <c r="P1500" i="2"/>
  <c r="G1500" i="2"/>
  <c r="O1500" i="2"/>
  <c r="R1500" i="2"/>
  <c r="L1500" i="2"/>
  <c r="L1831" i="2"/>
  <c r="V1831" i="2"/>
  <c r="J1831" i="2"/>
  <c r="P1831" i="2"/>
  <c r="G1831" i="2"/>
  <c r="H1831" i="2"/>
  <c r="T1831" i="2"/>
  <c r="AB1831" i="2"/>
  <c r="O1831" i="2"/>
  <c r="Z1831" i="2"/>
  <c r="R1831" i="2"/>
  <c r="K1831" i="2"/>
  <c r="E1831" i="2"/>
  <c r="M1831" i="2"/>
  <c r="Q1831" i="2"/>
  <c r="S1831" i="2"/>
  <c r="AA1831" i="2"/>
  <c r="Y1831" i="2"/>
  <c r="U1831" i="2"/>
  <c r="F1831" i="2"/>
  <c r="X1831" i="2"/>
  <c r="I1831" i="2"/>
  <c r="N1831" i="2"/>
  <c r="W1831" i="2"/>
  <c r="E1920" i="2"/>
  <c r="X1920" i="2"/>
  <c r="Z1920" i="2"/>
  <c r="K1920" i="2"/>
  <c r="R1920" i="2"/>
  <c r="Q1920" i="2"/>
  <c r="H1920" i="2"/>
  <c r="J1920" i="2"/>
  <c r="F1920" i="2"/>
  <c r="V1920" i="2"/>
  <c r="AB1920" i="2"/>
  <c r="I1920" i="2"/>
  <c r="N1920" i="2"/>
  <c r="O1920" i="2"/>
  <c r="P1920" i="2"/>
  <c r="L1920" i="2"/>
  <c r="W1920" i="2"/>
  <c r="M1920" i="2"/>
  <c r="S1920" i="2"/>
  <c r="T1920" i="2"/>
  <c r="AA1920" i="2"/>
  <c r="G1920" i="2"/>
  <c r="U1920" i="2"/>
  <c r="Y1920" i="2"/>
  <c r="G1852" i="2"/>
  <c r="X1852" i="2"/>
  <c r="AA1852" i="2"/>
  <c r="M1852" i="2"/>
  <c r="Z1852" i="2"/>
  <c r="Q1852" i="2"/>
  <c r="L1852" i="2"/>
  <c r="O1852" i="2"/>
  <c r="P1852" i="2"/>
  <c r="I1852" i="2"/>
  <c r="F1852" i="2"/>
  <c r="J1852" i="2"/>
  <c r="T1852" i="2"/>
  <c r="W1852" i="2"/>
  <c r="S1852" i="2"/>
  <c r="Y1852" i="2"/>
  <c r="V1852" i="2"/>
  <c r="E1852" i="2"/>
  <c r="AB1852" i="2"/>
  <c r="H1852" i="2"/>
  <c r="K1852" i="2"/>
  <c r="R1852" i="2"/>
  <c r="U1852" i="2"/>
  <c r="N1852" i="2"/>
  <c r="G1507" i="2"/>
  <c r="Y1507" i="2"/>
  <c r="E1507" i="2"/>
  <c r="F1507" i="2"/>
  <c r="AB1507" i="2"/>
  <c r="AA1507" i="2"/>
  <c r="I1507" i="2"/>
  <c r="J1507" i="2"/>
  <c r="L1507" i="2"/>
  <c r="U1507" i="2"/>
  <c r="M1507" i="2"/>
  <c r="K1507" i="2"/>
  <c r="N1507" i="2"/>
  <c r="Q1507" i="2"/>
  <c r="R1507" i="2"/>
  <c r="H1507" i="2"/>
  <c r="P1507" i="2"/>
  <c r="S1507" i="2"/>
  <c r="T1507" i="2"/>
  <c r="X1507" i="2"/>
  <c r="Z1507" i="2"/>
  <c r="V1507" i="2"/>
  <c r="O1507" i="2"/>
  <c r="W1507" i="2"/>
  <c r="E1513" i="2"/>
  <c r="G1513" i="2"/>
  <c r="S1513" i="2"/>
  <c r="X1513" i="2"/>
  <c r="M1513" i="2"/>
  <c r="Y1513" i="2"/>
  <c r="L1513" i="2"/>
  <c r="P1513" i="2"/>
  <c r="K1513" i="2"/>
  <c r="R1513" i="2"/>
  <c r="F1513" i="2"/>
  <c r="Z1513" i="2"/>
  <c r="T1513" i="2"/>
  <c r="AA1513" i="2"/>
  <c r="O1513" i="2"/>
  <c r="Q1513" i="2"/>
  <c r="U1513" i="2"/>
  <c r="I1513" i="2"/>
  <c r="AB1513" i="2"/>
  <c r="H1513" i="2"/>
  <c r="W1513" i="2"/>
  <c r="N1513" i="2"/>
  <c r="J1513" i="2"/>
  <c r="V1513" i="2"/>
  <c r="H1620" i="2"/>
  <c r="J1620" i="2"/>
  <c r="U1620" i="2"/>
  <c r="AB1620" i="2"/>
  <c r="Y1620" i="2"/>
  <c r="F1620" i="2"/>
  <c r="T1620" i="2"/>
  <c r="Z1620" i="2"/>
  <c r="N1620" i="2"/>
  <c r="M1620" i="2"/>
  <c r="K1620" i="2"/>
  <c r="O1620" i="2"/>
  <c r="X1620" i="2"/>
  <c r="S1620" i="2"/>
  <c r="G1620" i="2"/>
  <c r="V1620" i="2"/>
  <c r="P1620" i="2"/>
  <c r="I1620" i="2"/>
  <c r="Q1620" i="2"/>
  <c r="E1620" i="2"/>
  <c r="W1620" i="2"/>
  <c r="R1620" i="2"/>
  <c r="L1620" i="2"/>
  <c r="AA1620" i="2"/>
  <c r="J1386" i="2"/>
  <c r="T1386" i="2"/>
  <c r="P1386" i="2"/>
  <c r="O1386" i="2"/>
  <c r="I1386" i="2"/>
  <c r="M1386" i="2"/>
  <c r="R1386" i="2"/>
  <c r="L1386" i="2"/>
  <c r="F1386" i="2"/>
  <c r="E1386" i="2"/>
  <c r="Y1386" i="2"/>
  <c r="K1386" i="2"/>
  <c r="Z1386" i="2"/>
  <c r="V1386" i="2"/>
  <c r="X1386" i="2"/>
  <c r="U1386" i="2"/>
  <c r="AA1386" i="2"/>
  <c r="Q1386" i="2"/>
  <c r="H1386" i="2"/>
  <c r="N1386" i="2"/>
  <c r="AB1386" i="2"/>
  <c r="S1386" i="2"/>
  <c r="G1386" i="2"/>
  <c r="W1386" i="2"/>
  <c r="X1628" i="2"/>
  <c r="J1628" i="2"/>
  <c r="E1628" i="2"/>
  <c r="W1628" i="2"/>
  <c r="K1628" i="2"/>
  <c r="M1628" i="2"/>
  <c r="H1628" i="2"/>
  <c r="Z1628" i="2"/>
  <c r="U1628" i="2"/>
  <c r="AB1628" i="2"/>
  <c r="I1628" i="2"/>
  <c r="V1628" i="2"/>
  <c r="T1628" i="2"/>
  <c r="S1628" i="2"/>
  <c r="N1628" i="2"/>
  <c r="F1628" i="2"/>
  <c r="R1628" i="2"/>
  <c r="Y1628" i="2"/>
  <c r="Q1628" i="2"/>
  <c r="P1628" i="2"/>
  <c r="G1628" i="2"/>
  <c r="O1628" i="2"/>
  <c r="AA1628" i="2"/>
  <c r="L1628" i="2"/>
  <c r="J1693" i="2"/>
  <c r="Q1693" i="2"/>
  <c r="X1693" i="2"/>
  <c r="L1693" i="2"/>
  <c r="S1693" i="2"/>
  <c r="F1693" i="2"/>
  <c r="O1693" i="2"/>
  <c r="K1693" i="2"/>
  <c r="E1693" i="2"/>
  <c r="H1693" i="2"/>
  <c r="V1693" i="2"/>
  <c r="W1693" i="2"/>
  <c r="T1693" i="2"/>
  <c r="G1693" i="2"/>
  <c r="U1693" i="2"/>
  <c r="M1693" i="2"/>
  <c r="Y1693" i="2"/>
  <c r="I1693" i="2"/>
  <c r="Z1693" i="2"/>
  <c r="AB1693" i="2"/>
  <c r="P1693" i="2"/>
  <c r="AA1693" i="2"/>
  <c r="R1693" i="2"/>
  <c r="N1693" i="2"/>
  <c r="X1885" i="2"/>
  <c r="G1885" i="2"/>
  <c r="H1885" i="2"/>
  <c r="I1885" i="2"/>
  <c r="V1885" i="2"/>
  <c r="E1885" i="2"/>
  <c r="F1885" i="2"/>
  <c r="L1885" i="2"/>
  <c r="T1885" i="2"/>
  <c r="W1885" i="2"/>
  <c r="Y1885" i="2"/>
  <c r="U1885" i="2"/>
  <c r="J1885" i="2"/>
  <c r="S1885" i="2"/>
  <c r="N1885" i="2"/>
  <c r="AB1885" i="2"/>
  <c r="K1885" i="2"/>
  <c r="AA1885" i="2"/>
  <c r="R1885" i="2"/>
  <c r="Z1885" i="2"/>
  <c r="O1885" i="2"/>
  <c r="P1885" i="2"/>
  <c r="M1885" i="2"/>
  <c r="Q1885" i="2"/>
  <c r="E1497" i="2"/>
  <c r="O1497" i="2"/>
  <c r="AA1497" i="2"/>
  <c r="W1497" i="2"/>
  <c r="M1497" i="2"/>
  <c r="I1497" i="2"/>
  <c r="L1497" i="2"/>
  <c r="X1497" i="2"/>
  <c r="H1497" i="2"/>
  <c r="R1497" i="2"/>
  <c r="F1497" i="2"/>
  <c r="V1497" i="2"/>
  <c r="T1497" i="2"/>
  <c r="G1497" i="2"/>
  <c r="K1497" i="2"/>
  <c r="Q1497" i="2"/>
  <c r="U1497" i="2"/>
  <c r="J1497" i="2"/>
  <c r="AB1497" i="2"/>
  <c r="P1497" i="2"/>
  <c r="S1497" i="2"/>
  <c r="N1497" i="2"/>
  <c r="Z1497" i="2"/>
  <c r="Y1497" i="2"/>
  <c r="G1563" i="2"/>
  <c r="V1563" i="2"/>
  <c r="R1563" i="2"/>
  <c r="J1563" i="2"/>
  <c r="P1563" i="2"/>
  <c r="AA1563" i="2"/>
  <c r="F1563" i="2"/>
  <c r="AB1563" i="2"/>
  <c r="X1563" i="2"/>
  <c r="U1563" i="2"/>
  <c r="Y1563" i="2"/>
  <c r="K1563" i="2"/>
  <c r="L1563" i="2"/>
  <c r="H1563" i="2"/>
  <c r="I1563" i="2"/>
  <c r="N1563" i="2"/>
  <c r="E1563" i="2"/>
  <c r="W1563" i="2"/>
  <c r="Q1563" i="2"/>
  <c r="M1563" i="2"/>
  <c r="T1563" i="2"/>
  <c r="Z1563" i="2"/>
  <c r="O1563" i="2"/>
  <c r="S1563" i="2"/>
  <c r="AB1795" i="2"/>
  <c r="L1795" i="2"/>
  <c r="Z1795" i="2"/>
  <c r="W1795" i="2"/>
  <c r="R1795" i="2"/>
  <c r="AA1795" i="2"/>
  <c r="E1795" i="2"/>
  <c r="I1795" i="2"/>
  <c r="P1795" i="2"/>
  <c r="S1795" i="2"/>
  <c r="M1795" i="2"/>
  <c r="K1795" i="2"/>
  <c r="H1795" i="2"/>
  <c r="T1795" i="2"/>
  <c r="Y1795" i="2"/>
  <c r="N1795" i="2"/>
  <c r="V1795" i="2"/>
  <c r="F1795" i="2"/>
  <c r="Q1795" i="2"/>
  <c r="X1795" i="2"/>
  <c r="J1795" i="2"/>
  <c r="G1795" i="2"/>
  <c r="U1795" i="2"/>
  <c r="O1795" i="2"/>
  <c r="D2006" i="2"/>
  <c r="E1445" i="2"/>
  <c r="K1445" i="2"/>
  <c r="P1445" i="2"/>
  <c r="AB1445" i="2"/>
  <c r="I1445" i="2"/>
  <c r="W1445" i="2"/>
  <c r="S1445" i="2"/>
  <c r="J1445" i="2"/>
  <c r="U1445" i="2"/>
  <c r="M1445" i="2"/>
  <c r="T1445" i="2"/>
  <c r="AA1445" i="2"/>
  <c r="Y1445" i="2"/>
  <c r="R1445" i="2"/>
  <c r="G1445" i="2"/>
  <c r="L1445" i="2"/>
  <c r="H1445" i="2"/>
  <c r="V1445" i="2"/>
  <c r="Q1445" i="2"/>
  <c r="O1445" i="2"/>
  <c r="X1445" i="2"/>
  <c r="Z1445" i="2"/>
  <c r="F1445" i="2"/>
  <c r="N1445" i="2"/>
  <c r="O1514" i="2"/>
  <c r="H1514" i="2"/>
  <c r="I1514" i="2"/>
  <c r="E1514" i="2"/>
  <c r="Q1514" i="2"/>
  <c r="U1514" i="2"/>
  <c r="S1514" i="2"/>
  <c r="M1514" i="2"/>
  <c r="N1514" i="2"/>
  <c r="P1514" i="2"/>
  <c r="AB1514" i="2"/>
  <c r="V1514" i="2"/>
  <c r="G1514" i="2"/>
  <c r="W1514" i="2"/>
  <c r="R1514" i="2"/>
  <c r="T1514" i="2"/>
  <c r="Z1514" i="2"/>
  <c r="J1514" i="2"/>
  <c r="K1514" i="2"/>
  <c r="AA1514" i="2"/>
  <c r="X1514" i="2"/>
  <c r="Y1514" i="2"/>
  <c r="F1514" i="2"/>
  <c r="L1514" i="2"/>
  <c r="M1847" i="2"/>
  <c r="L1847" i="2"/>
  <c r="O1847" i="2"/>
  <c r="S1847" i="2"/>
  <c r="P1847" i="2"/>
  <c r="Q1847" i="2"/>
  <c r="T1847" i="2"/>
  <c r="AB1847" i="2"/>
  <c r="H1847" i="2"/>
  <c r="Y1847" i="2"/>
  <c r="N1847" i="2"/>
  <c r="K1847" i="2"/>
  <c r="E1847" i="2"/>
  <c r="F1847" i="2"/>
  <c r="J1847" i="2"/>
  <c r="R1847" i="2"/>
  <c r="X1847" i="2"/>
  <c r="I1847" i="2"/>
  <c r="U1847" i="2"/>
  <c r="V1847" i="2"/>
  <c r="Z1847" i="2"/>
  <c r="AA1847" i="2"/>
  <c r="G1847" i="2"/>
  <c r="W1847" i="2"/>
  <c r="R1307" i="2"/>
  <c r="M1307" i="2"/>
  <c r="O1307" i="2"/>
  <c r="P1307" i="2"/>
  <c r="AB1307" i="2"/>
  <c r="L1307" i="2"/>
  <c r="F1307" i="2"/>
  <c r="V1307" i="2"/>
  <c r="S1307" i="2"/>
  <c r="T1307" i="2"/>
  <c r="AA1307" i="2"/>
  <c r="U1307" i="2"/>
  <c r="J1307" i="2"/>
  <c r="Z1307" i="2"/>
  <c r="X1307" i="2"/>
  <c r="Y1307" i="2"/>
  <c r="G1307" i="2"/>
  <c r="W1307" i="2"/>
  <c r="N1307" i="2"/>
  <c r="H1307" i="2"/>
  <c r="I1307" i="2"/>
  <c r="E1307" i="2"/>
  <c r="Q1307" i="2"/>
  <c r="K1307" i="2"/>
  <c r="F1454" i="2"/>
  <c r="V1454" i="2"/>
  <c r="P1454" i="2"/>
  <c r="L1454" i="2"/>
  <c r="M1454" i="2"/>
  <c r="H1454" i="2"/>
  <c r="J1454" i="2"/>
  <c r="Z1454" i="2"/>
  <c r="U1454" i="2"/>
  <c r="Q1454" i="2"/>
  <c r="X1454" i="2"/>
  <c r="I1454" i="2"/>
  <c r="N1454" i="2"/>
  <c r="E1454" i="2"/>
  <c r="AA1454" i="2"/>
  <c r="W1454" i="2"/>
  <c r="O1454" i="2"/>
  <c r="S1454" i="2"/>
  <c r="R1454" i="2"/>
  <c r="K1454" i="2"/>
  <c r="G1454" i="2"/>
  <c r="AB1454" i="2"/>
  <c r="Y1454" i="2"/>
  <c r="T1454" i="2"/>
  <c r="J1342" i="2"/>
  <c r="V1342" i="2"/>
  <c r="AB1342" i="2"/>
  <c r="U1342" i="2"/>
  <c r="O1342" i="2"/>
  <c r="Q1342" i="2"/>
  <c r="R1342" i="2"/>
  <c r="N1342" i="2"/>
  <c r="H1342" i="2"/>
  <c r="E1342" i="2"/>
  <c r="S1342" i="2"/>
  <c r="AA1342" i="2"/>
  <c r="Z1342" i="2"/>
  <c r="X1342" i="2"/>
  <c r="P1342" i="2"/>
  <c r="W1342" i="2"/>
  <c r="Y1342" i="2"/>
  <c r="M1342" i="2"/>
  <c r="G1342" i="2"/>
  <c r="L1342" i="2"/>
  <c r="F1342" i="2"/>
  <c r="T1342" i="2"/>
  <c r="I1342" i="2"/>
  <c r="K1342" i="2"/>
  <c r="K1501" i="2"/>
  <c r="T1501" i="2"/>
  <c r="P1501" i="2"/>
  <c r="Z1501" i="2"/>
  <c r="V1501" i="2"/>
  <c r="M1501" i="2"/>
  <c r="AA1501" i="2"/>
  <c r="W1501" i="2"/>
  <c r="AB1501" i="2"/>
  <c r="Y1501" i="2"/>
  <c r="U1501" i="2"/>
  <c r="Q1501" i="2"/>
  <c r="L1501" i="2"/>
  <c r="J1501" i="2"/>
  <c r="R1501" i="2"/>
  <c r="E1501" i="2"/>
  <c r="O1501" i="2"/>
  <c r="I1501" i="2"/>
  <c r="S1501" i="2"/>
  <c r="X1501" i="2"/>
  <c r="F1501" i="2"/>
  <c r="H1501" i="2"/>
  <c r="G1501" i="2"/>
  <c r="N1501" i="2"/>
  <c r="L1792" i="2"/>
  <c r="J1792" i="2"/>
  <c r="E1792" i="2"/>
  <c r="P1792" i="2"/>
  <c r="O1792" i="2"/>
  <c r="M1792" i="2"/>
  <c r="T1792" i="2"/>
  <c r="Z1792" i="2"/>
  <c r="U1792" i="2"/>
  <c r="AA1792" i="2"/>
  <c r="I1792" i="2"/>
  <c r="V1792" i="2"/>
  <c r="AB1792" i="2"/>
  <c r="H1792" i="2"/>
  <c r="N1792" i="2"/>
  <c r="F1792" i="2"/>
  <c r="R1792" i="2"/>
  <c r="K1792" i="2"/>
  <c r="G1792" i="2"/>
  <c r="W1792" i="2"/>
  <c r="Q1792" i="2"/>
  <c r="X1792" i="2"/>
  <c r="S1792" i="2"/>
  <c r="Y1792" i="2"/>
  <c r="E1813" i="2"/>
  <c r="V1813" i="2"/>
  <c r="R1813" i="2"/>
  <c r="X1813" i="2"/>
  <c r="Z1813" i="2"/>
  <c r="M1813" i="2"/>
  <c r="F1813" i="2"/>
  <c r="AA1813" i="2"/>
  <c r="W1813" i="2"/>
  <c r="H1813" i="2"/>
  <c r="S1813" i="2"/>
  <c r="U1813" i="2"/>
  <c r="K1813" i="2"/>
  <c r="G1813" i="2"/>
  <c r="AB1813" i="2"/>
  <c r="T1813" i="2"/>
  <c r="J1813" i="2"/>
  <c r="Y1813" i="2"/>
  <c r="N1813" i="2"/>
  <c r="P1813" i="2"/>
  <c r="Q1813" i="2"/>
  <c r="L1813" i="2"/>
  <c r="I1813" i="2"/>
  <c r="O1813" i="2"/>
  <c r="E1730" i="2"/>
  <c r="Y1730" i="2"/>
  <c r="X1730" i="2"/>
  <c r="P1730" i="2"/>
  <c r="T1730" i="2"/>
  <c r="F1730" i="2"/>
  <c r="S1730" i="2"/>
  <c r="R1730" i="2"/>
  <c r="U1730" i="2"/>
  <c r="M1730" i="2"/>
  <c r="Z1730" i="2"/>
  <c r="O1730" i="2"/>
  <c r="V1730" i="2"/>
  <c r="N1730" i="2"/>
  <c r="L1730" i="2"/>
  <c r="K1730" i="2"/>
  <c r="W1730" i="2"/>
  <c r="G1730" i="2"/>
  <c r="AA1730" i="2"/>
  <c r="H1730" i="2"/>
  <c r="I1730" i="2"/>
  <c r="X1552" i="2"/>
  <c r="R1552" i="2"/>
  <c r="M1552" i="2"/>
  <c r="E1552" i="2"/>
  <c r="Q1552" i="2"/>
  <c r="P1552" i="2"/>
  <c r="I1552" i="2"/>
  <c r="AA1552" i="2"/>
  <c r="V1552" i="2"/>
  <c r="W1552" i="2"/>
  <c r="U1552" i="2"/>
  <c r="S1552" i="2"/>
  <c r="K1552" i="2"/>
  <c r="N1552" i="2"/>
  <c r="AB1552" i="2"/>
  <c r="T1552" i="2"/>
  <c r="L1552" i="2"/>
  <c r="J1552" i="2"/>
  <c r="H1552" i="2"/>
  <c r="F1552" i="2"/>
  <c r="Z1552" i="2"/>
  <c r="Y1552" i="2"/>
  <c r="O1552" i="2"/>
  <c r="G1552" i="2"/>
  <c r="S1737" i="2"/>
  <c r="T1737" i="2"/>
  <c r="AA1737" i="2"/>
  <c r="R1737" i="2"/>
  <c r="M1737" i="2"/>
  <c r="U1737" i="2"/>
  <c r="H1737" i="2"/>
  <c r="J1737" i="2"/>
  <c r="F1737" i="2"/>
  <c r="W1737" i="2"/>
  <c r="V1737" i="2"/>
  <c r="I1737" i="2"/>
  <c r="O1737" i="2"/>
  <c r="G1737" i="2"/>
  <c r="Q1737" i="2"/>
  <c r="E1737" i="2"/>
  <c r="Z1737" i="2"/>
  <c r="AB1737" i="2"/>
  <c r="N1737" i="2"/>
  <c r="P1737" i="2"/>
  <c r="L1737" i="2"/>
  <c r="X1737" i="2"/>
  <c r="K1737" i="2"/>
  <c r="Y1737" i="2"/>
  <c r="R1378" i="2"/>
  <c r="L1378" i="2"/>
  <c r="X1378" i="2"/>
  <c r="Y1378" i="2"/>
  <c r="AA1378" i="2"/>
  <c r="O1378" i="2"/>
  <c r="Z1378" i="2"/>
  <c r="V1378" i="2"/>
  <c r="F1378" i="2"/>
  <c r="I1378" i="2"/>
  <c r="U1378" i="2"/>
  <c r="K1378" i="2"/>
  <c r="G1378" i="2"/>
  <c r="H1378" i="2"/>
  <c r="N1378" i="2"/>
  <c r="AB1378" i="2"/>
  <c r="S1378" i="2"/>
  <c r="E1378" i="2"/>
  <c r="P1378" i="2"/>
  <c r="M1378" i="2"/>
  <c r="J1378" i="2"/>
  <c r="Q1378" i="2"/>
  <c r="T1378" i="2"/>
  <c r="W1378" i="2"/>
  <c r="Q1596" i="2"/>
  <c r="P1596" i="2"/>
  <c r="G1596" i="2"/>
  <c r="O1596" i="2"/>
  <c r="R1596" i="2"/>
  <c r="L1596" i="2"/>
  <c r="H1596" i="2"/>
  <c r="Z1596" i="2"/>
  <c r="U1596" i="2"/>
  <c r="AB1596" i="2"/>
  <c r="K1596" i="2"/>
  <c r="M1596" i="2"/>
  <c r="T1596" i="2"/>
  <c r="S1596" i="2"/>
  <c r="N1596" i="2"/>
  <c r="F1596" i="2"/>
  <c r="I1596" i="2"/>
  <c r="V1596" i="2"/>
  <c r="E1596" i="2"/>
  <c r="W1596" i="2"/>
  <c r="X1596" i="2"/>
  <c r="Y1596" i="2"/>
  <c r="J1596" i="2"/>
  <c r="AA1596" i="2"/>
  <c r="L1694" i="2"/>
  <c r="AB1694" i="2"/>
  <c r="Q1694" i="2"/>
  <c r="N1694" i="2"/>
  <c r="S1694" i="2"/>
  <c r="J1694" i="2"/>
  <c r="P1694" i="2"/>
  <c r="U1694" i="2"/>
  <c r="G1694" i="2"/>
  <c r="T1694" i="2"/>
  <c r="I1694" i="2"/>
  <c r="Y1694" i="2"/>
  <c r="R1694" i="2"/>
  <c r="O1694" i="2"/>
  <c r="AA1694" i="2"/>
  <c r="X1694" i="2"/>
  <c r="Z1694" i="2"/>
  <c r="E1694" i="2"/>
  <c r="V1694" i="2"/>
  <c r="K1694" i="2"/>
  <c r="H1694" i="2"/>
  <c r="M1694" i="2"/>
  <c r="F1694" i="2"/>
  <c r="W1694" i="2"/>
  <c r="L1593" i="2"/>
  <c r="O1593" i="2"/>
  <c r="K1593" i="2"/>
  <c r="R1593" i="2"/>
  <c r="F1593" i="2"/>
  <c r="V1593" i="2"/>
  <c r="T1593" i="2"/>
  <c r="W1593" i="2"/>
  <c r="AA1593" i="2"/>
  <c r="Q1593" i="2"/>
  <c r="U1593" i="2"/>
  <c r="J1593" i="2"/>
  <c r="AB1593" i="2"/>
  <c r="H1593" i="2"/>
  <c r="P1593" i="2"/>
  <c r="N1593" i="2"/>
  <c r="Z1593" i="2"/>
  <c r="Y1593" i="2"/>
  <c r="E1593" i="2"/>
  <c r="G1593" i="2"/>
  <c r="X1593" i="2"/>
  <c r="S1593" i="2"/>
  <c r="M1593" i="2"/>
  <c r="I1593" i="2"/>
  <c r="R1870" i="2"/>
  <c r="K1870" i="2"/>
  <c r="AA1870" i="2"/>
  <c r="L1870" i="2"/>
  <c r="U1870" i="2"/>
  <c r="E1870" i="2"/>
  <c r="J1870" i="2"/>
  <c r="Z1870" i="2"/>
  <c r="S1870" i="2"/>
  <c r="P1870" i="2"/>
  <c r="AB1870" i="2"/>
  <c r="Q1870" i="2"/>
  <c r="G1870" i="2"/>
  <c r="X1870" i="2"/>
  <c r="Y1870" i="2"/>
  <c r="F1870" i="2"/>
  <c r="O1870" i="2"/>
  <c r="T1870" i="2"/>
  <c r="N1870" i="2"/>
  <c r="W1870" i="2"/>
  <c r="M1870" i="2"/>
  <c r="H1870" i="2"/>
  <c r="I1870" i="2"/>
  <c r="V1870" i="2"/>
  <c r="E1839" i="2"/>
  <c r="M1839" i="2"/>
  <c r="I1839" i="2"/>
  <c r="X1839" i="2"/>
  <c r="W1839" i="2"/>
  <c r="Q1839" i="2"/>
  <c r="U1839" i="2"/>
  <c r="F1839" i="2"/>
  <c r="J1839" i="2"/>
  <c r="K1839" i="2"/>
  <c r="Y1839" i="2"/>
  <c r="G1839" i="2"/>
  <c r="L1839" i="2"/>
  <c r="V1839" i="2"/>
  <c r="Z1839" i="2"/>
  <c r="H1839" i="2"/>
  <c r="R1839" i="2"/>
  <c r="P1839" i="2"/>
  <c r="T1839" i="2"/>
  <c r="AB1839" i="2"/>
  <c r="O1839" i="2"/>
  <c r="S1839" i="2"/>
  <c r="N1839" i="2"/>
  <c r="AA1839" i="2"/>
  <c r="I1356" i="2"/>
  <c r="AA1356" i="2"/>
  <c r="O1356" i="2"/>
  <c r="AB1356" i="2"/>
  <c r="L1356" i="2"/>
  <c r="Z1356" i="2"/>
  <c r="P1356" i="2"/>
  <c r="R1356" i="2"/>
  <c r="F1356" i="2"/>
  <c r="G1356" i="2"/>
  <c r="J1356" i="2"/>
  <c r="N1356" i="2"/>
  <c r="T1356" i="2"/>
  <c r="K1356" i="2"/>
  <c r="V1356" i="2"/>
  <c r="Q1356" i="2"/>
  <c r="S1356" i="2"/>
  <c r="W1356" i="2"/>
  <c r="M1356" i="2"/>
  <c r="U1356" i="2"/>
  <c r="H1356" i="2"/>
  <c r="X1356" i="2"/>
  <c r="Y1356" i="2"/>
  <c r="E1356" i="2"/>
  <c r="G1892" i="2"/>
  <c r="AB1892" i="2"/>
  <c r="X1892" i="2"/>
  <c r="K1892" i="2"/>
  <c r="AA1892" i="2"/>
  <c r="U1892" i="2"/>
  <c r="L1892" i="2"/>
  <c r="H1892" i="2"/>
  <c r="O1892" i="2"/>
  <c r="V1892" i="2"/>
  <c r="T1892" i="2"/>
  <c r="Q1892" i="2"/>
  <c r="R1892" i="2"/>
  <c r="N1892" i="2"/>
  <c r="Z1892" i="2"/>
  <c r="F1892" i="2"/>
  <c r="Y1892" i="2"/>
  <c r="M1892" i="2"/>
  <c r="W1892" i="2"/>
  <c r="I1892" i="2"/>
  <c r="S1892" i="2"/>
  <c r="J1892" i="2"/>
  <c r="E1892" i="2"/>
  <c r="P1892" i="2"/>
  <c r="Z1350" i="2"/>
  <c r="H1350" i="2"/>
  <c r="N1350" i="2"/>
  <c r="Y1350" i="2"/>
  <c r="W1350" i="2"/>
  <c r="I1350" i="2"/>
  <c r="J1350" i="2"/>
  <c r="P1350" i="2"/>
  <c r="V1350" i="2"/>
  <c r="M1350" i="2"/>
  <c r="AB1350" i="2"/>
  <c r="O1350" i="2"/>
  <c r="U1350" i="2"/>
  <c r="R1350" i="2"/>
  <c r="X1350" i="2"/>
  <c r="S1350" i="2"/>
  <c r="Q1350" i="2"/>
  <c r="T1350" i="2"/>
  <c r="K1350" i="2"/>
  <c r="L1350" i="2"/>
  <c r="G1350" i="2"/>
  <c r="E1350" i="2"/>
  <c r="F1350" i="2"/>
  <c r="AA1350" i="2"/>
  <c r="G1841" i="2"/>
  <c r="AB1841" i="2"/>
  <c r="X1841" i="2"/>
  <c r="V1841" i="2"/>
  <c r="J1841" i="2"/>
  <c r="I1841" i="2"/>
  <c r="R1841" i="2"/>
  <c r="N1841" i="2"/>
  <c r="Z1841" i="2"/>
  <c r="P1841" i="2"/>
  <c r="U1841" i="2"/>
  <c r="Y1841" i="2"/>
  <c r="H1841" i="2"/>
  <c r="F1841" i="2"/>
  <c r="M1841" i="2"/>
  <c r="E1841" i="2"/>
  <c r="S1841" i="2"/>
  <c r="AA1841" i="2"/>
  <c r="L1841" i="2"/>
  <c r="O1841" i="2"/>
  <c r="K1841" i="2"/>
  <c r="W1841" i="2"/>
  <c r="T1841" i="2"/>
  <c r="Q1841" i="2"/>
  <c r="L1843" i="2"/>
  <c r="AB1843" i="2"/>
  <c r="R1843" i="2"/>
  <c r="F1843" i="2"/>
  <c r="Z1843" i="2"/>
  <c r="W1843" i="2"/>
  <c r="X1843" i="2"/>
  <c r="H1843" i="2"/>
  <c r="M1843" i="2"/>
  <c r="J1843" i="2"/>
  <c r="E1843" i="2"/>
  <c r="P1843" i="2"/>
  <c r="U1843" i="2"/>
  <c r="V1843" i="2"/>
  <c r="S1843" i="2"/>
  <c r="I1843" i="2"/>
  <c r="Y1843" i="2"/>
  <c r="K1843" i="2"/>
  <c r="O1843" i="2"/>
  <c r="N1843" i="2"/>
  <c r="T1843" i="2"/>
  <c r="Q1843" i="2"/>
  <c r="AA1843" i="2"/>
  <c r="G1843" i="2"/>
  <c r="H1906" i="2"/>
  <c r="Q1906" i="2"/>
  <c r="E1906" i="2"/>
  <c r="O1906" i="2"/>
  <c r="N1906" i="2"/>
  <c r="S1906" i="2"/>
  <c r="P1906" i="2"/>
  <c r="Y1906" i="2"/>
  <c r="R1906" i="2"/>
  <c r="V1906" i="2"/>
  <c r="X1906" i="2"/>
  <c r="L1906" i="2"/>
  <c r="M1906" i="2"/>
  <c r="AA1906" i="2"/>
  <c r="W1906" i="2"/>
  <c r="J1906" i="2"/>
  <c r="F1906" i="2"/>
  <c r="I1906" i="2"/>
  <c r="AB1906" i="2"/>
  <c r="T1906" i="2"/>
  <c r="K1906" i="2"/>
  <c r="Z1906" i="2"/>
  <c r="U1906" i="2"/>
  <c r="G1906" i="2"/>
  <c r="K1842" i="2"/>
  <c r="AA1842" i="2"/>
  <c r="T1842" i="2"/>
  <c r="Q1842" i="2"/>
  <c r="N1842" i="2"/>
  <c r="M1842" i="2"/>
  <c r="O1842" i="2"/>
  <c r="H1842" i="2"/>
  <c r="X1842" i="2"/>
  <c r="Y1842" i="2"/>
  <c r="J1842" i="2"/>
  <c r="F1842" i="2"/>
  <c r="S1842" i="2"/>
  <c r="L1842" i="2"/>
  <c r="AB1842" i="2"/>
  <c r="E1842" i="2"/>
  <c r="R1842" i="2"/>
  <c r="V1842" i="2"/>
  <c r="I1842" i="2"/>
  <c r="G1842" i="2"/>
  <c r="U1842" i="2"/>
  <c r="W1842" i="2"/>
  <c r="Z1842" i="2"/>
  <c r="P1842" i="2"/>
  <c r="L1303" i="2"/>
  <c r="AB1303" i="2"/>
  <c r="V1303" i="2"/>
  <c r="R1303" i="2"/>
  <c r="E1303" i="2"/>
  <c r="J1303" i="2"/>
  <c r="T1303" i="2"/>
  <c r="K1303" i="2"/>
  <c r="G1303" i="2"/>
  <c r="N1303" i="2"/>
  <c r="Z1303" i="2"/>
  <c r="I1303" i="2"/>
  <c r="F1303" i="2"/>
  <c r="W1303" i="2"/>
  <c r="U1303" i="2"/>
  <c r="H1303" i="2"/>
  <c r="Q1303" i="2"/>
  <c r="Y1303" i="2"/>
  <c r="P1303" i="2"/>
  <c r="AA1303" i="2"/>
  <c r="O1303" i="2"/>
  <c r="X1303" i="2"/>
  <c r="M1303" i="2"/>
  <c r="S1303" i="2"/>
  <c r="M1403" i="2"/>
  <c r="G1403" i="2"/>
  <c r="X1403" i="2"/>
  <c r="V1403" i="2"/>
  <c r="P1403" i="2"/>
  <c r="Q1403" i="2"/>
  <c r="L1403" i="2"/>
  <c r="H1403" i="2"/>
  <c r="J1403" i="2"/>
  <c r="O1403" i="2"/>
  <c r="F1403" i="2"/>
  <c r="E1403" i="2"/>
  <c r="U1403" i="2"/>
  <c r="R1403" i="2"/>
  <c r="N1403" i="2"/>
  <c r="T1403" i="2"/>
  <c r="Z1403" i="2"/>
  <c r="I1403" i="2"/>
  <c r="K1403" i="2"/>
  <c r="Y1403" i="2"/>
  <c r="AA1403" i="2"/>
  <c r="W1403" i="2"/>
  <c r="S1403" i="2"/>
  <c r="I1458" i="2"/>
  <c r="Y1458" i="2"/>
  <c r="X1458" i="2"/>
  <c r="Z1458" i="2"/>
  <c r="G1458" i="2"/>
  <c r="V1458" i="2"/>
  <c r="M1458" i="2"/>
  <c r="H1458" i="2"/>
  <c r="J1458" i="2"/>
  <c r="F1458" i="2"/>
  <c r="R1458" i="2"/>
  <c r="L1458" i="2"/>
  <c r="Q1458" i="2"/>
  <c r="N1458" i="2"/>
  <c r="O1458" i="2"/>
  <c r="P1458" i="2"/>
  <c r="AB1458" i="2"/>
  <c r="W1458" i="2"/>
  <c r="E1458" i="2"/>
  <c r="U1458" i="2"/>
  <c r="S1458" i="2"/>
  <c r="T1458" i="2"/>
  <c r="AA1458" i="2"/>
  <c r="K1458" i="2"/>
  <c r="P1615" i="2"/>
  <c r="L1615" i="2"/>
  <c r="H1615" i="2"/>
  <c r="X1615" i="2"/>
  <c r="W1615" i="2"/>
  <c r="K1615" i="2"/>
  <c r="E1615" i="2"/>
  <c r="Z1615" i="2"/>
  <c r="V1615" i="2"/>
  <c r="I1615" i="2"/>
  <c r="M1615" i="2"/>
  <c r="AA1615" i="2"/>
  <c r="J1615" i="2"/>
  <c r="F1615" i="2"/>
  <c r="AB1615" i="2"/>
  <c r="T1615" i="2"/>
  <c r="N1615" i="2"/>
  <c r="O1615" i="2"/>
  <c r="G1615" i="2"/>
  <c r="Y1615" i="2"/>
  <c r="U1615" i="2"/>
  <c r="S1615" i="2"/>
  <c r="Q1615" i="2"/>
  <c r="R1615" i="2"/>
  <c r="L1790" i="2"/>
  <c r="AB1790" i="2"/>
  <c r="Q1790" i="2"/>
  <c r="R1790" i="2"/>
  <c r="V1790" i="2"/>
  <c r="S1790" i="2"/>
  <c r="T1790" i="2"/>
  <c r="I1790" i="2"/>
  <c r="Y1790" i="2"/>
  <c r="F1790" i="2"/>
  <c r="W1790" i="2"/>
  <c r="G1790" i="2"/>
  <c r="E1790" i="2"/>
  <c r="Z1790" i="2"/>
  <c r="AA1790" i="2"/>
  <c r="H1790" i="2"/>
  <c r="M1790" i="2"/>
  <c r="N1790" i="2"/>
  <c r="P1790" i="2"/>
  <c r="U1790" i="2"/>
  <c r="O1790" i="2"/>
  <c r="X1790" i="2"/>
  <c r="J1790" i="2"/>
  <c r="K1790" i="2"/>
  <c r="Q1647" i="2"/>
  <c r="M1647" i="2"/>
  <c r="Y1647" i="2"/>
  <c r="P1647" i="2"/>
  <c r="W1647" i="2"/>
  <c r="AA1647" i="2"/>
  <c r="F1647" i="2"/>
  <c r="AB1647" i="2"/>
  <c r="X1647" i="2"/>
  <c r="J1647" i="2"/>
  <c r="I1647" i="2"/>
  <c r="K1647" i="2"/>
  <c r="H1647" i="2"/>
  <c r="E1647" i="2"/>
  <c r="O1647" i="2"/>
  <c r="G1647" i="2"/>
  <c r="R1647" i="2"/>
  <c r="Z1647" i="2"/>
  <c r="L1647" i="2"/>
  <c r="N1647" i="2"/>
  <c r="U1647" i="2"/>
  <c r="S1647" i="2"/>
  <c r="V1647" i="2"/>
  <c r="T1647" i="2"/>
  <c r="H1489" i="2"/>
  <c r="W1489" i="2"/>
  <c r="T1489" i="2"/>
  <c r="R1489" i="2"/>
  <c r="V1489" i="2"/>
  <c r="Y1489" i="2"/>
  <c r="X1489" i="2"/>
  <c r="AA1489" i="2"/>
  <c r="AB1489" i="2"/>
  <c r="N1489" i="2"/>
  <c r="I1489" i="2"/>
  <c r="U1489" i="2"/>
  <c r="O1489" i="2"/>
  <c r="Q1489" i="2"/>
  <c r="F1489" i="2"/>
  <c r="E1489" i="2"/>
  <c r="S1489" i="2"/>
  <c r="M1489" i="2"/>
  <c r="P1489" i="2"/>
  <c r="G1489" i="2"/>
  <c r="Z1489" i="2"/>
  <c r="L1489" i="2"/>
  <c r="K1489" i="2"/>
  <c r="J1489" i="2"/>
  <c r="J1396" i="2"/>
  <c r="T1396" i="2"/>
  <c r="K1396" i="2"/>
  <c r="U1396" i="2"/>
  <c r="I1396" i="2"/>
  <c r="V1396" i="2"/>
  <c r="L1396" i="2"/>
  <c r="N1396" i="2"/>
  <c r="X1396" i="2"/>
  <c r="M1396" i="2"/>
  <c r="Y1396" i="2"/>
  <c r="S1396" i="2"/>
  <c r="AB1396" i="2"/>
  <c r="O1396" i="2"/>
  <c r="G1396" i="2"/>
  <c r="F1396" i="2"/>
  <c r="Q1396" i="2"/>
  <c r="W1396" i="2"/>
  <c r="Z1396" i="2"/>
  <c r="AA1396" i="2"/>
  <c r="P1396" i="2"/>
  <c r="R1396" i="2"/>
  <c r="E1396" i="2"/>
  <c r="H1396" i="2"/>
  <c r="H1826" i="2"/>
  <c r="X1826" i="2"/>
  <c r="M1826" i="2"/>
  <c r="J1826" i="2"/>
  <c r="N1826" i="2"/>
  <c r="L1826" i="2"/>
  <c r="AB1826" i="2"/>
  <c r="Q1826" i="2"/>
  <c r="R1826" i="2"/>
  <c r="K1826" i="2"/>
  <c r="G1826" i="2"/>
  <c r="E1826" i="2"/>
  <c r="Z1826" i="2"/>
  <c r="V1826" i="2"/>
  <c r="P1826" i="2"/>
  <c r="U1826" i="2"/>
  <c r="S1826" i="2"/>
  <c r="W1826" i="2"/>
  <c r="T1826" i="2"/>
  <c r="Y1826" i="2"/>
  <c r="AA1826" i="2"/>
  <c r="I1826" i="2"/>
  <c r="F1826" i="2"/>
  <c r="O1826" i="2"/>
  <c r="T1738" i="2"/>
  <c r="I1738" i="2"/>
  <c r="Y1738" i="2"/>
  <c r="F1738" i="2"/>
  <c r="K1738" i="2"/>
  <c r="O1738" i="2"/>
  <c r="L1738" i="2"/>
  <c r="AB1738" i="2"/>
  <c r="Q1738" i="2"/>
  <c r="R1738" i="2"/>
  <c r="V1738" i="2"/>
  <c r="AA1738" i="2"/>
  <c r="P1738" i="2"/>
  <c r="E1738" i="2"/>
  <c r="U1738" i="2"/>
  <c r="Z1738" i="2"/>
  <c r="W1738" i="2"/>
  <c r="G1738" i="2"/>
  <c r="H1738" i="2"/>
  <c r="N1738" i="2"/>
  <c r="X1738" i="2"/>
  <c r="S1738" i="2"/>
  <c r="M1738" i="2"/>
  <c r="J1738" i="2"/>
  <c r="J1334" i="2"/>
  <c r="P1334" i="2"/>
  <c r="L1334" i="2"/>
  <c r="M1334" i="2"/>
  <c r="Y1334" i="2"/>
  <c r="W1334" i="2"/>
  <c r="R1334" i="2"/>
  <c r="AB1334" i="2"/>
  <c r="N1334" i="2"/>
  <c r="O1334" i="2"/>
  <c r="E1334" i="2"/>
  <c r="Q1334" i="2"/>
  <c r="Z1334" i="2"/>
  <c r="H1334" i="2"/>
  <c r="V1334" i="2"/>
  <c r="I1334" i="2"/>
  <c r="AA1334" i="2"/>
  <c r="S1334" i="2"/>
  <c r="F1334" i="2"/>
  <c r="U1334" i="2"/>
  <c r="T1334" i="2"/>
  <c r="X1334" i="2"/>
  <c r="G1334" i="2"/>
  <c r="K1334" i="2"/>
  <c r="Q1397" i="2"/>
  <c r="S1397" i="2"/>
  <c r="T1397" i="2"/>
  <c r="I1397" i="2"/>
  <c r="Z1397" i="2"/>
  <c r="R1397" i="2"/>
  <c r="G1397" i="2"/>
  <c r="AB1397" i="2"/>
  <c r="E1397" i="2"/>
  <c r="H1397" i="2"/>
  <c r="O1397" i="2"/>
  <c r="V1397" i="2"/>
  <c r="L1397" i="2"/>
  <c r="K1397" i="2"/>
  <c r="M1397" i="2"/>
  <c r="U1397" i="2"/>
  <c r="P1397" i="2"/>
  <c r="N1397" i="2"/>
  <c r="W1397" i="2"/>
  <c r="J1397" i="2"/>
  <c r="Y1397" i="2"/>
  <c r="AA1397" i="2"/>
  <c r="F1397" i="2"/>
  <c r="X1397" i="2"/>
  <c r="Z1701" i="2"/>
  <c r="L1701" i="2"/>
  <c r="V1701" i="2"/>
  <c r="AB1701" i="2"/>
  <c r="AA1701" i="2"/>
  <c r="X1701" i="2"/>
  <c r="U1701" i="2"/>
  <c r="I1701" i="2"/>
  <c r="N1701" i="2"/>
  <c r="T1701" i="2"/>
  <c r="Q1701" i="2"/>
  <c r="F1701" i="2"/>
  <c r="H1701" i="2"/>
  <c r="W1701" i="2"/>
  <c r="O1701" i="2"/>
  <c r="J1701" i="2"/>
  <c r="Y1701" i="2"/>
  <c r="M1701" i="2"/>
  <c r="E1701" i="2"/>
  <c r="R1701" i="2"/>
  <c r="S1701" i="2"/>
  <c r="P1701" i="2"/>
  <c r="K1701" i="2"/>
  <c r="G1701" i="2"/>
  <c r="I1304" i="2"/>
  <c r="U1304" i="2"/>
  <c r="T1304" i="2"/>
  <c r="W1304" i="2"/>
  <c r="K1304" i="2"/>
  <c r="AA1304" i="2"/>
  <c r="Q1304" i="2"/>
  <c r="X1304" i="2"/>
  <c r="H1304" i="2"/>
  <c r="N1304" i="2"/>
  <c r="O1304" i="2"/>
  <c r="L1304" i="2"/>
  <c r="AB1304" i="2"/>
  <c r="Z1304" i="2"/>
  <c r="V1304" i="2"/>
  <c r="F1304" i="2"/>
  <c r="M1304" i="2"/>
  <c r="E1304" i="2"/>
  <c r="J1304" i="2"/>
  <c r="R1304" i="2"/>
  <c r="Y1304" i="2"/>
  <c r="P1304" i="2"/>
  <c r="G1304" i="2"/>
  <c r="S1304" i="2"/>
  <c r="I1818" i="2"/>
  <c r="Y1818" i="2"/>
  <c r="R1818" i="2"/>
  <c r="S1818" i="2"/>
  <c r="W1818" i="2"/>
  <c r="H1818" i="2"/>
  <c r="Q1818" i="2"/>
  <c r="J1818" i="2"/>
  <c r="Z1818" i="2"/>
  <c r="G1818" i="2"/>
  <c r="T1818" i="2"/>
  <c r="X1818" i="2"/>
  <c r="F1818" i="2"/>
  <c r="AA1818" i="2"/>
  <c r="P1818" i="2"/>
  <c r="E1818" i="2"/>
  <c r="N1818" i="2"/>
  <c r="O1818" i="2"/>
  <c r="M1818" i="2"/>
  <c r="V1818" i="2"/>
  <c r="L1818" i="2"/>
  <c r="U1818" i="2"/>
  <c r="K1818" i="2"/>
  <c r="AB1818" i="2"/>
  <c r="P1717" i="2"/>
  <c r="L1717" i="2"/>
  <c r="N1717" i="2"/>
  <c r="O1717" i="2"/>
  <c r="Y1717" i="2"/>
  <c r="Q1717" i="2"/>
  <c r="F1717" i="2"/>
  <c r="AA1717" i="2"/>
  <c r="W1717" i="2"/>
  <c r="S1717" i="2"/>
  <c r="H1717" i="2"/>
  <c r="U1717" i="2"/>
  <c r="G1717" i="2"/>
  <c r="J1717" i="2"/>
  <c r="M1717" i="2"/>
  <c r="E1717" i="2"/>
  <c r="R1717" i="2"/>
  <c r="Z1717" i="2"/>
  <c r="K1717" i="2"/>
  <c r="AB1717" i="2"/>
  <c r="T1717" i="2"/>
  <c r="V1717" i="2"/>
  <c r="X1717" i="2"/>
  <c r="I1717" i="2"/>
  <c r="G1466" i="2"/>
  <c r="W1466" i="2"/>
  <c r="T1466" i="2"/>
  <c r="P1466" i="2"/>
  <c r="V1466" i="2"/>
  <c r="AB1466" i="2"/>
  <c r="K1466" i="2"/>
  <c r="AA1466" i="2"/>
  <c r="Y1466" i="2"/>
  <c r="U1466" i="2"/>
  <c r="M1466" i="2"/>
  <c r="H1466" i="2"/>
  <c r="O1466" i="2"/>
  <c r="I1466" i="2"/>
  <c r="E1466" i="2"/>
  <c r="Z1466" i="2"/>
  <c r="X1466" i="2"/>
  <c r="R1466" i="2"/>
  <c r="S1466" i="2"/>
  <c r="N1466" i="2"/>
  <c r="J1466" i="2"/>
  <c r="L1466" i="2"/>
  <c r="Q1466" i="2"/>
  <c r="F1466" i="2"/>
  <c r="X1332" i="2"/>
  <c r="K1332" i="2"/>
  <c r="V1332" i="2"/>
  <c r="N1332" i="2"/>
  <c r="Z1332" i="2"/>
  <c r="J1332" i="2"/>
  <c r="H1332" i="2"/>
  <c r="I1332" i="2"/>
  <c r="AA1332" i="2"/>
  <c r="O1332" i="2"/>
  <c r="W1332" i="2"/>
  <c r="U1332" i="2"/>
  <c r="P1332" i="2"/>
  <c r="Y1332" i="2"/>
  <c r="M1332" i="2"/>
  <c r="L1332" i="2"/>
  <c r="S1332" i="2"/>
  <c r="G1332" i="2"/>
  <c r="T1332" i="2"/>
  <c r="R1332" i="2"/>
  <c r="F1332" i="2"/>
  <c r="E1332" i="2"/>
  <c r="Q1332" i="2"/>
  <c r="AB1332" i="2"/>
  <c r="AB1545" i="2"/>
  <c r="P1545" i="2"/>
  <c r="K1545" i="2"/>
  <c r="N1545" i="2"/>
  <c r="J1545" i="2"/>
  <c r="V1545" i="2"/>
  <c r="E1545" i="2"/>
  <c r="G1545" i="2"/>
  <c r="S1545" i="2"/>
  <c r="AA1545" i="2"/>
  <c r="M1545" i="2"/>
  <c r="Y1545" i="2"/>
  <c r="L1545" i="2"/>
  <c r="O1545" i="2"/>
  <c r="H1545" i="2"/>
  <c r="R1545" i="2"/>
  <c r="F1545" i="2"/>
  <c r="Z1545" i="2"/>
  <c r="T1545" i="2"/>
  <c r="W1545" i="2"/>
  <c r="X1545" i="2"/>
  <c r="Q1545" i="2"/>
  <c r="U1545" i="2"/>
  <c r="I1545" i="2"/>
  <c r="D2038" i="2"/>
  <c r="J1358" i="2"/>
  <c r="V1358" i="2"/>
  <c r="T1358" i="2"/>
  <c r="Y1358" i="2"/>
  <c r="W1358" i="2"/>
  <c r="O1358" i="2"/>
  <c r="R1358" i="2"/>
  <c r="N1358" i="2"/>
  <c r="F1358" i="2"/>
  <c r="I1358" i="2"/>
  <c r="M1358" i="2"/>
  <c r="K1358" i="2"/>
  <c r="Z1358" i="2"/>
  <c r="X1358" i="2"/>
  <c r="AB1358" i="2"/>
  <c r="U1358" i="2"/>
  <c r="S1358" i="2"/>
  <c r="Q1358" i="2"/>
  <c r="G1358" i="2"/>
  <c r="L1358" i="2"/>
  <c r="P1358" i="2"/>
  <c r="H1358" i="2"/>
  <c r="E1358" i="2"/>
  <c r="AA1358" i="2"/>
  <c r="D2134" i="2"/>
  <c r="L1856" i="2"/>
  <c r="J1856" i="2"/>
  <c r="E1856" i="2"/>
  <c r="P1856" i="2"/>
  <c r="O1856" i="2"/>
  <c r="M1856" i="2"/>
  <c r="T1856" i="2"/>
  <c r="Z1856" i="2"/>
  <c r="U1856" i="2"/>
  <c r="AA1856" i="2"/>
  <c r="I1856" i="2"/>
  <c r="V1856" i="2"/>
  <c r="AB1856" i="2"/>
  <c r="H1856" i="2"/>
  <c r="N1856" i="2"/>
  <c r="F1856" i="2"/>
  <c r="R1856" i="2"/>
  <c r="K1856" i="2"/>
  <c r="Q1856" i="2"/>
  <c r="S1856" i="2"/>
  <c r="G1856" i="2"/>
  <c r="W1856" i="2"/>
  <c r="X1856" i="2"/>
  <c r="Y1856" i="2"/>
  <c r="H1735" i="2"/>
  <c r="Q1735" i="2"/>
  <c r="E1735" i="2"/>
  <c r="S1735" i="2"/>
  <c r="G1735" i="2"/>
  <c r="W1735" i="2"/>
  <c r="P1735" i="2"/>
  <c r="Y1735" i="2"/>
  <c r="U1735" i="2"/>
  <c r="R1735" i="2"/>
  <c r="V1735" i="2"/>
  <c r="K1735" i="2"/>
  <c r="F1735" i="2"/>
  <c r="I1735" i="2"/>
  <c r="L1735" i="2"/>
  <c r="M1735" i="2"/>
  <c r="N1735" i="2"/>
  <c r="J1735" i="2"/>
  <c r="O1735" i="2"/>
  <c r="X1735" i="2"/>
  <c r="AA1735" i="2"/>
  <c r="T1735" i="2"/>
  <c r="Z1735" i="2"/>
  <c r="AB1735" i="2"/>
  <c r="T1649" i="2"/>
  <c r="V1649" i="2"/>
  <c r="J1649" i="2"/>
  <c r="Y1649" i="2"/>
  <c r="E1649" i="2"/>
  <c r="R1649" i="2"/>
  <c r="AB1649" i="2"/>
  <c r="W1649" i="2"/>
  <c r="Z1649" i="2"/>
  <c r="O1649" i="2"/>
  <c r="N1649" i="2"/>
  <c r="X1649" i="2"/>
  <c r="M1649" i="2"/>
  <c r="K1649" i="2"/>
  <c r="H1649" i="2"/>
  <c r="U1649" i="2"/>
  <c r="P1649" i="2"/>
  <c r="G1649" i="2"/>
  <c r="L1649" i="2"/>
  <c r="AA1649" i="2"/>
  <c r="F1649" i="2"/>
  <c r="I1649" i="2"/>
  <c r="Q1649" i="2"/>
  <c r="S1649" i="2"/>
  <c r="D2146" i="2"/>
  <c r="R1710" i="2"/>
  <c r="K1710" i="2"/>
  <c r="AA1710" i="2"/>
  <c r="T1710" i="2"/>
  <c r="Q1710" i="2"/>
  <c r="E1710" i="2"/>
  <c r="F1710" i="2"/>
  <c r="V1710" i="2"/>
  <c r="O1710" i="2"/>
  <c r="H1710" i="2"/>
  <c r="M1710" i="2"/>
  <c r="Y1710" i="2"/>
  <c r="J1710" i="2"/>
  <c r="Z1710" i="2"/>
  <c r="S1710" i="2"/>
  <c r="P1710" i="2"/>
  <c r="U1710" i="2"/>
  <c r="L1710" i="2"/>
  <c r="N1710" i="2"/>
  <c r="G1710" i="2"/>
  <c r="W1710" i="2"/>
  <c r="X1710" i="2"/>
  <c r="I1710" i="2"/>
  <c r="AB1710" i="2"/>
  <c r="D2086" i="2"/>
  <c r="H1654" i="2"/>
  <c r="X1654" i="2"/>
  <c r="M1654" i="2"/>
  <c r="J1654" i="2"/>
  <c r="V1654" i="2"/>
  <c r="AA1654" i="2"/>
  <c r="L1654" i="2"/>
  <c r="AB1654" i="2"/>
  <c r="Q1654" i="2"/>
  <c r="R1654" i="2"/>
  <c r="O1654" i="2"/>
  <c r="F1654" i="2"/>
  <c r="P1654" i="2"/>
  <c r="E1654" i="2"/>
  <c r="U1654" i="2"/>
  <c r="Z1654" i="2"/>
  <c r="K1654" i="2"/>
  <c r="G1654" i="2"/>
  <c r="T1654" i="2"/>
  <c r="I1654" i="2"/>
  <c r="Y1654" i="2"/>
  <c r="N1654" i="2"/>
  <c r="S1654" i="2"/>
  <c r="W1654" i="2"/>
  <c r="R1470" i="2"/>
  <c r="L1470" i="2"/>
  <c r="H1470" i="2"/>
  <c r="O1470" i="2"/>
  <c r="AA1470" i="2"/>
  <c r="K1470" i="2"/>
  <c r="F1470" i="2"/>
  <c r="V1470" i="2"/>
  <c r="Q1470" i="2"/>
  <c r="M1470" i="2"/>
  <c r="Y1470" i="2"/>
  <c r="T1470" i="2"/>
  <c r="J1470" i="2"/>
  <c r="Z1470" i="2"/>
  <c r="W1470" i="2"/>
  <c r="S1470" i="2"/>
  <c r="E1470" i="2"/>
  <c r="I1470" i="2"/>
  <c r="N1470" i="2"/>
  <c r="G1470" i="2"/>
  <c r="AB1470" i="2"/>
  <c r="X1470" i="2"/>
  <c r="P1470" i="2"/>
  <c r="U1470" i="2"/>
  <c r="K1806" i="2"/>
  <c r="AA1806" i="2"/>
  <c r="T1806" i="2"/>
  <c r="Q1806" i="2"/>
  <c r="U1806" i="2"/>
  <c r="Z1806" i="2"/>
  <c r="O1806" i="2"/>
  <c r="H1806" i="2"/>
  <c r="X1806" i="2"/>
  <c r="Y1806" i="2"/>
  <c r="V1806" i="2"/>
  <c r="F1806" i="2"/>
  <c r="S1806" i="2"/>
  <c r="L1806" i="2"/>
  <c r="AB1806" i="2"/>
  <c r="E1806" i="2"/>
  <c r="J1806" i="2"/>
  <c r="N1806" i="2"/>
  <c r="G1806" i="2"/>
  <c r="W1806" i="2"/>
  <c r="P1806" i="2"/>
  <c r="I1806" i="2"/>
  <c r="M1806" i="2"/>
  <c r="R1806" i="2"/>
  <c r="AB1899" i="2"/>
  <c r="U1899" i="2"/>
  <c r="I1899" i="2"/>
  <c r="AA1899" i="2"/>
  <c r="M1899" i="2"/>
  <c r="F1899" i="2"/>
  <c r="H1899" i="2"/>
  <c r="T1899" i="2"/>
  <c r="N1899" i="2"/>
  <c r="Y1899" i="2"/>
  <c r="J1899" i="2"/>
  <c r="V1899" i="2"/>
  <c r="X1899" i="2"/>
  <c r="P1899" i="2"/>
  <c r="G1899" i="2"/>
  <c r="R1899" i="2"/>
  <c r="S1899" i="2"/>
  <c r="Q1899" i="2"/>
  <c r="L1899" i="2"/>
  <c r="E1899" i="2"/>
  <c r="W1899" i="2"/>
  <c r="K1899" i="2"/>
  <c r="O1899" i="2"/>
  <c r="Z1899" i="2"/>
  <c r="Y1695" i="2"/>
  <c r="L1695" i="2"/>
  <c r="AA1695" i="2"/>
  <c r="S1695" i="2"/>
  <c r="R1695" i="2"/>
  <c r="AB1695" i="2"/>
  <c r="G1695" i="2"/>
  <c r="H1695" i="2"/>
  <c r="U1695" i="2"/>
  <c r="F1695" i="2"/>
  <c r="E1695" i="2"/>
  <c r="O1695" i="2"/>
  <c r="W1695" i="2"/>
  <c r="N1695" i="2"/>
  <c r="Q1695" i="2"/>
  <c r="X1695" i="2"/>
  <c r="V1695" i="2"/>
  <c r="Z1695" i="2"/>
  <c r="I1695" i="2"/>
  <c r="P1695" i="2"/>
  <c r="K1695" i="2"/>
  <c r="M1695" i="2"/>
  <c r="T1695" i="2"/>
  <c r="J1695" i="2"/>
  <c r="AA1549" i="2"/>
  <c r="G1549" i="2"/>
  <c r="O1549" i="2"/>
  <c r="Y1549" i="2"/>
  <c r="U1549" i="2"/>
  <c r="Q1549" i="2"/>
  <c r="E1549" i="2"/>
  <c r="L1549" i="2"/>
  <c r="W1549" i="2"/>
  <c r="P1549" i="2"/>
  <c r="I1549" i="2"/>
  <c r="N1549" i="2"/>
  <c r="K1549" i="2"/>
  <c r="T1549" i="2"/>
  <c r="H1549" i="2"/>
  <c r="Z1549" i="2"/>
  <c r="V1549" i="2"/>
  <c r="M1549" i="2"/>
  <c r="S1549" i="2"/>
  <c r="AB1549" i="2"/>
  <c r="X1549" i="2"/>
  <c r="J1549" i="2"/>
  <c r="F1549" i="2"/>
  <c r="R1549" i="2"/>
  <c r="H1313" i="2"/>
  <c r="AB1313" i="2"/>
  <c r="K1313" i="2"/>
  <c r="V1313" i="2"/>
  <c r="Z1313" i="2"/>
  <c r="J1313" i="2"/>
  <c r="L1313" i="2"/>
  <c r="S1313" i="2"/>
  <c r="G1313" i="2"/>
  <c r="P1313" i="2"/>
  <c r="X1313" i="2"/>
  <c r="Q1313" i="2"/>
  <c r="W1313" i="2"/>
  <c r="T1313" i="2"/>
  <c r="M1313" i="2"/>
  <c r="E1313" i="2"/>
  <c r="R1313" i="2"/>
  <c r="N1313" i="2"/>
  <c r="O1313" i="2"/>
  <c r="AA1313" i="2"/>
  <c r="F1313" i="2"/>
  <c r="Y1313" i="2"/>
  <c r="I1313" i="2"/>
  <c r="U1313" i="2"/>
  <c r="R1346" i="2"/>
  <c r="L1346" i="2"/>
  <c r="X1346" i="2"/>
  <c r="I1346" i="2"/>
  <c r="U1346" i="2"/>
  <c r="M1346" i="2"/>
  <c r="Z1346" i="2"/>
  <c r="V1346" i="2"/>
  <c r="AB1346" i="2"/>
  <c r="S1346" i="2"/>
  <c r="K1346" i="2"/>
  <c r="W1346" i="2"/>
  <c r="G1346" i="2"/>
  <c r="H1346" i="2"/>
  <c r="N1346" i="2"/>
  <c r="F1346" i="2"/>
  <c r="E1346" i="2"/>
  <c r="Q1346" i="2"/>
  <c r="J1346" i="2"/>
  <c r="T1346" i="2"/>
  <c r="P1346" i="2"/>
  <c r="Y1346" i="2"/>
  <c r="O1346" i="2"/>
  <c r="AA1346" i="2"/>
  <c r="D2001" i="2"/>
  <c r="V1816" i="2"/>
  <c r="J1816" i="2"/>
  <c r="I1816" i="2"/>
  <c r="G1816" i="2"/>
  <c r="Y1816" i="2"/>
  <c r="P1816" i="2"/>
  <c r="L1816" i="2"/>
  <c r="W1816" i="2"/>
  <c r="Z1816" i="2"/>
  <c r="R1816" i="2"/>
  <c r="AA1816" i="2"/>
  <c r="O1816" i="2"/>
  <c r="M1816" i="2"/>
  <c r="K1816" i="2"/>
  <c r="H1816" i="2"/>
  <c r="X1816" i="2"/>
  <c r="AB1816" i="2"/>
  <c r="E1816" i="2"/>
  <c r="F1816" i="2"/>
  <c r="Q1816" i="2"/>
  <c r="S1816" i="2"/>
  <c r="U1816" i="2"/>
  <c r="T1816" i="2"/>
  <c r="N1816" i="2"/>
  <c r="H1488" i="2"/>
  <c r="K1488" i="2"/>
  <c r="F1488" i="2"/>
  <c r="N1488" i="2"/>
  <c r="Z1488" i="2"/>
  <c r="AB1488" i="2"/>
  <c r="T1488" i="2"/>
  <c r="Y1488" i="2"/>
  <c r="L1488" i="2"/>
  <c r="O1488" i="2"/>
  <c r="J1488" i="2"/>
  <c r="G1488" i="2"/>
  <c r="R1488" i="2"/>
  <c r="E1488" i="2"/>
  <c r="P1488" i="2"/>
  <c r="AA1488" i="2"/>
  <c r="W1488" i="2"/>
  <c r="S1488" i="2"/>
  <c r="X1488" i="2"/>
  <c r="M1488" i="2"/>
  <c r="Q1488" i="2"/>
  <c r="U1488" i="2"/>
  <c r="I1488" i="2"/>
  <c r="V1488" i="2"/>
  <c r="AB1767" i="2"/>
  <c r="V1767" i="2"/>
  <c r="J1767" i="2"/>
  <c r="P1767" i="2"/>
  <c r="K1767" i="2"/>
  <c r="H1767" i="2"/>
  <c r="E1767" i="2"/>
  <c r="F1767" i="2"/>
  <c r="Z1767" i="2"/>
  <c r="AA1767" i="2"/>
  <c r="W1767" i="2"/>
  <c r="U1767" i="2"/>
  <c r="O1767" i="2"/>
  <c r="S1767" i="2"/>
  <c r="G1767" i="2"/>
  <c r="L1767" i="2"/>
  <c r="Q1767" i="2"/>
  <c r="I1767" i="2"/>
  <c r="Y1767" i="2"/>
  <c r="T1767" i="2"/>
  <c r="M1767" i="2"/>
  <c r="X1767" i="2"/>
  <c r="R1767" i="2"/>
  <c r="N1767" i="2"/>
  <c r="D2139" i="2"/>
  <c r="H1845" i="2"/>
  <c r="J1845" i="2"/>
  <c r="K1845" i="2"/>
  <c r="G1845" i="2"/>
  <c r="R1845" i="2"/>
  <c r="U1845" i="2"/>
  <c r="N1845" i="2"/>
  <c r="O1845" i="2"/>
  <c r="V1845" i="2"/>
  <c r="L1845" i="2"/>
  <c r="AB1845" i="2"/>
  <c r="I1845" i="2"/>
  <c r="E1845" i="2"/>
  <c r="X1845" i="2"/>
  <c r="Z1845" i="2"/>
  <c r="P1845" i="2"/>
  <c r="AA1845" i="2"/>
  <c r="M1845" i="2"/>
  <c r="T1845" i="2"/>
  <c r="Y1845" i="2"/>
  <c r="F1845" i="2"/>
  <c r="W1845" i="2"/>
  <c r="S1845" i="2"/>
  <c r="Q1845" i="2"/>
  <c r="T1456" i="2"/>
  <c r="Y1456" i="2"/>
  <c r="L1456" i="2"/>
  <c r="O1456" i="2"/>
  <c r="S1456" i="2"/>
  <c r="G1456" i="2"/>
  <c r="H1456" i="2"/>
  <c r="R1456" i="2"/>
  <c r="M1456" i="2"/>
  <c r="E1456" i="2"/>
  <c r="Q1456" i="2"/>
  <c r="P1456" i="2"/>
  <c r="X1456" i="2"/>
  <c r="K1456" i="2"/>
  <c r="F1456" i="2"/>
  <c r="N1456" i="2"/>
  <c r="Z1456" i="2"/>
  <c r="AB1456" i="2"/>
  <c r="I1456" i="2"/>
  <c r="AA1456" i="2"/>
  <c r="V1456" i="2"/>
  <c r="W1456" i="2"/>
  <c r="U1456" i="2"/>
  <c r="J1456" i="2"/>
  <c r="D2130" i="2"/>
  <c r="P1696" i="2"/>
  <c r="K1696" i="2"/>
  <c r="Q1696" i="2"/>
  <c r="L1696" i="2"/>
  <c r="AB1696" i="2"/>
  <c r="G1696" i="2"/>
  <c r="O1696" i="2"/>
  <c r="AA1696" i="2"/>
  <c r="U1696" i="2"/>
  <c r="F1696" i="2"/>
  <c r="X1696" i="2"/>
  <c r="N1696" i="2"/>
  <c r="Y1696" i="2"/>
  <c r="T1696" i="2"/>
  <c r="R1696" i="2"/>
  <c r="V1696" i="2"/>
  <c r="J1696" i="2"/>
  <c r="W1696" i="2"/>
  <c r="E1696" i="2"/>
  <c r="I1696" i="2"/>
  <c r="S1696" i="2"/>
  <c r="M1696" i="2"/>
  <c r="H1696" i="2"/>
  <c r="Z1696" i="2"/>
  <c r="Z1412" i="2"/>
  <c r="Q1412" i="2"/>
  <c r="E1412" i="2"/>
  <c r="M1412" i="2"/>
  <c r="V1412" i="2"/>
  <c r="I1412" i="2"/>
  <c r="F1412" i="2"/>
  <c r="J1412" i="2"/>
  <c r="K1412" i="2"/>
  <c r="U1412" i="2"/>
  <c r="W1412" i="2"/>
  <c r="Y1412" i="2"/>
  <c r="L1412" i="2"/>
  <c r="R1412" i="2"/>
  <c r="AA1412" i="2"/>
  <c r="O1412" i="2"/>
  <c r="P1412" i="2"/>
  <c r="N1412" i="2"/>
  <c r="AB1412" i="2"/>
  <c r="T1412" i="2"/>
  <c r="X1412" i="2"/>
  <c r="H1412" i="2"/>
  <c r="S1412" i="2"/>
  <c r="G1412" i="2"/>
  <c r="X1516" i="2"/>
  <c r="J1516" i="2"/>
  <c r="E1516" i="2"/>
  <c r="W1516" i="2"/>
  <c r="K1516" i="2"/>
  <c r="AA1516" i="2"/>
  <c r="T1516" i="2"/>
  <c r="Z1516" i="2"/>
  <c r="U1516" i="2"/>
  <c r="AB1516" i="2"/>
  <c r="L1516" i="2"/>
  <c r="M1516" i="2"/>
  <c r="H1516" i="2"/>
  <c r="S1516" i="2"/>
  <c r="N1516" i="2"/>
  <c r="F1516" i="2"/>
  <c r="I1516" i="2"/>
  <c r="V1516" i="2"/>
  <c r="Q1516" i="2"/>
  <c r="P1516" i="2"/>
  <c r="G1516" i="2"/>
  <c r="O1516" i="2"/>
  <c r="R1516" i="2"/>
  <c r="Y1516" i="2"/>
  <c r="E1815" i="2"/>
  <c r="M1815" i="2"/>
  <c r="O1815" i="2"/>
  <c r="S1815" i="2"/>
  <c r="I1815" i="2"/>
  <c r="X1815" i="2"/>
  <c r="U1815" i="2"/>
  <c r="T1815" i="2"/>
  <c r="H1815" i="2"/>
  <c r="Y1815" i="2"/>
  <c r="W1815" i="2"/>
  <c r="K1815" i="2"/>
  <c r="L1815" i="2"/>
  <c r="F1815" i="2"/>
  <c r="J1815" i="2"/>
  <c r="R1815" i="2"/>
  <c r="Q1815" i="2"/>
  <c r="P1815" i="2"/>
  <c r="AB1815" i="2"/>
  <c r="V1815" i="2"/>
  <c r="Z1815" i="2"/>
  <c r="AA1815" i="2"/>
  <c r="G1815" i="2"/>
  <c r="N1815" i="2"/>
  <c r="F1420" i="2"/>
  <c r="L1420" i="2"/>
  <c r="V1420" i="2"/>
  <c r="H1420" i="2"/>
  <c r="O1420" i="2"/>
  <c r="I1420" i="2"/>
  <c r="T1420" i="2"/>
  <c r="R1420" i="2"/>
  <c r="Q1420" i="2"/>
  <c r="N1420" i="2"/>
  <c r="X1420" i="2"/>
  <c r="Y1420" i="2"/>
  <c r="J1420" i="2"/>
  <c r="Z1420" i="2"/>
  <c r="K1420" i="2"/>
  <c r="E1420" i="2"/>
  <c r="M1420" i="2"/>
  <c r="G1420" i="2"/>
  <c r="AB1420" i="2"/>
  <c r="P1420" i="2"/>
  <c r="AA1420" i="2"/>
  <c r="U1420" i="2"/>
  <c r="W1420" i="2"/>
  <c r="S1420" i="2"/>
  <c r="D2070" i="2"/>
  <c r="P1368" i="2"/>
  <c r="J1368" i="2"/>
  <c r="E1368" i="2"/>
  <c r="W1368" i="2"/>
  <c r="R1368" i="2"/>
  <c r="F1368" i="2"/>
  <c r="T1368" i="2"/>
  <c r="Z1368" i="2"/>
  <c r="U1368" i="2"/>
  <c r="X1368" i="2"/>
  <c r="AA1368" i="2"/>
  <c r="O1368" i="2"/>
  <c r="AB1368" i="2"/>
  <c r="S1368" i="2"/>
  <c r="N1368" i="2"/>
  <c r="M1368" i="2"/>
  <c r="Y1368" i="2"/>
  <c r="I1368" i="2"/>
  <c r="H1368" i="2"/>
  <c r="Q1368" i="2"/>
  <c r="L1368" i="2"/>
  <c r="G1368" i="2"/>
  <c r="V1368" i="2"/>
  <c r="K1368" i="2"/>
  <c r="F1319" i="2"/>
  <c r="V1319" i="2"/>
  <c r="S1319" i="2"/>
  <c r="T1319" i="2"/>
  <c r="L1319" i="2"/>
  <c r="G1319" i="2"/>
  <c r="J1319" i="2"/>
  <c r="Z1319" i="2"/>
  <c r="X1319" i="2"/>
  <c r="Y1319" i="2"/>
  <c r="W1319" i="2"/>
  <c r="AB1319" i="2"/>
  <c r="N1319" i="2"/>
  <c r="H1319" i="2"/>
  <c r="I1319" i="2"/>
  <c r="K1319" i="2"/>
  <c r="P1319" i="2"/>
  <c r="Q1319" i="2"/>
  <c r="R1319" i="2"/>
  <c r="M1319" i="2"/>
  <c r="O1319" i="2"/>
  <c r="U1319" i="2"/>
  <c r="AA1319" i="2"/>
  <c r="E1319" i="2"/>
  <c r="D1971" i="2"/>
  <c r="F1877" i="2"/>
  <c r="L1877" i="2"/>
  <c r="T1877" i="2"/>
  <c r="AB1877" i="2"/>
  <c r="V1877" i="2"/>
  <c r="I1877" i="2"/>
  <c r="J1877" i="2"/>
  <c r="S1877" i="2"/>
  <c r="N1877" i="2"/>
  <c r="O1877" i="2"/>
  <c r="E1877" i="2"/>
  <c r="M1877" i="2"/>
  <c r="R1877" i="2"/>
  <c r="Z1877" i="2"/>
  <c r="H1877" i="2"/>
  <c r="AA1877" i="2"/>
  <c r="U1877" i="2"/>
  <c r="P1877" i="2"/>
  <c r="X1877" i="2"/>
  <c r="G1877" i="2"/>
  <c r="W1877" i="2"/>
  <c r="Q1877" i="2"/>
  <c r="K1877" i="2"/>
  <c r="Y1877" i="2"/>
  <c r="G1772" i="2"/>
  <c r="P1772" i="2"/>
  <c r="L1772" i="2"/>
  <c r="Q1772" i="2"/>
  <c r="U1772" i="2"/>
  <c r="R1772" i="2"/>
  <c r="H1772" i="2"/>
  <c r="T1772" i="2"/>
  <c r="Z1772" i="2"/>
  <c r="V1772" i="2"/>
  <c r="X1772" i="2"/>
  <c r="K1772" i="2"/>
  <c r="E1772" i="2"/>
  <c r="Y1772" i="2"/>
  <c r="O1772" i="2"/>
  <c r="S1772" i="2"/>
  <c r="AB1772" i="2"/>
  <c r="N1772" i="2"/>
  <c r="F1772" i="2"/>
  <c r="W1772" i="2"/>
  <c r="AA1772" i="2"/>
  <c r="J1772" i="2"/>
  <c r="M1772" i="2"/>
  <c r="I1772" i="2"/>
  <c r="AB1449" i="2"/>
  <c r="H1449" i="2"/>
  <c r="K1449" i="2"/>
  <c r="N1449" i="2"/>
  <c r="J1449" i="2"/>
  <c r="V1449" i="2"/>
  <c r="E1449" i="2"/>
  <c r="G1449" i="2"/>
  <c r="S1449" i="2"/>
  <c r="O1449" i="2"/>
  <c r="M1449" i="2"/>
  <c r="Y1449" i="2"/>
  <c r="L1449" i="2"/>
  <c r="P1449" i="2"/>
  <c r="W1449" i="2"/>
  <c r="R1449" i="2"/>
  <c r="F1449" i="2"/>
  <c r="Z1449" i="2"/>
  <c r="T1449" i="2"/>
  <c r="AA1449" i="2"/>
  <c r="X1449" i="2"/>
  <c r="Q1449" i="2"/>
  <c r="U1449" i="2"/>
  <c r="I1449" i="2"/>
  <c r="T1584" i="2"/>
  <c r="Y1584" i="2"/>
  <c r="L1584" i="2"/>
  <c r="O1584" i="2"/>
  <c r="J1584" i="2"/>
  <c r="G1584" i="2"/>
  <c r="X1584" i="2"/>
  <c r="R1584" i="2"/>
  <c r="M1584" i="2"/>
  <c r="E1584" i="2"/>
  <c r="Q1584" i="2"/>
  <c r="P1584" i="2"/>
  <c r="H1584" i="2"/>
  <c r="K1584" i="2"/>
  <c r="F1584" i="2"/>
  <c r="N1584" i="2"/>
  <c r="Z1584" i="2"/>
  <c r="AB1584" i="2"/>
  <c r="I1584" i="2"/>
  <c r="AA1584" i="2"/>
  <c r="V1584" i="2"/>
  <c r="W1584" i="2"/>
  <c r="U1584" i="2"/>
  <c r="S1584" i="2"/>
  <c r="N1630" i="2"/>
  <c r="G1630" i="2"/>
  <c r="W1630" i="2"/>
  <c r="AB1630" i="2"/>
  <c r="H1630" i="2"/>
  <c r="Y1630" i="2"/>
  <c r="R1630" i="2"/>
  <c r="K1630" i="2"/>
  <c r="AA1630" i="2"/>
  <c r="E1630" i="2"/>
  <c r="X1630" i="2"/>
  <c r="P1630" i="2"/>
  <c r="F1630" i="2"/>
  <c r="V1630" i="2"/>
  <c r="O1630" i="2"/>
  <c r="L1630" i="2"/>
  <c r="M1630" i="2"/>
  <c r="Q1630" i="2"/>
  <c r="J1630" i="2"/>
  <c r="Z1630" i="2"/>
  <c r="S1630" i="2"/>
  <c r="T1630" i="2"/>
  <c r="U1630" i="2"/>
  <c r="I1630" i="2"/>
  <c r="Z1869" i="2"/>
  <c r="AB1869" i="2"/>
  <c r="R1869" i="2"/>
  <c r="I1869" i="2"/>
  <c r="E1869" i="2"/>
  <c r="U1869" i="2"/>
  <c r="F1869" i="2"/>
  <c r="G1869" i="2"/>
  <c r="H1869" i="2"/>
  <c r="J1869" i="2"/>
  <c r="Y1869" i="2"/>
  <c r="AA1869" i="2"/>
  <c r="L1869" i="2"/>
  <c r="N1869" i="2"/>
  <c r="W1869" i="2"/>
  <c r="X1869" i="2"/>
  <c r="K1869" i="2"/>
  <c r="Q1869" i="2"/>
  <c r="S1869" i="2"/>
  <c r="T1869" i="2"/>
  <c r="O1869" i="2"/>
  <c r="P1869" i="2"/>
  <c r="M1869" i="2"/>
  <c r="V1869" i="2"/>
  <c r="G1326" i="2"/>
  <c r="L1326" i="2"/>
  <c r="P1326" i="2"/>
  <c r="H1326" i="2"/>
  <c r="M1326" i="2"/>
  <c r="Y1326" i="2"/>
  <c r="J1326" i="2"/>
  <c r="V1326" i="2"/>
  <c r="T1326" i="2"/>
  <c r="U1326" i="2"/>
  <c r="K1326" i="2"/>
  <c r="S1326" i="2"/>
  <c r="R1326" i="2"/>
  <c r="N1326" i="2"/>
  <c r="AB1326" i="2"/>
  <c r="E1326" i="2"/>
  <c r="I1326" i="2"/>
  <c r="Q1326" i="2"/>
  <c r="Z1326" i="2"/>
  <c r="X1326" i="2"/>
  <c r="F1326" i="2"/>
  <c r="W1326" i="2"/>
  <c r="AA1326" i="2"/>
  <c r="O1326" i="2"/>
  <c r="X1918" i="2"/>
  <c r="L1918" i="2"/>
  <c r="M1918" i="2"/>
  <c r="V1918" i="2"/>
  <c r="J1918" i="2"/>
  <c r="N1918" i="2"/>
  <c r="F1918" i="2"/>
  <c r="I1918" i="2"/>
  <c r="AB1918" i="2"/>
  <c r="T1918" i="2"/>
  <c r="W1918" i="2"/>
  <c r="S1918" i="2"/>
  <c r="H1918" i="2"/>
  <c r="Q1918" i="2"/>
  <c r="E1918" i="2"/>
  <c r="AA1918" i="2"/>
  <c r="G1918" i="2"/>
  <c r="O1918" i="2"/>
  <c r="P1918" i="2"/>
  <c r="Y1918" i="2"/>
  <c r="U1918" i="2"/>
  <c r="K1918" i="2"/>
  <c r="R1918" i="2"/>
  <c r="Z1918" i="2"/>
  <c r="F1969" i="2"/>
  <c r="V1969" i="2"/>
  <c r="O1969" i="2"/>
  <c r="H1969" i="2"/>
  <c r="T1969" i="2"/>
  <c r="J1969" i="2"/>
  <c r="Z1969" i="2"/>
  <c r="S1969" i="2"/>
  <c r="P1969" i="2"/>
  <c r="I1969" i="2"/>
  <c r="E1969" i="2"/>
  <c r="N1969" i="2"/>
  <c r="G1969" i="2"/>
  <c r="W1969" i="2"/>
  <c r="X1969" i="2"/>
  <c r="Q1969" i="2"/>
  <c r="M1969" i="2"/>
  <c r="R1969" i="2"/>
  <c r="K1969" i="2"/>
  <c r="AA1969" i="2"/>
  <c r="L1969" i="2"/>
  <c r="Y1969" i="2"/>
  <c r="U1969" i="2"/>
  <c r="P2006" i="2"/>
  <c r="I2006" i="2"/>
  <c r="O2006" i="2"/>
  <c r="R2006" i="2"/>
  <c r="V2006" i="2"/>
  <c r="F2006" i="2"/>
  <c r="E2006" i="2"/>
  <c r="Q2006" i="2"/>
  <c r="Y2006" i="2"/>
  <c r="Z2006" i="2"/>
  <c r="AA2006" i="2"/>
  <c r="L2006" i="2"/>
  <c r="M2006" i="2"/>
  <c r="H2006" i="2"/>
  <c r="S2006" i="2"/>
  <c r="J2006" i="2"/>
  <c r="K2006" i="2"/>
  <c r="T2006" i="2"/>
  <c r="U2006" i="2"/>
  <c r="X2006" i="2"/>
  <c r="N2006" i="2"/>
  <c r="W2006" i="2"/>
  <c r="G2006" i="2"/>
  <c r="E2162" i="2"/>
  <c r="T2162" i="2"/>
  <c r="Y2162" i="2"/>
  <c r="H2162" i="2"/>
  <c r="F2162" i="2"/>
  <c r="AA2162" i="2"/>
  <c r="Q2162" i="2"/>
  <c r="L2162" i="2"/>
  <c r="J2162" i="2"/>
  <c r="N2162" i="2"/>
  <c r="O2162" i="2"/>
  <c r="X2162" i="2"/>
  <c r="AB2162" i="2"/>
  <c r="M2162" i="2"/>
  <c r="Z2162" i="2"/>
  <c r="G2162" i="2"/>
  <c r="K2162" i="2"/>
  <c r="V2162" i="2"/>
  <c r="I2162" i="2"/>
  <c r="U2162" i="2"/>
  <c r="S2162" i="2"/>
  <c r="W2162" i="2"/>
  <c r="R2162" i="2"/>
  <c r="P2162" i="2"/>
  <c r="E1713" i="2"/>
  <c r="U1713" i="2"/>
  <c r="N1713" i="2"/>
  <c r="K1713" i="2"/>
  <c r="H1713" i="2"/>
  <c r="T1713" i="2"/>
  <c r="I1713" i="2"/>
  <c r="Y1713" i="2"/>
  <c r="R1713" i="2"/>
  <c r="S1713" i="2"/>
  <c r="P1713" i="2"/>
  <c r="AB1713" i="2"/>
  <c r="M1713" i="2"/>
  <c r="F1713" i="2"/>
  <c r="V1713" i="2"/>
  <c r="AA1713" i="2"/>
  <c r="X1713" i="2"/>
  <c r="G1713" i="2"/>
  <c r="Q1713" i="2"/>
  <c r="J1713" i="2"/>
  <c r="Z1713" i="2"/>
  <c r="O1713" i="2"/>
  <c r="L1713" i="2"/>
  <c r="W1713" i="2"/>
  <c r="K1796" i="2"/>
  <c r="T1796" i="2"/>
  <c r="W1796" i="2"/>
  <c r="M1796" i="2"/>
  <c r="J1796" i="2"/>
  <c r="E1796" i="2"/>
  <c r="AA1796" i="2"/>
  <c r="O1796" i="2"/>
  <c r="P1796" i="2"/>
  <c r="V1796" i="2"/>
  <c r="Y1796" i="2"/>
  <c r="I1796" i="2"/>
  <c r="S1796" i="2"/>
  <c r="X1796" i="2"/>
  <c r="Z1796" i="2"/>
  <c r="L1796" i="2"/>
  <c r="H1796" i="2"/>
  <c r="U1796" i="2"/>
  <c r="AB1796" i="2"/>
  <c r="F1796" i="2"/>
  <c r="N1796" i="2"/>
  <c r="G1796" i="2"/>
  <c r="Q1796" i="2"/>
  <c r="R1796" i="2"/>
  <c r="A396" i="2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D2214" i="2" s="1"/>
  <c r="D1950" i="2"/>
  <c r="D1979" i="2"/>
  <c r="D2011" i="2"/>
  <c r="D2136" i="2"/>
  <c r="D2074" i="2"/>
  <c r="D2103" i="2"/>
  <c r="D2133" i="2"/>
  <c r="D2040" i="2"/>
  <c r="D1994" i="2"/>
  <c r="D2084" i="2"/>
  <c r="D1932" i="2"/>
  <c r="D2114" i="2"/>
  <c r="D2033" i="2"/>
  <c r="D2157" i="2"/>
  <c r="D2141" i="2"/>
  <c r="D2165" i="2"/>
  <c r="D2069" i="2"/>
  <c r="D2155" i="2"/>
  <c r="D2164" i="2"/>
  <c r="D2005" i="2"/>
  <c r="D2013" i="2"/>
  <c r="D1982" i="2"/>
  <c r="D2090" i="2"/>
  <c r="D1928" i="2"/>
  <c r="D1967" i="2"/>
  <c r="D2149" i="2"/>
  <c r="D2030" i="2"/>
  <c r="D2010" i="2"/>
  <c r="D2148" i="2"/>
  <c r="D2135" i="2"/>
  <c r="D2160" i="2"/>
  <c r="D2132" i="2"/>
  <c r="D1958" i="2"/>
  <c r="D2036" i="2"/>
  <c r="D1937" i="2"/>
  <c r="D2087" i="2"/>
  <c r="D1943" i="2"/>
  <c r="D2108" i="2"/>
  <c r="D2124" i="2"/>
  <c r="D2100" i="2"/>
  <c r="D2137" i="2"/>
  <c r="D1963" i="2"/>
  <c r="D2127" i="2"/>
  <c r="D2078" i="2"/>
  <c r="D2099" i="2"/>
  <c r="D2113" i="2"/>
  <c r="D2031" i="2"/>
  <c r="D2044" i="2"/>
  <c r="D2057" i="2"/>
  <c r="D2118" i="2"/>
  <c r="D1935" i="2"/>
  <c r="D2094" i="2"/>
  <c r="D2032" i="2"/>
  <c r="D1936" i="2"/>
  <c r="D1973" i="2"/>
  <c r="D1951" i="2"/>
  <c r="D2151" i="2"/>
  <c r="D2063" i="2"/>
  <c r="D2076" i="2"/>
  <c r="D2055" i="2"/>
  <c r="D2082" i="2"/>
  <c r="D2093" i="2"/>
  <c r="D2016" i="2"/>
  <c r="D2105" i="2"/>
  <c r="D2083" i="2"/>
  <c r="D1939" i="2"/>
  <c r="D1995" i="2"/>
  <c r="D2034" i="2"/>
  <c r="D2144" i="2"/>
  <c r="D1934" i="2"/>
  <c r="D1945" i="2"/>
  <c r="D2156" i="2"/>
  <c r="D2028" i="2"/>
  <c r="D1962" i="2"/>
  <c r="D2125" i="2"/>
  <c r="D2015" i="2"/>
  <c r="D1993" i="2"/>
  <c r="D2120" i="2"/>
  <c r="D2110" i="2"/>
  <c r="D2075" i="2"/>
  <c r="D1999" i="2"/>
  <c r="D1983" i="2"/>
  <c r="D1940" i="2"/>
  <c r="D1961" i="2"/>
  <c r="D2014" i="2"/>
  <c r="D1941" i="2"/>
  <c r="D2163" i="2"/>
  <c r="D1953" i="2"/>
  <c r="D1998" i="2"/>
  <c r="D2003" i="2"/>
  <c r="D2058" i="2"/>
  <c r="D1931" i="2"/>
  <c r="D2023" i="2"/>
  <c r="D2026" i="2"/>
  <c r="D2115" i="2"/>
  <c r="D2027" i="2"/>
  <c r="D2042" i="2"/>
  <c r="D2012" i="2"/>
  <c r="D2060" i="2"/>
  <c r="D2150" i="2"/>
  <c r="D1949" i="2"/>
  <c r="D2019" i="2"/>
  <c r="D1957" i="2"/>
  <c r="D2065" i="2"/>
  <c r="D1997" i="2"/>
  <c r="D1987" i="2"/>
  <c r="D1980" i="2"/>
  <c r="D2025" i="2"/>
  <c r="D2117" i="2"/>
  <c r="D1942" i="2"/>
  <c r="D2022" i="2"/>
  <c r="D2092" i="2"/>
  <c r="D2079" i="2"/>
  <c r="D1992" i="2"/>
  <c r="D2153" i="2"/>
  <c r="D2121" i="2"/>
  <c r="D2109" i="2"/>
  <c r="D2073" i="2"/>
  <c r="D2000" i="2"/>
  <c r="D1986" i="2"/>
  <c r="D1938" i="2"/>
  <c r="D2095" i="2"/>
  <c r="D2056" i="2"/>
  <c r="D2041" i="2"/>
  <c r="D1948" i="2"/>
  <c r="D1970" i="2"/>
  <c r="D2106" i="2"/>
  <c r="D2111" i="2"/>
  <c r="D2098" i="2"/>
  <c r="D2024" i="2"/>
  <c r="D2091" i="2"/>
  <c r="D2051" i="2"/>
  <c r="D1954" i="2"/>
  <c r="D1966" i="2"/>
  <c r="D2037" i="2"/>
  <c r="D2017" i="2"/>
  <c r="D1985" i="2"/>
  <c r="D1933" i="2"/>
  <c r="D2143" i="2"/>
  <c r="D2107" i="2"/>
  <c r="D2043" i="2"/>
  <c r="D1996" i="2"/>
  <c r="D2159" i="2"/>
  <c r="D2061" i="2"/>
  <c r="D1955" i="2"/>
  <c r="D2007" i="2"/>
  <c r="D2116" i="2"/>
  <c r="D2101" i="2"/>
  <c r="D2009" i="2"/>
  <c r="D1990" i="2"/>
  <c r="D1974" i="2"/>
  <c r="D1946" i="2"/>
  <c r="D1975" i="2"/>
  <c r="D2154" i="2"/>
  <c r="D1956" i="2"/>
  <c r="D2039" i="2"/>
  <c r="D1947" i="2"/>
  <c r="D2088" i="2"/>
  <c r="D2131" i="2"/>
  <c r="D2071" i="2"/>
  <c r="D2029" i="2"/>
  <c r="D1988" i="2"/>
  <c r="D1960" i="2"/>
  <c r="D2126" i="2"/>
  <c r="D2145" i="2"/>
  <c r="D2021" i="2"/>
  <c r="D2053" i="2"/>
  <c r="D2142" i="2"/>
  <c r="D2102" i="2"/>
  <c r="D2128" i="2"/>
  <c r="D2052" i="2"/>
  <c r="D1930" i="2"/>
  <c r="D2004" i="2"/>
  <c r="D2050" i="2"/>
  <c r="D2002" i="2"/>
  <c r="D2046" i="2"/>
  <c r="D2008" i="2"/>
  <c r="D2112" i="2"/>
  <c r="D2138" i="2"/>
  <c r="D2064" i="2"/>
  <c r="D2045" i="2"/>
  <c r="D1965" i="2"/>
  <c r="D2158" i="2"/>
  <c r="D2047" i="2"/>
  <c r="D2123" i="2"/>
  <c r="D1989" i="2"/>
  <c r="D1977" i="2"/>
  <c r="D1981" i="2"/>
  <c r="D2049" i="2"/>
  <c r="D2129" i="2"/>
  <c r="D1959" i="2"/>
  <c r="D1984" i="2"/>
  <c r="D1944" i="2"/>
  <c r="D2077" i="2"/>
  <c r="D2085" i="2"/>
  <c r="D2119" i="2"/>
  <c r="D2096" i="2"/>
  <c r="D2048" i="2"/>
  <c r="D1972" i="2"/>
  <c r="J1392" i="2"/>
  <c r="T1392" i="2"/>
  <c r="P1392" i="2"/>
  <c r="E1392" i="2"/>
  <c r="Y1392" i="2"/>
  <c r="M1392" i="2"/>
  <c r="R1392" i="2"/>
  <c r="L1392" i="2"/>
  <c r="X1392" i="2"/>
  <c r="U1392" i="2"/>
  <c r="S1392" i="2"/>
  <c r="W1392" i="2"/>
  <c r="Z1392" i="2"/>
  <c r="V1392" i="2"/>
  <c r="AB1392" i="2"/>
  <c r="O1392" i="2"/>
  <c r="K1392" i="2"/>
  <c r="Q1392" i="2"/>
  <c r="H1392" i="2"/>
  <c r="N1392" i="2"/>
  <c r="F1392" i="2"/>
  <c r="I1392" i="2"/>
  <c r="G1392" i="2"/>
  <c r="AA1392" i="2"/>
  <c r="P1320" i="2"/>
  <c r="J1320" i="2"/>
  <c r="E1320" i="2"/>
  <c r="W1320" i="2"/>
  <c r="Y1320" i="2"/>
  <c r="O1320" i="2"/>
  <c r="T1320" i="2"/>
  <c r="Z1320" i="2"/>
  <c r="U1320" i="2"/>
  <c r="M1320" i="2"/>
  <c r="K1320" i="2"/>
  <c r="I1320" i="2"/>
  <c r="AB1320" i="2"/>
  <c r="S1320" i="2"/>
  <c r="N1320" i="2"/>
  <c r="V1320" i="2"/>
  <c r="X1320" i="2"/>
  <c r="AA1320" i="2"/>
  <c r="H1320" i="2"/>
  <c r="Q1320" i="2"/>
  <c r="L1320" i="2"/>
  <c r="G1320" i="2"/>
  <c r="R1320" i="2"/>
  <c r="F1320" i="2"/>
  <c r="D2080" i="2"/>
  <c r="H1492" i="2"/>
  <c r="J1492" i="2"/>
  <c r="U1492" i="2"/>
  <c r="AB1492" i="2"/>
  <c r="AA1492" i="2"/>
  <c r="L1492" i="2"/>
  <c r="T1492" i="2"/>
  <c r="Z1492" i="2"/>
  <c r="N1492" i="2"/>
  <c r="M1492" i="2"/>
  <c r="Y1492" i="2"/>
  <c r="F1492" i="2"/>
  <c r="X1492" i="2"/>
  <c r="S1492" i="2"/>
  <c r="G1492" i="2"/>
  <c r="V1492" i="2"/>
  <c r="K1492" i="2"/>
  <c r="O1492" i="2"/>
  <c r="Q1492" i="2"/>
  <c r="E1492" i="2"/>
  <c r="W1492" i="2"/>
  <c r="I1492" i="2"/>
  <c r="P1492" i="2"/>
  <c r="R1492" i="2"/>
  <c r="D1929" i="2"/>
  <c r="F1902" i="2"/>
  <c r="I1902" i="2"/>
  <c r="AB1902" i="2"/>
  <c r="E1902" i="2"/>
  <c r="W1902" i="2"/>
  <c r="Z1902" i="2"/>
  <c r="H1902" i="2"/>
  <c r="Q1902" i="2"/>
  <c r="U1902" i="2"/>
  <c r="AA1902" i="2"/>
  <c r="G1902" i="2"/>
  <c r="N1902" i="2"/>
  <c r="P1902" i="2"/>
  <c r="Y1902" i="2"/>
  <c r="M1902" i="2"/>
  <c r="K1902" i="2"/>
  <c r="R1902" i="2"/>
  <c r="J1902" i="2"/>
  <c r="X1902" i="2"/>
  <c r="L1902" i="2"/>
  <c r="T1902" i="2"/>
  <c r="V1902" i="2"/>
  <c r="O1902" i="2"/>
  <c r="S1902" i="2"/>
  <c r="D2140" i="2"/>
  <c r="T1336" i="2"/>
  <c r="Z1336" i="2"/>
  <c r="U1336" i="2"/>
  <c r="X1336" i="2"/>
  <c r="Y1336" i="2"/>
  <c r="I1336" i="2"/>
  <c r="AB1336" i="2"/>
  <c r="S1336" i="2"/>
  <c r="N1336" i="2"/>
  <c r="M1336" i="2"/>
  <c r="K1336" i="2"/>
  <c r="AA1336" i="2"/>
  <c r="H1336" i="2"/>
  <c r="Q1336" i="2"/>
  <c r="L1336" i="2"/>
  <c r="G1336" i="2"/>
  <c r="V1336" i="2"/>
  <c r="F1336" i="2"/>
  <c r="P1336" i="2"/>
  <c r="J1336" i="2"/>
  <c r="E1336" i="2"/>
  <c r="W1336" i="2"/>
  <c r="R1336" i="2"/>
  <c r="O1336" i="2"/>
  <c r="L1800" i="2"/>
  <c r="O1800" i="2"/>
  <c r="F1800" i="2"/>
  <c r="U1800" i="2"/>
  <c r="H1800" i="2"/>
  <c r="AB1800" i="2"/>
  <c r="I1800" i="2"/>
  <c r="X1800" i="2"/>
  <c r="V1800" i="2"/>
  <c r="G1800" i="2"/>
  <c r="E1800" i="2"/>
  <c r="Q1800" i="2"/>
  <c r="Y1800" i="2"/>
  <c r="T1800" i="2"/>
  <c r="W1800" i="2"/>
  <c r="AA1800" i="2"/>
  <c r="N1800" i="2"/>
  <c r="Z1800" i="2"/>
  <c r="R1800" i="2"/>
  <c r="M1800" i="2"/>
  <c r="K1800" i="2"/>
  <c r="J1800" i="2"/>
  <c r="P1800" i="2"/>
  <c r="S1800" i="2"/>
  <c r="H1820" i="2"/>
  <c r="S1820" i="2"/>
  <c r="T1820" i="2"/>
  <c r="I1820" i="2"/>
  <c r="F1820" i="2"/>
  <c r="Q1820" i="2"/>
  <c r="P1820" i="2"/>
  <c r="AA1820" i="2"/>
  <c r="O1820" i="2"/>
  <c r="Y1820" i="2"/>
  <c r="V1820" i="2"/>
  <c r="Z1820" i="2"/>
  <c r="X1820" i="2"/>
  <c r="L1820" i="2"/>
  <c r="G1820" i="2"/>
  <c r="R1820" i="2"/>
  <c r="E1820" i="2"/>
  <c r="U1820" i="2"/>
  <c r="K1820" i="2"/>
  <c r="AB1820" i="2"/>
  <c r="W1820" i="2"/>
  <c r="M1820" i="2"/>
  <c r="N1820" i="2"/>
  <c r="J1820" i="2"/>
  <c r="E1660" i="2"/>
  <c r="I1660" i="2"/>
  <c r="L1660" i="2"/>
  <c r="T1660" i="2"/>
  <c r="Z1660" i="2"/>
  <c r="R1660" i="2"/>
  <c r="W1660" i="2"/>
  <c r="Y1660" i="2"/>
  <c r="U1660" i="2"/>
  <c r="V1660" i="2"/>
  <c r="Q1660" i="2"/>
  <c r="M1660" i="2"/>
  <c r="J1660" i="2"/>
  <c r="AA1660" i="2"/>
  <c r="H1660" i="2"/>
  <c r="X1660" i="2"/>
  <c r="G1660" i="2"/>
  <c r="P1660" i="2"/>
  <c r="F1660" i="2"/>
  <c r="O1660" i="2"/>
  <c r="S1660" i="2"/>
  <c r="AB1660" i="2"/>
  <c r="N1660" i="2"/>
  <c r="K1660" i="2"/>
  <c r="H1444" i="2"/>
  <c r="J1444" i="2"/>
  <c r="U1444" i="2"/>
  <c r="AB1444" i="2"/>
  <c r="Y1444" i="2"/>
  <c r="O1444" i="2"/>
  <c r="T1444" i="2"/>
  <c r="Z1444" i="2"/>
  <c r="N1444" i="2"/>
  <c r="M1444" i="2"/>
  <c r="K1444" i="2"/>
  <c r="I1444" i="2"/>
  <c r="X1444" i="2"/>
  <c r="S1444" i="2"/>
  <c r="G1444" i="2"/>
  <c r="V1444" i="2"/>
  <c r="L1444" i="2"/>
  <c r="AA1444" i="2"/>
  <c r="Q1444" i="2"/>
  <c r="E1444" i="2"/>
  <c r="W1444" i="2"/>
  <c r="R1444" i="2"/>
  <c r="F1444" i="2"/>
  <c r="P1444" i="2"/>
  <c r="P1535" i="2"/>
  <c r="L1535" i="2"/>
  <c r="M1535" i="2"/>
  <c r="H1535" i="2"/>
  <c r="W1535" i="2"/>
  <c r="K1535" i="2"/>
  <c r="G1535" i="2"/>
  <c r="U1535" i="2"/>
  <c r="Q1535" i="2"/>
  <c r="X1535" i="2"/>
  <c r="I1535" i="2"/>
  <c r="S1535" i="2"/>
  <c r="J1535" i="2"/>
  <c r="F1535" i="2"/>
  <c r="AB1535" i="2"/>
  <c r="Y1535" i="2"/>
  <c r="T1535" i="2"/>
  <c r="O1535" i="2"/>
  <c r="V1535" i="2"/>
  <c r="N1535" i="2"/>
  <c r="E1535" i="2"/>
  <c r="R1535" i="2"/>
  <c r="Z1535" i="2"/>
  <c r="AA1535" i="2"/>
  <c r="D1976" i="2"/>
  <c r="Q1638" i="2"/>
  <c r="J1638" i="2"/>
  <c r="Z1638" i="2"/>
  <c r="L1638" i="2"/>
  <c r="W1638" i="2"/>
  <c r="X1638" i="2"/>
  <c r="E1638" i="2"/>
  <c r="U1638" i="2"/>
  <c r="N1638" i="2"/>
  <c r="K1638" i="2"/>
  <c r="T1638" i="2"/>
  <c r="H1638" i="2"/>
  <c r="Y1638" i="2"/>
  <c r="S1638" i="2"/>
  <c r="P1638" i="2"/>
  <c r="F1638" i="2"/>
  <c r="AA1638" i="2"/>
  <c r="G1638" i="2"/>
  <c r="I1638" i="2"/>
  <c r="R1638" i="2"/>
  <c r="AB1638" i="2"/>
  <c r="M1638" i="2"/>
  <c r="V1638" i="2"/>
  <c r="O1638" i="2"/>
  <c r="D2122" i="2"/>
  <c r="U1680" i="2"/>
  <c r="AA1680" i="2"/>
  <c r="AB1680" i="2"/>
  <c r="M1680" i="2"/>
  <c r="J1680" i="2"/>
  <c r="L1680" i="2"/>
  <c r="I1680" i="2"/>
  <c r="O1680" i="2"/>
  <c r="P1680" i="2"/>
  <c r="G1680" i="2"/>
  <c r="W1680" i="2"/>
  <c r="Z1680" i="2"/>
  <c r="T1680" i="2"/>
  <c r="Y1680" i="2"/>
  <c r="R1680" i="2"/>
  <c r="F1680" i="2"/>
  <c r="N1680" i="2"/>
  <c r="H1680" i="2"/>
  <c r="K1680" i="2"/>
  <c r="E1680" i="2"/>
  <c r="S1680" i="2"/>
  <c r="V1680" i="2"/>
  <c r="X1680" i="2"/>
  <c r="Q1680" i="2"/>
  <c r="I1520" i="2"/>
  <c r="AA1520" i="2"/>
  <c r="V1520" i="2"/>
  <c r="W1520" i="2"/>
  <c r="U1520" i="2"/>
  <c r="J1520" i="2"/>
  <c r="T1520" i="2"/>
  <c r="Y1520" i="2"/>
  <c r="L1520" i="2"/>
  <c r="O1520" i="2"/>
  <c r="S1520" i="2"/>
  <c r="G1520" i="2"/>
  <c r="X1520" i="2"/>
  <c r="R1520" i="2"/>
  <c r="M1520" i="2"/>
  <c r="E1520" i="2"/>
  <c r="Q1520" i="2"/>
  <c r="P1520" i="2"/>
  <c r="H1520" i="2"/>
  <c r="K1520" i="2"/>
  <c r="F1520" i="2"/>
  <c r="N1520" i="2"/>
  <c r="Z1520" i="2"/>
  <c r="AB1520" i="2"/>
  <c r="Q1925" i="2"/>
  <c r="J1925" i="2"/>
  <c r="Z1925" i="2"/>
  <c r="G1925" i="2"/>
  <c r="X1925" i="2"/>
  <c r="H1925" i="2"/>
  <c r="E1925" i="2"/>
  <c r="U1925" i="2"/>
  <c r="N1925" i="2"/>
  <c r="K1925" i="2"/>
  <c r="O1925" i="2"/>
  <c r="L1925" i="2"/>
  <c r="I1925" i="2"/>
  <c r="Y1925" i="2"/>
  <c r="R1925" i="2"/>
  <c r="S1925" i="2"/>
  <c r="W1925" i="2"/>
  <c r="T1925" i="2"/>
  <c r="M1925" i="2"/>
  <c r="F1925" i="2"/>
  <c r="V1925" i="2"/>
  <c r="AA1925" i="2"/>
  <c r="P1925" i="2"/>
  <c r="AB1925" i="2"/>
  <c r="D2066" i="2"/>
  <c r="X1476" i="2"/>
  <c r="S1476" i="2"/>
  <c r="G1476" i="2"/>
  <c r="V1476" i="2"/>
  <c r="Y1476" i="2"/>
  <c r="O1476" i="2"/>
  <c r="Q1476" i="2"/>
  <c r="E1476" i="2"/>
  <c r="W1476" i="2"/>
  <c r="R1476" i="2"/>
  <c r="K1476" i="2"/>
  <c r="I1476" i="2"/>
  <c r="T1476" i="2"/>
  <c r="Z1476" i="2"/>
  <c r="N1476" i="2"/>
  <c r="M1476" i="2"/>
  <c r="P1476" i="2"/>
  <c r="F1476" i="2"/>
  <c r="H1476" i="2"/>
  <c r="AA1476" i="2"/>
  <c r="J1476" i="2"/>
  <c r="L1476" i="2"/>
  <c r="U1476" i="2"/>
  <c r="AB1476" i="2"/>
  <c r="S1804" i="2"/>
  <c r="AB1804" i="2"/>
  <c r="P1804" i="2"/>
  <c r="J1804" i="2"/>
  <c r="N1804" i="2"/>
  <c r="R1804" i="2"/>
  <c r="AA1804" i="2"/>
  <c r="O1804" i="2"/>
  <c r="W1804" i="2"/>
  <c r="Z1804" i="2"/>
  <c r="F1804" i="2"/>
  <c r="M1804" i="2"/>
  <c r="L1804" i="2"/>
  <c r="G1804" i="2"/>
  <c r="H1804" i="2"/>
  <c r="E1804" i="2"/>
  <c r="Y1804" i="2"/>
  <c r="V1804" i="2"/>
  <c r="K1804" i="2"/>
  <c r="T1804" i="2"/>
  <c r="X1804" i="2"/>
  <c r="Q1804" i="2"/>
  <c r="U1804" i="2"/>
  <c r="I1804" i="2"/>
  <c r="D2072" i="2"/>
  <c r="H1340" i="2"/>
  <c r="Y1340" i="2"/>
  <c r="M1340" i="2"/>
  <c r="U1340" i="2"/>
  <c r="P1340" i="2"/>
  <c r="K1340" i="2"/>
  <c r="O1340" i="2"/>
  <c r="J1340" i="2"/>
  <c r="N1340" i="2"/>
  <c r="T1340" i="2"/>
  <c r="AA1340" i="2"/>
  <c r="G1340" i="2"/>
  <c r="S1340" i="2"/>
  <c r="W1340" i="2"/>
  <c r="I1340" i="2"/>
  <c r="F1340" i="2"/>
  <c r="Q1340" i="2"/>
  <c r="L1340" i="2"/>
  <c r="X1340" i="2"/>
  <c r="R1340" i="2"/>
  <c r="V1340" i="2"/>
  <c r="AB1340" i="2"/>
  <c r="E1340" i="2"/>
  <c r="Z1340" i="2"/>
  <c r="Q1682" i="2"/>
  <c r="J1682" i="2"/>
  <c r="Z1682" i="2"/>
  <c r="G1682" i="2"/>
  <c r="P1682" i="2"/>
  <c r="AB1682" i="2"/>
  <c r="E1682" i="2"/>
  <c r="U1682" i="2"/>
  <c r="N1682" i="2"/>
  <c r="K1682" i="2"/>
  <c r="O1682" i="2"/>
  <c r="X1682" i="2"/>
  <c r="I1682" i="2"/>
  <c r="Y1682" i="2"/>
  <c r="R1682" i="2"/>
  <c r="S1682" i="2"/>
  <c r="W1682" i="2"/>
  <c r="L1682" i="2"/>
  <c r="M1682" i="2"/>
  <c r="F1682" i="2"/>
  <c r="V1682" i="2"/>
  <c r="AA1682" i="2"/>
  <c r="H1682" i="2"/>
  <c r="T1682" i="2"/>
  <c r="D1968" i="2"/>
  <c r="D1991" i="2"/>
  <c r="Q1774" i="2"/>
  <c r="J1774" i="2"/>
  <c r="Z1774" i="2"/>
  <c r="G1774" i="2"/>
  <c r="L1774" i="2"/>
  <c r="X1774" i="2"/>
  <c r="E1774" i="2"/>
  <c r="U1774" i="2"/>
  <c r="N1774" i="2"/>
  <c r="K1774" i="2"/>
  <c r="O1774" i="2"/>
  <c r="T1774" i="2"/>
  <c r="Y1774" i="2"/>
  <c r="S1774" i="2"/>
  <c r="AB1774" i="2"/>
  <c r="F1774" i="2"/>
  <c r="AA1774" i="2"/>
  <c r="W1774" i="2"/>
  <c r="I1774" i="2"/>
  <c r="R1774" i="2"/>
  <c r="H1774" i="2"/>
  <c r="M1774" i="2"/>
  <c r="V1774" i="2"/>
  <c r="P1774" i="2"/>
  <c r="H1854" i="2"/>
  <c r="X1854" i="2"/>
  <c r="M1854" i="2"/>
  <c r="F1854" i="2"/>
  <c r="Z1854" i="2"/>
  <c r="W1854" i="2"/>
  <c r="L1854" i="2"/>
  <c r="AB1854" i="2"/>
  <c r="Q1854" i="2"/>
  <c r="N1854" i="2"/>
  <c r="S1854" i="2"/>
  <c r="J1854" i="2"/>
  <c r="P1854" i="2"/>
  <c r="E1854" i="2"/>
  <c r="U1854" i="2"/>
  <c r="V1854" i="2"/>
  <c r="G1854" i="2"/>
  <c r="K1854" i="2"/>
  <c r="T1854" i="2"/>
  <c r="I1854" i="2"/>
  <c r="Y1854" i="2"/>
  <c r="R1854" i="2"/>
  <c r="O1854" i="2"/>
  <c r="AA1854" i="2"/>
  <c r="G1338" i="2"/>
  <c r="N1338" i="2"/>
  <c r="AB1338" i="2"/>
  <c r="L1338" i="2"/>
  <c r="I1338" i="2"/>
  <c r="U1338" i="2"/>
  <c r="J1338" i="2"/>
  <c r="X1338" i="2"/>
  <c r="T1338" i="2"/>
  <c r="Q1338" i="2"/>
  <c r="O1338" i="2"/>
  <c r="W1338" i="2"/>
  <c r="R1338" i="2"/>
  <c r="F1338" i="2"/>
  <c r="V1338" i="2"/>
  <c r="AA1338" i="2"/>
  <c r="Y1338" i="2"/>
  <c r="M1338" i="2"/>
  <c r="Z1338" i="2"/>
  <c r="P1338" i="2"/>
  <c r="H1338" i="2"/>
  <c r="K1338" i="2"/>
  <c r="E1338" i="2"/>
  <c r="S1338" i="2"/>
  <c r="Q1369" i="2"/>
  <c r="O1369" i="2"/>
  <c r="X1369" i="2"/>
  <c r="AA1369" i="2"/>
  <c r="N1369" i="2"/>
  <c r="R1369" i="2"/>
  <c r="F1369" i="2"/>
  <c r="W1369" i="2"/>
  <c r="U1369" i="2"/>
  <c r="K1369" i="2"/>
  <c r="S1369" i="2"/>
  <c r="Z1369" i="2"/>
  <c r="G1369" i="2"/>
  <c r="AB1369" i="2"/>
  <c r="I1369" i="2"/>
  <c r="Y1369" i="2"/>
  <c r="T1369" i="2"/>
  <c r="J1369" i="2"/>
  <c r="L1369" i="2"/>
  <c r="H1369" i="2"/>
  <c r="P1369" i="2"/>
  <c r="M1369" i="2"/>
  <c r="E1369" i="2"/>
  <c r="V1369" i="2"/>
  <c r="D1964" i="2"/>
  <c r="X1528" i="2"/>
  <c r="R1528" i="2"/>
  <c r="M1528" i="2"/>
  <c r="P1528" i="2"/>
  <c r="Z1528" i="2"/>
  <c r="N1528" i="2"/>
  <c r="T1528" i="2"/>
  <c r="K1528" i="2"/>
  <c r="F1528" i="2"/>
  <c r="U1528" i="2"/>
  <c r="J1528" i="2"/>
  <c r="W1528" i="2"/>
  <c r="I1528" i="2"/>
  <c r="AA1528" i="2"/>
  <c r="V1528" i="2"/>
  <c r="G1528" i="2"/>
  <c r="S1528" i="2"/>
  <c r="Q1528" i="2"/>
  <c r="H1528" i="2"/>
  <c r="Y1528" i="2"/>
  <c r="L1528" i="2"/>
  <c r="O1528" i="2"/>
  <c r="AB1528" i="2"/>
  <c r="E1528" i="2"/>
  <c r="D2161" i="2"/>
  <c r="U1728" i="2"/>
  <c r="L1728" i="2"/>
  <c r="K1728" i="2"/>
  <c r="Z1728" i="2"/>
  <c r="O1728" i="2"/>
  <c r="M1728" i="2"/>
  <c r="N1728" i="2"/>
  <c r="I1728" i="2"/>
  <c r="AA1728" i="2"/>
  <c r="X1728" i="2"/>
  <c r="P1728" i="2"/>
  <c r="H1728" i="2"/>
  <c r="T1728" i="2"/>
  <c r="G1728" i="2"/>
  <c r="Y1728" i="2"/>
  <c r="AB1728" i="2"/>
  <c r="V1728" i="2"/>
  <c r="J1728" i="2"/>
  <c r="E1728" i="2"/>
  <c r="W1728" i="2"/>
  <c r="R1728" i="2"/>
  <c r="Q1728" i="2"/>
  <c r="F1728" i="2"/>
  <c r="S1728" i="2"/>
  <c r="K1703" i="2"/>
  <c r="I1703" i="2"/>
  <c r="Z1703" i="2"/>
  <c r="X1703" i="2"/>
  <c r="M1703" i="2"/>
  <c r="AA1703" i="2"/>
  <c r="R1703" i="2"/>
  <c r="W1703" i="2"/>
  <c r="E1703" i="2"/>
  <c r="N1703" i="2"/>
  <c r="J1703" i="2"/>
  <c r="Y1703" i="2"/>
  <c r="G1703" i="2"/>
  <c r="Q1703" i="2"/>
  <c r="F1703" i="2"/>
  <c r="T1703" i="2"/>
  <c r="S1703" i="2"/>
  <c r="V1703" i="2"/>
  <c r="H1703" i="2"/>
  <c r="P1703" i="2"/>
  <c r="AB1703" i="2"/>
  <c r="U1703" i="2"/>
  <c r="O1703" i="2"/>
  <c r="L1703" i="2"/>
  <c r="G1325" i="2"/>
  <c r="AB1325" i="2"/>
  <c r="AA1325" i="2"/>
  <c r="I1325" i="2"/>
  <c r="P1325" i="2"/>
  <c r="V1325" i="2"/>
  <c r="L1325" i="2"/>
  <c r="E1325" i="2"/>
  <c r="H1325" i="2"/>
  <c r="X1325" i="2"/>
  <c r="S1325" i="2"/>
  <c r="J1325" i="2"/>
  <c r="Q1325" i="2"/>
  <c r="M1325" i="2"/>
  <c r="O1325" i="2"/>
  <c r="K1325" i="2"/>
  <c r="N1325" i="2"/>
  <c r="Z1325" i="2"/>
  <c r="F1325" i="2"/>
  <c r="W1325" i="2"/>
  <c r="T1325" i="2"/>
  <c r="U1325" i="2"/>
  <c r="Y1325" i="2"/>
  <c r="R1325" i="2"/>
  <c r="D2081" i="2"/>
  <c r="D1927" i="2"/>
  <c r="AA1757" i="2"/>
  <c r="Z1757" i="2"/>
  <c r="F1757" i="2"/>
  <c r="N1757" i="2"/>
  <c r="P1757" i="2"/>
  <c r="Y1757" i="2"/>
  <c r="J1757" i="2"/>
  <c r="X1757" i="2"/>
  <c r="M1757" i="2"/>
  <c r="L1757" i="2"/>
  <c r="Q1757" i="2"/>
  <c r="I1757" i="2"/>
  <c r="O1757" i="2"/>
  <c r="S1757" i="2"/>
  <c r="U1757" i="2"/>
  <c r="H1757" i="2"/>
  <c r="V1757" i="2"/>
  <c r="K1757" i="2"/>
  <c r="R1757" i="2"/>
  <c r="G1757" i="2"/>
  <c r="AB1757" i="2"/>
  <c r="E1757" i="2"/>
  <c r="T1757" i="2"/>
  <c r="W1757" i="2"/>
  <c r="D2167" i="2"/>
  <c r="D2020" i="2"/>
  <c r="D2035" i="2"/>
  <c r="K1656" i="2"/>
  <c r="E1656" i="2"/>
  <c r="T1656" i="2"/>
  <c r="L1656" i="2"/>
  <c r="G1656" i="2"/>
  <c r="V1656" i="2"/>
  <c r="U1656" i="2"/>
  <c r="AA1656" i="2"/>
  <c r="J1656" i="2"/>
  <c r="N1656" i="2"/>
  <c r="F1656" i="2"/>
  <c r="X1656" i="2"/>
  <c r="O1656" i="2"/>
  <c r="P1656" i="2"/>
  <c r="Z1656" i="2"/>
  <c r="M1656" i="2"/>
  <c r="R1656" i="2"/>
  <c r="Q1656" i="2"/>
  <c r="Y1656" i="2"/>
  <c r="I1656" i="2"/>
  <c r="S1656" i="2"/>
  <c r="AB1656" i="2"/>
  <c r="W1656" i="2"/>
  <c r="H1656" i="2"/>
  <c r="W1573" i="2"/>
  <c r="S1573" i="2"/>
  <c r="R1573" i="2"/>
  <c r="H1573" i="2"/>
  <c r="Z1573" i="2"/>
  <c r="I1573" i="2"/>
  <c r="U1573" i="2"/>
  <c r="P1573" i="2"/>
  <c r="L1573" i="2"/>
  <c r="X1573" i="2"/>
  <c r="N1573" i="2"/>
  <c r="J1573" i="2"/>
  <c r="T1573" i="2"/>
  <c r="G1573" i="2"/>
  <c r="F1573" i="2"/>
  <c r="V1573" i="2"/>
  <c r="Q1573" i="2"/>
  <c r="O1573" i="2"/>
  <c r="E1573" i="2"/>
  <c r="M1573" i="2"/>
  <c r="Y1573" i="2"/>
  <c r="AB1573" i="2"/>
  <c r="K1573" i="2"/>
  <c r="AA1573" i="2"/>
  <c r="Y1655" i="2"/>
  <c r="J1655" i="2"/>
  <c r="G1655" i="2"/>
  <c r="H1655" i="2"/>
  <c r="U1655" i="2"/>
  <c r="V1655" i="2"/>
  <c r="N1655" i="2"/>
  <c r="F1655" i="2"/>
  <c r="W1655" i="2"/>
  <c r="O1655" i="2"/>
  <c r="AA1655" i="2"/>
  <c r="K1655" i="2"/>
  <c r="T1655" i="2"/>
  <c r="AB1655" i="2"/>
  <c r="P1655" i="2"/>
  <c r="Z1655" i="2"/>
  <c r="Q1655" i="2"/>
  <c r="M1655" i="2"/>
  <c r="I1655" i="2"/>
  <c r="S1655" i="2"/>
  <c r="X1655" i="2"/>
  <c r="L1655" i="2"/>
  <c r="R1655" i="2"/>
  <c r="E1655" i="2"/>
  <c r="D1952" i="2"/>
  <c r="V1657" i="2"/>
  <c r="R1657" i="2"/>
  <c r="X1657" i="2"/>
  <c r="Z1657" i="2"/>
  <c r="E1657" i="2"/>
  <c r="Y1657" i="2"/>
  <c r="F1657" i="2"/>
  <c r="AA1657" i="2"/>
  <c r="W1657" i="2"/>
  <c r="H1657" i="2"/>
  <c r="J1657" i="2"/>
  <c r="U1657" i="2"/>
  <c r="K1657" i="2"/>
  <c r="G1657" i="2"/>
  <c r="AB1657" i="2"/>
  <c r="S1657" i="2"/>
  <c r="T1657" i="2"/>
  <c r="M1657" i="2"/>
  <c r="P1657" i="2"/>
  <c r="L1657" i="2"/>
  <c r="N1657" i="2"/>
  <c r="O1657" i="2"/>
  <c r="Q1657" i="2"/>
  <c r="I1657" i="2"/>
  <c r="F1355" i="2"/>
  <c r="V1355" i="2"/>
  <c r="Q1355" i="2"/>
  <c r="M1355" i="2"/>
  <c r="Y1355" i="2"/>
  <c r="I1355" i="2"/>
  <c r="J1355" i="2"/>
  <c r="Z1355" i="2"/>
  <c r="W1355" i="2"/>
  <c r="S1355" i="2"/>
  <c r="E1355" i="2"/>
  <c r="T1355" i="2"/>
  <c r="N1355" i="2"/>
  <c r="G1355" i="2"/>
  <c r="AB1355" i="2"/>
  <c r="X1355" i="2"/>
  <c r="P1355" i="2"/>
  <c r="K1355" i="2"/>
  <c r="R1355" i="2"/>
  <c r="L1355" i="2"/>
  <c r="H1355" i="2"/>
  <c r="O1355" i="2"/>
  <c r="AA1355" i="2"/>
  <c r="U1355" i="2"/>
  <c r="V1402" i="2"/>
  <c r="O1402" i="2"/>
  <c r="S1402" i="2"/>
  <c r="Q1402" i="2"/>
  <c r="W1402" i="2"/>
  <c r="H1402" i="2"/>
  <c r="P1402" i="2"/>
  <c r="E1402" i="2"/>
  <c r="I1402" i="2"/>
  <c r="R1402" i="2"/>
  <c r="AA1402" i="2"/>
  <c r="X1402" i="2"/>
  <c r="T1402" i="2"/>
  <c r="U1402" i="2"/>
  <c r="Y1402" i="2"/>
  <c r="G1402" i="2"/>
  <c r="M1402" i="2"/>
  <c r="L1402" i="2"/>
  <c r="N1402" i="2"/>
  <c r="F1402" i="2"/>
  <c r="J1402" i="2"/>
  <c r="K1402" i="2"/>
  <c r="Z1402" i="2"/>
  <c r="G1665" i="2"/>
  <c r="AB1665" i="2"/>
  <c r="X1665" i="2"/>
  <c r="T1665" i="2"/>
  <c r="AA1665" i="2"/>
  <c r="U1665" i="2"/>
  <c r="L1665" i="2"/>
  <c r="H1665" i="2"/>
  <c r="O1665" i="2"/>
  <c r="V1665" i="2"/>
  <c r="K1665" i="2"/>
  <c r="Y1665" i="2"/>
  <c r="R1665" i="2"/>
  <c r="N1665" i="2"/>
  <c r="Z1665" i="2"/>
  <c r="F1665" i="2"/>
  <c r="Q1665" i="2"/>
  <c r="I1665" i="2"/>
  <c r="W1665" i="2"/>
  <c r="S1665" i="2"/>
  <c r="J1665" i="2"/>
  <c r="P1665" i="2"/>
  <c r="E1665" i="2"/>
  <c r="M1665" i="2"/>
  <c r="AB1344" i="2"/>
  <c r="S1344" i="2"/>
  <c r="U1344" i="2"/>
  <c r="F1344" i="2"/>
  <c r="R1344" i="2"/>
  <c r="K1344" i="2"/>
  <c r="H1344" i="2"/>
  <c r="Q1344" i="2"/>
  <c r="L1344" i="2"/>
  <c r="N1344" i="2"/>
  <c r="O1344" i="2"/>
  <c r="AA1344" i="2"/>
  <c r="P1344" i="2"/>
  <c r="J1344" i="2"/>
  <c r="X1344" i="2"/>
  <c r="G1344" i="2"/>
  <c r="Y1344" i="2"/>
  <c r="M1344" i="2"/>
  <c r="T1344" i="2"/>
  <c r="Z1344" i="2"/>
  <c r="E1344" i="2"/>
  <c r="W1344" i="2"/>
  <c r="I1344" i="2"/>
  <c r="V1344" i="2"/>
  <c r="G1645" i="2"/>
  <c r="X1645" i="2"/>
  <c r="K1645" i="2"/>
  <c r="Q1645" i="2"/>
  <c r="R1645" i="2"/>
  <c r="N1645" i="2"/>
  <c r="L1645" i="2"/>
  <c r="O1645" i="2"/>
  <c r="AA1645" i="2"/>
  <c r="M1645" i="2"/>
  <c r="J1645" i="2"/>
  <c r="E1645" i="2"/>
  <c r="T1645" i="2"/>
  <c r="W1645" i="2"/>
  <c r="S1645" i="2"/>
  <c r="F1645" i="2"/>
  <c r="Z1645" i="2"/>
  <c r="U1645" i="2"/>
  <c r="AB1645" i="2"/>
  <c r="P1645" i="2"/>
  <c r="H1645" i="2"/>
  <c r="V1645" i="2"/>
  <c r="I1645" i="2"/>
  <c r="Y1645" i="2"/>
  <c r="J1614" i="2"/>
  <c r="Z1614" i="2"/>
  <c r="S1614" i="2"/>
  <c r="P1614" i="2"/>
  <c r="Y1614" i="2"/>
  <c r="U1614" i="2"/>
  <c r="N1614" i="2"/>
  <c r="G1614" i="2"/>
  <c r="W1614" i="2"/>
  <c r="X1614" i="2"/>
  <c r="L1614" i="2"/>
  <c r="M1614" i="2"/>
  <c r="R1614" i="2"/>
  <c r="AA1614" i="2"/>
  <c r="AB1614" i="2"/>
  <c r="V1614" i="2"/>
  <c r="H1614" i="2"/>
  <c r="T1614" i="2"/>
  <c r="K1614" i="2"/>
  <c r="I1614" i="2"/>
  <c r="E1614" i="2"/>
  <c r="F1614" i="2"/>
  <c r="O1614" i="2"/>
  <c r="Q1614" i="2"/>
  <c r="L1337" i="2"/>
  <c r="H1337" i="2"/>
  <c r="P1337" i="2"/>
  <c r="M1337" i="2"/>
  <c r="T1337" i="2"/>
  <c r="R1337" i="2"/>
  <c r="F1337" i="2"/>
  <c r="W1337" i="2"/>
  <c r="U1337" i="2"/>
  <c r="K1337" i="2"/>
  <c r="S1337" i="2"/>
  <c r="J1337" i="2"/>
  <c r="G1337" i="2"/>
  <c r="I1337" i="2"/>
  <c r="E1337" i="2"/>
  <c r="Q1337" i="2"/>
  <c r="X1337" i="2"/>
  <c r="Z1337" i="2"/>
  <c r="AB1337" i="2"/>
  <c r="Y1337" i="2"/>
  <c r="N1337" i="2"/>
  <c r="O1337" i="2"/>
  <c r="AA1337" i="2"/>
  <c r="V1337" i="2"/>
  <c r="R1351" i="2"/>
  <c r="M1351" i="2"/>
  <c r="O1351" i="2"/>
  <c r="U1351" i="2"/>
  <c r="AA1351" i="2"/>
  <c r="AB1351" i="2"/>
  <c r="F1351" i="2"/>
  <c r="V1351" i="2"/>
  <c r="S1351" i="2"/>
  <c r="T1351" i="2"/>
  <c r="L1351" i="2"/>
  <c r="P1351" i="2"/>
  <c r="J1351" i="2"/>
  <c r="Z1351" i="2"/>
  <c r="X1351" i="2"/>
  <c r="Y1351" i="2"/>
  <c r="W1351" i="2"/>
  <c r="Q1351" i="2"/>
  <c r="N1351" i="2"/>
  <c r="H1351" i="2"/>
  <c r="I1351" i="2"/>
  <c r="K1351" i="2"/>
  <c r="E1351" i="2"/>
  <c r="G1351" i="2"/>
  <c r="D2059" i="2"/>
  <c r="Q1321" i="2"/>
  <c r="O1321" i="2"/>
  <c r="X1321" i="2"/>
  <c r="K1321" i="2"/>
  <c r="Z1321" i="2"/>
  <c r="N1321" i="2"/>
  <c r="F1321" i="2"/>
  <c r="W1321" i="2"/>
  <c r="U1321" i="2"/>
  <c r="S1321" i="2"/>
  <c r="M1321" i="2"/>
  <c r="J1321" i="2"/>
  <c r="AB1321" i="2"/>
  <c r="E1321" i="2"/>
  <c r="R1321" i="2"/>
  <c r="H1321" i="2"/>
  <c r="T1321" i="2"/>
  <c r="V1321" i="2"/>
  <c r="G1321" i="2"/>
  <c r="I1321" i="2"/>
  <c r="Y1321" i="2"/>
  <c r="L1321" i="2"/>
  <c r="P1321" i="2"/>
  <c r="AA1321" i="2"/>
  <c r="J1327" i="2"/>
  <c r="Z1327" i="2"/>
  <c r="U1327" i="2"/>
  <c r="Q1327" i="2"/>
  <c r="S1327" i="2"/>
  <c r="O1327" i="2"/>
  <c r="N1327" i="2"/>
  <c r="E1327" i="2"/>
  <c r="AA1327" i="2"/>
  <c r="W1327" i="2"/>
  <c r="I1327" i="2"/>
  <c r="Y1327" i="2"/>
  <c r="R1327" i="2"/>
  <c r="G1327" i="2"/>
  <c r="T1327" i="2"/>
  <c r="V1327" i="2"/>
  <c r="L1327" i="2"/>
  <c r="X1327" i="2"/>
  <c r="K1327" i="2"/>
  <c r="AB1327" i="2"/>
  <c r="M1327" i="2"/>
  <c r="F1327" i="2"/>
  <c r="P1327" i="2"/>
  <c r="H1327" i="2"/>
  <c r="D2089" i="2"/>
  <c r="D1978" i="2"/>
  <c r="D2166" i="2"/>
  <c r="D2152" i="2"/>
  <c r="D2054" i="2"/>
  <c r="E1577" i="2"/>
  <c r="G1577" i="2"/>
  <c r="S1577" i="2"/>
  <c r="H1577" i="2"/>
  <c r="M1577" i="2"/>
  <c r="Z1577" i="2"/>
  <c r="L1577" i="2"/>
  <c r="O1577" i="2"/>
  <c r="X1577" i="2"/>
  <c r="R1577" i="2"/>
  <c r="F1577" i="2"/>
  <c r="I1577" i="2"/>
  <c r="T1577" i="2"/>
  <c r="W1577" i="2"/>
  <c r="K1577" i="2"/>
  <c r="Q1577" i="2"/>
  <c r="U1577" i="2"/>
  <c r="V1577" i="2"/>
  <c r="AB1577" i="2"/>
  <c r="P1577" i="2"/>
  <c r="AA1577" i="2"/>
  <c r="N1577" i="2"/>
  <c r="J1577" i="2"/>
  <c r="Y1577" i="2"/>
  <c r="U1691" i="2"/>
  <c r="Q1691" i="2"/>
  <c r="X1691" i="2"/>
  <c r="Y1691" i="2"/>
  <c r="AA1691" i="2"/>
  <c r="W1691" i="2"/>
  <c r="E1691" i="2"/>
  <c r="Z1691" i="2"/>
  <c r="V1691" i="2"/>
  <c r="H1691" i="2"/>
  <c r="R1691" i="2"/>
  <c r="O1691" i="2"/>
  <c r="J1691" i="2"/>
  <c r="F1691" i="2"/>
  <c r="AB1691" i="2"/>
  <c r="I1691" i="2"/>
  <c r="T1691" i="2"/>
  <c r="G1691" i="2"/>
  <c r="P1691" i="2"/>
  <c r="L1691" i="2"/>
  <c r="M1691" i="2"/>
  <c r="N1691" i="2"/>
  <c r="K1691" i="2"/>
  <c r="S1691" i="2"/>
  <c r="L1848" i="2"/>
  <c r="G1848" i="2"/>
  <c r="I1848" i="2"/>
  <c r="X1848" i="2"/>
  <c r="F1848" i="2"/>
  <c r="M1848" i="2"/>
  <c r="E1848" i="2"/>
  <c r="P1848" i="2"/>
  <c r="Y1848" i="2"/>
  <c r="Q1848" i="2"/>
  <c r="W1848" i="2"/>
  <c r="V1848" i="2"/>
  <c r="U1848" i="2"/>
  <c r="AA1848" i="2"/>
  <c r="R1848" i="2"/>
  <c r="Z1848" i="2"/>
  <c r="J1848" i="2"/>
  <c r="K1848" i="2"/>
  <c r="N1848" i="2"/>
  <c r="AB1848" i="2"/>
  <c r="O1848" i="2"/>
  <c r="S1848" i="2"/>
  <c r="H1848" i="2"/>
  <c r="T1848" i="2"/>
  <c r="H1575" i="2"/>
  <c r="I1575" i="2"/>
  <c r="J1575" i="2"/>
  <c r="E1575" i="2"/>
  <c r="AB1575" i="2"/>
  <c r="K1575" i="2"/>
  <c r="M1575" i="2"/>
  <c r="N1575" i="2"/>
  <c r="U1575" i="2"/>
  <c r="Z1575" i="2"/>
  <c r="Q1575" i="2"/>
  <c r="O1575" i="2"/>
  <c r="R1575" i="2"/>
  <c r="T1575" i="2"/>
  <c r="L1575" i="2"/>
  <c r="P1575" i="2"/>
  <c r="W1575" i="2"/>
  <c r="AA1575" i="2"/>
  <c r="G1575" i="2"/>
  <c r="X1575" i="2"/>
  <c r="Y1575" i="2"/>
  <c r="V1575" i="2"/>
  <c r="F1575" i="2"/>
  <c r="S1575" i="2"/>
  <c r="F1699" i="2"/>
  <c r="AB1699" i="2"/>
  <c r="X1699" i="2"/>
  <c r="U1699" i="2"/>
  <c r="I1699" i="2"/>
  <c r="O1699" i="2"/>
  <c r="L1699" i="2"/>
  <c r="H1699" i="2"/>
  <c r="N1699" i="2"/>
  <c r="E1699" i="2"/>
  <c r="J1699" i="2"/>
  <c r="W1699" i="2"/>
  <c r="Q1699" i="2"/>
  <c r="M1699" i="2"/>
  <c r="Y1699" i="2"/>
  <c r="P1699" i="2"/>
  <c r="K1699" i="2"/>
  <c r="S1699" i="2"/>
  <c r="V1699" i="2"/>
  <c r="R1699" i="2"/>
  <c r="T1699" i="2"/>
  <c r="Z1699" i="2"/>
  <c r="AA1699" i="2"/>
  <c r="G1699" i="2"/>
  <c r="H1576" i="2"/>
  <c r="Y1576" i="2"/>
  <c r="L1576" i="2"/>
  <c r="O1576" i="2"/>
  <c r="AB1576" i="2"/>
  <c r="E1576" i="2"/>
  <c r="T1576" i="2"/>
  <c r="R1576" i="2"/>
  <c r="M1576" i="2"/>
  <c r="P1576" i="2"/>
  <c r="Z1576" i="2"/>
  <c r="N1576" i="2"/>
  <c r="X1576" i="2"/>
  <c r="K1576" i="2"/>
  <c r="F1576" i="2"/>
  <c r="U1576" i="2"/>
  <c r="J1576" i="2"/>
  <c r="W1576" i="2"/>
  <c r="I1576" i="2"/>
  <c r="AA1576" i="2"/>
  <c r="V1576" i="2"/>
  <c r="G1576" i="2"/>
  <c r="S1576" i="2"/>
  <c r="Q1576" i="2"/>
  <c r="E1421" i="2"/>
  <c r="AA1421" i="2"/>
  <c r="L1421" i="2"/>
  <c r="AB1421" i="2"/>
  <c r="G1421" i="2"/>
  <c r="V1421" i="2"/>
  <c r="K1421" i="2"/>
  <c r="I1421" i="2"/>
  <c r="S1421" i="2"/>
  <c r="O1421" i="2"/>
  <c r="H1421" i="2"/>
  <c r="Z1421" i="2"/>
  <c r="P1421" i="2"/>
  <c r="Q1421" i="2"/>
  <c r="Y1421" i="2"/>
  <c r="T1421" i="2"/>
  <c r="R1421" i="2"/>
  <c r="J1421" i="2"/>
  <c r="F1421" i="2"/>
  <c r="U1421" i="2"/>
  <c r="X1421" i="2"/>
  <c r="M1421" i="2"/>
  <c r="W1421" i="2"/>
  <c r="N1421" i="2"/>
  <c r="AB1529" i="2"/>
  <c r="H1529" i="2"/>
  <c r="P1529" i="2"/>
  <c r="N1529" i="2"/>
  <c r="Z1529" i="2"/>
  <c r="Y1529" i="2"/>
  <c r="E1529" i="2"/>
  <c r="G1529" i="2"/>
  <c r="X1529" i="2"/>
  <c r="S1529" i="2"/>
  <c r="M1529" i="2"/>
  <c r="I1529" i="2"/>
  <c r="L1529" i="2"/>
  <c r="O1529" i="2"/>
  <c r="K1529" i="2"/>
  <c r="R1529" i="2"/>
  <c r="F1529" i="2"/>
  <c r="V1529" i="2"/>
  <c r="Q1529" i="2"/>
  <c r="T1529" i="2"/>
  <c r="U1529" i="2"/>
  <c r="W1529" i="2"/>
  <c r="J1529" i="2"/>
  <c r="AA1529" i="2"/>
  <c r="X1771" i="2"/>
  <c r="AB1771" i="2"/>
  <c r="F1771" i="2"/>
  <c r="J1771" i="2"/>
  <c r="G1771" i="2"/>
  <c r="R1771" i="2"/>
  <c r="E1771" i="2"/>
  <c r="Y1771" i="2"/>
  <c r="I1771" i="2"/>
  <c r="O1771" i="2"/>
  <c r="S1771" i="2"/>
  <c r="N1771" i="2"/>
  <c r="L1771" i="2"/>
  <c r="T1771" i="2"/>
  <c r="K1771" i="2"/>
  <c r="P1771" i="2"/>
  <c r="V1771" i="2"/>
  <c r="M1771" i="2"/>
  <c r="H1771" i="2"/>
  <c r="U1771" i="2"/>
  <c r="W1771" i="2"/>
  <c r="Q1771" i="2"/>
  <c r="Z1771" i="2"/>
  <c r="AA1771" i="2"/>
  <c r="W1434" i="2"/>
  <c r="V1434" i="2"/>
  <c r="X1434" i="2"/>
  <c r="U1434" i="2"/>
  <c r="Z1434" i="2"/>
  <c r="E1434" i="2"/>
  <c r="H1434" i="2"/>
  <c r="AA1434" i="2"/>
  <c r="AB1434" i="2"/>
  <c r="F1434" i="2"/>
  <c r="L1434" i="2"/>
  <c r="M1434" i="2"/>
  <c r="N1434" i="2"/>
  <c r="J1434" i="2"/>
  <c r="K1434" i="2"/>
  <c r="T1434" i="2"/>
  <c r="O1434" i="2"/>
  <c r="Q1434" i="2"/>
  <c r="P1434" i="2"/>
  <c r="I1434" i="2"/>
  <c r="R1434" i="2"/>
  <c r="G1434" i="2"/>
  <c r="S1434" i="2"/>
  <c r="Y1434" i="2"/>
  <c r="O1557" i="2"/>
  <c r="X1557" i="2"/>
  <c r="L1557" i="2"/>
  <c r="J1557" i="2"/>
  <c r="F1557" i="2"/>
  <c r="N1557" i="2"/>
  <c r="E1557" i="2"/>
  <c r="H1557" i="2"/>
  <c r="T1557" i="2"/>
  <c r="K1557" i="2"/>
  <c r="I1557" i="2"/>
  <c r="R1557" i="2"/>
  <c r="G1557" i="2"/>
  <c r="AA1557" i="2"/>
  <c r="V1557" i="2"/>
  <c r="W1557" i="2"/>
  <c r="AB1557" i="2"/>
  <c r="U1557" i="2"/>
  <c r="P1557" i="2"/>
  <c r="Z1557" i="2"/>
  <c r="Q1557" i="2"/>
  <c r="S1557" i="2"/>
  <c r="Y1557" i="2"/>
  <c r="M1557" i="2"/>
  <c r="R1908" i="2"/>
  <c r="N1908" i="2"/>
  <c r="Z1908" i="2"/>
  <c r="P1908" i="2"/>
  <c r="Y1908" i="2"/>
  <c r="Q1908" i="2"/>
  <c r="G1908" i="2"/>
  <c r="AB1908" i="2"/>
  <c r="X1908" i="2"/>
  <c r="K1908" i="2"/>
  <c r="J1908" i="2"/>
  <c r="U1908" i="2"/>
  <c r="H1908" i="2"/>
  <c r="F1908" i="2"/>
  <c r="M1908" i="2"/>
  <c r="E1908" i="2"/>
  <c r="S1908" i="2"/>
  <c r="AA1908" i="2"/>
  <c r="L1908" i="2"/>
  <c r="O1908" i="2"/>
  <c r="V1908" i="2"/>
  <c r="W1908" i="2"/>
  <c r="T1908" i="2"/>
  <c r="I1908" i="2"/>
  <c r="K1698" i="2"/>
  <c r="AA1698" i="2"/>
  <c r="T1698" i="2"/>
  <c r="M1698" i="2"/>
  <c r="R1698" i="2"/>
  <c r="V1698" i="2"/>
  <c r="O1698" i="2"/>
  <c r="H1698" i="2"/>
  <c r="X1698" i="2"/>
  <c r="U1698" i="2"/>
  <c r="Z1698" i="2"/>
  <c r="I1698" i="2"/>
  <c r="S1698" i="2"/>
  <c r="L1698" i="2"/>
  <c r="AB1698" i="2"/>
  <c r="Q1698" i="2"/>
  <c r="F1698" i="2"/>
  <c r="J1698" i="2"/>
  <c r="G1698" i="2"/>
  <c r="W1698" i="2"/>
  <c r="P1698" i="2"/>
  <c r="E1698" i="2"/>
  <c r="Y1698" i="2"/>
  <c r="N1698" i="2"/>
  <c r="G1844" i="2"/>
  <c r="X1844" i="2"/>
  <c r="S1844" i="2"/>
  <c r="I1844" i="2"/>
  <c r="Z1844" i="2"/>
  <c r="V1844" i="2"/>
  <c r="L1844" i="2"/>
  <c r="O1844" i="2"/>
  <c r="K1844" i="2"/>
  <c r="E1844" i="2"/>
  <c r="Y1844" i="2"/>
  <c r="F1844" i="2"/>
  <c r="T1844" i="2"/>
  <c r="W1844" i="2"/>
  <c r="AA1844" i="2"/>
  <c r="U1844" i="2"/>
  <c r="R1844" i="2"/>
  <c r="J1844" i="2"/>
  <c r="AB1844" i="2"/>
  <c r="Q1844" i="2"/>
  <c r="H1844" i="2"/>
  <c r="M1844" i="2"/>
  <c r="P1844" i="2"/>
  <c r="N1844" i="2"/>
  <c r="D2097" i="2"/>
  <c r="G1515" i="2"/>
  <c r="V1515" i="2"/>
  <c r="Y1515" i="2"/>
  <c r="Z1515" i="2"/>
  <c r="U1515" i="2"/>
  <c r="AA1515" i="2"/>
  <c r="F1515" i="2"/>
  <c r="AB1515" i="2"/>
  <c r="E1515" i="2"/>
  <c r="N1515" i="2"/>
  <c r="X1515" i="2"/>
  <c r="K1515" i="2"/>
  <c r="L1515" i="2"/>
  <c r="J1515" i="2"/>
  <c r="M1515" i="2"/>
  <c r="P1515" i="2"/>
  <c r="I1515" i="2"/>
  <c r="W1515" i="2"/>
  <c r="Q1515" i="2"/>
  <c r="R1515" i="2"/>
  <c r="T1515" i="2"/>
  <c r="H1515" i="2"/>
  <c r="O1515" i="2"/>
  <c r="S1515" i="2"/>
  <c r="N1883" i="2"/>
  <c r="Z1883" i="2"/>
  <c r="U1883" i="2"/>
  <c r="L1883" i="2"/>
  <c r="AB1883" i="2"/>
  <c r="M1883" i="2"/>
  <c r="Y1883" i="2"/>
  <c r="T1883" i="2"/>
  <c r="G1883" i="2"/>
  <c r="K1883" i="2"/>
  <c r="F1883" i="2"/>
  <c r="V1883" i="2"/>
  <c r="E1883" i="2"/>
  <c r="I1883" i="2"/>
  <c r="W1883" i="2"/>
  <c r="AA1883" i="2"/>
  <c r="S1883" i="2"/>
  <c r="H1883" i="2"/>
  <c r="P1883" i="2"/>
  <c r="J1883" i="2"/>
  <c r="X1883" i="2"/>
  <c r="R1883" i="2"/>
  <c r="O1883" i="2"/>
  <c r="Q1883" i="2"/>
  <c r="D2290" i="2"/>
  <c r="X1700" i="2"/>
  <c r="M1700" i="2"/>
  <c r="O1700" i="2"/>
  <c r="F1700" i="2"/>
  <c r="Z1700" i="2"/>
  <c r="K1700" i="2"/>
  <c r="E1700" i="2"/>
  <c r="L1700" i="2"/>
  <c r="AB1700" i="2"/>
  <c r="G1700" i="2"/>
  <c r="V1700" i="2"/>
  <c r="AA1700" i="2"/>
  <c r="I1700" i="2"/>
  <c r="S1700" i="2"/>
  <c r="T1700" i="2"/>
  <c r="H1700" i="2"/>
  <c r="P1700" i="2"/>
  <c r="R1700" i="2"/>
  <c r="Q1700" i="2"/>
  <c r="Y1700" i="2"/>
  <c r="W1700" i="2"/>
  <c r="U1700" i="2"/>
  <c r="J1700" i="2"/>
  <c r="N1700" i="2"/>
  <c r="F1410" i="2"/>
  <c r="X1410" i="2"/>
  <c r="V1410" i="2"/>
  <c r="Z1410" i="2"/>
  <c r="R1410" i="2"/>
  <c r="U1410" i="2"/>
  <c r="P1410" i="2"/>
  <c r="N1410" i="2"/>
  <c r="G1410" i="2"/>
  <c r="K1410" i="2"/>
  <c r="I1410" i="2"/>
  <c r="S1410" i="2"/>
  <c r="AB1410" i="2"/>
  <c r="H1410" i="2"/>
  <c r="W1410" i="2"/>
  <c r="AA1410" i="2"/>
  <c r="E1410" i="2"/>
  <c r="Y1410" i="2"/>
  <c r="L1410" i="2"/>
  <c r="T1410" i="2"/>
  <c r="M1410" i="2"/>
  <c r="Q1410" i="2"/>
  <c r="O1410" i="2"/>
  <c r="J1410" i="2"/>
  <c r="AB1625" i="2"/>
  <c r="H1625" i="2"/>
  <c r="P1625" i="2"/>
  <c r="N1625" i="2"/>
  <c r="J1625" i="2"/>
  <c r="V1625" i="2"/>
  <c r="E1625" i="2"/>
  <c r="G1625" i="2"/>
  <c r="X1625" i="2"/>
  <c r="S1625" i="2"/>
  <c r="M1625" i="2"/>
  <c r="Y1625" i="2"/>
  <c r="O1625" i="2"/>
  <c r="R1625" i="2"/>
  <c r="Z1625" i="2"/>
  <c r="W1625" i="2"/>
  <c r="Q1625" i="2"/>
  <c r="I1625" i="2"/>
  <c r="L1625" i="2"/>
  <c r="K1625" i="2"/>
  <c r="F1625" i="2"/>
  <c r="T1625" i="2"/>
  <c r="AA1625" i="2"/>
  <c r="U1625" i="2"/>
  <c r="P1865" i="2"/>
  <c r="K1865" i="2"/>
  <c r="R1865" i="2"/>
  <c r="Y1865" i="2"/>
  <c r="N1865" i="2"/>
  <c r="W1865" i="2"/>
  <c r="O1865" i="2"/>
  <c r="AA1865" i="2"/>
  <c r="V1865" i="2"/>
  <c r="Q1865" i="2"/>
  <c r="U1865" i="2"/>
  <c r="AB1865" i="2"/>
  <c r="Z1865" i="2"/>
  <c r="J1865" i="2"/>
  <c r="M1865" i="2"/>
  <c r="S1865" i="2"/>
  <c r="G1865" i="2"/>
  <c r="I1865" i="2"/>
  <c r="F1865" i="2"/>
  <c r="T1865" i="2"/>
  <c r="X1865" i="2"/>
  <c r="L1865" i="2"/>
  <c r="E1865" i="2"/>
  <c r="H1865" i="2"/>
  <c r="Q1393" i="2"/>
  <c r="S1393" i="2"/>
  <c r="T1393" i="2"/>
  <c r="I1393" i="2"/>
  <c r="N1393" i="2"/>
  <c r="R1393" i="2"/>
  <c r="F1393" i="2"/>
  <c r="W1393" i="2"/>
  <c r="Y1393" i="2"/>
  <c r="AA1393" i="2"/>
  <c r="X1393" i="2"/>
  <c r="Z1393" i="2"/>
  <c r="G1393" i="2"/>
  <c r="AB1393" i="2"/>
  <c r="E1393" i="2"/>
  <c r="H1393" i="2"/>
  <c r="O1393" i="2"/>
  <c r="J1393" i="2"/>
  <c r="L1393" i="2"/>
  <c r="K1393" i="2"/>
  <c r="M1393" i="2"/>
  <c r="U1393" i="2"/>
  <c r="P1393" i="2"/>
  <c r="V1393" i="2"/>
  <c r="S1901" i="2"/>
  <c r="L1901" i="2"/>
  <c r="AB1901" i="2"/>
  <c r="M1901" i="2"/>
  <c r="R1901" i="2"/>
  <c r="N1901" i="2"/>
  <c r="G1901" i="2"/>
  <c r="W1901" i="2"/>
  <c r="P1901" i="2"/>
  <c r="I1901" i="2"/>
  <c r="F1901" i="2"/>
  <c r="Z1901" i="2"/>
  <c r="K1901" i="2"/>
  <c r="AA1901" i="2"/>
  <c r="T1901" i="2"/>
  <c r="Q1901" i="2"/>
  <c r="V1901" i="2"/>
  <c r="E1901" i="2"/>
  <c r="O1901" i="2"/>
  <c r="H1901" i="2"/>
  <c r="X1901" i="2"/>
  <c r="Y1901" i="2"/>
  <c r="J1901" i="2"/>
  <c r="U1901" i="2"/>
  <c r="J1431" i="2"/>
  <c r="Z1431" i="2"/>
  <c r="X1431" i="2"/>
  <c r="Y1431" i="2"/>
  <c r="G1431" i="2"/>
  <c r="L1431" i="2"/>
  <c r="N1431" i="2"/>
  <c r="H1431" i="2"/>
  <c r="I1431" i="2"/>
  <c r="E1431" i="2"/>
  <c r="Q1431" i="2"/>
  <c r="U1431" i="2"/>
  <c r="R1431" i="2"/>
  <c r="M1431" i="2"/>
  <c r="O1431" i="2"/>
  <c r="P1431" i="2"/>
  <c r="AB1431" i="2"/>
  <c r="W1431" i="2"/>
  <c r="S1431" i="2"/>
  <c r="T1431" i="2"/>
  <c r="F1431" i="2"/>
  <c r="AA1431" i="2"/>
  <c r="V1431" i="2"/>
  <c r="K1431" i="2"/>
  <c r="D2467" i="2"/>
  <c r="O1850" i="2"/>
  <c r="H1850" i="2"/>
  <c r="X1850" i="2"/>
  <c r="Y1850" i="2"/>
  <c r="V1850" i="2"/>
  <c r="E1850" i="2"/>
  <c r="S1850" i="2"/>
  <c r="L1850" i="2"/>
  <c r="AB1850" i="2"/>
  <c r="M1850" i="2"/>
  <c r="J1850" i="2"/>
  <c r="N1850" i="2"/>
  <c r="G1850" i="2"/>
  <c r="W1850" i="2"/>
  <c r="P1850" i="2"/>
  <c r="I1850" i="2"/>
  <c r="U1850" i="2"/>
  <c r="R1850" i="2"/>
  <c r="Q1850" i="2"/>
  <c r="K1850" i="2"/>
  <c r="F1850" i="2"/>
  <c r="AA1850" i="2"/>
  <c r="Z1850" i="2"/>
  <c r="T1850" i="2"/>
  <c r="T1829" i="2"/>
  <c r="P1829" i="2"/>
  <c r="W1829" i="2"/>
  <c r="N1829" i="2"/>
  <c r="Q1829" i="2"/>
  <c r="U1829" i="2"/>
  <c r="E1829" i="2"/>
  <c r="Z1829" i="2"/>
  <c r="V1829" i="2"/>
  <c r="G1829" i="2"/>
  <c r="X1829" i="2"/>
  <c r="M1829" i="2"/>
  <c r="O1829" i="2"/>
  <c r="K1829" i="2"/>
  <c r="L1829" i="2"/>
  <c r="S1829" i="2"/>
  <c r="H1829" i="2"/>
  <c r="Y1829" i="2"/>
  <c r="J1829" i="2"/>
  <c r="AB1829" i="2"/>
  <c r="F1829" i="2"/>
  <c r="I1829" i="2"/>
  <c r="AA1829" i="2"/>
  <c r="R1829" i="2"/>
  <c r="K1610" i="2"/>
  <c r="AA1610" i="2"/>
  <c r="T1610" i="2"/>
  <c r="M1610" i="2"/>
  <c r="V1610" i="2"/>
  <c r="J1610" i="2"/>
  <c r="O1610" i="2"/>
  <c r="H1610" i="2"/>
  <c r="X1610" i="2"/>
  <c r="U1610" i="2"/>
  <c r="I1610" i="2"/>
  <c r="Z1610" i="2"/>
  <c r="S1610" i="2"/>
  <c r="L1610" i="2"/>
  <c r="AB1610" i="2"/>
  <c r="F1610" i="2"/>
  <c r="Y1610" i="2"/>
  <c r="Q1610" i="2"/>
  <c r="G1610" i="2"/>
  <c r="W1610" i="2"/>
  <c r="P1610" i="2"/>
  <c r="E1610" i="2"/>
  <c r="N1610" i="2"/>
  <c r="R1610" i="2"/>
  <c r="S1781" i="2"/>
  <c r="T1781" i="2"/>
  <c r="AA1781" i="2"/>
  <c r="G1781" i="2"/>
  <c r="Q1781" i="2"/>
  <c r="Y1781" i="2"/>
  <c r="E1781" i="2"/>
  <c r="X1781" i="2"/>
  <c r="Z1781" i="2"/>
  <c r="K1781" i="2"/>
  <c r="R1781" i="2"/>
  <c r="M1781" i="2"/>
  <c r="H1781" i="2"/>
  <c r="J1781" i="2"/>
  <c r="F1781" i="2"/>
  <c r="L1781" i="2"/>
  <c r="AB1781" i="2"/>
  <c r="U1781" i="2"/>
  <c r="N1781" i="2"/>
  <c r="O1781" i="2"/>
  <c r="P1781" i="2"/>
  <c r="W1781" i="2"/>
  <c r="V1781" i="2"/>
  <c r="I1781" i="2"/>
  <c r="D2184" i="2"/>
  <c r="D2174" i="2"/>
  <c r="X1484" i="2"/>
  <c r="J1484" i="2"/>
  <c r="E1484" i="2"/>
  <c r="W1484" i="2"/>
  <c r="Y1484" i="2"/>
  <c r="AA1484" i="2"/>
  <c r="H1484" i="2"/>
  <c r="Z1484" i="2"/>
  <c r="U1484" i="2"/>
  <c r="AB1484" i="2"/>
  <c r="L1484" i="2"/>
  <c r="M1484" i="2"/>
  <c r="T1484" i="2"/>
  <c r="S1484" i="2"/>
  <c r="N1484" i="2"/>
  <c r="F1484" i="2"/>
  <c r="I1484" i="2"/>
  <c r="V1484" i="2"/>
  <c r="Q1484" i="2"/>
  <c r="P1484" i="2"/>
  <c r="G1484" i="2"/>
  <c r="O1484" i="2"/>
  <c r="R1484" i="2"/>
  <c r="K1484" i="2"/>
  <c r="D2412" i="2"/>
  <c r="X1675" i="2"/>
  <c r="Y1675" i="2"/>
  <c r="F1675" i="2"/>
  <c r="V1675" i="2"/>
  <c r="AA1675" i="2"/>
  <c r="W1675" i="2"/>
  <c r="H1675" i="2"/>
  <c r="I1675" i="2"/>
  <c r="J1675" i="2"/>
  <c r="Q1675" i="2"/>
  <c r="E1675" i="2"/>
  <c r="O1675" i="2"/>
  <c r="M1675" i="2"/>
  <c r="N1675" i="2"/>
  <c r="U1675" i="2"/>
  <c r="AB1675" i="2"/>
  <c r="Z1675" i="2"/>
  <c r="G1675" i="2"/>
  <c r="P1675" i="2"/>
  <c r="L1675" i="2"/>
  <c r="R1675" i="2"/>
  <c r="K1675" i="2"/>
  <c r="T1675" i="2"/>
  <c r="S1675" i="2"/>
  <c r="H1635" i="2"/>
  <c r="I1635" i="2"/>
  <c r="E1635" i="2"/>
  <c r="Q1635" i="2"/>
  <c r="L1635" i="2"/>
  <c r="K1635" i="2"/>
  <c r="M1635" i="2"/>
  <c r="N1635" i="2"/>
  <c r="P1635" i="2"/>
  <c r="AB1635" i="2"/>
  <c r="U1635" i="2"/>
  <c r="AA1635" i="2"/>
  <c r="R1635" i="2"/>
  <c r="T1635" i="2"/>
  <c r="Z1635" i="2"/>
  <c r="J1635" i="2"/>
  <c r="S1635" i="2"/>
  <c r="W1635" i="2"/>
  <c r="G1635" i="2"/>
  <c r="X1635" i="2"/>
  <c r="Y1635" i="2"/>
  <c r="F1635" i="2"/>
  <c r="V1635" i="2"/>
  <c r="O1635" i="2"/>
  <c r="D2068" i="2"/>
  <c r="L1879" i="2"/>
  <c r="M1879" i="2"/>
  <c r="V1879" i="2"/>
  <c r="X1879" i="2"/>
  <c r="U1879" i="2"/>
  <c r="P1879" i="2"/>
  <c r="R1879" i="2"/>
  <c r="T1879" i="2"/>
  <c r="N1879" i="2"/>
  <c r="Z1879" i="2"/>
  <c r="O1879" i="2"/>
  <c r="J1879" i="2"/>
  <c r="Y1879" i="2"/>
  <c r="AB1879" i="2"/>
  <c r="Q1879" i="2"/>
  <c r="K1879" i="2"/>
  <c r="W1879" i="2"/>
  <c r="G1879" i="2"/>
  <c r="E1879" i="2"/>
  <c r="F1879" i="2"/>
  <c r="H1879" i="2"/>
  <c r="I1879" i="2"/>
  <c r="AA1879" i="2"/>
  <c r="S1879" i="2"/>
  <c r="D2266" i="2"/>
  <c r="O1889" i="2"/>
  <c r="H1889" i="2"/>
  <c r="X1889" i="2"/>
  <c r="Y1889" i="2"/>
  <c r="V1889" i="2"/>
  <c r="E1889" i="2"/>
  <c r="S1889" i="2"/>
  <c r="L1889" i="2"/>
  <c r="AB1889" i="2"/>
  <c r="U1889" i="2"/>
  <c r="J1889" i="2"/>
  <c r="M1889" i="2"/>
  <c r="G1889" i="2"/>
  <c r="W1889" i="2"/>
  <c r="P1889" i="2"/>
  <c r="I1889" i="2"/>
  <c r="F1889" i="2"/>
  <c r="R1889" i="2"/>
  <c r="K1889" i="2"/>
  <c r="AA1889" i="2"/>
  <c r="T1889" i="2"/>
  <c r="Q1889" i="2"/>
  <c r="N1889" i="2"/>
  <c r="Z1889" i="2"/>
  <c r="I1886" i="2"/>
  <c r="Y1886" i="2"/>
  <c r="R1886" i="2"/>
  <c r="O1886" i="2"/>
  <c r="T1886" i="2"/>
  <c r="X1886" i="2"/>
  <c r="M1886" i="2"/>
  <c r="F1886" i="2"/>
  <c r="V1886" i="2"/>
  <c r="W1886" i="2"/>
  <c r="AB1886" i="2"/>
  <c r="S1886" i="2"/>
  <c r="U1886" i="2"/>
  <c r="G1886" i="2"/>
  <c r="P1886" i="2"/>
  <c r="J1886" i="2"/>
  <c r="K1886" i="2"/>
  <c r="AA1886" i="2"/>
  <c r="E1886" i="2"/>
  <c r="N1886" i="2"/>
  <c r="L1886" i="2"/>
  <c r="Q1886" i="2"/>
  <c r="Z1886" i="2"/>
  <c r="H1886" i="2"/>
  <c r="W1589" i="2"/>
  <c r="S1589" i="2"/>
  <c r="L1589" i="2"/>
  <c r="Y1589" i="2"/>
  <c r="U1589" i="2"/>
  <c r="M1589" i="2"/>
  <c r="E1589" i="2"/>
  <c r="H1589" i="2"/>
  <c r="T1589" i="2"/>
  <c r="AB1589" i="2"/>
  <c r="I1589" i="2"/>
  <c r="R1589" i="2"/>
  <c r="G1589" i="2"/>
  <c r="P1589" i="2"/>
  <c r="K1589" i="2"/>
  <c r="Z1589" i="2"/>
  <c r="V1589" i="2"/>
  <c r="Q1589" i="2"/>
  <c r="O1589" i="2"/>
  <c r="X1589" i="2"/>
  <c r="AA1589" i="2"/>
  <c r="J1589" i="2"/>
  <c r="F1589" i="2"/>
  <c r="N1589" i="2"/>
  <c r="L1648" i="2"/>
  <c r="K1648" i="2"/>
  <c r="F1648" i="2"/>
  <c r="P1648" i="2"/>
  <c r="H1648" i="2"/>
  <c r="J1648" i="2"/>
  <c r="M1648" i="2"/>
  <c r="AB1648" i="2"/>
  <c r="AA1648" i="2"/>
  <c r="V1648" i="2"/>
  <c r="N1648" i="2"/>
  <c r="Z1648" i="2"/>
  <c r="T1648" i="2"/>
  <c r="E1648" i="2"/>
  <c r="Q1648" i="2"/>
  <c r="O1648" i="2"/>
  <c r="W1648" i="2"/>
  <c r="G1648" i="2"/>
  <c r="U1648" i="2"/>
  <c r="R1648" i="2"/>
  <c r="X1648" i="2"/>
  <c r="I1648" i="2"/>
  <c r="S1648" i="2"/>
  <c r="Y1648" i="2"/>
  <c r="P1857" i="2"/>
  <c r="L1857" i="2"/>
  <c r="N1857" i="2"/>
  <c r="O1857" i="2"/>
  <c r="U1857" i="2"/>
  <c r="I1857" i="2"/>
  <c r="E1857" i="2"/>
  <c r="V1857" i="2"/>
  <c r="R1857" i="2"/>
  <c r="X1857" i="2"/>
  <c r="Z1857" i="2"/>
  <c r="Q1857" i="2"/>
  <c r="F1857" i="2"/>
  <c r="AA1857" i="2"/>
  <c r="W1857" i="2"/>
  <c r="S1857" i="2"/>
  <c r="H1857" i="2"/>
  <c r="Y1857" i="2"/>
  <c r="K1857" i="2"/>
  <c r="G1857" i="2"/>
  <c r="AB1857" i="2"/>
  <c r="T1857" i="2"/>
  <c r="J1857" i="2"/>
  <c r="M1857" i="2"/>
  <c r="D2062" i="2"/>
  <c r="D2358" i="2"/>
  <c r="M1707" i="2"/>
  <c r="N1707" i="2"/>
  <c r="P1707" i="2"/>
  <c r="F1707" i="2"/>
  <c r="L1707" i="2"/>
  <c r="G1707" i="2"/>
  <c r="R1707" i="2"/>
  <c r="T1707" i="2"/>
  <c r="Z1707" i="2"/>
  <c r="Q1707" i="2"/>
  <c r="K1707" i="2"/>
  <c r="S1707" i="2"/>
  <c r="X1707" i="2"/>
  <c r="Y1707" i="2"/>
  <c r="U1707" i="2"/>
  <c r="AB1707" i="2"/>
  <c r="AA1707" i="2"/>
  <c r="W1707" i="2"/>
  <c r="H1707" i="2"/>
  <c r="I1707" i="2"/>
  <c r="E1707" i="2"/>
  <c r="V1707" i="2"/>
  <c r="J1707" i="2"/>
  <c r="O1707" i="2"/>
  <c r="L1686" i="2"/>
  <c r="AB1686" i="2"/>
  <c r="Q1686" i="2"/>
  <c r="N1686" i="2"/>
  <c r="K1686" i="2"/>
  <c r="W1686" i="2"/>
  <c r="P1686" i="2"/>
  <c r="E1686" i="2"/>
  <c r="U1686" i="2"/>
  <c r="V1686" i="2"/>
  <c r="S1686" i="2"/>
  <c r="R1686" i="2"/>
  <c r="T1686" i="2"/>
  <c r="I1686" i="2"/>
  <c r="Y1686" i="2"/>
  <c r="J1686" i="2"/>
  <c r="G1686" i="2"/>
  <c r="AA1686" i="2"/>
  <c r="H1686" i="2"/>
  <c r="Z1686" i="2"/>
  <c r="X1686" i="2"/>
  <c r="O1686" i="2"/>
  <c r="M1686" i="2"/>
  <c r="F1686" i="2"/>
  <c r="AB1376" i="2"/>
  <c r="S1376" i="2"/>
  <c r="U1376" i="2"/>
  <c r="F1376" i="2"/>
  <c r="R1376" i="2"/>
  <c r="K1376" i="2"/>
  <c r="T1376" i="2"/>
  <c r="Q1376" i="2"/>
  <c r="X1376" i="2"/>
  <c r="W1376" i="2"/>
  <c r="AA1376" i="2"/>
  <c r="J1376" i="2"/>
  <c r="E1376" i="2"/>
  <c r="O1376" i="2"/>
  <c r="M1376" i="2"/>
  <c r="H1376" i="2"/>
  <c r="Z1376" i="2"/>
  <c r="N1376" i="2"/>
  <c r="Y1376" i="2"/>
  <c r="V1376" i="2"/>
  <c r="P1376" i="2"/>
  <c r="L1376" i="2"/>
  <c r="G1376" i="2"/>
  <c r="I1376" i="2"/>
  <c r="D2067" i="2"/>
  <c r="F1745" i="2"/>
  <c r="AA1745" i="2"/>
  <c r="W1745" i="2"/>
  <c r="X1745" i="2"/>
  <c r="N1745" i="2"/>
  <c r="Y1745" i="2"/>
  <c r="K1745" i="2"/>
  <c r="G1745" i="2"/>
  <c r="AB1745" i="2"/>
  <c r="Z1745" i="2"/>
  <c r="O1745" i="2"/>
  <c r="M1745" i="2"/>
  <c r="P1745" i="2"/>
  <c r="L1745" i="2"/>
  <c r="H1745" i="2"/>
  <c r="J1745" i="2"/>
  <c r="U1745" i="2"/>
  <c r="I1745" i="2"/>
  <c r="E1745" i="2"/>
  <c r="V1745" i="2"/>
  <c r="R1745" i="2"/>
  <c r="S1745" i="2"/>
  <c r="T1745" i="2"/>
  <c r="Q1745" i="2"/>
  <c r="D2147" i="2"/>
  <c r="K1407" i="2"/>
  <c r="AA1407" i="2"/>
  <c r="X1407" i="2"/>
  <c r="Y1407" i="2"/>
  <c r="F1407" i="2"/>
  <c r="J1407" i="2"/>
  <c r="O1407" i="2"/>
  <c r="H1407" i="2"/>
  <c r="I1407" i="2"/>
  <c r="E1407" i="2"/>
  <c r="Q1407" i="2"/>
  <c r="L1407" i="2"/>
  <c r="S1407" i="2"/>
  <c r="M1407" i="2"/>
  <c r="N1407" i="2"/>
  <c r="P1407" i="2"/>
  <c r="AB1407" i="2"/>
  <c r="V1407" i="2"/>
  <c r="G1407" i="2"/>
  <c r="W1407" i="2"/>
  <c r="R1407" i="2"/>
  <c r="T1407" i="2"/>
  <c r="Z1407" i="2"/>
  <c r="U1407" i="2"/>
  <c r="D2018" i="2"/>
  <c r="D2104" i="2"/>
  <c r="D2398" i="2" l="1"/>
  <c r="D2333" i="2"/>
  <c r="D2422" i="2"/>
  <c r="D2229" i="2"/>
  <c r="D2378" i="2"/>
  <c r="D2431" i="2"/>
  <c r="D2329" i="2"/>
  <c r="D2390" i="2"/>
  <c r="D2470" i="2"/>
  <c r="D2314" i="2"/>
  <c r="D2400" i="2"/>
  <c r="D2438" i="2"/>
  <c r="D2305" i="2"/>
  <c r="D2248" i="2"/>
  <c r="D2443" i="2"/>
  <c r="D2232" i="2"/>
  <c r="AB2232" i="2" s="1"/>
  <c r="D2311" i="2"/>
  <c r="D2428" i="2"/>
  <c r="D2395" i="2"/>
  <c r="D2448" i="2"/>
  <c r="D2260" i="2"/>
  <c r="D2254" i="2"/>
  <c r="D2465" i="2"/>
  <c r="D2228" i="2"/>
  <c r="D2215" i="2"/>
  <c r="D2464" i="2"/>
  <c r="D2298" i="2"/>
  <c r="D2274" i="2"/>
  <c r="D2207" i="2"/>
  <c r="D2319" i="2"/>
  <c r="D2241" i="2"/>
  <c r="D2288" i="2"/>
  <c r="D2414" i="2"/>
  <c r="D2463" i="2"/>
  <c r="D2461" i="2"/>
  <c r="D2451" i="2"/>
  <c r="D2420" i="2"/>
  <c r="D2376" i="2"/>
  <c r="D2384" i="2"/>
  <c r="D2200" i="2"/>
  <c r="D2219" i="2"/>
  <c r="D2188" i="2"/>
  <c r="D2468" i="2"/>
  <c r="D2365" i="2"/>
  <c r="D2313" i="2"/>
  <c r="D2423" i="2"/>
  <c r="D2186" i="2"/>
  <c r="D2375" i="2"/>
  <c r="D2265" i="2"/>
  <c r="D2439" i="2"/>
  <c r="D2405" i="2"/>
  <c r="D2361" i="2"/>
  <c r="D2306" i="2"/>
  <c r="D2377" i="2"/>
  <c r="D2182" i="2"/>
  <c r="D2278" i="2"/>
  <c r="D2386" i="2"/>
  <c r="D2230" i="2"/>
  <c r="D2339" i="2"/>
  <c r="D2255" i="2"/>
  <c r="D2181" i="2"/>
  <c r="D2195" i="2"/>
  <c r="D2177" i="2"/>
  <c r="D2302" i="2"/>
  <c r="D2372" i="2"/>
  <c r="D2324" i="2"/>
  <c r="D2460" i="2"/>
  <c r="D2273" i="2"/>
  <c r="D2437" i="2"/>
  <c r="D2393" i="2"/>
  <c r="D2227" i="2"/>
  <c r="D2370" i="2"/>
  <c r="D2403" i="2"/>
  <c r="D2332" i="2"/>
  <c r="D2253" i="2"/>
  <c r="D2415" i="2"/>
  <c r="D2251" i="2"/>
  <c r="D2213" i="2"/>
  <c r="D2307" i="2"/>
  <c r="D2204" i="2"/>
  <c r="D2279" i="2"/>
  <c r="D2326" i="2"/>
  <c r="D2193" i="2"/>
  <c r="D2194" i="2"/>
  <c r="D2411" i="2"/>
  <c r="D2240" i="2"/>
  <c r="D2442" i="2"/>
  <c r="D2318" i="2"/>
  <c r="D2342" i="2"/>
  <c r="D2331" i="2"/>
  <c r="D2287" i="2"/>
  <c r="D2408" i="2"/>
  <c r="D2383" i="2"/>
  <c r="D2203" i="2"/>
  <c r="D2402" i="2"/>
  <c r="D2325" i="2"/>
  <c r="D2235" i="2"/>
  <c r="D2173" i="2"/>
  <c r="D2321" i="2"/>
  <c r="D2233" i="2"/>
  <c r="D2334" i="2"/>
  <c r="D2441" i="2"/>
  <c r="D2380" i="2"/>
  <c r="D2242" i="2"/>
  <c r="D2225" i="2"/>
  <c r="D2297" i="2"/>
  <c r="D2258" i="2"/>
  <c r="D2350" i="2"/>
  <c r="D2282" i="2"/>
  <c r="D2289" i="2"/>
  <c r="D2323" i="2"/>
  <c r="D2446" i="2"/>
  <c r="D2223" i="2"/>
  <c r="D2261" i="2"/>
  <c r="D2338" i="2"/>
  <c r="D2176" i="2"/>
  <c r="D2238" i="2"/>
  <c r="D2462" i="2"/>
  <c r="D2337" i="2"/>
  <c r="D2291" i="2"/>
  <c r="D2433" i="2"/>
  <c r="D2381" i="2"/>
  <c r="D2300" i="2"/>
  <c r="D2206" i="2"/>
  <c r="D2180" i="2"/>
  <c r="D2389" i="2"/>
  <c r="D2351" i="2"/>
  <c r="D2267" i="2"/>
  <c r="D2224" i="2"/>
  <c r="D2170" i="2"/>
  <c r="D2457" i="2"/>
  <c r="D2268" i="2"/>
  <c r="D2348" i="2"/>
  <c r="D2425" i="2"/>
  <c r="D2399" i="2"/>
  <c r="D2192" i="2"/>
  <c r="D2347" i="2"/>
  <c r="D2217" i="2"/>
  <c r="D2346" i="2"/>
  <c r="D2317" i="2"/>
  <c r="D2270" i="2"/>
  <c r="D2344" i="2"/>
  <c r="D2340" i="2"/>
  <c r="D2309" i="2"/>
  <c r="D2301" i="2"/>
  <c r="D2239" i="2"/>
  <c r="D2256" i="2"/>
  <c r="D2285" i="2"/>
  <c r="D2357" i="2"/>
  <c r="D2366" i="2"/>
  <c r="D2432" i="2"/>
  <c r="D2336" i="2"/>
  <c r="D2277" i="2"/>
  <c r="D2341" i="2"/>
  <c r="D2243" i="2"/>
  <c r="D2382" i="2"/>
  <c r="D2249" i="2"/>
  <c r="D2197" i="2"/>
  <c r="D2322" i="2"/>
  <c r="D2220" i="2"/>
  <c r="D2469" i="2"/>
  <c r="D2168" i="2"/>
  <c r="D2234" i="2"/>
  <c r="D2259" i="2"/>
  <c r="D2424" i="2"/>
  <c r="D2440" i="2"/>
  <c r="D2454" i="2"/>
  <c r="D2429" i="2"/>
  <c r="D2368" i="2"/>
  <c r="D2369" i="2"/>
  <c r="D2362" i="2"/>
  <c r="D2293" i="2"/>
  <c r="D2275" i="2"/>
  <c r="D2394" i="2"/>
  <c r="D2419" i="2"/>
  <c r="D2373" i="2"/>
  <c r="D2263" i="2"/>
  <c r="D2272" i="2"/>
  <c r="D2445" i="2"/>
  <c r="D2310" i="2"/>
  <c r="D2295" i="2"/>
  <c r="D2363" i="2"/>
  <c r="D2312" i="2"/>
  <c r="D2444" i="2"/>
  <c r="D2191" i="2"/>
  <c r="D2409" i="2"/>
  <c r="D2283" i="2"/>
  <c r="D2410" i="2"/>
  <c r="D2353" i="2"/>
  <c r="D2308" i="2"/>
  <c r="D2320" i="2"/>
  <c r="D2196" i="2"/>
  <c r="D2212" i="2"/>
  <c r="D2211" i="2"/>
  <c r="D2183" i="2"/>
  <c r="D2303" i="2"/>
  <c r="D2401" i="2"/>
  <c r="D2284" i="2"/>
  <c r="D2185" i="2"/>
  <c r="D2264" i="2"/>
  <c r="D2371" i="2"/>
  <c r="D2210" i="2"/>
  <c r="D2221" i="2"/>
  <c r="D2452" i="2"/>
  <c r="D2330" i="2"/>
  <c r="D2222" i="2"/>
  <c r="D2286" i="2"/>
  <c r="D2416" i="2"/>
  <c r="D2335" i="2"/>
  <c r="D2257" i="2"/>
  <c r="D2453" i="2"/>
  <c r="D2391" i="2"/>
  <c r="D2421" i="2"/>
  <c r="D2396" i="2"/>
  <c r="D2187" i="2"/>
  <c r="D2236" i="2"/>
  <c r="D2246" i="2"/>
  <c r="D2355" i="2"/>
  <c r="D2413" i="2"/>
  <c r="H2147" i="2"/>
  <c r="E2147" i="2"/>
  <c r="W2147" i="2"/>
  <c r="K2147" i="2"/>
  <c r="Z2147" i="2"/>
  <c r="J2147" i="2"/>
  <c r="L2147" i="2"/>
  <c r="U2147" i="2"/>
  <c r="I2147" i="2"/>
  <c r="AA2147" i="2"/>
  <c r="V2147" i="2"/>
  <c r="S2147" i="2"/>
  <c r="T2147" i="2"/>
  <c r="N2147" i="2"/>
  <c r="Y2147" i="2"/>
  <c r="P2147" i="2"/>
  <c r="F2147" i="2"/>
  <c r="X2147" i="2"/>
  <c r="AB2147" i="2"/>
  <c r="G2147" i="2"/>
  <c r="R2147" i="2"/>
  <c r="Q2147" i="2"/>
  <c r="O2147" i="2"/>
  <c r="M2147" i="2"/>
  <c r="F2358" i="2"/>
  <c r="W2358" i="2"/>
  <c r="X2358" i="2"/>
  <c r="H2358" i="2"/>
  <c r="U2358" i="2"/>
  <c r="J2358" i="2"/>
  <c r="G2358" i="2"/>
  <c r="AB2358" i="2"/>
  <c r="I2358" i="2"/>
  <c r="O2358" i="2"/>
  <c r="K2358" i="2"/>
  <c r="V2358" i="2"/>
  <c r="L2358" i="2"/>
  <c r="M2358" i="2"/>
  <c r="T2358" i="2"/>
  <c r="E2358" i="2"/>
  <c r="P2358" i="2"/>
  <c r="R2358" i="2"/>
  <c r="Q2358" i="2"/>
  <c r="S2358" i="2"/>
  <c r="Y2358" i="2"/>
  <c r="AA2358" i="2"/>
  <c r="Z2358" i="2"/>
  <c r="N2358" i="2"/>
  <c r="E2443" i="2"/>
  <c r="Y2443" i="2"/>
  <c r="K2443" i="2"/>
  <c r="S2443" i="2"/>
  <c r="W2443" i="2"/>
  <c r="F2443" i="2"/>
  <c r="O2443" i="2"/>
  <c r="I2443" i="2"/>
  <c r="L2443" i="2"/>
  <c r="X2443" i="2"/>
  <c r="V2443" i="2"/>
  <c r="Q2443" i="2"/>
  <c r="T2443" i="2"/>
  <c r="AB2443" i="2"/>
  <c r="J2443" i="2"/>
  <c r="R2443" i="2"/>
  <c r="G2443" i="2"/>
  <c r="M2443" i="2"/>
  <c r="N2443" i="2"/>
  <c r="AA2443" i="2"/>
  <c r="U2443" i="2"/>
  <c r="Z2443" i="2"/>
  <c r="H2443" i="2"/>
  <c r="P2443" i="2"/>
  <c r="G2232" i="2"/>
  <c r="U2232" i="2"/>
  <c r="E2311" i="2"/>
  <c r="V2311" i="2"/>
  <c r="K2311" i="2"/>
  <c r="H2311" i="2"/>
  <c r="P2311" i="2"/>
  <c r="X2311" i="2"/>
  <c r="L2311" i="2"/>
  <c r="F2311" i="2"/>
  <c r="T2311" i="2"/>
  <c r="J2311" i="2"/>
  <c r="N2311" i="2"/>
  <c r="S2311" i="2"/>
  <c r="O2311" i="2"/>
  <c r="U2311" i="2"/>
  <c r="R2311" i="2"/>
  <c r="Y2311" i="2"/>
  <c r="W2311" i="2"/>
  <c r="Z2311" i="2"/>
  <c r="AB2311" i="2"/>
  <c r="AA2311" i="2"/>
  <c r="Q2311" i="2"/>
  <c r="G2311" i="2"/>
  <c r="M2311" i="2"/>
  <c r="I2311" i="2"/>
  <c r="J2428" i="2"/>
  <c r="Z2428" i="2"/>
  <c r="L2428" i="2"/>
  <c r="K2428" i="2"/>
  <c r="X2428" i="2"/>
  <c r="E2428" i="2"/>
  <c r="N2428" i="2"/>
  <c r="O2428" i="2"/>
  <c r="T2428" i="2"/>
  <c r="AA2428" i="2"/>
  <c r="M2428" i="2"/>
  <c r="U2428" i="2"/>
  <c r="R2428" i="2"/>
  <c r="S2428" i="2"/>
  <c r="AB2428" i="2"/>
  <c r="H2428" i="2"/>
  <c r="I2428" i="2"/>
  <c r="Y2428" i="2"/>
  <c r="F2428" i="2"/>
  <c r="V2428" i="2"/>
  <c r="W2428" i="2"/>
  <c r="G2428" i="2"/>
  <c r="P2428" i="2"/>
  <c r="Q2428" i="2"/>
  <c r="R2097" i="2"/>
  <c r="K2097" i="2"/>
  <c r="AA2097" i="2"/>
  <c r="L2097" i="2"/>
  <c r="Y2097" i="2"/>
  <c r="U2097" i="2"/>
  <c r="F2097" i="2"/>
  <c r="V2097" i="2"/>
  <c r="O2097" i="2"/>
  <c r="H2097" i="2"/>
  <c r="T2097" i="2"/>
  <c r="J2097" i="2"/>
  <c r="Z2097" i="2"/>
  <c r="S2097" i="2"/>
  <c r="P2097" i="2"/>
  <c r="I2097" i="2"/>
  <c r="E2097" i="2"/>
  <c r="N2097" i="2"/>
  <c r="G2097" i="2"/>
  <c r="W2097" i="2"/>
  <c r="X2097" i="2"/>
  <c r="Q2097" i="2"/>
  <c r="M2097" i="2"/>
  <c r="I2166" i="2"/>
  <c r="AB2166" i="2"/>
  <c r="U2166" i="2"/>
  <c r="N2166" i="2"/>
  <c r="R2166" i="2"/>
  <c r="AA2166" i="2"/>
  <c r="H2166" i="2"/>
  <c r="Q2166" i="2"/>
  <c r="M2166" i="2"/>
  <c r="J2166" i="2"/>
  <c r="G2166" i="2"/>
  <c r="K2166" i="2"/>
  <c r="P2166" i="2"/>
  <c r="Y2166" i="2"/>
  <c r="T2166" i="2"/>
  <c r="Z2166" i="2"/>
  <c r="W2166" i="2"/>
  <c r="F2166" i="2"/>
  <c r="X2166" i="2"/>
  <c r="L2166" i="2"/>
  <c r="E2166" i="2"/>
  <c r="S2166" i="2"/>
  <c r="V2166" i="2"/>
  <c r="O2166" i="2"/>
  <c r="R2400" i="2"/>
  <c r="O2400" i="2"/>
  <c r="L2400" i="2"/>
  <c r="H2400" i="2"/>
  <c r="Y2400" i="2"/>
  <c r="E2400" i="2"/>
  <c r="F2400" i="2"/>
  <c r="V2400" i="2"/>
  <c r="S2400" i="2"/>
  <c r="P2400" i="2"/>
  <c r="T2400" i="2"/>
  <c r="U2400" i="2"/>
  <c r="J2400" i="2"/>
  <c r="Z2400" i="2"/>
  <c r="W2400" i="2"/>
  <c r="X2400" i="2"/>
  <c r="AB2400" i="2"/>
  <c r="M2400" i="2"/>
  <c r="N2400" i="2"/>
  <c r="K2400" i="2"/>
  <c r="AA2400" i="2"/>
  <c r="G2400" i="2"/>
  <c r="I2400" i="2"/>
  <c r="Q2400" i="2"/>
  <c r="H2035" i="2"/>
  <c r="E2035" i="2"/>
  <c r="W2035" i="2"/>
  <c r="K2035" i="2"/>
  <c r="Z2035" i="2"/>
  <c r="O2035" i="2"/>
  <c r="L2035" i="2"/>
  <c r="U2035" i="2"/>
  <c r="I2035" i="2"/>
  <c r="AA2035" i="2"/>
  <c r="M2035" i="2"/>
  <c r="J2035" i="2"/>
  <c r="T2035" i="2"/>
  <c r="N2035" i="2"/>
  <c r="Y2035" i="2"/>
  <c r="P2035" i="2"/>
  <c r="X2035" i="2"/>
  <c r="S2035" i="2"/>
  <c r="G2035" i="2"/>
  <c r="R2035" i="2"/>
  <c r="Q2035" i="2"/>
  <c r="F2035" i="2"/>
  <c r="V2035" i="2"/>
  <c r="L2167" i="2"/>
  <c r="I2167" i="2"/>
  <c r="M2167" i="2"/>
  <c r="U2167" i="2"/>
  <c r="K2167" i="2"/>
  <c r="Z2167" i="2"/>
  <c r="G2167" i="2"/>
  <c r="AB2167" i="2"/>
  <c r="Y2167" i="2"/>
  <c r="F2167" i="2"/>
  <c r="Q2167" i="2"/>
  <c r="O2167" i="2"/>
  <c r="H2167" i="2"/>
  <c r="P2167" i="2"/>
  <c r="R2167" i="2"/>
  <c r="V2167" i="2"/>
  <c r="W2167" i="2"/>
  <c r="E2167" i="2"/>
  <c r="X2167" i="2"/>
  <c r="T2167" i="2"/>
  <c r="AA2167" i="2"/>
  <c r="S2167" i="2"/>
  <c r="J2167" i="2"/>
  <c r="N2167" i="2"/>
  <c r="E2072" i="2"/>
  <c r="X2072" i="2"/>
  <c r="Z2072" i="2"/>
  <c r="AA2072" i="2"/>
  <c r="G2072" i="2"/>
  <c r="Y2072" i="2"/>
  <c r="H2072" i="2"/>
  <c r="J2072" i="2"/>
  <c r="K2072" i="2"/>
  <c r="L2072" i="2"/>
  <c r="R2072" i="2"/>
  <c r="I2072" i="2"/>
  <c r="N2072" i="2"/>
  <c r="O2072" i="2"/>
  <c r="V2072" i="2"/>
  <c r="W2072" i="2"/>
  <c r="U2072" i="2"/>
  <c r="S2072" i="2"/>
  <c r="T2072" i="2"/>
  <c r="P2072" i="2"/>
  <c r="F2072" i="2"/>
  <c r="M2072" i="2"/>
  <c r="Q2072" i="2"/>
  <c r="R2305" i="2"/>
  <c r="K2305" i="2"/>
  <c r="L2305" i="2"/>
  <c r="H2305" i="2"/>
  <c r="Y2305" i="2"/>
  <c r="U2305" i="2"/>
  <c r="F2305" i="2"/>
  <c r="V2305" i="2"/>
  <c r="S2305" i="2"/>
  <c r="T2305" i="2"/>
  <c r="P2305" i="2"/>
  <c r="M2305" i="2"/>
  <c r="J2305" i="2"/>
  <c r="Z2305" i="2"/>
  <c r="W2305" i="2"/>
  <c r="AB2305" i="2"/>
  <c r="X2305" i="2"/>
  <c r="Q2305" i="2"/>
  <c r="N2305" i="2"/>
  <c r="G2305" i="2"/>
  <c r="AA2305" i="2"/>
  <c r="O2305" i="2"/>
  <c r="I2305" i="2"/>
  <c r="E2305" i="2"/>
  <c r="F2122" i="2"/>
  <c r="L2122" i="2"/>
  <c r="U2122" i="2"/>
  <c r="X2122" i="2"/>
  <c r="J2122" i="2"/>
  <c r="N2122" i="2"/>
  <c r="I2122" i="2"/>
  <c r="T2122" i="2"/>
  <c r="P2122" i="2"/>
  <c r="W2122" i="2"/>
  <c r="S2122" i="2"/>
  <c r="O2122" i="2"/>
  <c r="Q2122" i="2"/>
  <c r="AB2122" i="2"/>
  <c r="E2122" i="2"/>
  <c r="G2122" i="2"/>
  <c r="V2122" i="2"/>
  <c r="K2122" i="2"/>
  <c r="Y2122" i="2"/>
  <c r="M2122" i="2"/>
  <c r="H2122" i="2"/>
  <c r="Z2122" i="2"/>
  <c r="AA2122" i="2"/>
  <c r="R2122" i="2"/>
  <c r="T2248" i="2"/>
  <c r="V2248" i="2"/>
  <c r="AB2248" i="2"/>
  <c r="H2248" i="2"/>
  <c r="U2248" i="2"/>
  <c r="Y2248" i="2"/>
  <c r="E2248" i="2"/>
  <c r="Z2248" i="2"/>
  <c r="AA2248" i="2"/>
  <c r="P2248" i="2"/>
  <c r="N2248" i="2"/>
  <c r="Q2248" i="2"/>
  <c r="J2248" i="2"/>
  <c r="F2248" i="2"/>
  <c r="L2248" i="2"/>
  <c r="G2248" i="2"/>
  <c r="S2248" i="2"/>
  <c r="I2248" i="2"/>
  <c r="O2248" i="2"/>
  <c r="K2248" i="2"/>
  <c r="W2248" i="2"/>
  <c r="R2248" i="2"/>
  <c r="X2248" i="2"/>
  <c r="M2248" i="2"/>
  <c r="R1929" i="2"/>
  <c r="K1929" i="2"/>
  <c r="AA1929" i="2"/>
  <c r="H1929" i="2"/>
  <c r="E1929" i="2"/>
  <c r="Y1929" i="2"/>
  <c r="F1929" i="2"/>
  <c r="V1929" i="2"/>
  <c r="O1929" i="2"/>
  <c r="L1929" i="2"/>
  <c r="P1929" i="2"/>
  <c r="M1929" i="2"/>
  <c r="N1929" i="2"/>
  <c r="W1929" i="2"/>
  <c r="Q1929" i="2"/>
  <c r="Z1929" i="2"/>
  <c r="T1929" i="2"/>
  <c r="U1929" i="2"/>
  <c r="G1929" i="2"/>
  <c r="AB1929" i="2"/>
  <c r="I1929" i="2"/>
  <c r="J1929" i="2"/>
  <c r="S1929" i="2"/>
  <c r="X1929" i="2"/>
  <c r="T2419" i="2"/>
  <c r="AA2419" i="2"/>
  <c r="M2419" i="2"/>
  <c r="R2419" i="2"/>
  <c r="Y2419" i="2"/>
  <c r="I2419" i="2"/>
  <c r="E2419" i="2"/>
  <c r="N2419" i="2"/>
  <c r="K2419" i="2"/>
  <c r="S2419" i="2"/>
  <c r="G2419" i="2"/>
  <c r="U2419" i="2"/>
  <c r="O2419" i="2"/>
  <c r="L2419" i="2"/>
  <c r="J2419" i="2"/>
  <c r="V2419" i="2"/>
  <c r="F2419" i="2"/>
  <c r="Z2419" i="2"/>
  <c r="AB2419" i="2"/>
  <c r="X2419" i="2"/>
  <c r="H2419" i="2"/>
  <c r="Q2419" i="2"/>
  <c r="W2419" i="2"/>
  <c r="P2419" i="2"/>
  <c r="E1972" i="2"/>
  <c r="Z1972" i="2"/>
  <c r="V1972" i="2"/>
  <c r="L1972" i="2"/>
  <c r="I1972" i="2"/>
  <c r="J1972" i="2"/>
  <c r="F1972" i="2"/>
  <c r="AA1972" i="2"/>
  <c r="W1972" i="2"/>
  <c r="N1972" i="2"/>
  <c r="U1972" i="2"/>
  <c r="O1972" i="2"/>
  <c r="K1972" i="2"/>
  <c r="G1972" i="2"/>
  <c r="H1972" i="2"/>
  <c r="X1972" i="2"/>
  <c r="M1972" i="2"/>
  <c r="T1972" i="2"/>
  <c r="P1972" i="2"/>
  <c r="R1972" i="2"/>
  <c r="S1972" i="2"/>
  <c r="Y1972" i="2"/>
  <c r="Q1972" i="2"/>
  <c r="F2096" i="2"/>
  <c r="AA2096" i="2"/>
  <c r="W2096" i="2"/>
  <c r="H2096" i="2"/>
  <c r="J2096" i="2"/>
  <c r="Y2096" i="2"/>
  <c r="K2096" i="2"/>
  <c r="G2096" i="2"/>
  <c r="O2096" i="2"/>
  <c r="T2096" i="2"/>
  <c r="M2096" i="2"/>
  <c r="P2096" i="2"/>
  <c r="L2096" i="2"/>
  <c r="N2096" i="2"/>
  <c r="Z2096" i="2"/>
  <c r="U2096" i="2"/>
  <c r="I2096" i="2"/>
  <c r="E2096" i="2"/>
  <c r="V2096" i="2"/>
  <c r="R2096" i="2"/>
  <c r="X2096" i="2"/>
  <c r="S2096" i="2"/>
  <c r="Q2096" i="2"/>
  <c r="H2268" i="2"/>
  <c r="J2268" i="2"/>
  <c r="P2268" i="2"/>
  <c r="AA2268" i="2"/>
  <c r="L2268" i="2"/>
  <c r="Y2268" i="2"/>
  <c r="N2268" i="2"/>
  <c r="O2268" i="2"/>
  <c r="V2268" i="2"/>
  <c r="W2268" i="2"/>
  <c r="R2268" i="2"/>
  <c r="U2268" i="2"/>
  <c r="S2268" i="2"/>
  <c r="Z2268" i="2"/>
  <c r="T2268" i="2"/>
  <c r="G2268" i="2"/>
  <c r="Q2268" i="2"/>
  <c r="I2268" i="2"/>
  <c r="E2268" i="2"/>
  <c r="X2268" i="2"/>
  <c r="F2268" i="2"/>
  <c r="K2268" i="2"/>
  <c r="AB2268" i="2"/>
  <c r="M2268" i="2"/>
  <c r="N2348" i="2"/>
  <c r="K2348" i="2"/>
  <c r="H2348" i="2"/>
  <c r="G2348" i="2"/>
  <c r="M2348" i="2"/>
  <c r="U2348" i="2"/>
  <c r="R2348" i="2"/>
  <c r="O2348" i="2"/>
  <c r="L2348" i="2"/>
  <c r="AA2348" i="2"/>
  <c r="Y2348" i="2"/>
  <c r="I2348" i="2"/>
  <c r="F2348" i="2"/>
  <c r="V2348" i="2"/>
  <c r="S2348" i="2"/>
  <c r="T2348" i="2"/>
  <c r="P2348" i="2"/>
  <c r="Q2348" i="2"/>
  <c r="J2348" i="2"/>
  <c r="Z2348" i="2"/>
  <c r="W2348" i="2"/>
  <c r="AB2348" i="2"/>
  <c r="X2348" i="2"/>
  <c r="E2348" i="2"/>
  <c r="P1984" i="2"/>
  <c r="L1984" i="2"/>
  <c r="H1984" i="2"/>
  <c r="J1984" i="2"/>
  <c r="U1984" i="2"/>
  <c r="M1984" i="2"/>
  <c r="E1984" i="2"/>
  <c r="V1984" i="2"/>
  <c r="R1984" i="2"/>
  <c r="S1984" i="2"/>
  <c r="T1984" i="2"/>
  <c r="Q1984" i="2"/>
  <c r="F1984" i="2"/>
  <c r="AA1984" i="2"/>
  <c r="W1984" i="2"/>
  <c r="N1984" i="2"/>
  <c r="O1984" i="2"/>
  <c r="I1984" i="2"/>
  <c r="K1984" i="2"/>
  <c r="G1984" i="2"/>
  <c r="X1984" i="2"/>
  <c r="Z1984" i="2"/>
  <c r="Y1984" i="2"/>
  <c r="G2425" i="2"/>
  <c r="Z2425" i="2"/>
  <c r="E2425" i="2"/>
  <c r="P2425" i="2"/>
  <c r="W2425" i="2"/>
  <c r="Y2425" i="2"/>
  <c r="F2425" i="2"/>
  <c r="N2425" i="2"/>
  <c r="T2425" i="2"/>
  <c r="O2425" i="2"/>
  <c r="AB2425" i="2"/>
  <c r="H2425" i="2"/>
  <c r="V2425" i="2"/>
  <c r="R2425" i="2"/>
  <c r="S2425" i="2"/>
  <c r="I2425" i="2"/>
  <c r="L2425" i="2"/>
  <c r="M2425" i="2"/>
  <c r="J2425" i="2"/>
  <c r="U2425" i="2"/>
  <c r="Q2425" i="2"/>
  <c r="X2425" i="2"/>
  <c r="K2425" i="2"/>
  <c r="AA2425" i="2"/>
  <c r="R2399" i="2"/>
  <c r="K2399" i="2"/>
  <c r="I2399" i="2"/>
  <c r="W2399" i="2"/>
  <c r="Z2399" i="2"/>
  <c r="U2399" i="2"/>
  <c r="E2399" i="2"/>
  <c r="M2399" i="2"/>
  <c r="X2399" i="2"/>
  <c r="N2399" i="2"/>
  <c r="T2399" i="2"/>
  <c r="L2399" i="2"/>
  <c r="O2399" i="2"/>
  <c r="AB2399" i="2"/>
  <c r="J2399" i="2"/>
  <c r="Q2399" i="2"/>
  <c r="S2399" i="2"/>
  <c r="F2399" i="2"/>
  <c r="H2399" i="2"/>
  <c r="AA2399" i="2"/>
  <c r="Y2399" i="2"/>
  <c r="G2399" i="2"/>
  <c r="P2399" i="2"/>
  <c r="V2399" i="2"/>
  <c r="E2192" i="2"/>
  <c r="V2192" i="2"/>
  <c r="W2192" i="2"/>
  <c r="L2192" i="2"/>
  <c r="O2192" i="2"/>
  <c r="Y2192" i="2"/>
  <c r="F2192" i="2"/>
  <c r="AA2192" i="2"/>
  <c r="AB2192" i="2"/>
  <c r="H2192" i="2"/>
  <c r="T2192" i="2"/>
  <c r="I2192" i="2"/>
  <c r="K2192" i="2"/>
  <c r="G2192" i="2"/>
  <c r="N2192" i="2"/>
  <c r="S2192" i="2"/>
  <c r="Z2192" i="2"/>
  <c r="U2192" i="2"/>
  <c r="P2192" i="2"/>
  <c r="R2192" i="2"/>
  <c r="X2192" i="2"/>
  <c r="J2192" i="2"/>
  <c r="M2192" i="2"/>
  <c r="Q2192" i="2"/>
  <c r="N2347" i="2"/>
  <c r="AA2347" i="2"/>
  <c r="U2347" i="2"/>
  <c r="G2347" i="2"/>
  <c r="H2347" i="2"/>
  <c r="W2347" i="2"/>
  <c r="E2347" i="2"/>
  <c r="Y2347" i="2"/>
  <c r="K2347" i="2"/>
  <c r="S2347" i="2"/>
  <c r="L2347" i="2"/>
  <c r="V2347" i="2"/>
  <c r="O2347" i="2"/>
  <c r="I2347" i="2"/>
  <c r="P2347" i="2"/>
  <c r="F2347" i="2"/>
  <c r="Z2347" i="2"/>
  <c r="R2347" i="2"/>
  <c r="X2347" i="2"/>
  <c r="AB2347" i="2"/>
  <c r="J2347" i="2"/>
  <c r="T2347" i="2"/>
  <c r="Q2347" i="2"/>
  <c r="M2347" i="2"/>
  <c r="M2158" i="2"/>
  <c r="X2158" i="2"/>
  <c r="AB2158" i="2"/>
  <c r="V2158" i="2"/>
  <c r="S2158" i="2"/>
  <c r="R2158" i="2"/>
  <c r="U2158" i="2"/>
  <c r="I2158" i="2"/>
  <c r="Q2158" i="2"/>
  <c r="O2158" i="2"/>
  <c r="K2158" i="2"/>
  <c r="AA2158" i="2"/>
  <c r="H2158" i="2"/>
  <c r="Y2158" i="2"/>
  <c r="T2158" i="2"/>
  <c r="J2158" i="2"/>
  <c r="N2158" i="2"/>
  <c r="G2158" i="2"/>
  <c r="E2158" i="2"/>
  <c r="P2158" i="2"/>
  <c r="L2158" i="2"/>
  <c r="F2158" i="2"/>
  <c r="Z2158" i="2"/>
  <c r="W2158" i="2"/>
  <c r="Q2217" i="2"/>
  <c r="J2217" i="2"/>
  <c r="G2217" i="2"/>
  <c r="K2217" i="2"/>
  <c r="T2217" i="2"/>
  <c r="AB2217" i="2"/>
  <c r="E2217" i="2"/>
  <c r="U2217" i="2"/>
  <c r="N2217" i="2"/>
  <c r="O2217" i="2"/>
  <c r="S2217" i="2"/>
  <c r="H2217" i="2"/>
  <c r="I2217" i="2"/>
  <c r="Y2217" i="2"/>
  <c r="V2217" i="2"/>
  <c r="W2217" i="2"/>
  <c r="AA2217" i="2"/>
  <c r="X2217" i="2"/>
  <c r="M2217" i="2"/>
  <c r="F2217" i="2"/>
  <c r="Z2217" i="2"/>
  <c r="R2217" i="2"/>
  <c r="P2217" i="2"/>
  <c r="L2217" i="2"/>
  <c r="Q2138" i="2"/>
  <c r="AB2138" i="2"/>
  <c r="H2138" i="2"/>
  <c r="G2138" i="2"/>
  <c r="V2138" i="2"/>
  <c r="AA2138" i="2"/>
  <c r="Y2138" i="2"/>
  <c r="E2138" i="2"/>
  <c r="X2138" i="2"/>
  <c r="Z2138" i="2"/>
  <c r="K2138" i="2"/>
  <c r="N2138" i="2"/>
  <c r="F2138" i="2"/>
  <c r="L2138" i="2"/>
  <c r="U2138" i="2"/>
  <c r="P2138" i="2"/>
  <c r="J2138" i="2"/>
  <c r="O2138" i="2"/>
  <c r="I2138" i="2"/>
  <c r="T2138" i="2"/>
  <c r="M2138" i="2"/>
  <c r="W2138" i="2"/>
  <c r="S2138" i="2"/>
  <c r="R2138" i="2"/>
  <c r="F2203" i="2"/>
  <c r="X2203" i="2"/>
  <c r="J2203" i="2"/>
  <c r="L2203" i="2"/>
  <c r="O2203" i="2"/>
  <c r="Y2203" i="2"/>
  <c r="V2203" i="2"/>
  <c r="AB2203" i="2"/>
  <c r="Z2203" i="2"/>
  <c r="I2203" i="2"/>
  <c r="E2203" i="2"/>
  <c r="N2203" i="2"/>
  <c r="S2203" i="2"/>
  <c r="G2203" i="2"/>
  <c r="K2203" i="2"/>
  <c r="R2203" i="2"/>
  <c r="U2203" i="2"/>
  <c r="W2203" i="2"/>
  <c r="M2203" i="2"/>
  <c r="T2203" i="2"/>
  <c r="Q2203" i="2"/>
  <c r="P2203" i="2"/>
  <c r="AA2203" i="2"/>
  <c r="H2203" i="2"/>
  <c r="F2002" i="2"/>
  <c r="H2002" i="2"/>
  <c r="Y2002" i="2"/>
  <c r="T2002" i="2"/>
  <c r="K2002" i="2"/>
  <c r="Z2002" i="2"/>
  <c r="E2002" i="2"/>
  <c r="P2002" i="2"/>
  <c r="Q2002" i="2"/>
  <c r="O2002" i="2"/>
  <c r="N2002" i="2"/>
  <c r="S2002" i="2"/>
  <c r="M2002" i="2"/>
  <c r="X2002" i="2"/>
  <c r="L2002" i="2"/>
  <c r="R2002" i="2"/>
  <c r="G2002" i="2"/>
  <c r="V2002" i="2"/>
  <c r="U2002" i="2"/>
  <c r="I2002" i="2"/>
  <c r="AA2002" i="2"/>
  <c r="W2002" i="2"/>
  <c r="J2002" i="2"/>
  <c r="E2295" i="2"/>
  <c r="W2295" i="2"/>
  <c r="Q2295" i="2"/>
  <c r="V2295" i="2"/>
  <c r="Z2295" i="2"/>
  <c r="N2295" i="2"/>
  <c r="I2295" i="2"/>
  <c r="Y2295" i="2"/>
  <c r="AB2295" i="2"/>
  <c r="M2295" i="2"/>
  <c r="H2295" i="2"/>
  <c r="R2295" i="2"/>
  <c r="T2295" i="2"/>
  <c r="O2295" i="2"/>
  <c r="AA2295" i="2"/>
  <c r="U2295" i="2"/>
  <c r="K2295" i="2"/>
  <c r="P2295" i="2"/>
  <c r="L2295" i="2"/>
  <c r="G2295" i="2"/>
  <c r="F2295" i="2"/>
  <c r="J2295" i="2"/>
  <c r="S2295" i="2"/>
  <c r="X2295" i="2"/>
  <c r="F1930" i="2"/>
  <c r="H1930" i="2"/>
  <c r="I1930" i="2"/>
  <c r="T1930" i="2"/>
  <c r="J1930" i="2"/>
  <c r="N1930" i="2"/>
  <c r="E1930" i="2"/>
  <c r="P1930" i="2"/>
  <c r="Y1930" i="2"/>
  <c r="W1930" i="2"/>
  <c r="S1930" i="2"/>
  <c r="O1930" i="2"/>
  <c r="M1930" i="2"/>
  <c r="X1930" i="2"/>
  <c r="L1930" i="2"/>
  <c r="G1930" i="2"/>
  <c r="V1930" i="2"/>
  <c r="K1930" i="2"/>
  <c r="U1930" i="2"/>
  <c r="Q1930" i="2"/>
  <c r="AB1930" i="2"/>
  <c r="Z1930" i="2"/>
  <c r="AA1930" i="2"/>
  <c r="R1930" i="2"/>
  <c r="M2186" i="2"/>
  <c r="AB2186" i="2"/>
  <c r="U2186" i="2"/>
  <c r="P2186" i="2"/>
  <c r="H2186" i="2"/>
  <c r="G2186" i="2"/>
  <c r="Y2186" i="2"/>
  <c r="T2186" i="2"/>
  <c r="F2186" i="2"/>
  <c r="J2186" i="2"/>
  <c r="R2186" i="2"/>
  <c r="K2186" i="2"/>
  <c r="E2186" i="2"/>
  <c r="I2186" i="2"/>
  <c r="V2186" i="2"/>
  <c r="Z2186" i="2"/>
  <c r="AA2186" i="2"/>
  <c r="X2186" i="2"/>
  <c r="Q2186" i="2"/>
  <c r="L2186" i="2"/>
  <c r="O2186" i="2"/>
  <c r="S2186" i="2"/>
  <c r="N2186" i="2"/>
  <c r="W2186" i="2"/>
  <c r="N2363" i="2"/>
  <c r="K2363" i="2"/>
  <c r="U2363" i="2"/>
  <c r="F2363" i="2"/>
  <c r="R2363" i="2"/>
  <c r="Q2363" i="2"/>
  <c r="E2363" i="2"/>
  <c r="Y2363" i="2"/>
  <c r="AB2363" i="2"/>
  <c r="S2363" i="2"/>
  <c r="T2363" i="2"/>
  <c r="V2363" i="2"/>
  <c r="O2363" i="2"/>
  <c r="I2363" i="2"/>
  <c r="H2363" i="2"/>
  <c r="P2363" i="2"/>
  <c r="G2363" i="2"/>
  <c r="W2363" i="2"/>
  <c r="L2363" i="2"/>
  <c r="AA2363" i="2"/>
  <c r="J2363" i="2"/>
  <c r="M2363" i="2"/>
  <c r="Z2363" i="2"/>
  <c r="X2363" i="2"/>
  <c r="P2102" i="2"/>
  <c r="Y2102" i="2"/>
  <c r="O2102" i="2"/>
  <c r="R2102" i="2"/>
  <c r="AA2102" i="2"/>
  <c r="F2102" i="2"/>
  <c r="E2102" i="2"/>
  <c r="H2102" i="2"/>
  <c r="I2102" i="2"/>
  <c r="Z2102" i="2"/>
  <c r="V2102" i="2"/>
  <c r="L2102" i="2"/>
  <c r="M2102" i="2"/>
  <c r="X2102" i="2"/>
  <c r="S2102" i="2"/>
  <c r="J2102" i="2"/>
  <c r="K2102" i="2"/>
  <c r="T2102" i="2"/>
  <c r="U2102" i="2"/>
  <c r="Q2102" i="2"/>
  <c r="N2102" i="2"/>
  <c r="W2102" i="2"/>
  <c r="G2102" i="2"/>
  <c r="P2142" i="2"/>
  <c r="Y2142" i="2"/>
  <c r="T2142" i="2"/>
  <c r="K2142" i="2"/>
  <c r="R2142" i="2"/>
  <c r="O2142" i="2"/>
  <c r="F2142" i="2"/>
  <c r="I2142" i="2"/>
  <c r="AB2142" i="2"/>
  <c r="E2142" i="2"/>
  <c r="W2142" i="2"/>
  <c r="N2142" i="2"/>
  <c r="H2142" i="2"/>
  <c r="M2142" i="2"/>
  <c r="G2142" i="2"/>
  <c r="X2142" i="2"/>
  <c r="U2142" i="2"/>
  <c r="J2142" i="2"/>
  <c r="Q2142" i="2"/>
  <c r="AA2142" i="2"/>
  <c r="S2142" i="2"/>
  <c r="L2142" i="2"/>
  <c r="V2142" i="2"/>
  <c r="Z2142" i="2"/>
  <c r="R2145" i="2"/>
  <c r="K2145" i="2"/>
  <c r="AA2145" i="2"/>
  <c r="M2145" i="2"/>
  <c r="E2145" i="2"/>
  <c r="Y2145" i="2"/>
  <c r="F2145" i="2"/>
  <c r="V2145" i="2"/>
  <c r="O2145" i="2"/>
  <c r="L2145" i="2"/>
  <c r="U2145" i="2"/>
  <c r="P2145" i="2"/>
  <c r="J2145" i="2"/>
  <c r="Z2145" i="2"/>
  <c r="S2145" i="2"/>
  <c r="T2145" i="2"/>
  <c r="H2145" i="2"/>
  <c r="I2145" i="2"/>
  <c r="N2145" i="2"/>
  <c r="G2145" i="2"/>
  <c r="W2145" i="2"/>
  <c r="AB2145" i="2"/>
  <c r="X2145" i="2"/>
  <c r="Q2145" i="2"/>
  <c r="U2251" i="2"/>
  <c r="Y2251" i="2"/>
  <c r="O2251" i="2"/>
  <c r="M2251" i="2"/>
  <c r="AA2251" i="2"/>
  <c r="F2251" i="2"/>
  <c r="K2251" i="2"/>
  <c r="N2251" i="2"/>
  <c r="R2251" i="2"/>
  <c r="J2251" i="2"/>
  <c r="V2251" i="2"/>
  <c r="Q2251" i="2"/>
  <c r="S2251" i="2"/>
  <c r="W2251" i="2"/>
  <c r="X2251" i="2"/>
  <c r="L2251" i="2"/>
  <c r="P2251" i="2"/>
  <c r="Z2251" i="2"/>
  <c r="E2251" i="2"/>
  <c r="I2251" i="2"/>
  <c r="AB2251" i="2"/>
  <c r="T2251" i="2"/>
  <c r="G2251" i="2"/>
  <c r="H2251" i="2"/>
  <c r="S2029" i="2"/>
  <c r="L2029" i="2"/>
  <c r="I2029" i="2"/>
  <c r="V2029" i="2"/>
  <c r="J2029" i="2"/>
  <c r="G2029" i="2"/>
  <c r="W2029" i="2"/>
  <c r="P2029" i="2"/>
  <c r="E2029" i="2"/>
  <c r="Y2029" i="2"/>
  <c r="Q2029" i="2"/>
  <c r="K2029" i="2"/>
  <c r="AA2029" i="2"/>
  <c r="T2029" i="2"/>
  <c r="M2029" i="2"/>
  <c r="F2029" i="2"/>
  <c r="R2029" i="2"/>
  <c r="O2029" i="2"/>
  <c r="H2029" i="2"/>
  <c r="X2029" i="2"/>
  <c r="U2029" i="2"/>
  <c r="N2029" i="2"/>
  <c r="Z2029" i="2"/>
  <c r="Z2131" i="2"/>
  <c r="I2131" i="2"/>
  <c r="T2131" i="2"/>
  <c r="X2131" i="2"/>
  <c r="R2131" i="2"/>
  <c r="E2131" i="2"/>
  <c r="AA2131" i="2"/>
  <c r="N2131" i="2"/>
  <c r="S2131" i="2"/>
  <c r="Q2131" i="2"/>
  <c r="O2131" i="2"/>
  <c r="L2131" i="2"/>
  <c r="V2131" i="2"/>
  <c r="Y2131" i="2"/>
  <c r="AB2131" i="2"/>
  <c r="F2131" i="2"/>
  <c r="W2131" i="2"/>
  <c r="U2131" i="2"/>
  <c r="J2131" i="2"/>
  <c r="P2131" i="2"/>
  <c r="G2131" i="2"/>
  <c r="M2131" i="2"/>
  <c r="K2131" i="2"/>
  <c r="H2131" i="2"/>
  <c r="U1947" i="2"/>
  <c r="I1947" i="2"/>
  <c r="AA1947" i="2"/>
  <c r="M1947" i="2"/>
  <c r="P1947" i="2"/>
  <c r="T1947" i="2"/>
  <c r="N1947" i="2"/>
  <c r="Y1947" i="2"/>
  <c r="J1947" i="2"/>
  <c r="V1947" i="2"/>
  <c r="O1947" i="2"/>
  <c r="X1947" i="2"/>
  <c r="L1947" i="2"/>
  <c r="G1947" i="2"/>
  <c r="R1947" i="2"/>
  <c r="S1947" i="2"/>
  <c r="Q1947" i="2"/>
  <c r="H1947" i="2"/>
  <c r="E1947" i="2"/>
  <c r="W1947" i="2"/>
  <c r="K1947" i="2"/>
  <c r="F1947" i="2"/>
  <c r="Z1947" i="2"/>
  <c r="E2154" i="2"/>
  <c r="L2154" i="2"/>
  <c r="V2154" i="2"/>
  <c r="Z2154" i="2"/>
  <c r="X2154" i="2"/>
  <c r="R2154" i="2"/>
  <c r="Q2154" i="2"/>
  <c r="T2154" i="2"/>
  <c r="O2154" i="2"/>
  <c r="S2154" i="2"/>
  <c r="G2154" i="2"/>
  <c r="AA2154" i="2"/>
  <c r="M2154" i="2"/>
  <c r="AB2154" i="2"/>
  <c r="U2154" i="2"/>
  <c r="P2154" i="2"/>
  <c r="H2154" i="2"/>
  <c r="N2154" i="2"/>
  <c r="Y2154" i="2"/>
  <c r="I2154" i="2"/>
  <c r="F2154" i="2"/>
  <c r="J2154" i="2"/>
  <c r="K2154" i="2"/>
  <c r="W2154" i="2"/>
  <c r="F2321" i="2"/>
  <c r="P2321" i="2"/>
  <c r="Z2321" i="2"/>
  <c r="U2321" i="2"/>
  <c r="Q2321" i="2"/>
  <c r="M2321" i="2"/>
  <c r="N2321" i="2"/>
  <c r="X2321" i="2"/>
  <c r="AB2321" i="2"/>
  <c r="E2321" i="2"/>
  <c r="W2321" i="2"/>
  <c r="Y2321" i="2"/>
  <c r="H2321" i="2"/>
  <c r="T2321" i="2"/>
  <c r="O2321" i="2"/>
  <c r="R2321" i="2"/>
  <c r="AA2321" i="2"/>
  <c r="S2321" i="2"/>
  <c r="G2321" i="2"/>
  <c r="J2321" i="2"/>
  <c r="K2321" i="2"/>
  <c r="V2321" i="2"/>
  <c r="L2321" i="2"/>
  <c r="I2321" i="2"/>
  <c r="S1990" i="2"/>
  <c r="AA1990" i="2"/>
  <c r="P1990" i="2"/>
  <c r="W1990" i="2"/>
  <c r="M1990" i="2"/>
  <c r="N1990" i="2"/>
  <c r="E1990" i="2"/>
  <c r="V1990" i="2"/>
  <c r="I1990" i="2"/>
  <c r="T1990" i="2"/>
  <c r="G1990" i="2"/>
  <c r="X1990" i="2"/>
  <c r="L1990" i="2"/>
  <c r="K1990" i="2"/>
  <c r="U1990" i="2"/>
  <c r="R1990" i="2"/>
  <c r="Q1990" i="2"/>
  <c r="O1990" i="2"/>
  <c r="Y1990" i="2"/>
  <c r="F1990" i="2"/>
  <c r="Z1990" i="2"/>
  <c r="J1990" i="2"/>
  <c r="H1990" i="2"/>
  <c r="L2177" i="2"/>
  <c r="AB2177" i="2"/>
  <c r="Q2177" i="2"/>
  <c r="R2177" i="2"/>
  <c r="AA2177" i="2"/>
  <c r="G2177" i="2"/>
  <c r="P2177" i="2"/>
  <c r="E2177" i="2"/>
  <c r="U2177" i="2"/>
  <c r="Z2177" i="2"/>
  <c r="N2177" i="2"/>
  <c r="O2177" i="2"/>
  <c r="T2177" i="2"/>
  <c r="I2177" i="2"/>
  <c r="Y2177" i="2"/>
  <c r="K2177" i="2"/>
  <c r="V2177" i="2"/>
  <c r="W2177" i="2"/>
  <c r="H2177" i="2"/>
  <c r="X2177" i="2"/>
  <c r="M2177" i="2"/>
  <c r="J2177" i="2"/>
  <c r="S2177" i="2"/>
  <c r="F2177" i="2"/>
  <c r="AB2283" i="2"/>
  <c r="I2283" i="2"/>
  <c r="O2283" i="2"/>
  <c r="V2283" i="2"/>
  <c r="P2283" i="2"/>
  <c r="N2283" i="2"/>
  <c r="U2283" i="2"/>
  <c r="H2283" i="2"/>
  <c r="S2283" i="2"/>
  <c r="AA2283" i="2"/>
  <c r="Q2283" i="2"/>
  <c r="F2283" i="2"/>
  <c r="E2283" i="2"/>
  <c r="J2283" i="2"/>
  <c r="Z2283" i="2"/>
  <c r="W2283" i="2"/>
  <c r="R2283" i="2"/>
  <c r="Y2283" i="2"/>
  <c r="M2283" i="2"/>
  <c r="G2283" i="2"/>
  <c r="L2283" i="2"/>
  <c r="K2283" i="2"/>
  <c r="T2283" i="2"/>
  <c r="X2283" i="2"/>
  <c r="J2344" i="2"/>
  <c r="Z2344" i="2"/>
  <c r="W2344" i="2"/>
  <c r="T2344" i="2"/>
  <c r="X2344" i="2"/>
  <c r="I2344" i="2"/>
  <c r="N2344" i="2"/>
  <c r="G2344" i="2"/>
  <c r="AA2344" i="2"/>
  <c r="AB2344" i="2"/>
  <c r="Q2344" i="2"/>
  <c r="Y2344" i="2"/>
  <c r="R2344" i="2"/>
  <c r="K2344" i="2"/>
  <c r="H2344" i="2"/>
  <c r="O2344" i="2"/>
  <c r="E2344" i="2"/>
  <c r="M2344" i="2"/>
  <c r="F2344" i="2"/>
  <c r="V2344" i="2"/>
  <c r="S2344" i="2"/>
  <c r="P2344" i="2"/>
  <c r="L2344" i="2"/>
  <c r="U2344" i="2"/>
  <c r="J2441" i="2"/>
  <c r="U2441" i="2"/>
  <c r="S2441" i="2"/>
  <c r="I2441" i="2"/>
  <c r="AB2441" i="2"/>
  <c r="K2441" i="2"/>
  <c r="G2441" i="2"/>
  <c r="Z2441" i="2"/>
  <c r="E2441" i="2"/>
  <c r="Q2441" i="2"/>
  <c r="L2441" i="2"/>
  <c r="W2441" i="2"/>
  <c r="F2441" i="2"/>
  <c r="N2441" i="2"/>
  <c r="X2441" i="2"/>
  <c r="T2441" i="2"/>
  <c r="AA2441" i="2"/>
  <c r="M2441" i="2"/>
  <c r="V2441" i="2"/>
  <c r="R2441" i="2"/>
  <c r="H2441" i="2"/>
  <c r="O2441" i="2"/>
  <c r="Y2441" i="2"/>
  <c r="P2441" i="2"/>
  <c r="G2159" i="2"/>
  <c r="AB2159" i="2"/>
  <c r="M2159" i="2"/>
  <c r="J2159" i="2"/>
  <c r="K2159" i="2"/>
  <c r="N2159" i="2"/>
  <c r="T2159" i="2"/>
  <c r="L2159" i="2"/>
  <c r="F2159" i="2"/>
  <c r="Z2159" i="2"/>
  <c r="U2159" i="2"/>
  <c r="W2159" i="2"/>
  <c r="H2159" i="2"/>
  <c r="P2159" i="2"/>
  <c r="V2159" i="2"/>
  <c r="AA2159" i="2"/>
  <c r="S2159" i="2"/>
  <c r="I2159" i="2"/>
  <c r="X2159" i="2"/>
  <c r="O2159" i="2"/>
  <c r="Q2159" i="2"/>
  <c r="Y2159" i="2"/>
  <c r="E2159" i="2"/>
  <c r="R2159" i="2"/>
  <c r="H2043" i="2"/>
  <c r="X2043" i="2"/>
  <c r="G2043" i="2"/>
  <c r="R2043" i="2"/>
  <c r="S2043" i="2"/>
  <c r="Q2043" i="2"/>
  <c r="T2043" i="2"/>
  <c r="E2043" i="2"/>
  <c r="W2043" i="2"/>
  <c r="K2043" i="2"/>
  <c r="F2043" i="2"/>
  <c r="Z2043" i="2"/>
  <c r="U2043" i="2"/>
  <c r="I2043" i="2"/>
  <c r="AA2043" i="2"/>
  <c r="M2043" i="2"/>
  <c r="P2043" i="2"/>
  <c r="L2043" i="2"/>
  <c r="N2043" i="2"/>
  <c r="Y2043" i="2"/>
  <c r="J2043" i="2"/>
  <c r="V2043" i="2"/>
  <c r="O2043" i="2"/>
  <c r="F2372" i="2"/>
  <c r="V2372" i="2"/>
  <c r="S2372" i="2"/>
  <c r="T2372" i="2"/>
  <c r="P2372" i="2"/>
  <c r="I2372" i="2"/>
  <c r="J2372" i="2"/>
  <c r="Z2372" i="2"/>
  <c r="W2372" i="2"/>
  <c r="AB2372" i="2"/>
  <c r="X2372" i="2"/>
  <c r="Y2372" i="2"/>
  <c r="N2372" i="2"/>
  <c r="K2372" i="2"/>
  <c r="AA2372" i="2"/>
  <c r="G2372" i="2"/>
  <c r="E2372" i="2"/>
  <c r="M2372" i="2"/>
  <c r="R2372" i="2"/>
  <c r="O2372" i="2"/>
  <c r="L2372" i="2"/>
  <c r="H2372" i="2"/>
  <c r="U2372" i="2"/>
  <c r="Q2372" i="2"/>
  <c r="AA2308" i="2"/>
  <c r="P2308" i="2"/>
  <c r="Z2308" i="2"/>
  <c r="L2308" i="2"/>
  <c r="E2308" i="2"/>
  <c r="R2308" i="2"/>
  <c r="F2308" i="2"/>
  <c r="H2308" i="2"/>
  <c r="J2308" i="2"/>
  <c r="K2308" i="2"/>
  <c r="M2308" i="2"/>
  <c r="Q2308" i="2"/>
  <c r="N2308" i="2"/>
  <c r="O2308" i="2"/>
  <c r="X2308" i="2"/>
  <c r="I2308" i="2"/>
  <c r="AB2308" i="2"/>
  <c r="W2308" i="2"/>
  <c r="T2308" i="2"/>
  <c r="V2308" i="2"/>
  <c r="S2308" i="2"/>
  <c r="Y2308" i="2"/>
  <c r="G2308" i="2"/>
  <c r="U2308" i="2"/>
  <c r="S2309" i="2"/>
  <c r="L2309" i="2"/>
  <c r="AB2309" i="2"/>
  <c r="I2309" i="2"/>
  <c r="R2309" i="2"/>
  <c r="Z2309" i="2"/>
  <c r="G2309" i="2"/>
  <c r="W2309" i="2"/>
  <c r="P2309" i="2"/>
  <c r="E2309" i="2"/>
  <c r="Q2309" i="2"/>
  <c r="F2309" i="2"/>
  <c r="K2309" i="2"/>
  <c r="AA2309" i="2"/>
  <c r="T2309" i="2"/>
  <c r="M2309" i="2"/>
  <c r="Y2309" i="2"/>
  <c r="V2309" i="2"/>
  <c r="O2309" i="2"/>
  <c r="H2309" i="2"/>
  <c r="X2309" i="2"/>
  <c r="U2309" i="2"/>
  <c r="N2309" i="2"/>
  <c r="J2309" i="2"/>
  <c r="E2037" i="2"/>
  <c r="U2037" i="2"/>
  <c r="N2037" i="2"/>
  <c r="K2037" i="2"/>
  <c r="W2037" i="2"/>
  <c r="G2037" i="2"/>
  <c r="I2037" i="2"/>
  <c r="Y2037" i="2"/>
  <c r="R2037" i="2"/>
  <c r="S2037" i="2"/>
  <c r="L2037" i="2"/>
  <c r="X2037" i="2"/>
  <c r="M2037" i="2"/>
  <c r="F2037" i="2"/>
  <c r="V2037" i="2"/>
  <c r="AA2037" i="2"/>
  <c r="T2037" i="2"/>
  <c r="H2037" i="2"/>
  <c r="Q2037" i="2"/>
  <c r="J2037" i="2"/>
  <c r="Z2037" i="2"/>
  <c r="O2037" i="2"/>
  <c r="P2037" i="2"/>
  <c r="H2051" i="2"/>
  <c r="E2051" i="2"/>
  <c r="W2051" i="2"/>
  <c r="K2051" i="2"/>
  <c r="Z2051" i="2"/>
  <c r="J2051" i="2"/>
  <c r="L2051" i="2"/>
  <c r="U2051" i="2"/>
  <c r="I2051" i="2"/>
  <c r="AA2051" i="2"/>
  <c r="V2051" i="2"/>
  <c r="S2051" i="2"/>
  <c r="T2051" i="2"/>
  <c r="N2051" i="2"/>
  <c r="Y2051" i="2"/>
  <c r="P2051" i="2"/>
  <c r="F2051" i="2"/>
  <c r="X2051" i="2"/>
  <c r="G2051" i="2"/>
  <c r="R2051" i="2"/>
  <c r="Q2051" i="2"/>
  <c r="O2051" i="2"/>
  <c r="M2051" i="2"/>
  <c r="E2024" i="2"/>
  <c r="X2024" i="2"/>
  <c r="Z2024" i="2"/>
  <c r="K2024" i="2"/>
  <c r="V2024" i="2"/>
  <c r="Y2024" i="2"/>
  <c r="H2024" i="2"/>
  <c r="J2024" i="2"/>
  <c r="F2024" i="2"/>
  <c r="G2024" i="2"/>
  <c r="L2024" i="2"/>
  <c r="I2024" i="2"/>
  <c r="N2024" i="2"/>
  <c r="O2024" i="2"/>
  <c r="P2024" i="2"/>
  <c r="R2024" i="2"/>
  <c r="W2024" i="2"/>
  <c r="Q2024" i="2"/>
  <c r="S2024" i="2"/>
  <c r="T2024" i="2"/>
  <c r="AA2024" i="2"/>
  <c r="M2024" i="2"/>
  <c r="U2024" i="2"/>
  <c r="R2225" i="2"/>
  <c r="O2225" i="2"/>
  <c r="H2225" i="2"/>
  <c r="L2225" i="2"/>
  <c r="Y2225" i="2"/>
  <c r="U2225" i="2"/>
  <c r="F2225" i="2"/>
  <c r="V2225" i="2"/>
  <c r="S2225" i="2"/>
  <c r="P2225" i="2"/>
  <c r="T2225" i="2"/>
  <c r="M2225" i="2"/>
  <c r="N2225" i="2"/>
  <c r="G2225" i="2"/>
  <c r="AA2225" i="2"/>
  <c r="K2225" i="2"/>
  <c r="I2225" i="2"/>
  <c r="E2225" i="2"/>
  <c r="W2225" i="2"/>
  <c r="X2225" i="2"/>
  <c r="J2225" i="2"/>
  <c r="AB2225" i="2"/>
  <c r="Z2225" i="2"/>
  <c r="Q2225" i="2"/>
  <c r="H2324" i="2"/>
  <c r="X2324" i="2"/>
  <c r="Q2324" i="2"/>
  <c r="R2324" i="2"/>
  <c r="N2324" i="2"/>
  <c r="G2324" i="2"/>
  <c r="L2324" i="2"/>
  <c r="AB2324" i="2"/>
  <c r="U2324" i="2"/>
  <c r="Z2324" i="2"/>
  <c r="V2324" i="2"/>
  <c r="W2324" i="2"/>
  <c r="P2324" i="2"/>
  <c r="I2324" i="2"/>
  <c r="Y2324" i="2"/>
  <c r="E2324" i="2"/>
  <c r="S2324" i="2"/>
  <c r="K2324" i="2"/>
  <c r="T2324" i="2"/>
  <c r="M2324" i="2"/>
  <c r="J2324" i="2"/>
  <c r="F2324" i="2"/>
  <c r="O2324" i="2"/>
  <c r="AA2324" i="2"/>
  <c r="L1948" i="2"/>
  <c r="H1948" i="2"/>
  <c r="O1948" i="2"/>
  <c r="V1948" i="2"/>
  <c r="T1948" i="2"/>
  <c r="Y1948" i="2"/>
  <c r="R1948" i="2"/>
  <c r="N1948" i="2"/>
  <c r="Z1948" i="2"/>
  <c r="F1948" i="2"/>
  <c r="Q1948" i="2"/>
  <c r="I1948" i="2"/>
  <c r="E1948" i="2"/>
  <c r="W1948" i="2"/>
  <c r="S1948" i="2"/>
  <c r="J1948" i="2"/>
  <c r="P1948" i="2"/>
  <c r="M1948" i="2"/>
  <c r="G1948" i="2"/>
  <c r="X1948" i="2"/>
  <c r="K1948" i="2"/>
  <c r="AA1948" i="2"/>
  <c r="U1948" i="2"/>
  <c r="F2256" i="2"/>
  <c r="AA2256" i="2"/>
  <c r="AB2256" i="2"/>
  <c r="S2256" i="2"/>
  <c r="J2256" i="2"/>
  <c r="I2256" i="2"/>
  <c r="K2256" i="2"/>
  <c r="G2256" i="2"/>
  <c r="H2256" i="2"/>
  <c r="X2256" i="2"/>
  <c r="O2256" i="2"/>
  <c r="U2256" i="2"/>
  <c r="V2256" i="2"/>
  <c r="N2256" i="2"/>
  <c r="Y2256" i="2"/>
  <c r="L2256" i="2"/>
  <c r="T2256" i="2"/>
  <c r="Q2256" i="2"/>
  <c r="E2256" i="2"/>
  <c r="R2256" i="2"/>
  <c r="Z2256" i="2"/>
  <c r="P2256" i="2"/>
  <c r="W2256" i="2"/>
  <c r="M2256" i="2"/>
  <c r="I1938" i="2"/>
  <c r="T1938" i="2"/>
  <c r="M1938" i="2"/>
  <c r="O1938" i="2"/>
  <c r="N1938" i="2"/>
  <c r="Z1938" i="2"/>
  <c r="Q1938" i="2"/>
  <c r="H1938" i="2"/>
  <c r="R1938" i="2"/>
  <c r="G1938" i="2"/>
  <c r="S1938" i="2"/>
  <c r="Y1938" i="2"/>
  <c r="E1938" i="2"/>
  <c r="X1938" i="2"/>
  <c r="AA1938" i="2"/>
  <c r="J1938" i="2"/>
  <c r="V1938" i="2"/>
  <c r="F1938" i="2"/>
  <c r="L1938" i="2"/>
  <c r="U1938" i="2"/>
  <c r="P1938" i="2"/>
  <c r="K1938" i="2"/>
  <c r="W1938" i="2"/>
  <c r="O2109" i="2"/>
  <c r="H2109" i="2"/>
  <c r="X2109" i="2"/>
  <c r="Y2109" i="2"/>
  <c r="J2109" i="2"/>
  <c r="V2109" i="2"/>
  <c r="G2109" i="2"/>
  <c r="W2109" i="2"/>
  <c r="P2109" i="2"/>
  <c r="I2109" i="2"/>
  <c r="M2109" i="2"/>
  <c r="Z2109" i="2"/>
  <c r="AA2109" i="2"/>
  <c r="Q2109" i="2"/>
  <c r="N2109" i="2"/>
  <c r="L2109" i="2"/>
  <c r="E2109" i="2"/>
  <c r="F2109" i="2"/>
  <c r="K2109" i="2"/>
  <c r="T2109" i="2"/>
  <c r="U2109" i="2"/>
  <c r="S2109" i="2"/>
  <c r="R2109" i="2"/>
  <c r="Q2258" i="2"/>
  <c r="L2258" i="2"/>
  <c r="R2258" i="2"/>
  <c r="F2258" i="2"/>
  <c r="W2258" i="2"/>
  <c r="G2258" i="2"/>
  <c r="AB2258" i="2"/>
  <c r="U2258" i="2"/>
  <c r="K2258" i="2"/>
  <c r="V2258" i="2"/>
  <c r="P2258" i="2"/>
  <c r="S2258" i="2"/>
  <c r="I2258" i="2"/>
  <c r="M2258" i="2"/>
  <c r="AA2258" i="2"/>
  <c r="O2258" i="2"/>
  <c r="J2258" i="2"/>
  <c r="X2258" i="2"/>
  <c r="E2258" i="2"/>
  <c r="T2258" i="2"/>
  <c r="Y2258" i="2"/>
  <c r="H2258" i="2"/>
  <c r="N2258" i="2"/>
  <c r="Z2258" i="2"/>
  <c r="U2306" i="2"/>
  <c r="Q2306" i="2"/>
  <c r="V2306" i="2"/>
  <c r="Y2306" i="2"/>
  <c r="AA2306" i="2"/>
  <c r="G2306" i="2"/>
  <c r="E2306" i="2"/>
  <c r="Z2306" i="2"/>
  <c r="AB2306" i="2"/>
  <c r="M2306" i="2"/>
  <c r="I2306" i="2"/>
  <c r="O2306" i="2"/>
  <c r="J2306" i="2"/>
  <c r="F2306" i="2"/>
  <c r="H2306" i="2"/>
  <c r="X2306" i="2"/>
  <c r="N2306" i="2"/>
  <c r="W2306" i="2"/>
  <c r="P2306" i="2"/>
  <c r="L2306" i="2"/>
  <c r="R2306" i="2"/>
  <c r="T2306" i="2"/>
  <c r="K2306" i="2"/>
  <c r="S2306" i="2"/>
  <c r="R2401" i="2"/>
  <c r="O2401" i="2"/>
  <c r="S2401" i="2"/>
  <c r="Y2401" i="2"/>
  <c r="M2401" i="2"/>
  <c r="Z2401" i="2"/>
  <c r="AA2401" i="2"/>
  <c r="N2401" i="2"/>
  <c r="G2401" i="2"/>
  <c r="F2401" i="2"/>
  <c r="J2401" i="2"/>
  <c r="Q2401" i="2"/>
  <c r="L2401" i="2"/>
  <c r="P2401" i="2"/>
  <c r="U2401" i="2"/>
  <c r="E2401" i="2"/>
  <c r="K2401" i="2"/>
  <c r="H2401" i="2"/>
  <c r="V2401" i="2"/>
  <c r="X2401" i="2"/>
  <c r="W2401" i="2"/>
  <c r="AB2401" i="2"/>
  <c r="I2401" i="2"/>
  <c r="T2401" i="2"/>
  <c r="L2079" i="2"/>
  <c r="F2079" i="2"/>
  <c r="J2079" i="2"/>
  <c r="I2079" i="2"/>
  <c r="U2079" i="2"/>
  <c r="K2079" i="2"/>
  <c r="T2079" i="2"/>
  <c r="V2079" i="2"/>
  <c r="Z2079" i="2"/>
  <c r="R2079" i="2"/>
  <c r="G2079" i="2"/>
  <c r="E2079" i="2"/>
  <c r="O2079" i="2"/>
  <c r="S2079" i="2"/>
  <c r="AA2079" i="2"/>
  <c r="P2079" i="2"/>
  <c r="W2079" i="2"/>
  <c r="H2079" i="2"/>
  <c r="M2079" i="2"/>
  <c r="Q2079" i="2"/>
  <c r="X2079" i="2"/>
  <c r="N2079" i="2"/>
  <c r="Y2079" i="2"/>
  <c r="Y2282" i="2"/>
  <c r="I2282" i="2"/>
  <c r="F2282" i="2"/>
  <c r="J2282" i="2"/>
  <c r="R2282" i="2"/>
  <c r="G2282" i="2"/>
  <c r="E2282" i="2"/>
  <c r="T2282" i="2"/>
  <c r="V2282" i="2"/>
  <c r="Z2282" i="2"/>
  <c r="AA2282" i="2"/>
  <c r="K2282" i="2"/>
  <c r="Q2282" i="2"/>
  <c r="L2282" i="2"/>
  <c r="O2282" i="2"/>
  <c r="S2282" i="2"/>
  <c r="X2282" i="2"/>
  <c r="N2282" i="2"/>
  <c r="M2282" i="2"/>
  <c r="AB2282" i="2"/>
  <c r="U2282" i="2"/>
  <c r="P2282" i="2"/>
  <c r="H2282" i="2"/>
  <c r="W2282" i="2"/>
  <c r="J2289" i="2"/>
  <c r="Z2289" i="2"/>
  <c r="S2289" i="2"/>
  <c r="P2289" i="2"/>
  <c r="AB2289" i="2"/>
  <c r="I2289" i="2"/>
  <c r="N2289" i="2"/>
  <c r="G2289" i="2"/>
  <c r="W2289" i="2"/>
  <c r="X2289" i="2"/>
  <c r="Q2289" i="2"/>
  <c r="Y2289" i="2"/>
  <c r="R2289" i="2"/>
  <c r="K2289" i="2"/>
  <c r="AA2289" i="2"/>
  <c r="H2289" i="2"/>
  <c r="E2289" i="2"/>
  <c r="M2289" i="2"/>
  <c r="F2289" i="2"/>
  <c r="V2289" i="2"/>
  <c r="O2289" i="2"/>
  <c r="L2289" i="2"/>
  <c r="T2289" i="2"/>
  <c r="U2289" i="2"/>
  <c r="R1980" i="2"/>
  <c r="N1980" i="2"/>
  <c r="Z1980" i="2"/>
  <c r="P1980" i="2"/>
  <c r="Q1980" i="2"/>
  <c r="Y1980" i="2"/>
  <c r="E1980" i="2"/>
  <c r="W1980" i="2"/>
  <c r="S1980" i="2"/>
  <c r="J1980" i="2"/>
  <c r="AA1980" i="2"/>
  <c r="M1980" i="2"/>
  <c r="G1980" i="2"/>
  <c r="X1980" i="2"/>
  <c r="T1980" i="2"/>
  <c r="K1980" i="2"/>
  <c r="U1980" i="2"/>
  <c r="L1980" i="2"/>
  <c r="H1980" i="2"/>
  <c r="O1980" i="2"/>
  <c r="F1980" i="2"/>
  <c r="V1980" i="2"/>
  <c r="I1980" i="2"/>
  <c r="S1997" i="2"/>
  <c r="L1997" i="2"/>
  <c r="I1997" i="2"/>
  <c r="O1997" i="2"/>
  <c r="P1997" i="2"/>
  <c r="M1997" i="2"/>
  <c r="N1997" i="2"/>
  <c r="J1997" i="2"/>
  <c r="W1997" i="2"/>
  <c r="T1997" i="2"/>
  <c r="U1997" i="2"/>
  <c r="V1997" i="2"/>
  <c r="R1997" i="2"/>
  <c r="G1997" i="2"/>
  <c r="AA1997" i="2"/>
  <c r="X1997" i="2"/>
  <c r="Y1997" i="2"/>
  <c r="Q1997" i="2"/>
  <c r="E1997" i="2"/>
  <c r="F1997" i="2"/>
  <c r="K1997" i="2"/>
  <c r="Z1997" i="2"/>
  <c r="H1997" i="2"/>
  <c r="T2323" i="2"/>
  <c r="Q2323" i="2"/>
  <c r="Z2323" i="2"/>
  <c r="S2323" i="2"/>
  <c r="G2323" i="2"/>
  <c r="R2323" i="2"/>
  <c r="O2323" i="2"/>
  <c r="L2323" i="2"/>
  <c r="J2323" i="2"/>
  <c r="AB2323" i="2"/>
  <c r="V2323" i="2"/>
  <c r="U2323" i="2"/>
  <c r="N2323" i="2"/>
  <c r="P2323" i="2"/>
  <c r="H2323" i="2"/>
  <c r="X2323" i="2"/>
  <c r="M2323" i="2"/>
  <c r="Y2323" i="2"/>
  <c r="AA2323" i="2"/>
  <c r="W2323" i="2"/>
  <c r="I2323" i="2"/>
  <c r="E2323" i="2"/>
  <c r="K2323" i="2"/>
  <c r="F2323" i="2"/>
  <c r="F2446" i="2"/>
  <c r="W2446" i="2"/>
  <c r="X2446" i="2"/>
  <c r="O2446" i="2"/>
  <c r="E2446" i="2"/>
  <c r="N2446" i="2"/>
  <c r="G2446" i="2"/>
  <c r="AB2446" i="2"/>
  <c r="T2446" i="2"/>
  <c r="Y2446" i="2"/>
  <c r="AA2446" i="2"/>
  <c r="V2446" i="2"/>
  <c r="L2446" i="2"/>
  <c r="H2446" i="2"/>
  <c r="S2446" i="2"/>
  <c r="P2446" i="2"/>
  <c r="K2446" i="2"/>
  <c r="Z2446" i="2"/>
  <c r="Q2446" i="2"/>
  <c r="M2446" i="2"/>
  <c r="I2446" i="2"/>
  <c r="U2446" i="2"/>
  <c r="R2446" i="2"/>
  <c r="J2446" i="2"/>
  <c r="E2060" i="2"/>
  <c r="W2060" i="2"/>
  <c r="S2060" i="2"/>
  <c r="Z2060" i="2"/>
  <c r="F2060" i="2"/>
  <c r="M2060" i="2"/>
  <c r="G2060" i="2"/>
  <c r="X2060" i="2"/>
  <c r="K2060" i="2"/>
  <c r="P2060" i="2"/>
  <c r="Y2060" i="2"/>
  <c r="L2060" i="2"/>
  <c r="H2060" i="2"/>
  <c r="J2060" i="2"/>
  <c r="V2060" i="2"/>
  <c r="AA2060" i="2"/>
  <c r="U2060" i="2"/>
  <c r="R2060" i="2"/>
  <c r="N2060" i="2"/>
  <c r="T2060" i="2"/>
  <c r="O2060" i="2"/>
  <c r="Q2060" i="2"/>
  <c r="I2060" i="2"/>
  <c r="L2027" i="2"/>
  <c r="N2027" i="2"/>
  <c r="Y2027" i="2"/>
  <c r="J2027" i="2"/>
  <c r="M2027" i="2"/>
  <c r="F2027" i="2"/>
  <c r="H2027" i="2"/>
  <c r="X2027" i="2"/>
  <c r="G2027" i="2"/>
  <c r="R2027" i="2"/>
  <c r="S2027" i="2"/>
  <c r="V2027" i="2"/>
  <c r="T2027" i="2"/>
  <c r="E2027" i="2"/>
  <c r="W2027" i="2"/>
  <c r="K2027" i="2"/>
  <c r="P2027" i="2"/>
  <c r="Q2027" i="2"/>
  <c r="U2027" i="2"/>
  <c r="I2027" i="2"/>
  <c r="AA2027" i="2"/>
  <c r="O2027" i="2"/>
  <c r="Z2027" i="2"/>
  <c r="H2273" i="2"/>
  <c r="X2273" i="2"/>
  <c r="M2273" i="2"/>
  <c r="F2273" i="2"/>
  <c r="J2273" i="2"/>
  <c r="G2273" i="2"/>
  <c r="L2273" i="2"/>
  <c r="AB2273" i="2"/>
  <c r="Q2273" i="2"/>
  <c r="N2273" i="2"/>
  <c r="Z2273" i="2"/>
  <c r="W2273" i="2"/>
  <c r="P2273" i="2"/>
  <c r="E2273" i="2"/>
  <c r="U2273" i="2"/>
  <c r="R2273" i="2"/>
  <c r="O2273" i="2"/>
  <c r="K2273" i="2"/>
  <c r="T2273" i="2"/>
  <c r="I2273" i="2"/>
  <c r="Y2273" i="2"/>
  <c r="V2273" i="2"/>
  <c r="S2273" i="2"/>
  <c r="AA2273" i="2"/>
  <c r="Y2058" i="2"/>
  <c r="M2058" i="2"/>
  <c r="X2058" i="2"/>
  <c r="Z2058" i="2"/>
  <c r="AA2058" i="2"/>
  <c r="K2058" i="2"/>
  <c r="F2058" i="2"/>
  <c r="L2058" i="2"/>
  <c r="E2058" i="2"/>
  <c r="H2058" i="2"/>
  <c r="J2058" i="2"/>
  <c r="N2058" i="2"/>
  <c r="I2058" i="2"/>
  <c r="T2058" i="2"/>
  <c r="P2058" i="2"/>
  <c r="W2058" i="2"/>
  <c r="S2058" i="2"/>
  <c r="R2058" i="2"/>
  <c r="Q2058" i="2"/>
  <c r="U2058" i="2"/>
  <c r="G2058" i="2"/>
  <c r="V2058" i="2"/>
  <c r="O2058" i="2"/>
  <c r="V2163" i="2"/>
  <c r="Q2163" i="2"/>
  <c r="AB2163" i="2"/>
  <c r="L2163" i="2"/>
  <c r="K2163" i="2"/>
  <c r="R2163" i="2"/>
  <c r="AA2163" i="2"/>
  <c r="J2163" i="2"/>
  <c r="H2163" i="2"/>
  <c r="X2163" i="2"/>
  <c r="E2163" i="2"/>
  <c r="T2163" i="2"/>
  <c r="M2163" i="2"/>
  <c r="P2163" i="2"/>
  <c r="Z2163" i="2"/>
  <c r="G2163" i="2"/>
  <c r="W2163" i="2"/>
  <c r="N2163" i="2"/>
  <c r="F2163" i="2"/>
  <c r="O2163" i="2"/>
  <c r="S2163" i="2"/>
  <c r="Y2163" i="2"/>
  <c r="U2163" i="2"/>
  <c r="I2163" i="2"/>
  <c r="I1941" i="2"/>
  <c r="Y1941" i="2"/>
  <c r="R1941" i="2"/>
  <c r="O1941" i="2"/>
  <c r="AA1941" i="2"/>
  <c r="M1941" i="2"/>
  <c r="F1941" i="2"/>
  <c r="V1941" i="2"/>
  <c r="W1941" i="2"/>
  <c r="H1941" i="2"/>
  <c r="L1941" i="2"/>
  <c r="U1941" i="2"/>
  <c r="G1941" i="2"/>
  <c r="X1941" i="2"/>
  <c r="J1941" i="2"/>
  <c r="K1941" i="2"/>
  <c r="T1941" i="2"/>
  <c r="E1941" i="2"/>
  <c r="N1941" i="2"/>
  <c r="S1941" i="2"/>
  <c r="Q1941" i="2"/>
  <c r="Z1941" i="2"/>
  <c r="P1941" i="2"/>
  <c r="F2377" i="2"/>
  <c r="Z2377" i="2"/>
  <c r="AB2377" i="2"/>
  <c r="X2377" i="2"/>
  <c r="M2377" i="2"/>
  <c r="P2377" i="2"/>
  <c r="V2377" i="2"/>
  <c r="R2377" i="2"/>
  <c r="L2377" i="2"/>
  <c r="H2377" i="2"/>
  <c r="T2377" i="2"/>
  <c r="W2377" i="2"/>
  <c r="N2377" i="2"/>
  <c r="Q2377" i="2"/>
  <c r="Y2377" i="2"/>
  <c r="U2377" i="2"/>
  <c r="O2377" i="2"/>
  <c r="K2377" i="2"/>
  <c r="G2377" i="2"/>
  <c r="E2377" i="2"/>
  <c r="I2377" i="2"/>
  <c r="J2377" i="2"/>
  <c r="S2377" i="2"/>
  <c r="AA2377" i="2"/>
  <c r="H1999" i="2"/>
  <c r="M1999" i="2"/>
  <c r="Q1999" i="2"/>
  <c r="I1999" i="2"/>
  <c r="W1999" i="2"/>
  <c r="Y1999" i="2"/>
  <c r="L1999" i="2"/>
  <c r="F1999" i="2"/>
  <c r="R1999" i="2"/>
  <c r="K1999" i="2"/>
  <c r="T1999" i="2"/>
  <c r="V1999" i="2"/>
  <c r="Z1999" i="2"/>
  <c r="AA1999" i="2"/>
  <c r="G1999" i="2"/>
  <c r="N1999" i="2"/>
  <c r="O1999" i="2"/>
  <c r="S1999" i="2"/>
  <c r="E1999" i="2"/>
  <c r="X1999" i="2"/>
  <c r="P1999" i="2"/>
  <c r="J1999" i="2"/>
  <c r="U1999" i="2"/>
  <c r="L2182" i="2"/>
  <c r="U2182" i="2"/>
  <c r="H2182" i="2"/>
  <c r="R2182" i="2"/>
  <c r="V2182" i="2"/>
  <c r="J2182" i="2"/>
  <c r="T2182" i="2"/>
  <c r="P2182" i="2"/>
  <c r="X2182" i="2"/>
  <c r="K2182" i="2"/>
  <c r="O2182" i="2"/>
  <c r="S2182" i="2"/>
  <c r="E2182" i="2"/>
  <c r="AB2182" i="2"/>
  <c r="I2182" i="2"/>
  <c r="AA2182" i="2"/>
  <c r="G2182" i="2"/>
  <c r="N2182" i="2"/>
  <c r="M2182" i="2"/>
  <c r="Q2182" i="2"/>
  <c r="Y2182" i="2"/>
  <c r="F2182" i="2"/>
  <c r="Z2182" i="2"/>
  <c r="W2182" i="2"/>
  <c r="X2286" i="2"/>
  <c r="W2286" i="2"/>
  <c r="Z2286" i="2"/>
  <c r="J2286" i="2"/>
  <c r="T2286" i="2"/>
  <c r="N2286" i="2"/>
  <c r="L2286" i="2"/>
  <c r="E2286" i="2"/>
  <c r="R2286" i="2"/>
  <c r="AA2286" i="2"/>
  <c r="G2286" i="2"/>
  <c r="P2286" i="2"/>
  <c r="V2286" i="2"/>
  <c r="I2286" i="2"/>
  <c r="U2286" i="2"/>
  <c r="Q2286" i="2"/>
  <c r="H2286" i="2"/>
  <c r="O2286" i="2"/>
  <c r="M2286" i="2"/>
  <c r="S2286" i="2"/>
  <c r="AB2286" i="2"/>
  <c r="Y2286" i="2"/>
  <c r="K2286" i="2"/>
  <c r="F2286" i="2"/>
  <c r="J2341" i="2"/>
  <c r="T2341" i="2"/>
  <c r="V2341" i="2"/>
  <c r="U2341" i="2"/>
  <c r="AA2341" i="2"/>
  <c r="W2341" i="2"/>
  <c r="R2341" i="2"/>
  <c r="N2341" i="2"/>
  <c r="H2341" i="2"/>
  <c r="E2341" i="2"/>
  <c r="K2341" i="2"/>
  <c r="I2341" i="2"/>
  <c r="Z2341" i="2"/>
  <c r="AB2341" i="2"/>
  <c r="P2341" i="2"/>
  <c r="O2341" i="2"/>
  <c r="Y2341" i="2"/>
  <c r="S2341" i="2"/>
  <c r="G2341" i="2"/>
  <c r="L2341" i="2"/>
  <c r="F2341" i="2"/>
  <c r="X2341" i="2"/>
  <c r="Q2341" i="2"/>
  <c r="M2341" i="2"/>
  <c r="S2176" i="2"/>
  <c r="T2176" i="2"/>
  <c r="AA2176" i="2"/>
  <c r="K2176" i="2"/>
  <c r="M2176" i="2"/>
  <c r="U2176" i="2"/>
  <c r="E2176" i="2"/>
  <c r="X2176" i="2"/>
  <c r="Z2176" i="2"/>
  <c r="G2176" i="2"/>
  <c r="V2176" i="2"/>
  <c r="Y2176" i="2"/>
  <c r="H2176" i="2"/>
  <c r="J2176" i="2"/>
  <c r="F2176" i="2"/>
  <c r="R2176" i="2"/>
  <c r="L2176" i="2"/>
  <c r="I2176" i="2"/>
  <c r="N2176" i="2"/>
  <c r="O2176" i="2"/>
  <c r="P2176" i="2"/>
  <c r="AB2176" i="2"/>
  <c r="W2176" i="2"/>
  <c r="Q2176" i="2"/>
  <c r="E1962" i="2"/>
  <c r="P1962" i="2"/>
  <c r="L1962" i="2"/>
  <c r="W1962" i="2"/>
  <c r="S1962" i="2"/>
  <c r="O1962" i="2"/>
  <c r="M1962" i="2"/>
  <c r="X1962" i="2"/>
  <c r="T1962" i="2"/>
  <c r="G1962" i="2"/>
  <c r="V1962" i="2"/>
  <c r="K1962" i="2"/>
  <c r="U1962" i="2"/>
  <c r="Q1962" i="2"/>
  <c r="I1962" i="2"/>
  <c r="Z1962" i="2"/>
  <c r="AA1962" i="2"/>
  <c r="R1962" i="2"/>
  <c r="F1962" i="2"/>
  <c r="H1962" i="2"/>
  <c r="Y1962" i="2"/>
  <c r="J1962" i="2"/>
  <c r="N1962" i="2"/>
  <c r="E2028" i="2"/>
  <c r="W2028" i="2"/>
  <c r="S2028" i="2"/>
  <c r="Z2028" i="2"/>
  <c r="F2028" i="2"/>
  <c r="M2028" i="2"/>
  <c r="G2028" i="2"/>
  <c r="X2028" i="2"/>
  <c r="K2028" i="2"/>
  <c r="P2028" i="2"/>
  <c r="Y2028" i="2"/>
  <c r="L2028" i="2"/>
  <c r="H2028" i="2"/>
  <c r="J2028" i="2"/>
  <c r="V2028" i="2"/>
  <c r="AA2028" i="2"/>
  <c r="U2028" i="2"/>
  <c r="R2028" i="2"/>
  <c r="N2028" i="2"/>
  <c r="T2028" i="2"/>
  <c r="O2028" i="2"/>
  <c r="Q2028" i="2"/>
  <c r="I2028" i="2"/>
  <c r="P2279" i="2"/>
  <c r="L2279" i="2"/>
  <c r="J2279" i="2"/>
  <c r="E2279" i="2"/>
  <c r="Y2279" i="2"/>
  <c r="M2279" i="2"/>
  <c r="T2279" i="2"/>
  <c r="AB2279" i="2"/>
  <c r="Z2279" i="2"/>
  <c r="U2279" i="2"/>
  <c r="I2279" i="2"/>
  <c r="V2279" i="2"/>
  <c r="X2279" i="2"/>
  <c r="W2279" i="2"/>
  <c r="K2279" i="2"/>
  <c r="N2279" i="2"/>
  <c r="R2279" i="2"/>
  <c r="S2279" i="2"/>
  <c r="G2279" i="2"/>
  <c r="H2279" i="2"/>
  <c r="Q2279" i="2"/>
  <c r="O2279" i="2"/>
  <c r="F2279" i="2"/>
  <c r="AA2279" i="2"/>
  <c r="L1995" i="2"/>
  <c r="N1995" i="2"/>
  <c r="Y1995" i="2"/>
  <c r="J1995" i="2"/>
  <c r="M1995" i="2"/>
  <c r="F1995" i="2"/>
  <c r="H1995" i="2"/>
  <c r="X1995" i="2"/>
  <c r="G1995" i="2"/>
  <c r="R1995" i="2"/>
  <c r="S1995" i="2"/>
  <c r="V1995" i="2"/>
  <c r="T1995" i="2"/>
  <c r="E1995" i="2"/>
  <c r="W1995" i="2"/>
  <c r="K1995" i="2"/>
  <c r="P1995" i="2"/>
  <c r="Q1995" i="2"/>
  <c r="U1995" i="2"/>
  <c r="I1995" i="2"/>
  <c r="AA1995" i="2"/>
  <c r="O1995" i="2"/>
  <c r="Z1995" i="2"/>
  <c r="N2313" i="2"/>
  <c r="X2313" i="2"/>
  <c r="L2313" i="2"/>
  <c r="E2313" i="2"/>
  <c r="I2313" i="2"/>
  <c r="M2313" i="2"/>
  <c r="V2313" i="2"/>
  <c r="J2313" i="2"/>
  <c r="T2313" i="2"/>
  <c r="S2313" i="2"/>
  <c r="AA2313" i="2"/>
  <c r="K2313" i="2"/>
  <c r="G2313" i="2"/>
  <c r="H2313" i="2"/>
  <c r="Z2313" i="2"/>
  <c r="AB2313" i="2"/>
  <c r="Q2313" i="2"/>
  <c r="Y2313" i="2"/>
  <c r="U2313" i="2"/>
  <c r="F2313" i="2"/>
  <c r="O2313" i="2"/>
  <c r="P2313" i="2"/>
  <c r="W2313" i="2"/>
  <c r="R2313" i="2"/>
  <c r="E2249" i="2"/>
  <c r="U2249" i="2"/>
  <c r="R2249" i="2"/>
  <c r="S2249" i="2"/>
  <c r="O2249" i="2"/>
  <c r="X2249" i="2"/>
  <c r="I2249" i="2"/>
  <c r="Y2249" i="2"/>
  <c r="V2249" i="2"/>
  <c r="AA2249" i="2"/>
  <c r="W2249" i="2"/>
  <c r="L2249" i="2"/>
  <c r="M2249" i="2"/>
  <c r="F2249" i="2"/>
  <c r="Z2249" i="2"/>
  <c r="N2249" i="2"/>
  <c r="T2249" i="2"/>
  <c r="AB2249" i="2"/>
  <c r="Q2249" i="2"/>
  <c r="J2249" i="2"/>
  <c r="K2249" i="2"/>
  <c r="G2249" i="2"/>
  <c r="H2249" i="2"/>
  <c r="P2249" i="2"/>
  <c r="I2238" i="2"/>
  <c r="T2238" i="2"/>
  <c r="U2238" i="2"/>
  <c r="N2238" i="2"/>
  <c r="K2238" i="2"/>
  <c r="O2238" i="2"/>
  <c r="Q2238" i="2"/>
  <c r="M2238" i="2"/>
  <c r="H2238" i="2"/>
  <c r="G2238" i="2"/>
  <c r="AA2238" i="2"/>
  <c r="V2238" i="2"/>
  <c r="Y2238" i="2"/>
  <c r="AB2238" i="2"/>
  <c r="P2238" i="2"/>
  <c r="W2238" i="2"/>
  <c r="J2238" i="2"/>
  <c r="Z2238" i="2"/>
  <c r="L2238" i="2"/>
  <c r="E2238" i="2"/>
  <c r="X2238" i="2"/>
  <c r="R2238" i="2"/>
  <c r="S2238" i="2"/>
  <c r="F2238" i="2"/>
  <c r="Q2462" i="2"/>
  <c r="S2462" i="2"/>
  <c r="Y2462" i="2"/>
  <c r="E2462" i="2"/>
  <c r="R2462" i="2"/>
  <c r="J2462" i="2"/>
  <c r="F2462" i="2"/>
  <c r="W2462" i="2"/>
  <c r="X2462" i="2"/>
  <c r="H2462" i="2"/>
  <c r="AA2462" i="2"/>
  <c r="N2462" i="2"/>
  <c r="G2462" i="2"/>
  <c r="AB2462" i="2"/>
  <c r="I2462" i="2"/>
  <c r="O2462" i="2"/>
  <c r="K2462" i="2"/>
  <c r="Z2462" i="2"/>
  <c r="L2462" i="2"/>
  <c r="M2462" i="2"/>
  <c r="T2462" i="2"/>
  <c r="U2462" i="2"/>
  <c r="P2462" i="2"/>
  <c r="V2462" i="2"/>
  <c r="F2326" i="2"/>
  <c r="W2326" i="2"/>
  <c r="X2326" i="2"/>
  <c r="Y2326" i="2"/>
  <c r="E2326" i="2"/>
  <c r="J2326" i="2"/>
  <c r="G2326" i="2"/>
  <c r="AB2326" i="2"/>
  <c r="I2326" i="2"/>
  <c r="S2326" i="2"/>
  <c r="AA2326" i="2"/>
  <c r="V2326" i="2"/>
  <c r="L2326" i="2"/>
  <c r="H2326" i="2"/>
  <c r="O2326" i="2"/>
  <c r="P2326" i="2"/>
  <c r="K2326" i="2"/>
  <c r="R2326" i="2"/>
  <c r="Q2326" i="2"/>
  <c r="M2326" i="2"/>
  <c r="T2326" i="2"/>
  <c r="U2326" i="2"/>
  <c r="Z2326" i="2"/>
  <c r="N2326" i="2"/>
  <c r="J2193" i="2"/>
  <c r="Z2193" i="2"/>
  <c r="S2193" i="2"/>
  <c r="L2193" i="2"/>
  <c r="X2193" i="2"/>
  <c r="Y2193" i="2"/>
  <c r="N2193" i="2"/>
  <c r="G2193" i="2"/>
  <c r="W2193" i="2"/>
  <c r="P2193" i="2"/>
  <c r="E2193" i="2"/>
  <c r="M2193" i="2"/>
  <c r="R2193" i="2"/>
  <c r="K2193" i="2"/>
  <c r="AA2193" i="2"/>
  <c r="T2193" i="2"/>
  <c r="U2193" i="2"/>
  <c r="Q2193" i="2"/>
  <c r="F2193" i="2"/>
  <c r="V2193" i="2"/>
  <c r="O2193" i="2"/>
  <c r="H2193" i="2"/>
  <c r="AB2193" i="2"/>
  <c r="I2193" i="2"/>
  <c r="F2393" i="2"/>
  <c r="N2393" i="2"/>
  <c r="AB2393" i="2"/>
  <c r="X2393" i="2"/>
  <c r="P2393" i="2"/>
  <c r="Y2393" i="2"/>
  <c r="V2393" i="2"/>
  <c r="R2393" i="2"/>
  <c r="L2393" i="2"/>
  <c r="H2393" i="2"/>
  <c r="W2393" i="2"/>
  <c r="T2393" i="2"/>
  <c r="J2393" i="2"/>
  <c r="S2393" i="2"/>
  <c r="M2393" i="2"/>
  <c r="Z2393" i="2"/>
  <c r="Q2393" i="2"/>
  <c r="K2393" i="2"/>
  <c r="U2393" i="2"/>
  <c r="O2393" i="2"/>
  <c r="AA2393" i="2"/>
  <c r="G2393" i="2"/>
  <c r="E2393" i="2"/>
  <c r="I2393" i="2"/>
  <c r="T2227" i="2"/>
  <c r="O2227" i="2"/>
  <c r="V2227" i="2"/>
  <c r="N2227" i="2"/>
  <c r="AB2227" i="2"/>
  <c r="S2227" i="2"/>
  <c r="I2227" i="2"/>
  <c r="AA2227" i="2"/>
  <c r="X2227" i="2"/>
  <c r="H2227" i="2"/>
  <c r="Q2227" i="2"/>
  <c r="J2227" i="2"/>
  <c r="Y2227" i="2"/>
  <c r="M2227" i="2"/>
  <c r="G2227" i="2"/>
  <c r="L2227" i="2"/>
  <c r="Z2227" i="2"/>
  <c r="P2227" i="2"/>
  <c r="F2227" i="2"/>
  <c r="E2227" i="2"/>
  <c r="K2227" i="2"/>
  <c r="W2227" i="2"/>
  <c r="R2227" i="2"/>
  <c r="U2227" i="2"/>
  <c r="T1935" i="2"/>
  <c r="V1935" i="2"/>
  <c r="Z1935" i="2"/>
  <c r="AA1935" i="2"/>
  <c r="G1935" i="2"/>
  <c r="P1935" i="2"/>
  <c r="H1935" i="2"/>
  <c r="X1935" i="2"/>
  <c r="O1935" i="2"/>
  <c r="S1935" i="2"/>
  <c r="E1935" i="2"/>
  <c r="Y1935" i="2"/>
  <c r="M1935" i="2"/>
  <c r="Q1935" i="2"/>
  <c r="I1935" i="2"/>
  <c r="W1935" i="2"/>
  <c r="K1935" i="2"/>
  <c r="L1935" i="2"/>
  <c r="F1935" i="2"/>
  <c r="J1935" i="2"/>
  <c r="R1935" i="2"/>
  <c r="U1935" i="2"/>
  <c r="N1935" i="2"/>
  <c r="G2469" i="2"/>
  <c r="F2469" i="2"/>
  <c r="H2469" i="2"/>
  <c r="Z2469" i="2"/>
  <c r="Q2469" i="2"/>
  <c r="M2469" i="2"/>
  <c r="L2469" i="2"/>
  <c r="V2469" i="2"/>
  <c r="X2469" i="2"/>
  <c r="U2469" i="2"/>
  <c r="AA2469" i="2"/>
  <c r="W2469" i="2"/>
  <c r="T2469" i="2"/>
  <c r="P2469" i="2"/>
  <c r="J2469" i="2"/>
  <c r="E2469" i="2"/>
  <c r="K2469" i="2"/>
  <c r="I2469" i="2"/>
  <c r="AB2469" i="2"/>
  <c r="N2469" i="2"/>
  <c r="R2469" i="2"/>
  <c r="O2469" i="2"/>
  <c r="Y2469" i="2"/>
  <c r="S2469" i="2"/>
  <c r="V2433" i="2"/>
  <c r="R2433" i="2"/>
  <c r="L2433" i="2"/>
  <c r="X2433" i="2"/>
  <c r="M2433" i="2"/>
  <c r="P2433" i="2"/>
  <c r="J2433" i="2"/>
  <c r="U2433" i="2"/>
  <c r="AA2433" i="2"/>
  <c r="H2433" i="2"/>
  <c r="T2433" i="2"/>
  <c r="O2433" i="2"/>
  <c r="G2433" i="2"/>
  <c r="Z2433" i="2"/>
  <c r="E2433" i="2"/>
  <c r="K2433" i="2"/>
  <c r="W2433" i="2"/>
  <c r="S2433" i="2"/>
  <c r="N2433" i="2"/>
  <c r="Y2433" i="2"/>
  <c r="AB2433" i="2"/>
  <c r="Q2433" i="2"/>
  <c r="F2433" i="2"/>
  <c r="I2433" i="2"/>
  <c r="Q2386" i="2"/>
  <c r="M2386" i="2"/>
  <c r="T2386" i="2"/>
  <c r="AA2386" i="2"/>
  <c r="V2386" i="2"/>
  <c r="J2386" i="2"/>
  <c r="F2386" i="2"/>
  <c r="W2386" i="2"/>
  <c r="S2386" i="2"/>
  <c r="Y2386" i="2"/>
  <c r="P2386" i="2"/>
  <c r="R2386" i="2"/>
  <c r="G2386" i="2"/>
  <c r="AB2386" i="2"/>
  <c r="X2386" i="2"/>
  <c r="I2386" i="2"/>
  <c r="U2386" i="2"/>
  <c r="Z2386" i="2"/>
  <c r="L2386" i="2"/>
  <c r="H2386" i="2"/>
  <c r="O2386" i="2"/>
  <c r="K2386" i="2"/>
  <c r="E2386" i="2"/>
  <c r="N2386" i="2"/>
  <c r="Q2194" i="2"/>
  <c r="T2194" i="2"/>
  <c r="J2194" i="2"/>
  <c r="N2194" i="2"/>
  <c r="P2194" i="2"/>
  <c r="F2194" i="2"/>
  <c r="AB2194" i="2"/>
  <c r="U2194" i="2"/>
  <c r="Z2194" i="2"/>
  <c r="G2194" i="2"/>
  <c r="R2194" i="2"/>
  <c r="O2194" i="2"/>
  <c r="I2194" i="2"/>
  <c r="Y2194" i="2"/>
  <c r="S2194" i="2"/>
  <c r="W2194" i="2"/>
  <c r="X2194" i="2"/>
  <c r="AA2194" i="2"/>
  <c r="E2194" i="2"/>
  <c r="L2194" i="2"/>
  <c r="M2194" i="2"/>
  <c r="H2194" i="2"/>
  <c r="V2194" i="2"/>
  <c r="K2194" i="2"/>
  <c r="J2396" i="2"/>
  <c r="Z2396" i="2"/>
  <c r="W2396" i="2"/>
  <c r="T2396" i="2"/>
  <c r="AB2396" i="2"/>
  <c r="E2396" i="2"/>
  <c r="N2396" i="2"/>
  <c r="G2396" i="2"/>
  <c r="AA2396" i="2"/>
  <c r="X2396" i="2"/>
  <c r="M2396" i="2"/>
  <c r="U2396" i="2"/>
  <c r="R2396" i="2"/>
  <c r="K2396" i="2"/>
  <c r="H2396" i="2"/>
  <c r="S2396" i="2"/>
  <c r="I2396" i="2"/>
  <c r="Y2396" i="2"/>
  <c r="F2396" i="2"/>
  <c r="V2396" i="2"/>
  <c r="O2396" i="2"/>
  <c r="L2396" i="2"/>
  <c r="P2396" i="2"/>
  <c r="Q2396" i="2"/>
  <c r="T2234" i="2"/>
  <c r="Y2234" i="2"/>
  <c r="J2234" i="2"/>
  <c r="M2234" i="2"/>
  <c r="E2234" i="2"/>
  <c r="G2234" i="2"/>
  <c r="O2234" i="2"/>
  <c r="AA2234" i="2"/>
  <c r="U2234" i="2"/>
  <c r="Z2234" i="2"/>
  <c r="W2234" i="2"/>
  <c r="H2234" i="2"/>
  <c r="V2234" i="2"/>
  <c r="I2234" i="2"/>
  <c r="Q2234" i="2"/>
  <c r="S2234" i="2"/>
  <c r="X2234" i="2"/>
  <c r="K2234" i="2"/>
  <c r="P2234" i="2"/>
  <c r="L2234" i="2"/>
  <c r="AB2234" i="2"/>
  <c r="N2234" i="2"/>
  <c r="F2234" i="2"/>
  <c r="R2234" i="2"/>
  <c r="L2137" i="2"/>
  <c r="AB2137" i="2"/>
  <c r="Q2137" i="2"/>
  <c r="N2137" i="2"/>
  <c r="G2137" i="2"/>
  <c r="K2137" i="2"/>
  <c r="P2137" i="2"/>
  <c r="E2137" i="2"/>
  <c r="U2137" i="2"/>
  <c r="V2137" i="2"/>
  <c r="O2137" i="2"/>
  <c r="S2137" i="2"/>
  <c r="T2137" i="2"/>
  <c r="I2137" i="2"/>
  <c r="Y2137" i="2"/>
  <c r="J2137" i="2"/>
  <c r="W2137" i="2"/>
  <c r="AA2137" i="2"/>
  <c r="H2137" i="2"/>
  <c r="X2137" i="2"/>
  <c r="M2137" i="2"/>
  <c r="F2137" i="2"/>
  <c r="R2137" i="2"/>
  <c r="Z2137" i="2"/>
  <c r="K2259" i="2"/>
  <c r="N2259" i="2"/>
  <c r="I2259" i="2"/>
  <c r="Q2259" i="2"/>
  <c r="F2259" i="2"/>
  <c r="P2259" i="2"/>
  <c r="S2259" i="2"/>
  <c r="H2259" i="2"/>
  <c r="Y2259" i="2"/>
  <c r="Z2259" i="2"/>
  <c r="X2259" i="2"/>
  <c r="AB2259" i="2"/>
  <c r="E2259" i="2"/>
  <c r="T2259" i="2"/>
  <c r="R2259" i="2"/>
  <c r="L2259" i="2"/>
  <c r="AA2259" i="2"/>
  <c r="W2259" i="2"/>
  <c r="U2259" i="2"/>
  <c r="O2259" i="2"/>
  <c r="G2259" i="2"/>
  <c r="V2259" i="2"/>
  <c r="J2259" i="2"/>
  <c r="M2259" i="2"/>
  <c r="R2424" i="2"/>
  <c r="K2424" i="2"/>
  <c r="L2424" i="2"/>
  <c r="H2424" i="2"/>
  <c r="M2424" i="2"/>
  <c r="Y2424" i="2"/>
  <c r="F2424" i="2"/>
  <c r="V2424" i="2"/>
  <c r="O2424" i="2"/>
  <c r="T2424" i="2"/>
  <c r="P2424" i="2"/>
  <c r="E2424" i="2"/>
  <c r="J2424" i="2"/>
  <c r="Z2424" i="2"/>
  <c r="W2424" i="2"/>
  <c r="AB2424" i="2"/>
  <c r="X2424" i="2"/>
  <c r="U2424" i="2"/>
  <c r="N2424" i="2"/>
  <c r="G2424" i="2"/>
  <c r="AA2424" i="2"/>
  <c r="S2424" i="2"/>
  <c r="Q2424" i="2"/>
  <c r="I2424" i="2"/>
  <c r="T2132" i="2"/>
  <c r="P2132" i="2"/>
  <c r="R2132" i="2"/>
  <c r="S2132" i="2"/>
  <c r="Y2132" i="2"/>
  <c r="Q2132" i="2"/>
  <c r="E2132" i="2"/>
  <c r="Z2132" i="2"/>
  <c r="V2132" i="2"/>
  <c r="AB2132" i="2"/>
  <c r="L2132" i="2"/>
  <c r="I2132" i="2"/>
  <c r="J2132" i="2"/>
  <c r="F2132" i="2"/>
  <c r="AA2132" i="2"/>
  <c r="W2132" i="2"/>
  <c r="X2132" i="2"/>
  <c r="U2132" i="2"/>
  <c r="O2132" i="2"/>
  <c r="K2132" i="2"/>
  <c r="G2132" i="2"/>
  <c r="H2132" i="2"/>
  <c r="N2132" i="2"/>
  <c r="M2132" i="2"/>
  <c r="N2440" i="2"/>
  <c r="G2440" i="2"/>
  <c r="AA2440" i="2"/>
  <c r="AB2440" i="2"/>
  <c r="Q2440" i="2"/>
  <c r="I2440" i="2"/>
  <c r="R2440" i="2"/>
  <c r="O2440" i="2"/>
  <c r="T2440" i="2"/>
  <c r="M2440" i="2"/>
  <c r="V2440" i="2"/>
  <c r="W2440" i="2"/>
  <c r="S2440" i="2"/>
  <c r="E2440" i="2"/>
  <c r="F2440" i="2"/>
  <c r="Z2440" i="2"/>
  <c r="H2440" i="2"/>
  <c r="L2440" i="2"/>
  <c r="U2440" i="2"/>
  <c r="J2440" i="2"/>
  <c r="K2440" i="2"/>
  <c r="P2440" i="2"/>
  <c r="X2440" i="2"/>
  <c r="Y2440" i="2"/>
  <c r="AB2135" i="2"/>
  <c r="F2135" i="2"/>
  <c r="X2135" i="2"/>
  <c r="S2135" i="2"/>
  <c r="G2135" i="2"/>
  <c r="R2135" i="2"/>
  <c r="L2135" i="2"/>
  <c r="V2135" i="2"/>
  <c r="Q2135" i="2"/>
  <c r="Y2135" i="2"/>
  <c r="E2135" i="2"/>
  <c r="AA2135" i="2"/>
  <c r="T2135" i="2"/>
  <c r="O2135" i="2"/>
  <c r="J2135" i="2"/>
  <c r="K2135" i="2"/>
  <c r="N2135" i="2"/>
  <c r="U2135" i="2"/>
  <c r="H2135" i="2"/>
  <c r="M2135" i="2"/>
  <c r="P2135" i="2"/>
  <c r="Z2135" i="2"/>
  <c r="I2135" i="2"/>
  <c r="W2135" i="2"/>
  <c r="O2148" i="2"/>
  <c r="K2148" i="2"/>
  <c r="L2148" i="2"/>
  <c r="AB2148" i="2"/>
  <c r="S2148" i="2"/>
  <c r="Q2148" i="2"/>
  <c r="J2148" i="2"/>
  <c r="P2148" i="2"/>
  <c r="N2148" i="2"/>
  <c r="H2148" i="2"/>
  <c r="M2148" i="2"/>
  <c r="T2148" i="2"/>
  <c r="V2148" i="2"/>
  <c r="G2148" i="2"/>
  <c r="Y2148" i="2"/>
  <c r="Z2148" i="2"/>
  <c r="AA2148" i="2"/>
  <c r="X2148" i="2"/>
  <c r="I2148" i="2"/>
  <c r="E2148" i="2"/>
  <c r="F2148" i="2"/>
  <c r="W2148" i="2"/>
  <c r="R2148" i="2"/>
  <c r="U2148" i="2"/>
  <c r="X2030" i="2"/>
  <c r="T2030" i="2"/>
  <c r="V2030" i="2"/>
  <c r="O2030" i="2"/>
  <c r="S2030" i="2"/>
  <c r="F2030" i="2"/>
  <c r="I2030" i="2"/>
  <c r="L2030" i="2"/>
  <c r="M2030" i="2"/>
  <c r="W2030" i="2"/>
  <c r="Z2030" i="2"/>
  <c r="H2030" i="2"/>
  <c r="Q2030" i="2"/>
  <c r="E2030" i="2"/>
  <c r="AA2030" i="2"/>
  <c r="G2030" i="2"/>
  <c r="N2030" i="2"/>
  <c r="U2030" i="2"/>
  <c r="K2030" i="2"/>
  <c r="P2030" i="2"/>
  <c r="R2030" i="2"/>
  <c r="Y2030" i="2"/>
  <c r="J2030" i="2"/>
  <c r="H1967" i="2"/>
  <c r="M1967" i="2"/>
  <c r="Q1967" i="2"/>
  <c r="I1967" i="2"/>
  <c r="P1967" i="2"/>
  <c r="Y1967" i="2"/>
  <c r="L1967" i="2"/>
  <c r="F1967" i="2"/>
  <c r="J1967" i="2"/>
  <c r="R1967" i="2"/>
  <c r="U1967" i="2"/>
  <c r="K1967" i="2"/>
  <c r="T1967" i="2"/>
  <c r="V1967" i="2"/>
  <c r="Z1967" i="2"/>
  <c r="AA1967" i="2"/>
  <c r="G1967" i="2"/>
  <c r="E1967" i="2"/>
  <c r="O1967" i="2"/>
  <c r="S1967" i="2"/>
  <c r="N1967" i="2"/>
  <c r="X1967" i="2"/>
  <c r="W1967" i="2"/>
  <c r="H1982" i="2"/>
  <c r="Q1982" i="2"/>
  <c r="T1982" i="2"/>
  <c r="AA1982" i="2"/>
  <c r="G1982" i="2"/>
  <c r="S1982" i="2"/>
  <c r="P1982" i="2"/>
  <c r="Y1982" i="2"/>
  <c r="M1982" i="2"/>
  <c r="K1982" i="2"/>
  <c r="R1982" i="2"/>
  <c r="O1982" i="2"/>
  <c r="X1982" i="2"/>
  <c r="L1982" i="2"/>
  <c r="E1982" i="2"/>
  <c r="V1982" i="2"/>
  <c r="J1982" i="2"/>
  <c r="Z1982" i="2"/>
  <c r="F1982" i="2"/>
  <c r="W1982" i="2"/>
  <c r="I1982" i="2"/>
  <c r="N1982" i="2"/>
  <c r="U1982" i="2"/>
  <c r="E2200" i="2"/>
  <c r="W2200" i="2"/>
  <c r="S2200" i="2"/>
  <c r="J2200" i="2"/>
  <c r="AA2200" i="2"/>
  <c r="Q2200" i="2"/>
  <c r="G2200" i="2"/>
  <c r="AB2200" i="2"/>
  <c r="O2200" i="2"/>
  <c r="T2200" i="2"/>
  <c r="K2200" i="2"/>
  <c r="Y2200" i="2"/>
  <c r="L2200" i="2"/>
  <c r="H2200" i="2"/>
  <c r="Z2200" i="2"/>
  <c r="V2200" i="2"/>
  <c r="P2200" i="2"/>
  <c r="M2200" i="2"/>
  <c r="R2200" i="2"/>
  <c r="N2200" i="2"/>
  <c r="X2200" i="2"/>
  <c r="F2200" i="2"/>
  <c r="U2200" i="2"/>
  <c r="I2200" i="2"/>
  <c r="E2246" i="2"/>
  <c r="X2246" i="2"/>
  <c r="I2246" i="2"/>
  <c r="F2246" i="2"/>
  <c r="Z2246" i="2"/>
  <c r="W2246" i="2"/>
  <c r="L2246" i="2"/>
  <c r="M2246" i="2"/>
  <c r="P2246" i="2"/>
  <c r="R2246" i="2"/>
  <c r="V2246" i="2"/>
  <c r="J2246" i="2"/>
  <c r="T2246" i="2"/>
  <c r="U2246" i="2"/>
  <c r="Q2246" i="2"/>
  <c r="K2246" i="2"/>
  <c r="O2246" i="2"/>
  <c r="S2246" i="2"/>
  <c r="Y2246" i="2"/>
  <c r="AA2246" i="2"/>
  <c r="AB2246" i="2"/>
  <c r="G2246" i="2"/>
  <c r="H2246" i="2"/>
  <c r="N2246" i="2"/>
  <c r="E2293" i="2"/>
  <c r="U2293" i="2"/>
  <c r="N2293" i="2"/>
  <c r="S2293" i="2"/>
  <c r="O2293" i="2"/>
  <c r="P2293" i="2"/>
  <c r="I2293" i="2"/>
  <c r="Y2293" i="2"/>
  <c r="R2293" i="2"/>
  <c r="AA2293" i="2"/>
  <c r="W2293" i="2"/>
  <c r="T2293" i="2"/>
  <c r="M2293" i="2"/>
  <c r="F2293" i="2"/>
  <c r="Z2293" i="2"/>
  <c r="V2293" i="2"/>
  <c r="L2293" i="2"/>
  <c r="H2293" i="2"/>
  <c r="Q2293" i="2"/>
  <c r="J2293" i="2"/>
  <c r="K2293" i="2"/>
  <c r="G2293" i="2"/>
  <c r="AB2293" i="2"/>
  <c r="X2293" i="2"/>
  <c r="R2164" i="2"/>
  <c r="N2164" i="2"/>
  <c r="Z2164" i="2"/>
  <c r="J2164" i="2"/>
  <c r="Y2164" i="2"/>
  <c r="Q2164" i="2"/>
  <c r="E2164" i="2"/>
  <c r="W2164" i="2"/>
  <c r="S2164" i="2"/>
  <c r="F2164" i="2"/>
  <c r="T2164" i="2"/>
  <c r="I2164" i="2"/>
  <c r="G2164" i="2"/>
  <c r="AB2164" i="2"/>
  <c r="X2164" i="2"/>
  <c r="P2164" i="2"/>
  <c r="V2164" i="2"/>
  <c r="U2164" i="2"/>
  <c r="L2164" i="2"/>
  <c r="H2164" i="2"/>
  <c r="O2164" i="2"/>
  <c r="AA2164" i="2"/>
  <c r="K2164" i="2"/>
  <c r="M2164" i="2"/>
  <c r="O2165" i="2"/>
  <c r="H2165" i="2"/>
  <c r="X2165" i="2"/>
  <c r="Y2165" i="2"/>
  <c r="E2165" i="2"/>
  <c r="N2165" i="2"/>
  <c r="K2165" i="2"/>
  <c r="AA2165" i="2"/>
  <c r="T2165" i="2"/>
  <c r="Q2165" i="2"/>
  <c r="Z2165" i="2"/>
  <c r="F2165" i="2"/>
  <c r="W2165" i="2"/>
  <c r="I2165" i="2"/>
  <c r="M2165" i="2"/>
  <c r="L2165" i="2"/>
  <c r="J2165" i="2"/>
  <c r="V2165" i="2"/>
  <c r="G2165" i="2"/>
  <c r="P2165" i="2"/>
  <c r="R2165" i="2"/>
  <c r="S2165" i="2"/>
  <c r="AB2165" i="2"/>
  <c r="U2165" i="2"/>
  <c r="AB2267" i="2"/>
  <c r="N2267" i="2"/>
  <c r="I2267" i="2"/>
  <c r="J2267" i="2"/>
  <c r="M2267" i="2"/>
  <c r="Q2267" i="2"/>
  <c r="S2267" i="2"/>
  <c r="P2267" i="2"/>
  <c r="Y2267" i="2"/>
  <c r="O2267" i="2"/>
  <c r="V2267" i="2"/>
  <c r="Z2267" i="2"/>
  <c r="E2267" i="2"/>
  <c r="G2267" i="2"/>
  <c r="R2267" i="2"/>
  <c r="F2267" i="2"/>
  <c r="T2267" i="2"/>
  <c r="X2267" i="2"/>
  <c r="K2267" i="2"/>
  <c r="U2267" i="2"/>
  <c r="L2267" i="2"/>
  <c r="H2267" i="2"/>
  <c r="W2267" i="2"/>
  <c r="AA2267" i="2"/>
  <c r="K2224" i="2"/>
  <c r="G2224" i="2"/>
  <c r="H2224" i="2"/>
  <c r="N2224" i="2"/>
  <c r="J2224" i="2"/>
  <c r="U2224" i="2"/>
  <c r="P2224" i="2"/>
  <c r="R2224" i="2"/>
  <c r="S2224" i="2"/>
  <c r="O2224" i="2"/>
  <c r="M2224" i="2"/>
  <c r="Q2224" i="2"/>
  <c r="E2224" i="2"/>
  <c r="V2224" i="2"/>
  <c r="W2224" i="2"/>
  <c r="X2224" i="2"/>
  <c r="T2224" i="2"/>
  <c r="Y2224" i="2"/>
  <c r="L2224" i="2"/>
  <c r="F2224" i="2"/>
  <c r="Z2224" i="2"/>
  <c r="AA2224" i="2"/>
  <c r="I2224" i="2"/>
  <c r="AB2224" i="2"/>
  <c r="V2403" i="2"/>
  <c r="AA2403" i="2"/>
  <c r="M2403" i="2"/>
  <c r="X2403" i="2"/>
  <c r="Y2403" i="2"/>
  <c r="J2403" i="2"/>
  <c r="E2403" i="2"/>
  <c r="F2403" i="2"/>
  <c r="K2403" i="2"/>
  <c r="S2403" i="2"/>
  <c r="U2403" i="2"/>
  <c r="G2403" i="2"/>
  <c r="O2403" i="2"/>
  <c r="P2403" i="2"/>
  <c r="R2403" i="2"/>
  <c r="T2403" i="2"/>
  <c r="W2403" i="2"/>
  <c r="N2403" i="2"/>
  <c r="H2403" i="2"/>
  <c r="Q2403" i="2"/>
  <c r="L2403" i="2"/>
  <c r="Z2403" i="2"/>
  <c r="AB2403" i="2"/>
  <c r="I2403" i="2"/>
  <c r="Y1994" i="2"/>
  <c r="M1994" i="2"/>
  <c r="H1994" i="2"/>
  <c r="Z1994" i="2"/>
  <c r="AA1994" i="2"/>
  <c r="R1994" i="2"/>
  <c r="F1994" i="2"/>
  <c r="L1994" i="2"/>
  <c r="E1994" i="2"/>
  <c r="X1994" i="2"/>
  <c r="J1994" i="2"/>
  <c r="N1994" i="2"/>
  <c r="I1994" i="2"/>
  <c r="T1994" i="2"/>
  <c r="U1994" i="2"/>
  <c r="W1994" i="2"/>
  <c r="S1994" i="2"/>
  <c r="O1994" i="2"/>
  <c r="Q1994" i="2"/>
  <c r="P1994" i="2"/>
  <c r="G1994" i="2"/>
  <c r="V1994" i="2"/>
  <c r="K1994" i="2"/>
  <c r="M2133" i="2"/>
  <c r="F2133" i="2"/>
  <c r="V2133" i="2"/>
  <c r="AA2133" i="2"/>
  <c r="T2133" i="2"/>
  <c r="P2133" i="2"/>
  <c r="E2133" i="2"/>
  <c r="U2133" i="2"/>
  <c r="N2133" i="2"/>
  <c r="K2133" i="2"/>
  <c r="W2133" i="2"/>
  <c r="O2133" i="2"/>
  <c r="I2133" i="2"/>
  <c r="R2133" i="2"/>
  <c r="L2133" i="2"/>
  <c r="Q2133" i="2"/>
  <c r="Z2133" i="2"/>
  <c r="AB2133" i="2"/>
  <c r="Y2133" i="2"/>
  <c r="S2133" i="2"/>
  <c r="H2133" i="2"/>
  <c r="J2133" i="2"/>
  <c r="G2133" i="2"/>
  <c r="X2133" i="2"/>
  <c r="F2253" i="2"/>
  <c r="V2253" i="2"/>
  <c r="O2253" i="2"/>
  <c r="H2253" i="2"/>
  <c r="X2253" i="2"/>
  <c r="E2253" i="2"/>
  <c r="J2253" i="2"/>
  <c r="Z2253" i="2"/>
  <c r="W2253" i="2"/>
  <c r="L2253" i="2"/>
  <c r="AB2253" i="2"/>
  <c r="U2253" i="2"/>
  <c r="N2253" i="2"/>
  <c r="G2253" i="2"/>
  <c r="AA2253" i="2"/>
  <c r="P2253" i="2"/>
  <c r="M2253" i="2"/>
  <c r="I2253" i="2"/>
  <c r="R2253" i="2"/>
  <c r="K2253" i="2"/>
  <c r="S2253" i="2"/>
  <c r="T2253" i="2"/>
  <c r="Q2253" i="2"/>
  <c r="Y2253" i="2"/>
  <c r="E2214" i="2"/>
  <c r="U2214" i="2"/>
  <c r="Y2214" i="2"/>
  <c r="F2214" i="2"/>
  <c r="W2214" i="2"/>
  <c r="J2214" i="2"/>
  <c r="L2214" i="2"/>
  <c r="M2214" i="2"/>
  <c r="P2214" i="2"/>
  <c r="R2214" i="2"/>
  <c r="V2214" i="2"/>
  <c r="S2214" i="2"/>
  <c r="T2214" i="2"/>
  <c r="H2214" i="2"/>
  <c r="I2214" i="2"/>
  <c r="K2214" i="2"/>
  <c r="O2214" i="2"/>
  <c r="Z2214" i="2"/>
  <c r="AB2214" i="2"/>
  <c r="X2214" i="2"/>
  <c r="Q2214" i="2"/>
  <c r="AA2214" i="2"/>
  <c r="N2214" i="2"/>
  <c r="G2214" i="2"/>
  <c r="H2415" i="2"/>
  <c r="J2415" i="2"/>
  <c r="L2415" i="2"/>
  <c r="I2415" i="2"/>
  <c r="R2415" i="2"/>
  <c r="N2415" i="2"/>
  <c r="O2415" i="2"/>
  <c r="M2415" i="2"/>
  <c r="V2415" i="2"/>
  <c r="P2415" i="2"/>
  <c r="U2415" i="2"/>
  <c r="Q2415" i="2"/>
  <c r="T2415" i="2"/>
  <c r="AA2415" i="2"/>
  <c r="F2415" i="2"/>
  <c r="X2415" i="2"/>
  <c r="S2415" i="2"/>
  <c r="G2415" i="2"/>
  <c r="E2415" i="2"/>
  <c r="Z2415" i="2"/>
  <c r="K2415" i="2"/>
  <c r="Y2415" i="2"/>
  <c r="W2415" i="2"/>
  <c r="AB2415" i="2"/>
  <c r="L2394" i="2"/>
  <c r="H2394" i="2"/>
  <c r="T2394" i="2"/>
  <c r="U2394" i="2"/>
  <c r="P2394" i="2"/>
  <c r="V2394" i="2"/>
  <c r="F2394" i="2"/>
  <c r="W2394" i="2"/>
  <c r="X2394" i="2"/>
  <c r="S2394" i="2"/>
  <c r="AA2394" i="2"/>
  <c r="Z2394" i="2"/>
  <c r="AB2394" i="2"/>
  <c r="I2394" i="2"/>
  <c r="J2394" i="2"/>
  <c r="M2394" i="2"/>
  <c r="E2394" i="2"/>
  <c r="R2394" i="2"/>
  <c r="G2394" i="2"/>
  <c r="O2394" i="2"/>
  <c r="K2394" i="2"/>
  <c r="Y2394" i="2"/>
  <c r="N2394" i="2"/>
  <c r="Q2394" i="2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D2498" i="2" s="1"/>
  <c r="D2466" i="2"/>
  <c r="D2459" i="2"/>
  <c r="D2171" i="2"/>
  <c r="D2175" i="2"/>
  <c r="T2139" i="2"/>
  <c r="E2139" i="2"/>
  <c r="W2139" i="2"/>
  <c r="K2139" i="2"/>
  <c r="O2139" i="2"/>
  <c r="Z2139" i="2"/>
  <c r="AB2139" i="2"/>
  <c r="U2139" i="2"/>
  <c r="I2139" i="2"/>
  <c r="AA2139" i="2"/>
  <c r="M2139" i="2"/>
  <c r="P2139" i="2"/>
  <c r="L2139" i="2"/>
  <c r="N2139" i="2"/>
  <c r="Y2139" i="2"/>
  <c r="J2139" i="2"/>
  <c r="V2139" i="2"/>
  <c r="F2139" i="2"/>
  <c r="H2139" i="2"/>
  <c r="X2139" i="2"/>
  <c r="G2139" i="2"/>
  <c r="R2139" i="2"/>
  <c r="S2139" i="2"/>
  <c r="Q2139" i="2"/>
  <c r="D2426" i="2"/>
  <c r="D2218" i="2"/>
  <c r="T2134" i="2"/>
  <c r="U2134" i="2"/>
  <c r="X2134" i="2"/>
  <c r="N2134" i="2"/>
  <c r="W2134" i="2"/>
  <c r="AA2134" i="2"/>
  <c r="AB2134" i="2"/>
  <c r="P2134" i="2"/>
  <c r="I2134" i="2"/>
  <c r="O2134" i="2"/>
  <c r="R2134" i="2"/>
  <c r="V2134" i="2"/>
  <c r="E2134" i="2"/>
  <c r="Y2134" i="2"/>
  <c r="K2134" i="2"/>
  <c r="M2134" i="2"/>
  <c r="S2134" i="2"/>
  <c r="G2134" i="2"/>
  <c r="F2134" i="2"/>
  <c r="H2134" i="2"/>
  <c r="Z2134" i="2"/>
  <c r="L2134" i="2"/>
  <c r="Q2134" i="2"/>
  <c r="J2134" i="2"/>
  <c r="H2104" i="2"/>
  <c r="J2104" i="2"/>
  <c r="K2104" i="2"/>
  <c r="L2104" i="2"/>
  <c r="R2104" i="2"/>
  <c r="I2104" i="2"/>
  <c r="N2104" i="2"/>
  <c r="O2104" i="2"/>
  <c r="V2104" i="2"/>
  <c r="W2104" i="2"/>
  <c r="U2104" i="2"/>
  <c r="S2104" i="2"/>
  <c r="T2104" i="2"/>
  <c r="P2104" i="2"/>
  <c r="F2104" i="2"/>
  <c r="M2104" i="2"/>
  <c r="Q2104" i="2"/>
  <c r="E2104" i="2"/>
  <c r="X2104" i="2"/>
  <c r="Z2104" i="2"/>
  <c r="AA2104" i="2"/>
  <c r="G2104" i="2"/>
  <c r="Y2104" i="2"/>
  <c r="G2465" i="2"/>
  <c r="J2465" i="2"/>
  <c r="Z2465" i="2"/>
  <c r="N2465" i="2"/>
  <c r="K2465" i="2"/>
  <c r="M2465" i="2"/>
  <c r="H2465" i="2"/>
  <c r="R2465" i="2"/>
  <c r="T2465" i="2"/>
  <c r="U2465" i="2"/>
  <c r="Q2465" i="2"/>
  <c r="S2465" i="2"/>
  <c r="P2465" i="2"/>
  <c r="L2465" i="2"/>
  <c r="V2465" i="2"/>
  <c r="E2465" i="2"/>
  <c r="W2465" i="2"/>
  <c r="Y2465" i="2"/>
  <c r="X2465" i="2"/>
  <c r="AB2465" i="2"/>
  <c r="F2465" i="2"/>
  <c r="AA2465" i="2"/>
  <c r="I2465" i="2"/>
  <c r="O2465" i="2"/>
  <c r="F2062" i="2"/>
  <c r="I2062" i="2"/>
  <c r="M2062" i="2"/>
  <c r="W2062" i="2"/>
  <c r="Z2062" i="2"/>
  <c r="H2062" i="2"/>
  <c r="Q2062" i="2"/>
  <c r="E2062" i="2"/>
  <c r="AA2062" i="2"/>
  <c r="G2062" i="2"/>
  <c r="S2062" i="2"/>
  <c r="P2062" i="2"/>
  <c r="Y2062" i="2"/>
  <c r="U2062" i="2"/>
  <c r="K2062" i="2"/>
  <c r="R2062" i="2"/>
  <c r="N2062" i="2"/>
  <c r="X2062" i="2"/>
  <c r="T2062" i="2"/>
  <c r="L2062" i="2"/>
  <c r="V2062" i="2"/>
  <c r="O2062" i="2"/>
  <c r="J2062" i="2"/>
  <c r="E2068" i="2"/>
  <c r="Z2068" i="2"/>
  <c r="V2068" i="2"/>
  <c r="L2068" i="2"/>
  <c r="I2068" i="2"/>
  <c r="J2068" i="2"/>
  <c r="F2068" i="2"/>
  <c r="AA2068" i="2"/>
  <c r="W2068" i="2"/>
  <c r="N2068" i="2"/>
  <c r="U2068" i="2"/>
  <c r="O2068" i="2"/>
  <c r="K2068" i="2"/>
  <c r="G2068" i="2"/>
  <c r="H2068" i="2"/>
  <c r="X2068" i="2"/>
  <c r="M2068" i="2"/>
  <c r="T2068" i="2"/>
  <c r="P2068" i="2"/>
  <c r="R2068" i="2"/>
  <c r="S2068" i="2"/>
  <c r="Y2068" i="2"/>
  <c r="Q2068" i="2"/>
  <c r="L2174" i="2"/>
  <c r="P2174" i="2"/>
  <c r="H2174" i="2"/>
  <c r="R2174" i="2"/>
  <c r="S2174" i="2"/>
  <c r="F2174" i="2"/>
  <c r="I2174" i="2"/>
  <c r="T2174" i="2"/>
  <c r="E2174" i="2"/>
  <c r="N2174" i="2"/>
  <c r="K2174" i="2"/>
  <c r="O2174" i="2"/>
  <c r="Q2174" i="2"/>
  <c r="AB2174" i="2"/>
  <c r="U2174" i="2"/>
  <c r="G2174" i="2"/>
  <c r="AA2174" i="2"/>
  <c r="V2174" i="2"/>
  <c r="Y2174" i="2"/>
  <c r="M2174" i="2"/>
  <c r="X2174" i="2"/>
  <c r="W2174" i="2"/>
  <c r="J2174" i="2"/>
  <c r="Z2174" i="2"/>
  <c r="E2228" i="2"/>
  <c r="W2228" i="2"/>
  <c r="S2228" i="2"/>
  <c r="J2228" i="2"/>
  <c r="K2228" i="2"/>
  <c r="I2228" i="2"/>
  <c r="G2228" i="2"/>
  <c r="AB2228" i="2"/>
  <c r="X2228" i="2"/>
  <c r="T2228" i="2"/>
  <c r="P2228" i="2"/>
  <c r="U2228" i="2"/>
  <c r="L2228" i="2"/>
  <c r="H2228" i="2"/>
  <c r="O2228" i="2"/>
  <c r="F2228" i="2"/>
  <c r="V2228" i="2"/>
  <c r="M2228" i="2"/>
  <c r="R2228" i="2"/>
  <c r="N2228" i="2"/>
  <c r="Z2228" i="2"/>
  <c r="AA2228" i="2"/>
  <c r="Y2228" i="2"/>
  <c r="Q2228" i="2"/>
  <c r="P2215" i="2"/>
  <c r="AB2215" i="2"/>
  <c r="F2215" i="2"/>
  <c r="Q2215" i="2"/>
  <c r="R2215" i="2"/>
  <c r="Y2215" i="2"/>
  <c r="X2215" i="2"/>
  <c r="L2215" i="2"/>
  <c r="V2215" i="2"/>
  <c r="J2215" i="2"/>
  <c r="N2215" i="2"/>
  <c r="S2215" i="2"/>
  <c r="T2215" i="2"/>
  <c r="W2215" i="2"/>
  <c r="K2215" i="2"/>
  <c r="Z2215" i="2"/>
  <c r="U2215" i="2"/>
  <c r="E2215" i="2"/>
  <c r="G2215" i="2"/>
  <c r="H2215" i="2"/>
  <c r="M2215" i="2"/>
  <c r="O2215" i="2"/>
  <c r="I2215" i="2"/>
  <c r="AA2215" i="2"/>
  <c r="S2464" i="2"/>
  <c r="L2464" i="2"/>
  <c r="I2464" i="2"/>
  <c r="T2464" i="2"/>
  <c r="Z2464" i="2"/>
  <c r="V2464" i="2"/>
  <c r="G2464" i="2"/>
  <c r="W2464" i="2"/>
  <c r="P2464" i="2"/>
  <c r="M2464" i="2"/>
  <c r="E2464" i="2"/>
  <c r="F2464" i="2"/>
  <c r="K2464" i="2"/>
  <c r="AA2464" i="2"/>
  <c r="X2464" i="2"/>
  <c r="U2464" i="2"/>
  <c r="Q2464" i="2"/>
  <c r="N2464" i="2"/>
  <c r="O2464" i="2"/>
  <c r="H2464" i="2"/>
  <c r="AB2464" i="2"/>
  <c r="Y2464" i="2"/>
  <c r="J2464" i="2"/>
  <c r="R2464" i="2"/>
  <c r="O2395" i="2"/>
  <c r="I2395" i="2"/>
  <c r="H2395" i="2"/>
  <c r="L2395" i="2"/>
  <c r="Q2395" i="2"/>
  <c r="W2395" i="2"/>
  <c r="P2395" i="2"/>
  <c r="AA2395" i="2"/>
  <c r="Z2395" i="2"/>
  <c r="S2395" i="2"/>
  <c r="G2395" i="2"/>
  <c r="X2395" i="2"/>
  <c r="V2395" i="2"/>
  <c r="K2395" i="2"/>
  <c r="R2395" i="2"/>
  <c r="T2395" i="2"/>
  <c r="J2395" i="2"/>
  <c r="N2395" i="2"/>
  <c r="E2395" i="2"/>
  <c r="Y2395" i="2"/>
  <c r="AB2395" i="2"/>
  <c r="U2395" i="2"/>
  <c r="M2395" i="2"/>
  <c r="F2395" i="2"/>
  <c r="Y1978" i="2"/>
  <c r="E1978" i="2"/>
  <c r="X1978" i="2"/>
  <c r="Z1978" i="2"/>
  <c r="K1978" i="2"/>
  <c r="N1978" i="2"/>
  <c r="F1978" i="2"/>
  <c r="L1978" i="2"/>
  <c r="U1978" i="2"/>
  <c r="P1978" i="2"/>
  <c r="J1978" i="2"/>
  <c r="O1978" i="2"/>
  <c r="I1978" i="2"/>
  <c r="T1978" i="2"/>
  <c r="M1978" i="2"/>
  <c r="W1978" i="2"/>
  <c r="S1978" i="2"/>
  <c r="R1978" i="2"/>
  <c r="Q1978" i="2"/>
  <c r="H1978" i="2"/>
  <c r="G1978" i="2"/>
  <c r="V1978" i="2"/>
  <c r="AA1978" i="2"/>
  <c r="J2020" i="2"/>
  <c r="F2020" i="2"/>
  <c r="AA2020" i="2"/>
  <c r="N2020" i="2"/>
  <c r="H2020" i="2"/>
  <c r="U2020" i="2"/>
  <c r="O2020" i="2"/>
  <c r="K2020" i="2"/>
  <c r="L2020" i="2"/>
  <c r="X2020" i="2"/>
  <c r="S2020" i="2"/>
  <c r="Q2020" i="2"/>
  <c r="T2020" i="2"/>
  <c r="P2020" i="2"/>
  <c r="W2020" i="2"/>
  <c r="G2020" i="2"/>
  <c r="Y2020" i="2"/>
  <c r="M2020" i="2"/>
  <c r="E2020" i="2"/>
  <c r="Z2020" i="2"/>
  <c r="V2020" i="2"/>
  <c r="R2020" i="2"/>
  <c r="I2020" i="2"/>
  <c r="AB1927" i="2"/>
  <c r="V1927" i="2"/>
  <c r="J1927" i="2"/>
  <c r="K1927" i="2"/>
  <c r="W1927" i="2"/>
  <c r="U1927" i="2"/>
  <c r="T1927" i="2"/>
  <c r="L1927" i="2"/>
  <c r="O1927" i="2"/>
  <c r="Z1927" i="2"/>
  <c r="G1927" i="2"/>
  <c r="I1927" i="2"/>
  <c r="X1927" i="2"/>
  <c r="M1927" i="2"/>
  <c r="P1927" i="2"/>
  <c r="S1927" i="2"/>
  <c r="E1927" i="2"/>
  <c r="R1927" i="2"/>
  <c r="F1927" i="2"/>
  <c r="AA1927" i="2"/>
  <c r="Q1927" i="2"/>
  <c r="Y1927" i="2"/>
  <c r="H1927" i="2"/>
  <c r="N1927" i="2"/>
  <c r="J2161" i="2"/>
  <c r="Z2161" i="2"/>
  <c r="S2161" i="2"/>
  <c r="P2161" i="2"/>
  <c r="Y2161" i="2"/>
  <c r="U2161" i="2"/>
  <c r="N2161" i="2"/>
  <c r="G2161" i="2"/>
  <c r="W2161" i="2"/>
  <c r="X2161" i="2"/>
  <c r="L2161" i="2"/>
  <c r="E2161" i="2"/>
  <c r="R2161" i="2"/>
  <c r="K2161" i="2"/>
  <c r="AA2161" i="2"/>
  <c r="I2161" i="2"/>
  <c r="T2161" i="2"/>
  <c r="M2161" i="2"/>
  <c r="F2161" i="2"/>
  <c r="V2161" i="2"/>
  <c r="O2161" i="2"/>
  <c r="H2161" i="2"/>
  <c r="Q2161" i="2"/>
  <c r="AB2161" i="2"/>
  <c r="R2448" i="2"/>
  <c r="K2448" i="2"/>
  <c r="L2448" i="2"/>
  <c r="H2448" i="2"/>
  <c r="Y2448" i="2"/>
  <c r="U2448" i="2"/>
  <c r="F2448" i="2"/>
  <c r="V2448" i="2"/>
  <c r="S2448" i="2"/>
  <c r="P2448" i="2"/>
  <c r="T2448" i="2"/>
  <c r="E2448" i="2"/>
  <c r="Z2448" i="2"/>
  <c r="X2448" i="2"/>
  <c r="M2448" i="2"/>
  <c r="G2448" i="2"/>
  <c r="O2448" i="2"/>
  <c r="Q2448" i="2"/>
  <c r="J2448" i="2"/>
  <c r="W2448" i="2"/>
  <c r="AB2448" i="2"/>
  <c r="N2448" i="2"/>
  <c r="AA2448" i="2"/>
  <c r="I2448" i="2"/>
  <c r="G2260" i="2"/>
  <c r="AB2260" i="2"/>
  <c r="X2260" i="2"/>
  <c r="Z2260" i="2"/>
  <c r="F2260" i="2"/>
  <c r="U2260" i="2"/>
  <c r="L2260" i="2"/>
  <c r="H2260" i="2"/>
  <c r="T2260" i="2"/>
  <c r="K2260" i="2"/>
  <c r="AA2260" i="2"/>
  <c r="M2260" i="2"/>
  <c r="R2260" i="2"/>
  <c r="N2260" i="2"/>
  <c r="J2260" i="2"/>
  <c r="P2260" i="2"/>
  <c r="Y2260" i="2"/>
  <c r="Q2260" i="2"/>
  <c r="E2260" i="2"/>
  <c r="W2260" i="2"/>
  <c r="S2260" i="2"/>
  <c r="O2260" i="2"/>
  <c r="V2260" i="2"/>
  <c r="I2260" i="2"/>
  <c r="H2254" i="2"/>
  <c r="I2254" i="2"/>
  <c r="AB2254" i="2"/>
  <c r="J2254" i="2"/>
  <c r="AA2254" i="2"/>
  <c r="N2254" i="2"/>
  <c r="E2254" i="2"/>
  <c r="X2254" i="2"/>
  <c r="Q2254" i="2"/>
  <c r="F2254" i="2"/>
  <c r="Z2254" i="2"/>
  <c r="W2254" i="2"/>
  <c r="M2254" i="2"/>
  <c r="Y2254" i="2"/>
  <c r="L2254" i="2"/>
  <c r="V2254" i="2"/>
  <c r="S2254" i="2"/>
  <c r="G2254" i="2"/>
  <c r="U2254" i="2"/>
  <c r="P2254" i="2"/>
  <c r="T2254" i="2"/>
  <c r="O2254" i="2"/>
  <c r="R2254" i="2"/>
  <c r="K2254" i="2"/>
  <c r="S1976" i="2"/>
  <c r="T1976" i="2"/>
  <c r="F1976" i="2"/>
  <c r="P1976" i="2"/>
  <c r="M1976" i="2"/>
  <c r="Q1976" i="2"/>
  <c r="E1976" i="2"/>
  <c r="X1976" i="2"/>
  <c r="Z1976" i="2"/>
  <c r="AA1976" i="2"/>
  <c r="G1976" i="2"/>
  <c r="Y1976" i="2"/>
  <c r="H1976" i="2"/>
  <c r="J1976" i="2"/>
  <c r="K1976" i="2"/>
  <c r="L1976" i="2"/>
  <c r="R1976" i="2"/>
  <c r="I1976" i="2"/>
  <c r="N1976" i="2"/>
  <c r="O1976" i="2"/>
  <c r="V1976" i="2"/>
  <c r="W1976" i="2"/>
  <c r="U1976" i="2"/>
  <c r="I2468" i="2"/>
  <c r="Y2468" i="2"/>
  <c r="V2468" i="2"/>
  <c r="S2468" i="2"/>
  <c r="W2468" i="2"/>
  <c r="H2468" i="2"/>
  <c r="M2468" i="2"/>
  <c r="F2468" i="2"/>
  <c r="Z2468" i="2"/>
  <c r="AA2468" i="2"/>
  <c r="P2468" i="2"/>
  <c r="X2468" i="2"/>
  <c r="Q2468" i="2"/>
  <c r="N2468" i="2"/>
  <c r="G2468" i="2"/>
  <c r="J2468" i="2"/>
  <c r="L2468" i="2"/>
  <c r="AB2468" i="2"/>
  <c r="E2468" i="2"/>
  <c r="U2468" i="2"/>
  <c r="R2468" i="2"/>
  <c r="O2468" i="2"/>
  <c r="K2468" i="2"/>
  <c r="T2468" i="2"/>
  <c r="E2080" i="2"/>
  <c r="V2080" i="2"/>
  <c r="R2080" i="2"/>
  <c r="S2080" i="2"/>
  <c r="N2080" i="2"/>
  <c r="Q2080" i="2"/>
  <c r="F2080" i="2"/>
  <c r="W2080" i="2"/>
  <c r="O2080" i="2"/>
  <c r="K2080" i="2"/>
  <c r="G2080" i="2"/>
  <c r="J2080" i="2"/>
  <c r="Z2080" i="2"/>
  <c r="M2080" i="2"/>
  <c r="P2080" i="2"/>
  <c r="L2080" i="2"/>
  <c r="H2080" i="2"/>
  <c r="T2080" i="2"/>
  <c r="U2080" i="2"/>
  <c r="Y2080" i="2"/>
  <c r="AA2080" i="2"/>
  <c r="X2080" i="2"/>
  <c r="I2080" i="2"/>
  <c r="H2255" i="2"/>
  <c r="P2255" i="2"/>
  <c r="W2255" i="2"/>
  <c r="AA2255" i="2"/>
  <c r="O2255" i="2"/>
  <c r="K2255" i="2"/>
  <c r="X2255" i="2"/>
  <c r="Q2255" i="2"/>
  <c r="E2255" i="2"/>
  <c r="M2255" i="2"/>
  <c r="Y2255" i="2"/>
  <c r="R2255" i="2"/>
  <c r="G2255" i="2"/>
  <c r="L2255" i="2"/>
  <c r="J2255" i="2"/>
  <c r="U2255" i="2"/>
  <c r="V2255" i="2"/>
  <c r="S2255" i="2"/>
  <c r="T2255" i="2"/>
  <c r="AB2255" i="2"/>
  <c r="Z2255" i="2"/>
  <c r="N2255" i="2"/>
  <c r="I2255" i="2"/>
  <c r="F2255" i="2"/>
  <c r="E2423" i="2"/>
  <c r="Z2423" i="2"/>
  <c r="K2423" i="2"/>
  <c r="Q2423" i="2"/>
  <c r="R2423" i="2"/>
  <c r="S2423" i="2"/>
  <c r="O2423" i="2"/>
  <c r="U2423" i="2"/>
  <c r="V2423" i="2"/>
  <c r="J2423" i="2"/>
  <c r="P2423" i="2"/>
  <c r="Y2423" i="2"/>
  <c r="F2423" i="2"/>
  <c r="X2423" i="2"/>
  <c r="T2423" i="2"/>
  <c r="I2423" i="2"/>
  <c r="W2423" i="2"/>
  <c r="L2423" i="2"/>
  <c r="AB2423" i="2"/>
  <c r="AA2423" i="2"/>
  <c r="N2423" i="2"/>
  <c r="G2423" i="2"/>
  <c r="H2423" i="2"/>
  <c r="M2423" i="2"/>
  <c r="E2085" i="2"/>
  <c r="U2085" i="2"/>
  <c r="N2085" i="2"/>
  <c r="G2085" i="2"/>
  <c r="AA2085" i="2"/>
  <c r="K2085" i="2"/>
  <c r="I2085" i="2"/>
  <c r="Y2085" i="2"/>
  <c r="R2085" i="2"/>
  <c r="O2085" i="2"/>
  <c r="H2085" i="2"/>
  <c r="M2085" i="2"/>
  <c r="F2085" i="2"/>
  <c r="V2085" i="2"/>
  <c r="W2085" i="2"/>
  <c r="P2085" i="2"/>
  <c r="L2085" i="2"/>
  <c r="Q2085" i="2"/>
  <c r="J2085" i="2"/>
  <c r="Z2085" i="2"/>
  <c r="S2085" i="2"/>
  <c r="X2085" i="2"/>
  <c r="T2085" i="2"/>
  <c r="F2373" i="2"/>
  <c r="N2373" i="2"/>
  <c r="AB2373" i="2"/>
  <c r="X2373" i="2"/>
  <c r="Y2373" i="2"/>
  <c r="I2373" i="2"/>
  <c r="V2373" i="2"/>
  <c r="R2373" i="2"/>
  <c r="L2373" i="2"/>
  <c r="H2373" i="2"/>
  <c r="M2373" i="2"/>
  <c r="P2373" i="2"/>
  <c r="Z2373" i="2"/>
  <c r="Q2373" i="2"/>
  <c r="W2373" i="2"/>
  <c r="U2373" i="2"/>
  <c r="AA2373" i="2"/>
  <c r="S2373" i="2"/>
  <c r="G2373" i="2"/>
  <c r="E2373" i="2"/>
  <c r="K2373" i="2"/>
  <c r="J2373" i="2"/>
  <c r="O2373" i="2"/>
  <c r="T2373" i="2"/>
  <c r="L2263" i="2"/>
  <c r="M2263" i="2"/>
  <c r="W2263" i="2"/>
  <c r="S2263" i="2"/>
  <c r="N2263" i="2"/>
  <c r="K2263" i="2"/>
  <c r="G2263" i="2"/>
  <c r="AB2263" i="2"/>
  <c r="F2263" i="2"/>
  <c r="Q2263" i="2"/>
  <c r="I2263" i="2"/>
  <c r="O2263" i="2"/>
  <c r="H2263" i="2"/>
  <c r="P2263" i="2"/>
  <c r="V2263" i="2"/>
  <c r="J2263" i="2"/>
  <c r="R2263" i="2"/>
  <c r="U2263" i="2"/>
  <c r="X2263" i="2"/>
  <c r="T2263" i="2"/>
  <c r="AA2263" i="2"/>
  <c r="Z2263" i="2"/>
  <c r="E2263" i="2"/>
  <c r="Y2263" i="2"/>
  <c r="S2272" i="2"/>
  <c r="K2272" i="2"/>
  <c r="Z2272" i="2"/>
  <c r="G2272" i="2"/>
  <c r="M2272" i="2"/>
  <c r="U2272" i="2"/>
  <c r="E2272" i="2"/>
  <c r="X2272" i="2"/>
  <c r="P2272" i="2"/>
  <c r="F2272" i="2"/>
  <c r="AB2272" i="2"/>
  <c r="Y2272" i="2"/>
  <c r="H2272" i="2"/>
  <c r="O2272" i="2"/>
  <c r="V2272" i="2"/>
  <c r="AA2272" i="2"/>
  <c r="L2272" i="2"/>
  <c r="I2272" i="2"/>
  <c r="N2272" i="2"/>
  <c r="T2272" i="2"/>
  <c r="J2272" i="2"/>
  <c r="W2272" i="2"/>
  <c r="R2272" i="2"/>
  <c r="Q2272" i="2"/>
  <c r="O1981" i="2"/>
  <c r="H1981" i="2"/>
  <c r="X1981" i="2"/>
  <c r="Y1981" i="2"/>
  <c r="R1981" i="2"/>
  <c r="V1981" i="2"/>
  <c r="S1981" i="2"/>
  <c r="L1981" i="2"/>
  <c r="E1981" i="2"/>
  <c r="Z1981" i="2"/>
  <c r="F1981" i="2"/>
  <c r="G1981" i="2"/>
  <c r="W1981" i="2"/>
  <c r="P1981" i="2"/>
  <c r="I1981" i="2"/>
  <c r="U1981" i="2"/>
  <c r="M1981" i="2"/>
  <c r="K1981" i="2"/>
  <c r="AA1981" i="2"/>
  <c r="T1981" i="2"/>
  <c r="Q1981" i="2"/>
  <c r="J1981" i="2"/>
  <c r="N1981" i="2"/>
  <c r="I1989" i="2"/>
  <c r="Y1989" i="2"/>
  <c r="R1989" i="2"/>
  <c r="O1989" i="2"/>
  <c r="AA1989" i="2"/>
  <c r="T1989" i="2"/>
  <c r="M1989" i="2"/>
  <c r="F1989" i="2"/>
  <c r="V1989" i="2"/>
  <c r="W1989" i="2"/>
  <c r="H1989" i="2"/>
  <c r="Q1989" i="2"/>
  <c r="J1989" i="2"/>
  <c r="Z1989" i="2"/>
  <c r="K1989" i="2"/>
  <c r="P1989" i="2"/>
  <c r="L1989" i="2"/>
  <c r="E1989" i="2"/>
  <c r="U1989" i="2"/>
  <c r="N1989" i="2"/>
  <c r="G1989" i="2"/>
  <c r="S1989" i="2"/>
  <c r="X1989" i="2"/>
  <c r="G2445" i="2"/>
  <c r="Z2445" i="2"/>
  <c r="E2445" i="2"/>
  <c r="AB2445" i="2"/>
  <c r="K2445" i="2"/>
  <c r="T2445" i="2"/>
  <c r="F2445" i="2"/>
  <c r="N2445" i="2"/>
  <c r="P2445" i="2"/>
  <c r="L2445" i="2"/>
  <c r="M2445" i="2"/>
  <c r="AA2445" i="2"/>
  <c r="V2445" i="2"/>
  <c r="R2445" i="2"/>
  <c r="W2445" i="2"/>
  <c r="S2445" i="2"/>
  <c r="X2445" i="2"/>
  <c r="H2445" i="2"/>
  <c r="J2445" i="2"/>
  <c r="U2445" i="2"/>
  <c r="Q2445" i="2"/>
  <c r="Y2445" i="2"/>
  <c r="I2445" i="2"/>
  <c r="O2445" i="2"/>
  <c r="Q2310" i="2"/>
  <c r="M2310" i="2"/>
  <c r="S2310" i="2"/>
  <c r="AA2310" i="2"/>
  <c r="Z2310" i="2"/>
  <c r="R2310" i="2"/>
  <c r="F2310" i="2"/>
  <c r="W2310" i="2"/>
  <c r="X2310" i="2"/>
  <c r="I2310" i="2"/>
  <c r="K2310" i="2"/>
  <c r="J2310" i="2"/>
  <c r="G2310" i="2"/>
  <c r="AB2310" i="2"/>
  <c r="O2310" i="2"/>
  <c r="T2310" i="2"/>
  <c r="P2310" i="2"/>
  <c r="V2310" i="2"/>
  <c r="L2310" i="2"/>
  <c r="H2310" i="2"/>
  <c r="Y2310" i="2"/>
  <c r="E2310" i="2"/>
  <c r="U2310" i="2"/>
  <c r="N2310" i="2"/>
  <c r="S2045" i="2"/>
  <c r="L2045" i="2"/>
  <c r="M2045" i="2"/>
  <c r="Z2045" i="2"/>
  <c r="V2045" i="2"/>
  <c r="G2045" i="2"/>
  <c r="W2045" i="2"/>
  <c r="P2045" i="2"/>
  <c r="I2045" i="2"/>
  <c r="U2045" i="2"/>
  <c r="E2045" i="2"/>
  <c r="AA2045" i="2"/>
  <c r="Q2045" i="2"/>
  <c r="F2045" i="2"/>
  <c r="H2045" i="2"/>
  <c r="Y2045" i="2"/>
  <c r="N2045" i="2"/>
  <c r="K2045" i="2"/>
  <c r="T2045" i="2"/>
  <c r="J2045" i="2"/>
  <c r="O2045" i="2"/>
  <c r="X2045" i="2"/>
  <c r="R2045" i="2"/>
  <c r="D2226" i="2"/>
  <c r="D2281" i="2"/>
  <c r="D2245" i="2"/>
  <c r="D2209" i="2"/>
  <c r="D2455" i="2"/>
  <c r="D2178" i="2"/>
  <c r="D2458" i="2"/>
  <c r="D2237" i="2"/>
  <c r="D2374" i="2"/>
  <c r="F2126" i="2"/>
  <c r="I2126" i="2"/>
  <c r="L2126" i="2"/>
  <c r="M2126" i="2"/>
  <c r="W2126" i="2"/>
  <c r="Z2126" i="2"/>
  <c r="H2126" i="2"/>
  <c r="Q2126" i="2"/>
  <c r="E2126" i="2"/>
  <c r="AA2126" i="2"/>
  <c r="G2126" i="2"/>
  <c r="S2126" i="2"/>
  <c r="P2126" i="2"/>
  <c r="Y2126" i="2"/>
  <c r="U2126" i="2"/>
  <c r="K2126" i="2"/>
  <c r="R2126" i="2"/>
  <c r="N2126" i="2"/>
  <c r="X2126" i="2"/>
  <c r="T2126" i="2"/>
  <c r="AB2126" i="2"/>
  <c r="V2126" i="2"/>
  <c r="O2126" i="2"/>
  <c r="J2126" i="2"/>
  <c r="D2435" i="2"/>
  <c r="T2071" i="2"/>
  <c r="O2071" i="2"/>
  <c r="J2071" i="2"/>
  <c r="K2071" i="2"/>
  <c r="W2071" i="2"/>
  <c r="G2071" i="2"/>
  <c r="H2071" i="2"/>
  <c r="M2071" i="2"/>
  <c r="P2071" i="2"/>
  <c r="Z2071" i="2"/>
  <c r="U2071" i="2"/>
  <c r="I2071" i="2"/>
  <c r="F2071" i="2"/>
  <c r="X2071" i="2"/>
  <c r="S2071" i="2"/>
  <c r="E2071" i="2"/>
  <c r="R2071" i="2"/>
  <c r="L2071" i="2"/>
  <c r="V2071" i="2"/>
  <c r="Q2071" i="2"/>
  <c r="Y2071" i="2"/>
  <c r="N2071" i="2"/>
  <c r="AA2071" i="2"/>
  <c r="D2471" i="2"/>
  <c r="L2039" i="2"/>
  <c r="V2039" i="2"/>
  <c r="Q2039" i="2"/>
  <c r="Y2039" i="2"/>
  <c r="N2039" i="2"/>
  <c r="AA2039" i="2"/>
  <c r="T2039" i="2"/>
  <c r="O2039" i="2"/>
  <c r="J2039" i="2"/>
  <c r="K2039" i="2"/>
  <c r="W2039" i="2"/>
  <c r="G2039" i="2"/>
  <c r="H2039" i="2"/>
  <c r="M2039" i="2"/>
  <c r="P2039" i="2"/>
  <c r="Z2039" i="2"/>
  <c r="U2039" i="2"/>
  <c r="I2039" i="2"/>
  <c r="F2039" i="2"/>
  <c r="X2039" i="2"/>
  <c r="S2039" i="2"/>
  <c r="E2039" i="2"/>
  <c r="R2039" i="2"/>
  <c r="L1975" i="2"/>
  <c r="V1975" i="2"/>
  <c r="Q1975" i="2"/>
  <c r="Y1975" i="2"/>
  <c r="N1975" i="2"/>
  <c r="AA1975" i="2"/>
  <c r="T1975" i="2"/>
  <c r="O1975" i="2"/>
  <c r="J1975" i="2"/>
  <c r="K1975" i="2"/>
  <c r="W1975" i="2"/>
  <c r="U1975" i="2"/>
  <c r="H1975" i="2"/>
  <c r="M1975" i="2"/>
  <c r="P1975" i="2"/>
  <c r="Z1975" i="2"/>
  <c r="G1975" i="2"/>
  <c r="I1975" i="2"/>
  <c r="F1975" i="2"/>
  <c r="X1975" i="2"/>
  <c r="S1975" i="2"/>
  <c r="E1975" i="2"/>
  <c r="R1975" i="2"/>
  <c r="D2449" i="2"/>
  <c r="H2009" i="2"/>
  <c r="X2009" i="2"/>
  <c r="M2009" i="2"/>
  <c r="F2009" i="2"/>
  <c r="G2009" i="2"/>
  <c r="Z2009" i="2"/>
  <c r="L2009" i="2"/>
  <c r="Q2009" i="2"/>
  <c r="N2009" i="2"/>
  <c r="O2009" i="2"/>
  <c r="K2009" i="2"/>
  <c r="P2009" i="2"/>
  <c r="E2009" i="2"/>
  <c r="U2009" i="2"/>
  <c r="V2009" i="2"/>
  <c r="W2009" i="2"/>
  <c r="S2009" i="2"/>
  <c r="T2009" i="2"/>
  <c r="I2009" i="2"/>
  <c r="Y2009" i="2"/>
  <c r="R2009" i="2"/>
  <c r="J2009" i="2"/>
  <c r="AA2009" i="2"/>
  <c r="D2201" i="2"/>
  <c r="D2292" i="2"/>
  <c r="D2360" i="2"/>
  <c r="T2007" i="2"/>
  <c r="O2007" i="2"/>
  <c r="J2007" i="2"/>
  <c r="K2007" i="2"/>
  <c r="W2007" i="2"/>
  <c r="U2007" i="2"/>
  <c r="H2007" i="2"/>
  <c r="M2007" i="2"/>
  <c r="P2007" i="2"/>
  <c r="Z2007" i="2"/>
  <c r="G2007" i="2"/>
  <c r="I2007" i="2"/>
  <c r="F2007" i="2"/>
  <c r="X2007" i="2"/>
  <c r="S2007" i="2"/>
  <c r="E2007" i="2"/>
  <c r="R2007" i="2"/>
  <c r="L2007" i="2"/>
  <c r="V2007" i="2"/>
  <c r="Q2007" i="2"/>
  <c r="Y2007" i="2"/>
  <c r="N2007" i="2"/>
  <c r="AA2007" i="2"/>
  <c r="E1996" i="2"/>
  <c r="W1996" i="2"/>
  <c r="S1996" i="2"/>
  <c r="O1996" i="2"/>
  <c r="P1996" i="2"/>
  <c r="M1996" i="2"/>
  <c r="G1996" i="2"/>
  <c r="X1996" i="2"/>
  <c r="Z1996" i="2"/>
  <c r="AA1996" i="2"/>
  <c r="I1996" i="2"/>
  <c r="L1996" i="2"/>
  <c r="H1996" i="2"/>
  <c r="J1996" i="2"/>
  <c r="K1996" i="2"/>
  <c r="F1996" i="2"/>
  <c r="Y1996" i="2"/>
  <c r="R1996" i="2"/>
  <c r="N1996" i="2"/>
  <c r="T1996" i="2"/>
  <c r="V1996" i="2"/>
  <c r="Q1996" i="2"/>
  <c r="U1996" i="2"/>
  <c r="D2364" i="2"/>
  <c r="D2244" i="2"/>
  <c r="D2418" i="2"/>
  <c r="R1985" i="2"/>
  <c r="K1985" i="2"/>
  <c r="AA1985" i="2"/>
  <c r="P1985" i="2"/>
  <c r="U1985" i="2"/>
  <c r="I1985" i="2"/>
  <c r="F1985" i="2"/>
  <c r="V1985" i="2"/>
  <c r="O1985" i="2"/>
  <c r="L1985" i="2"/>
  <c r="X1985" i="2"/>
  <c r="H1985" i="2"/>
  <c r="N1985" i="2"/>
  <c r="G1985" i="2"/>
  <c r="W1985" i="2"/>
  <c r="M1985" i="2"/>
  <c r="Y1985" i="2"/>
  <c r="J1985" i="2"/>
  <c r="E1985" i="2"/>
  <c r="Z1985" i="2"/>
  <c r="Q1985" i="2"/>
  <c r="S1985" i="2"/>
  <c r="T1985" i="2"/>
  <c r="X1966" i="2"/>
  <c r="T1966" i="2"/>
  <c r="V1966" i="2"/>
  <c r="O1966" i="2"/>
  <c r="J1966" i="2"/>
  <c r="F1966" i="2"/>
  <c r="I1966" i="2"/>
  <c r="L1966" i="2"/>
  <c r="M1966" i="2"/>
  <c r="W1966" i="2"/>
  <c r="Z1966" i="2"/>
  <c r="H1966" i="2"/>
  <c r="Q1966" i="2"/>
  <c r="E1966" i="2"/>
  <c r="AA1966" i="2"/>
  <c r="G1966" i="2"/>
  <c r="S1966" i="2"/>
  <c r="P1966" i="2"/>
  <c r="Y1966" i="2"/>
  <c r="U1966" i="2"/>
  <c r="K1966" i="2"/>
  <c r="R1966" i="2"/>
  <c r="N1966" i="2"/>
  <c r="U2091" i="2"/>
  <c r="I2091" i="2"/>
  <c r="AA2091" i="2"/>
  <c r="O2091" i="2"/>
  <c r="Z2091" i="2"/>
  <c r="L2091" i="2"/>
  <c r="N2091" i="2"/>
  <c r="Y2091" i="2"/>
  <c r="J2091" i="2"/>
  <c r="M2091" i="2"/>
  <c r="F2091" i="2"/>
  <c r="X2091" i="2"/>
  <c r="R2091" i="2"/>
  <c r="V2091" i="2"/>
  <c r="E2091" i="2"/>
  <c r="K2091" i="2"/>
  <c r="Q2091" i="2"/>
  <c r="H2091" i="2"/>
  <c r="G2091" i="2"/>
  <c r="S2091" i="2"/>
  <c r="T2091" i="2"/>
  <c r="W2091" i="2"/>
  <c r="P2091" i="2"/>
  <c r="M2098" i="2"/>
  <c r="X2098" i="2"/>
  <c r="L2098" i="2"/>
  <c r="R2098" i="2"/>
  <c r="W2098" i="2"/>
  <c r="G2098" i="2"/>
  <c r="U2098" i="2"/>
  <c r="I2098" i="2"/>
  <c r="AA2098" i="2"/>
  <c r="Z2098" i="2"/>
  <c r="J2098" i="2"/>
  <c r="F2098" i="2"/>
  <c r="H2098" i="2"/>
  <c r="Y2098" i="2"/>
  <c r="T2098" i="2"/>
  <c r="K2098" i="2"/>
  <c r="S2098" i="2"/>
  <c r="E2098" i="2"/>
  <c r="P2098" i="2"/>
  <c r="Q2098" i="2"/>
  <c r="O2098" i="2"/>
  <c r="N2098" i="2"/>
  <c r="V2098" i="2"/>
  <c r="D2450" i="2"/>
  <c r="F1970" i="2"/>
  <c r="H1970" i="2"/>
  <c r="Y1970" i="2"/>
  <c r="T1970" i="2"/>
  <c r="K1970" i="2"/>
  <c r="Z1970" i="2"/>
  <c r="E1970" i="2"/>
  <c r="P1970" i="2"/>
  <c r="Q1970" i="2"/>
  <c r="O1970" i="2"/>
  <c r="N1970" i="2"/>
  <c r="S1970" i="2"/>
  <c r="M1970" i="2"/>
  <c r="X1970" i="2"/>
  <c r="L1970" i="2"/>
  <c r="R1970" i="2"/>
  <c r="J1970" i="2"/>
  <c r="V1970" i="2"/>
  <c r="U1970" i="2"/>
  <c r="I1970" i="2"/>
  <c r="AA1970" i="2"/>
  <c r="W1970" i="2"/>
  <c r="G1970" i="2"/>
  <c r="P2041" i="2"/>
  <c r="E2041" i="2"/>
  <c r="U2041" i="2"/>
  <c r="V2041" i="2"/>
  <c r="O2041" i="2"/>
  <c r="K2041" i="2"/>
  <c r="T2041" i="2"/>
  <c r="I2041" i="2"/>
  <c r="Y2041" i="2"/>
  <c r="J2041" i="2"/>
  <c r="W2041" i="2"/>
  <c r="S2041" i="2"/>
  <c r="H2041" i="2"/>
  <c r="X2041" i="2"/>
  <c r="M2041" i="2"/>
  <c r="F2041" i="2"/>
  <c r="R2041" i="2"/>
  <c r="Z2041" i="2"/>
  <c r="L2041" i="2"/>
  <c r="Q2041" i="2"/>
  <c r="N2041" i="2"/>
  <c r="G2041" i="2"/>
  <c r="AA2041" i="2"/>
  <c r="D2299" i="2"/>
  <c r="D2231" i="2"/>
  <c r="F1986" i="2"/>
  <c r="H1986" i="2"/>
  <c r="I1986" i="2"/>
  <c r="K1986" i="2"/>
  <c r="W1986" i="2"/>
  <c r="E1986" i="2"/>
  <c r="P1986" i="2"/>
  <c r="T1986" i="2"/>
  <c r="O1986" i="2"/>
  <c r="N1986" i="2"/>
  <c r="G1986" i="2"/>
  <c r="M1986" i="2"/>
  <c r="X1986" i="2"/>
  <c r="Y1986" i="2"/>
  <c r="R1986" i="2"/>
  <c r="S1986" i="2"/>
  <c r="J1986" i="2"/>
  <c r="U1986" i="2"/>
  <c r="Q1986" i="2"/>
  <c r="L1986" i="2"/>
  <c r="AA1986" i="2"/>
  <c r="V1986" i="2"/>
  <c r="Z1986" i="2"/>
  <c r="L2121" i="2"/>
  <c r="AB2121" i="2"/>
  <c r="Q2121" i="2"/>
  <c r="R2121" i="2"/>
  <c r="V2121" i="2"/>
  <c r="W2121" i="2"/>
  <c r="P2121" i="2"/>
  <c r="E2121" i="2"/>
  <c r="U2121" i="2"/>
  <c r="Z2121" i="2"/>
  <c r="K2121" i="2"/>
  <c r="G2121" i="2"/>
  <c r="T2121" i="2"/>
  <c r="I2121" i="2"/>
  <c r="Y2121" i="2"/>
  <c r="F2121" i="2"/>
  <c r="S2121" i="2"/>
  <c r="O2121" i="2"/>
  <c r="H2121" i="2"/>
  <c r="X2121" i="2"/>
  <c r="M2121" i="2"/>
  <c r="J2121" i="2"/>
  <c r="N2121" i="2"/>
  <c r="AA2121" i="2"/>
  <c r="D2271" i="2"/>
  <c r="D2328" i="2"/>
  <c r="D2436" i="2"/>
  <c r="D2456" i="2"/>
  <c r="L2022" i="2"/>
  <c r="M2022" i="2"/>
  <c r="P2022" i="2"/>
  <c r="S2022" i="2"/>
  <c r="J2022" i="2"/>
  <c r="W2022" i="2"/>
  <c r="T2022" i="2"/>
  <c r="U2022" i="2"/>
  <c r="I2022" i="2"/>
  <c r="N2022" i="2"/>
  <c r="G2022" i="2"/>
  <c r="R2022" i="2"/>
  <c r="H2022" i="2"/>
  <c r="Y2022" i="2"/>
  <c r="O2022" i="2"/>
  <c r="AA2022" i="2"/>
  <c r="K2022" i="2"/>
  <c r="E2022" i="2"/>
  <c r="V2022" i="2"/>
  <c r="X2022" i="2"/>
  <c r="Q2022" i="2"/>
  <c r="F2022" i="2"/>
  <c r="Z2022" i="2"/>
  <c r="D2352" i="2"/>
  <c r="D2345" i="2"/>
  <c r="D2198" i="2"/>
  <c r="E1957" i="2"/>
  <c r="U1957" i="2"/>
  <c r="N1957" i="2"/>
  <c r="K1957" i="2"/>
  <c r="O1957" i="2"/>
  <c r="T1957" i="2"/>
  <c r="I1957" i="2"/>
  <c r="Y1957" i="2"/>
  <c r="R1957" i="2"/>
  <c r="S1957" i="2"/>
  <c r="P1957" i="2"/>
  <c r="M1957" i="2"/>
  <c r="F1957" i="2"/>
  <c r="V1957" i="2"/>
  <c r="AA1957" i="2"/>
  <c r="X1957" i="2"/>
  <c r="W1957" i="2"/>
  <c r="Q1957" i="2"/>
  <c r="J1957" i="2"/>
  <c r="Z1957" i="2"/>
  <c r="G1957" i="2"/>
  <c r="L1957" i="2"/>
  <c r="H1957" i="2"/>
  <c r="T2150" i="2"/>
  <c r="U2150" i="2"/>
  <c r="Y2150" i="2"/>
  <c r="K2150" i="2"/>
  <c r="O2150" i="2"/>
  <c r="Z2150" i="2"/>
  <c r="AB2150" i="2"/>
  <c r="H2150" i="2"/>
  <c r="P2150" i="2"/>
  <c r="AA2150" i="2"/>
  <c r="N2150" i="2"/>
  <c r="G2150" i="2"/>
  <c r="E2150" i="2"/>
  <c r="X2150" i="2"/>
  <c r="Q2150" i="2"/>
  <c r="F2150" i="2"/>
  <c r="W2150" i="2"/>
  <c r="J2150" i="2"/>
  <c r="L2150" i="2"/>
  <c r="M2150" i="2"/>
  <c r="I2150" i="2"/>
  <c r="R2150" i="2"/>
  <c r="V2150" i="2"/>
  <c r="S2150" i="2"/>
  <c r="E2012" i="2"/>
  <c r="W2012" i="2"/>
  <c r="S2012" i="2"/>
  <c r="J2012" i="2"/>
  <c r="AA2012" i="2"/>
  <c r="M2012" i="2"/>
  <c r="G2012" i="2"/>
  <c r="X2012" i="2"/>
  <c r="T2012" i="2"/>
  <c r="K2012" i="2"/>
  <c r="U2012" i="2"/>
  <c r="L2012" i="2"/>
  <c r="H2012" i="2"/>
  <c r="O2012" i="2"/>
  <c r="F2012" i="2"/>
  <c r="V2012" i="2"/>
  <c r="Y2012" i="2"/>
  <c r="R2012" i="2"/>
  <c r="N2012" i="2"/>
  <c r="Z2012" i="2"/>
  <c r="P2012" i="2"/>
  <c r="Q2012" i="2"/>
  <c r="I2012" i="2"/>
  <c r="H2115" i="2"/>
  <c r="E2115" i="2"/>
  <c r="W2115" i="2"/>
  <c r="K2115" i="2"/>
  <c r="Z2115" i="2"/>
  <c r="S2115" i="2"/>
  <c r="L2115" i="2"/>
  <c r="U2115" i="2"/>
  <c r="I2115" i="2"/>
  <c r="AA2115" i="2"/>
  <c r="F2115" i="2"/>
  <c r="X2115" i="2"/>
  <c r="T2115" i="2"/>
  <c r="N2115" i="2"/>
  <c r="Y2115" i="2"/>
  <c r="P2115" i="2"/>
  <c r="O2115" i="2"/>
  <c r="M2115" i="2"/>
  <c r="G2115" i="2"/>
  <c r="R2115" i="2"/>
  <c r="Q2115" i="2"/>
  <c r="J2115" i="2"/>
  <c r="V2115" i="2"/>
  <c r="F2023" i="2"/>
  <c r="X2023" i="2"/>
  <c r="S2023" i="2"/>
  <c r="E2023" i="2"/>
  <c r="R2023" i="2"/>
  <c r="L2023" i="2"/>
  <c r="V2023" i="2"/>
  <c r="Q2023" i="2"/>
  <c r="Y2023" i="2"/>
  <c r="N2023" i="2"/>
  <c r="AA2023" i="2"/>
  <c r="T2023" i="2"/>
  <c r="O2023" i="2"/>
  <c r="J2023" i="2"/>
  <c r="K2023" i="2"/>
  <c r="W2023" i="2"/>
  <c r="U2023" i="2"/>
  <c r="H2023" i="2"/>
  <c r="M2023" i="2"/>
  <c r="P2023" i="2"/>
  <c r="Z2023" i="2"/>
  <c r="G2023" i="2"/>
  <c r="I2023" i="2"/>
  <c r="AB1931" i="2"/>
  <c r="U1931" i="2"/>
  <c r="I1931" i="2"/>
  <c r="AA1931" i="2"/>
  <c r="O1931" i="2"/>
  <c r="Z1931" i="2"/>
  <c r="L1931" i="2"/>
  <c r="N1931" i="2"/>
  <c r="Y1931" i="2"/>
  <c r="J1931" i="2"/>
  <c r="M1931" i="2"/>
  <c r="F1931" i="2"/>
  <c r="X1931" i="2"/>
  <c r="T1931" i="2"/>
  <c r="G1931" i="2"/>
  <c r="R1931" i="2"/>
  <c r="S1931" i="2"/>
  <c r="V1931" i="2"/>
  <c r="H1931" i="2"/>
  <c r="E1931" i="2"/>
  <c r="W1931" i="2"/>
  <c r="K1931" i="2"/>
  <c r="P1931" i="2"/>
  <c r="Q1931" i="2"/>
  <c r="T2003" i="2"/>
  <c r="N2003" i="2"/>
  <c r="Y2003" i="2"/>
  <c r="P2003" i="2"/>
  <c r="F2003" i="2"/>
  <c r="M2003" i="2"/>
  <c r="H2003" i="2"/>
  <c r="E2003" i="2"/>
  <c r="W2003" i="2"/>
  <c r="K2003" i="2"/>
  <c r="Z2003" i="2"/>
  <c r="J2003" i="2"/>
  <c r="L2003" i="2"/>
  <c r="I2003" i="2"/>
  <c r="X2003" i="2"/>
  <c r="R2003" i="2"/>
  <c r="O2003" i="2"/>
  <c r="U2003" i="2"/>
  <c r="AA2003" i="2"/>
  <c r="S2003" i="2"/>
  <c r="G2003" i="2"/>
  <c r="Q2003" i="2"/>
  <c r="V2003" i="2"/>
  <c r="D2478" i="2"/>
  <c r="D2316" i="2"/>
  <c r="H2014" i="2"/>
  <c r="Q2014" i="2"/>
  <c r="M2014" i="2"/>
  <c r="AA2014" i="2"/>
  <c r="G2014" i="2"/>
  <c r="S2014" i="2"/>
  <c r="P2014" i="2"/>
  <c r="Y2014" i="2"/>
  <c r="T2014" i="2"/>
  <c r="K2014" i="2"/>
  <c r="R2014" i="2"/>
  <c r="O2014" i="2"/>
  <c r="I2014" i="2"/>
  <c r="E2014" i="2"/>
  <c r="N2014" i="2"/>
  <c r="L2014" i="2"/>
  <c r="V2014" i="2"/>
  <c r="Z2014" i="2"/>
  <c r="F2014" i="2"/>
  <c r="W2014" i="2"/>
  <c r="X2014" i="2"/>
  <c r="U2014" i="2"/>
  <c r="J2014" i="2"/>
  <c r="F1961" i="2"/>
  <c r="V1961" i="2"/>
  <c r="O1961" i="2"/>
  <c r="L1961" i="2"/>
  <c r="P1961" i="2"/>
  <c r="E1961" i="2"/>
  <c r="J1961" i="2"/>
  <c r="Z1961" i="2"/>
  <c r="S1961" i="2"/>
  <c r="T1961" i="2"/>
  <c r="X1961" i="2"/>
  <c r="M1961" i="2"/>
  <c r="N1961" i="2"/>
  <c r="G1961" i="2"/>
  <c r="W1961" i="2"/>
  <c r="Q1961" i="2"/>
  <c r="U1961" i="2"/>
  <c r="R1961" i="2"/>
  <c r="K1961" i="2"/>
  <c r="AA1961" i="2"/>
  <c r="H1961" i="2"/>
  <c r="Y1961" i="2"/>
  <c r="I1961" i="2"/>
  <c r="H2075" i="2"/>
  <c r="X2075" i="2"/>
  <c r="G2075" i="2"/>
  <c r="R2075" i="2"/>
  <c r="S2075" i="2"/>
  <c r="Q2075" i="2"/>
  <c r="T2075" i="2"/>
  <c r="E2075" i="2"/>
  <c r="W2075" i="2"/>
  <c r="K2075" i="2"/>
  <c r="F2075" i="2"/>
  <c r="Z2075" i="2"/>
  <c r="U2075" i="2"/>
  <c r="I2075" i="2"/>
  <c r="AA2075" i="2"/>
  <c r="M2075" i="2"/>
  <c r="P2075" i="2"/>
  <c r="L2075" i="2"/>
  <c r="N2075" i="2"/>
  <c r="Y2075" i="2"/>
  <c r="J2075" i="2"/>
  <c r="V2075" i="2"/>
  <c r="O2075" i="2"/>
  <c r="D2199" i="2"/>
  <c r="D2294" i="2"/>
  <c r="D2367" i="2"/>
  <c r="L1993" i="2"/>
  <c r="Q1993" i="2"/>
  <c r="R1993" i="2"/>
  <c r="V1993" i="2"/>
  <c r="W1993" i="2"/>
  <c r="P1993" i="2"/>
  <c r="E1993" i="2"/>
  <c r="U1993" i="2"/>
  <c r="Z1993" i="2"/>
  <c r="K1993" i="2"/>
  <c r="G1993" i="2"/>
  <c r="T1993" i="2"/>
  <c r="I1993" i="2"/>
  <c r="Y1993" i="2"/>
  <c r="F1993" i="2"/>
  <c r="S1993" i="2"/>
  <c r="O1993" i="2"/>
  <c r="H1993" i="2"/>
  <c r="X1993" i="2"/>
  <c r="M1993" i="2"/>
  <c r="J1993" i="2"/>
  <c r="N1993" i="2"/>
  <c r="AA1993" i="2"/>
  <c r="D2397" i="2"/>
  <c r="F2156" i="2"/>
  <c r="AA2156" i="2"/>
  <c r="W2156" i="2"/>
  <c r="O2156" i="2"/>
  <c r="J2156" i="2"/>
  <c r="U2156" i="2"/>
  <c r="K2156" i="2"/>
  <c r="G2156" i="2"/>
  <c r="AB2156" i="2"/>
  <c r="Z2156" i="2"/>
  <c r="T2156" i="2"/>
  <c r="I2156" i="2"/>
  <c r="P2156" i="2"/>
  <c r="L2156" i="2"/>
  <c r="N2156" i="2"/>
  <c r="S2156" i="2"/>
  <c r="Q2156" i="2"/>
  <c r="Y2156" i="2"/>
  <c r="E2156" i="2"/>
  <c r="V2156" i="2"/>
  <c r="R2156" i="2"/>
  <c r="X2156" i="2"/>
  <c r="H2156" i="2"/>
  <c r="M2156" i="2"/>
  <c r="E2144" i="2"/>
  <c r="V2144" i="2"/>
  <c r="R2144" i="2"/>
  <c r="S2144" i="2"/>
  <c r="N2144" i="2"/>
  <c r="Q2144" i="2"/>
  <c r="F2144" i="2"/>
  <c r="AA2144" i="2"/>
  <c r="W2144" i="2"/>
  <c r="T2144" i="2"/>
  <c r="O2144" i="2"/>
  <c r="I2144" i="2"/>
  <c r="K2144" i="2"/>
  <c r="G2144" i="2"/>
  <c r="AB2144" i="2"/>
  <c r="X2144" i="2"/>
  <c r="Z2144" i="2"/>
  <c r="M2144" i="2"/>
  <c r="P2144" i="2"/>
  <c r="L2144" i="2"/>
  <c r="H2144" i="2"/>
  <c r="J2144" i="2"/>
  <c r="U2144" i="2"/>
  <c r="Y2144" i="2"/>
  <c r="L1939" i="2"/>
  <c r="G1939" i="2"/>
  <c r="R1939" i="2"/>
  <c r="Q1939" i="2"/>
  <c r="O1939" i="2"/>
  <c r="T1939" i="2"/>
  <c r="E1939" i="2"/>
  <c r="W1939" i="2"/>
  <c r="K1939" i="2"/>
  <c r="Z1939" i="2"/>
  <c r="J1939" i="2"/>
  <c r="X1939" i="2"/>
  <c r="U1939" i="2"/>
  <c r="I1939" i="2"/>
  <c r="AA1939" i="2"/>
  <c r="M1939" i="2"/>
  <c r="S1939" i="2"/>
  <c r="H1939" i="2"/>
  <c r="N1939" i="2"/>
  <c r="Y1939" i="2"/>
  <c r="P1939" i="2"/>
  <c r="F1939" i="2"/>
  <c r="V1939" i="2"/>
  <c r="D2359" i="2"/>
  <c r="D2179" i="2"/>
  <c r="O2093" i="2"/>
  <c r="H2093" i="2"/>
  <c r="X2093" i="2"/>
  <c r="U2093" i="2"/>
  <c r="V2093" i="2"/>
  <c r="R2093" i="2"/>
  <c r="S2093" i="2"/>
  <c r="L2093" i="2"/>
  <c r="Q2093" i="2"/>
  <c r="I2093" i="2"/>
  <c r="Z2093" i="2"/>
  <c r="G2093" i="2"/>
  <c r="W2093" i="2"/>
  <c r="P2093" i="2"/>
  <c r="E2093" i="2"/>
  <c r="F2093" i="2"/>
  <c r="Y2093" i="2"/>
  <c r="K2093" i="2"/>
  <c r="AA2093" i="2"/>
  <c r="T2093" i="2"/>
  <c r="M2093" i="2"/>
  <c r="N2093" i="2"/>
  <c r="J2093" i="2"/>
  <c r="D2250" i="2"/>
  <c r="E2076" i="2"/>
  <c r="W2076" i="2"/>
  <c r="S2076" i="2"/>
  <c r="T2076" i="2"/>
  <c r="J2076" i="2"/>
  <c r="M2076" i="2"/>
  <c r="G2076" i="2"/>
  <c r="X2076" i="2"/>
  <c r="F2076" i="2"/>
  <c r="K2076" i="2"/>
  <c r="U2076" i="2"/>
  <c r="L2076" i="2"/>
  <c r="H2076" i="2"/>
  <c r="O2076" i="2"/>
  <c r="P2076" i="2"/>
  <c r="V2076" i="2"/>
  <c r="I2076" i="2"/>
  <c r="R2076" i="2"/>
  <c r="N2076" i="2"/>
  <c r="Z2076" i="2"/>
  <c r="AA2076" i="2"/>
  <c r="Q2076" i="2"/>
  <c r="Y2076" i="2"/>
  <c r="T1951" i="2"/>
  <c r="V1951" i="2"/>
  <c r="Z1951" i="2"/>
  <c r="AA1951" i="2"/>
  <c r="P1951" i="2"/>
  <c r="W1951" i="2"/>
  <c r="H1951" i="2"/>
  <c r="X1951" i="2"/>
  <c r="O1951" i="2"/>
  <c r="S1951" i="2"/>
  <c r="N1951" i="2"/>
  <c r="Y1951" i="2"/>
  <c r="L1951" i="2"/>
  <c r="F1951" i="2"/>
  <c r="J1951" i="2"/>
  <c r="R1951" i="2"/>
  <c r="G1951" i="2"/>
  <c r="E1951" i="2"/>
  <c r="M1951" i="2"/>
  <c r="K1951" i="2"/>
  <c r="Q1951" i="2"/>
  <c r="I1951" i="2"/>
  <c r="U1951" i="2"/>
  <c r="E1936" i="2"/>
  <c r="X1936" i="2"/>
  <c r="Z1936" i="2"/>
  <c r="P1936" i="2"/>
  <c r="W1936" i="2"/>
  <c r="Q1936" i="2"/>
  <c r="H1936" i="2"/>
  <c r="J1936" i="2"/>
  <c r="K1936" i="2"/>
  <c r="R1936" i="2"/>
  <c r="AA1936" i="2"/>
  <c r="Y1936" i="2"/>
  <c r="N1936" i="2"/>
  <c r="O1936" i="2"/>
  <c r="V1936" i="2"/>
  <c r="G1936" i="2"/>
  <c r="M1936" i="2"/>
  <c r="S1936" i="2"/>
  <c r="T1936" i="2"/>
  <c r="F1936" i="2"/>
  <c r="L1936" i="2"/>
  <c r="U1936" i="2"/>
  <c r="I1936" i="2"/>
  <c r="D2252" i="2"/>
  <c r="D2404" i="2"/>
  <c r="D2417" i="2"/>
  <c r="D2190" i="2"/>
  <c r="R2044" i="2"/>
  <c r="N2044" i="2"/>
  <c r="Z2044" i="2"/>
  <c r="P2044" i="2"/>
  <c r="Q2044" i="2"/>
  <c r="Y2044" i="2"/>
  <c r="E2044" i="2"/>
  <c r="W2044" i="2"/>
  <c r="S2044" i="2"/>
  <c r="J2044" i="2"/>
  <c r="AA2044" i="2"/>
  <c r="M2044" i="2"/>
  <c r="G2044" i="2"/>
  <c r="X2044" i="2"/>
  <c r="T2044" i="2"/>
  <c r="V2044" i="2"/>
  <c r="U2044" i="2"/>
  <c r="F2044" i="2"/>
  <c r="L2044" i="2"/>
  <c r="K2044" i="2"/>
  <c r="H2044" i="2"/>
  <c r="I2044" i="2"/>
  <c r="O2044" i="2"/>
  <c r="D2172" i="2"/>
  <c r="D2280" i="2"/>
  <c r="X2078" i="2"/>
  <c r="L2078" i="2"/>
  <c r="E2078" i="2"/>
  <c r="V2078" i="2"/>
  <c r="J2078" i="2"/>
  <c r="N2078" i="2"/>
  <c r="F2078" i="2"/>
  <c r="I2078" i="2"/>
  <c r="U2078" i="2"/>
  <c r="W2078" i="2"/>
  <c r="S2078" i="2"/>
  <c r="H2078" i="2"/>
  <c r="Q2078" i="2"/>
  <c r="T2078" i="2"/>
  <c r="AA2078" i="2"/>
  <c r="G2078" i="2"/>
  <c r="O2078" i="2"/>
  <c r="P2078" i="2"/>
  <c r="Y2078" i="2"/>
  <c r="M2078" i="2"/>
  <c r="K2078" i="2"/>
  <c r="R2078" i="2"/>
  <c r="Z2078" i="2"/>
  <c r="T2100" i="2"/>
  <c r="P2100" i="2"/>
  <c r="R2100" i="2"/>
  <c r="S2100" i="2"/>
  <c r="Y2100" i="2"/>
  <c r="Q2100" i="2"/>
  <c r="E2100" i="2"/>
  <c r="Z2100" i="2"/>
  <c r="V2100" i="2"/>
  <c r="W2100" i="2"/>
  <c r="I2100" i="2"/>
  <c r="J2100" i="2"/>
  <c r="F2100" i="2"/>
  <c r="AA2100" i="2"/>
  <c r="L2100" i="2"/>
  <c r="N2100" i="2"/>
  <c r="U2100" i="2"/>
  <c r="O2100" i="2"/>
  <c r="K2100" i="2"/>
  <c r="G2100" i="2"/>
  <c r="H2100" i="2"/>
  <c r="X2100" i="2"/>
  <c r="M2100" i="2"/>
  <c r="H1943" i="2"/>
  <c r="V1943" i="2"/>
  <c r="J1943" i="2"/>
  <c r="K1943" i="2"/>
  <c r="W1943" i="2"/>
  <c r="G1943" i="2"/>
  <c r="T1943" i="2"/>
  <c r="L1943" i="2"/>
  <c r="O1943" i="2"/>
  <c r="Z1943" i="2"/>
  <c r="U1943" i="2"/>
  <c r="I1943" i="2"/>
  <c r="X1943" i="2"/>
  <c r="M1943" i="2"/>
  <c r="P1943" i="2"/>
  <c r="S1943" i="2"/>
  <c r="E1943" i="2"/>
  <c r="R1943" i="2"/>
  <c r="F1943" i="2"/>
  <c r="Q1943" i="2"/>
  <c r="Y1943" i="2"/>
  <c r="N1943" i="2"/>
  <c r="AA1943" i="2"/>
  <c r="D2354" i="2"/>
  <c r="J2036" i="2"/>
  <c r="F2036" i="2"/>
  <c r="AA2036" i="2"/>
  <c r="W2036" i="2"/>
  <c r="N2036" i="2"/>
  <c r="U2036" i="2"/>
  <c r="O2036" i="2"/>
  <c r="K2036" i="2"/>
  <c r="G2036" i="2"/>
  <c r="H2036" i="2"/>
  <c r="X2036" i="2"/>
  <c r="M2036" i="2"/>
  <c r="T2036" i="2"/>
  <c r="P2036" i="2"/>
  <c r="R2036" i="2"/>
  <c r="S2036" i="2"/>
  <c r="Y2036" i="2"/>
  <c r="Q2036" i="2"/>
  <c r="E2036" i="2"/>
  <c r="Z2036" i="2"/>
  <c r="V2036" i="2"/>
  <c r="L2036" i="2"/>
  <c r="I2036" i="2"/>
  <c r="D2296" i="2"/>
  <c r="D2202" i="2"/>
  <c r="D2385" i="2"/>
  <c r="D2379" i="2"/>
  <c r="D2406" i="2"/>
  <c r="F1928" i="2"/>
  <c r="AA1928" i="2"/>
  <c r="W1928" i="2"/>
  <c r="X1928" i="2"/>
  <c r="N1928" i="2"/>
  <c r="I1928" i="2"/>
  <c r="K1928" i="2"/>
  <c r="G1928" i="2"/>
  <c r="AB1928" i="2"/>
  <c r="Z1928" i="2"/>
  <c r="O1928" i="2"/>
  <c r="Q1928" i="2"/>
  <c r="P1928" i="2"/>
  <c r="L1928" i="2"/>
  <c r="H1928" i="2"/>
  <c r="J1928" i="2"/>
  <c r="M1928" i="2"/>
  <c r="U1928" i="2"/>
  <c r="E1928" i="2"/>
  <c r="V1928" i="2"/>
  <c r="R1928" i="2"/>
  <c r="S1928" i="2"/>
  <c r="T1928" i="2"/>
  <c r="Y1928" i="2"/>
  <c r="S2013" i="2"/>
  <c r="L2013" i="2"/>
  <c r="M2013" i="2"/>
  <c r="Z2013" i="2"/>
  <c r="V2013" i="2"/>
  <c r="G2013" i="2"/>
  <c r="W2013" i="2"/>
  <c r="P2013" i="2"/>
  <c r="I2013" i="2"/>
  <c r="U2013" i="2"/>
  <c r="E2013" i="2"/>
  <c r="K2013" i="2"/>
  <c r="AA2013" i="2"/>
  <c r="T2013" i="2"/>
  <c r="Q2013" i="2"/>
  <c r="J2013" i="2"/>
  <c r="F2013" i="2"/>
  <c r="O2013" i="2"/>
  <c r="H2013" i="2"/>
  <c r="X2013" i="2"/>
  <c r="Y2013" i="2"/>
  <c r="R2013" i="2"/>
  <c r="N2013" i="2"/>
  <c r="D2276" i="2"/>
  <c r="D2262" i="2"/>
  <c r="E2005" i="2"/>
  <c r="U2005" i="2"/>
  <c r="N2005" i="2"/>
  <c r="K2005" i="2"/>
  <c r="T2005" i="2"/>
  <c r="W2005" i="2"/>
  <c r="I2005" i="2"/>
  <c r="Y2005" i="2"/>
  <c r="R2005" i="2"/>
  <c r="S2005" i="2"/>
  <c r="H2005" i="2"/>
  <c r="M2005" i="2"/>
  <c r="F2005" i="2"/>
  <c r="V2005" i="2"/>
  <c r="AA2005" i="2"/>
  <c r="G2005" i="2"/>
  <c r="P2005" i="2"/>
  <c r="Q2005" i="2"/>
  <c r="J2005" i="2"/>
  <c r="Z2005" i="2"/>
  <c r="L2005" i="2"/>
  <c r="O2005" i="2"/>
  <c r="X2005" i="2"/>
  <c r="D2169" i="2"/>
  <c r="O2141" i="2"/>
  <c r="H2141" i="2"/>
  <c r="X2141" i="2"/>
  <c r="Y2141" i="2"/>
  <c r="Z2141" i="2"/>
  <c r="N2141" i="2"/>
  <c r="G2141" i="2"/>
  <c r="AA2141" i="2"/>
  <c r="AB2141" i="2"/>
  <c r="J2141" i="2"/>
  <c r="F2141" i="2"/>
  <c r="K2141" i="2"/>
  <c r="L2141" i="2"/>
  <c r="I2141" i="2"/>
  <c r="R2141" i="2"/>
  <c r="V2141" i="2"/>
  <c r="S2141" i="2"/>
  <c r="P2141" i="2"/>
  <c r="Q2141" i="2"/>
  <c r="E2141" i="2"/>
  <c r="W2141" i="2"/>
  <c r="T2141" i="2"/>
  <c r="M2141" i="2"/>
  <c r="U2141" i="2"/>
  <c r="F2033" i="2"/>
  <c r="V2033" i="2"/>
  <c r="O2033" i="2"/>
  <c r="H2033" i="2"/>
  <c r="T2033" i="2"/>
  <c r="J2033" i="2"/>
  <c r="Z2033" i="2"/>
  <c r="S2033" i="2"/>
  <c r="P2033" i="2"/>
  <c r="I2033" i="2"/>
  <c r="U2033" i="2"/>
  <c r="N2033" i="2"/>
  <c r="G2033" i="2"/>
  <c r="W2033" i="2"/>
  <c r="X2033" i="2"/>
  <c r="Q2033" i="2"/>
  <c r="E2033" i="2"/>
  <c r="R2033" i="2"/>
  <c r="K2033" i="2"/>
  <c r="AA2033" i="2"/>
  <c r="L2033" i="2"/>
  <c r="Y2033" i="2"/>
  <c r="M2033" i="2"/>
  <c r="D2349" i="2"/>
  <c r="D2247" i="2"/>
  <c r="D2388" i="2"/>
  <c r="D2356" i="2"/>
  <c r="D2447" i="2"/>
  <c r="D2216" i="2"/>
  <c r="D2434" i="2"/>
  <c r="D2407" i="2"/>
  <c r="H1971" i="2"/>
  <c r="E1971" i="2"/>
  <c r="W1971" i="2"/>
  <c r="K1971" i="2"/>
  <c r="Z1971" i="2"/>
  <c r="O1971" i="2"/>
  <c r="L1971" i="2"/>
  <c r="U1971" i="2"/>
  <c r="I1971" i="2"/>
  <c r="AA1971" i="2"/>
  <c r="V1971" i="2"/>
  <c r="J1971" i="2"/>
  <c r="T1971" i="2"/>
  <c r="N1971" i="2"/>
  <c r="Y1971" i="2"/>
  <c r="P1971" i="2"/>
  <c r="X1971" i="2"/>
  <c r="S1971" i="2"/>
  <c r="G1971" i="2"/>
  <c r="R1971" i="2"/>
  <c r="Q1971" i="2"/>
  <c r="F1971" i="2"/>
  <c r="M1971" i="2"/>
  <c r="D2482" i="2"/>
  <c r="D2189" i="2"/>
  <c r="H2086" i="2"/>
  <c r="P2086" i="2"/>
  <c r="O2086" i="2"/>
  <c r="K2086" i="2"/>
  <c r="R2086" i="2"/>
  <c r="F2086" i="2"/>
  <c r="E2086" i="2"/>
  <c r="X2086" i="2"/>
  <c r="Q2086" i="2"/>
  <c r="Z2086" i="2"/>
  <c r="AA2086" i="2"/>
  <c r="L2086" i="2"/>
  <c r="M2086" i="2"/>
  <c r="I2086" i="2"/>
  <c r="S2086" i="2"/>
  <c r="J2086" i="2"/>
  <c r="V2086" i="2"/>
  <c r="Y2086" i="2"/>
  <c r="N2086" i="2"/>
  <c r="T2086" i="2"/>
  <c r="G2086" i="2"/>
  <c r="U2086" i="2"/>
  <c r="W2086" i="2"/>
  <c r="D2205" i="2"/>
  <c r="D2387" i="2"/>
  <c r="U2018" i="2"/>
  <c r="Q2018" i="2"/>
  <c r="AA2018" i="2"/>
  <c r="V2018" i="2"/>
  <c r="J2018" i="2"/>
  <c r="F2018" i="2"/>
  <c r="H2018" i="2"/>
  <c r="Y2018" i="2"/>
  <c r="L2018" i="2"/>
  <c r="K2018" i="2"/>
  <c r="W2018" i="2"/>
  <c r="E2018" i="2"/>
  <c r="P2018" i="2"/>
  <c r="T2018" i="2"/>
  <c r="O2018" i="2"/>
  <c r="N2018" i="2"/>
  <c r="Z2018" i="2"/>
  <c r="M2018" i="2"/>
  <c r="S2018" i="2"/>
  <c r="X2018" i="2"/>
  <c r="G2018" i="2"/>
  <c r="I2018" i="2"/>
  <c r="R2018" i="2"/>
  <c r="G2067" i="2"/>
  <c r="R2067" i="2"/>
  <c r="Q2067" i="2"/>
  <c r="F2067" i="2"/>
  <c r="V2067" i="2"/>
  <c r="H2067" i="2"/>
  <c r="E2067" i="2"/>
  <c r="W2067" i="2"/>
  <c r="K2067" i="2"/>
  <c r="Z2067" i="2"/>
  <c r="O2067" i="2"/>
  <c r="L2067" i="2"/>
  <c r="U2067" i="2"/>
  <c r="I2067" i="2"/>
  <c r="AA2067" i="2"/>
  <c r="M2067" i="2"/>
  <c r="J2067" i="2"/>
  <c r="N2067" i="2"/>
  <c r="S2067" i="2"/>
  <c r="Y2067" i="2"/>
  <c r="P2067" i="2"/>
  <c r="T2067" i="2"/>
  <c r="X2067" i="2"/>
  <c r="T2266" i="2"/>
  <c r="Y2266" i="2"/>
  <c r="R2266" i="2"/>
  <c r="V2266" i="2"/>
  <c r="W2266" i="2"/>
  <c r="G2266" i="2"/>
  <c r="L2266" i="2"/>
  <c r="AB2266" i="2"/>
  <c r="K2266" i="2"/>
  <c r="O2266" i="2"/>
  <c r="J2266" i="2"/>
  <c r="H2266" i="2"/>
  <c r="M2266" i="2"/>
  <c r="AA2266" i="2"/>
  <c r="Z2266" i="2"/>
  <c r="U2266" i="2"/>
  <c r="F2266" i="2"/>
  <c r="P2266" i="2"/>
  <c r="E2266" i="2"/>
  <c r="X2266" i="2"/>
  <c r="S2266" i="2"/>
  <c r="I2266" i="2"/>
  <c r="Q2266" i="2"/>
  <c r="N2266" i="2"/>
  <c r="N2412" i="2"/>
  <c r="K2412" i="2"/>
  <c r="H2412" i="2"/>
  <c r="AA2412" i="2"/>
  <c r="M2412" i="2"/>
  <c r="U2412" i="2"/>
  <c r="R2412" i="2"/>
  <c r="O2412" i="2"/>
  <c r="P2412" i="2"/>
  <c r="L2412" i="2"/>
  <c r="I2412" i="2"/>
  <c r="Y2412" i="2"/>
  <c r="F2412" i="2"/>
  <c r="V2412" i="2"/>
  <c r="S2412" i="2"/>
  <c r="X2412" i="2"/>
  <c r="T2412" i="2"/>
  <c r="Q2412" i="2"/>
  <c r="J2412" i="2"/>
  <c r="Z2412" i="2"/>
  <c r="W2412" i="2"/>
  <c r="G2412" i="2"/>
  <c r="AB2412" i="2"/>
  <c r="E2412" i="2"/>
  <c r="E2184" i="2"/>
  <c r="Z2184" i="2"/>
  <c r="V2184" i="2"/>
  <c r="R2184" i="2"/>
  <c r="X2184" i="2"/>
  <c r="Q2184" i="2"/>
  <c r="J2184" i="2"/>
  <c r="F2184" i="2"/>
  <c r="AA2184" i="2"/>
  <c r="W2184" i="2"/>
  <c r="H2184" i="2"/>
  <c r="I2184" i="2"/>
  <c r="O2184" i="2"/>
  <c r="K2184" i="2"/>
  <c r="G2184" i="2"/>
  <c r="AB2184" i="2"/>
  <c r="N2184" i="2"/>
  <c r="Y2184" i="2"/>
  <c r="T2184" i="2"/>
  <c r="P2184" i="2"/>
  <c r="L2184" i="2"/>
  <c r="S2184" i="2"/>
  <c r="U2184" i="2"/>
  <c r="M2184" i="2"/>
  <c r="E2467" i="2"/>
  <c r="N2467" i="2"/>
  <c r="X2467" i="2"/>
  <c r="M2467" i="2"/>
  <c r="G2467" i="2"/>
  <c r="P2467" i="2"/>
  <c r="O2467" i="2"/>
  <c r="Q2467" i="2"/>
  <c r="S2467" i="2"/>
  <c r="T2467" i="2"/>
  <c r="AB2467" i="2"/>
  <c r="AA2467" i="2"/>
  <c r="Z2467" i="2"/>
  <c r="R2467" i="2"/>
  <c r="F2467" i="2"/>
  <c r="V2467" i="2"/>
  <c r="L2467" i="2"/>
  <c r="K2467" i="2"/>
  <c r="J2467" i="2"/>
  <c r="U2467" i="2"/>
  <c r="I2467" i="2"/>
  <c r="Y2467" i="2"/>
  <c r="H2467" i="2"/>
  <c r="W2467" i="2"/>
  <c r="E2290" i="2"/>
  <c r="X2290" i="2"/>
  <c r="R2290" i="2"/>
  <c r="F2290" i="2"/>
  <c r="S2290" i="2"/>
  <c r="G2290" i="2"/>
  <c r="P2290" i="2"/>
  <c r="L2290" i="2"/>
  <c r="M2290" i="2"/>
  <c r="O2290" i="2"/>
  <c r="Y2290" i="2"/>
  <c r="T2290" i="2"/>
  <c r="V2290" i="2"/>
  <c r="Z2290" i="2"/>
  <c r="U2290" i="2"/>
  <c r="H2290" i="2"/>
  <c r="AA2290" i="2"/>
  <c r="K2290" i="2"/>
  <c r="I2290" i="2"/>
  <c r="Q2290" i="2"/>
  <c r="AB2290" i="2"/>
  <c r="J2290" i="2"/>
  <c r="W2290" i="2"/>
  <c r="N2290" i="2"/>
  <c r="F2398" i="2"/>
  <c r="W2398" i="2"/>
  <c r="X2398" i="2"/>
  <c r="O2398" i="2"/>
  <c r="U2398" i="2"/>
  <c r="N2398" i="2"/>
  <c r="G2398" i="2"/>
  <c r="AB2398" i="2"/>
  <c r="I2398" i="2"/>
  <c r="Y2398" i="2"/>
  <c r="E2398" i="2"/>
  <c r="Z2398" i="2"/>
  <c r="L2398" i="2"/>
  <c r="M2398" i="2"/>
  <c r="T2398" i="2"/>
  <c r="P2398" i="2"/>
  <c r="AA2398" i="2"/>
  <c r="V2398" i="2"/>
  <c r="Q2398" i="2"/>
  <c r="S2398" i="2"/>
  <c r="H2398" i="2"/>
  <c r="K2398" i="2"/>
  <c r="R2398" i="2"/>
  <c r="J2398" i="2"/>
  <c r="T2054" i="2"/>
  <c r="U2054" i="2"/>
  <c r="I2054" i="2"/>
  <c r="N2054" i="2"/>
  <c r="G2054" i="2"/>
  <c r="R2054" i="2"/>
  <c r="H2054" i="2"/>
  <c r="Y2054" i="2"/>
  <c r="O2054" i="2"/>
  <c r="AA2054" i="2"/>
  <c r="K2054" i="2"/>
  <c r="L2054" i="2"/>
  <c r="M2054" i="2"/>
  <c r="P2054" i="2"/>
  <c r="S2054" i="2"/>
  <c r="J2054" i="2"/>
  <c r="W2054" i="2"/>
  <c r="X2054" i="2"/>
  <c r="Q2054" i="2"/>
  <c r="F2054" i="2"/>
  <c r="Z2054" i="2"/>
  <c r="E2054" i="2"/>
  <c r="V2054" i="2"/>
  <c r="T2089" i="2"/>
  <c r="I2089" i="2"/>
  <c r="Y2089" i="2"/>
  <c r="F2089" i="2"/>
  <c r="AA2089" i="2"/>
  <c r="W2089" i="2"/>
  <c r="H2089" i="2"/>
  <c r="X2089" i="2"/>
  <c r="M2089" i="2"/>
  <c r="J2089" i="2"/>
  <c r="V2089" i="2"/>
  <c r="N2089" i="2"/>
  <c r="L2089" i="2"/>
  <c r="Q2089" i="2"/>
  <c r="R2089" i="2"/>
  <c r="K2089" i="2"/>
  <c r="G2089" i="2"/>
  <c r="P2089" i="2"/>
  <c r="E2089" i="2"/>
  <c r="U2089" i="2"/>
  <c r="Z2089" i="2"/>
  <c r="S2089" i="2"/>
  <c r="O2089" i="2"/>
  <c r="E1952" i="2"/>
  <c r="X1952" i="2"/>
  <c r="Z1952" i="2"/>
  <c r="K1952" i="2"/>
  <c r="R1952" i="2"/>
  <c r="Q1952" i="2"/>
  <c r="H1952" i="2"/>
  <c r="J1952" i="2"/>
  <c r="F1952" i="2"/>
  <c r="L1952" i="2"/>
  <c r="I1952" i="2"/>
  <c r="N1952" i="2"/>
  <c r="O1952" i="2"/>
  <c r="P1952" i="2"/>
  <c r="W1952" i="2"/>
  <c r="V1952" i="2"/>
  <c r="Y1952" i="2"/>
  <c r="S1952" i="2"/>
  <c r="T1952" i="2"/>
  <c r="AA1952" i="2"/>
  <c r="G1952" i="2"/>
  <c r="U1952" i="2"/>
  <c r="M1952" i="2"/>
  <c r="F2081" i="2"/>
  <c r="V2081" i="2"/>
  <c r="O2081" i="2"/>
  <c r="L2081" i="2"/>
  <c r="X2081" i="2"/>
  <c r="P2081" i="2"/>
  <c r="J2081" i="2"/>
  <c r="Z2081" i="2"/>
  <c r="S2081" i="2"/>
  <c r="T2081" i="2"/>
  <c r="E2081" i="2"/>
  <c r="Y2081" i="2"/>
  <c r="N2081" i="2"/>
  <c r="G2081" i="2"/>
  <c r="W2081" i="2"/>
  <c r="M2081" i="2"/>
  <c r="I2081" i="2"/>
  <c r="R2081" i="2"/>
  <c r="K2081" i="2"/>
  <c r="AA2081" i="2"/>
  <c r="H2081" i="2"/>
  <c r="U2081" i="2"/>
  <c r="Q2081" i="2"/>
  <c r="E1964" i="2"/>
  <c r="W1964" i="2"/>
  <c r="S1964" i="2"/>
  <c r="O1964" i="2"/>
  <c r="V1964" i="2"/>
  <c r="M1964" i="2"/>
  <c r="G1964" i="2"/>
  <c r="X1964" i="2"/>
  <c r="F1964" i="2"/>
  <c r="Z1964" i="2"/>
  <c r="Y1964" i="2"/>
  <c r="L1964" i="2"/>
  <c r="H1964" i="2"/>
  <c r="J1964" i="2"/>
  <c r="AA1964" i="2"/>
  <c r="P1964" i="2"/>
  <c r="U1964" i="2"/>
  <c r="R1964" i="2"/>
  <c r="N1964" i="2"/>
  <c r="T1964" i="2"/>
  <c r="K1964" i="2"/>
  <c r="Q1964" i="2"/>
  <c r="I1964" i="2"/>
  <c r="H1991" i="2"/>
  <c r="M1991" i="2"/>
  <c r="P1991" i="2"/>
  <c r="Z1991" i="2"/>
  <c r="G1991" i="2"/>
  <c r="I1991" i="2"/>
  <c r="V1991" i="2"/>
  <c r="J1991" i="2"/>
  <c r="E1991" i="2"/>
  <c r="AA1991" i="2"/>
  <c r="L1991" i="2"/>
  <c r="O1991" i="2"/>
  <c r="S1991" i="2"/>
  <c r="N1991" i="2"/>
  <c r="U1991" i="2"/>
  <c r="T1991" i="2"/>
  <c r="X1991" i="2"/>
  <c r="Y1991" i="2"/>
  <c r="W1991" i="2"/>
  <c r="F1991" i="2"/>
  <c r="Q1991" i="2"/>
  <c r="K1991" i="2"/>
  <c r="R1991" i="2"/>
  <c r="I2298" i="2"/>
  <c r="E2298" i="2"/>
  <c r="F2298" i="2"/>
  <c r="L2298" i="2"/>
  <c r="H2298" i="2"/>
  <c r="AA2298" i="2"/>
  <c r="N2298" i="2"/>
  <c r="J2298" i="2"/>
  <c r="Q2298" i="2"/>
  <c r="V2298" i="2"/>
  <c r="M2298" i="2"/>
  <c r="W2298" i="2"/>
  <c r="T2298" i="2"/>
  <c r="U2298" i="2"/>
  <c r="AB2298" i="2"/>
  <c r="R2298" i="2"/>
  <c r="O2298" i="2"/>
  <c r="G2298" i="2"/>
  <c r="Y2298" i="2"/>
  <c r="Z2298" i="2"/>
  <c r="P2298" i="2"/>
  <c r="X2298" i="2"/>
  <c r="S2298" i="2"/>
  <c r="K2298" i="2"/>
  <c r="U2274" i="2"/>
  <c r="AB2274" i="2"/>
  <c r="R2274" i="2"/>
  <c r="F2274" i="2"/>
  <c r="N2274" i="2"/>
  <c r="G2274" i="2"/>
  <c r="L2274" i="2"/>
  <c r="Q2274" i="2"/>
  <c r="AA2274" i="2"/>
  <c r="P2274" i="2"/>
  <c r="J2274" i="2"/>
  <c r="M2274" i="2"/>
  <c r="I2274" i="2"/>
  <c r="X2274" i="2"/>
  <c r="W2274" i="2"/>
  <c r="S2274" i="2"/>
  <c r="Y2274" i="2"/>
  <c r="T2274" i="2"/>
  <c r="V2274" i="2"/>
  <c r="H2274" i="2"/>
  <c r="E2274" i="2"/>
  <c r="K2274" i="2"/>
  <c r="O2274" i="2"/>
  <c r="Z2274" i="2"/>
  <c r="G2207" i="2"/>
  <c r="T2207" i="2"/>
  <c r="U2207" i="2"/>
  <c r="I2207" i="2"/>
  <c r="Q2207" i="2"/>
  <c r="F2207" i="2"/>
  <c r="L2207" i="2"/>
  <c r="H2207" i="2"/>
  <c r="N2207" i="2"/>
  <c r="Y2207" i="2"/>
  <c r="Z2207" i="2"/>
  <c r="J2207" i="2"/>
  <c r="AB2207" i="2"/>
  <c r="X2207" i="2"/>
  <c r="S2207" i="2"/>
  <c r="R2207" i="2"/>
  <c r="AA2207" i="2"/>
  <c r="O2207" i="2"/>
  <c r="P2207" i="2"/>
  <c r="E2207" i="2"/>
  <c r="W2207" i="2"/>
  <c r="K2207" i="2"/>
  <c r="V2207" i="2"/>
  <c r="M2207" i="2"/>
  <c r="G2461" i="2"/>
  <c r="T2461" i="2"/>
  <c r="L2461" i="2"/>
  <c r="H2461" i="2"/>
  <c r="Q2461" i="2"/>
  <c r="M2461" i="2"/>
  <c r="J2461" i="2"/>
  <c r="AB2461" i="2"/>
  <c r="N2461" i="2"/>
  <c r="U2461" i="2"/>
  <c r="S2461" i="2"/>
  <c r="O2461" i="2"/>
  <c r="R2461" i="2"/>
  <c r="F2461" i="2"/>
  <c r="X2461" i="2"/>
  <c r="E2461" i="2"/>
  <c r="Y2461" i="2"/>
  <c r="I2461" i="2"/>
  <c r="Z2461" i="2"/>
  <c r="V2461" i="2"/>
  <c r="P2461" i="2"/>
  <c r="W2461" i="2"/>
  <c r="AA2461" i="2"/>
  <c r="K2461" i="2"/>
  <c r="E2451" i="2"/>
  <c r="X2451" i="2"/>
  <c r="K2451" i="2"/>
  <c r="AB2451" i="2"/>
  <c r="V2451" i="2"/>
  <c r="U2451" i="2"/>
  <c r="T2451" i="2"/>
  <c r="L2451" i="2"/>
  <c r="M2451" i="2"/>
  <c r="Y2451" i="2"/>
  <c r="F2451" i="2"/>
  <c r="O2451" i="2"/>
  <c r="AA2451" i="2"/>
  <c r="S2451" i="2"/>
  <c r="R2451" i="2"/>
  <c r="H2451" i="2"/>
  <c r="N2451" i="2"/>
  <c r="J2451" i="2"/>
  <c r="I2451" i="2"/>
  <c r="Z2451" i="2"/>
  <c r="Q2451" i="2"/>
  <c r="P2451" i="2"/>
  <c r="G2451" i="2"/>
  <c r="W2451" i="2"/>
  <c r="J2411" i="2"/>
  <c r="I2411" i="2"/>
  <c r="Z2411" i="2"/>
  <c r="S2411" i="2"/>
  <c r="G2411" i="2"/>
  <c r="N2411" i="2"/>
  <c r="P2411" i="2"/>
  <c r="AB2411" i="2"/>
  <c r="F2411" i="2"/>
  <c r="X2411" i="2"/>
  <c r="V2411" i="2"/>
  <c r="M2411" i="2"/>
  <c r="E2411" i="2"/>
  <c r="R2411" i="2"/>
  <c r="AA2411" i="2"/>
  <c r="H2411" i="2"/>
  <c r="W2411" i="2"/>
  <c r="Q2411" i="2"/>
  <c r="O2411" i="2"/>
  <c r="Y2411" i="2"/>
  <c r="K2411" i="2"/>
  <c r="U2411" i="2"/>
  <c r="T2411" i="2"/>
  <c r="L2411" i="2"/>
  <c r="H2240" i="2"/>
  <c r="T2240" i="2"/>
  <c r="O2240" i="2"/>
  <c r="AA2240" i="2"/>
  <c r="AB2240" i="2"/>
  <c r="I2240" i="2"/>
  <c r="N2240" i="2"/>
  <c r="F2240" i="2"/>
  <c r="Z2240" i="2"/>
  <c r="R2240" i="2"/>
  <c r="L2240" i="2"/>
  <c r="Q2240" i="2"/>
  <c r="S2240" i="2"/>
  <c r="V2240" i="2"/>
  <c r="K2240" i="2"/>
  <c r="W2240" i="2"/>
  <c r="M2240" i="2"/>
  <c r="U2240" i="2"/>
  <c r="E2240" i="2"/>
  <c r="G2240" i="2"/>
  <c r="X2240" i="2"/>
  <c r="Y2240" i="2"/>
  <c r="J2240" i="2"/>
  <c r="P2240" i="2"/>
  <c r="T2119" i="2"/>
  <c r="O2119" i="2"/>
  <c r="J2119" i="2"/>
  <c r="K2119" i="2"/>
  <c r="W2119" i="2"/>
  <c r="U2119" i="2"/>
  <c r="H2119" i="2"/>
  <c r="M2119" i="2"/>
  <c r="P2119" i="2"/>
  <c r="Z2119" i="2"/>
  <c r="G2119" i="2"/>
  <c r="I2119" i="2"/>
  <c r="AB2119" i="2"/>
  <c r="F2119" i="2"/>
  <c r="X2119" i="2"/>
  <c r="S2119" i="2"/>
  <c r="E2119" i="2"/>
  <c r="R2119" i="2"/>
  <c r="L2119" i="2"/>
  <c r="V2119" i="2"/>
  <c r="Q2119" i="2"/>
  <c r="Y2119" i="2"/>
  <c r="N2119" i="2"/>
  <c r="AA2119" i="2"/>
  <c r="E2219" i="2"/>
  <c r="L2219" i="2"/>
  <c r="Y2219" i="2"/>
  <c r="J2219" i="2"/>
  <c r="AB2219" i="2"/>
  <c r="F2219" i="2"/>
  <c r="H2219" i="2"/>
  <c r="U2219" i="2"/>
  <c r="AA2219" i="2"/>
  <c r="R2219" i="2"/>
  <c r="G2219" i="2"/>
  <c r="Q2219" i="2"/>
  <c r="T2219" i="2"/>
  <c r="N2219" i="2"/>
  <c r="P2219" i="2"/>
  <c r="O2219" i="2"/>
  <c r="M2219" i="2"/>
  <c r="Z2219" i="2"/>
  <c r="K2219" i="2"/>
  <c r="X2219" i="2"/>
  <c r="V2219" i="2"/>
  <c r="W2219" i="2"/>
  <c r="S2219" i="2"/>
  <c r="I2219" i="2"/>
  <c r="K1944" i="2"/>
  <c r="G1944" i="2"/>
  <c r="T1944" i="2"/>
  <c r="J1944" i="2"/>
  <c r="U1944" i="2"/>
  <c r="P1944" i="2"/>
  <c r="L1944" i="2"/>
  <c r="N1944" i="2"/>
  <c r="O1944" i="2"/>
  <c r="M1944" i="2"/>
  <c r="Q1944" i="2"/>
  <c r="F1944" i="2"/>
  <c r="AA1944" i="2"/>
  <c r="W1944" i="2"/>
  <c r="S1944" i="2"/>
  <c r="H1944" i="2"/>
  <c r="I1944" i="2"/>
  <c r="R1944" i="2"/>
  <c r="X1944" i="2"/>
  <c r="E1944" i="2"/>
  <c r="Z1944" i="2"/>
  <c r="V1944" i="2"/>
  <c r="Y1944" i="2"/>
  <c r="X1959" i="2"/>
  <c r="M1959" i="2"/>
  <c r="P1959" i="2"/>
  <c r="S1959" i="2"/>
  <c r="E1959" i="2"/>
  <c r="R1959" i="2"/>
  <c r="H1959" i="2"/>
  <c r="F1959" i="2"/>
  <c r="Q1959" i="2"/>
  <c r="Y1959" i="2"/>
  <c r="N1959" i="2"/>
  <c r="AA1959" i="2"/>
  <c r="V1959" i="2"/>
  <c r="J1959" i="2"/>
  <c r="K1959" i="2"/>
  <c r="W1959" i="2"/>
  <c r="G1959" i="2"/>
  <c r="T1959" i="2"/>
  <c r="L1959" i="2"/>
  <c r="O1959" i="2"/>
  <c r="Z1959" i="2"/>
  <c r="U1959" i="2"/>
  <c r="I1959" i="2"/>
  <c r="F2049" i="2"/>
  <c r="V2049" i="2"/>
  <c r="O2049" i="2"/>
  <c r="L2049" i="2"/>
  <c r="X2049" i="2"/>
  <c r="P2049" i="2"/>
  <c r="R2049" i="2"/>
  <c r="S2049" i="2"/>
  <c r="U2049" i="2"/>
  <c r="Z2049" i="2"/>
  <c r="W2049" i="2"/>
  <c r="H2049" i="2"/>
  <c r="I2049" i="2"/>
  <c r="J2049" i="2"/>
  <c r="G2049" i="2"/>
  <c r="AA2049" i="2"/>
  <c r="E2049" i="2"/>
  <c r="Q2049" i="2"/>
  <c r="N2049" i="2"/>
  <c r="K2049" i="2"/>
  <c r="T2049" i="2"/>
  <c r="M2049" i="2"/>
  <c r="Y2049" i="2"/>
  <c r="L1977" i="2"/>
  <c r="Q1977" i="2"/>
  <c r="N1977" i="2"/>
  <c r="G1977" i="2"/>
  <c r="K1977" i="2"/>
  <c r="P1977" i="2"/>
  <c r="E1977" i="2"/>
  <c r="U1977" i="2"/>
  <c r="V1977" i="2"/>
  <c r="O1977" i="2"/>
  <c r="S1977" i="2"/>
  <c r="X1977" i="2"/>
  <c r="F1977" i="2"/>
  <c r="R1977" i="2"/>
  <c r="I1977" i="2"/>
  <c r="J1977" i="2"/>
  <c r="AA1977" i="2"/>
  <c r="H1977" i="2"/>
  <c r="M1977" i="2"/>
  <c r="Z1977" i="2"/>
  <c r="T1977" i="2"/>
  <c r="Y1977" i="2"/>
  <c r="W1977" i="2"/>
  <c r="L2123" i="2"/>
  <c r="N2123" i="2"/>
  <c r="Y2123" i="2"/>
  <c r="J2123" i="2"/>
  <c r="M2123" i="2"/>
  <c r="F2123" i="2"/>
  <c r="H2123" i="2"/>
  <c r="X2123" i="2"/>
  <c r="G2123" i="2"/>
  <c r="R2123" i="2"/>
  <c r="S2123" i="2"/>
  <c r="V2123" i="2"/>
  <c r="T2123" i="2"/>
  <c r="E2123" i="2"/>
  <c r="W2123" i="2"/>
  <c r="K2123" i="2"/>
  <c r="P2123" i="2"/>
  <c r="Q2123" i="2"/>
  <c r="AB2123" i="2"/>
  <c r="U2123" i="2"/>
  <c r="I2123" i="2"/>
  <c r="AA2123" i="2"/>
  <c r="O2123" i="2"/>
  <c r="Z2123" i="2"/>
  <c r="H2047" i="2"/>
  <c r="M2047" i="2"/>
  <c r="Q2047" i="2"/>
  <c r="X2047" i="2"/>
  <c r="N2047" i="2"/>
  <c r="Y2047" i="2"/>
  <c r="L2047" i="2"/>
  <c r="F2047" i="2"/>
  <c r="J2047" i="2"/>
  <c r="I2047" i="2"/>
  <c r="U2047" i="2"/>
  <c r="K2047" i="2"/>
  <c r="T2047" i="2"/>
  <c r="V2047" i="2"/>
  <c r="Z2047" i="2"/>
  <c r="R2047" i="2"/>
  <c r="G2047" i="2"/>
  <c r="E2047" i="2"/>
  <c r="O2047" i="2"/>
  <c r="S2047" i="2"/>
  <c r="AA2047" i="2"/>
  <c r="P2047" i="2"/>
  <c r="W2047" i="2"/>
  <c r="Q2181" i="2"/>
  <c r="J2181" i="2"/>
  <c r="Z2181" i="2"/>
  <c r="T2181" i="2"/>
  <c r="W2181" i="2"/>
  <c r="H2181" i="2"/>
  <c r="E2181" i="2"/>
  <c r="U2181" i="2"/>
  <c r="N2181" i="2"/>
  <c r="K2181" i="2"/>
  <c r="AB2181" i="2"/>
  <c r="L2181" i="2"/>
  <c r="I2181" i="2"/>
  <c r="Y2181" i="2"/>
  <c r="R2181" i="2"/>
  <c r="S2181" i="2"/>
  <c r="G2181" i="2"/>
  <c r="P2181" i="2"/>
  <c r="M2181" i="2"/>
  <c r="F2181" i="2"/>
  <c r="V2181" i="2"/>
  <c r="AA2181" i="2"/>
  <c r="O2181" i="2"/>
  <c r="X2181" i="2"/>
  <c r="K2064" i="2"/>
  <c r="G2064" i="2"/>
  <c r="O2064" i="2"/>
  <c r="T2064" i="2"/>
  <c r="M2064" i="2"/>
  <c r="P2064" i="2"/>
  <c r="L2064" i="2"/>
  <c r="N2064" i="2"/>
  <c r="Z2064" i="2"/>
  <c r="U2064" i="2"/>
  <c r="I2064" i="2"/>
  <c r="E2064" i="2"/>
  <c r="V2064" i="2"/>
  <c r="R2064" i="2"/>
  <c r="X2064" i="2"/>
  <c r="H2064" i="2"/>
  <c r="Q2064" i="2"/>
  <c r="F2064" i="2"/>
  <c r="AA2064" i="2"/>
  <c r="W2064" i="2"/>
  <c r="S2064" i="2"/>
  <c r="J2064" i="2"/>
  <c r="Y2064" i="2"/>
  <c r="F2112" i="2"/>
  <c r="AA2112" i="2"/>
  <c r="W2112" i="2"/>
  <c r="X2112" i="2"/>
  <c r="O2112" i="2"/>
  <c r="I2112" i="2"/>
  <c r="K2112" i="2"/>
  <c r="G2112" i="2"/>
  <c r="J2112" i="2"/>
  <c r="Z2112" i="2"/>
  <c r="Y2112" i="2"/>
  <c r="V2112" i="2"/>
  <c r="S2112" i="2"/>
  <c r="Q2112" i="2"/>
  <c r="L2112" i="2"/>
  <c r="T2112" i="2"/>
  <c r="M2112" i="2"/>
  <c r="E2112" i="2"/>
  <c r="R2112" i="2"/>
  <c r="N2112" i="2"/>
  <c r="P2112" i="2"/>
  <c r="H2112" i="2"/>
  <c r="U2112" i="2"/>
  <c r="F2346" i="2"/>
  <c r="W2346" i="2"/>
  <c r="X2346" i="2"/>
  <c r="I2346" i="2"/>
  <c r="AA2346" i="2"/>
  <c r="Z2346" i="2"/>
  <c r="G2346" i="2"/>
  <c r="AB2346" i="2"/>
  <c r="O2346" i="2"/>
  <c r="T2346" i="2"/>
  <c r="K2346" i="2"/>
  <c r="J2346" i="2"/>
  <c r="L2346" i="2"/>
  <c r="H2346" i="2"/>
  <c r="Y2346" i="2"/>
  <c r="U2346" i="2"/>
  <c r="P2346" i="2"/>
  <c r="R2346" i="2"/>
  <c r="Q2346" i="2"/>
  <c r="S2346" i="2"/>
  <c r="M2346" i="2"/>
  <c r="E2346" i="2"/>
  <c r="N2346" i="2"/>
  <c r="V2346" i="2"/>
  <c r="M2050" i="2"/>
  <c r="X2050" i="2"/>
  <c r="T2050" i="2"/>
  <c r="R2050" i="2"/>
  <c r="S2050" i="2"/>
  <c r="J2050" i="2"/>
  <c r="U2050" i="2"/>
  <c r="Q2050" i="2"/>
  <c r="L2050" i="2"/>
  <c r="AA2050" i="2"/>
  <c r="V2050" i="2"/>
  <c r="Z2050" i="2"/>
  <c r="F2050" i="2"/>
  <c r="H2050" i="2"/>
  <c r="I2050" i="2"/>
  <c r="K2050" i="2"/>
  <c r="W2050" i="2"/>
  <c r="P2050" i="2"/>
  <c r="G2050" i="2"/>
  <c r="Y2050" i="2"/>
  <c r="O2050" i="2"/>
  <c r="E2050" i="2"/>
  <c r="N2050" i="2"/>
  <c r="G2317" i="2"/>
  <c r="L2317" i="2"/>
  <c r="T2317" i="2"/>
  <c r="H2317" i="2"/>
  <c r="Q2317" i="2"/>
  <c r="M2317" i="2"/>
  <c r="J2317" i="2"/>
  <c r="AB2317" i="2"/>
  <c r="N2317" i="2"/>
  <c r="U2317" i="2"/>
  <c r="S2317" i="2"/>
  <c r="I2317" i="2"/>
  <c r="R2317" i="2"/>
  <c r="F2317" i="2"/>
  <c r="X2317" i="2"/>
  <c r="E2317" i="2"/>
  <c r="Y2317" i="2"/>
  <c r="AA2317" i="2"/>
  <c r="Z2317" i="2"/>
  <c r="V2317" i="2"/>
  <c r="P2317" i="2"/>
  <c r="W2317" i="2"/>
  <c r="K2317" i="2"/>
  <c r="O2317" i="2"/>
  <c r="F2402" i="2"/>
  <c r="W2402" i="2"/>
  <c r="S2402" i="2"/>
  <c r="Y2402" i="2"/>
  <c r="P2402" i="2"/>
  <c r="R2402" i="2"/>
  <c r="G2402" i="2"/>
  <c r="AB2402" i="2"/>
  <c r="X2402" i="2"/>
  <c r="T2402" i="2"/>
  <c r="U2402" i="2"/>
  <c r="J2402" i="2"/>
  <c r="L2402" i="2"/>
  <c r="H2402" i="2"/>
  <c r="I2402" i="2"/>
  <c r="K2402" i="2"/>
  <c r="E2402" i="2"/>
  <c r="Z2402" i="2"/>
  <c r="Q2402" i="2"/>
  <c r="M2402" i="2"/>
  <c r="O2402" i="2"/>
  <c r="AA2402" i="2"/>
  <c r="V2402" i="2"/>
  <c r="N2402" i="2"/>
  <c r="P2195" i="2"/>
  <c r="O2195" i="2"/>
  <c r="J2195" i="2"/>
  <c r="Y2195" i="2"/>
  <c r="E2195" i="2"/>
  <c r="R2195" i="2"/>
  <c r="M2195" i="2"/>
  <c r="S2195" i="2"/>
  <c r="Z2195" i="2"/>
  <c r="U2195" i="2"/>
  <c r="N2195" i="2"/>
  <c r="W2195" i="2"/>
  <c r="H2195" i="2"/>
  <c r="F2195" i="2"/>
  <c r="AB2195" i="2"/>
  <c r="G2195" i="2"/>
  <c r="K2195" i="2"/>
  <c r="L2195" i="2"/>
  <c r="AA2195" i="2"/>
  <c r="V2195" i="2"/>
  <c r="Q2195" i="2"/>
  <c r="X2195" i="2"/>
  <c r="T2195" i="2"/>
  <c r="I2195" i="2"/>
  <c r="J2312" i="2"/>
  <c r="Z2312" i="2"/>
  <c r="W2312" i="2"/>
  <c r="P2312" i="2"/>
  <c r="O2312" i="2"/>
  <c r="I2312" i="2"/>
  <c r="N2312" i="2"/>
  <c r="G2312" i="2"/>
  <c r="AA2312" i="2"/>
  <c r="T2312" i="2"/>
  <c r="Q2312" i="2"/>
  <c r="Y2312" i="2"/>
  <c r="R2312" i="2"/>
  <c r="K2312" i="2"/>
  <c r="H2312" i="2"/>
  <c r="X2312" i="2"/>
  <c r="E2312" i="2"/>
  <c r="M2312" i="2"/>
  <c r="F2312" i="2"/>
  <c r="V2312" i="2"/>
  <c r="S2312" i="2"/>
  <c r="L2312" i="2"/>
  <c r="AB2312" i="2"/>
  <c r="U2312" i="2"/>
  <c r="E2053" i="2"/>
  <c r="U2053" i="2"/>
  <c r="N2053" i="2"/>
  <c r="G2053" i="2"/>
  <c r="AA2053" i="2"/>
  <c r="K2053" i="2"/>
  <c r="I2053" i="2"/>
  <c r="Y2053" i="2"/>
  <c r="R2053" i="2"/>
  <c r="O2053" i="2"/>
  <c r="H2053" i="2"/>
  <c r="L2053" i="2"/>
  <c r="M2053" i="2"/>
  <c r="F2053" i="2"/>
  <c r="V2053" i="2"/>
  <c r="W2053" i="2"/>
  <c r="P2053" i="2"/>
  <c r="T2053" i="2"/>
  <c r="Q2053" i="2"/>
  <c r="J2053" i="2"/>
  <c r="Z2053" i="2"/>
  <c r="S2053" i="2"/>
  <c r="X2053" i="2"/>
  <c r="S1960" i="2"/>
  <c r="L1960" i="2"/>
  <c r="Q1960" i="2"/>
  <c r="G1960" i="2"/>
  <c r="V1960" i="2"/>
  <c r="F1960" i="2"/>
  <c r="T1960" i="2"/>
  <c r="O1960" i="2"/>
  <c r="J1960" i="2"/>
  <c r="E1960" i="2"/>
  <c r="N1960" i="2"/>
  <c r="AA1960" i="2"/>
  <c r="I1960" i="2"/>
  <c r="M1960" i="2"/>
  <c r="U1960" i="2"/>
  <c r="Z1960" i="2"/>
  <c r="W1960" i="2"/>
  <c r="P1960" i="2"/>
  <c r="K1960" i="2"/>
  <c r="Y1960" i="2"/>
  <c r="X1960" i="2"/>
  <c r="R1960" i="2"/>
  <c r="H1960" i="2"/>
  <c r="H2235" i="2"/>
  <c r="F2235" i="2"/>
  <c r="AB2235" i="2"/>
  <c r="X2235" i="2"/>
  <c r="N2235" i="2"/>
  <c r="R2235" i="2"/>
  <c r="AA2235" i="2"/>
  <c r="G2235" i="2"/>
  <c r="Z2235" i="2"/>
  <c r="W2235" i="2"/>
  <c r="K2235" i="2"/>
  <c r="P2235" i="2"/>
  <c r="S2235" i="2"/>
  <c r="Y2235" i="2"/>
  <c r="T2235" i="2"/>
  <c r="U2235" i="2"/>
  <c r="M2235" i="2"/>
  <c r="Q2235" i="2"/>
  <c r="L2235" i="2"/>
  <c r="I2235" i="2"/>
  <c r="V2235" i="2"/>
  <c r="J2235" i="2"/>
  <c r="E2235" i="2"/>
  <c r="O2235" i="2"/>
  <c r="AB2173" i="2"/>
  <c r="G2173" i="2"/>
  <c r="Y2173" i="2"/>
  <c r="R2173" i="2"/>
  <c r="N2173" i="2"/>
  <c r="T2173" i="2"/>
  <c r="Z2173" i="2"/>
  <c r="X2173" i="2"/>
  <c r="V2173" i="2"/>
  <c r="L2173" i="2"/>
  <c r="W2173" i="2"/>
  <c r="P2173" i="2"/>
  <c r="F2173" i="2"/>
  <c r="M2173" i="2"/>
  <c r="K2173" i="2"/>
  <c r="E2173" i="2"/>
  <c r="O2173" i="2"/>
  <c r="J2173" i="2"/>
  <c r="AA2173" i="2"/>
  <c r="I2173" i="2"/>
  <c r="U2173" i="2"/>
  <c r="H2173" i="2"/>
  <c r="S2173" i="2"/>
  <c r="Q2173" i="2"/>
  <c r="H2191" i="2"/>
  <c r="P2191" i="2"/>
  <c r="Z2191" i="2"/>
  <c r="AA2191" i="2"/>
  <c r="I2191" i="2"/>
  <c r="V2191" i="2"/>
  <c r="X2191" i="2"/>
  <c r="O2191" i="2"/>
  <c r="E2191" i="2"/>
  <c r="W2191" i="2"/>
  <c r="R2191" i="2"/>
  <c r="K2191" i="2"/>
  <c r="T2191" i="2"/>
  <c r="AB2191" i="2"/>
  <c r="J2191" i="2"/>
  <c r="N2191" i="2"/>
  <c r="Y2191" i="2"/>
  <c r="M2191" i="2"/>
  <c r="G2191" i="2"/>
  <c r="F2191" i="2"/>
  <c r="L2191" i="2"/>
  <c r="S2191" i="2"/>
  <c r="Q2191" i="2"/>
  <c r="U2191" i="2"/>
  <c r="O1956" i="2"/>
  <c r="K1956" i="2"/>
  <c r="G1956" i="2"/>
  <c r="W1956" i="2"/>
  <c r="S1956" i="2"/>
  <c r="Q1956" i="2"/>
  <c r="T1956" i="2"/>
  <c r="P1956" i="2"/>
  <c r="R1956" i="2"/>
  <c r="N1956" i="2"/>
  <c r="Y1956" i="2"/>
  <c r="M1956" i="2"/>
  <c r="E1956" i="2"/>
  <c r="Z1956" i="2"/>
  <c r="V1956" i="2"/>
  <c r="X1956" i="2"/>
  <c r="I1956" i="2"/>
  <c r="J1956" i="2"/>
  <c r="F1956" i="2"/>
  <c r="AA1956" i="2"/>
  <c r="L1956" i="2"/>
  <c r="H1956" i="2"/>
  <c r="U1956" i="2"/>
  <c r="F2409" i="2"/>
  <c r="N2409" i="2"/>
  <c r="T2409" i="2"/>
  <c r="O2409" i="2"/>
  <c r="AB2409" i="2"/>
  <c r="H2409" i="2"/>
  <c r="V2409" i="2"/>
  <c r="R2409" i="2"/>
  <c r="S2409" i="2"/>
  <c r="I2409" i="2"/>
  <c r="L2409" i="2"/>
  <c r="W2409" i="2"/>
  <c r="Z2409" i="2"/>
  <c r="P2409" i="2"/>
  <c r="Y2409" i="2"/>
  <c r="U2409" i="2"/>
  <c r="X2409" i="2"/>
  <c r="K2409" i="2"/>
  <c r="G2409" i="2"/>
  <c r="E2409" i="2"/>
  <c r="M2409" i="2"/>
  <c r="J2409" i="2"/>
  <c r="Q2409" i="2"/>
  <c r="AA2409" i="2"/>
  <c r="F1946" i="2"/>
  <c r="H1946" i="2"/>
  <c r="Y1946" i="2"/>
  <c r="J1946" i="2"/>
  <c r="R1946" i="2"/>
  <c r="E1946" i="2"/>
  <c r="P1946" i="2"/>
  <c r="Q1946" i="2"/>
  <c r="W1946" i="2"/>
  <c r="S1946" i="2"/>
  <c r="AA1946" i="2"/>
  <c r="M1946" i="2"/>
  <c r="X1946" i="2"/>
  <c r="T1946" i="2"/>
  <c r="G1946" i="2"/>
  <c r="V1946" i="2"/>
  <c r="N1946" i="2"/>
  <c r="U1946" i="2"/>
  <c r="I1946" i="2"/>
  <c r="L1946" i="2"/>
  <c r="Z1946" i="2"/>
  <c r="K1946" i="2"/>
  <c r="O1946" i="2"/>
  <c r="I2101" i="2"/>
  <c r="Q2101" i="2"/>
  <c r="N2101" i="2"/>
  <c r="AA2101" i="2"/>
  <c r="U2101" i="2"/>
  <c r="V2101" i="2"/>
  <c r="G2101" i="2"/>
  <c r="W2101" i="2"/>
  <c r="E2101" i="2"/>
  <c r="F2101" i="2"/>
  <c r="Z2101" i="2"/>
  <c r="O2101" i="2"/>
  <c r="P2101" i="2"/>
  <c r="M2101" i="2"/>
  <c r="J2101" i="2"/>
  <c r="K2101" i="2"/>
  <c r="T2101" i="2"/>
  <c r="X2101" i="2"/>
  <c r="H2101" i="2"/>
  <c r="Y2101" i="2"/>
  <c r="L2101" i="2"/>
  <c r="S2101" i="2"/>
  <c r="R2101" i="2"/>
  <c r="S2233" i="2"/>
  <c r="P2233" i="2"/>
  <c r="E2233" i="2"/>
  <c r="H2233" i="2"/>
  <c r="F2233" i="2"/>
  <c r="N2233" i="2"/>
  <c r="G2233" i="2"/>
  <c r="W2233" i="2"/>
  <c r="T2233" i="2"/>
  <c r="M2233" i="2"/>
  <c r="I2233" i="2"/>
  <c r="V2233" i="2"/>
  <c r="K2233" i="2"/>
  <c r="AA2233" i="2"/>
  <c r="X2233" i="2"/>
  <c r="Q2233" i="2"/>
  <c r="U2233" i="2"/>
  <c r="J2233" i="2"/>
  <c r="O2233" i="2"/>
  <c r="L2233" i="2"/>
  <c r="AB2233" i="2"/>
  <c r="Y2233" i="2"/>
  <c r="R2233" i="2"/>
  <c r="Z2233" i="2"/>
  <c r="L2307" i="2"/>
  <c r="X2307" i="2"/>
  <c r="V2307" i="2"/>
  <c r="U2307" i="2"/>
  <c r="E2307" i="2"/>
  <c r="AA2307" i="2"/>
  <c r="G2307" i="2"/>
  <c r="R2307" i="2"/>
  <c r="O2307" i="2"/>
  <c r="K2307" i="2"/>
  <c r="J2307" i="2"/>
  <c r="Q2307" i="2"/>
  <c r="H2307" i="2"/>
  <c r="P2307" i="2"/>
  <c r="AB2307" i="2"/>
  <c r="M2307" i="2"/>
  <c r="W2307" i="2"/>
  <c r="I2307" i="2"/>
  <c r="Y2307" i="2"/>
  <c r="T2307" i="2"/>
  <c r="F2307" i="2"/>
  <c r="N2307" i="2"/>
  <c r="Z2307" i="2"/>
  <c r="S2307" i="2"/>
  <c r="AB2410" i="2"/>
  <c r="J2410" i="2"/>
  <c r="Y2410" i="2"/>
  <c r="T2410" i="2"/>
  <c r="N2410" i="2"/>
  <c r="L2410" i="2"/>
  <c r="G2410" i="2"/>
  <c r="K2410" i="2"/>
  <c r="I2410" i="2"/>
  <c r="F2410" i="2"/>
  <c r="V2410" i="2"/>
  <c r="H2410" i="2"/>
  <c r="R2410" i="2"/>
  <c r="E2410" i="2"/>
  <c r="P2410" i="2"/>
  <c r="O2410" i="2"/>
  <c r="W2410" i="2"/>
  <c r="Z2410" i="2"/>
  <c r="AA2410" i="2"/>
  <c r="M2410" i="2"/>
  <c r="Q2410" i="2"/>
  <c r="U2410" i="2"/>
  <c r="S2410" i="2"/>
  <c r="X2410" i="2"/>
  <c r="L1955" i="2"/>
  <c r="G1955" i="2"/>
  <c r="R1955" i="2"/>
  <c r="Q1955" i="2"/>
  <c r="O1955" i="2"/>
  <c r="T1955" i="2"/>
  <c r="E1955" i="2"/>
  <c r="W1955" i="2"/>
  <c r="K1955" i="2"/>
  <c r="Z1955" i="2"/>
  <c r="J1955" i="2"/>
  <c r="H1955" i="2"/>
  <c r="U1955" i="2"/>
  <c r="I1955" i="2"/>
  <c r="AA1955" i="2"/>
  <c r="V1955" i="2"/>
  <c r="S1955" i="2"/>
  <c r="X1955" i="2"/>
  <c r="N1955" i="2"/>
  <c r="Y1955" i="2"/>
  <c r="P1955" i="2"/>
  <c r="F1955" i="2"/>
  <c r="M1955" i="2"/>
  <c r="G2353" i="2"/>
  <c r="J2353" i="2"/>
  <c r="E2353" i="2"/>
  <c r="K2353" i="2"/>
  <c r="I2353" i="2"/>
  <c r="Y2353" i="2"/>
  <c r="F2353" i="2"/>
  <c r="N2353" i="2"/>
  <c r="X2353" i="2"/>
  <c r="Q2353" i="2"/>
  <c r="L2353" i="2"/>
  <c r="AB2353" i="2"/>
  <c r="V2353" i="2"/>
  <c r="R2353" i="2"/>
  <c r="H2353" i="2"/>
  <c r="T2353" i="2"/>
  <c r="O2353" i="2"/>
  <c r="M2353" i="2"/>
  <c r="Z2353" i="2"/>
  <c r="U2353" i="2"/>
  <c r="AA2353" i="2"/>
  <c r="W2353" i="2"/>
  <c r="P2353" i="2"/>
  <c r="S2353" i="2"/>
  <c r="U2107" i="2"/>
  <c r="I2107" i="2"/>
  <c r="AA2107" i="2"/>
  <c r="M2107" i="2"/>
  <c r="P2107" i="2"/>
  <c r="T2107" i="2"/>
  <c r="E2107" i="2"/>
  <c r="W2107" i="2"/>
  <c r="K2107" i="2"/>
  <c r="O2107" i="2"/>
  <c r="Z2107" i="2"/>
  <c r="X2107" i="2"/>
  <c r="R2107" i="2"/>
  <c r="Q2107" i="2"/>
  <c r="N2107" i="2"/>
  <c r="J2107" i="2"/>
  <c r="F2107" i="2"/>
  <c r="H2107" i="2"/>
  <c r="G2107" i="2"/>
  <c r="S2107" i="2"/>
  <c r="L2107" i="2"/>
  <c r="Y2107" i="2"/>
  <c r="V2107" i="2"/>
  <c r="S1933" i="2"/>
  <c r="L1933" i="2"/>
  <c r="AB1933" i="2"/>
  <c r="I1933" i="2"/>
  <c r="Z1933" i="2"/>
  <c r="J1933" i="2"/>
  <c r="G1933" i="2"/>
  <c r="W1933" i="2"/>
  <c r="P1933" i="2"/>
  <c r="E1933" i="2"/>
  <c r="Q1933" i="2"/>
  <c r="F1933" i="2"/>
  <c r="K1933" i="2"/>
  <c r="AA1933" i="2"/>
  <c r="T1933" i="2"/>
  <c r="M1933" i="2"/>
  <c r="Y1933" i="2"/>
  <c r="N1933" i="2"/>
  <c r="O1933" i="2"/>
  <c r="H1933" i="2"/>
  <c r="X1933" i="2"/>
  <c r="U1933" i="2"/>
  <c r="R1933" i="2"/>
  <c r="V1933" i="2"/>
  <c r="G2405" i="2"/>
  <c r="Z2405" i="2"/>
  <c r="E2405" i="2"/>
  <c r="AB2405" i="2"/>
  <c r="Y2405" i="2"/>
  <c r="I2405" i="2"/>
  <c r="F2405" i="2"/>
  <c r="N2405" i="2"/>
  <c r="P2405" i="2"/>
  <c r="L2405" i="2"/>
  <c r="M2405" i="2"/>
  <c r="T2405" i="2"/>
  <c r="V2405" i="2"/>
  <c r="R2405" i="2"/>
  <c r="O2405" i="2"/>
  <c r="AA2405" i="2"/>
  <c r="X2405" i="2"/>
  <c r="S2405" i="2"/>
  <c r="J2405" i="2"/>
  <c r="U2405" i="2"/>
  <c r="Q2405" i="2"/>
  <c r="K2405" i="2"/>
  <c r="W2405" i="2"/>
  <c r="H2405" i="2"/>
  <c r="F2017" i="2"/>
  <c r="V2017" i="2"/>
  <c r="O2017" i="2"/>
  <c r="L2017" i="2"/>
  <c r="M2017" i="2"/>
  <c r="X2017" i="2"/>
  <c r="J2017" i="2"/>
  <c r="Z2017" i="2"/>
  <c r="S2017" i="2"/>
  <c r="T2017" i="2"/>
  <c r="U2017" i="2"/>
  <c r="I2017" i="2"/>
  <c r="N2017" i="2"/>
  <c r="G2017" i="2"/>
  <c r="W2017" i="2"/>
  <c r="H2017" i="2"/>
  <c r="Q2017" i="2"/>
  <c r="R2017" i="2"/>
  <c r="K2017" i="2"/>
  <c r="AA2017" i="2"/>
  <c r="E2017" i="2"/>
  <c r="P2017" i="2"/>
  <c r="Y2017" i="2"/>
  <c r="E2288" i="2"/>
  <c r="Z2288" i="2"/>
  <c r="P2288" i="2"/>
  <c r="J2288" i="2"/>
  <c r="R2288" i="2"/>
  <c r="AB2288" i="2"/>
  <c r="I2288" i="2"/>
  <c r="S2288" i="2"/>
  <c r="L2288" i="2"/>
  <c r="Y2288" i="2"/>
  <c r="K2288" i="2"/>
  <c r="U2288" i="2"/>
  <c r="Q2288" i="2"/>
  <c r="N2288" i="2"/>
  <c r="G2288" i="2"/>
  <c r="F2288" i="2"/>
  <c r="W2288" i="2"/>
  <c r="V2288" i="2"/>
  <c r="H2288" i="2"/>
  <c r="X2288" i="2"/>
  <c r="AA2288" i="2"/>
  <c r="M2288" i="2"/>
  <c r="T2288" i="2"/>
  <c r="O2288" i="2"/>
  <c r="F2414" i="2"/>
  <c r="W2414" i="2"/>
  <c r="X2414" i="2"/>
  <c r="H2414" i="2"/>
  <c r="U2414" i="2"/>
  <c r="N2414" i="2"/>
  <c r="AB2414" i="2"/>
  <c r="O2414" i="2"/>
  <c r="V2414" i="2"/>
  <c r="L2414" i="2"/>
  <c r="M2414" i="2"/>
  <c r="T2414" i="2"/>
  <c r="P2414" i="2"/>
  <c r="AA2414" i="2"/>
  <c r="J2414" i="2"/>
  <c r="Q2414" i="2"/>
  <c r="S2414" i="2"/>
  <c r="Y2414" i="2"/>
  <c r="K2414" i="2"/>
  <c r="R2414" i="2"/>
  <c r="Z2414" i="2"/>
  <c r="G2414" i="2"/>
  <c r="I2414" i="2"/>
  <c r="E2414" i="2"/>
  <c r="H2111" i="2"/>
  <c r="M2111" i="2"/>
  <c r="Q2111" i="2"/>
  <c r="X2111" i="2"/>
  <c r="E2111" i="2"/>
  <c r="P2111" i="2"/>
  <c r="J2111" i="2"/>
  <c r="R2111" i="2"/>
  <c r="G2111" i="2"/>
  <c r="F2111" i="2"/>
  <c r="Z2111" i="2"/>
  <c r="AA2111" i="2"/>
  <c r="Y2111" i="2"/>
  <c r="L2111" i="2"/>
  <c r="V2111" i="2"/>
  <c r="S2111" i="2"/>
  <c r="W2111" i="2"/>
  <c r="K2111" i="2"/>
  <c r="U2111" i="2"/>
  <c r="T2111" i="2"/>
  <c r="N2111" i="2"/>
  <c r="O2111" i="2"/>
  <c r="I2111" i="2"/>
  <c r="R2301" i="2"/>
  <c r="O2301" i="2"/>
  <c r="G2301" i="2"/>
  <c r="L2301" i="2"/>
  <c r="Q2301" i="2"/>
  <c r="Y2301" i="2"/>
  <c r="F2301" i="2"/>
  <c r="V2301" i="2"/>
  <c r="W2301" i="2"/>
  <c r="S2301" i="2"/>
  <c r="T2301" i="2"/>
  <c r="E2301" i="2"/>
  <c r="J2301" i="2"/>
  <c r="Z2301" i="2"/>
  <c r="P2301" i="2"/>
  <c r="AA2301" i="2"/>
  <c r="X2301" i="2"/>
  <c r="U2301" i="2"/>
  <c r="N2301" i="2"/>
  <c r="K2301" i="2"/>
  <c r="AB2301" i="2"/>
  <c r="H2301" i="2"/>
  <c r="M2301" i="2"/>
  <c r="I2301" i="2"/>
  <c r="P2239" i="2"/>
  <c r="I2239" i="2"/>
  <c r="M2239" i="2"/>
  <c r="U2239" i="2"/>
  <c r="O2239" i="2"/>
  <c r="Z2239" i="2"/>
  <c r="G2239" i="2"/>
  <c r="T2239" i="2"/>
  <c r="Y2239" i="2"/>
  <c r="F2239" i="2"/>
  <c r="Q2239" i="2"/>
  <c r="E2239" i="2"/>
  <c r="L2239" i="2"/>
  <c r="H2239" i="2"/>
  <c r="R2239" i="2"/>
  <c r="V2239" i="2"/>
  <c r="W2239" i="2"/>
  <c r="N2239" i="2"/>
  <c r="AB2239" i="2"/>
  <c r="X2239" i="2"/>
  <c r="S2239" i="2"/>
  <c r="K2239" i="2"/>
  <c r="J2239" i="2"/>
  <c r="AA2239" i="2"/>
  <c r="N2056" i="2"/>
  <c r="O2056" i="2"/>
  <c r="P2056" i="2"/>
  <c r="R2056" i="2"/>
  <c r="W2056" i="2"/>
  <c r="Q2056" i="2"/>
  <c r="S2056" i="2"/>
  <c r="T2056" i="2"/>
  <c r="AA2056" i="2"/>
  <c r="M2056" i="2"/>
  <c r="U2056" i="2"/>
  <c r="E2056" i="2"/>
  <c r="X2056" i="2"/>
  <c r="Z2056" i="2"/>
  <c r="K2056" i="2"/>
  <c r="V2056" i="2"/>
  <c r="Y2056" i="2"/>
  <c r="H2056" i="2"/>
  <c r="J2056" i="2"/>
  <c r="F2056" i="2"/>
  <c r="G2056" i="2"/>
  <c r="L2056" i="2"/>
  <c r="I2056" i="2"/>
  <c r="L2095" i="2"/>
  <c r="F2095" i="2"/>
  <c r="J2095" i="2"/>
  <c r="R2095" i="2"/>
  <c r="U2095" i="2"/>
  <c r="K2095" i="2"/>
  <c r="T2095" i="2"/>
  <c r="V2095" i="2"/>
  <c r="Z2095" i="2"/>
  <c r="AA2095" i="2"/>
  <c r="G2095" i="2"/>
  <c r="E2095" i="2"/>
  <c r="M2095" i="2"/>
  <c r="I2095" i="2"/>
  <c r="Y2095" i="2"/>
  <c r="O2095" i="2"/>
  <c r="N2095" i="2"/>
  <c r="W2095" i="2"/>
  <c r="H2095" i="2"/>
  <c r="Q2095" i="2"/>
  <c r="P2095" i="2"/>
  <c r="S2095" i="2"/>
  <c r="X2095" i="2"/>
  <c r="H2211" i="2"/>
  <c r="N2211" i="2"/>
  <c r="R2211" i="2"/>
  <c r="Q2211" i="2"/>
  <c r="X2211" i="2"/>
  <c r="J2211" i="2"/>
  <c r="K2211" i="2"/>
  <c r="AB2211" i="2"/>
  <c r="W2211" i="2"/>
  <c r="Z2211" i="2"/>
  <c r="F2211" i="2"/>
  <c r="G2211" i="2"/>
  <c r="E2211" i="2"/>
  <c r="I2211" i="2"/>
  <c r="S2211" i="2"/>
  <c r="T2211" i="2"/>
  <c r="O2211" i="2"/>
  <c r="AA2211" i="2"/>
  <c r="U2211" i="2"/>
  <c r="Y2211" i="2"/>
  <c r="L2211" i="2"/>
  <c r="M2211" i="2"/>
  <c r="P2211" i="2"/>
  <c r="V2211" i="2"/>
  <c r="F2000" i="2"/>
  <c r="AA2000" i="2"/>
  <c r="W2000" i="2"/>
  <c r="H2000" i="2"/>
  <c r="T2000" i="2"/>
  <c r="Y2000" i="2"/>
  <c r="K2000" i="2"/>
  <c r="G2000" i="2"/>
  <c r="O2000" i="2"/>
  <c r="J2000" i="2"/>
  <c r="M2000" i="2"/>
  <c r="P2000" i="2"/>
  <c r="L2000" i="2"/>
  <c r="N2000" i="2"/>
  <c r="Z2000" i="2"/>
  <c r="U2000" i="2"/>
  <c r="I2000" i="2"/>
  <c r="E2000" i="2"/>
  <c r="V2000" i="2"/>
  <c r="R2000" i="2"/>
  <c r="X2000" i="2"/>
  <c r="S2000" i="2"/>
  <c r="Q2000" i="2"/>
  <c r="G2183" i="2"/>
  <c r="H2183" i="2"/>
  <c r="I2183" i="2"/>
  <c r="O2183" i="2"/>
  <c r="E2183" i="2"/>
  <c r="Z2183" i="2"/>
  <c r="P2183" i="2"/>
  <c r="L2183" i="2"/>
  <c r="Y2183" i="2"/>
  <c r="M2183" i="2"/>
  <c r="N2183" i="2"/>
  <c r="U2183" i="2"/>
  <c r="T2183" i="2"/>
  <c r="AB2183" i="2"/>
  <c r="R2183" i="2"/>
  <c r="F2183" i="2"/>
  <c r="S2183" i="2"/>
  <c r="J2183" i="2"/>
  <c r="X2183" i="2"/>
  <c r="W2183" i="2"/>
  <c r="K2183" i="2"/>
  <c r="V2183" i="2"/>
  <c r="Q2183" i="2"/>
  <c r="AA2183" i="2"/>
  <c r="J2285" i="2"/>
  <c r="Z2285" i="2"/>
  <c r="W2285" i="2"/>
  <c r="T2285" i="2"/>
  <c r="L2285" i="2"/>
  <c r="I2285" i="2"/>
  <c r="N2285" i="2"/>
  <c r="G2285" i="2"/>
  <c r="AA2285" i="2"/>
  <c r="X2285" i="2"/>
  <c r="Q2285" i="2"/>
  <c r="Y2285" i="2"/>
  <c r="R2285" i="2"/>
  <c r="K2285" i="2"/>
  <c r="H2285" i="2"/>
  <c r="AB2285" i="2"/>
  <c r="E2285" i="2"/>
  <c r="M2285" i="2"/>
  <c r="F2285" i="2"/>
  <c r="V2285" i="2"/>
  <c r="O2285" i="2"/>
  <c r="P2285" i="2"/>
  <c r="S2285" i="2"/>
  <c r="U2285" i="2"/>
  <c r="F2350" i="2"/>
  <c r="W2350" i="2"/>
  <c r="X2350" i="2"/>
  <c r="I2350" i="2"/>
  <c r="E2350" i="2"/>
  <c r="N2350" i="2"/>
  <c r="G2350" i="2"/>
  <c r="AB2350" i="2"/>
  <c r="O2350" i="2"/>
  <c r="T2350" i="2"/>
  <c r="AA2350" i="2"/>
  <c r="V2350" i="2"/>
  <c r="L2350" i="2"/>
  <c r="M2350" i="2"/>
  <c r="Y2350" i="2"/>
  <c r="P2350" i="2"/>
  <c r="K2350" i="2"/>
  <c r="Z2350" i="2"/>
  <c r="Q2350" i="2"/>
  <c r="S2350" i="2"/>
  <c r="H2350" i="2"/>
  <c r="U2350" i="2"/>
  <c r="R2350" i="2"/>
  <c r="J2350" i="2"/>
  <c r="E2153" i="2"/>
  <c r="U2153" i="2"/>
  <c r="N2153" i="2"/>
  <c r="G2153" i="2"/>
  <c r="P2153" i="2"/>
  <c r="S2153" i="2"/>
  <c r="I2153" i="2"/>
  <c r="Y2153" i="2"/>
  <c r="R2153" i="2"/>
  <c r="O2153" i="2"/>
  <c r="K2153" i="2"/>
  <c r="L2153" i="2"/>
  <c r="M2153" i="2"/>
  <c r="F2153" i="2"/>
  <c r="V2153" i="2"/>
  <c r="W2153" i="2"/>
  <c r="AA2153" i="2"/>
  <c r="T2153" i="2"/>
  <c r="Q2153" i="2"/>
  <c r="J2153" i="2"/>
  <c r="Z2153" i="2"/>
  <c r="H2153" i="2"/>
  <c r="X2153" i="2"/>
  <c r="AB2153" i="2"/>
  <c r="E2284" i="2"/>
  <c r="V2284" i="2"/>
  <c r="R2284" i="2"/>
  <c r="N2284" i="2"/>
  <c r="J2284" i="2"/>
  <c r="M2284" i="2"/>
  <c r="F2284" i="2"/>
  <c r="AA2284" i="2"/>
  <c r="W2284" i="2"/>
  <c r="S2284" i="2"/>
  <c r="O2284" i="2"/>
  <c r="U2284" i="2"/>
  <c r="K2284" i="2"/>
  <c r="G2284" i="2"/>
  <c r="AB2284" i="2"/>
  <c r="X2284" i="2"/>
  <c r="T2284" i="2"/>
  <c r="Y2284" i="2"/>
  <c r="P2284" i="2"/>
  <c r="L2284" i="2"/>
  <c r="H2284" i="2"/>
  <c r="Z2284" i="2"/>
  <c r="Q2284" i="2"/>
  <c r="I2284" i="2"/>
  <c r="H1942" i="2"/>
  <c r="Y1942" i="2"/>
  <c r="O1942" i="2"/>
  <c r="R1942" i="2"/>
  <c r="V1942" i="2"/>
  <c r="F1942" i="2"/>
  <c r="E1942" i="2"/>
  <c r="X1942" i="2"/>
  <c r="Q1942" i="2"/>
  <c r="Z1942" i="2"/>
  <c r="AA1942" i="2"/>
  <c r="L1942" i="2"/>
  <c r="M1942" i="2"/>
  <c r="P1942" i="2"/>
  <c r="S1942" i="2"/>
  <c r="J1942" i="2"/>
  <c r="K1942" i="2"/>
  <c r="T1942" i="2"/>
  <c r="U1942" i="2"/>
  <c r="I1942" i="2"/>
  <c r="N1942" i="2"/>
  <c r="W1942" i="2"/>
  <c r="G1942" i="2"/>
  <c r="H2025" i="2"/>
  <c r="X2025" i="2"/>
  <c r="M2025" i="2"/>
  <c r="J2025" i="2"/>
  <c r="N2025" i="2"/>
  <c r="AA2025" i="2"/>
  <c r="L2025" i="2"/>
  <c r="Q2025" i="2"/>
  <c r="R2025" i="2"/>
  <c r="V2025" i="2"/>
  <c r="O2025" i="2"/>
  <c r="P2025" i="2"/>
  <c r="E2025" i="2"/>
  <c r="U2025" i="2"/>
  <c r="Z2025" i="2"/>
  <c r="K2025" i="2"/>
  <c r="W2025" i="2"/>
  <c r="T2025" i="2"/>
  <c r="I2025" i="2"/>
  <c r="Y2025" i="2"/>
  <c r="F2025" i="2"/>
  <c r="S2025" i="2"/>
  <c r="G2025" i="2"/>
  <c r="H1987" i="2"/>
  <c r="E1987" i="2"/>
  <c r="W1987" i="2"/>
  <c r="K1987" i="2"/>
  <c r="Z1987" i="2"/>
  <c r="S1987" i="2"/>
  <c r="L1987" i="2"/>
  <c r="U1987" i="2"/>
  <c r="I1987" i="2"/>
  <c r="AA1987" i="2"/>
  <c r="F1987" i="2"/>
  <c r="X1987" i="2"/>
  <c r="T1987" i="2"/>
  <c r="N1987" i="2"/>
  <c r="Y1987" i="2"/>
  <c r="P1987" i="2"/>
  <c r="O1987" i="2"/>
  <c r="M1987" i="2"/>
  <c r="G1987" i="2"/>
  <c r="R1987" i="2"/>
  <c r="Q1987" i="2"/>
  <c r="J1987" i="2"/>
  <c r="V1987" i="2"/>
  <c r="R2065" i="2"/>
  <c r="K2065" i="2"/>
  <c r="AA2065" i="2"/>
  <c r="L2065" i="2"/>
  <c r="Q2065" i="2"/>
  <c r="E2065" i="2"/>
  <c r="F2065" i="2"/>
  <c r="V2065" i="2"/>
  <c r="O2065" i="2"/>
  <c r="H2065" i="2"/>
  <c r="T2065" i="2"/>
  <c r="Y2065" i="2"/>
  <c r="J2065" i="2"/>
  <c r="Z2065" i="2"/>
  <c r="S2065" i="2"/>
  <c r="P2065" i="2"/>
  <c r="M2065" i="2"/>
  <c r="N2065" i="2"/>
  <c r="G2065" i="2"/>
  <c r="W2065" i="2"/>
  <c r="X2065" i="2"/>
  <c r="I2065" i="2"/>
  <c r="U2065" i="2"/>
  <c r="T2019" i="2"/>
  <c r="N2019" i="2"/>
  <c r="Y2019" i="2"/>
  <c r="P2019" i="2"/>
  <c r="O2019" i="2"/>
  <c r="M2019" i="2"/>
  <c r="G2019" i="2"/>
  <c r="R2019" i="2"/>
  <c r="Q2019" i="2"/>
  <c r="J2019" i="2"/>
  <c r="V2019" i="2"/>
  <c r="H2019" i="2"/>
  <c r="E2019" i="2"/>
  <c r="W2019" i="2"/>
  <c r="K2019" i="2"/>
  <c r="Z2019" i="2"/>
  <c r="S2019" i="2"/>
  <c r="U2019" i="2"/>
  <c r="X2019" i="2"/>
  <c r="I2019" i="2"/>
  <c r="AA2019" i="2"/>
  <c r="L2019" i="2"/>
  <c r="F2019" i="2"/>
  <c r="R2264" i="2"/>
  <c r="N2264" i="2"/>
  <c r="T2264" i="2"/>
  <c r="P2264" i="2"/>
  <c r="U2264" i="2"/>
  <c r="I2264" i="2"/>
  <c r="E2264" i="2"/>
  <c r="W2264" i="2"/>
  <c r="S2264" i="2"/>
  <c r="X2264" i="2"/>
  <c r="V2264" i="2"/>
  <c r="Q2264" i="2"/>
  <c r="G2264" i="2"/>
  <c r="AB2264" i="2"/>
  <c r="J2264" i="2"/>
  <c r="Z2264" i="2"/>
  <c r="F2264" i="2"/>
  <c r="Y2264" i="2"/>
  <c r="L2264" i="2"/>
  <c r="H2264" i="2"/>
  <c r="O2264" i="2"/>
  <c r="K2264" i="2"/>
  <c r="AA2264" i="2"/>
  <c r="M2264" i="2"/>
  <c r="V2371" i="2"/>
  <c r="K2371" i="2"/>
  <c r="P2371" i="2"/>
  <c r="U2371" i="2"/>
  <c r="H2371" i="2"/>
  <c r="Y2371" i="2"/>
  <c r="E2371" i="2"/>
  <c r="F2371" i="2"/>
  <c r="L2371" i="2"/>
  <c r="S2371" i="2"/>
  <c r="X2371" i="2"/>
  <c r="N2371" i="2"/>
  <c r="O2371" i="2"/>
  <c r="Q2371" i="2"/>
  <c r="R2371" i="2"/>
  <c r="AB2371" i="2"/>
  <c r="W2371" i="2"/>
  <c r="I2371" i="2"/>
  <c r="T2371" i="2"/>
  <c r="AA2371" i="2"/>
  <c r="M2371" i="2"/>
  <c r="Z2371" i="2"/>
  <c r="G2371" i="2"/>
  <c r="J2371" i="2"/>
  <c r="U2210" i="2"/>
  <c r="M2210" i="2"/>
  <c r="R2210" i="2"/>
  <c r="F2210" i="2"/>
  <c r="G2210" i="2"/>
  <c r="N2210" i="2"/>
  <c r="Y2210" i="2"/>
  <c r="Q2210" i="2"/>
  <c r="K2210" i="2"/>
  <c r="V2210" i="2"/>
  <c r="Z2210" i="2"/>
  <c r="W2210" i="2"/>
  <c r="E2210" i="2"/>
  <c r="AA2210" i="2"/>
  <c r="J2210" i="2"/>
  <c r="AB2210" i="2"/>
  <c r="X2210" i="2"/>
  <c r="S2210" i="2"/>
  <c r="I2210" i="2"/>
  <c r="O2210" i="2"/>
  <c r="H2210" i="2"/>
  <c r="L2210" i="2"/>
  <c r="T2210" i="2"/>
  <c r="P2210" i="2"/>
  <c r="G2366" i="2"/>
  <c r="AB2366" i="2"/>
  <c r="Y2366" i="2"/>
  <c r="T2366" i="2"/>
  <c r="E2366" i="2"/>
  <c r="J2366" i="2"/>
  <c r="L2366" i="2"/>
  <c r="M2366" i="2"/>
  <c r="H2366" i="2"/>
  <c r="P2366" i="2"/>
  <c r="AA2366" i="2"/>
  <c r="Z2366" i="2"/>
  <c r="Q2366" i="2"/>
  <c r="S2366" i="2"/>
  <c r="I2366" i="2"/>
  <c r="K2366" i="2"/>
  <c r="R2366" i="2"/>
  <c r="V2366" i="2"/>
  <c r="F2366" i="2"/>
  <c r="W2366" i="2"/>
  <c r="X2366" i="2"/>
  <c r="O2366" i="2"/>
  <c r="U2366" i="2"/>
  <c r="N2366" i="2"/>
  <c r="R2432" i="2"/>
  <c r="O2432" i="2"/>
  <c r="W2432" i="2"/>
  <c r="T2432" i="2"/>
  <c r="Y2432" i="2"/>
  <c r="E2432" i="2"/>
  <c r="F2432" i="2"/>
  <c r="V2432" i="2"/>
  <c r="S2432" i="2"/>
  <c r="H2432" i="2"/>
  <c r="X2432" i="2"/>
  <c r="U2432" i="2"/>
  <c r="J2432" i="2"/>
  <c r="Z2432" i="2"/>
  <c r="AA2432" i="2"/>
  <c r="L2432" i="2"/>
  <c r="AB2432" i="2"/>
  <c r="M2432" i="2"/>
  <c r="N2432" i="2"/>
  <c r="K2432" i="2"/>
  <c r="G2432" i="2"/>
  <c r="P2432" i="2"/>
  <c r="I2432" i="2"/>
  <c r="Q2432" i="2"/>
  <c r="R2336" i="2"/>
  <c r="O2336" i="2"/>
  <c r="W2336" i="2"/>
  <c r="T2336" i="2"/>
  <c r="U2336" i="2"/>
  <c r="M2336" i="2"/>
  <c r="F2336" i="2"/>
  <c r="V2336" i="2"/>
  <c r="S2336" i="2"/>
  <c r="H2336" i="2"/>
  <c r="X2336" i="2"/>
  <c r="Q2336" i="2"/>
  <c r="Z2336" i="2"/>
  <c r="L2336" i="2"/>
  <c r="I2336" i="2"/>
  <c r="K2336" i="2"/>
  <c r="P2336" i="2"/>
  <c r="Y2336" i="2"/>
  <c r="J2336" i="2"/>
  <c r="AA2336" i="2"/>
  <c r="AB2336" i="2"/>
  <c r="N2336" i="2"/>
  <c r="G2336" i="2"/>
  <c r="E2336" i="2"/>
  <c r="P1953" i="2"/>
  <c r="E1953" i="2"/>
  <c r="U1953" i="2"/>
  <c r="Z1953" i="2"/>
  <c r="G1953" i="2"/>
  <c r="AA1953" i="2"/>
  <c r="T1953" i="2"/>
  <c r="I1953" i="2"/>
  <c r="Y1953" i="2"/>
  <c r="F1953" i="2"/>
  <c r="W1953" i="2"/>
  <c r="O1953" i="2"/>
  <c r="H1953" i="2"/>
  <c r="X1953" i="2"/>
  <c r="M1953" i="2"/>
  <c r="J1953" i="2"/>
  <c r="N1953" i="2"/>
  <c r="K1953" i="2"/>
  <c r="L1953" i="2"/>
  <c r="Q1953" i="2"/>
  <c r="R1953" i="2"/>
  <c r="V1953" i="2"/>
  <c r="S1953" i="2"/>
  <c r="O2330" i="2"/>
  <c r="P2330" i="2"/>
  <c r="Q2330" i="2"/>
  <c r="W2330" i="2"/>
  <c r="M2330" i="2"/>
  <c r="V2330" i="2"/>
  <c r="T2330" i="2"/>
  <c r="U2330" i="2"/>
  <c r="AB2330" i="2"/>
  <c r="X2330" i="2"/>
  <c r="N2330" i="2"/>
  <c r="R2330" i="2"/>
  <c r="F2330" i="2"/>
  <c r="Y2330" i="2"/>
  <c r="AA2330" i="2"/>
  <c r="K2330" i="2"/>
  <c r="S2330" i="2"/>
  <c r="Z2330" i="2"/>
  <c r="I2330" i="2"/>
  <c r="E2330" i="2"/>
  <c r="G2330" i="2"/>
  <c r="L2330" i="2"/>
  <c r="H2330" i="2"/>
  <c r="J2330" i="2"/>
  <c r="M2222" i="2"/>
  <c r="Q2222" i="2"/>
  <c r="AB2222" i="2"/>
  <c r="V2222" i="2"/>
  <c r="S2222" i="2"/>
  <c r="R2222" i="2"/>
  <c r="U2222" i="2"/>
  <c r="X2222" i="2"/>
  <c r="L2222" i="2"/>
  <c r="O2222" i="2"/>
  <c r="K2222" i="2"/>
  <c r="AA2222" i="2"/>
  <c r="P2222" i="2"/>
  <c r="F2222" i="2"/>
  <c r="W2222" i="2"/>
  <c r="I2222" i="2"/>
  <c r="J2222" i="2"/>
  <c r="G2222" i="2"/>
  <c r="E2222" i="2"/>
  <c r="Y2222" i="2"/>
  <c r="Z2222" i="2"/>
  <c r="H2222" i="2"/>
  <c r="T2222" i="2"/>
  <c r="N2222" i="2"/>
  <c r="O1940" i="2"/>
  <c r="K1940" i="2"/>
  <c r="L1940" i="2"/>
  <c r="N1940" i="2"/>
  <c r="H1940" i="2"/>
  <c r="M1940" i="2"/>
  <c r="T1940" i="2"/>
  <c r="P1940" i="2"/>
  <c r="W1940" i="2"/>
  <c r="X1940" i="2"/>
  <c r="Y1940" i="2"/>
  <c r="Q1940" i="2"/>
  <c r="Z1940" i="2"/>
  <c r="R1940" i="2"/>
  <c r="I1940" i="2"/>
  <c r="F1940" i="2"/>
  <c r="S1940" i="2"/>
  <c r="U1940" i="2"/>
  <c r="E1940" i="2"/>
  <c r="V1940" i="2"/>
  <c r="G1940" i="2"/>
  <c r="J1940" i="2"/>
  <c r="AA1940" i="2"/>
  <c r="H2110" i="2"/>
  <c r="Q2110" i="2"/>
  <c r="T2110" i="2"/>
  <c r="AA2110" i="2"/>
  <c r="G2110" i="2"/>
  <c r="O2110" i="2"/>
  <c r="P2110" i="2"/>
  <c r="Y2110" i="2"/>
  <c r="M2110" i="2"/>
  <c r="K2110" i="2"/>
  <c r="R2110" i="2"/>
  <c r="Z2110" i="2"/>
  <c r="X2110" i="2"/>
  <c r="L2110" i="2"/>
  <c r="E2110" i="2"/>
  <c r="V2110" i="2"/>
  <c r="J2110" i="2"/>
  <c r="N2110" i="2"/>
  <c r="F2110" i="2"/>
  <c r="I2110" i="2"/>
  <c r="U2110" i="2"/>
  <c r="W2110" i="2"/>
  <c r="S2110" i="2"/>
  <c r="G2261" i="2"/>
  <c r="W2261" i="2"/>
  <c r="T2261" i="2"/>
  <c r="U2261" i="2"/>
  <c r="Q2261" i="2"/>
  <c r="J2261" i="2"/>
  <c r="K2261" i="2"/>
  <c r="AA2261" i="2"/>
  <c r="X2261" i="2"/>
  <c r="P2261" i="2"/>
  <c r="Y2261" i="2"/>
  <c r="Z2261" i="2"/>
  <c r="O2261" i="2"/>
  <c r="H2261" i="2"/>
  <c r="AB2261" i="2"/>
  <c r="E2261" i="2"/>
  <c r="F2261" i="2"/>
  <c r="N2261" i="2"/>
  <c r="S2261" i="2"/>
  <c r="L2261" i="2"/>
  <c r="I2261" i="2"/>
  <c r="M2261" i="2"/>
  <c r="V2261" i="2"/>
  <c r="R2261" i="2"/>
  <c r="E2319" i="2"/>
  <c r="F2319" i="2"/>
  <c r="P2319" i="2"/>
  <c r="H2319" i="2"/>
  <c r="N2319" i="2"/>
  <c r="J2319" i="2"/>
  <c r="O2319" i="2"/>
  <c r="M2319" i="2"/>
  <c r="R2319" i="2"/>
  <c r="Z2319" i="2"/>
  <c r="U2319" i="2"/>
  <c r="Q2319" i="2"/>
  <c r="X2319" i="2"/>
  <c r="AA2319" i="2"/>
  <c r="Y2319" i="2"/>
  <c r="T2319" i="2"/>
  <c r="S2319" i="2"/>
  <c r="G2319" i="2"/>
  <c r="V2319" i="2"/>
  <c r="K2319" i="2"/>
  <c r="I2319" i="2"/>
  <c r="W2319" i="2"/>
  <c r="AB2319" i="2"/>
  <c r="L2319" i="2"/>
  <c r="R2416" i="2"/>
  <c r="O2416" i="2"/>
  <c r="H2416" i="2"/>
  <c r="G2416" i="2"/>
  <c r="Y2416" i="2"/>
  <c r="E2416" i="2"/>
  <c r="F2416" i="2"/>
  <c r="V2416" i="2"/>
  <c r="S2416" i="2"/>
  <c r="L2416" i="2"/>
  <c r="P2416" i="2"/>
  <c r="U2416" i="2"/>
  <c r="N2416" i="2"/>
  <c r="AA2416" i="2"/>
  <c r="I2416" i="2"/>
  <c r="Z2416" i="2"/>
  <c r="T2416" i="2"/>
  <c r="M2416" i="2"/>
  <c r="K2416" i="2"/>
  <c r="X2416" i="2"/>
  <c r="Q2416" i="2"/>
  <c r="J2416" i="2"/>
  <c r="W2416" i="2"/>
  <c r="AB2416" i="2"/>
  <c r="H2015" i="2"/>
  <c r="M2015" i="2"/>
  <c r="Q2015" i="2"/>
  <c r="X2015" i="2"/>
  <c r="E2015" i="2"/>
  <c r="P2015" i="2"/>
  <c r="L2015" i="2"/>
  <c r="F2015" i="2"/>
  <c r="J2015" i="2"/>
  <c r="I2015" i="2"/>
  <c r="W2015" i="2"/>
  <c r="Y2015" i="2"/>
  <c r="T2015" i="2"/>
  <c r="V2015" i="2"/>
  <c r="Z2015" i="2"/>
  <c r="R2015" i="2"/>
  <c r="U2015" i="2"/>
  <c r="K2015" i="2"/>
  <c r="O2015" i="2"/>
  <c r="S2015" i="2"/>
  <c r="AA2015" i="2"/>
  <c r="G2015" i="2"/>
  <c r="N2015" i="2"/>
  <c r="R2243" i="2"/>
  <c r="AB2243" i="2"/>
  <c r="K2243" i="2"/>
  <c r="E2243" i="2"/>
  <c r="S2243" i="2"/>
  <c r="F2243" i="2"/>
  <c r="W2243" i="2"/>
  <c r="Z2243" i="2"/>
  <c r="J2243" i="2"/>
  <c r="T2243" i="2"/>
  <c r="V2243" i="2"/>
  <c r="N2243" i="2"/>
  <c r="H2243" i="2"/>
  <c r="O2243" i="2"/>
  <c r="I2243" i="2"/>
  <c r="X2243" i="2"/>
  <c r="P2243" i="2"/>
  <c r="G2243" i="2"/>
  <c r="U2243" i="2"/>
  <c r="Y2243" i="2"/>
  <c r="AA2243" i="2"/>
  <c r="M2243" i="2"/>
  <c r="L2243" i="2"/>
  <c r="Q2243" i="2"/>
  <c r="J1945" i="2"/>
  <c r="Z1945" i="2"/>
  <c r="S1945" i="2"/>
  <c r="P1945" i="2"/>
  <c r="M1945" i="2"/>
  <c r="Y1945" i="2"/>
  <c r="N1945" i="2"/>
  <c r="G1945" i="2"/>
  <c r="W1945" i="2"/>
  <c r="X1945" i="2"/>
  <c r="U1945" i="2"/>
  <c r="L1945" i="2"/>
  <c r="R1945" i="2"/>
  <c r="K1945" i="2"/>
  <c r="AA1945" i="2"/>
  <c r="T1945" i="2"/>
  <c r="I1945" i="2"/>
  <c r="E1945" i="2"/>
  <c r="O1945" i="2"/>
  <c r="H1945" i="2"/>
  <c r="F1945" i="2"/>
  <c r="V1945" i="2"/>
  <c r="Q1945" i="2"/>
  <c r="E2034" i="2"/>
  <c r="P2034" i="2"/>
  <c r="L2034" i="2"/>
  <c r="O2034" i="2"/>
  <c r="N2034" i="2"/>
  <c r="Z2034" i="2"/>
  <c r="M2034" i="2"/>
  <c r="X2034" i="2"/>
  <c r="R2034" i="2"/>
  <c r="G2034" i="2"/>
  <c r="S2034" i="2"/>
  <c r="U2034" i="2"/>
  <c r="I2034" i="2"/>
  <c r="Q2034" i="2"/>
  <c r="AA2034" i="2"/>
  <c r="J2034" i="2"/>
  <c r="V2034" i="2"/>
  <c r="F2034" i="2"/>
  <c r="H2034" i="2"/>
  <c r="Y2034" i="2"/>
  <c r="T2034" i="2"/>
  <c r="K2034" i="2"/>
  <c r="W2034" i="2"/>
  <c r="F2382" i="2"/>
  <c r="W2382" i="2"/>
  <c r="S2382" i="2"/>
  <c r="T2382" i="2"/>
  <c r="U2382" i="2"/>
  <c r="N2382" i="2"/>
  <c r="G2382" i="2"/>
  <c r="AB2382" i="2"/>
  <c r="O2382" i="2"/>
  <c r="Y2382" i="2"/>
  <c r="E2382" i="2"/>
  <c r="V2382" i="2"/>
  <c r="L2382" i="2"/>
  <c r="H2382" i="2"/>
  <c r="X2382" i="2"/>
  <c r="P2382" i="2"/>
  <c r="AA2382" i="2"/>
  <c r="Z2382" i="2"/>
  <c r="Q2382" i="2"/>
  <c r="M2382" i="2"/>
  <c r="I2382" i="2"/>
  <c r="K2382" i="2"/>
  <c r="R2382" i="2"/>
  <c r="J2382" i="2"/>
  <c r="F2453" i="2"/>
  <c r="N2453" i="2"/>
  <c r="P2453" i="2"/>
  <c r="L2453" i="2"/>
  <c r="T2453" i="2"/>
  <c r="I2453" i="2"/>
  <c r="V2453" i="2"/>
  <c r="R2453" i="2"/>
  <c r="O2453" i="2"/>
  <c r="AA2453" i="2"/>
  <c r="S2453" i="2"/>
  <c r="X2453" i="2"/>
  <c r="J2453" i="2"/>
  <c r="Q2453" i="2"/>
  <c r="M2453" i="2"/>
  <c r="Z2453" i="2"/>
  <c r="AB2453" i="2"/>
  <c r="H2453" i="2"/>
  <c r="U2453" i="2"/>
  <c r="K2453" i="2"/>
  <c r="W2453" i="2"/>
  <c r="G2453" i="2"/>
  <c r="E2453" i="2"/>
  <c r="Y2453" i="2"/>
  <c r="F2082" i="2"/>
  <c r="H2082" i="2"/>
  <c r="I2082" i="2"/>
  <c r="K2082" i="2"/>
  <c r="Z2082" i="2"/>
  <c r="E2082" i="2"/>
  <c r="P2082" i="2"/>
  <c r="Y2082" i="2"/>
  <c r="O2082" i="2"/>
  <c r="N2082" i="2"/>
  <c r="G2082" i="2"/>
  <c r="M2082" i="2"/>
  <c r="X2082" i="2"/>
  <c r="T2082" i="2"/>
  <c r="R2082" i="2"/>
  <c r="S2082" i="2"/>
  <c r="J2082" i="2"/>
  <c r="U2082" i="2"/>
  <c r="Q2082" i="2"/>
  <c r="L2082" i="2"/>
  <c r="AA2082" i="2"/>
  <c r="V2082" i="2"/>
  <c r="W2082" i="2"/>
  <c r="S2197" i="2"/>
  <c r="L2197" i="2"/>
  <c r="AB2197" i="2"/>
  <c r="E2197" i="2"/>
  <c r="R2197" i="2"/>
  <c r="Z2197" i="2"/>
  <c r="G2197" i="2"/>
  <c r="W2197" i="2"/>
  <c r="P2197" i="2"/>
  <c r="I2197" i="2"/>
  <c r="M2197" i="2"/>
  <c r="F2197" i="2"/>
  <c r="K2197" i="2"/>
  <c r="AA2197" i="2"/>
  <c r="T2197" i="2"/>
  <c r="Q2197" i="2"/>
  <c r="U2197" i="2"/>
  <c r="V2197" i="2"/>
  <c r="O2197" i="2"/>
  <c r="H2197" i="2"/>
  <c r="X2197" i="2"/>
  <c r="Y2197" i="2"/>
  <c r="N2197" i="2"/>
  <c r="J2197" i="2"/>
  <c r="L2063" i="2"/>
  <c r="F2063" i="2"/>
  <c r="J2063" i="2"/>
  <c r="R2063" i="2"/>
  <c r="U2063" i="2"/>
  <c r="K2063" i="2"/>
  <c r="T2063" i="2"/>
  <c r="V2063" i="2"/>
  <c r="Z2063" i="2"/>
  <c r="AA2063" i="2"/>
  <c r="G2063" i="2"/>
  <c r="N2063" i="2"/>
  <c r="O2063" i="2"/>
  <c r="S2063" i="2"/>
  <c r="E2063" i="2"/>
  <c r="X2063" i="2"/>
  <c r="P2063" i="2"/>
  <c r="H2063" i="2"/>
  <c r="M2063" i="2"/>
  <c r="Q2063" i="2"/>
  <c r="I2063" i="2"/>
  <c r="W2063" i="2"/>
  <c r="Y2063" i="2"/>
  <c r="T2322" i="2"/>
  <c r="U2322" i="2"/>
  <c r="AB2322" i="2"/>
  <c r="H2322" i="2"/>
  <c r="V2322" i="2"/>
  <c r="J2322" i="2"/>
  <c r="F2322" i="2"/>
  <c r="Y2322" i="2"/>
  <c r="AA2322" i="2"/>
  <c r="E2322" i="2"/>
  <c r="M2322" i="2"/>
  <c r="R2322" i="2"/>
  <c r="I2322" i="2"/>
  <c r="K2322" i="2"/>
  <c r="G2322" i="2"/>
  <c r="L2322" i="2"/>
  <c r="S2322" i="2"/>
  <c r="Z2322" i="2"/>
  <c r="O2322" i="2"/>
  <c r="P2322" i="2"/>
  <c r="Q2322" i="2"/>
  <c r="W2322" i="2"/>
  <c r="X2322" i="2"/>
  <c r="N2322" i="2"/>
  <c r="F2032" i="2"/>
  <c r="AA2032" i="2"/>
  <c r="W2032" i="2"/>
  <c r="H2032" i="2"/>
  <c r="J2032" i="2"/>
  <c r="Y2032" i="2"/>
  <c r="K2032" i="2"/>
  <c r="G2032" i="2"/>
  <c r="O2032" i="2"/>
  <c r="T2032" i="2"/>
  <c r="M2032" i="2"/>
  <c r="P2032" i="2"/>
  <c r="N2032" i="2"/>
  <c r="U2032" i="2"/>
  <c r="V2032" i="2"/>
  <c r="X2032" i="2"/>
  <c r="Q2032" i="2"/>
  <c r="L2032" i="2"/>
  <c r="Z2032" i="2"/>
  <c r="I2032" i="2"/>
  <c r="E2032" i="2"/>
  <c r="R2032" i="2"/>
  <c r="S2032" i="2"/>
  <c r="V2337" i="2"/>
  <c r="P2337" i="2"/>
  <c r="AB2337" i="2"/>
  <c r="AA2337" i="2"/>
  <c r="I2337" i="2"/>
  <c r="M2337" i="2"/>
  <c r="G2337" i="2"/>
  <c r="H2337" i="2"/>
  <c r="J2337" i="2"/>
  <c r="L2337" i="2"/>
  <c r="K2337" i="2"/>
  <c r="S2337" i="2"/>
  <c r="F2337" i="2"/>
  <c r="X2337" i="2"/>
  <c r="Z2337" i="2"/>
  <c r="U2337" i="2"/>
  <c r="Q2337" i="2"/>
  <c r="Y2337" i="2"/>
  <c r="N2337" i="2"/>
  <c r="R2337" i="2"/>
  <c r="T2337" i="2"/>
  <c r="E2337" i="2"/>
  <c r="W2337" i="2"/>
  <c r="O2337" i="2"/>
  <c r="L2278" i="2"/>
  <c r="U2278" i="2"/>
  <c r="E2278" i="2"/>
  <c r="R2278" i="2"/>
  <c r="V2278" i="2"/>
  <c r="J2278" i="2"/>
  <c r="T2278" i="2"/>
  <c r="H2278" i="2"/>
  <c r="Y2278" i="2"/>
  <c r="K2278" i="2"/>
  <c r="O2278" i="2"/>
  <c r="Z2278" i="2"/>
  <c r="AB2278" i="2"/>
  <c r="P2278" i="2"/>
  <c r="I2278" i="2"/>
  <c r="AA2278" i="2"/>
  <c r="N2278" i="2"/>
  <c r="G2278" i="2"/>
  <c r="M2278" i="2"/>
  <c r="X2278" i="2"/>
  <c r="Q2278" i="2"/>
  <c r="F2278" i="2"/>
  <c r="W2278" i="2"/>
  <c r="S2278" i="2"/>
  <c r="F2421" i="2"/>
  <c r="J2421" i="2"/>
  <c r="P2421" i="2"/>
  <c r="L2421" i="2"/>
  <c r="S2421" i="2"/>
  <c r="T2421" i="2"/>
  <c r="V2421" i="2"/>
  <c r="R2421" i="2"/>
  <c r="O2421" i="2"/>
  <c r="AA2421" i="2"/>
  <c r="M2421" i="2"/>
  <c r="H2421" i="2"/>
  <c r="Z2421" i="2"/>
  <c r="U2421" i="2"/>
  <c r="Q2421" i="2"/>
  <c r="K2421" i="2"/>
  <c r="X2421" i="2"/>
  <c r="W2421" i="2"/>
  <c r="G2421" i="2"/>
  <c r="N2421" i="2"/>
  <c r="E2421" i="2"/>
  <c r="AB2421" i="2"/>
  <c r="Y2421" i="2"/>
  <c r="I2421" i="2"/>
  <c r="L2118" i="2"/>
  <c r="M2118" i="2"/>
  <c r="I2118" i="2"/>
  <c r="S2118" i="2"/>
  <c r="J2118" i="2"/>
  <c r="W2118" i="2"/>
  <c r="T2118" i="2"/>
  <c r="U2118" i="2"/>
  <c r="Y2118" i="2"/>
  <c r="N2118" i="2"/>
  <c r="G2118" i="2"/>
  <c r="R2118" i="2"/>
  <c r="AB2118" i="2"/>
  <c r="P2118" i="2"/>
  <c r="AA2118" i="2"/>
  <c r="E2118" i="2"/>
  <c r="Q2118" i="2"/>
  <c r="V2118" i="2"/>
  <c r="H2118" i="2"/>
  <c r="O2118" i="2"/>
  <c r="K2118" i="2"/>
  <c r="F2118" i="2"/>
  <c r="X2118" i="2"/>
  <c r="Z2118" i="2"/>
  <c r="R2168" i="2"/>
  <c r="N2168" i="2"/>
  <c r="Z2168" i="2"/>
  <c r="T2168" i="2"/>
  <c r="U2168" i="2"/>
  <c r="I2168" i="2"/>
  <c r="E2168" i="2"/>
  <c r="W2168" i="2"/>
  <c r="S2168" i="2"/>
  <c r="F2168" i="2"/>
  <c r="J2168" i="2"/>
  <c r="Q2168" i="2"/>
  <c r="G2168" i="2"/>
  <c r="AB2168" i="2"/>
  <c r="X2168" i="2"/>
  <c r="P2168" i="2"/>
  <c r="V2168" i="2"/>
  <c r="Y2168" i="2"/>
  <c r="L2168" i="2"/>
  <c r="K2168" i="2"/>
  <c r="H2168" i="2"/>
  <c r="M2168" i="2"/>
  <c r="O2168" i="2"/>
  <c r="AA2168" i="2"/>
  <c r="G2381" i="2"/>
  <c r="J2381" i="2"/>
  <c r="E2381" i="2"/>
  <c r="AB2381" i="2"/>
  <c r="K2381" i="2"/>
  <c r="T2381" i="2"/>
  <c r="F2381" i="2"/>
  <c r="N2381" i="2"/>
  <c r="P2381" i="2"/>
  <c r="L2381" i="2"/>
  <c r="M2381" i="2"/>
  <c r="AA2381" i="2"/>
  <c r="V2381" i="2"/>
  <c r="R2381" i="2"/>
  <c r="W2381" i="2"/>
  <c r="S2381" i="2"/>
  <c r="X2381" i="2"/>
  <c r="H2381" i="2"/>
  <c r="Z2381" i="2"/>
  <c r="U2381" i="2"/>
  <c r="Q2381" i="2"/>
  <c r="Y2381" i="2"/>
  <c r="I2381" i="2"/>
  <c r="O2381" i="2"/>
  <c r="N2420" i="2"/>
  <c r="G2420" i="2"/>
  <c r="W2420" i="2"/>
  <c r="X2420" i="2"/>
  <c r="E2420" i="2"/>
  <c r="M2420" i="2"/>
  <c r="J2420" i="2"/>
  <c r="Z2420" i="2"/>
  <c r="S2420" i="2"/>
  <c r="T2420" i="2"/>
  <c r="AB2420" i="2"/>
  <c r="Y2420" i="2"/>
  <c r="V2420" i="2"/>
  <c r="L2420" i="2"/>
  <c r="I2420" i="2"/>
  <c r="K2420" i="2"/>
  <c r="H2420" i="2"/>
  <c r="Q2420" i="2"/>
  <c r="F2420" i="2"/>
  <c r="O2420" i="2"/>
  <c r="P2420" i="2"/>
  <c r="R2420" i="2"/>
  <c r="AA2420" i="2"/>
  <c r="U2420" i="2"/>
  <c r="L2127" i="2"/>
  <c r="F2127" i="2"/>
  <c r="J2127" i="2"/>
  <c r="R2127" i="2"/>
  <c r="G2127" i="2"/>
  <c r="E2127" i="2"/>
  <c r="T2127" i="2"/>
  <c r="V2127" i="2"/>
  <c r="Z2127" i="2"/>
  <c r="AA2127" i="2"/>
  <c r="X2127" i="2"/>
  <c r="W2127" i="2"/>
  <c r="AB2127" i="2"/>
  <c r="O2127" i="2"/>
  <c r="S2127" i="2"/>
  <c r="N2127" i="2"/>
  <c r="Y2127" i="2"/>
  <c r="P2127" i="2"/>
  <c r="H2127" i="2"/>
  <c r="M2127" i="2"/>
  <c r="Q2127" i="2"/>
  <c r="I2127" i="2"/>
  <c r="U2127" i="2"/>
  <c r="K2127" i="2"/>
  <c r="G2124" i="2"/>
  <c r="AB2124" i="2"/>
  <c r="X2124" i="2"/>
  <c r="Z2124" i="2"/>
  <c r="AA2124" i="2"/>
  <c r="Y2124" i="2"/>
  <c r="L2124" i="2"/>
  <c r="H2124" i="2"/>
  <c r="J2124" i="2"/>
  <c r="V2124" i="2"/>
  <c r="F2124" i="2"/>
  <c r="U2124" i="2"/>
  <c r="R2124" i="2"/>
  <c r="N2124" i="2"/>
  <c r="T2124" i="2"/>
  <c r="O2124" i="2"/>
  <c r="Q2124" i="2"/>
  <c r="I2124" i="2"/>
  <c r="E2124" i="2"/>
  <c r="W2124" i="2"/>
  <c r="S2124" i="2"/>
  <c r="K2124" i="2"/>
  <c r="P2124" i="2"/>
  <c r="M2124" i="2"/>
  <c r="T2087" i="2"/>
  <c r="O2087" i="2"/>
  <c r="J2087" i="2"/>
  <c r="K2087" i="2"/>
  <c r="W2087" i="2"/>
  <c r="U2087" i="2"/>
  <c r="H2087" i="2"/>
  <c r="M2087" i="2"/>
  <c r="P2087" i="2"/>
  <c r="Z2087" i="2"/>
  <c r="G2087" i="2"/>
  <c r="I2087" i="2"/>
  <c r="F2087" i="2"/>
  <c r="X2087" i="2"/>
  <c r="S2087" i="2"/>
  <c r="E2087" i="2"/>
  <c r="R2087" i="2"/>
  <c r="L2087" i="2"/>
  <c r="V2087" i="2"/>
  <c r="Q2087" i="2"/>
  <c r="Y2087" i="2"/>
  <c r="N2087" i="2"/>
  <c r="AA2087" i="2"/>
  <c r="T1937" i="2"/>
  <c r="I1937" i="2"/>
  <c r="Y1937" i="2"/>
  <c r="J1937" i="2"/>
  <c r="G1937" i="2"/>
  <c r="K1937" i="2"/>
  <c r="H1937" i="2"/>
  <c r="X1937" i="2"/>
  <c r="M1937" i="2"/>
  <c r="F1937" i="2"/>
  <c r="R1937" i="2"/>
  <c r="O1937" i="2"/>
  <c r="L1937" i="2"/>
  <c r="Q1937" i="2"/>
  <c r="N1937" i="2"/>
  <c r="S1937" i="2"/>
  <c r="W1937" i="2"/>
  <c r="P1937" i="2"/>
  <c r="E1937" i="2"/>
  <c r="U1937" i="2"/>
  <c r="V1937" i="2"/>
  <c r="AA1937" i="2"/>
  <c r="Z1937" i="2"/>
  <c r="F1958" i="2"/>
  <c r="E1958" i="2"/>
  <c r="H1958" i="2"/>
  <c r="I1958" i="2"/>
  <c r="Z1958" i="2"/>
  <c r="V1958" i="2"/>
  <c r="L1958" i="2"/>
  <c r="M1958" i="2"/>
  <c r="X1958" i="2"/>
  <c r="S1958" i="2"/>
  <c r="J1958" i="2"/>
  <c r="W1958" i="2"/>
  <c r="T1958" i="2"/>
  <c r="U1958" i="2"/>
  <c r="Y1958" i="2"/>
  <c r="N1958" i="2"/>
  <c r="G1958" i="2"/>
  <c r="R1958" i="2"/>
  <c r="P1958" i="2"/>
  <c r="Q1958" i="2"/>
  <c r="O1958" i="2"/>
  <c r="AA1958" i="2"/>
  <c r="K1958" i="2"/>
  <c r="J2384" i="2"/>
  <c r="Z2384" i="2"/>
  <c r="W2384" i="2"/>
  <c r="AB2384" i="2"/>
  <c r="X2384" i="2"/>
  <c r="M2384" i="2"/>
  <c r="N2384" i="2"/>
  <c r="G2384" i="2"/>
  <c r="AA2384" i="2"/>
  <c r="K2384" i="2"/>
  <c r="I2384" i="2"/>
  <c r="Q2384" i="2"/>
  <c r="R2384" i="2"/>
  <c r="O2384" i="2"/>
  <c r="L2384" i="2"/>
  <c r="H2384" i="2"/>
  <c r="Y2384" i="2"/>
  <c r="E2384" i="2"/>
  <c r="F2384" i="2"/>
  <c r="V2384" i="2"/>
  <c r="S2384" i="2"/>
  <c r="T2384" i="2"/>
  <c r="P2384" i="2"/>
  <c r="U2384" i="2"/>
  <c r="F2187" i="2"/>
  <c r="T2187" i="2"/>
  <c r="Z2187" i="2"/>
  <c r="N2187" i="2"/>
  <c r="K2187" i="2"/>
  <c r="E2187" i="2"/>
  <c r="H2187" i="2"/>
  <c r="V2187" i="2"/>
  <c r="X2187" i="2"/>
  <c r="O2187" i="2"/>
  <c r="S2187" i="2"/>
  <c r="Y2187" i="2"/>
  <c r="AB2187" i="2"/>
  <c r="W2187" i="2"/>
  <c r="Q2187" i="2"/>
  <c r="I2187" i="2"/>
  <c r="U2187" i="2"/>
  <c r="L2187" i="2"/>
  <c r="M2187" i="2"/>
  <c r="AA2187" i="2"/>
  <c r="J2187" i="2"/>
  <c r="R2187" i="2"/>
  <c r="G2187" i="2"/>
  <c r="P2187" i="2"/>
  <c r="V2429" i="2"/>
  <c r="R2429" i="2"/>
  <c r="H2429" i="2"/>
  <c r="S2429" i="2"/>
  <c r="M2429" i="2"/>
  <c r="K2429" i="2"/>
  <c r="J2429" i="2"/>
  <c r="U2429" i="2"/>
  <c r="W2429" i="2"/>
  <c r="Y2429" i="2"/>
  <c r="O2429" i="2"/>
  <c r="P2429" i="2"/>
  <c r="G2429" i="2"/>
  <c r="Z2429" i="2"/>
  <c r="E2429" i="2"/>
  <c r="Q2429" i="2"/>
  <c r="L2429" i="2"/>
  <c r="I2429" i="2"/>
  <c r="X2429" i="2"/>
  <c r="T2429" i="2"/>
  <c r="F2429" i="2"/>
  <c r="AA2429" i="2"/>
  <c r="N2429" i="2"/>
  <c r="AB2429" i="2"/>
  <c r="F2368" i="2"/>
  <c r="V2368" i="2"/>
  <c r="S2368" i="2"/>
  <c r="AB2368" i="2"/>
  <c r="P2368" i="2"/>
  <c r="U2368" i="2"/>
  <c r="J2368" i="2"/>
  <c r="Z2368" i="2"/>
  <c r="W2368" i="2"/>
  <c r="G2368" i="2"/>
  <c r="X2368" i="2"/>
  <c r="M2368" i="2"/>
  <c r="N2368" i="2"/>
  <c r="K2368" i="2"/>
  <c r="H2368" i="2"/>
  <c r="AA2368" i="2"/>
  <c r="I2368" i="2"/>
  <c r="Q2368" i="2"/>
  <c r="R2368" i="2"/>
  <c r="O2368" i="2"/>
  <c r="T2368" i="2"/>
  <c r="L2368" i="2"/>
  <c r="Y2368" i="2"/>
  <c r="E2368" i="2"/>
  <c r="G2369" i="2"/>
  <c r="Z2369" i="2"/>
  <c r="E2369" i="2"/>
  <c r="Q2369" i="2"/>
  <c r="I2369" i="2"/>
  <c r="Y2369" i="2"/>
  <c r="F2369" i="2"/>
  <c r="P2369" i="2"/>
  <c r="T2369" i="2"/>
  <c r="V2369" i="2"/>
  <c r="R2369" i="2"/>
  <c r="AA2369" i="2"/>
  <c r="L2369" i="2"/>
  <c r="H2369" i="2"/>
  <c r="M2369" i="2"/>
  <c r="J2369" i="2"/>
  <c r="U2369" i="2"/>
  <c r="K2369" i="2"/>
  <c r="W2369" i="2"/>
  <c r="S2369" i="2"/>
  <c r="X2369" i="2"/>
  <c r="N2369" i="2"/>
  <c r="AB2369" i="2"/>
  <c r="O2369" i="2"/>
  <c r="T2180" i="2"/>
  <c r="P2180" i="2"/>
  <c r="R2180" i="2"/>
  <c r="L2180" i="2"/>
  <c r="Y2180" i="2"/>
  <c r="M2180" i="2"/>
  <c r="E2180" i="2"/>
  <c r="Z2180" i="2"/>
  <c r="V2180" i="2"/>
  <c r="AB2180" i="2"/>
  <c r="W2180" i="2"/>
  <c r="I2180" i="2"/>
  <c r="J2180" i="2"/>
  <c r="F2180" i="2"/>
  <c r="AA2180" i="2"/>
  <c r="H2180" i="2"/>
  <c r="N2180" i="2"/>
  <c r="U2180" i="2"/>
  <c r="O2180" i="2"/>
  <c r="K2180" i="2"/>
  <c r="G2180" i="2"/>
  <c r="S2180" i="2"/>
  <c r="X2180" i="2"/>
  <c r="Q2180" i="2"/>
  <c r="Q2370" i="2"/>
  <c r="S2370" i="2"/>
  <c r="I2370" i="2"/>
  <c r="AA2370" i="2"/>
  <c r="V2370" i="2"/>
  <c r="Z2370" i="2"/>
  <c r="F2370" i="2"/>
  <c r="W2370" i="2"/>
  <c r="X2370" i="2"/>
  <c r="O2370" i="2"/>
  <c r="P2370" i="2"/>
  <c r="R2370" i="2"/>
  <c r="G2370" i="2"/>
  <c r="AB2370" i="2"/>
  <c r="T2370" i="2"/>
  <c r="Y2370" i="2"/>
  <c r="U2370" i="2"/>
  <c r="J2370" i="2"/>
  <c r="L2370" i="2"/>
  <c r="M2370" i="2"/>
  <c r="H2370" i="2"/>
  <c r="K2370" i="2"/>
  <c r="E2370" i="2"/>
  <c r="N2370" i="2"/>
  <c r="P2230" i="2"/>
  <c r="Y2230" i="2"/>
  <c r="M2230" i="2"/>
  <c r="Z2230" i="2"/>
  <c r="W2230" i="2"/>
  <c r="F2230" i="2"/>
  <c r="X2230" i="2"/>
  <c r="L2230" i="2"/>
  <c r="U2230" i="2"/>
  <c r="S2230" i="2"/>
  <c r="V2230" i="2"/>
  <c r="O2230" i="2"/>
  <c r="I2230" i="2"/>
  <c r="E2230" i="2"/>
  <c r="R2230" i="2"/>
  <c r="Q2230" i="2"/>
  <c r="J2230" i="2"/>
  <c r="K2230" i="2"/>
  <c r="T2230" i="2"/>
  <c r="N2230" i="2"/>
  <c r="AA2230" i="2"/>
  <c r="H2230" i="2"/>
  <c r="AB2230" i="2"/>
  <c r="G2230" i="2"/>
  <c r="F2155" i="2"/>
  <c r="T2155" i="2"/>
  <c r="O2155" i="2"/>
  <c r="U2155" i="2"/>
  <c r="N2155" i="2"/>
  <c r="X2155" i="2"/>
  <c r="H2155" i="2"/>
  <c r="V2155" i="2"/>
  <c r="Q2155" i="2"/>
  <c r="K2155" i="2"/>
  <c r="G2155" i="2"/>
  <c r="I2155" i="2"/>
  <c r="AB2155" i="2"/>
  <c r="W2155" i="2"/>
  <c r="J2155" i="2"/>
  <c r="P2155" i="2"/>
  <c r="L2155" i="2"/>
  <c r="R2155" i="2"/>
  <c r="M2155" i="2"/>
  <c r="AA2155" i="2"/>
  <c r="Z2155" i="2"/>
  <c r="Y2155" i="2"/>
  <c r="E2155" i="2"/>
  <c r="S2155" i="2"/>
  <c r="E2355" i="2"/>
  <c r="H2355" i="2"/>
  <c r="K2355" i="2"/>
  <c r="R2355" i="2"/>
  <c r="F2355" i="2"/>
  <c r="P2355" i="2"/>
  <c r="T2355" i="2"/>
  <c r="Q2355" i="2"/>
  <c r="J2355" i="2"/>
  <c r="Z2355" i="2"/>
  <c r="X2355" i="2"/>
  <c r="U2355" i="2"/>
  <c r="O2355" i="2"/>
  <c r="L2355" i="2"/>
  <c r="M2355" i="2"/>
  <c r="W2355" i="2"/>
  <c r="Y2355" i="2"/>
  <c r="V2355" i="2"/>
  <c r="N2355" i="2"/>
  <c r="AA2355" i="2"/>
  <c r="S2355" i="2"/>
  <c r="G2355" i="2"/>
  <c r="AB2355" i="2"/>
  <c r="I2355" i="2"/>
  <c r="F2413" i="2"/>
  <c r="N2413" i="2"/>
  <c r="T2413" i="2"/>
  <c r="S2413" i="2"/>
  <c r="AB2413" i="2"/>
  <c r="H2413" i="2"/>
  <c r="V2413" i="2"/>
  <c r="R2413" i="2"/>
  <c r="W2413" i="2"/>
  <c r="Y2413" i="2"/>
  <c r="M2413" i="2"/>
  <c r="AA2413" i="2"/>
  <c r="J2413" i="2"/>
  <c r="U2413" i="2"/>
  <c r="Q2413" i="2"/>
  <c r="X2413" i="2"/>
  <c r="L2413" i="2"/>
  <c r="O2413" i="2"/>
  <c r="G2413" i="2"/>
  <c r="Z2413" i="2"/>
  <c r="E2413" i="2"/>
  <c r="P2413" i="2"/>
  <c r="K2413" i="2"/>
  <c r="I2413" i="2"/>
  <c r="H2275" i="2"/>
  <c r="V2275" i="2"/>
  <c r="Z2275" i="2"/>
  <c r="R2275" i="2"/>
  <c r="U2275" i="2"/>
  <c r="Y2275" i="2"/>
  <c r="K2275" i="2"/>
  <c r="X2275" i="2"/>
  <c r="W2275" i="2"/>
  <c r="P2275" i="2"/>
  <c r="O2275" i="2"/>
  <c r="G2275" i="2"/>
  <c r="M2275" i="2"/>
  <c r="Q2275" i="2"/>
  <c r="L2275" i="2"/>
  <c r="E2275" i="2"/>
  <c r="AB2275" i="2"/>
  <c r="T2275" i="2"/>
  <c r="F2275" i="2"/>
  <c r="J2275" i="2"/>
  <c r="I2275" i="2"/>
  <c r="AA2275" i="2"/>
  <c r="S2275" i="2"/>
  <c r="N2275" i="2"/>
  <c r="G1932" i="2"/>
  <c r="AB1932" i="2"/>
  <c r="X1932" i="2"/>
  <c r="Z1932" i="2"/>
  <c r="V1932" i="2"/>
  <c r="I1932" i="2"/>
  <c r="L1932" i="2"/>
  <c r="H1932" i="2"/>
  <c r="J1932" i="2"/>
  <c r="P1932" i="2"/>
  <c r="F1932" i="2"/>
  <c r="Y1932" i="2"/>
  <c r="R1932" i="2"/>
  <c r="N1932" i="2"/>
  <c r="T1932" i="2"/>
  <c r="AA1932" i="2"/>
  <c r="Q1932" i="2"/>
  <c r="U1932" i="2"/>
  <c r="E1932" i="2"/>
  <c r="W1932" i="2"/>
  <c r="S1932" i="2"/>
  <c r="O1932" i="2"/>
  <c r="K1932" i="2"/>
  <c r="M1932" i="2"/>
  <c r="T2332" i="2"/>
  <c r="M2332" i="2"/>
  <c r="F2332" i="2"/>
  <c r="J2332" i="2"/>
  <c r="AA2332" i="2"/>
  <c r="K2332" i="2"/>
  <c r="H2332" i="2"/>
  <c r="X2332" i="2"/>
  <c r="Q2332" i="2"/>
  <c r="N2332" i="2"/>
  <c r="V2332" i="2"/>
  <c r="S2332" i="2"/>
  <c r="L2332" i="2"/>
  <c r="AB2332" i="2"/>
  <c r="U2332" i="2"/>
  <c r="R2332" i="2"/>
  <c r="Z2332" i="2"/>
  <c r="G2332" i="2"/>
  <c r="P2332" i="2"/>
  <c r="E2332" i="2"/>
  <c r="Y2332" i="2"/>
  <c r="I2332" i="2"/>
  <c r="O2332" i="2"/>
  <c r="W2332" i="2"/>
  <c r="T2103" i="2"/>
  <c r="O2103" i="2"/>
  <c r="J2103" i="2"/>
  <c r="K2103" i="2"/>
  <c r="W2103" i="2"/>
  <c r="U2103" i="2"/>
  <c r="H2103" i="2"/>
  <c r="M2103" i="2"/>
  <c r="P2103" i="2"/>
  <c r="Z2103" i="2"/>
  <c r="G2103" i="2"/>
  <c r="I2103" i="2"/>
  <c r="F2103" i="2"/>
  <c r="X2103" i="2"/>
  <c r="S2103" i="2"/>
  <c r="E2103" i="2"/>
  <c r="R2103" i="2"/>
  <c r="L2103" i="2"/>
  <c r="N2103" i="2"/>
  <c r="V2103" i="2"/>
  <c r="AA2103" i="2"/>
  <c r="Q2103" i="2"/>
  <c r="Y2103" i="2"/>
  <c r="Y2074" i="2"/>
  <c r="E2074" i="2"/>
  <c r="X2074" i="2"/>
  <c r="Z2074" i="2"/>
  <c r="K2074" i="2"/>
  <c r="N2074" i="2"/>
  <c r="F2074" i="2"/>
  <c r="L2074" i="2"/>
  <c r="U2074" i="2"/>
  <c r="P2074" i="2"/>
  <c r="J2074" i="2"/>
  <c r="O2074" i="2"/>
  <c r="T2074" i="2"/>
  <c r="W2074" i="2"/>
  <c r="R2074" i="2"/>
  <c r="G2074" i="2"/>
  <c r="AA2074" i="2"/>
  <c r="I2074" i="2"/>
  <c r="M2074" i="2"/>
  <c r="S2074" i="2"/>
  <c r="Q2074" i="2"/>
  <c r="H2074" i="2"/>
  <c r="V2074" i="2"/>
  <c r="S2136" i="2"/>
  <c r="T2136" i="2"/>
  <c r="F2136" i="2"/>
  <c r="P2136" i="2"/>
  <c r="M2136" i="2"/>
  <c r="Q2136" i="2"/>
  <c r="E2136" i="2"/>
  <c r="X2136" i="2"/>
  <c r="Z2136" i="2"/>
  <c r="AA2136" i="2"/>
  <c r="AB2136" i="2"/>
  <c r="Y2136" i="2"/>
  <c r="N2136" i="2"/>
  <c r="O2136" i="2"/>
  <c r="V2136" i="2"/>
  <c r="W2136" i="2"/>
  <c r="R2136" i="2"/>
  <c r="U2136" i="2"/>
  <c r="H2136" i="2"/>
  <c r="G2136" i="2"/>
  <c r="J2136" i="2"/>
  <c r="I2136" i="2"/>
  <c r="K2136" i="2"/>
  <c r="L2136" i="2"/>
  <c r="D2304" i="2"/>
  <c r="X1950" i="2"/>
  <c r="L1950" i="2"/>
  <c r="U1950" i="2"/>
  <c r="V1950" i="2"/>
  <c r="J1950" i="2"/>
  <c r="Z1950" i="2"/>
  <c r="F1950" i="2"/>
  <c r="I1950" i="2"/>
  <c r="M1950" i="2"/>
  <c r="W1950" i="2"/>
  <c r="N1950" i="2"/>
  <c r="H1950" i="2"/>
  <c r="Q1950" i="2"/>
  <c r="T1950" i="2"/>
  <c r="AA1950" i="2"/>
  <c r="G1950" i="2"/>
  <c r="S1950" i="2"/>
  <c r="P1950" i="2"/>
  <c r="Y1950" i="2"/>
  <c r="E1950" i="2"/>
  <c r="K1950" i="2"/>
  <c r="R1950" i="2"/>
  <c r="O1950" i="2"/>
  <c r="T2070" i="2"/>
  <c r="U2070" i="2"/>
  <c r="Q2070" i="2"/>
  <c r="N2070" i="2"/>
  <c r="W2070" i="2"/>
  <c r="G2070" i="2"/>
  <c r="P2070" i="2"/>
  <c r="I2070" i="2"/>
  <c r="O2070" i="2"/>
  <c r="R2070" i="2"/>
  <c r="AA2070" i="2"/>
  <c r="F2070" i="2"/>
  <c r="E2070" i="2"/>
  <c r="H2070" i="2"/>
  <c r="Y2070" i="2"/>
  <c r="Z2070" i="2"/>
  <c r="V2070" i="2"/>
  <c r="L2070" i="2"/>
  <c r="M2070" i="2"/>
  <c r="X2070" i="2"/>
  <c r="S2070" i="2"/>
  <c r="J2070" i="2"/>
  <c r="K2070" i="2"/>
  <c r="D2269" i="2"/>
  <c r="D2343" i="2"/>
  <c r="D2472" i="2"/>
  <c r="D2208" i="2"/>
  <c r="F2038" i="2"/>
  <c r="E2038" i="2"/>
  <c r="X2038" i="2"/>
  <c r="Y2038" i="2"/>
  <c r="Z2038" i="2"/>
  <c r="K2038" i="2"/>
  <c r="L2038" i="2"/>
  <c r="M2038" i="2"/>
  <c r="Q2038" i="2"/>
  <c r="S2038" i="2"/>
  <c r="J2038" i="2"/>
  <c r="G2038" i="2"/>
  <c r="T2038" i="2"/>
  <c r="U2038" i="2"/>
  <c r="H2038" i="2"/>
  <c r="N2038" i="2"/>
  <c r="W2038" i="2"/>
  <c r="AA2038" i="2"/>
  <c r="P2038" i="2"/>
  <c r="I2038" i="2"/>
  <c r="O2038" i="2"/>
  <c r="R2038" i="2"/>
  <c r="V2038" i="2"/>
  <c r="S2229" i="2"/>
  <c r="P2229" i="2"/>
  <c r="I2229" i="2"/>
  <c r="E2229" i="2"/>
  <c r="F2229" i="2"/>
  <c r="N2229" i="2"/>
  <c r="G2229" i="2"/>
  <c r="W2229" i="2"/>
  <c r="T2229" i="2"/>
  <c r="Q2229" i="2"/>
  <c r="M2229" i="2"/>
  <c r="V2229" i="2"/>
  <c r="K2229" i="2"/>
  <c r="AA2229" i="2"/>
  <c r="X2229" i="2"/>
  <c r="Y2229" i="2"/>
  <c r="U2229" i="2"/>
  <c r="J2229" i="2"/>
  <c r="O2229" i="2"/>
  <c r="L2229" i="2"/>
  <c r="AB2229" i="2"/>
  <c r="H2229" i="2"/>
  <c r="R2229" i="2"/>
  <c r="Z2229" i="2"/>
  <c r="F2378" i="2"/>
  <c r="W2378" i="2"/>
  <c r="S2378" i="2"/>
  <c r="O2378" i="2"/>
  <c r="E2378" i="2"/>
  <c r="Z2378" i="2"/>
  <c r="G2378" i="2"/>
  <c r="AB2378" i="2"/>
  <c r="I2378" i="2"/>
  <c r="Y2378" i="2"/>
  <c r="AA2378" i="2"/>
  <c r="J2378" i="2"/>
  <c r="L2378" i="2"/>
  <c r="H2378" i="2"/>
  <c r="T2378" i="2"/>
  <c r="U2378" i="2"/>
  <c r="K2378" i="2"/>
  <c r="R2378" i="2"/>
  <c r="Q2378" i="2"/>
  <c r="M2378" i="2"/>
  <c r="X2378" i="2"/>
  <c r="P2378" i="2"/>
  <c r="N2378" i="2"/>
  <c r="V2378" i="2"/>
  <c r="N2431" i="2"/>
  <c r="X2431" i="2"/>
  <c r="I2431" i="2"/>
  <c r="P2431" i="2"/>
  <c r="S2431" i="2"/>
  <c r="U2431" i="2"/>
  <c r="E2431" i="2"/>
  <c r="M2431" i="2"/>
  <c r="T2431" i="2"/>
  <c r="H2431" i="2"/>
  <c r="Z2431" i="2"/>
  <c r="R2431" i="2"/>
  <c r="O2431" i="2"/>
  <c r="AA2431" i="2"/>
  <c r="J2431" i="2"/>
  <c r="V2431" i="2"/>
  <c r="W2431" i="2"/>
  <c r="G2431" i="2"/>
  <c r="Q2431" i="2"/>
  <c r="AB2431" i="2"/>
  <c r="F2431" i="2"/>
  <c r="K2431" i="2"/>
  <c r="L2431" i="2"/>
  <c r="Y2431" i="2"/>
  <c r="I2329" i="2"/>
  <c r="AB2329" i="2"/>
  <c r="U2329" i="2"/>
  <c r="J2329" i="2"/>
  <c r="P2329" i="2"/>
  <c r="R2329" i="2"/>
  <c r="L2329" i="2"/>
  <c r="F2329" i="2"/>
  <c r="AA2329" i="2"/>
  <c r="G2329" i="2"/>
  <c r="H2329" i="2"/>
  <c r="X2329" i="2"/>
  <c r="V2329" i="2"/>
  <c r="S2329" i="2"/>
  <c r="M2329" i="2"/>
  <c r="Z2329" i="2"/>
  <c r="E2329" i="2"/>
  <c r="K2329" i="2"/>
  <c r="T2329" i="2"/>
  <c r="W2329" i="2"/>
  <c r="Y2329" i="2"/>
  <c r="Q2329" i="2"/>
  <c r="N2329" i="2"/>
  <c r="O2329" i="2"/>
  <c r="F2390" i="2"/>
  <c r="W2390" i="2"/>
  <c r="X2390" i="2"/>
  <c r="Y2390" i="2"/>
  <c r="K2390" i="2"/>
  <c r="J2390" i="2"/>
  <c r="G2390" i="2"/>
  <c r="AB2390" i="2"/>
  <c r="I2390" i="2"/>
  <c r="H2390" i="2"/>
  <c r="P2390" i="2"/>
  <c r="V2390" i="2"/>
  <c r="L2390" i="2"/>
  <c r="M2390" i="2"/>
  <c r="O2390" i="2"/>
  <c r="E2390" i="2"/>
  <c r="U2390" i="2"/>
  <c r="R2390" i="2"/>
  <c r="Q2390" i="2"/>
  <c r="S2390" i="2"/>
  <c r="T2390" i="2"/>
  <c r="AA2390" i="2"/>
  <c r="Z2390" i="2"/>
  <c r="N2390" i="2"/>
  <c r="S2470" i="2"/>
  <c r="Y2470" i="2"/>
  <c r="I2470" i="2"/>
  <c r="G2470" i="2"/>
  <c r="Z2470" i="2"/>
  <c r="R2470" i="2"/>
  <c r="F2470" i="2"/>
  <c r="X2470" i="2"/>
  <c r="E2470" i="2"/>
  <c r="K2470" i="2"/>
  <c r="Q2470" i="2"/>
  <c r="J2470" i="2"/>
  <c r="H2470" i="2"/>
  <c r="O2470" i="2"/>
  <c r="P2470" i="2"/>
  <c r="AA2470" i="2"/>
  <c r="W2470" i="2"/>
  <c r="V2470" i="2"/>
  <c r="M2470" i="2"/>
  <c r="AB2470" i="2"/>
  <c r="T2470" i="2"/>
  <c r="N2470" i="2"/>
  <c r="U2470" i="2"/>
  <c r="L2470" i="2"/>
  <c r="F2314" i="2"/>
  <c r="Y2314" i="2"/>
  <c r="G2314" i="2"/>
  <c r="E2314" i="2"/>
  <c r="H2314" i="2"/>
  <c r="Z2314" i="2"/>
  <c r="I2314" i="2"/>
  <c r="K2314" i="2"/>
  <c r="L2314" i="2"/>
  <c r="AA2314" i="2"/>
  <c r="S2314" i="2"/>
  <c r="J2314" i="2"/>
  <c r="O2314" i="2"/>
  <c r="P2314" i="2"/>
  <c r="W2314" i="2"/>
  <c r="Q2314" i="2"/>
  <c r="X2314" i="2"/>
  <c r="R2314" i="2"/>
  <c r="T2314" i="2"/>
  <c r="U2314" i="2"/>
  <c r="AB2314" i="2"/>
  <c r="M2314" i="2"/>
  <c r="N2314" i="2"/>
  <c r="V2314" i="2"/>
  <c r="J2152" i="2"/>
  <c r="F2152" i="2"/>
  <c r="AA2152" i="2"/>
  <c r="X2152" i="2"/>
  <c r="H2152" i="2"/>
  <c r="I2152" i="2"/>
  <c r="O2152" i="2"/>
  <c r="K2152" i="2"/>
  <c r="L2152" i="2"/>
  <c r="G2152" i="2"/>
  <c r="S2152" i="2"/>
  <c r="M2152" i="2"/>
  <c r="T2152" i="2"/>
  <c r="P2152" i="2"/>
  <c r="W2152" i="2"/>
  <c r="AB2152" i="2"/>
  <c r="U2152" i="2"/>
  <c r="Y2152" i="2"/>
  <c r="E2152" i="2"/>
  <c r="Z2152" i="2"/>
  <c r="V2152" i="2"/>
  <c r="N2152" i="2"/>
  <c r="R2152" i="2"/>
  <c r="Q2152" i="2"/>
  <c r="T2059" i="2"/>
  <c r="E2059" i="2"/>
  <c r="W2059" i="2"/>
  <c r="K2059" i="2"/>
  <c r="P2059" i="2"/>
  <c r="Q2059" i="2"/>
  <c r="U2059" i="2"/>
  <c r="I2059" i="2"/>
  <c r="AA2059" i="2"/>
  <c r="O2059" i="2"/>
  <c r="Z2059" i="2"/>
  <c r="L2059" i="2"/>
  <c r="Y2059" i="2"/>
  <c r="M2059" i="2"/>
  <c r="X2059" i="2"/>
  <c r="R2059" i="2"/>
  <c r="V2059" i="2"/>
  <c r="N2059" i="2"/>
  <c r="J2059" i="2"/>
  <c r="F2059" i="2"/>
  <c r="H2059" i="2"/>
  <c r="G2059" i="2"/>
  <c r="S2059" i="2"/>
  <c r="Q2438" i="2"/>
  <c r="M2438" i="2"/>
  <c r="Y2438" i="2"/>
  <c r="AA2438" i="2"/>
  <c r="Z2438" i="2"/>
  <c r="R2438" i="2"/>
  <c r="F2438" i="2"/>
  <c r="W2438" i="2"/>
  <c r="X2438" i="2"/>
  <c r="S2438" i="2"/>
  <c r="K2438" i="2"/>
  <c r="J2438" i="2"/>
  <c r="AB2438" i="2"/>
  <c r="O2438" i="2"/>
  <c r="V2438" i="2"/>
  <c r="H2438" i="2"/>
  <c r="E2438" i="2"/>
  <c r="N2438" i="2"/>
  <c r="G2438" i="2"/>
  <c r="I2438" i="2"/>
  <c r="P2438" i="2"/>
  <c r="L2438" i="2"/>
  <c r="T2438" i="2"/>
  <c r="U2438" i="2"/>
  <c r="E1968" i="2"/>
  <c r="V1968" i="2"/>
  <c r="R1968" i="2"/>
  <c r="X1968" i="2"/>
  <c r="Z1968" i="2"/>
  <c r="Q1968" i="2"/>
  <c r="F1968" i="2"/>
  <c r="AA1968" i="2"/>
  <c r="W1968" i="2"/>
  <c r="H1968" i="2"/>
  <c r="J1968" i="2"/>
  <c r="Y1968" i="2"/>
  <c r="K1968" i="2"/>
  <c r="G1968" i="2"/>
  <c r="S1968" i="2"/>
  <c r="T1968" i="2"/>
  <c r="M1968" i="2"/>
  <c r="P1968" i="2"/>
  <c r="L1968" i="2"/>
  <c r="N1968" i="2"/>
  <c r="O1968" i="2"/>
  <c r="U1968" i="2"/>
  <c r="I1968" i="2"/>
  <c r="G2333" i="2"/>
  <c r="L2333" i="2"/>
  <c r="N2333" i="2"/>
  <c r="X2333" i="2"/>
  <c r="Q2333" i="2"/>
  <c r="M2333" i="2"/>
  <c r="J2333" i="2"/>
  <c r="AB2333" i="2"/>
  <c r="V2333" i="2"/>
  <c r="U2333" i="2"/>
  <c r="S2333" i="2"/>
  <c r="O2333" i="2"/>
  <c r="R2333" i="2"/>
  <c r="T2333" i="2"/>
  <c r="H2333" i="2"/>
  <c r="E2333" i="2"/>
  <c r="Y2333" i="2"/>
  <c r="I2333" i="2"/>
  <c r="Z2333" i="2"/>
  <c r="F2333" i="2"/>
  <c r="P2333" i="2"/>
  <c r="W2333" i="2"/>
  <c r="AA2333" i="2"/>
  <c r="K2333" i="2"/>
  <c r="E2066" i="2"/>
  <c r="P2066" i="2"/>
  <c r="L2066" i="2"/>
  <c r="O2066" i="2"/>
  <c r="N2066" i="2"/>
  <c r="V2066" i="2"/>
  <c r="M2066" i="2"/>
  <c r="X2066" i="2"/>
  <c r="R2066" i="2"/>
  <c r="W2066" i="2"/>
  <c r="G2066" i="2"/>
  <c r="H2066" i="2"/>
  <c r="T2066" i="2"/>
  <c r="S2066" i="2"/>
  <c r="I2066" i="2"/>
  <c r="AA2066" i="2"/>
  <c r="J2066" i="2"/>
  <c r="F2066" i="2"/>
  <c r="Y2066" i="2"/>
  <c r="K2066" i="2"/>
  <c r="U2066" i="2"/>
  <c r="Q2066" i="2"/>
  <c r="Z2066" i="2"/>
  <c r="L2422" i="2"/>
  <c r="H2422" i="2"/>
  <c r="T2422" i="2"/>
  <c r="E2422" i="2"/>
  <c r="U2422" i="2"/>
  <c r="R2422" i="2"/>
  <c r="Q2422" i="2"/>
  <c r="M2422" i="2"/>
  <c r="X2422" i="2"/>
  <c r="AA2422" i="2"/>
  <c r="Z2422" i="2"/>
  <c r="N2422" i="2"/>
  <c r="F2422" i="2"/>
  <c r="W2422" i="2"/>
  <c r="S2422" i="2"/>
  <c r="O2422" i="2"/>
  <c r="K2422" i="2"/>
  <c r="J2422" i="2"/>
  <c r="AB2422" i="2"/>
  <c r="V2422" i="2"/>
  <c r="I2422" i="2"/>
  <c r="Y2422" i="2"/>
  <c r="G2422" i="2"/>
  <c r="P2422" i="2"/>
  <c r="R2140" i="2"/>
  <c r="N2140" i="2"/>
  <c r="Z2140" i="2"/>
  <c r="AA2140" i="2"/>
  <c r="Q2140" i="2"/>
  <c r="Y2140" i="2"/>
  <c r="E2140" i="2"/>
  <c r="W2140" i="2"/>
  <c r="S2140" i="2"/>
  <c r="T2140" i="2"/>
  <c r="J2140" i="2"/>
  <c r="M2140" i="2"/>
  <c r="G2140" i="2"/>
  <c r="AB2140" i="2"/>
  <c r="X2140" i="2"/>
  <c r="F2140" i="2"/>
  <c r="K2140" i="2"/>
  <c r="U2140" i="2"/>
  <c r="L2140" i="2"/>
  <c r="H2140" i="2"/>
  <c r="O2140" i="2"/>
  <c r="P2140" i="2"/>
  <c r="V2140" i="2"/>
  <c r="I2140" i="2"/>
  <c r="I2170" i="2"/>
  <c r="M2170" i="2"/>
  <c r="AB2170" i="2"/>
  <c r="R2170" i="2"/>
  <c r="J2170" i="2"/>
  <c r="V2170" i="2"/>
  <c r="T2170" i="2"/>
  <c r="Q2170" i="2"/>
  <c r="N2170" i="2"/>
  <c r="K2170" i="2"/>
  <c r="S2170" i="2"/>
  <c r="Z2170" i="2"/>
  <c r="L2170" i="2"/>
  <c r="Y2170" i="2"/>
  <c r="G2170" i="2"/>
  <c r="AA2170" i="2"/>
  <c r="H2170" i="2"/>
  <c r="O2170" i="2"/>
  <c r="U2170" i="2"/>
  <c r="E2170" i="2"/>
  <c r="W2170" i="2"/>
  <c r="X2170" i="2"/>
  <c r="F2170" i="2"/>
  <c r="P2170" i="2"/>
  <c r="F2457" i="2"/>
  <c r="X2457" i="2"/>
  <c r="R2457" i="2"/>
  <c r="U2457" i="2"/>
  <c r="O2457" i="2"/>
  <c r="Y2457" i="2"/>
  <c r="N2457" i="2"/>
  <c r="J2457" i="2"/>
  <c r="L2457" i="2"/>
  <c r="E2457" i="2"/>
  <c r="I2457" i="2"/>
  <c r="M2457" i="2"/>
  <c r="V2457" i="2"/>
  <c r="Z2457" i="2"/>
  <c r="T2457" i="2"/>
  <c r="S2457" i="2"/>
  <c r="W2457" i="2"/>
  <c r="AA2457" i="2"/>
  <c r="G2457" i="2"/>
  <c r="Q2457" i="2"/>
  <c r="H2457" i="2"/>
  <c r="K2457" i="2"/>
  <c r="P2457" i="2"/>
  <c r="AB2457" i="2"/>
  <c r="F2048" i="2"/>
  <c r="AA2048" i="2"/>
  <c r="W2048" i="2"/>
  <c r="X2048" i="2"/>
  <c r="Z2048" i="2"/>
  <c r="I2048" i="2"/>
  <c r="K2048" i="2"/>
  <c r="G2048" i="2"/>
  <c r="J2048" i="2"/>
  <c r="O2048" i="2"/>
  <c r="Y2048" i="2"/>
  <c r="P2048" i="2"/>
  <c r="L2048" i="2"/>
  <c r="H2048" i="2"/>
  <c r="T2048" i="2"/>
  <c r="U2048" i="2"/>
  <c r="M2048" i="2"/>
  <c r="E2048" i="2"/>
  <c r="V2048" i="2"/>
  <c r="R2048" i="2"/>
  <c r="S2048" i="2"/>
  <c r="N2048" i="2"/>
  <c r="Q2048" i="2"/>
  <c r="L2442" i="2"/>
  <c r="M2442" i="2"/>
  <c r="T2442" i="2"/>
  <c r="U2442" i="2"/>
  <c r="K2442" i="2"/>
  <c r="R2442" i="2"/>
  <c r="Q2442" i="2"/>
  <c r="S2442" i="2"/>
  <c r="H2442" i="2"/>
  <c r="P2442" i="2"/>
  <c r="N2442" i="2"/>
  <c r="V2442" i="2"/>
  <c r="F2442" i="2"/>
  <c r="W2442" i="2"/>
  <c r="X2442" i="2"/>
  <c r="I2442" i="2"/>
  <c r="E2442" i="2"/>
  <c r="Z2442" i="2"/>
  <c r="G2442" i="2"/>
  <c r="AB2442" i="2"/>
  <c r="O2442" i="2"/>
  <c r="Y2442" i="2"/>
  <c r="AA2442" i="2"/>
  <c r="J2442" i="2"/>
  <c r="O2077" i="2"/>
  <c r="H2077" i="2"/>
  <c r="X2077" i="2"/>
  <c r="Y2077" i="2"/>
  <c r="R2077" i="2"/>
  <c r="F2077" i="2"/>
  <c r="S2077" i="2"/>
  <c r="L2077" i="2"/>
  <c r="M2077" i="2"/>
  <c r="Z2077" i="2"/>
  <c r="N2077" i="2"/>
  <c r="G2077" i="2"/>
  <c r="W2077" i="2"/>
  <c r="P2077" i="2"/>
  <c r="I2077" i="2"/>
  <c r="U2077" i="2"/>
  <c r="E2077" i="2"/>
  <c r="K2077" i="2"/>
  <c r="AA2077" i="2"/>
  <c r="T2077" i="2"/>
  <c r="Q2077" i="2"/>
  <c r="J2077" i="2"/>
  <c r="V2077" i="2"/>
  <c r="G2318" i="2"/>
  <c r="AB2318" i="2"/>
  <c r="X2318" i="2"/>
  <c r="T2318" i="2"/>
  <c r="K2318" i="2"/>
  <c r="V2318" i="2"/>
  <c r="L2318" i="2"/>
  <c r="H2318" i="2"/>
  <c r="I2318" i="2"/>
  <c r="U2318" i="2"/>
  <c r="P2318" i="2"/>
  <c r="Z2318" i="2"/>
  <c r="Q2318" i="2"/>
  <c r="M2318" i="2"/>
  <c r="O2318" i="2"/>
  <c r="E2318" i="2"/>
  <c r="R2318" i="2"/>
  <c r="J2318" i="2"/>
  <c r="S2318" i="2"/>
  <c r="Y2318" i="2"/>
  <c r="F2318" i="2"/>
  <c r="AA2318" i="2"/>
  <c r="W2318" i="2"/>
  <c r="N2318" i="2"/>
  <c r="F2129" i="2"/>
  <c r="V2129" i="2"/>
  <c r="O2129" i="2"/>
  <c r="H2129" i="2"/>
  <c r="AB2129" i="2"/>
  <c r="L2129" i="2"/>
  <c r="J2129" i="2"/>
  <c r="Z2129" i="2"/>
  <c r="S2129" i="2"/>
  <c r="P2129" i="2"/>
  <c r="I2129" i="2"/>
  <c r="E2129" i="2"/>
  <c r="N2129" i="2"/>
  <c r="G2129" i="2"/>
  <c r="W2129" i="2"/>
  <c r="X2129" i="2"/>
  <c r="Q2129" i="2"/>
  <c r="M2129" i="2"/>
  <c r="R2129" i="2"/>
  <c r="K2129" i="2"/>
  <c r="AA2129" i="2"/>
  <c r="T2129" i="2"/>
  <c r="Y2129" i="2"/>
  <c r="U2129" i="2"/>
  <c r="Q2342" i="2"/>
  <c r="M2342" i="2"/>
  <c r="X2342" i="2"/>
  <c r="AA2342" i="2"/>
  <c r="Z2342" i="2"/>
  <c r="R2342" i="2"/>
  <c r="F2342" i="2"/>
  <c r="W2342" i="2"/>
  <c r="S2342" i="2"/>
  <c r="I2342" i="2"/>
  <c r="U2342" i="2"/>
  <c r="J2342" i="2"/>
  <c r="G2342" i="2"/>
  <c r="AB2342" i="2"/>
  <c r="O2342" i="2"/>
  <c r="T2342" i="2"/>
  <c r="K2342" i="2"/>
  <c r="V2342" i="2"/>
  <c r="H2342" i="2"/>
  <c r="N2342" i="2"/>
  <c r="Y2342" i="2"/>
  <c r="E2342" i="2"/>
  <c r="L2342" i="2"/>
  <c r="P2342" i="2"/>
  <c r="O2331" i="2"/>
  <c r="I2331" i="2"/>
  <c r="J2331" i="2"/>
  <c r="S2331" i="2"/>
  <c r="V2331" i="2"/>
  <c r="H2331" i="2"/>
  <c r="N2331" i="2"/>
  <c r="AA2331" i="2"/>
  <c r="T2331" i="2"/>
  <c r="R2331" i="2"/>
  <c r="G2331" i="2"/>
  <c r="W2331" i="2"/>
  <c r="Y2331" i="2"/>
  <c r="L2331" i="2"/>
  <c r="P2331" i="2"/>
  <c r="K2331" i="2"/>
  <c r="AB2331" i="2"/>
  <c r="Q2331" i="2"/>
  <c r="E2331" i="2"/>
  <c r="Z2331" i="2"/>
  <c r="M2331" i="2"/>
  <c r="X2331" i="2"/>
  <c r="U2331" i="2"/>
  <c r="F2331" i="2"/>
  <c r="X2287" i="2"/>
  <c r="W2287" i="2"/>
  <c r="O2287" i="2"/>
  <c r="AA2287" i="2"/>
  <c r="E2287" i="2"/>
  <c r="S2287" i="2"/>
  <c r="G2287" i="2"/>
  <c r="AB2287" i="2"/>
  <c r="M2287" i="2"/>
  <c r="Q2287" i="2"/>
  <c r="Y2287" i="2"/>
  <c r="N2287" i="2"/>
  <c r="T2287" i="2"/>
  <c r="L2287" i="2"/>
  <c r="F2287" i="2"/>
  <c r="J2287" i="2"/>
  <c r="K2287" i="2"/>
  <c r="I2287" i="2"/>
  <c r="H2287" i="2"/>
  <c r="P2287" i="2"/>
  <c r="V2287" i="2"/>
  <c r="Z2287" i="2"/>
  <c r="U2287" i="2"/>
  <c r="R2287" i="2"/>
  <c r="N2408" i="2"/>
  <c r="K2408" i="2"/>
  <c r="AA2408" i="2"/>
  <c r="AB2408" i="2"/>
  <c r="Q2408" i="2"/>
  <c r="I2408" i="2"/>
  <c r="R2408" i="2"/>
  <c r="S2408" i="2"/>
  <c r="T2408" i="2"/>
  <c r="M2408" i="2"/>
  <c r="V2408" i="2"/>
  <c r="W2408" i="2"/>
  <c r="G2408" i="2"/>
  <c r="E2408" i="2"/>
  <c r="F2408" i="2"/>
  <c r="Z2408" i="2"/>
  <c r="H2408" i="2"/>
  <c r="L2408" i="2"/>
  <c r="U2408" i="2"/>
  <c r="J2408" i="2"/>
  <c r="O2408" i="2"/>
  <c r="P2408" i="2"/>
  <c r="X2408" i="2"/>
  <c r="Y2408" i="2"/>
  <c r="K1965" i="2"/>
  <c r="AA1965" i="2"/>
  <c r="T1965" i="2"/>
  <c r="M1965" i="2"/>
  <c r="Y1965" i="2"/>
  <c r="N1965" i="2"/>
  <c r="O1965" i="2"/>
  <c r="H1965" i="2"/>
  <c r="X1965" i="2"/>
  <c r="U1965" i="2"/>
  <c r="J1965" i="2"/>
  <c r="V1965" i="2"/>
  <c r="S1965" i="2"/>
  <c r="L1965" i="2"/>
  <c r="I1965" i="2"/>
  <c r="Z1965" i="2"/>
  <c r="R1965" i="2"/>
  <c r="P1965" i="2"/>
  <c r="E1965" i="2"/>
  <c r="G1965" i="2"/>
  <c r="Q1965" i="2"/>
  <c r="W1965" i="2"/>
  <c r="F1965" i="2"/>
  <c r="O2383" i="2"/>
  <c r="M2383" i="2"/>
  <c r="T2383" i="2"/>
  <c r="J2383" i="2"/>
  <c r="P2383" i="2"/>
  <c r="H2383" i="2"/>
  <c r="X2383" i="2"/>
  <c r="AA2383" i="2"/>
  <c r="R2383" i="2"/>
  <c r="G2383" i="2"/>
  <c r="U2383" i="2"/>
  <c r="Q2383" i="2"/>
  <c r="E2383" i="2"/>
  <c r="Z2383" i="2"/>
  <c r="K2383" i="2"/>
  <c r="Y2383" i="2"/>
  <c r="N2383" i="2"/>
  <c r="AB2383" i="2"/>
  <c r="L2383" i="2"/>
  <c r="F2383" i="2"/>
  <c r="V2383" i="2"/>
  <c r="I2383" i="2"/>
  <c r="W2383" i="2"/>
  <c r="S2383" i="2"/>
  <c r="N2008" i="2"/>
  <c r="O2008" i="2"/>
  <c r="V2008" i="2"/>
  <c r="P2008" i="2"/>
  <c r="R2008" i="2"/>
  <c r="U2008" i="2"/>
  <c r="E2008" i="2"/>
  <c r="X2008" i="2"/>
  <c r="Z2008" i="2"/>
  <c r="L2008" i="2"/>
  <c r="Y2008" i="2"/>
  <c r="J2008" i="2"/>
  <c r="W2008" i="2"/>
  <c r="I2008" i="2"/>
  <c r="T2008" i="2"/>
  <c r="AA2008" i="2"/>
  <c r="Q2008" i="2"/>
  <c r="H2008" i="2"/>
  <c r="K2008" i="2"/>
  <c r="G2008" i="2"/>
  <c r="S2008" i="2"/>
  <c r="F2008" i="2"/>
  <c r="M2008" i="2"/>
  <c r="F2046" i="2"/>
  <c r="I2046" i="2"/>
  <c r="U2046" i="2"/>
  <c r="W2046" i="2"/>
  <c r="N2046" i="2"/>
  <c r="H2046" i="2"/>
  <c r="Q2046" i="2"/>
  <c r="M2046" i="2"/>
  <c r="AA2046" i="2"/>
  <c r="G2046" i="2"/>
  <c r="S2046" i="2"/>
  <c r="P2046" i="2"/>
  <c r="Y2046" i="2"/>
  <c r="T2046" i="2"/>
  <c r="K2046" i="2"/>
  <c r="R2046" i="2"/>
  <c r="O2046" i="2"/>
  <c r="X2046" i="2"/>
  <c r="L2046" i="2"/>
  <c r="E2046" i="2"/>
  <c r="V2046" i="2"/>
  <c r="J2046" i="2"/>
  <c r="Z2046" i="2"/>
  <c r="E2004" i="2"/>
  <c r="Z2004" i="2"/>
  <c r="V2004" i="2"/>
  <c r="W2004" i="2"/>
  <c r="I2004" i="2"/>
  <c r="J2004" i="2"/>
  <c r="F2004" i="2"/>
  <c r="AA2004" i="2"/>
  <c r="H2004" i="2"/>
  <c r="X2004" i="2"/>
  <c r="U2004" i="2"/>
  <c r="O2004" i="2"/>
  <c r="K2004" i="2"/>
  <c r="G2004" i="2"/>
  <c r="S2004" i="2"/>
  <c r="N2004" i="2"/>
  <c r="M2004" i="2"/>
  <c r="T2004" i="2"/>
  <c r="P2004" i="2"/>
  <c r="R2004" i="2"/>
  <c r="L2004" i="2"/>
  <c r="Y2004" i="2"/>
  <c r="Q2004" i="2"/>
  <c r="H2241" i="2"/>
  <c r="X2241" i="2"/>
  <c r="M2241" i="2"/>
  <c r="N2241" i="2"/>
  <c r="R2241" i="2"/>
  <c r="O2241" i="2"/>
  <c r="L2241" i="2"/>
  <c r="AB2241" i="2"/>
  <c r="U2241" i="2"/>
  <c r="V2241" i="2"/>
  <c r="Z2241" i="2"/>
  <c r="S2241" i="2"/>
  <c r="P2241" i="2"/>
  <c r="E2241" i="2"/>
  <c r="Y2241" i="2"/>
  <c r="Q2241" i="2"/>
  <c r="K2241" i="2"/>
  <c r="G2241" i="2"/>
  <c r="T2241" i="2"/>
  <c r="I2241" i="2"/>
  <c r="F2241" i="2"/>
  <c r="J2241" i="2"/>
  <c r="AA2241" i="2"/>
  <c r="W2241" i="2"/>
  <c r="T2052" i="2"/>
  <c r="P2052" i="2"/>
  <c r="W2052" i="2"/>
  <c r="X2052" i="2"/>
  <c r="Y2052" i="2"/>
  <c r="M2052" i="2"/>
  <c r="E2052" i="2"/>
  <c r="Z2052" i="2"/>
  <c r="V2052" i="2"/>
  <c r="R2052" i="2"/>
  <c r="G2052" i="2"/>
  <c r="I2052" i="2"/>
  <c r="J2052" i="2"/>
  <c r="F2052" i="2"/>
  <c r="AA2052" i="2"/>
  <c r="H2052" i="2"/>
  <c r="U2052" i="2"/>
  <c r="O2052" i="2"/>
  <c r="K2052" i="2"/>
  <c r="L2052" i="2"/>
  <c r="N2052" i="2"/>
  <c r="S2052" i="2"/>
  <c r="Q2052" i="2"/>
  <c r="P2128" i="2"/>
  <c r="L2128" i="2"/>
  <c r="N2128" i="2"/>
  <c r="Z2128" i="2"/>
  <c r="U2128" i="2"/>
  <c r="I2128" i="2"/>
  <c r="E2128" i="2"/>
  <c r="V2128" i="2"/>
  <c r="R2128" i="2"/>
  <c r="X2128" i="2"/>
  <c r="S2128" i="2"/>
  <c r="Q2128" i="2"/>
  <c r="F2128" i="2"/>
  <c r="AA2128" i="2"/>
  <c r="W2128" i="2"/>
  <c r="H2128" i="2"/>
  <c r="T2128" i="2"/>
  <c r="Y2128" i="2"/>
  <c r="K2128" i="2"/>
  <c r="G2128" i="2"/>
  <c r="AB2128" i="2"/>
  <c r="O2128" i="2"/>
  <c r="J2128" i="2"/>
  <c r="M2128" i="2"/>
  <c r="R2325" i="2"/>
  <c r="N2325" i="2"/>
  <c r="P2325" i="2"/>
  <c r="E2325" i="2"/>
  <c r="K2325" i="2"/>
  <c r="M2325" i="2"/>
  <c r="Z2325" i="2"/>
  <c r="V2325" i="2"/>
  <c r="X2325" i="2"/>
  <c r="O2325" i="2"/>
  <c r="Y2325" i="2"/>
  <c r="I2325" i="2"/>
  <c r="G2325" i="2"/>
  <c r="T2325" i="2"/>
  <c r="L2325" i="2"/>
  <c r="H2325" i="2"/>
  <c r="Q2325" i="2"/>
  <c r="S2325" i="2"/>
  <c r="J2325" i="2"/>
  <c r="AB2325" i="2"/>
  <c r="F2325" i="2"/>
  <c r="U2325" i="2"/>
  <c r="AA2325" i="2"/>
  <c r="W2325" i="2"/>
  <c r="E2375" i="2"/>
  <c r="AB2375" i="2"/>
  <c r="N2375" i="2"/>
  <c r="Y2375" i="2"/>
  <c r="X2375" i="2"/>
  <c r="Z2375" i="2"/>
  <c r="O2375" i="2"/>
  <c r="U2375" i="2"/>
  <c r="T2375" i="2"/>
  <c r="H2375" i="2"/>
  <c r="M2375" i="2"/>
  <c r="I2375" i="2"/>
  <c r="L2375" i="2"/>
  <c r="AA2375" i="2"/>
  <c r="Q2375" i="2"/>
  <c r="R2375" i="2"/>
  <c r="S2375" i="2"/>
  <c r="G2375" i="2"/>
  <c r="V2375" i="2"/>
  <c r="K2375" i="2"/>
  <c r="F2375" i="2"/>
  <c r="W2375" i="2"/>
  <c r="P2375" i="2"/>
  <c r="J2375" i="2"/>
  <c r="Q2021" i="2"/>
  <c r="J2021" i="2"/>
  <c r="Z2021" i="2"/>
  <c r="S2021" i="2"/>
  <c r="K2021" i="2"/>
  <c r="E2021" i="2"/>
  <c r="U2021" i="2"/>
  <c r="N2021" i="2"/>
  <c r="G2021" i="2"/>
  <c r="H2021" i="2"/>
  <c r="AA2021" i="2"/>
  <c r="I2021" i="2"/>
  <c r="Y2021" i="2"/>
  <c r="R2021" i="2"/>
  <c r="O2021" i="2"/>
  <c r="P2021" i="2"/>
  <c r="L2021" i="2"/>
  <c r="M2021" i="2"/>
  <c r="F2021" i="2"/>
  <c r="V2021" i="2"/>
  <c r="W2021" i="2"/>
  <c r="X2021" i="2"/>
  <c r="T2021" i="2"/>
  <c r="J2444" i="2"/>
  <c r="Z2444" i="2"/>
  <c r="W2444" i="2"/>
  <c r="G2444" i="2"/>
  <c r="X2444" i="2"/>
  <c r="E2444" i="2"/>
  <c r="N2444" i="2"/>
  <c r="K2444" i="2"/>
  <c r="L2444" i="2"/>
  <c r="AA2444" i="2"/>
  <c r="M2444" i="2"/>
  <c r="U2444" i="2"/>
  <c r="R2444" i="2"/>
  <c r="O2444" i="2"/>
  <c r="T2444" i="2"/>
  <c r="H2444" i="2"/>
  <c r="Y2444" i="2"/>
  <c r="I2444" i="2"/>
  <c r="F2444" i="2"/>
  <c r="V2444" i="2"/>
  <c r="S2444" i="2"/>
  <c r="AB2444" i="2"/>
  <c r="P2444" i="2"/>
  <c r="Q2444" i="2"/>
  <c r="E1988" i="2"/>
  <c r="Z1988" i="2"/>
  <c r="V1988" i="2"/>
  <c r="G1988" i="2"/>
  <c r="I1988" i="2"/>
  <c r="J1988" i="2"/>
  <c r="F1988" i="2"/>
  <c r="AA1988" i="2"/>
  <c r="R1988" i="2"/>
  <c r="H1988" i="2"/>
  <c r="U1988" i="2"/>
  <c r="O1988" i="2"/>
  <c r="K1988" i="2"/>
  <c r="L1988" i="2"/>
  <c r="N1988" i="2"/>
  <c r="S1988" i="2"/>
  <c r="Q1988" i="2"/>
  <c r="T1988" i="2"/>
  <c r="P1988" i="2"/>
  <c r="W1988" i="2"/>
  <c r="X1988" i="2"/>
  <c r="Y1988" i="2"/>
  <c r="M1988" i="2"/>
  <c r="N2088" i="2"/>
  <c r="O2088" i="2"/>
  <c r="P2088" i="2"/>
  <c r="R2088" i="2"/>
  <c r="L2088" i="2"/>
  <c r="Q2088" i="2"/>
  <c r="S2088" i="2"/>
  <c r="T2088" i="2"/>
  <c r="AA2088" i="2"/>
  <c r="M2088" i="2"/>
  <c r="U2088" i="2"/>
  <c r="E2088" i="2"/>
  <c r="X2088" i="2"/>
  <c r="Z2088" i="2"/>
  <c r="V2088" i="2"/>
  <c r="K2088" i="2"/>
  <c r="Y2088" i="2"/>
  <c r="H2088" i="2"/>
  <c r="J2088" i="2"/>
  <c r="F2088" i="2"/>
  <c r="G2088" i="2"/>
  <c r="W2088" i="2"/>
  <c r="I2088" i="2"/>
  <c r="O2265" i="2"/>
  <c r="H2265" i="2"/>
  <c r="AB2265" i="2"/>
  <c r="Y2265" i="2"/>
  <c r="F2265" i="2"/>
  <c r="N2265" i="2"/>
  <c r="S2265" i="2"/>
  <c r="L2265" i="2"/>
  <c r="E2265" i="2"/>
  <c r="X2265" i="2"/>
  <c r="V2265" i="2"/>
  <c r="R2265" i="2"/>
  <c r="G2265" i="2"/>
  <c r="W2265" i="2"/>
  <c r="P2265" i="2"/>
  <c r="I2265" i="2"/>
  <c r="M2265" i="2"/>
  <c r="J2265" i="2"/>
  <c r="K2265" i="2"/>
  <c r="AA2265" i="2"/>
  <c r="T2265" i="2"/>
  <c r="Q2265" i="2"/>
  <c r="U2265" i="2"/>
  <c r="Z2265" i="2"/>
  <c r="I2213" i="2"/>
  <c r="Y2213" i="2"/>
  <c r="V2213" i="2"/>
  <c r="W2213" i="2"/>
  <c r="AA2213" i="2"/>
  <c r="X2213" i="2"/>
  <c r="M2213" i="2"/>
  <c r="F2213" i="2"/>
  <c r="Z2213" i="2"/>
  <c r="R2213" i="2"/>
  <c r="P2213" i="2"/>
  <c r="L2213" i="2"/>
  <c r="U2213" i="2"/>
  <c r="O2213" i="2"/>
  <c r="H2213" i="2"/>
  <c r="J2213" i="2"/>
  <c r="K2213" i="2"/>
  <c r="AB2213" i="2"/>
  <c r="E2213" i="2"/>
  <c r="N2213" i="2"/>
  <c r="S2213" i="2"/>
  <c r="Q2213" i="2"/>
  <c r="G2213" i="2"/>
  <c r="T2213" i="2"/>
  <c r="L1974" i="2"/>
  <c r="X1974" i="2"/>
  <c r="N1974" i="2"/>
  <c r="R1974" i="2"/>
  <c r="E1974" i="2"/>
  <c r="H1974" i="2"/>
  <c r="O1974" i="2"/>
  <c r="K1974" i="2"/>
  <c r="F1974" i="2"/>
  <c r="U1974" i="2"/>
  <c r="Y1974" i="2"/>
  <c r="Z1974" i="2"/>
  <c r="AA1974" i="2"/>
  <c r="T1974" i="2"/>
  <c r="P1974" i="2"/>
  <c r="I1974" i="2"/>
  <c r="W1974" i="2"/>
  <c r="V1974" i="2"/>
  <c r="S1974" i="2"/>
  <c r="Q1974" i="2"/>
  <c r="G1974" i="2"/>
  <c r="M1974" i="2"/>
  <c r="J1974" i="2"/>
  <c r="T2116" i="2"/>
  <c r="P2116" i="2"/>
  <c r="W2116" i="2"/>
  <c r="X2116" i="2"/>
  <c r="Y2116" i="2"/>
  <c r="M2116" i="2"/>
  <c r="E2116" i="2"/>
  <c r="Z2116" i="2"/>
  <c r="V2116" i="2"/>
  <c r="G2116" i="2"/>
  <c r="I2116" i="2"/>
  <c r="J2116" i="2"/>
  <c r="F2116" i="2"/>
  <c r="AA2116" i="2"/>
  <c r="R2116" i="2"/>
  <c r="H2116" i="2"/>
  <c r="U2116" i="2"/>
  <c r="O2116" i="2"/>
  <c r="K2116" i="2"/>
  <c r="L2116" i="2"/>
  <c r="N2116" i="2"/>
  <c r="S2116" i="2"/>
  <c r="Q2116" i="2"/>
  <c r="I2270" i="2"/>
  <c r="AB2270" i="2"/>
  <c r="M2270" i="2"/>
  <c r="N2270" i="2"/>
  <c r="K2270" i="2"/>
  <c r="O2270" i="2"/>
  <c r="Q2270" i="2"/>
  <c r="E2270" i="2"/>
  <c r="H2270" i="2"/>
  <c r="G2270" i="2"/>
  <c r="AA2270" i="2"/>
  <c r="J2270" i="2"/>
  <c r="Y2270" i="2"/>
  <c r="U2270" i="2"/>
  <c r="P2270" i="2"/>
  <c r="W2270" i="2"/>
  <c r="Z2270" i="2"/>
  <c r="S2270" i="2"/>
  <c r="T2270" i="2"/>
  <c r="L2270" i="2"/>
  <c r="X2270" i="2"/>
  <c r="R2270" i="2"/>
  <c r="F2270" i="2"/>
  <c r="V2270" i="2"/>
  <c r="Q2334" i="2"/>
  <c r="M2334" i="2"/>
  <c r="O2334" i="2"/>
  <c r="AA2334" i="2"/>
  <c r="R2334" i="2"/>
  <c r="V2334" i="2"/>
  <c r="F2334" i="2"/>
  <c r="W2334" i="2"/>
  <c r="X2334" i="2"/>
  <c r="T2334" i="2"/>
  <c r="P2334" i="2"/>
  <c r="N2334" i="2"/>
  <c r="G2334" i="2"/>
  <c r="AB2334" i="2"/>
  <c r="S2334" i="2"/>
  <c r="Y2334" i="2"/>
  <c r="U2334" i="2"/>
  <c r="J2334" i="2"/>
  <c r="L2334" i="2"/>
  <c r="H2334" i="2"/>
  <c r="I2334" i="2"/>
  <c r="K2334" i="2"/>
  <c r="E2334" i="2"/>
  <c r="Z2334" i="2"/>
  <c r="O2439" i="2"/>
  <c r="F2439" i="2"/>
  <c r="T2439" i="2"/>
  <c r="L2439" i="2"/>
  <c r="N2439" i="2"/>
  <c r="J2439" i="2"/>
  <c r="X2439" i="2"/>
  <c r="U2439" i="2"/>
  <c r="Z2439" i="2"/>
  <c r="Y2439" i="2"/>
  <c r="M2439" i="2"/>
  <c r="I2439" i="2"/>
  <c r="H2439" i="2"/>
  <c r="AA2439" i="2"/>
  <c r="R2439" i="2"/>
  <c r="G2439" i="2"/>
  <c r="S2439" i="2"/>
  <c r="P2439" i="2"/>
  <c r="E2439" i="2"/>
  <c r="V2439" i="2"/>
  <c r="K2439" i="2"/>
  <c r="Q2439" i="2"/>
  <c r="W2439" i="2"/>
  <c r="AB2439" i="2"/>
  <c r="G2061" i="2"/>
  <c r="W2061" i="2"/>
  <c r="P2061" i="2"/>
  <c r="E2061" i="2"/>
  <c r="Y2061" i="2"/>
  <c r="I2061" i="2"/>
  <c r="K2061" i="2"/>
  <c r="AA2061" i="2"/>
  <c r="T2061" i="2"/>
  <c r="M2061" i="2"/>
  <c r="F2061" i="2"/>
  <c r="J2061" i="2"/>
  <c r="O2061" i="2"/>
  <c r="H2061" i="2"/>
  <c r="X2061" i="2"/>
  <c r="U2061" i="2"/>
  <c r="N2061" i="2"/>
  <c r="R2061" i="2"/>
  <c r="S2061" i="2"/>
  <c r="L2061" i="2"/>
  <c r="Q2061" i="2"/>
  <c r="V2061" i="2"/>
  <c r="Z2061" i="2"/>
  <c r="T2302" i="2"/>
  <c r="U2302" i="2"/>
  <c r="J2302" i="2"/>
  <c r="V2302" i="2"/>
  <c r="O2302" i="2"/>
  <c r="AA2302" i="2"/>
  <c r="Z2302" i="2"/>
  <c r="P2302" i="2"/>
  <c r="R2302" i="2"/>
  <c r="G2302" i="2"/>
  <c r="F2302" i="2"/>
  <c r="AB2302" i="2"/>
  <c r="E2302" i="2"/>
  <c r="H2302" i="2"/>
  <c r="I2302" i="2"/>
  <c r="Y2302" i="2"/>
  <c r="W2302" i="2"/>
  <c r="K2302" i="2"/>
  <c r="N2302" i="2"/>
  <c r="L2302" i="2"/>
  <c r="X2302" i="2"/>
  <c r="S2302" i="2"/>
  <c r="M2302" i="2"/>
  <c r="Q2302" i="2"/>
  <c r="AB2143" i="2"/>
  <c r="O2143" i="2"/>
  <c r="S2143" i="2"/>
  <c r="AA2143" i="2"/>
  <c r="P2143" i="2"/>
  <c r="W2143" i="2"/>
  <c r="H2143" i="2"/>
  <c r="M2143" i="2"/>
  <c r="Q2143" i="2"/>
  <c r="X2143" i="2"/>
  <c r="N2143" i="2"/>
  <c r="Y2143" i="2"/>
  <c r="L2143" i="2"/>
  <c r="F2143" i="2"/>
  <c r="J2143" i="2"/>
  <c r="I2143" i="2"/>
  <c r="U2143" i="2"/>
  <c r="K2143" i="2"/>
  <c r="T2143" i="2"/>
  <c r="V2143" i="2"/>
  <c r="Z2143" i="2"/>
  <c r="R2143" i="2"/>
  <c r="G2143" i="2"/>
  <c r="E2143" i="2"/>
  <c r="P2340" i="2"/>
  <c r="E2340" i="2"/>
  <c r="Y2340" i="2"/>
  <c r="Q2340" i="2"/>
  <c r="K2340" i="2"/>
  <c r="S2340" i="2"/>
  <c r="T2340" i="2"/>
  <c r="I2340" i="2"/>
  <c r="J2340" i="2"/>
  <c r="F2340" i="2"/>
  <c r="AA2340" i="2"/>
  <c r="G2340" i="2"/>
  <c r="H2340" i="2"/>
  <c r="X2340" i="2"/>
  <c r="M2340" i="2"/>
  <c r="R2340" i="2"/>
  <c r="N2340" i="2"/>
  <c r="W2340" i="2"/>
  <c r="L2340" i="2"/>
  <c r="V2340" i="2"/>
  <c r="AB2340" i="2"/>
  <c r="O2340" i="2"/>
  <c r="U2340" i="2"/>
  <c r="Z2340" i="2"/>
  <c r="F2380" i="2"/>
  <c r="V2380" i="2"/>
  <c r="S2380" i="2"/>
  <c r="T2380" i="2"/>
  <c r="P2380" i="2"/>
  <c r="Q2380" i="2"/>
  <c r="J2380" i="2"/>
  <c r="Z2380" i="2"/>
  <c r="W2380" i="2"/>
  <c r="AB2380" i="2"/>
  <c r="X2380" i="2"/>
  <c r="E2380" i="2"/>
  <c r="N2380" i="2"/>
  <c r="G2380" i="2"/>
  <c r="AA2380" i="2"/>
  <c r="O2380" i="2"/>
  <c r="M2380" i="2"/>
  <c r="U2380" i="2"/>
  <c r="R2380" i="2"/>
  <c r="K2380" i="2"/>
  <c r="L2380" i="2"/>
  <c r="H2380" i="2"/>
  <c r="I2380" i="2"/>
  <c r="Y2380" i="2"/>
  <c r="M2242" i="2"/>
  <c r="Q2242" i="2"/>
  <c r="G2242" i="2"/>
  <c r="K2242" i="2"/>
  <c r="S2242" i="2"/>
  <c r="Z2242" i="2"/>
  <c r="Y2242" i="2"/>
  <c r="I2242" i="2"/>
  <c r="W2242" i="2"/>
  <c r="AA2242" i="2"/>
  <c r="O2242" i="2"/>
  <c r="F2242" i="2"/>
  <c r="L2242" i="2"/>
  <c r="E2242" i="2"/>
  <c r="T2242" i="2"/>
  <c r="X2242" i="2"/>
  <c r="P2242" i="2"/>
  <c r="V2242" i="2"/>
  <c r="U2242" i="2"/>
  <c r="AB2242" i="2"/>
  <c r="N2242" i="2"/>
  <c r="R2242" i="2"/>
  <c r="J2242" i="2"/>
  <c r="H2242" i="2"/>
  <c r="I1954" i="2"/>
  <c r="T1954" i="2"/>
  <c r="U1954" i="2"/>
  <c r="O1954" i="2"/>
  <c r="N1954" i="2"/>
  <c r="G1954" i="2"/>
  <c r="Q1954" i="2"/>
  <c r="H1954" i="2"/>
  <c r="R1954" i="2"/>
  <c r="S1954" i="2"/>
  <c r="J1954" i="2"/>
  <c r="Y1954" i="2"/>
  <c r="M1954" i="2"/>
  <c r="X1954" i="2"/>
  <c r="AA1954" i="2"/>
  <c r="V1954" i="2"/>
  <c r="Z1954" i="2"/>
  <c r="F1954" i="2"/>
  <c r="L1954" i="2"/>
  <c r="E1954" i="2"/>
  <c r="P1954" i="2"/>
  <c r="K1954" i="2"/>
  <c r="W1954" i="2"/>
  <c r="F2106" i="2"/>
  <c r="L2106" i="2"/>
  <c r="U2106" i="2"/>
  <c r="P2106" i="2"/>
  <c r="J2106" i="2"/>
  <c r="R2106" i="2"/>
  <c r="I2106" i="2"/>
  <c r="T2106" i="2"/>
  <c r="M2106" i="2"/>
  <c r="W2106" i="2"/>
  <c r="S2106" i="2"/>
  <c r="AA2106" i="2"/>
  <c r="Q2106" i="2"/>
  <c r="H2106" i="2"/>
  <c r="G2106" i="2"/>
  <c r="V2106" i="2"/>
  <c r="N2106" i="2"/>
  <c r="Y2106" i="2"/>
  <c r="E2106" i="2"/>
  <c r="X2106" i="2"/>
  <c r="Z2106" i="2"/>
  <c r="K2106" i="2"/>
  <c r="O2106" i="2"/>
  <c r="F2320" i="2"/>
  <c r="V2320" i="2"/>
  <c r="R2320" i="2"/>
  <c r="O2320" i="2"/>
  <c r="T2320" i="2"/>
  <c r="P2320" i="2"/>
  <c r="Q2320" i="2"/>
  <c r="Z2320" i="2"/>
  <c r="S2320" i="2"/>
  <c r="AB2320" i="2"/>
  <c r="X2320" i="2"/>
  <c r="E2320" i="2"/>
  <c r="J2320" i="2"/>
  <c r="G2320" i="2"/>
  <c r="W2320" i="2"/>
  <c r="AA2320" i="2"/>
  <c r="M2320" i="2"/>
  <c r="U2320" i="2"/>
  <c r="N2320" i="2"/>
  <c r="K2320" i="2"/>
  <c r="L2320" i="2"/>
  <c r="H2320" i="2"/>
  <c r="I2320" i="2"/>
  <c r="Y2320" i="2"/>
  <c r="L2196" i="2"/>
  <c r="H2196" i="2"/>
  <c r="Z2196" i="2"/>
  <c r="V2196" i="2"/>
  <c r="P2196" i="2"/>
  <c r="M2196" i="2"/>
  <c r="R2196" i="2"/>
  <c r="N2196" i="2"/>
  <c r="J2196" i="2"/>
  <c r="F2196" i="2"/>
  <c r="Y2196" i="2"/>
  <c r="Q2196" i="2"/>
  <c r="E2196" i="2"/>
  <c r="W2196" i="2"/>
  <c r="S2196" i="2"/>
  <c r="O2196" i="2"/>
  <c r="AA2196" i="2"/>
  <c r="I2196" i="2"/>
  <c r="G2196" i="2"/>
  <c r="AB2196" i="2"/>
  <c r="X2196" i="2"/>
  <c r="T2196" i="2"/>
  <c r="K2196" i="2"/>
  <c r="U2196" i="2"/>
  <c r="O2212" i="2"/>
  <c r="K2212" i="2"/>
  <c r="R2212" i="2"/>
  <c r="W2212" i="2"/>
  <c r="S2212" i="2"/>
  <c r="Q2212" i="2"/>
  <c r="T2212" i="2"/>
  <c r="V2212" i="2"/>
  <c r="AB2212" i="2"/>
  <c r="X2212" i="2"/>
  <c r="Y2212" i="2"/>
  <c r="M2212" i="2"/>
  <c r="E2212" i="2"/>
  <c r="Z2212" i="2"/>
  <c r="AA2212" i="2"/>
  <c r="P2212" i="2"/>
  <c r="H2212" i="2"/>
  <c r="I2212" i="2"/>
  <c r="J2212" i="2"/>
  <c r="F2212" i="2"/>
  <c r="L2212" i="2"/>
  <c r="G2212" i="2"/>
  <c r="N2212" i="2"/>
  <c r="U2212" i="2"/>
  <c r="I2297" i="2"/>
  <c r="Y2297" i="2"/>
  <c r="W2297" i="2"/>
  <c r="R2297" i="2"/>
  <c r="AA2297" i="2"/>
  <c r="L2297" i="2"/>
  <c r="M2297" i="2"/>
  <c r="G2297" i="2"/>
  <c r="F2297" i="2"/>
  <c r="V2297" i="2"/>
  <c r="H2297" i="2"/>
  <c r="AB2297" i="2"/>
  <c r="U2297" i="2"/>
  <c r="N2297" i="2"/>
  <c r="T2297" i="2"/>
  <c r="K2297" i="2"/>
  <c r="Z2297" i="2"/>
  <c r="P2297" i="2"/>
  <c r="E2297" i="2"/>
  <c r="S2297" i="2"/>
  <c r="O2297" i="2"/>
  <c r="Q2297" i="2"/>
  <c r="J2297" i="2"/>
  <c r="X2297" i="2"/>
  <c r="G2361" i="2"/>
  <c r="J2361" i="2"/>
  <c r="E2361" i="2"/>
  <c r="Q2361" i="2"/>
  <c r="AB2361" i="2"/>
  <c r="K2361" i="2"/>
  <c r="F2361" i="2"/>
  <c r="N2361" i="2"/>
  <c r="X2361" i="2"/>
  <c r="T2361" i="2"/>
  <c r="W2361" i="2"/>
  <c r="Y2361" i="2"/>
  <c r="V2361" i="2"/>
  <c r="R2361" i="2"/>
  <c r="H2361" i="2"/>
  <c r="O2361" i="2"/>
  <c r="M2361" i="2"/>
  <c r="L2361" i="2"/>
  <c r="Z2361" i="2"/>
  <c r="U2361" i="2"/>
  <c r="S2361" i="2"/>
  <c r="I2361" i="2"/>
  <c r="P2361" i="2"/>
  <c r="AA2361" i="2"/>
  <c r="T2073" i="2"/>
  <c r="I2073" i="2"/>
  <c r="Y2073" i="2"/>
  <c r="J2073" i="2"/>
  <c r="W2073" i="2"/>
  <c r="K2073" i="2"/>
  <c r="H2073" i="2"/>
  <c r="X2073" i="2"/>
  <c r="M2073" i="2"/>
  <c r="F2073" i="2"/>
  <c r="Z2073" i="2"/>
  <c r="R2073" i="2"/>
  <c r="L2073" i="2"/>
  <c r="Q2073" i="2"/>
  <c r="N2073" i="2"/>
  <c r="G2073" i="2"/>
  <c r="S2073" i="2"/>
  <c r="P2073" i="2"/>
  <c r="E2073" i="2"/>
  <c r="U2073" i="2"/>
  <c r="V2073" i="2"/>
  <c r="O2073" i="2"/>
  <c r="AA2073" i="2"/>
  <c r="H2204" i="2"/>
  <c r="J2204" i="2"/>
  <c r="V2204" i="2"/>
  <c r="AA2204" i="2"/>
  <c r="G2204" i="2"/>
  <c r="Y2204" i="2"/>
  <c r="N2204" i="2"/>
  <c r="T2204" i="2"/>
  <c r="O2204" i="2"/>
  <c r="L2204" i="2"/>
  <c r="AB2204" i="2"/>
  <c r="U2204" i="2"/>
  <c r="S2204" i="2"/>
  <c r="Z2204" i="2"/>
  <c r="F2204" i="2"/>
  <c r="R2204" i="2"/>
  <c r="Q2204" i="2"/>
  <c r="I2204" i="2"/>
  <c r="E2204" i="2"/>
  <c r="W2204" i="2"/>
  <c r="X2204" i="2"/>
  <c r="M2204" i="2"/>
  <c r="K2204" i="2"/>
  <c r="P2204" i="2"/>
  <c r="E2303" i="2"/>
  <c r="G2303" i="2"/>
  <c r="I2303" i="2"/>
  <c r="S2303" i="2"/>
  <c r="M2303" i="2"/>
  <c r="U2303" i="2"/>
  <c r="L2303" i="2"/>
  <c r="AB2303" i="2"/>
  <c r="T2303" i="2"/>
  <c r="AA2303" i="2"/>
  <c r="N2303" i="2"/>
  <c r="Z2303" i="2"/>
  <c r="W2303" i="2"/>
  <c r="O2303" i="2"/>
  <c r="K2303" i="2"/>
  <c r="F2303" i="2"/>
  <c r="X2303" i="2"/>
  <c r="H2303" i="2"/>
  <c r="Y2303" i="2"/>
  <c r="Q2303" i="2"/>
  <c r="R2303" i="2"/>
  <c r="V2303" i="2"/>
  <c r="J2303" i="2"/>
  <c r="P2303" i="2"/>
  <c r="T2357" i="2"/>
  <c r="R2357" i="2"/>
  <c r="P2357" i="2"/>
  <c r="Y2357" i="2"/>
  <c r="G2357" i="2"/>
  <c r="M2357" i="2"/>
  <c r="X2357" i="2"/>
  <c r="S2357" i="2"/>
  <c r="J2357" i="2"/>
  <c r="K2357" i="2"/>
  <c r="Z2357" i="2"/>
  <c r="L2357" i="2"/>
  <c r="AA2357" i="2"/>
  <c r="I2357" i="2"/>
  <c r="Q2357" i="2"/>
  <c r="U2357" i="2"/>
  <c r="O2357" i="2"/>
  <c r="E2357" i="2"/>
  <c r="V2357" i="2"/>
  <c r="H2357" i="2"/>
  <c r="N2357" i="2"/>
  <c r="F2357" i="2"/>
  <c r="AB2357" i="2"/>
  <c r="W2357" i="2"/>
  <c r="E1992" i="2"/>
  <c r="X1992" i="2"/>
  <c r="Z1992" i="2"/>
  <c r="K1992" i="2"/>
  <c r="V1992" i="2"/>
  <c r="Y1992" i="2"/>
  <c r="H1992" i="2"/>
  <c r="J1992" i="2"/>
  <c r="F1992" i="2"/>
  <c r="G1992" i="2"/>
  <c r="L1992" i="2"/>
  <c r="I1992" i="2"/>
  <c r="N1992" i="2"/>
  <c r="O1992" i="2"/>
  <c r="P1992" i="2"/>
  <c r="R1992" i="2"/>
  <c r="W1992" i="2"/>
  <c r="Q1992" i="2"/>
  <c r="S1992" i="2"/>
  <c r="T1992" i="2"/>
  <c r="AA1992" i="2"/>
  <c r="M1992" i="2"/>
  <c r="U1992" i="2"/>
  <c r="E2092" i="2"/>
  <c r="W2092" i="2"/>
  <c r="S2092" i="2"/>
  <c r="Z2092" i="2"/>
  <c r="AA2092" i="2"/>
  <c r="M2092" i="2"/>
  <c r="G2092" i="2"/>
  <c r="X2092" i="2"/>
  <c r="K2092" i="2"/>
  <c r="F2092" i="2"/>
  <c r="Y2092" i="2"/>
  <c r="L2092" i="2"/>
  <c r="H2092" i="2"/>
  <c r="J2092" i="2"/>
  <c r="V2092" i="2"/>
  <c r="P2092" i="2"/>
  <c r="U2092" i="2"/>
  <c r="R2092" i="2"/>
  <c r="N2092" i="2"/>
  <c r="T2092" i="2"/>
  <c r="O2092" i="2"/>
  <c r="Q2092" i="2"/>
  <c r="I2092" i="2"/>
  <c r="M2117" i="2"/>
  <c r="F2117" i="2"/>
  <c r="V2117" i="2"/>
  <c r="W2117" i="2"/>
  <c r="H2117" i="2"/>
  <c r="AB2117" i="2"/>
  <c r="Q2117" i="2"/>
  <c r="J2117" i="2"/>
  <c r="Z2117" i="2"/>
  <c r="K2117" i="2"/>
  <c r="P2117" i="2"/>
  <c r="L2117" i="2"/>
  <c r="E2117" i="2"/>
  <c r="U2117" i="2"/>
  <c r="N2117" i="2"/>
  <c r="G2117" i="2"/>
  <c r="S2117" i="2"/>
  <c r="X2117" i="2"/>
  <c r="I2117" i="2"/>
  <c r="AA2117" i="2"/>
  <c r="Y2117" i="2"/>
  <c r="T2117" i="2"/>
  <c r="R2117" i="2"/>
  <c r="O2117" i="2"/>
  <c r="Q2185" i="2"/>
  <c r="J2185" i="2"/>
  <c r="K2185" i="2"/>
  <c r="AA2185" i="2"/>
  <c r="AB2185" i="2"/>
  <c r="X2185" i="2"/>
  <c r="E2185" i="2"/>
  <c r="U2185" i="2"/>
  <c r="R2185" i="2"/>
  <c r="O2185" i="2"/>
  <c r="N2185" i="2"/>
  <c r="P2185" i="2"/>
  <c r="I2185" i="2"/>
  <c r="Y2185" i="2"/>
  <c r="V2185" i="2"/>
  <c r="S2185" i="2"/>
  <c r="G2185" i="2"/>
  <c r="T2185" i="2"/>
  <c r="M2185" i="2"/>
  <c r="F2185" i="2"/>
  <c r="Z2185" i="2"/>
  <c r="W2185" i="2"/>
  <c r="L2185" i="2"/>
  <c r="H2185" i="2"/>
  <c r="T2463" i="2"/>
  <c r="X2463" i="2"/>
  <c r="M2463" i="2"/>
  <c r="R2463" i="2"/>
  <c r="Q2463" i="2"/>
  <c r="H2463" i="2"/>
  <c r="U2463" i="2"/>
  <c r="O2463" i="2"/>
  <c r="P2463" i="2"/>
  <c r="Y2463" i="2"/>
  <c r="N2463" i="2"/>
  <c r="S2463" i="2"/>
  <c r="E2463" i="2"/>
  <c r="V2463" i="2"/>
  <c r="AA2463" i="2"/>
  <c r="I2463" i="2"/>
  <c r="L2463" i="2"/>
  <c r="Z2463" i="2"/>
  <c r="AB2463" i="2"/>
  <c r="F2463" i="2"/>
  <c r="K2463" i="2"/>
  <c r="J2463" i="2"/>
  <c r="W2463" i="2"/>
  <c r="G2463" i="2"/>
  <c r="G1949" i="2"/>
  <c r="W1949" i="2"/>
  <c r="P1949" i="2"/>
  <c r="I1949" i="2"/>
  <c r="M1949" i="2"/>
  <c r="J1949" i="2"/>
  <c r="S1949" i="2"/>
  <c r="T1949" i="2"/>
  <c r="Y1949" i="2"/>
  <c r="V1949" i="2"/>
  <c r="AA1949" i="2"/>
  <c r="X1949" i="2"/>
  <c r="E1949" i="2"/>
  <c r="R1949" i="2"/>
  <c r="K1949" i="2"/>
  <c r="H1949" i="2"/>
  <c r="U1949" i="2"/>
  <c r="Z1949" i="2"/>
  <c r="O1949" i="2"/>
  <c r="L1949" i="2"/>
  <c r="Q1949" i="2"/>
  <c r="N1949" i="2"/>
  <c r="F1949" i="2"/>
  <c r="T2460" i="2"/>
  <c r="M2460" i="2"/>
  <c r="F2460" i="2"/>
  <c r="J2460" i="2"/>
  <c r="W2460" i="2"/>
  <c r="O2460" i="2"/>
  <c r="H2460" i="2"/>
  <c r="X2460" i="2"/>
  <c r="Q2460" i="2"/>
  <c r="N2460" i="2"/>
  <c r="R2460" i="2"/>
  <c r="S2460" i="2"/>
  <c r="L2460" i="2"/>
  <c r="AB2460" i="2"/>
  <c r="U2460" i="2"/>
  <c r="V2460" i="2"/>
  <c r="Z2460" i="2"/>
  <c r="K2460" i="2"/>
  <c r="P2460" i="2"/>
  <c r="G2460" i="2"/>
  <c r="I2460" i="2"/>
  <c r="AA2460" i="2"/>
  <c r="Y2460" i="2"/>
  <c r="E2460" i="2"/>
  <c r="I2042" i="2"/>
  <c r="T2042" i="2"/>
  <c r="M2042" i="2"/>
  <c r="W2042" i="2"/>
  <c r="S2042" i="2"/>
  <c r="R2042" i="2"/>
  <c r="Q2042" i="2"/>
  <c r="H2042" i="2"/>
  <c r="G2042" i="2"/>
  <c r="V2042" i="2"/>
  <c r="AA2042" i="2"/>
  <c r="Y2042" i="2"/>
  <c r="X2042" i="2"/>
  <c r="K2042" i="2"/>
  <c r="L2042" i="2"/>
  <c r="P2042" i="2"/>
  <c r="O2042" i="2"/>
  <c r="E2042" i="2"/>
  <c r="Z2042" i="2"/>
  <c r="N2042" i="2"/>
  <c r="F2042" i="2"/>
  <c r="U2042" i="2"/>
  <c r="J2042" i="2"/>
  <c r="Y2026" i="2"/>
  <c r="M2026" i="2"/>
  <c r="H2026" i="2"/>
  <c r="Z2026" i="2"/>
  <c r="AA2026" i="2"/>
  <c r="K2026" i="2"/>
  <c r="F2026" i="2"/>
  <c r="L2026" i="2"/>
  <c r="U2026" i="2"/>
  <c r="X2026" i="2"/>
  <c r="J2026" i="2"/>
  <c r="N2026" i="2"/>
  <c r="I2026" i="2"/>
  <c r="T2026" i="2"/>
  <c r="P2026" i="2"/>
  <c r="W2026" i="2"/>
  <c r="S2026" i="2"/>
  <c r="R2026" i="2"/>
  <c r="Q2026" i="2"/>
  <c r="E2026" i="2"/>
  <c r="G2026" i="2"/>
  <c r="V2026" i="2"/>
  <c r="O2026" i="2"/>
  <c r="F2221" i="2"/>
  <c r="V2221" i="2"/>
  <c r="S2221" i="2"/>
  <c r="T2221" i="2"/>
  <c r="P2221" i="2"/>
  <c r="M2221" i="2"/>
  <c r="J2221" i="2"/>
  <c r="Z2221" i="2"/>
  <c r="W2221" i="2"/>
  <c r="AB2221" i="2"/>
  <c r="X2221" i="2"/>
  <c r="Q2221" i="2"/>
  <c r="N2221" i="2"/>
  <c r="G2221" i="2"/>
  <c r="H2221" i="2"/>
  <c r="O2221" i="2"/>
  <c r="I2221" i="2"/>
  <c r="E2221" i="2"/>
  <c r="R2221" i="2"/>
  <c r="K2221" i="2"/>
  <c r="L2221" i="2"/>
  <c r="AA2221" i="2"/>
  <c r="Y2221" i="2"/>
  <c r="U2221" i="2"/>
  <c r="F2452" i="2"/>
  <c r="V2452" i="2"/>
  <c r="S2452" i="2"/>
  <c r="P2452" i="2"/>
  <c r="L2452" i="2"/>
  <c r="Q2452" i="2"/>
  <c r="J2452" i="2"/>
  <c r="Z2452" i="2"/>
  <c r="W2452" i="2"/>
  <c r="T2452" i="2"/>
  <c r="X2452" i="2"/>
  <c r="I2452" i="2"/>
  <c r="N2452" i="2"/>
  <c r="G2452" i="2"/>
  <c r="AA2452" i="2"/>
  <c r="AB2452" i="2"/>
  <c r="E2452" i="2"/>
  <c r="Y2452" i="2"/>
  <c r="R2452" i="2"/>
  <c r="O2452" i="2"/>
  <c r="H2452" i="2"/>
  <c r="K2452" i="2"/>
  <c r="U2452" i="2"/>
  <c r="M2452" i="2"/>
  <c r="X1998" i="2"/>
  <c r="T1998" i="2"/>
  <c r="U1998" i="2"/>
  <c r="V1998" i="2"/>
  <c r="O1998" i="2"/>
  <c r="S1998" i="2"/>
  <c r="F1998" i="2"/>
  <c r="I1998" i="2"/>
  <c r="L1998" i="2"/>
  <c r="M1998" i="2"/>
  <c r="W1998" i="2"/>
  <c r="Z1998" i="2"/>
  <c r="H1998" i="2"/>
  <c r="Q1998" i="2"/>
  <c r="AA1998" i="2"/>
  <c r="G1998" i="2"/>
  <c r="N1998" i="2"/>
  <c r="P1998" i="2"/>
  <c r="Y1998" i="2"/>
  <c r="E1998" i="2"/>
  <c r="K1998" i="2"/>
  <c r="R1998" i="2"/>
  <c r="J1998" i="2"/>
  <c r="H2223" i="2"/>
  <c r="P2223" i="2"/>
  <c r="N2223" i="2"/>
  <c r="AA2223" i="2"/>
  <c r="S2223" i="2"/>
  <c r="Q2223" i="2"/>
  <c r="X2223" i="2"/>
  <c r="O2223" i="2"/>
  <c r="I2223" i="2"/>
  <c r="J2223" i="2"/>
  <c r="M2223" i="2"/>
  <c r="Z2223" i="2"/>
  <c r="G2223" i="2"/>
  <c r="L2223" i="2"/>
  <c r="E2223" i="2"/>
  <c r="Y2223" i="2"/>
  <c r="K2223" i="2"/>
  <c r="V2223" i="2"/>
  <c r="T2223" i="2"/>
  <c r="AB2223" i="2"/>
  <c r="U2223" i="2"/>
  <c r="R2223" i="2"/>
  <c r="F2223" i="2"/>
  <c r="W2223" i="2"/>
  <c r="F2365" i="2"/>
  <c r="N2365" i="2"/>
  <c r="AB2365" i="2"/>
  <c r="X2365" i="2"/>
  <c r="V2365" i="2"/>
  <c r="R2365" i="2"/>
  <c r="L2365" i="2"/>
  <c r="H2365" i="2"/>
  <c r="AA2365" i="2"/>
  <c r="K2365" i="2"/>
  <c r="Z2365" i="2"/>
  <c r="Q2365" i="2"/>
  <c r="M2365" i="2"/>
  <c r="U2365" i="2"/>
  <c r="S2365" i="2"/>
  <c r="O2365" i="2"/>
  <c r="G2365" i="2"/>
  <c r="E2365" i="2"/>
  <c r="Y2365" i="2"/>
  <c r="I2365" i="2"/>
  <c r="J2365" i="2"/>
  <c r="W2365" i="2"/>
  <c r="P2365" i="2"/>
  <c r="T2365" i="2"/>
  <c r="O1983" i="2"/>
  <c r="S1983" i="2"/>
  <c r="AA1983" i="2"/>
  <c r="G1983" i="2"/>
  <c r="N1983" i="2"/>
  <c r="L1983" i="2"/>
  <c r="F1983" i="2"/>
  <c r="J1983" i="2"/>
  <c r="I1983" i="2"/>
  <c r="W1983" i="2"/>
  <c r="Y1983" i="2"/>
  <c r="V1983" i="2"/>
  <c r="R1983" i="2"/>
  <c r="K1983" i="2"/>
  <c r="H1983" i="2"/>
  <c r="Q1983" i="2"/>
  <c r="E1983" i="2"/>
  <c r="T1983" i="2"/>
  <c r="Z1983" i="2"/>
  <c r="U1983" i="2"/>
  <c r="M1983" i="2"/>
  <c r="X1983" i="2"/>
  <c r="P1983" i="2"/>
  <c r="H2120" i="2"/>
  <c r="J2120" i="2"/>
  <c r="F2120" i="2"/>
  <c r="G2120" i="2"/>
  <c r="L2120" i="2"/>
  <c r="I2120" i="2"/>
  <c r="N2120" i="2"/>
  <c r="O2120" i="2"/>
  <c r="P2120" i="2"/>
  <c r="R2120" i="2"/>
  <c r="W2120" i="2"/>
  <c r="Q2120" i="2"/>
  <c r="X2120" i="2"/>
  <c r="K2120" i="2"/>
  <c r="Y2120" i="2"/>
  <c r="T2120" i="2"/>
  <c r="AB2120" i="2"/>
  <c r="U2120" i="2"/>
  <c r="E2120" i="2"/>
  <c r="Z2120" i="2"/>
  <c r="V2120" i="2"/>
  <c r="S2120" i="2"/>
  <c r="AA2120" i="2"/>
  <c r="M2120" i="2"/>
  <c r="F2277" i="2"/>
  <c r="P2277" i="2"/>
  <c r="L2277" i="2"/>
  <c r="E2277" i="2"/>
  <c r="I2277" i="2"/>
  <c r="Q2277" i="2"/>
  <c r="V2277" i="2"/>
  <c r="U2277" i="2"/>
  <c r="Y2277" i="2"/>
  <c r="J2277" i="2"/>
  <c r="N2277" i="2"/>
  <c r="Z2277" i="2"/>
  <c r="W2277" i="2"/>
  <c r="R2277" i="2"/>
  <c r="G2277" i="2"/>
  <c r="O2277" i="2"/>
  <c r="S2277" i="2"/>
  <c r="AA2277" i="2"/>
  <c r="M2277" i="2"/>
  <c r="H2277" i="2"/>
  <c r="K2277" i="2"/>
  <c r="X2277" i="2"/>
  <c r="AB2277" i="2"/>
  <c r="T2277" i="2"/>
  <c r="F2338" i="2"/>
  <c r="Y2338" i="2"/>
  <c r="U2338" i="2"/>
  <c r="AA2338" i="2"/>
  <c r="M2338" i="2"/>
  <c r="R2338" i="2"/>
  <c r="I2338" i="2"/>
  <c r="E2338" i="2"/>
  <c r="G2338" i="2"/>
  <c r="L2338" i="2"/>
  <c r="X2338" i="2"/>
  <c r="J2338" i="2"/>
  <c r="O2338" i="2"/>
  <c r="K2338" i="2"/>
  <c r="Q2338" i="2"/>
  <c r="W2338" i="2"/>
  <c r="H2338" i="2"/>
  <c r="N2338" i="2"/>
  <c r="T2338" i="2"/>
  <c r="P2338" i="2"/>
  <c r="AB2338" i="2"/>
  <c r="S2338" i="2"/>
  <c r="V2338" i="2"/>
  <c r="Z2338" i="2"/>
  <c r="O2437" i="2"/>
  <c r="P2437" i="2"/>
  <c r="E2437" i="2"/>
  <c r="I2437" i="2"/>
  <c r="R2437" i="2"/>
  <c r="W2437" i="2"/>
  <c r="N2437" i="2"/>
  <c r="H2437" i="2"/>
  <c r="Z2437" i="2"/>
  <c r="X2437" i="2"/>
  <c r="V2437" i="2"/>
  <c r="T2437" i="2"/>
  <c r="F2437" i="2"/>
  <c r="Y2437" i="2"/>
  <c r="AA2437" i="2"/>
  <c r="AB2437" i="2"/>
  <c r="L2437" i="2"/>
  <c r="K2437" i="2"/>
  <c r="S2437" i="2"/>
  <c r="U2437" i="2"/>
  <c r="Q2437" i="2"/>
  <c r="J2437" i="2"/>
  <c r="G2437" i="2"/>
  <c r="M2437" i="2"/>
  <c r="S2125" i="2"/>
  <c r="L2125" i="2"/>
  <c r="AB2125" i="2"/>
  <c r="I2125" i="2"/>
  <c r="V2125" i="2"/>
  <c r="R2125" i="2"/>
  <c r="G2125" i="2"/>
  <c r="W2125" i="2"/>
  <c r="P2125" i="2"/>
  <c r="E2125" i="2"/>
  <c r="Y2125" i="2"/>
  <c r="Q2125" i="2"/>
  <c r="K2125" i="2"/>
  <c r="AA2125" i="2"/>
  <c r="T2125" i="2"/>
  <c r="M2125" i="2"/>
  <c r="F2125" i="2"/>
  <c r="Z2125" i="2"/>
  <c r="O2125" i="2"/>
  <c r="H2125" i="2"/>
  <c r="X2125" i="2"/>
  <c r="U2125" i="2"/>
  <c r="N2125" i="2"/>
  <c r="J2125" i="2"/>
  <c r="E2335" i="2"/>
  <c r="F2335" i="2"/>
  <c r="X2335" i="2"/>
  <c r="I2335" i="2"/>
  <c r="G2335" i="2"/>
  <c r="N2335" i="2"/>
  <c r="O2335" i="2"/>
  <c r="M2335" i="2"/>
  <c r="R2335" i="2"/>
  <c r="L2335" i="2"/>
  <c r="P2335" i="2"/>
  <c r="S2335" i="2"/>
  <c r="AB2335" i="2"/>
  <c r="AA2335" i="2"/>
  <c r="T2335" i="2"/>
  <c r="Z2335" i="2"/>
  <c r="H2335" i="2"/>
  <c r="J2335" i="2"/>
  <c r="V2335" i="2"/>
  <c r="K2335" i="2"/>
  <c r="Y2335" i="2"/>
  <c r="Q2335" i="2"/>
  <c r="W2335" i="2"/>
  <c r="U2335" i="2"/>
  <c r="X1934" i="2"/>
  <c r="T1934" i="2"/>
  <c r="L1934" i="2"/>
  <c r="V1934" i="2"/>
  <c r="O1934" i="2"/>
  <c r="S1934" i="2"/>
  <c r="F1934" i="2"/>
  <c r="I1934" i="2"/>
  <c r="AB1934" i="2"/>
  <c r="M1934" i="2"/>
  <c r="W1934" i="2"/>
  <c r="Z1934" i="2"/>
  <c r="H1934" i="2"/>
  <c r="Q1934" i="2"/>
  <c r="E1934" i="2"/>
  <c r="AA1934" i="2"/>
  <c r="G1934" i="2"/>
  <c r="N1934" i="2"/>
  <c r="P1934" i="2"/>
  <c r="Y1934" i="2"/>
  <c r="U1934" i="2"/>
  <c r="K1934" i="2"/>
  <c r="R1934" i="2"/>
  <c r="J1934" i="2"/>
  <c r="F2257" i="2"/>
  <c r="V2257" i="2"/>
  <c r="O2257" i="2"/>
  <c r="W2257" i="2"/>
  <c r="T2257" i="2"/>
  <c r="E2257" i="2"/>
  <c r="J2257" i="2"/>
  <c r="Z2257" i="2"/>
  <c r="S2257" i="2"/>
  <c r="H2257" i="2"/>
  <c r="AB2257" i="2"/>
  <c r="U2257" i="2"/>
  <c r="N2257" i="2"/>
  <c r="G2257" i="2"/>
  <c r="AA2257" i="2"/>
  <c r="L2257" i="2"/>
  <c r="M2257" i="2"/>
  <c r="I2257" i="2"/>
  <c r="R2257" i="2"/>
  <c r="K2257" i="2"/>
  <c r="X2257" i="2"/>
  <c r="P2257" i="2"/>
  <c r="Q2257" i="2"/>
  <c r="Y2257" i="2"/>
  <c r="L2083" i="2"/>
  <c r="U2083" i="2"/>
  <c r="I2083" i="2"/>
  <c r="AA2083" i="2"/>
  <c r="V2083" i="2"/>
  <c r="S2083" i="2"/>
  <c r="T2083" i="2"/>
  <c r="N2083" i="2"/>
  <c r="Y2083" i="2"/>
  <c r="P2083" i="2"/>
  <c r="F2083" i="2"/>
  <c r="X2083" i="2"/>
  <c r="R2083" i="2"/>
  <c r="O2083" i="2"/>
  <c r="E2083" i="2"/>
  <c r="K2083" i="2"/>
  <c r="J2083" i="2"/>
  <c r="G2083" i="2"/>
  <c r="Q2083" i="2"/>
  <c r="M2083" i="2"/>
  <c r="H2083" i="2"/>
  <c r="W2083" i="2"/>
  <c r="Z2083" i="2"/>
  <c r="T2105" i="2"/>
  <c r="I2105" i="2"/>
  <c r="Y2105" i="2"/>
  <c r="R2105" i="2"/>
  <c r="J2105" i="2"/>
  <c r="AA2105" i="2"/>
  <c r="H2105" i="2"/>
  <c r="X2105" i="2"/>
  <c r="M2105" i="2"/>
  <c r="F2105" i="2"/>
  <c r="G2105" i="2"/>
  <c r="Z2105" i="2"/>
  <c r="L2105" i="2"/>
  <c r="Q2105" i="2"/>
  <c r="N2105" i="2"/>
  <c r="O2105" i="2"/>
  <c r="K2105" i="2"/>
  <c r="P2105" i="2"/>
  <c r="E2105" i="2"/>
  <c r="U2105" i="2"/>
  <c r="V2105" i="2"/>
  <c r="W2105" i="2"/>
  <c r="S2105" i="2"/>
  <c r="E2016" i="2"/>
  <c r="V2016" i="2"/>
  <c r="R2016" i="2"/>
  <c r="S2016" i="2"/>
  <c r="X2016" i="2"/>
  <c r="Q2016" i="2"/>
  <c r="F2016" i="2"/>
  <c r="AA2016" i="2"/>
  <c r="W2016" i="2"/>
  <c r="N2016" i="2"/>
  <c r="O2016" i="2"/>
  <c r="I2016" i="2"/>
  <c r="K2016" i="2"/>
  <c r="G2016" i="2"/>
  <c r="J2016" i="2"/>
  <c r="Z2016" i="2"/>
  <c r="Y2016" i="2"/>
  <c r="P2016" i="2"/>
  <c r="L2016" i="2"/>
  <c r="H2016" i="2"/>
  <c r="T2016" i="2"/>
  <c r="U2016" i="2"/>
  <c r="M2016" i="2"/>
  <c r="L2055" i="2"/>
  <c r="V2055" i="2"/>
  <c r="Q2055" i="2"/>
  <c r="Y2055" i="2"/>
  <c r="N2055" i="2"/>
  <c r="AA2055" i="2"/>
  <c r="F2055" i="2"/>
  <c r="X2055" i="2"/>
  <c r="S2055" i="2"/>
  <c r="E2055" i="2"/>
  <c r="R2055" i="2"/>
  <c r="M2055" i="2"/>
  <c r="Z2055" i="2"/>
  <c r="I2055" i="2"/>
  <c r="O2055" i="2"/>
  <c r="K2055" i="2"/>
  <c r="U2055" i="2"/>
  <c r="H2055" i="2"/>
  <c r="P2055" i="2"/>
  <c r="G2055" i="2"/>
  <c r="T2055" i="2"/>
  <c r="J2055" i="2"/>
  <c r="W2055" i="2"/>
  <c r="E2391" i="2"/>
  <c r="L2391" i="2"/>
  <c r="N2391" i="2"/>
  <c r="W2391" i="2"/>
  <c r="V2391" i="2"/>
  <c r="T2391" i="2"/>
  <c r="O2391" i="2"/>
  <c r="U2391" i="2"/>
  <c r="Q2391" i="2"/>
  <c r="X2391" i="2"/>
  <c r="S2391" i="2"/>
  <c r="Y2391" i="2"/>
  <c r="H2391" i="2"/>
  <c r="AA2391" i="2"/>
  <c r="Z2391" i="2"/>
  <c r="J2391" i="2"/>
  <c r="P2391" i="2"/>
  <c r="G2391" i="2"/>
  <c r="R2391" i="2"/>
  <c r="K2391" i="2"/>
  <c r="I2391" i="2"/>
  <c r="AB2391" i="2"/>
  <c r="F2391" i="2"/>
  <c r="M2391" i="2"/>
  <c r="X2151" i="2"/>
  <c r="W2151" i="2"/>
  <c r="K2151" i="2"/>
  <c r="R2151" i="2"/>
  <c r="V2151" i="2"/>
  <c r="S2151" i="2"/>
  <c r="G2151" i="2"/>
  <c r="AB2151" i="2"/>
  <c r="E2151" i="2"/>
  <c r="O2151" i="2"/>
  <c r="J2151" i="2"/>
  <c r="AA2151" i="2"/>
  <c r="P2151" i="2"/>
  <c r="H2151" i="2"/>
  <c r="U2151" i="2"/>
  <c r="I2151" i="2"/>
  <c r="F2151" i="2"/>
  <c r="Q2151" i="2"/>
  <c r="N2151" i="2"/>
  <c r="Y2151" i="2"/>
  <c r="T2151" i="2"/>
  <c r="M2151" i="2"/>
  <c r="L2151" i="2"/>
  <c r="Z2151" i="2"/>
  <c r="M1973" i="2"/>
  <c r="F1973" i="2"/>
  <c r="V1973" i="2"/>
  <c r="AA1973" i="2"/>
  <c r="L1973" i="2"/>
  <c r="P1973" i="2"/>
  <c r="Q1973" i="2"/>
  <c r="J1973" i="2"/>
  <c r="Z1973" i="2"/>
  <c r="G1973" i="2"/>
  <c r="T1973" i="2"/>
  <c r="X1973" i="2"/>
  <c r="E1973" i="2"/>
  <c r="U1973" i="2"/>
  <c r="N1973" i="2"/>
  <c r="K1973" i="2"/>
  <c r="O1973" i="2"/>
  <c r="Y1973" i="2"/>
  <c r="H1973" i="2"/>
  <c r="R1973" i="2"/>
  <c r="S1973" i="2"/>
  <c r="I1973" i="2"/>
  <c r="W1973" i="2"/>
  <c r="H2094" i="2"/>
  <c r="Q2094" i="2"/>
  <c r="E2094" i="2"/>
  <c r="AA2094" i="2"/>
  <c r="G2094" i="2"/>
  <c r="S2094" i="2"/>
  <c r="P2094" i="2"/>
  <c r="Y2094" i="2"/>
  <c r="U2094" i="2"/>
  <c r="K2094" i="2"/>
  <c r="R2094" i="2"/>
  <c r="N2094" i="2"/>
  <c r="X2094" i="2"/>
  <c r="O2094" i="2"/>
  <c r="I2094" i="2"/>
  <c r="M2094" i="2"/>
  <c r="Z2094" i="2"/>
  <c r="T2094" i="2"/>
  <c r="V2094" i="2"/>
  <c r="J2094" i="2"/>
  <c r="F2094" i="2"/>
  <c r="L2094" i="2"/>
  <c r="W2094" i="2"/>
  <c r="F2220" i="2"/>
  <c r="AA2220" i="2"/>
  <c r="AB2220" i="2"/>
  <c r="L2220" i="2"/>
  <c r="Z2220" i="2"/>
  <c r="U2220" i="2"/>
  <c r="K2220" i="2"/>
  <c r="G2220" i="2"/>
  <c r="H2220" i="2"/>
  <c r="N2220" i="2"/>
  <c r="J2220" i="2"/>
  <c r="Y2220" i="2"/>
  <c r="P2220" i="2"/>
  <c r="R2220" i="2"/>
  <c r="S2220" i="2"/>
  <c r="O2220" i="2"/>
  <c r="Q2220" i="2"/>
  <c r="I2220" i="2"/>
  <c r="E2220" i="2"/>
  <c r="V2220" i="2"/>
  <c r="W2220" i="2"/>
  <c r="X2220" i="2"/>
  <c r="T2220" i="2"/>
  <c r="M2220" i="2"/>
  <c r="T2291" i="2"/>
  <c r="E2291" i="2"/>
  <c r="L2291" i="2"/>
  <c r="W2291" i="2"/>
  <c r="V2291" i="2"/>
  <c r="P2291" i="2"/>
  <c r="G2291" i="2"/>
  <c r="Q2291" i="2"/>
  <c r="I2291" i="2"/>
  <c r="R2291" i="2"/>
  <c r="J2291" i="2"/>
  <c r="Z2291" i="2"/>
  <c r="Y2291" i="2"/>
  <c r="N2291" i="2"/>
  <c r="S2291" i="2"/>
  <c r="U2291" i="2"/>
  <c r="K2291" i="2"/>
  <c r="M2291" i="2"/>
  <c r="X2291" i="2"/>
  <c r="AA2291" i="2"/>
  <c r="O2291" i="2"/>
  <c r="H2291" i="2"/>
  <c r="AB2291" i="2"/>
  <c r="F2291" i="2"/>
  <c r="F2188" i="2"/>
  <c r="AA2188" i="2"/>
  <c r="W2188" i="2"/>
  <c r="S2188" i="2"/>
  <c r="T2188" i="2"/>
  <c r="U2188" i="2"/>
  <c r="K2188" i="2"/>
  <c r="G2188" i="2"/>
  <c r="AB2188" i="2"/>
  <c r="X2188" i="2"/>
  <c r="Z2188" i="2"/>
  <c r="I2188" i="2"/>
  <c r="P2188" i="2"/>
  <c r="H2188" i="2"/>
  <c r="Q2188" i="2"/>
  <c r="V2188" i="2"/>
  <c r="N2188" i="2"/>
  <c r="M2188" i="2"/>
  <c r="L2188" i="2"/>
  <c r="J2188" i="2"/>
  <c r="Y2188" i="2"/>
  <c r="E2188" i="2"/>
  <c r="R2188" i="2"/>
  <c r="O2188" i="2"/>
  <c r="H2057" i="2"/>
  <c r="X2057" i="2"/>
  <c r="M2057" i="2"/>
  <c r="J2057" i="2"/>
  <c r="N2057" i="2"/>
  <c r="V2057" i="2"/>
  <c r="L2057" i="2"/>
  <c r="Q2057" i="2"/>
  <c r="R2057" i="2"/>
  <c r="K2057" i="2"/>
  <c r="G2057" i="2"/>
  <c r="P2057" i="2"/>
  <c r="E2057" i="2"/>
  <c r="U2057" i="2"/>
  <c r="Z2057" i="2"/>
  <c r="S2057" i="2"/>
  <c r="O2057" i="2"/>
  <c r="T2057" i="2"/>
  <c r="I2057" i="2"/>
  <c r="Y2057" i="2"/>
  <c r="F2057" i="2"/>
  <c r="AA2057" i="2"/>
  <c r="W2057" i="2"/>
  <c r="L2031" i="2"/>
  <c r="F2031" i="2"/>
  <c r="J2031" i="2"/>
  <c r="R2031" i="2"/>
  <c r="P2031" i="2"/>
  <c r="Y2031" i="2"/>
  <c r="T2031" i="2"/>
  <c r="V2031" i="2"/>
  <c r="Z2031" i="2"/>
  <c r="AA2031" i="2"/>
  <c r="U2031" i="2"/>
  <c r="K2031" i="2"/>
  <c r="O2031" i="2"/>
  <c r="S2031" i="2"/>
  <c r="E2031" i="2"/>
  <c r="G2031" i="2"/>
  <c r="N2031" i="2"/>
  <c r="H2031" i="2"/>
  <c r="M2031" i="2"/>
  <c r="Q2031" i="2"/>
  <c r="I2031" i="2"/>
  <c r="W2031" i="2"/>
  <c r="X2031" i="2"/>
  <c r="R2113" i="2"/>
  <c r="K2113" i="2"/>
  <c r="AA2113" i="2"/>
  <c r="H2113" i="2"/>
  <c r="U2113" i="2"/>
  <c r="I2113" i="2"/>
  <c r="F2113" i="2"/>
  <c r="V2113" i="2"/>
  <c r="O2113" i="2"/>
  <c r="L2113" i="2"/>
  <c r="X2113" i="2"/>
  <c r="P2113" i="2"/>
  <c r="J2113" i="2"/>
  <c r="Z2113" i="2"/>
  <c r="S2113" i="2"/>
  <c r="T2113" i="2"/>
  <c r="E2113" i="2"/>
  <c r="Q2113" i="2"/>
  <c r="N2113" i="2"/>
  <c r="G2113" i="2"/>
  <c r="W2113" i="2"/>
  <c r="M2113" i="2"/>
  <c r="Y2113" i="2"/>
  <c r="H2099" i="2"/>
  <c r="E2099" i="2"/>
  <c r="W2099" i="2"/>
  <c r="K2099" i="2"/>
  <c r="Z2099" i="2"/>
  <c r="O2099" i="2"/>
  <c r="L2099" i="2"/>
  <c r="U2099" i="2"/>
  <c r="I2099" i="2"/>
  <c r="AA2099" i="2"/>
  <c r="V2099" i="2"/>
  <c r="J2099" i="2"/>
  <c r="T2099" i="2"/>
  <c r="N2099" i="2"/>
  <c r="Y2099" i="2"/>
  <c r="P2099" i="2"/>
  <c r="X2099" i="2"/>
  <c r="S2099" i="2"/>
  <c r="G2099" i="2"/>
  <c r="R2099" i="2"/>
  <c r="Q2099" i="2"/>
  <c r="F2099" i="2"/>
  <c r="M2099" i="2"/>
  <c r="X1963" i="2"/>
  <c r="T1963" i="2"/>
  <c r="G1963" i="2"/>
  <c r="R1963" i="2"/>
  <c r="S1963" i="2"/>
  <c r="V1963" i="2"/>
  <c r="H1963" i="2"/>
  <c r="E1963" i="2"/>
  <c r="W1963" i="2"/>
  <c r="K1963" i="2"/>
  <c r="P1963" i="2"/>
  <c r="Q1963" i="2"/>
  <c r="U1963" i="2"/>
  <c r="I1963" i="2"/>
  <c r="AA1963" i="2"/>
  <c r="F1963" i="2"/>
  <c r="Z1963" i="2"/>
  <c r="L1963" i="2"/>
  <c r="N1963" i="2"/>
  <c r="Y1963" i="2"/>
  <c r="J1963" i="2"/>
  <c r="M1963" i="2"/>
  <c r="O1963" i="2"/>
  <c r="G2108" i="2"/>
  <c r="X2108" i="2"/>
  <c r="F2108" i="2"/>
  <c r="K2108" i="2"/>
  <c r="U2108" i="2"/>
  <c r="L2108" i="2"/>
  <c r="H2108" i="2"/>
  <c r="O2108" i="2"/>
  <c r="P2108" i="2"/>
  <c r="V2108" i="2"/>
  <c r="Y2108" i="2"/>
  <c r="R2108" i="2"/>
  <c r="N2108" i="2"/>
  <c r="Z2108" i="2"/>
  <c r="AA2108" i="2"/>
  <c r="Q2108" i="2"/>
  <c r="I2108" i="2"/>
  <c r="E2108" i="2"/>
  <c r="W2108" i="2"/>
  <c r="S2108" i="2"/>
  <c r="J2108" i="2"/>
  <c r="T2108" i="2"/>
  <c r="M2108" i="2"/>
  <c r="K2300" i="2"/>
  <c r="T2300" i="2"/>
  <c r="H2300" i="2"/>
  <c r="J2300" i="2"/>
  <c r="G2300" i="2"/>
  <c r="R2300" i="2"/>
  <c r="S2300" i="2"/>
  <c r="AA2300" i="2"/>
  <c r="V2300" i="2"/>
  <c r="I2300" i="2"/>
  <c r="M2300" i="2"/>
  <c r="E2300" i="2"/>
  <c r="Z2300" i="2"/>
  <c r="O2300" i="2"/>
  <c r="P2300" i="2"/>
  <c r="Y2300" i="2"/>
  <c r="W2300" i="2"/>
  <c r="L2300" i="2"/>
  <c r="AB2300" i="2"/>
  <c r="N2300" i="2"/>
  <c r="U2300" i="2"/>
  <c r="F2300" i="2"/>
  <c r="Q2300" i="2"/>
  <c r="X2300" i="2"/>
  <c r="F2376" i="2"/>
  <c r="V2376" i="2"/>
  <c r="S2376" i="2"/>
  <c r="P2376" i="2"/>
  <c r="T2376" i="2"/>
  <c r="E2376" i="2"/>
  <c r="J2376" i="2"/>
  <c r="K2376" i="2"/>
  <c r="L2376" i="2"/>
  <c r="AB2376" i="2"/>
  <c r="I2376" i="2"/>
  <c r="N2376" i="2"/>
  <c r="O2376" i="2"/>
  <c r="X2376" i="2"/>
  <c r="Q2376" i="2"/>
  <c r="Y2376" i="2"/>
  <c r="R2376" i="2"/>
  <c r="AA2376" i="2"/>
  <c r="G2376" i="2"/>
  <c r="M2376" i="2"/>
  <c r="W2376" i="2"/>
  <c r="U2376" i="2"/>
  <c r="Z2376" i="2"/>
  <c r="H2376" i="2"/>
  <c r="L2206" i="2"/>
  <c r="U2206" i="2"/>
  <c r="P2206" i="2"/>
  <c r="R2206" i="2"/>
  <c r="V2206" i="2"/>
  <c r="S2206" i="2"/>
  <c r="I2206" i="2"/>
  <c r="T2206" i="2"/>
  <c r="E2206" i="2"/>
  <c r="N2206" i="2"/>
  <c r="K2206" i="2"/>
  <c r="F2206" i="2"/>
  <c r="Q2206" i="2"/>
  <c r="AB2206" i="2"/>
  <c r="X2206" i="2"/>
  <c r="G2206" i="2"/>
  <c r="AA2206" i="2"/>
  <c r="O2206" i="2"/>
  <c r="H2206" i="2"/>
  <c r="W2206" i="2"/>
  <c r="Y2206" i="2"/>
  <c r="Z2206" i="2"/>
  <c r="M2206" i="2"/>
  <c r="J2206" i="2"/>
  <c r="E2160" i="2"/>
  <c r="V2160" i="2"/>
  <c r="R2160" i="2"/>
  <c r="X2160" i="2"/>
  <c r="Z2160" i="2"/>
  <c r="Y2160" i="2"/>
  <c r="F2160" i="2"/>
  <c r="AA2160" i="2"/>
  <c r="W2160" i="2"/>
  <c r="O2160" i="2"/>
  <c r="J2160" i="2"/>
  <c r="I2160" i="2"/>
  <c r="K2160" i="2"/>
  <c r="G2160" i="2"/>
  <c r="AB2160" i="2"/>
  <c r="H2160" i="2"/>
  <c r="T2160" i="2"/>
  <c r="U2160" i="2"/>
  <c r="P2160" i="2"/>
  <c r="L2160" i="2"/>
  <c r="N2160" i="2"/>
  <c r="S2160" i="2"/>
  <c r="M2160" i="2"/>
  <c r="Q2160" i="2"/>
  <c r="G2454" i="2"/>
  <c r="AB2454" i="2"/>
  <c r="X2454" i="2"/>
  <c r="T2454" i="2"/>
  <c r="P2454" i="2"/>
  <c r="V2454" i="2"/>
  <c r="L2454" i="2"/>
  <c r="H2454" i="2"/>
  <c r="O2454" i="2"/>
  <c r="E2454" i="2"/>
  <c r="U2454" i="2"/>
  <c r="R2454" i="2"/>
  <c r="Q2454" i="2"/>
  <c r="M2454" i="2"/>
  <c r="Y2454" i="2"/>
  <c r="AA2454" i="2"/>
  <c r="Z2454" i="2"/>
  <c r="N2454" i="2"/>
  <c r="F2454" i="2"/>
  <c r="W2454" i="2"/>
  <c r="S2454" i="2"/>
  <c r="I2454" i="2"/>
  <c r="K2454" i="2"/>
  <c r="J2454" i="2"/>
  <c r="Q2010" i="2"/>
  <c r="H2010" i="2"/>
  <c r="G2010" i="2"/>
  <c r="V2010" i="2"/>
  <c r="N2010" i="2"/>
  <c r="I2010" i="2"/>
  <c r="T2010" i="2"/>
  <c r="M2010" i="2"/>
  <c r="W2010" i="2"/>
  <c r="S2010" i="2"/>
  <c r="AA2010" i="2"/>
  <c r="L2010" i="2"/>
  <c r="P2010" i="2"/>
  <c r="R2010" i="2"/>
  <c r="E2010" i="2"/>
  <c r="Z2010" i="2"/>
  <c r="O2010" i="2"/>
  <c r="F2010" i="2"/>
  <c r="U2010" i="2"/>
  <c r="J2010" i="2"/>
  <c r="Y2010" i="2"/>
  <c r="X2010" i="2"/>
  <c r="K2010" i="2"/>
  <c r="M2149" i="2"/>
  <c r="F2149" i="2"/>
  <c r="V2149" i="2"/>
  <c r="W2149" i="2"/>
  <c r="S2149" i="2"/>
  <c r="T2149" i="2"/>
  <c r="Q2149" i="2"/>
  <c r="J2149" i="2"/>
  <c r="Z2149" i="2"/>
  <c r="H2149" i="2"/>
  <c r="K2149" i="2"/>
  <c r="AB2149" i="2"/>
  <c r="E2149" i="2"/>
  <c r="U2149" i="2"/>
  <c r="N2149" i="2"/>
  <c r="G2149" i="2"/>
  <c r="P2149" i="2"/>
  <c r="AA2149" i="2"/>
  <c r="R2149" i="2"/>
  <c r="O2149" i="2"/>
  <c r="I2149" i="2"/>
  <c r="X2149" i="2"/>
  <c r="L2149" i="2"/>
  <c r="Y2149" i="2"/>
  <c r="Y2090" i="2"/>
  <c r="M2090" i="2"/>
  <c r="H2090" i="2"/>
  <c r="Z2090" i="2"/>
  <c r="AA2090" i="2"/>
  <c r="R2090" i="2"/>
  <c r="F2090" i="2"/>
  <c r="L2090" i="2"/>
  <c r="E2090" i="2"/>
  <c r="X2090" i="2"/>
  <c r="J2090" i="2"/>
  <c r="N2090" i="2"/>
  <c r="I2090" i="2"/>
  <c r="T2090" i="2"/>
  <c r="P2090" i="2"/>
  <c r="W2090" i="2"/>
  <c r="S2090" i="2"/>
  <c r="O2090" i="2"/>
  <c r="Q2090" i="2"/>
  <c r="U2090" i="2"/>
  <c r="G2090" i="2"/>
  <c r="V2090" i="2"/>
  <c r="K2090" i="2"/>
  <c r="E2236" i="2"/>
  <c r="X2236" i="2"/>
  <c r="F2236" i="2"/>
  <c r="K2236" i="2"/>
  <c r="G2236" i="2"/>
  <c r="M2236" i="2"/>
  <c r="H2236" i="2"/>
  <c r="J2236" i="2"/>
  <c r="P2236" i="2"/>
  <c r="V2236" i="2"/>
  <c r="AB2236" i="2"/>
  <c r="I2236" i="2"/>
  <c r="N2236" i="2"/>
  <c r="O2236" i="2"/>
  <c r="AA2236" i="2"/>
  <c r="R2236" i="2"/>
  <c r="L2236" i="2"/>
  <c r="Y2236" i="2"/>
  <c r="S2236" i="2"/>
  <c r="Z2236" i="2"/>
  <c r="T2236" i="2"/>
  <c r="W2236" i="2"/>
  <c r="Q2236" i="2"/>
  <c r="U2236" i="2"/>
  <c r="L2362" i="2"/>
  <c r="H2362" i="2"/>
  <c r="M2362" i="2"/>
  <c r="U2362" i="2"/>
  <c r="P2362" i="2"/>
  <c r="V2362" i="2"/>
  <c r="Q2362" i="2"/>
  <c r="S2362" i="2"/>
  <c r="I2362" i="2"/>
  <c r="E2362" i="2"/>
  <c r="N2362" i="2"/>
  <c r="R2362" i="2"/>
  <c r="F2362" i="2"/>
  <c r="W2362" i="2"/>
  <c r="X2362" i="2"/>
  <c r="O2362" i="2"/>
  <c r="AA2362" i="2"/>
  <c r="Z2362" i="2"/>
  <c r="Y2362" i="2"/>
  <c r="G2362" i="2"/>
  <c r="K2362" i="2"/>
  <c r="AB2362" i="2"/>
  <c r="J2362" i="2"/>
  <c r="T2362" i="2"/>
  <c r="F2389" i="2"/>
  <c r="N2389" i="2"/>
  <c r="AB2389" i="2"/>
  <c r="X2389" i="2"/>
  <c r="Y2389" i="2"/>
  <c r="M2389" i="2"/>
  <c r="V2389" i="2"/>
  <c r="R2389" i="2"/>
  <c r="L2389" i="2"/>
  <c r="H2389" i="2"/>
  <c r="P2389" i="2"/>
  <c r="I2389" i="2"/>
  <c r="J2389" i="2"/>
  <c r="U2389" i="2"/>
  <c r="O2389" i="2"/>
  <c r="AA2389" i="2"/>
  <c r="S2389" i="2"/>
  <c r="W2389" i="2"/>
  <c r="G2389" i="2"/>
  <c r="Z2389" i="2"/>
  <c r="E2389" i="2"/>
  <c r="Q2389" i="2"/>
  <c r="K2389" i="2"/>
  <c r="T2389" i="2"/>
  <c r="E2351" i="2"/>
  <c r="Z2351" i="2"/>
  <c r="X2351" i="2"/>
  <c r="I2351" i="2"/>
  <c r="T2351" i="2"/>
  <c r="S2351" i="2"/>
  <c r="H2351" i="2"/>
  <c r="M2351" i="2"/>
  <c r="V2351" i="2"/>
  <c r="P2351" i="2"/>
  <c r="W2351" i="2"/>
  <c r="J2351" i="2"/>
  <c r="O2351" i="2"/>
  <c r="AA2351" i="2"/>
  <c r="N2351" i="2"/>
  <c r="L2351" i="2"/>
  <c r="R2351" i="2"/>
  <c r="Q2351" i="2"/>
  <c r="F2351" i="2"/>
  <c r="K2351" i="2"/>
  <c r="Y2351" i="2"/>
  <c r="G2351" i="2"/>
  <c r="U2351" i="2"/>
  <c r="AB2351" i="2"/>
  <c r="I2069" i="2"/>
  <c r="Y2069" i="2"/>
  <c r="R2069" i="2"/>
  <c r="S2069" i="2"/>
  <c r="L2069" i="2"/>
  <c r="P2069" i="2"/>
  <c r="M2069" i="2"/>
  <c r="F2069" i="2"/>
  <c r="V2069" i="2"/>
  <c r="AA2069" i="2"/>
  <c r="T2069" i="2"/>
  <c r="X2069" i="2"/>
  <c r="Q2069" i="2"/>
  <c r="J2069" i="2"/>
  <c r="Z2069" i="2"/>
  <c r="G2069" i="2"/>
  <c r="H2069" i="2"/>
  <c r="E2069" i="2"/>
  <c r="U2069" i="2"/>
  <c r="N2069" i="2"/>
  <c r="K2069" i="2"/>
  <c r="O2069" i="2"/>
  <c r="W2069" i="2"/>
  <c r="F2157" i="2"/>
  <c r="V2157" i="2"/>
  <c r="O2157" i="2"/>
  <c r="H2157" i="2"/>
  <c r="Q2157" i="2"/>
  <c r="L2157" i="2"/>
  <c r="J2157" i="2"/>
  <c r="G2157" i="2"/>
  <c r="AA2157" i="2"/>
  <c r="Y2157" i="2"/>
  <c r="E2157" i="2"/>
  <c r="N2157" i="2"/>
  <c r="K2157" i="2"/>
  <c r="P2157" i="2"/>
  <c r="T2157" i="2"/>
  <c r="M2157" i="2"/>
  <c r="R2157" i="2"/>
  <c r="S2157" i="2"/>
  <c r="X2157" i="2"/>
  <c r="AB2157" i="2"/>
  <c r="Z2157" i="2"/>
  <c r="W2157" i="2"/>
  <c r="I2157" i="2"/>
  <c r="U2157" i="2"/>
  <c r="E2339" i="2"/>
  <c r="Q2339" i="2"/>
  <c r="Z2339" i="2"/>
  <c r="AB2339" i="2"/>
  <c r="F2339" i="2"/>
  <c r="V2339" i="2"/>
  <c r="O2339" i="2"/>
  <c r="AA2339" i="2"/>
  <c r="J2339" i="2"/>
  <c r="U2339" i="2"/>
  <c r="Y2339" i="2"/>
  <c r="I2339" i="2"/>
  <c r="X2339" i="2"/>
  <c r="K2339" i="2"/>
  <c r="M2339" i="2"/>
  <c r="L2339" i="2"/>
  <c r="G2339" i="2"/>
  <c r="H2339" i="2"/>
  <c r="N2339" i="2"/>
  <c r="T2339" i="2"/>
  <c r="S2339" i="2"/>
  <c r="W2339" i="2"/>
  <c r="P2339" i="2"/>
  <c r="R2339" i="2"/>
  <c r="F2114" i="2"/>
  <c r="H2114" i="2"/>
  <c r="I2114" i="2"/>
  <c r="K2114" i="2"/>
  <c r="W2114" i="2"/>
  <c r="E2114" i="2"/>
  <c r="P2114" i="2"/>
  <c r="T2114" i="2"/>
  <c r="O2114" i="2"/>
  <c r="N2114" i="2"/>
  <c r="Z2114" i="2"/>
  <c r="M2114" i="2"/>
  <c r="X2114" i="2"/>
  <c r="Y2114" i="2"/>
  <c r="R2114" i="2"/>
  <c r="S2114" i="2"/>
  <c r="G2114" i="2"/>
  <c r="U2114" i="2"/>
  <c r="Q2114" i="2"/>
  <c r="L2114" i="2"/>
  <c r="AA2114" i="2"/>
  <c r="V2114" i="2"/>
  <c r="J2114" i="2"/>
  <c r="O2084" i="2"/>
  <c r="K2084" i="2"/>
  <c r="L2084" i="2"/>
  <c r="N2084" i="2"/>
  <c r="H2084" i="2"/>
  <c r="Q2084" i="2"/>
  <c r="J2084" i="2"/>
  <c r="F2084" i="2"/>
  <c r="AA2084" i="2"/>
  <c r="S2084" i="2"/>
  <c r="U2084" i="2"/>
  <c r="Z2084" i="2"/>
  <c r="R2084" i="2"/>
  <c r="I2084" i="2"/>
  <c r="P2084" i="2"/>
  <c r="X2084" i="2"/>
  <c r="M2084" i="2"/>
  <c r="E2084" i="2"/>
  <c r="V2084" i="2"/>
  <c r="G2084" i="2"/>
  <c r="T2084" i="2"/>
  <c r="W2084" i="2"/>
  <c r="Y2084" i="2"/>
  <c r="S2040" i="2"/>
  <c r="T2040" i="2"/>
  <c r="P2040" i="2"/>
  <c r="AA2040" i="2"/>
  <c r="M2040" i="2"/>
  <c r="Q2040" i="2"/>
  <c r="E2040" i="2"/>
  <c r="X2040" i="2"/>
  <c r="Z2040" i="2"/>
  <c r="L2040" i="2"/>
  <c r="R2040" i="2"/>
  <c r="Y2040" i="2"/>
  <c r="H2040" i="2"/>
  <c r="J2040" i="2"/>
  <c r="K2040" i="2"/>
  <c r="W2040" i="2"/>
  <c r="I2040" i="2"/>
  <c r="O2040" i="2"/>
  <c r="U2040" i="2"/>
  <c r="V2040" i="2"/>
  <c r="F2040" i="2"/>
  <c r="N2040" i="2"/>
  <c r="G2040" i="2"/>
  <c r="D2427" i="2"/>
  <c r="D2392" i="2"/>
  <c r="U2011" i="2"/>
  <c r="I2011" i="2"/>
  <c r="AA2011" i="2"/>
  <c r="M2011" i="2"/>
  <c r="P2011" i="2"/>
  <c r="H2011" i="2"/>
  <c r="X2011" i="2"/>
  <c r="G2011" i="2"/>
  <c r="R2011" i="2"/>
  <c r="S2011" i="2"/>
  <c r="Q2011" i="2"/>
  <c r="E2011" i="2"/>
  <c r="K2011" i="2"/>
  <c r="Z2011" i="2"/>
  <c r="N2011" i="2"/>
  <c r="J2011" i="2"/>
  <c r="F2011" i="2"/>
  <c r="T2011" i="2"/>
  <c r="W2011" i="2"/>
  <c r="O2011" i="2"/>
  <c r="L2011" i="2"/>
  <c r="Y2011" i="2"/>
  <c r="V2011" i="2"/>
  <c r="L1979" i="2"/>
  <c r="N1979" i="2"/>
  <c r="Y1979" i="2"/>
  <c r="J1979" i="2"/>
  <c r="V1979" i="2"/>
  <c r="F1979" i="2"/>
  <c r="H1979" i="2"/>
  <c r="X1979" i="2"/>
  <c r="G1979" i="2"/>
  <c r="R1979" i="2"/>
  <c r="S1979" i="2"/>
  <c r="Q1979" i="2"/>
  <c r="U1979" i="2"/>
  <c r="I1979" i="2"/>
  <c r="AA1979" i="2"/>
  <c r="M1979" i="2"/>
  <c r="P1979" i="2"/>
  <c r="W1979" i="2"/>
  <c r="K1979" i="2"/>
  <c r="T1979" i="2"/>
  <c r="O1979" i="2"/>
  <c r="E1979" i="2"/>
  <c r="Z1979" i="2"/>
  <c r="D2430" i="2"/>
  <c r="D2327" i="2"/>
  <c r="E2130" i="2"/>
  <c r="P2130" i="2"/>
  <c r="L2130" i="2"/>
  <c r="O2130" i="2"/>
  <c r="N2130" i="2"/>
  <c r="S2130" i="2"/>
  <c r="M2130" i="2"/>
  <c r="X2130" i="2"/>
  <c r="AB2130" i="2"/>
  <c r="R2130" i="2"/>
  <c r="J2130" i="2"/>
  <c r="V2130" i="2"/>
  <c r="U2130" i="2"/>
  <c r="I2130" i="2"/>
  <c r="Q2130" i="2"/>
  <c r="AA2130" i="2"/>
  <c r="W2130" i="2"/>
  <c r="G2130" i="2"/>
  <c r="F2130" i="2"/>
  <c r="H2130" i="2"/>
  <c r="Y2130" i="2"/>
  <c r="T2130" i="2"/>
  <c r="K2130" i="2"/>
  <c r="Z2130" i="2"/>
  <c r="R2001" i="2"/>
  <c r="K2001" i="2"/>
  <c r="AA2001" i="2"/>
  <c r="L2001" i="2"/>
  <c r="Y2001" i="2"/>
  <c r="U2001" i="2"/>
  <c r="F2001" i="2"/>
  <c r="V2001" i="2"/>
  <c r="O2001" i="2"/>
  <c r="H2001" i="2"/>
  <c r="T2001" i="2"/>
  <c r="J2001" i="2"/>
  <c r="Z2001" i="2"/>
  <c r="S2001" i="2"/>
  <c r="P2001" i="2"/>
  <c r="I2001" i="2"/>
  <c r="E2001" i="2"/>
  <c r="X2001" i="2"/>
  <c r="N2001" i="2"/>
  <c r="Q2001" i="2"/>
  <c r="G2001" i="2"/>
  <c r="M2001" i="2"/>
  <c r="W2001" i="2"/>
  <c r="E2146" i="2"/>
  <c r="P2146" i="2"/>
  <c r="I2146" i="2"/>
  <c r="O2146" i="2"/>
  <c r="N2146" i="2"/>
  <c r="J2146" i="2"/>
  <c r="M2146" i="2"/>
  <c r="X2146" i="2"/>
  <c r="Y2146" i="2"/>
  <c r="R2146" i="2"/>
  <c r="S2146" i="2"/>
  <c r="W2146" i="2"/>
  <c r="U2146" i="2"/>
  <c r="Q2146" i="2"/>
  <c r="AB2146" i="2"/>
  <c r="AA2146" i="2"/>
  <c r="V2146" i="2"/>
  <c r="Z2146" i="2"/>
  <c r="L2146" i="2"/>
  <c r="F2146" i="2"/>
  <c r="K2146" i="2"/>
  <c r="H2146" i="2"/>
  <c r="G2146" i="2"/>
  <c r="T2146" i="2"/>
  <c r="D2315" i="2"/>
  <c r="D2480" i="2"/>
  <c r="R2232" i="2" l="1"/>
  <c r="J2232" i="2"/>
  <c r="S2232" i="2"/>
  <c r="P2232" i="2"/>
  <c r="Q2232" i="2"/>
  <c r="W2232" i="2"/>
  <c r="AA2232" i="2"/>
  <c r="M2232" i="2"/>
  <c r="H2232" i="2"/>
  <c r="T2232" i="2"/>
  <c r="K2232" i="2"/>
  <c r="E2232" i="2"/>
  <c r="O2232" i="2"/>
  <c r="V2232" i="2"/>
  <c r="L2232" i="2"/>
  <c r="X2232" i="2"/>
  <c r="Z2232" i="2"/>
  <c r="I2232" i="2"/>
  <c r="N2232" i="2"/>
  <c r="F2232" i="2"/>
  <c r="Y2232" i="2"/>
  <c r="D2557" i="2"/>
  <c r="D2522" i="2"/>
  <c r="D2540" i="2"/>
  <c r="D2569" i="2"/>
  <c r="D2547" i="2"/>
  <c r="D2527" i="2"/>
  <c r="D2559" i="2"/>
  <c r="D2563" i="2"/>
  <c r="D2542" i="2"/>
  <c r="D2538" i="2"/>
  <c r="D2550" i="2"/>
  <c r="D2529" i="2"/>
  <c r="D2530" i="2"/>
  <c r="D2568" i="2"/>
  <c r="D2516" i="2"/>
  <c r="D2548" i="2"/>
  <c r="D2564" i="2"/>
  <c r="D2513" i="2"/>
  <c r="D2561" i="2"/>
  <c r="D2507" i="2"/>
  <c r="D2533" i="2"/>
  <c r="D2514" i="2"/>
  <c r="D2544" i="2"/>
  <c r="D2539" i="2"/>
  <c r="D2546" i="2"/>
  <c r="D2511" i="2"/>
  <c r="D2525" i="2"/>
  <c r="D2570" i="2"/>
  <c r="D2571" i="2"/>
  <c r="D2504" i="2"/>
  <c r="D2535" i="2"/>
  <c r="D2545" i="2"/>
  <c r="D2505" i="2"/>
  <c r="D2558" i="2"/>
  <c r="D2517" i="2"/>
  <c r="D2523" i="2"/>
  <c r="D2526" i="2"/>
  <c r="D2502" i="2"/>
  <c r="D2500" i="2"/>
  <c r="D2534" i="2"/>
  <c r="D2551" i="2"/>
  <c r="D2541" i="2"/>
  <c r="D2567" i="2"/>
  <c r="D2532" i="2"/>
  <c r="D2512" i="2"/>
  <c r="D2537" i="2"/>
  <c r="D2508" i="2"/>
  <c r="D2560" i="2"/>
  <c r="D2506" i="2"/>
  <c r="D2554" i="2"/>
  <c r="D2566" i="2"/>
  <c r="D2553" i="2"/>
  <c r="D2519" i="2"/>
  <c r="D2565" i="2"/>
  <c r="D2509" i="2"/>
  <c r="D2556" i="2"/>
  <c r="D2562" i="2"/>
  <c r="D2552" i="2"/>
  <c r="D2515" i="2"/>
  <c r="D2528" i="2"/>
  <c r="D2503" i="2"/>
  <c r="D2521" i="2"/>
  <c r="D2536" i="2"/>
  <c r="D2555" i="2"/>
  <c r="D2518" i="2"/>
  <c r="D2524" i="2"/>
  <c r="D2520" i="2"/>
  <c r="D2501" i="2"/>
  <c r="D2510" i="2"/>
  <c r="D2531" i="2"/>
  <c r="D2543" i="2"/>
  <c r="D2549" i="2"/>
  <c r="U2498" i="2"/>
  <c r="G2498" i="2"/>
  <c r="K2498" i="2"/>
  <c r="W2498" i="2"/>
  <c r="AA2498" i="2"/>
  <c r="J2498" i="2"/>
  <c r="I2498" i="2"/>
  <c r="T2498" i="2"/>
  <c r="Y2498" i="2"/>
  <c r="AB2498" i="2"/>
  <c r="F2498" i="2"/>
  <c r="Z2498" i="2"/>
  <c r="Q2498" i="2"/>
  <c r="N2498" i="2"/>
  <c r="V2498" i="2"/>
  <c r="X2498" i="2"/>
  <c r="L2498" i="2"/>
  <c r="P2498" i="2"/>
  <c r="O2498" i="2"/>
  <c r="M2498" i="2"/>
  <c r="H2498" i="2"/>
  <c r="R2498" i="2"/>
  <c r="E2498" i="2"/>
  <c r="S2498" i="2"/>
  <c r="E2427" i="2"/>
  <c r="X2427" i="2"/>
  <c r="AA2427" i="2"/>
  <c r="F2427" i="2"/>
  <c r="M2427" i="2"/>
  <c r="V2427" i="2"/>
  <c r="T2427" i="2"/>
  <c r="J2427" i="2"/>
  <c r="K2427" i="2"/>
  <c r="U2427" i="2"/>
  <c r="W2427" i="2"/>
  <c r="H2427" i="2"/>
  <c r="O2427" i="2"/>
  <c r="Y2427" i="2"/>
  <c r="P2427" i="2"/>
  <c r="AB2427" i="2"/>
  <c r="G2427" i="2"/>
  <c r="N2427" i="2"/>
  <c r="R2427" i="2"/>
  <c r="I2427" i="2"/>
  <c r="Z2427" i="2"/>
  <c r="S2427" i="2"/>
  <c r="L2427" i="2"/>
  <c r="Q2427" i="2"/>
  <c r="V2327" i="2"/>
  <c r="AA2327" i="2"/>
  <c r="T2327" i="2"/>
  <c r="N2327" i="2"/>
  <c r="Z2327" i="2"/>
  <c r="M2327" i="2"/>
  <c r="E2327" i="2"/>
  <c r="F2327" i="2"/>
  <c r="K2327" i="2"/>
  <c r="Q2327" i="2"/>
  <c r="W2327" i="2"/>
  <c r="Y2327" i="2"/>
  <c r="O2327" i="2"/>
  <c r="AB2327" i="2"/>
  <c r="P2327" i="2"/>
  <c r="J2327" i="2"/>
  <c r="H2327" i="2"/>
  <c r="G2327" i="2"/>
  <c r="X2327" i="2"/>
  <c r="U2327" i="2"/>
  <c r="R2327" i="2"/>
  <c r="I2327" i="2"/>
  <c r="S2327" i="2"/>
  <c r="L2327" i="2"/>
  <c r="G2430" i="2"/>
  <c r="AB2430" i="2"/>
  <c r="O2430" i="2"/>
  <c r="T2430" i="2"/>
  <c r="E2430" i="2"/>
  <c r="J2430" i="2"/>
  <c r="L2430" i="2"/>
  <c r="M2430" i="2"/>
  <c r="Y2430" i="2"/>
  <c r="P2430" i="2"/>
  <c r="AA2430" i="2"/>
  <c r="Z2430" i="2"/>
  <c r="Q2430" i="2"/>
  <c r="S2430" i="2"/>
  <c r="H2430" i="2"/>
  <c r="K2430" i="2"/>
  <c r="R2430" i="2"/>
  <c r="V2430" i="2"/>
  <c r="F2430" i="2"/>
  <c r="W2430" i="2"/>
  <c r="X2430" i="2"/>
  <c r="I2430" i="2"/>
  <c r="U2430" i="2"/>
  <c r="N2430" i="2"/>
  <c r="O2472" i="2"/>
  <c r="L2472" i="2"/>
  <c r="E2472" i="2"/>
  <c r="Y2472" i="2"/>
  <c r="F2472" i="2"/>
  <c r="Z2472" i="2"/>
  <c r="S2472" i="2"/>
  <c r="P2472" i="2"/>
  <c r="I2472" i="2"/>
  <c r="H2472" i="2"/>
  <c r="V2472" i="2"/>
  <c r="N2472" i="2"/>
  <c r="W2472" i="2"/>
  <c r="M2472" i="2"/>
  <c r="R2472" i="2"/>
  <c r="AA2472" i="2"/>
  <c r="U2472" i="2"/>
  <c r="J2472" i="2"/>
  <c r="G2472" i="2"/>
  <c r="T2472" i="2"/>
  <c r="AB2472" i="2"/>
  <c r="K2472" i="2"/>
  <c r="X2472" i="2"/>
  <c r="Q2472" i="2"/>
  <c r="E2387" i="2"/>
  <c r="Q2387" i="2"/>
  <c r="J2387" i="2"/>
  <c r="L2387" i="2"/>
  <c r="G2387" i="2"/>
  <c r="V2387" i="2"/>
  <c r="AB2387" i="2"/>
  <c r="T2387" i="2"/>
  <c r="X2387" i="2"/>
  <c r="W2387" i="2"/>
  <c r="Z2387" i="2"/>
  <c r="U2387" i="2"/>
  <c r="O2387" i="2"/>
  <c r="AA2387" i="2"/>
  <c r="M2387" i="2"/>
  <c r="I2387" i="2"/>
  <c r="Y2387" i="2"/>
  <c r="F2387" i="2"/>
  <c r="N2387" i="2"/>
  <c r="K2387" i="2"/>
  <c r="S2387" i="2"/>
  <c r="H2387" i="2"/>
  <c r="R2387" i="2"/>
  <c r="P2387" i="2"/>
  <c r="E2407" i="2"/>
  <c r="F2407" i="2"/>
  <c r="K2407" i="2"/>
  <c r="Q2407" i="2"/>
  <c r="L2407" i="2"/>
  <c r="S2407" i="2"/>
  <c r="H2407" i="2"/>
  <c r="T2407" i="2"/>
  <c r="R2407" i="2"/>
  <c r="J2407" i="2"/>
  <c r="W2407" i="2"/>
  <c r="X2407" i="2"/>
  <c r="O2407" i="2"/>
  <c r="U2407" i="2"/>
  <c r="P2407" i="2"/>
  <c r="Y2407" i="2"/>
  <c r="AB2407" i="2"/>
  <c r="I2407" i="2"/>
  <c r="Z2407" i="2"/>
  <c r="AA2407" i="2"/>
  <c r="V2407" i="2"/>
  <c r="N2407" i="2"/>
  <c r="M2407" i="2"/>
  <c r="G2407" i="2"/>
  <c r="F2356" i="2"/>
  <c r="V2356" i="2"/>
  <c r="S2356" i="2"/>
  <c r="AB2356" i="2"/>
  <c r="P2356" i="2"/>
  <c r="Q2356" i="2"/>
  <c r="J2356" i="2"/>
  <c r="Z2356" i="2"/>
  <c r="AA2356" i="2"/>
  <c r="G2356" i="2"/>
  <c r="X2356" i="2"/>
  <c r="I2356" i="2"/>
  <c r="N2356" i="2"/>
  <c r="K2356" i="2"/>
  <c r="L2356" i="2"/>
  <c r="W2356" i="2"/>
  <c r="E2356" i="2"/>
  <c r="Y2356" i="2"/>
  <c r="R2356" i="2"/>
  <c r="O2356" i="2"/>
  <c r="T2356" i="2"/>
  <c r="H2356" i="2"/>
  <c r="U2356" i="2"/>
  <c r="M2356" i="2"/>
  <c r="G2169" i="2"/>
  <c r="W2169" i="2"/>
  <c r="P2169" i="2"/>
  <c r="I2169" i="2"/>
  <c r="Z2169" i="2"/>
  <c r="M2169" i="2"/>
  <c r="K2169" i="2"/>
  <c r="AA2169" i="2"/>
  <c r="T2169" i="2"/>
  <c r="Q2169" i="2"/>
  <c r="E2169" i="2"/>
  <c r="F2169" i="2"/>
  <c r="O2169" i="2"/>
  <c r="H2169" i="2"/>
  <c r="X2169" i="2"/>
  <c r="Y2169" i="2"/>
  <c r="U2169" i="2"/>
  <c r="N2169" i="2"/>
  <c r="S2169" i="2"/>
  <c r="L2169" i="2"/>
  <c r="AB2169" i="2"/>
  <c r="J2169" i="2"/>
  <c r="R2169" i="2"/>
  <c r="V2169" i="2"/>
  <c r="R2379" i="2"/>
  <c r="AA2379" i="2"/>
  <c r="N2379" i="2"/>
  <c r="V2379" i="2"/>
  <c r="G2379" i="2"/>
  <c r="W2379" i="2"/>
  <c r="E2379" i="2"/>
  <c r="Y2379" i="2"/>
  <c r="K2379" i="2"/>
  <c r="U2379" i="2"/>
  <c r="F2379" i="2"/>
  <c r="J2379" i="2"/>
  <c r="O2379" i="2"/>
  <c r="I2379" i="2"/>
  <c r="AB2379" i="2"/>
  <c r="S2379" i="2"/>
  <c r="X2379" i="2"/>
  <c r="Q2379" i="2"/>
  <c r="L2379" i="2"/>
  <c r="P2379" i="2"/>
  <c r="H2379" i="2"/>
  <c r="T2379" i="2"/>
  <c r="Z2379" i="2"/>
  <c r="M2379" i="2"/>
  <c r="F2354" i="2"/>
  <c r="W2354" i="2"/>
  <c r="M2354" i="2"/>
  <c r="O2354" i="2"/>
  <c r="P2354" i="2"/>
  <c r="R2354" i="2"/>
  <c r="G2354" i="2"/>
  <c r="AB2354" i="2"/>
  <c r="S2354" i="2"/>
  <c r="Y2354" i="2"/>
  <c r="U2354" i="2"/>
  <c r="Z2354" i="2"/>
  <c r="L2354" i="2"/>
  <c r="H2354" i="2"/>
  <c r="X2354" i="2"/>
  <c r="K2354" i="2"/>
  <c r="AA2354" i="2"/>
  <c r="N2354" i="2"/>
  <c r="Q2354" i="2"/>
  <c r="T2354" i="2"/>
  <c r="I2354" i="2"/>
  <c r="E2354" i="2"/>
  <c r="V2354" i="2"/>
  <c r="J2354" i="2"/>
  <c r="F2417" i="2"/>
  <c r="J2417" i="2"/>
  <c r="X2417" i="2"/>
  <c r="Q2417" i="2"/>
  <c r="L2417" i="2"/>
  <c r="AB2417" i="2"/>
  <c r="V2417" i="2"/>
  <c r="R2417" i="2"/>
  <c r="H2417" i="2"/>
  <c r="T2417" i="2"/>
  <c r="O2417" i="2"/>
  <c r="P2417" i="2"/>
  <c r="Z2417" i="2"/>
  <c r="U2417" i="2"/>
  <c r="AA2417" i="2"/>
  <c r="W2417" i="2"/>
  <c r="M2417" i="2"/>
  <c r="S2417" i="2"/>
  <c r="G2417" i="2"/>
  <c r="N2417" i="2"/>
  <c r="E2417" i="2"/>
  <c r="K2417" i="2"/>
  <c r="I2417" i="2"/>
  <c r="Y2417" i="2"/>
  <c r="P2179" i="2"/>
  <c r="L2179" i="2"/>
  <c r="W2179" i="2"/>
  <c r="AA2179" i="2"/>
  <c r="X2179" i="2"/>
  <c r="O2179" i="2"/>
  <c r="H2179" i="2"/>
  <c r="M2179" i="2"/>
  <c r="Q2179" i="2"/>
  <c r="AB2179" i="2"/>
  <c r="E2179" i="2"/>
  <c r="I2179" i="2"/>
  <c r="K2179" i="2"/>
  <c r="F2179" i="2"/>
  <c r="J2179" i="2"/>
  <c r="Y2179" i="2"/>
  <c r="N2179" i="2"/>
  <c r="R2179" i="2"/>
  <c r="T2179" i="2"/>
  <c r="V2179" i="2"/>
  <c r="Z2179" i="2"/>
  <c r="G2179" i="2"/>
  <c r="S2179" i="2"/>
  <c r="U2179" i="2"/>
  <c r="J2294" i="2"/>
  <c r="M2294" i="2"/>
  <c r="H2294" i="2"/>
  <c r="X2294" i="2"/>
  <c r="K2294" i="2"/>
  <c r="O2294" i="2"/>
  <c r="R2294" i="2"/>
  <c r="Z2294" i="2"/>
  <c r="U2294" i="2"/>
  <c r="G2294" i="2"/>
  <c r="AA2294" i="2"/>
  <c r="AB2294" i="2"/>
  <c r="Y2294" i="2"/>
  <c r="N2294" i="2"/>
  <c r="I2294" i="2"/>
  <c r="W2294" i="2"/>
  <c r="L2294" i="2"/>
  <c r="S2294" i="2"/>
  <c r="E2294" i="2"/>
  <c r="T2294" i="2"/>
  <c r="P2294" i="2"/>
  <c r="Q2294" i="2"/>
  <c r="F2294" i="2"/>
  <c r="V2294" i="2"/>
  <c r="P2198" i="2"/>
  <c r="L2198" i="2"/>
  <c r="E2198" i="2"/>
  <c r="Z2198" i="2"/>
  <c r="W2198" i="2"/>
  <c r="AA2198" i="2"/>
  <c r="X2198" i="2"/>
  <c r="T2198" i="2"/>
  <c r="M2198" i="2"/>
  <c r="S2198" i="2"/>
  <c r="F2198" i="2"/>
  <c r="V2198" i="2"/>
  <c r="I2198" i="2"/>
  <c r="U2198" i="2"/>
  <c r="O2198" i="2"/>
  <c r="Q2198" i="2"/>
  <c r="J2198" i="2"/>
  <c r="R2198" i="2"/>
  <c r="Y2198" i="2"/>
  <c r="N2198" i="2"/>
  <c r="K2198" i="2"/>
  <c r="H2198" i="2"/>
  <c r="AB2198" i="2"/>
  <c r="G2198" i="2"/>
  <c r="N2436" i="2"/>
  <c r="G2436" i="2"/>
  <c r="AA2436" i="2"/>
  <c r="L2436" i="2"/>
  <c r="E2436" i="2"/>
  <c r="M2436" i="2"/>
  <c r="R2436" i="2"/>
  <c r="K2436" i="2"/>
  <c r="H2436" i="2"/>
  <c r="P2436" i="2"/>
  <c r="U2436" i="2"/>
  <c r="Q2436" i="2"/>
  <c r="V2436" i="2"/>
  <c r="X2436" i="2"/>
  <c r="I2436" i="2"/>
  <c r="Z2436" i="2"/>
  <c r="W2436" i="2"/>
  <c r="Y2436" i="2"/>
  <c r="F2436" i="2"/>
  <c r="O2436" i="2"/>
  <c r="T2436" i="2"/>
  <c r="J2436" i="2"/>
  <c r="S2436" i="2"/>
  <c r="AB2436" i="2"/>
  <c r="W2299" i="2"/>
  <c r="R2299" i="2"/>
  <c r="E2299" i="2"/>
  <c r="P2299" i="2"/>
  <c r="M2299" i="2"/>
  <c r="V2299" i="2"/>
  <c r="H2299" i="2"/>
  <c r="X2299" i="2"/>
  <c r="O2299" i="2"/>
  <c r="S2299" i="2"/>
  <c r="Y2299" i="2"/>
  <c r="N2299" i="2"/>
  <c r="Q2299" i="2"/>
  <c r="Z2299" i="2"/>
  <c r="F2299" i="2"/>
  <c r="U2299" i="2"/>
  <c r="T2299" i="2"/>
  <c r="I2299" i="2"/>
  <c r="G2299" i="2"/>
  <c r="J2299" i="2"/>
  <c r="K2299" i="2"/>
  <c r="AA2299" i="2"/>
  <c r="L2299" i="2"/>
  <c r="AB2299" i="2"/>
  <c r="R2364" i="2"/>
  <c r="K2364" i="2"/>
  <c r="L2364" i="2"/>
  <c r="H2364" i="2"/>
  <c r="I2364" i="2"/>
  <c r="Y2364" i="2"/>
  <c r="F2364" i="2"/>
  <c r="V2364" i="2"/>
  <c r="O2364" i="2"/>
  <c r="T2364" i="2"/>
  <c r="P2364" i="2"/>
  <c r="Q2364" i="2"/>
  <c r="J2364" i="2"/>
  <c r="Z2364" i="2"/>
  <c r="S2364" i="2"/>
  <c r="AB2364" i="2"/>
  <c r="X2364" i="2"/>
  <c r="E2364" i="2"/>
  <c r="N2364" i="2"/>
  <c r="G2364" i="2"/>
  <c r="AA2364" i="2"/>
  <c r="W2364" i="2"/>
  <c r="M2364" i="2"/>
  <c r="U2364" i="2"/>
  <c r="G2449" i="2"/>
  <c r="Z2449" i="2"/>
  <c r="E2449" i="2"/>
  <c r="K2449" i="2"/>
  <c r="I2449" i="2"/>
  <c r="P2449" i="2"/>
  <c r="F2449" i="2"/>
  <c r="N2449" i="2"/>
  <c r="X2449" i="2"/>
  <c r="Q2449" i="2"/>
  <c r="AB2449" i="2"/>
  <c r="Y2449" i="2"/>
  <c r="V2449" i="2"/>
  <c r="R2449" i="2"/>
  <c r="H2449" i="2"/>
  <c r="T2449" i="2"/>
  <c r="O2449" i="2"/>
  <c r="L2449" i="2"/>
  <c r="J2449" i="2"/>
  <c r="U2449" i="2"/>
  <c r="AA2449" i="2"/>
  <c r="W2449" i="2"/>
  <c r="M2449" i="2"/>
  <c r="S2449" i="2"/>
  <c r="H2237" i="2"/>
  <c r="X2237" i="2"/>
  <c r="M2237" i="2"/>
  <c r="R2237" i="2"/>
  <c r="N2237" i="2"/>
  <c r="O2237" i="2"/>
  <c r="L2237" i="2"/>
  <c r="AB2237" i="2"/>
  <c r="Q2237" i="2"/>
  <c r="Z2237" i="2"/>
  <c r="V2237" i="2"/>
  <c r="S2237" i="2"/>
  <c r="P2237" i="2"/>
  <c r="E2237" i="2"/>
  <c r="U2237" i="2"/>
  <c r="Y2237" i="2"/>
  <c r="K2237" i="2"/>
  <c r="G2237" i="2"/>
  <c r="T2237" i="2"/>
  <c r="I2237" i="2"/>
  <c r="J2237" i="2"/>
  <c r="F2237" i="2"/>
  <c r="AA2237" i="2"/>
  <c r="W2237" i="2"/>
  <c r="T2209" i="2"/>
  <c r="I2209" i="2"/>
  <c r="F2209" i="2"/>
  <c r="Q2209" i="2"/>
  <c r="W2209" i="2"/>
  <c r="S2209" i="2"/>
  <c r="H2209" i="2"/>
  <c r="X2209" i="2"/>
  <c r="M2209" i="2"/>
  <c r="N2209" i="2"/>
  <c r="J2209" i="2"/>
  <c r="K2209" i="2"/>
  <c r="P2209" i="2"/>
  <c r="E2209" i="2"/>
  <c r="Y2209" i="2"/>
  <c r="V2209" i="2"/>
  <c r="G2209" i="2"/>
  <c r="O2209" i="2"/>
  <c r="L2209" i="2"/>
  <c r="Z2209" i="2"/>
  <c r="AB2209" i="2"/>
  <c r="AA2209" i="2"/>
  <c r="U2209" i="2"/>
  <c r="R2209" i="2"/>
  <c r="Y2218" i="2"/>
  <c r="Q2218" i="2"/>
  <c r="F2218" i="2"/>
  <c r="J2218" i="2"/>
  <c r="K2218" i="2"/>
  <c r="W2218" i="2"/>
  <c r="E2218" i="2"/>
  <c r="I2218" i="2"/>
  <c r="V2218" i="2"/>
  <c r="Z2218" i="2"/>
  <c r="X2218" i="2"/>
  <c r="R2218" i="2"/>
  <c r="AB2218" i="2"/>
  <c r="L2218" i="2"/>
  <c r="O2218" i="2"/>
  <c r="S2218" i="2"/>
  <c r="G2218" i="2"/>
  <c r="AA2218" i="2"/>
  <c r="M2218" i="2"/>
  <c r="T2218" i="2"/>
  <c r="U2218" i="2"/>
  <c r="P2218" i="2"/>
  <c r="H2218" i="2"/>
  <c r="N2218" i="2"/>
  <c r="S2480" i="2"/>
  <c r="P2480" i="2"/>
  <c r="Q2480" i="2"/>
  <c r="E2480" i="2"/>
  <c r="F2480" i="2"/>
  <c r="N2480" i="2"/>
  <c r="G2480" i="2"/>
  <c r="W2480" i="2"/>
  <c r="T2480" i="2"/>
  <c r="Y2480" i="2"/>
  <c r="M2480" i="2"/>
  <c r="V2480" i="2"/>
  <c r="AA2480" i="2"/>
  <c r="H2480" i="2"/>
  <c r="J2480" i="2"/>
  <c r="L2480" i="2"/>
  <c r="AB2480" i="2"/>
  <c r="Z2480" i="2"/>
  <c r="K2480" i="2"/>
  <c r="X2480" i="2"/>
  <c r="U2480" i="2"/>
  <c r="O2480" i="2"/>
  <c r="I2480" i="2"/>
  <c r="R2480" i="2"/>
  <c r="R2392" i="2"/>
  <c r="K2392" i="2"/>
  <c r="H2392" i="2"/>
  <c r="AB2392" i="2"/>
  <c r="E2392" i="2"/>
  <c r="M2392" i="2"/>
  <c r="F2392" i="2"/>
  <c r="V2392" i="2"/>
  <c r="O2392" i="2"/>
  <c r="P2392" i="2"/>
  <c r="AA2392" i="2"/>
  <c r="U2392" i="2"/>
  <c r="J2392" i="2"/>
  <c r="Z2392" i="2"/>
  <c r="S2392" i="2"/>
  <c r="T2392" i="2"/>
  <c r="L2392" i="2"/>
  <c r="I2392" i="2"/>
  <c r="N2392" i="2"/>
  <c r="G2392" i="2"/>
  <c r="W2392" i="2"/>
  <c r="X2392" i="2"/>
  <c r="Q2392" i="2"/>
  <c r="Y2392" i="2"/>
  <c r="T2343" i="2"/>
  <c r="L2343" i="2"/>
  <c r="R2343" i="2"/>
  <c r="Y2343" i="2"/>
  <c r="S2343" i="2"/>
  <c r="H2343" i="2"/>
  <c r="E2343" i="2"/>
  <c r="Z2343" i="2"/>
  <c r="AA2343" i="2"/>
  <c r="V2343" i="2"/>
  <c r="N2343" i="2"/>
  <c r="AB2343" i="2"/>
  <c r="X2343" i="2"/>
  <c r="F2343" i="2"/>
  <c r="K2343" i="2"/>
  <c r="Q2343" i="2"/>
  <c r="W2343" i="2"/>
  <c r="I2343" i="2"/>
  <c r="O2343" i="2"/>
  <c r="U2343" i="2"/>
  <c r="P2343" i="2"/>
  <c r="J2343" i="2"/>
  <c r="M2343" i="2"/>
  <c r="G2343" i="2"/>
  <c r="T2205" i="2"/>
  <c r="I2205" i="2"/>
  <c r="Y2205" i="2"/>
  <c r="J2205" i="2"/>
  <c r="W2205" i="2"/>
  <c r="S2205" i="2"/>
  <c r="H2205" i="2"/>
  <c r="X2205" i="2"/>
  <c r="M2205" i="2"/>
  <c r="F2205" i="2"/>
  <c r="R2205" i="2"/>
  <c r="K2205" i="2"/>
  <c r="L2205" i="2"/>
  <c r="AB2205" i="2"/>
  <c r="Q2205" i="2"/>
  <c r="N2205" i="2"/>
  <c r="V2205" i="2"/>
  <c r="AA2205" i="2"/>
  <c r="P2205" i="2"/>
  <c r="E2205" i="2"/>
  <c r="U2205" i="2"/>
  <c r="Z2205" i="2"/>
  <c r="G2205" i="2"/>
  <c r="O2205" i="2"/>
  <c r="F2434" i="2"/>
  <c r="W2434" i="2"/>
  <c r="X2434" i="2"/>
  <c r="T2434" i="2"/>
  <c r="P2434" i="2"/>
  <c r="R2434" i="2"/>
  <c r="G2434" i="2"/>
  <c r="AB2434" i="2"/>
  <c r="I2434" i="2"/>
  <c r="Y2434" i="2"/>
  <c r="U2434" i="2"/>
  <c r="J2434" i="2"/>
  <c r="L2434" i="2"/>
  <c r="H2434" i="2"/>
  <c r="M2434" i="2"/>
  <c r="K2434" i="2"/>
  <c r="E2434" i="2"/>
  <c r="N2434" i="2"/>
  <c r="Q2434" i="2"/>
  <c r="S2434" i="2"/>
  <c r="O2434" i="2"/>
  <c r="AA2434" i="2"/>
  <c r="V2434" i="2"/>
  <c r="Z2434" i="2"/>
  <c r="R2388" i="2"/>
  <c r="O2388" i="2"/>
  <c r="L2388" i="2"/>
  <c r="AB2388" i="2"/>
  <c r="U2388" i="2"/>
  <c r="Q2388" i="2"/>
  <c r="F2388" i="2"/>
  <c r="V2388" i="2"/>
  <c r="S2388" i="2"/>
  <c r="P2388" i="2"/>
  <c r="G2388" i="2"/>
  <c r="I2388" i="2"/>
  <c r="J2388" i="2"/>
  <c r="Z2388" i="2"/>
  <c r="W2388" i="2"/>
  <c r="T2388" i="2"/>
  <c r="AA2388" i="2"/>
  <c r="Y2388" i="2"/>
  <c r="N2388" i="2"/>
  <c r="K2388" i="2"/>
  <c r="H2388" i="2"/>
  <c r="X2388" i="2"/>
  <c r="E2388" i="2"/>
  <c r="M2388" i="2"/>
  <c r="H2262" i="2"/>
  <c r="Q2262" i="2"/>
  <c r="Y2262" i="2"/>
  <c r="J2262" i="2"/>
  <c r="G2262" i="2"/>
  <c r="K2262" i="2"/>
  <c r="P2262" i="2"/>
  <c r="L2262" i="2"/>
  <c r="U2262" i="2"/>
  <c r="Z2262" i="2"/>
  <c r="W2262" i="2"/>
  <c r="R2262" i="2"/>
  <c r="X2262" i="2"/>
  <c r="T2262" i="2"/>
  <c r="E2262" i="2"/>
  <c r="S2262" i="2"/>
  <c r="F2262" i="2"/>
  <c r="AA2262" i="2"/>
  <c r="I2262" i="2"/>
  <c r="AB2262" i="2"/>
  <c r="M2262" i="2"/>
  <c r="N2262" i="2"/>
  <c r="O2262" i="2"/>
  <c r="V2262" i="2"/>
  <c r="J2385" i="2"/>
  <c r="U2385" i="2"/>
  <c r="AA2385" i="2"/>
  <c r="W2385" i="2"/>
  <c r="P2385" i="2"/>
  <c r="S2385" i="2"/>
  <c r="G2385" i="2"/>
  <c r="Z2385" i="2"/>
  <c r="E2385" i="2"/>
  <c r="K2385" i="2"/>
  <c r="I2385" i="2"/>
  <c r="Y2385" i="2"/>
  <c r="F2385" i="2"/>
  <c r="N2385" i="2"/>
  <c r="X2385" i="2"/>
  <c r="Q2385" i="2"/>
  <c r="AB2385" i="2"/>
  <c r="L2385" i="2"/>
  <c r="V2385" i="2"/>
  <c r="R2385" i="2"/>
  <c r="H2385" i="2"/>
  <c r="T2385" i="2"/>
  <c r="O2385" i="2"/>
  <c r="M2385" i="2"/>
  <c r="O2280" i="2"/>
  <c r="K2280" i="2"/>
  <c r="L2280" i="2"/>
  <c r="W2280" i="2"/>
  <c r="H2280" i="2"/>
  <c r="Y2280" i="2"/>
  <c r="T2280" i="2"/>
  <c r="P2280" i="2"/>
  <c r="R2280" i="2"/>
  <c r="N2280" i="2"/>
  <c r="U2280" i="2"/>
  <c r="M2280" i="2"/>
  <c r="E2280" i="2"/>
  <c r="Z2280" i="2"/>
  <c r="V2280" i="2"/>
  <c r="AB2280" i="2"/>
  <c r="S2280" i="2"/>
  <c r="Q2280" i="2"/>
  <c r="G2280" i="2"/>
  <c r="J2280" i="2"/>
  <c r="X2280" i="2"/>
  <c r="F2280" i="2"/>
  <c r="I2280" i="2"/>
  <c r="AA2280" i="2"/>
  <c r="R2404" i="2"/>
  <c r="O2404" i="2"/>
  <c r="L2404" i="2"/>
  <c r="H2404" i="2"/>
  <c r="U2404" i="2"/>
  <c r="Q2404" i="2"/>
  <c r="F2404" i="2"/>
  <c r="V2404" i="2"/>
  <c r="S2404" i="2"/>
  <c r="T2404" i="2"/>
  <c r="P2404" i="2"/>
  <c r="I2404" i="2"/>
  <c r="J2404" i="2"/>
  <c r="Z2404" i="2"/>
  <c r="W2404" i="2"/>
  <c r="AB2404" i="2"/>
  <c r="X2404" i="2"/>
  <c r="Y2404" i="2"/>
  <c r="N2404" i="2"/>
  <c r="K2404" i="2"/>
  <c r="AA2404" i="2"/>
  <c r="G2404" i="2"/>
  <c r="E2404" i="2"/>
  <c r="M2404" i="2"/>
  <c r="H2359" i="2"/>
  <c r="U2359" i="2"/>
  <c r="L2359" i="2"/>
  <c r="J2359" i="2"/>
  <c r="W2359" i="2"/>
  <c r="Y2359" i="2"/>
  <c r="T2359" i="2"/>
  <c r="AA2359" i="2"/>
  <c r="V2359" i="2"/>
  <c r="I2359" i="2"/>
  <c r="X2359" i="2"/>
  <c r="G2359" i="2"/>
  <c r="E2359" i="2"/>
  <c r="Z2359" i="2"/>
  <c r="K2359" i="2"/>
  <c r="Q2359" i="2"/>
  <c r="N2359" i="2"/>
  <c r="S2359" i="2"/>
  <c r="AB2359" i="2"/>
  <c r="O2359" i="2"/>
  <c r="M2359" i="2"/>
  <c r="F2359" i="2"/>
  <c r="P2359" i="2"/>
  <c r="R2359" i="2"/>
  <c r="L2199" i="2"/>
  <c r="I2199" i="2"/>
  <c r="M2199" i="2"/>
  <c r="O2199" i="2"/>
  <c r="N2199" i="2"/>
  <c r="K2199" i="2"/>
  <c r="G2199" i="2"/>
  <c r="AB2199" i="2"/>
  <c r="Y2199" i="2"/>
  <c r="F2199" i="2"/>
  <c r="U2199" i="2"/>
  <c r="W2199" i="2"/>
  <c r="H2199" i="2"/>
  <c r="P2199" i="2"/>
  <c r="R2199" i="2"/>
  <c r="V2199" i="2"/>
  <c r="J2199" i="2"/>
  <c r="Q2199" i="2"/>
  <c r="X2199" i="2"/>
  <c r="T2199" i="2"/>
  <c r="AA2199" i="2"/>
  <c r="S2199" i="2"/>
  <c r="E2199" i="2"/>
  <c r="Z2199" i="2"/>
  <c r="V2345" i="2"/>
  <c r="R2345" i="2"/>
  <c r="H2345" i="2"/>
  <c r="O2345" i="2"/>
  <c r="K2345" i="2"/>
  <c r="L2345" i="2"/>
  <c r="F2345" i="2"/>
  <c r="N2345" i="2"/>
  <c r="X2345" i="2"/>
  <c r="T2345" i="2"/>
  <c r="M2345" i="2"/>
  <c r="Y2345" i="2"/>
  <c r="J2345" i="2"/>
  <c r="Q2345" i="2"/>
  <c r="AA2345" i="2"/>
  <c r="U2345" i="2"/>
  <c r="I2345" i="2"/>
  <c r="W2345" i="2"/>
  <c r="G2345" i="2"/>
  <c r="E2345" i="2"/>
  <c r="AB2345" i="2"/>
  <c r="Z2345" i="2"/>
  <c r="S2345" i="2"/>
  <c r="P2345" i="2"/>
  <c r="J2328" i="2"/>
  <c r="Z2328" i="2"/>
  <c r="W2328" i="2"/>
  <c r="T2328" i="2"/>
  <c r="P2328" i="2"/>
  <c r="M2328" i="2"/>
  <c r="N2328" i="2"/>
  <c r="G2328" i="2"/>
  <c r="AA2328" i="2"/>
  <c r="X2328" i="2"/>
  <c r="I2328" i="2"/>
  <c r="Q2328" i="2"/>
  <c r="R2328" i="2"/>
  <c r="O2328" i="2"/>
  <c r="H2328" i="2"/>
  <c r="AB2328" i="2"/>
  <c r="Y2328" i="2"/>
  <c r="U2328" i="2"/>
  <c r="F2328" i="2"/>
  <c r="V2328" i="2"/>
  <c r="S2328" i="2"/>
  <c r="L2328" i="2"/>
  <c r="K2328" i="2"/>
  <c r="E2328" i="2"/>
  <c r="Q2450" i="2"/>
  <c r="S2450" i="2"/>
  <c r="T2450" i="2"/>
  <c r="E2450" i="2"/>
  <c r="V2450" i="2"/>
  <c r="J2450" i="2"/>
  <c r="F2450" i="2"/>
  <c r="W2450" i="2"/>
  <c r="X2450" i="2"/>
  <c r="H2450" i="2"/>
  <c r="P2450" i="2"/>
  <c r="R2450" i="2"/>
  <c r="AB2450" i="2"/>
  <c r="Y2450" i="2"/>
  <c r="Z2450" i="2"/>
  <c r="M2450" i="2"/>
  <c r="K2450" i="2"/>
  <c r="N2450" i="2"/>
  <c r="G2450" i="2"/>
  <c r="I2450" i="2"/>
  <c r="U2450" i="2"/>
  <c r="L2450" i="2"/>
  <c r="O2450" i="2"/>
  <c r="AA2450" i="2"/>
  <c r="O2360" i="2"/>
  <c r="R2360" i="2"/>
  <c r="E2360" i="2"/>
  <c r="Z2360" i="2"/>
  <c r="G2360" i="2"/>
  <c r="I2360" i="2"/>
  <c r="W2360" i="2"/>
  <c r="Y2360" i="2"/>
  <c r="K2360" i="2"/>
  <c r="AA2360" i="2"/>
  <c r="AB2360" i="2"/>
  <c r="F2360" i="2"/>
  <c r="L2360" i="2"/>
  <c r="X2360" i="2"/>
  <c r="H2360" i="2"/>
  <c r="S2360" i="2"/>
  <c r="V2360" i="2"/>
  <c r="U2360" i="2"/>
  <c r="T2360" i="2"/>
  <c r="N2360" i="2"/>
  <c r="Q2360" i="2"/>
  <c r="P2360" i="2"/>
  <c r="J2360" i="2"/>
  <c r="M2360" i="2"/>
  <c r="E2471" i="2"/>
  <c r="F2471" i="2"/>
  <c r="P2471" i="2"/>
  <c r="Z2471" i="2"/>
  <c r="AB2471" i="2"/>
  <c r="X2471" i="2"/>
  <c r="O2471" i="2"/>
  <c r="U2471" i="2"/>
  <c r="R2471" i="2"/>
  <c r="Y2471" i="2"/>
  <c r="N2471" i="2"/>
  <c r="J2471" i="2"/>
  <c r="T2471" i="2"/>
  <c r="AA2471" i="2"/>
  <c r="Q2471" i="2"/>
  <c r="G2471" i="2"/>
  <c r="M2471" i="2"/>
  <c r="I2471" i="2"/>
  <c r="V2471" i="2"/>
  <c r="K2471" i="2"/>
  <c r="H2471" i="2"/>
  <c r="W2471" i="2"/>
  <c r="S2471" i="2"/>
  <c r="L2471" i="2"/>
  <c r="O2458" i="2"/>
  <c r="K2458" i="2"/>
  <c r="L2458" i="2"/>
  <c r="AB2458" i="2"/>
  <c r="X2458" i="2"/>
  <c r="V2458" i="2"/>
  <c r="I2458" i="2"/>
  <c r="E2458" i="2"/>
  <c r="AA2458" i="2"/>
  <c r="Q2458" i="2"/>
  <c r="S2458" i="2"/>
  <c r="J2458" i="2"/>
  <c r="Y2458" i="2"/>
  <c r="G2458" i="2"/>
  <c r="Z2458" i="2"/>
  <c r="P2458" i="2"/>
  <c r="M2458" i="2"/>
  <c r="R2458" i="2"/>
  <c r="F2458" i="2"/>
  <c r="U2458" i="2"/>
  <c r="H2458" i="2"/>
  <c r="T2458" i="2"/>
  <c r="W2458" i="2"/>
  <c r="N2458" i="2"/>
  <c r="I2245" i="2"/>
  <c r="Y2245" i="2"/>
  <c r="V2245" i="2"/>
  <c r="N2245" i="2"/>
  <c r="AA2245" i="2"/>
  <c r="L2245" i="2"/>
  <c r="M2245" i="2"/>
  <c r="F2245" i="2"/>
  <c r="G2245" i="2"/>
  <c r="Z2245" i="2"/>
  <c r="T2245" i="2"/>
  <c r="AB2245" i="2"/>
  <c r="Q2245" i="2"/>
  <c r="O2245" i="2"/>
  <c r="H2245" i="2"/>
  <c r="U2245" i="2"/>
  <c r="W2245" i="2"/>
  <c r="X2245" i="2"/>
  <c r="J2245" i="2"/>
  <c r="K2245" i="2"/>
  <c r="P2245" i="2"/>
  <c r="E2245" i="2"/>
  <c r="R2245" i="2"/>
  <c r="S2245" i="2"/>
  <c r="Q2426" i="2"/>
  <c r="S2426" i="2"/>
  <c r="I2426" i="2"/>
  <c r="P2426" i="2"/>
  <c r="N2426" i="2"/>
  <c r="R2426" i="2"/>
  <c r="F2426" i="2"/>
  <c r="W2426" i="2"/>
  <c r="T2426" i="2"/>
  <c r="O2426" i="2"/>
  <c r="E2426" i="2"/>
  <c r="Z2426" i="2"/>
  <c r="G2426" i="2"/>
  <c r="AB2426" i="2"/>
  <c r="H2426" i="2"/>
  <c r="Y2426" i="2"/>
  <c r="AA2426" i="2"/>
  <c r="J2426" i="2"/>
  <c r="L2426" i="2"/>
  <c r="M2426" i="2"/>
  <c r="X2426" i="2"/>
  <c r="U2426" i="2"/>
  <c r="K2426" i="2"/>
  <c r="V2426" i="2"/>
  <c r="Y2459" i="2"/>
  <c r="E2459" i="2"/>
  <c r="W2459" i="2"/>
  <c r="J2459" i="2"/>
  <c r="K2459" i="2"/>
  <c r="F2459" i="2"/>
  <c r="X2459" i="2"/>
  <c r="P2459" i="2"/>
  <c r="S2459" i="2"/>
  <c r="T2459" i="2"/>
  <c r="G2459" i="2"/>
  <c r="O2459" i="2"/>
  <c r="Q2459" i="2"/>
  <c r="M2459" i="2"/>
  <c r="V2459" i="2"/>
  <c r="I2459" i="2"/>
  <c r="H2459" i="2"/>
  <c r="L2459" i="2"/>
  <c r="R2459" i="2"/>
  <c r="N2459" i="2"/>
  <c r="U2459" i="2"/>
  <c r="AA2459" i="2"/>
  <c r="AB2459" i="2"/>
  <c r="Z2459" i="2"/>
  <c r="L2269" i="2"/>
  <c r="AB2269" i="2"/>
  <c r="Q2269" i="2"/>
  <c r="V2269" i="2"/>
  <c r="Z2269" i="2"/>
  <c r="W2269" i="2"/>
  <c r="P2269" i="2"/>
  <c r="E2269" i="2"/>
  <c r="Y2269" i="2"/>
  <c r="U2269" i="2"/>
  <c r="O2269" i="2"/>
  <c r="K2269" i="2"/>
  <c r="T2269" i="2"/>
  <c r="I2269" i="2"/>
  <c r="F2269" i="2"/>
  <c r="J2269" i="2"/>
  <c r="S2269" i="2"/>
  <c r="AA2269" i="2"/>
  <c r="H2269" i="2"/>
  <c r="X2269" i="2"/>
  <c r="M2269" i="2"/>
  <c r="N2269" i="2"/>
  <c r="R2269" i="2"/>
  <c r="G2269" i="2"/>
  <c r="F2189" i="2"/>
  <c r="V2189" i="2"/>
  <c r="S2189" i="2"/>
  <c r="X2189" i="2"/>
  <c r="T2189" i="2"/>
  <c r="I2189" i="2"/>
  <c r="J2189" i="2"/>
  <c r="Z2189" i="2"/>
  <c r="W2189" i="2"/>
  <c r="O2189" i="2"/>
  <c r="AB2189" i="2"/>
  <c r="Y2189" i="2"/>
  <c r="N2189" i="2"/>
  <c r="G2189" i="2"/>
  <c r="AA2189" i="2"/>
  <c r="H2189" i="2"/>
  <c r="E2189" i="2"/>
  <c r="M2189" i="2"/>
  <c r="R2189" i="2"/>
  <c r="K2189" i="2"/>
  <c r="P2189" i="2"/>
  <c r="L2189" i="2"/>
  <c r="U2189" i="2"/>
  <c r="Q2189" i="2"/>
  <c r="T2216" i="2"/>
  <c r="P2216" i="2"/>
  <c r="AA2216" i="2"/>
  <c r="X2216" i="2"/>
  <c r="U2216" i="2"/>
  <c r="M2216" i="2"/>
  <c r="E2216" i="2"/>
  <c r="Z2216" i="2"/>
  <c r="V2216" i="2"/>
  <c r="G2216" i="2"/>
  <c r="H2216" i="2"/>
  <c r="Q2216" i="2"/>
  <c r="J2216" i="2"/>
  <c r="F2216" i="2"/>
  <c r="L2216" i="2"/>
  <c r="R2216" i="2"/>
  <c r="N2216" i="2"/>
  <c r="I2216" i="2"/>
  <c r="O2216" i="2"/>
  <c r="K2216" i="2"/>
  <c r="W2216" i="2"/>
  <c r="AB2216" i="2"/>
  <c r="S2216" i="2"/>
  <c r="Y2216" i="2"/>
  <c r="T2247" i="2"/>
  <c r="AB2247" i="2"/>
  <c r="K2247" i="2"/>
  <c r="R2247" i="2"/>
  <c r="M2247" i="2"/>
  <c r="J2247" i="2"/>
  <c r="X2247" i="2"/>
  <c r="E2247" i="2"/>
  <c r="W2247" i="2"/>
  <c r="Q2247" i="2"/>
  <c r="V2247" i="2"/>
  <c r="AA2247" i="2"/>
  <c r="G2247" i="2"/>
  <c r="H2247" i="2"/>
  <c r="U2247" i="2"/>
  <c r="I2247" i="2"/>
  <c r="Z2247" i="2"/>
  <c r="O2247" i="2"/>
  <c r="Y2247" i="2"/>
  <c r="P2247" i="2"/>
  <c r="S2247" i="2"/>
  <c r="L2247" i="2"/>
  <c r="F2247" i="2"/>
  <c r="N2247" i="2"/>
  <c r="T2276" i="2"/>
  <c r="P2276" i="2"/>
  <c r="W2276" i="2"/>
  <c r="N2276" i="2"/>
  <c r="Y2276" i="2"/>
  <c r="M2276" i="2"/>
  <c r="E2276" i="2"/>
  <c r="Z2276" i="2"/>
  <c r="V2276" i="2"/>
  <c r="G2276" i="2"/>
  <c r="S2276" i="2"/>
  <c r="I2276" i="2"/>
  <c r="J2276" i="2"/>
  <c r="F2276" i="2"/>
  <c r="AA2276" i="2"/>
  <c r="R2276" i="2"/>
  <c r="X2276" i="2"/>
  <c r="U2276" i="2"/>
  <c r="O2276" i="2"/>
  <c r="K2276" i="2"/>
  <c r="L2276" i="2"/>
  <c r="AB2276" i="2"/>
  <c r="H2276" i="2"/>
  <c r="Q2276" i="2"/>
  <c r="U2202" i="2"/>
  <c r="Q2202" i="2"/>
  <c r="W2202" i="2"/>
  <c r="X2202" i="2"/>
  <c r="O2202" i="2"/>
  <c r="H2202" i="2"/>
  <c r="I2202" i="2"/>
  <c r="Y2202" i="2"/>
  <c r="AB2202" i="2"/>
  <c r="R2202" i="2"/>
  <c r="Z2202" i="2"/>
  <c r="P2202" i="2"/>
  <c r="T2202" i="2"/>
  <c r="M2202" i="2"/>
  <c r="N2202" i="2"/>
  <c r="K2202" i="2"/>
  <c r="V2202" i="2"/>
  <c r="J2202" i="2"/>
  <c r="G2202" i="2"/>
  <c r="AA2202" i="2"/>
  <c r="L2202" i="2"/>
  <c r="F2202" i="2"/>
  <c r="E2202" i="2"/>
  <c r="S2202" i="2"/>
  <c r="H2172" i="2"/>
  <c r="J2172" i="2"/>
  <c r="F2172" i="2"/>
  <c r="R2172" i="2"/>
  <c r="L2172" i="2"/>
  <c r="Y2172" i="2"/>
  <c r="N2172" i="2"/>
  <c r="O2172" i="2"/>
  <c r="P2172" i="2"/>
  <c r="AB2172" i="2"/>
  <c r="W2172" i="2"/>
  <c r="U2172" i="2"/>
  <c r="S2172" i="2"/>
  <c r="T2172" i="2"/>
  <c r="AA2172" i="2"/>
  <c r="K2172" i="2"/>
  <c r="Q2172" i="2"/>
  <c r="I2172" i="2"/>
  <c r="E2172" i="2"/>
  <c r="X2172" i="2"/>
  <c r="Z2172" i="2"/>
  <c r="G2172" i="2"/>
  <c r="V2172" i="2"/>
  <c r="M2172" i="2"/>
  <c r="P2252" i="2"/>
  <c r="L2252" i="2"/>
  <c r="N2252" i="2"/>
  <c r="T2252" i="2"/>
  <c r="Q2252" i="2"/>
  <c r="Y2252" i="2"/>
  <c r="E2252" i="2"/>
  <c r="V2252" i="2"/>
  <c r="R2252" i="2"/>
  <c r="X2252" i="2"/>
  <c r="Z2252" i="2"/>
  <c r="M2252" i="2"/>
  <c r="F2252" i="2"/>
  <c r="AA2252" i="2"/>
  <c r="AB2252" i="2"/>
  <c r="W2252" i="2"/>
  <c r="J2252" i="2"/>
  <c r="U2252" i="2"/>
  <c r="K2252" i="2"/>
  <c r="G2252" i="2"/>
  <c r="H2252" i="2"/>
  <c r="S2252" i="2"/>
  <c r="O2252" i="2"/>
  <c r="I2252" i="2"/>
  <c r="F2397" i="2"/>
  <c r="N2397" i="2"/>
  <c r="X2397" i="2"/>
  <c r="T2397" i="2"/>
  <c r="AA2397" i="2"/>
  <c r="I2397" i="2"/>
  <c r="V2397" i="2"/>
  <c r="R2397" i="2"/>
  <c r="H2397" i="2"/>
  <c r="S2397" i="2"/>
  <c r="M2397" i="2"/>
  <c r="L2397" i="2"/>
  <c r="J2397" i="2"/>
  <c r="W2397" i="2"/>
  <c r="P2397" i="2"/>
  <c r="Z2397" i="2"/>
  <c r="Q2397" i="2"/>
  <c r="O2397" i="2"/>
  <c r="U2397" i="2"/>
  <c r="Y2397" i="2"/>
  <c r="K2397" i="2"/>
  <c r="G2397" i="2"/>
  <c r="E2397" i="2"/>
  <c r="AB2397" i="2"/>
  <c r="P2316" i="2"/>
  <c r="E2316" i="2"/>
  <c r="U2316" i="2"/>
  <c r="Y2316" i="2"/>
  <c r="G2316" i="2"/>
  <c r="AA2316" i="2"/>
  <c r="T2316" i="2"/>
  <c r="I2316" i="2"/>
  <c r="J2316" i="2"/>
  <c r="F2316" i="2"/>
  <c r="W2316" i="2"/>
  <c r="O2316" i="2"/>
  <c r="H2316" i="2"/>
  <c r="X2316" i="2"/>
  <c r="M2316" i="2"/>
  <c r="N2316" i="2"/>
  <c r="R2316" i="2"/>
  <c r="S2316" i="2"/>
  <c r="L2316" i="2"/>
  <c r="AB2316" i="2"/>
  <c r="Q2316" i="2"/>
  <c r="V2316" i="2"/>
  <c r="Z2316" i="2"/>
  <c r="K2316" i="2"/>
  <c r="N2352" i="2"/>
  <c r="G2352" i="2"/>
  <c r="W2352" i="2"/>
  <c r="T2352" i="2"/>
  <c r="I2352" i="2"/>
  <c r="Q2352" i="2"/>
  <c r="R2352" i="2"/>
  <c r="K2352" i="2"/>
  <c r="AA2352" i="2"/>
  <c r="AB2352" i="2"/>
  <c r="Y2352" i="2"/>
  <c r="U2352" i="2"/>
  <c r="F2352" i="2"/>
  <c r="V2352" i="2"/>
  <c r="O2352" i="2"/>
  <c r="H2352" i="2"/>
  <c r="P2352" i="2"/>
  <c r="E2352" i="2"/>
  <c r="J2352" i="2"/>
  <c r="Z2352" i="2"/>
  <c r="S2352" i="2"/>
  <c r="L2352" i="2"/>
  <c r="X2352" i="2"/>
  <c r="M2352" i="2"/>
  <c r="G2271" i="2"/>
  <c r="P2271" i="2"/>
  <c r="Y2271" i="2"/>
  <c r="M2271" i="2"/>
  <c r="E2271" i="2"/>
  <c r="O2271" i="2"/>
  <c r="L2271" i="2"/>
  <c r="X2271" i="2"/>
  <c r="R2271" i="2"/>
  <c r="F2271" i="2"/>
  <c r="N2271" i="2"/>
  <c r="Q2271" i="2"/>
  <c r="AB2271" i="2"/>
  <c r="H2271" i="2"/>
  <c r="S2271" i="2"/>
  <c r="V2271" i="2"/>
  <c r="AA2271" i="2"/>
  <c r="Z2271" i="2"/>
  <c r="T2271" i="2"/>
  <c r="I2271" i="2"/>
  <c r="W2271" i="2"/>
  <c r="K2271" i="2"/>
  <c r="J2271" i="2"/>
  <c r="U2271" i="2"/>
  <c r="F2418" i="2"/>
  <c r="W2418" i="2"/>
  <c r="S2418" i="2"/>
  <c r="Y2418" i="2"/>
  <c r="P2418" i="2"/>
  <c r="R2418" i="2"/>
  <c r="G2418" i="2"/>
  <c r="AB2418" i="2"/>
  <c r="X2418" i="2"/>
  <c r="T2418" i="2"/>
  <c r="U2418" i="2"/>
  <c r="Z2418" i="2"/>
  <c r="L2418" i="2"/>
  <c r="H2418" i="2"/>
  <c r="I2418" i="2"/>
  <c r="K2418" i="2"/>
  <c r="E2418" i="2"/>
  <c r="N2418" i="2"/>
  <c r="Q2418" i="2"/>
  <c r="M2418" i="2"/>
  <c r="O2418" i="2"/>
  <c r="AA2418" i="2"/>
  <c r="V2418" i="2"/>
  <c r="J2418" i="2"/>
  <c r="P2292" i="2"/>
  <c r="T2292" i="2"/>
  <c r="Q2292" i="2"/>
  <c r="Y2292" i="2"/>
  <c r="K2292" i="2"/>
  <c r="O2292" i="2"/>
  <c r="I2292" i="2"/>
  <c r="N2292" i="2"/>
  <c r="V2292" i="2"/>
  <c r="E2292" i="2"/>
  <c r="AA2292" i="2"/>
  <c r="W2292" i="2"/>
  <c r="L2292" i="2"/>
  <c r="H2292" i="2"/>
  <c r="G2292" i="2"/>
  <c r="X2292" i="2"/>
  <c r="J2292" i="2"/>
  <c r="R2292" i="2"/>
  <c r="AB2292" i="2"/>
  <c r="S2292" i="2"/>
  <c r="U2292" i="2"/>
  <c r="M2292" i="2"/>
  <c r="F2292" i="2"/>
  <c r="Z2292" i="2"/>
  <c r="N2435" i="2"/>
  <c r="G2435" i="2"/>
  <c r="K2435" i="2"/>
  <c r="J2435" i="2"/>
  <c r="R2435" i="2"/>
  <c r="Q2435" i="2"/>
  <c r="X2435" i="2"/>
  <c r="O2435" i="2"/>
  <c r="I2435" i="2"/>
  <c r="S2435" i="2"/>
  <c r="V2435" i="2"/>
  <c r="P2435" i="2"/>
  <c r="Z2435" i="2"/>
  <c r="E2435" i="2"/>
  <c r="AA2435" i="2"/>
  <c r="W2435" i="2"/>
  <c r="T2435" i="2"/>
  <c r="AB2435" i="2"/>
  <c r="Y2435" i="2"/>
  <c r="M2435" i="2"/>
  <c r="L2435" i="2"/>
  <c r="H2435" i="2"/>
  <c r="F2435" i="2"/>
  <c r="U2435" i="2"/>
  <c r="L2178" i="2"/>
  <c r="Q2178" i="2"/>
  <c r="I2178" i="2"/>
  <c r="X2178" i="2"/>
  <c r="P2178" i="2"/>
  <c r="Z2178" i="2"/>
  <c r="U2178" i="2"/>
  <c r="T2178" i="2"/>
  <c r="R2178" i="2"/>
  <c r="F2178" i="2"/>
  <c r="N2178" i="2"/>
  <c r="H2178" i="2"/>
  <c r="M2178" i="2"/>
  <c r="E2178" i="2"/>
  <c r="K2178" i="2"/>
  <c r="V2178" i="2"/>
  <c r="W2178" i="2"/>
  <c r="G2178" i="2"/>
  <c r="Y2178" i="2"/>
  <c r="AB2178" i="2"/>
  <c r="AA2178" i="2"/>
  <c r="O2178" i="2"/>
  <c r="J2178" i="2"/>
  <c r="S2178" i="2"/>
  <c r="H2281" i="2"/>
  <c r="M2281" i="2"/>
  <c r="O2281" i="2"/>
  <c r="I2281" i="2"/>
  <c r="L2281" i="2"/>
  <c r="U2281" i="2"/>
  <c r="AA2281" i="2"/>
  <c r="W2281" i="2"/>
  <c r="G2281" i="2"/>
  <c r="V2281" i="2"/>
  <c r="R2281" i="2"/>
  <c r="S2281" i="2"/>
  <c r="AB2281" i="2"/>
  <c r="N2281" i="2"/>
  <c r="Y2281" i="2"/>
  <c r="P2281" i="2"/>
  <c r="F2281" i="2"/>
  <c r="T2281" i="2"/>
  <c r="K2281" i="2"/>
  <c r="Z2281" i="2"/>
  <c r="E2281" i="2"/>
  <c r="X2281" i="2"/>
  <c r="J2281" i="2"/>
  <c r="Q2281" i="2"/>
  <c r="G2175" i="2"/>
  <c r="H2175" i="2"/>
  <c r="J2175" i="2"/>
  <c r="E2175" i="2"/>
  <c r="M2175" i="2"/>
  <c r="Y2175" i="2"/>
  <c r="L2175" i="2"/>
  <c r="T2175" i="2"/>
  <c r="Z2175" i="2"/>
  <c r="U2175" i="2"/>
  <c r="V2175" i="2"/>
  <c r="F2175" i="2"/>
  <c r="AB2175" i="2"/>
  <c r="X2175" i="2"/>
  <c r="S2175" i="2"/>
  <c r="N2175" i="2"/>
  <c r="I2175" i="2"/>
  <c r="AA2175" i="2"/>
  <c r="P2175" i="2"/>
  <c r="Q2175" i="2"/>
  <c r="W2175" i="2"/>
  <c r="K2175" i="2"/>
  <c r="O2175" i="2"/>
  <c r="R2175" i="2"/>
  <c r="K2466" i="2"/>
  <c r="G2466" i="2"/>
  <c r="AB2466" i="2"/>
  <c r="S2466" i="2"/>
  <c r="T2466" i="2"/>
  <c r="N2466" i="2"/>
  <c r="P2466" i="2"/>
  <c r="L2466" i="2"/>
  <c r="M2466" i="2"/>
  <c r="Y2466" i="2"/>
  <c r="V2466" i="2"/>
  <c r="Z2466" i="2"/>
  <c r="F2466" i="2"/>
  <c r="U2466" i="2"/>
  <c r="Q2466" i="2"/>
  <c r="X2466" i="2"/>
  <c r="I2466" i="2"/>
  <c r="R2466" i="2"/>
  <c r="H2466" i="2"/>
  <c r="E2466" i="2"/>
  <c r="O2466" i="2"/>
  <c r="AA2466" i="2"/>
  <c r="J2466" i="2"/>
  <c r="W2466" i="2"/>
  <c r="AB2315" i="2"/>
  <c r="I2315" i="2"/>
  <c r="Z2315" i="2"/>
  <c r="R2315" i="2"/>
  <c r="P2315" i="2"/>
  <c r="X2315" i="2"/>
  <c r="E2315" i="2"/>
  <c r="Y2315" i="2"/>
  <c r="J2315" i="2"/>
  <c r="V2315" i="2"/>
  <c r="H2315" i="2"/>
  <c r="O2315" i="2"/>
  <c r="AA2315" i="2"/>
  <c r="U2315" i="2"/>
  <c r="G2315" i="2"/>
  <c r="M2315" i="2"/>
  <c r="N2315" i="2"/>
  <c r="K2315" i="2"/>
  <c r="S2315" i="2"/>
  <c r="F2315" i="2"/>
  <c r="L2315" i="2"/>
  <c r="T2315" i="2"/>
  <c r="W2315" i="2"/>
  <c r="Q2315" i="2"/>
  <c r="E2208" i="2"/>
  <c r="X2208" i="2"/>
  <c r="K2208" i="2"/>
  <c r="F2208" i="2"/>
  <c r="W2208" i="2"/>
  <c r="Y2208" i="2"/>
  <c r="H2208" i="2"/>
  <c r="O2208" i="2"/>
  <c r="P2208" i="2"/>
  <c r="AA2208" i="2"/>
  <c r="G2208" i="2"/>
  <c r="I2208" i="2"/>
  <c r="N2208" i="2"/>
  <c r="T2208" i="2"/>
  <c r="V2208" i="2"/>
  <c r="L2208" i="2"/>
  <c r="AB2208" i="2"/>
  <c r="Q2208" i="2"/>
  <c r="S2208" i="2"/>
  <c r="Z2208" i="2"/>
  <c r="J2208" i="2"/>
  <c r="R2208" i="2"/>
  <c r="M2208" i="2"/>
  <c r="U2208" i="2"/>
  <c r="K2304" i="2"/>
  <c r="G2304" i="2"/>
  <c r="H2304" i="2"/>
  <c r="X2304" i="2"/>
  <c r="J2304" i="2"/>
  <c r="I2304" i="2"/>
  <c r="P2304" i="2"/>
  <c r="L2304" i="2"/>
  <c r="S2304" i="2"/>
  <c r="O2304" i="2"/>
  <c r="Q2304" i="2"/>
  <c r="M2304" i="2"/>
  <c r="V2304" i="2"/>
  <c r="W2304" i="2"/>
  <c r="R2304" i="2"/>
  <c r="T2304" i="2"/>
  <c r="E2304" i="2"/>
  <c r="Y2304" i="2"/>
  <c r="F2304" i="2"/>
  <c r="AA2304" i="2"/>
  <c r="AB2304" i="2"/>
  <c r="N2304" i="2"/>
  <c r="Z2304" i="2"/>
  <c r="U2304" i="2"/>
  <c r="F2482" i="2"/>
  <c r="U2482" i="2"/>
  <c r="Q2482" i="2"/>
  <c r="X2482" i="2"/>
  <c r="T2482" i="2"/>
  <c r="R2482" i="2"/>
  <c r="E2482" i="2"/>
  <c r="W2482" i="2"/>
  <c r="Y2482" i="2"/>
  <c r="AA2482" i="2"/>
  <c r="K2482" i="2"/>
  <c r="G2482" i="2"/>
  <c r="H2482" i="2"/>
  <c r="S2482" i="2"/>
  <c r="I2482" i="2"/>
  <c r="N2482" i="2"/>
  <c r="P2482" i="2"/>
  <c r="L2482" i="2"/>
  <c r="M2482" i="2"/>
  <c r="O2482" i="2"/>
  <c r="V2482" i="2"/>
  <c r="J2482" i="2"/>
  <c r="AB2482" i="2"/>
  <c r="Z2482" i="2"/>
  <c r="E2447" i="2"/>
  <c r="Z2447" i="2"/>
  <c r="K2447" i="2"/>
  <c r="Y2447" i="2"/>
  <c r="N2447" i="2"/>
  <c r="T2447" i="2"/>
  <c r="L2447" i="2"/>
  <c r="F2447" i="2"/>
  <c r="V2447" i="2"/>
  <c r="I2447" i="2"/>
  <c r="AB2447" i="2"/>
  <c r="S2447" i="2"/>
  <c r="O2447" i="2"/>
  <c r="M2447" i="2"/>
  <c r="H2447" i="2"/>
  <c r="X2447" i="2"/>
  <c r="W2447" i="2"/>
  <c r="Q2447" i="2"/>
  <c r="P2447" i="2"/>
  <c r="AA2447" i="2"/>
  <c r="R2447" i="2"/>
  <c r="J2447" i="2"/>
  <c r="U2447" i="2"/>
  <c r="G2447" i="2"/>
  <c r="F2349" i="2"/>
  <c r="N2349" i="2"/>
  <c r="P2349" i="2"/>
  <c r="L2349" i="2"/>
  <c r="K2349" i="2"/>
  <c r="I2349" i="2"/>
  <c r="V2349" i="2"/>
  <c r="R2349" i="2"/>
  <c r="W2349" i="2"/>
  <c r="S2349" i="2"/>
  <c r="O2349" i="2"/>
  <c r="AA2349" i="2"/>
  <c r="J2349" i="2"/>
  <c r="U2349" i="2"/>
  <c r="Q2349" i="2"/>
  <c r="Y2349" i="2"/>
  <c r="M2349" i="2"/>
  <c r="X2349" i="2"/>
  <c r="G2349" i="2"/>
  <c r="Z2349" i="2"/>
  <c r="E2349" i="2"/>
  <c r="AB2349" i="2"/>
  <c r="T2349" i="2"/>
  <c r="H2349" i="2"/>
  <c r="F2406" i="2"/>
  <c r="W2406" i="2"/>
  <c r="S2406" i="2"/>
  <c r="I2406" i="2"/>
  <c r="K2406" i="2"/>
  <c r="J2406" i="2"/>
  <c r="G2406" i="2"/>
  <c r="AB2406" i="2"/>
  <c r="X2406" i="2"/>
  <c r="T2406" i="2"/>
  <c r="P2406" i="2"/>
  <c r="V2406" i="2"/>
  <c r="L2406" i="2"/>
  <c r="H2406" i="2"/>
  <c r="O2406" i="2"/>
  <c r="E2406" i="2"/>
  <c r="U2406" i="2"/>
  <c r="N2406" i="2"/>
  <c r="Q2406" i="2"/>
  <c r="M2406" i="2"/>
  <c r="Y2406" i="2"/>
  <c r="AA2406" i="2"/>
  <c r="Z2406" i="2"/>
  <c r="R2406" i="2"/>
  <c r="T2296" i="2"/>
  <c r="W2296" i="2"/>
  <c r="AA2296" i="2"/>
  <c r="N2296" i="2"/>
  <c r="E2296" i="2"/>
  <c r="M2296" i="2"/>
  <c r="Z2296" i="2"/>
  <c r="K2296" i="2"/>
  <c r="G2296" i="2"/>
  <c r="S2296" i="2"/>
  <c r="U2296" i="2"/>
  <c r="Q2296" i="2"/>
  <c r="J2296" i="2"/>
  <c r="F2296" i="2"/>
  <c r="P2296" i="2"/>
  <c r="R2296" i="2"/>
  <c r="X2296" i="2"/>
  <c r="I2296" i="2"/>
  <c r="O2296" i="2"/>
  <c r="L2296" i="2"/>
  <c r="V2296" i="2"/>
  <c r="AB2296" i="2"/>
  <c r="H2296" i="2"/>
  <c r="Y2296" i="2"/>
  <c r="E2190" i="2"/>
  <c r="P2190" i="2"/>
  <c r="Y2190" i="2"/>
  <c r="F2190" i="2"/>
  <c r="Z2190" i="2"/>
  <c r="W2190" i="2"/>
  <c r="M2190" i="2"/>
  <c r="X2190" i="2"/>
  <c r="T2190" i="2"/>
  <c r="V2190" i="2"/>
  <c r="S2190" i="2"/>
  <c r="G2190" i="2"/>
  <c r="U2190" i="2"/>
  <c r="I2190" i="2"/>
  <c r="AB2190" i="2"/>
  <c r="O2190" i="2"/>
  <c r="R2190" i="2"/>
  <c r="K2190" i="2"/>
  <c r="H2190" i="2"/>
  <c r="Q2190" i="2"/>
  <c r="L2190" i="2"/>
  <c r="J2190" i="2"/>
  <c r="AA2190" i="2"/>
  <c r="N2190" i="2"/>
  <c r="M2250" i="2"/>
  <c r="T2250" i="2"/>
  <c r="L2250" i="2"/>
  <c r="P2250" i="2"/>
  <c r="H2250" i="2"/>
  <c r="Z2250" i="2"/>
  <c r="Y2250" i="2"/>
  <c r="Q2250" i="2"/>
  <c r="R2250" i="2"/>
  <c r="F2250" i="2"/>
  <c r="N2250" i="2"/>
  <c r="G2250" i="2"/>
  <c r="E2250" i="2"/>
  <c r="I2250" i="2"/>
  <c r="K2250" i="2"/>
  <c r="V2250" i="2"/>
  <c r="W2250" i="2"/>
  <c r="X2250" i="2"/>
  <c r="AB2250" i="2"/>
  <c r="U2250" i="2"/>
  <c r="AA2250" i="2"/>
  <c r="O2250" i="2"/>
  <c r="J2250" i="2"/>
  <c r="S2250" i="2"/>
  <c r="X2367" i="2"/>
  <c r="M2367" i="2"/>
  <c r="N2367" i="2"/>
  <c r="V2367" i="2"/>
  <c r="W2367" i="2"/>
  <c r="AB2367" i="2"/>
  <c r="O2367" i="2"/>
  <c r="L2367" i="2"/>
  <c r="P2367" i="2"/>
  <c r="Q2367" i="2"/>
  <c r="J2367" i="2"/>
  <c r="H2367" i="2"/>
  <c r="R2367" i="2"/>
  <c r="AA2367" i="2"/>
  <c r="Y2367" i="2"/>
  <c r="G2367" i="2"/>
  <c r="S2367" i="2"/>
  <c r="U2367" i="2"/>
  <c r="E2367" i="2"/>
  <c r="T2367" i="2"/>
  <c r="K2367" i="2"/>
  <c r="I2367" i="2"/>
  <c r="Z2367" i="2"/>
  <c r="F2367" i="2"/>
  <c r="M2478" i="2"/>
  <c r="O2478" i="2"/>
  <c r="P2478" i="2"/>
  <c r="G2478" i="2"/>
  <c r="W2478" i="2"/>
  <c r="Z2478" i="2"/>
  <c r="H2478" i="2"/>
  <c r="I2478" i="2"/>
  <c r="K2478" i="2"/>
  <c r="U2478" i="2"/>
  <c r="Q2478" i="2"/>
  <c r="V2478" i="2"/>
  <c r="X2478" i="2"/>
  <c r="E2478" i="2"/>
  <c r="N2478" i="2"/>
  <c r="T2478" i="2"/>
  <c r="AB2478" i="2"/>
  <c r="J2478" i="2"/>
  <c r="F2478" i="2"/>
  <c r="Y2478" i="2"/>
  <c r="L2478" i="2"/>
  <c r="S2478" i="2"/>
  <c r="AA2478" i="2"/>
  <c r="R2478" i="2"/>
  <c r="N2456" i="2"/>
  <c r="G2456" i="2"/>
  <c r="W2456" i="2"/>
  <c r="T2456" i="2"/>
  <c r="Q2456" i="2"/>
  <c r="I2456" i="2"/>
  <c r="R2456" i="2"/>
  <c r="K2456" i="2"/>
  <c r="AA2456" i="2"/>
  <c r="L2456" i="2"/>
  <c r="M2456" i="2"/>
  <c r="Y2456" i="2"/>
  <c r="J2456" i="2"/>
  <c r="Z2456" i="2"/>
  <c r="S2456" i="2"/>
  <c r="P2456" i="2"/>
  <c r="AB2456" i="2"/>
  <c r="U2456" i="2"/>
  <c r="F2456" i="2"/>
  <c r="X2456" i="2"/>
  <c r="V2456" i="2"/>
  <c r="E2456" i="2"/>
  <c r="O2456" i="2"/>
  <c r="H2456" i="2"/>
  <c r="H2231" i="2"/>
  <c r="L2231" i="2"/>
  <c r="J2231" i="2"/>
  <c r="U2231" i="2"/>
  <c r="Y2231" i="2"/>
  <c r="W2231" i="2"/>
  <c r="X2231" i="2"/>
  <c r="T2231" i="2"/>
  <c r="Z2231" i="2"/>
  <c r="N2231" i="2"/>
  <c r="I2231" i="2"/>
  <c r="M2231" i="2"/>
  <c r="P2231" i="2"/>
  <c r="E2231" i="2"/>
  <c r="K2231" i="2"/>
  <c r="O2231" i="2"/>
  <c r="S2231" i="2"/>
  <c r="V2231" i="2"/>
  <c r="G2231" i="2"/>
  <c r="Q2231" i="2"/>
  <c r="F2231" i="2"/>
  <c r="AB2231" i="2"/>
  <c r="AA2231" i="2"/>
  <c r="R2231" i="2"/>
  <c r="E2244" i="2"/>
  <c r="Z2244" i="2"/>
  <c r="AA2244" i="2"/>
  <c r="G2244" i="2"/>
  <c r="N2244" i="2"/>
  <c r="I2244" i="2"/>
  <c r="J2244" i="2"/>
  <c r="F2244" i="2"/>
  <c r="L2244" i="2"/>
  <c r="R2244" i="2"/>
  <c r="S2244" i="2"/>
  <c r="U2244" i="2"/>
  <c r="O2244" i="2"/>
  <c r="K2244" i="2"/>
  <c r="W2244" i="2"/>
  <c r="AB2244" i="2"/>
  <c r="X2244" i="2"/>
  <c r="Q2244" i="2"/>
  <c r="T2244" i="2"/>
  <c r="V2244" i="2"/>
  <c r="P2244" i="2"/>
  <c r="H2244" i="2"/>
  <c r="Y2244" i="2"/>
  <c r="M2244" i="2"/>
  <c r="K2201" i="2"/>
  <c r="AA2201" i="2"/>
  <c r="T2201" i="2"/>
  <c r="U2201" i="2"/>
  <c r="Y2201" i="2"/>
  <c r="V2201" i="2"/>
  <c r="O2201" i="2"/>
  <c r="H2201" i="2"/>
  <c r="X2201" i="2"/>
  <c r="AB2201" i="2"/>
  <c r="N2201" i="2"/>
  <c r="J2201" i="2"/>
  <c r="S2201" i="2"/>
  <c r="L2201" i="2"/>
  <c r="I2201" i="2"/>
  <c r="E2201" i="2"/>
  <c r="R2201" i="2"/>
  <c r="Z2201" i="2"/>
  <c r="G2201" i="2"/>
  <c r="W2201" i="2"/>
  <c r="P2201" i="2"/>
  <c r="M2201" i="2"/>
  <c r="Q2201" i="2"/>
  <c r="F2201" i="2"/>
  <c r="F2374" i="2"/>
  <c r="W2374" i="2"/>
  <c r="X2374" i="2"/>
  <c r="I2374" i="2"/>
  <c r="K2374" i="2"/>
  <c r="J2374" i="2"/>
  <c r="G2374" i="2"/>
  <c r="AB2374" i="2"/>
  <c r="O2374" i="2"/>
  <c r="T2374" i="2"/>
  <c r="P2374" i="2"/>
  <c r="V2374" i="2"/>
  <c r="L2374" i="2"/>
  <c r="M2374" i="2"/>
  <c r="Y2374" i="2"/>
  <c r="E2374" i="2"/>
  <c r="U2374" i="2"/>
  <c r="N2374" i="2"/>
  <c r="Q2374" i="2"/>
  <c r="S2374" i="2"/>
  <c r="H2374" i="2"/>
  <c r="AA2374" i="2"/>
  <c r="Z2374" i="2"/>
  <c r="R2374" i="2"/>
  <c r="AB2455" i="2"/>
  <c r="F2455" i="2"/>
  <c r="K2455" i="2"/>
  <c r="Z2455" i="2"/>
  <c r="L2455" i="2"/>
  <c r="S2455" i="2"/>
  <c r="O2455" i="2"/>
  <c r="U2455" i="2"/>
  <c r="P2455" i="2"/>
  <c r="I2455" i="2"/>
  <c r="M2455" i="2"/>
  <c r="J2455" i="2"/>
  <c r="X2455" i="2"/>
  <c r="T2455" i="2"/>
  <c r="R2455" i="2"/>
  <c r="H2455" i="2"/>
  <c r="W2455" i="2"/>
  <c r="Y2455" i="2"/>
  <c r="E2455" i="2"/>
  <c r="V2455" i="2"/>
  <c r="AA2455" i="2"/>
  <c r="Q2455" i="2"/>
  <c r="G2455" i="2"/>
  <c r="N2455" i="2"/>
  <c r="AB2226" i="2"/>
  <c r="U2226" i="2"/>
  <c r="Z2226" i="2"/>
  <c r="G2226" i="2"/>
  <c r="K2226" i="2"/>
  <c r="V2226" i="2"/>
  <c r="I2226" i="2"/>
  <c r="M2226" i="2"/>
  <c r="S2226" i="2"/>
  <c r="W2226" i="2"/>
  <c r="R2226" i="2"/>
  <c r="P2226" i="2"/>
  <c r="E2226" i="2"/>
  <c r="T2226" i="2"/>
  <c r="Y2226" i="2"/>
  <c r="H2226" i="2"/>
  <c r="F2226" i="2"/>
  <c r="AA2226" i="2"/>
  <c r="Q2226" i="2"/>
  <c r="L2226" i="2"/>
  <c r="J2226" i="2"/>
  <c r="N2226" i="2"/>
  <c r="O2226" i="2"/>
  <c r="X2226" i="2"/>
  <c r="H2171" i="2"/>
  <c r="F2171" i="2"/>
  <c r="X2171" i="2"/>
  <c r="I2171" i="2"/>
  <c r="P2171" i="2"/>
  <c r="T2171" i="2"/>
  <c r="S2171" i="2"/>
  <c r="V2171" i="2"/>
  <c r="Q2171" i="2"/>
  <c r="R2171" i="2"/>
  <c r="U2171" i="2"/>
  <c r="Y2171" i="2"/>
  <c r="L2171" i="2"/>
  <c r="G2171" i="2"/>
  <c r="J2171" i="2"/>
  <c r="E2171" i="2"/>
  <c r="W2171" i="2"/>
  <c r="O2171" i="2"/>
  <c r="M2171" i="2"/>
  <c r="K2171" i="2"/>
  <c r="Z2171" i="2"/>
  <c r="AB2171" i="2"/>
  <c r="AA2171" i="2"/>
  <c r="N2171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D2666" i="2" s="1"/>
  <c r="D2495" i="2"/>
  <c r="D2493" i="2"/>
  <c r="D2485" i="2"/>
  <c r="D2494" i="2"/>
  <c r="D2475" i="2"/>
  <c r="D2492" i="2"/>
  <c r="D2490" i="2"/>
  <c r="D2473" i="2"/>
  <c r="D2481" i="2"/>
  <c r="D2484" i="2"/>
  <c r="D2479" i="2"/>
  <c r="D2489" i="2"/>
  <c r="D2496" i="2"/>
  <c r="D2488" i="2"/>
  <c r="D2486" i="2"/>
  <c r="D2476" i="2"/>
  <c r="D2491" i="2"/>
  <c r="D2474" i="2"/>
  <c r="D2477" i="2"/>
  <c r="D2497" i="2"/>
  <c r="D2483" i="2"/>
  <c r="D2499" i="2"/>
  <c r="D2487" i="2"/>
  <c r="L2666" i="2" l="1"/>
  <c r="U2666" i="2"/>
  <c r="E2666" i="2"/>
  <c r="M2666" i="2"/>
  <c r="T2666" i="2"/>
  <c r="N2666" i="2"/>
  <c r="K2666" i="2"/>
  <c r="Y2666" i="2"/>
  <c r="H2666" i="2"/>
  <c r="R2666" i="2"/>
  <c r="O2666" i="2"/>
  <c r="Q2666" i="2"/>
  <c r="F2666" i="2"/>
  <c r="V2666" i="2"/>
  <c r="S2666" i="2"/>
  <c r="I2666" i="2"/>
  <c r="X2666" i="2"/>
  <c r="J2666" i="2"/>
  <c r="G2666" i="2"/>
  <c r="W2666" i="2"/>
  <c r="P2666" i="2"/>
  <c r="D2594" i="2"/>
  <c r="F2531" i="2"/>
  <c r="I2531" i="2"/>
  <c r="H2531" i="2"/>
  <c r="Q2531" i="2"/>
  <c r="Y2531" i="2"/>
  <c r="L2531" i="2"/>
  <c r="T2531" i="2"/>
  <c r="E2531" i="2"/>
  <c r="X2531" i="2"/>
  <c r="U2531" i="2"/>
  <c r="M2531" i="2"/>
  <c r="P2531" i="2"/>
  <c r="S2531" i="2"/>
  <c r="R2531" i="2"/>
  <c r="O2531" i="2"/>
  <c r="N2531" i="2"/>
  <c r="G2531" i="2"/>
  <c r="W2531" i="2"/>
  <c r="V2531" i="2"/>
  <c r="K2531" i="2"/>
  <c r="J2531" i="2"/>
  <c r="G2501" i="2"/>
  <c r="F2501" i="2"/>
  <c r="L2501" i="2"/>
  <c r="Q2501" i="2"/>
  <c r="V2501" i="2"/>
  <c r="H2501" i="2"/>
  <c r="M2501" i="2"/>
  <c r="R2501" i="2"/>
  <c r="X2501" i="2"/>
  <c r="J2501" i="2"/>
  <c r="U2501" i="2"/>
  <c r="I2501" i="2"/>
  <c r="T2501" i="2"/>
  <c r="N2501" i="2"/>
  <c r="Y2501" i="2"/>
  <c r="E2501" i="2"/>
  <c r="P2501" i="2"/>
  <c r="W2501" i="2"/>
  <c r="O2501" i="2"/>
  <c r="K2501" i="2"/>
  <c r="S2501" i="2"/>
  <c r="D2573" i="2"/>
  <c r="E2518" i="2"/>
  <c r="I2518" i="2"/>
  <c r="M2518" i="2"/>
  <c r="Q2518" i="2"/>
  <c r="U2518" i="2"/>
  <c r="Y2518" i="2"/>
  <c r="H2518" i="2"/>
  <c r="N2518" i="2"/>
  <c r="S2518" i="2"/>
  <c r="X2518" i="2"/>
  <c r="J2518" i="2"/>
  <c r="O2518" i="2"/>
  <c r="T2518" i="2"/>
  <c r="G2518" i="2"/>
  <c r="R2518" i="2"/>
  <c r="F2518" i="2"/>
  <c r="P2518" i="2"/>
  <c r="K2518" i="2"/>
  <c r="V2518" i="2"/>
  <c r="L2518" i="2"/>
  <c r="W2518" i="2"/>
  <c r="F2555" i="2"/>
  <c r="J2555" i="2"/>
  <c r="N2555" i="2"/>
  <c r="R2555" i="2"/>
  <c r="V2555" i="2"/>
  <c r="G2555" i="2"/>
  <c r="K2555" i="2"/>
  <c r="O2555" i="2"/>
  <c r="S2555" i="2"/>
  <c r="W2555" i="2"/>
  <c r="H2555" i="2"/>
  <c r="P2555" i="2"/>
  <c r="X2555" i="2"/>
  <c r="I2555" i="2"/>
  <c r="Q2555" i="2"/>
  <c r="Y2555" i="2"/>
  <c r="E2555" i="2"/>
  <c r="U2555" i="2"/>
  <c r="T2555" i="2"/>
  <c r="L2555" i="2"/>
  <c r="M2555" i="2"/>
  <c r="D2576" i="2"/>
  <c r="D2668" i="2"/>
  <c r="H2515" i="2"/>
  <c r="M2515" i="2"/>
  <c r="Q2515" i="2"/>
  <c r="U2515" i="2"/>
  <c r="Y2515" i="2"/>
  <c r="I2515" i="2"/>
  <c r="N2515" i="2"/>
  <c r="R2515" i="2"/>
  <c r="V2515" i="2"/>
  <c r="L2515" i="2"/>
  <c r="T2515" i="2"/>
  <c r="J2515" i="2"/>
  <c r="S2515" i="2"/>
  <c r="E2515" i="2"/>
  <c r="O2515" i="2"/>
  <c r="W2515" i="2"/>
  <c r="F2515" i="2"/>
  <c r="P2515" i="2"/>
  <c r="X2515" i="2"/>
  <c r="K2515" i="2"/>
  <c r="G2515" i="2"/>
  <c r="F2552" i="2"/>
  <c r="G2552" i="2"/>
  <c r="L2552" i="2"/>
  <c r="Q2552" i="2"/>
  <c r="W2552" i="2"/>
  <c r="H2552" i="2"/>
  <c r="M2552" i="2"/>
  <c r="S2552" i="2"/>
  <c r="X2552" i="2"/>
  <c r="I2552" i="2"/>
  <c r="T2552" i="2"/>
  <c r="K2552" i="2"/>
  <c r="U2552" i="2"/>
  <c r="P2552" i="2"/>
  <c r="O2552" i="2"/>
  <c r="Y2552" i="2"/>
  <c r="E2552" i="2"/>
  <c r="N2552" i="2"/>
  <c r="J2552" i="2"/>
  <c r="R2552" i="2"/>
  <c r="V2552" i="2"/>
  <c r="F2556" i="2"/>
  <c r="I2556" i="2"/>
  <c r="O2556" i="2"/>
  <c r="T2556" i="2"/>
  <c r="Y2556" i="2"/>
  <c r="E2556" i="2"/>
  <c r="K2556" i="2"/>
  <c r="P2556" i="2"/>
  <c r="U2556" i="2"/>
  <c r="L2556" i="2"/>
  <c r="W2556" i="2"/>
  <c r="M2556" i="2"/>
  <c r="X2556" i="2"/>
  <c r="S2556" i="2"/>
  <c r="Q2556" i="2"/>
  <c r="G2556" i="2"/>
  <c r="H2556" i="2"/>
  <c r="N2556" i="2"/>
  <c r="J2556" i="2"/>
  <c r="R2556" i="2"/>
  <c r="V2556" i="2"/>
  <c r="D2584" i="2"/>
  <c r="D2616" i="2"/>
  <c r="D2583" i="2"/>
  <c r="D2580" i="2"/>
  <c r="F2554" i="2"/>
  <c r="H2554" i="2"/>
  <c r="M2554" i="2"/>
  <c r="S2554" i="2"/>
  <c r="X2554" i="2"/>
  <c r="I2554" i="2"/>
  <c r="O2554" i="2"/>
  <c r="T2554" i="2"/>
  <c r="Y2554" i="2"/>
  <c r="K2554" i="2"/>
  <c r="U2554" i="2"/>
  <c r="L2554" i="2"/>
  <c r="W2554" i="2"/>
  <c r="G2554" i="2"/>
  <c r="E2554" i="2"/>
  <c r="P2554" i="2"/>
  <c r="Q2554" i="2"/>
  <c r="N2554" i="2"/>
  <c r="J2554" i="2"/>
  <c r="V2554" i="2"/>
  <c r="R2554" i="2"/>
  <c r="E2560" i="2"/>
  <c r="F2560" i="2"/>
  <c r="K2560" i="2"/>
  <c r="P2560" i="2"/>
  <c r="V2560" i="2"/>
  <c r="L2560" i="2"/>
  <c r="S2560" i="2"/>
  <c r="G2560" i="2"/>
  <c r="O2560" i="2"/>
  <c r="X2560" i="2"/>
  <c r="H2560" i="2"/>
  <c r="R2560" i="2"/>
  <c r="T2560" i="2"/>
  <c r="W2560" i="2"/>
  <c r="J2560" i="2"/>
  <c r="N2560" i="2"/>
  <c r="Q2560" i="2"/>
  <c r="M2560" i="2"/>
  <c r="I2560" i="2"/>
  <c r="Y2560" i="2"/>
  <c r="U2560" i="2"/>
  <c r="D2595" i="2"/>
  <c r="G2532" i="2"/>
  <c r="K2532" i="2"/>
  <c r="O2532" i="2"/>
  <c r="S2532" i="2"/>
  <c r="W2532" i="2"/>
  <c r="H2532" i="2"/>
  <c r="L2532" i="2"/>
  <c r="P2532" i="2"/>
  <c r="T2532" i="2"/>
  <c r="X2532" i="2"/>
  <c r="J2532" i="2"/>
  <c r="R2532" i="2"/>
  <c r="I2532" i="2"/>
  <c r="Q2532" i="2"/>
  <c r="Y2532" i="2"/>
  <c r="E2532" i="2"/>
  <c r="M2532" i="2"/>
  <c r="U2532" i="2"/>
  <c r="F2532" i="2"/>
  <c r="N2532" i="2"/>
  <c r="V2532" i="2"/>
  <c r="O2541" i="2"/>
  <c r="T2541" i="2"/>
  <c r="J2541" i="2"/>
  <c r="I2541" i="2"/>
  <c r="Y2541" i="2"/>
  <c r="N2541" i="2"/>
  <c r="W2541" i="2"/>
  <c r="K2541" i="2"/>
  <c r="M2541" i="2"/>
  <c r="H2541" i="2"/>
  <c r="R2541" i="2"/>
  <c r="F2541" i="2"/>
  <c r="E2541" i="2"/>
  <c r="S2541" i="2"/>
  <c r="P2541" i="2"/>
  <c r="X2541" i="2"/>
  <c r="V2541" i="2"/>
  <c r="Q2541" i="2"/>
  <c r="L2541" i="2"/>
  <c r="U2541" i="2"/>
  <c r="G2541" i="2"/>
  <c r="G2534" i="2"/>
  <c r="F2534" i="2"/>
  <c r="L2534" i="2"/>
  <c r="Q2534" i="2"/>
  <c r="V2534" i="2"/>
  <c r="H2534" i="2"/>
  <c r="M2534" i="2"/>
  <c r="R2534" i="2"/>
  <c r="X2534" i="2"/>
  <c r="I2534" i="2"/>
  <c r="T2534" i="2"/>
  <c r="J2534" i="2"/>
  <c r="U2534" i="2"/>
  <c r="P2534" i="2"/>
  <c r="N2534" i="2"/>
  <c r="Y2534" i="2"/>
  <c r="E2534" i="2"/>
  <c r="O2534" i="2"/>
  <c r="K2534" i="2"/>
  <c r="W2534" i="2"/>
  <c r="S2534" i="2"/>
  <c r="G2502" i="2"/>
  <c r="F2502" i="2"/>
  <c r="N2502" i="2"/>
  <c r="T2502" i="2"/>
  <c r="H2502" i="2"/>
  <c r="O2502" i="2"/>
  <c r="V2502" i="2"/>
  <c r="K2502" i="2"/>
  <c r="J2502" i="2"/>
  <c r="X2502" i="2"/>
  <c r="P2502" i="2"/>
  <c r="S2502" i="2"/>
  <c r="Q2502" i="2"/>
  <c r="W2502" i="2"/>
  <c r="E2502" i="2"/>
  <c r="Y2502" i="2"/>
  <c r="L2502" i="2"/>
  <c r="U2502" i="2"/>
  <c r="R2502" i="2"/>
  <c r="I2502" i="2"/>
  <c r="M2502" i="2"/>
  <c r="D2586" i="2"/>
  <c r="F2558" i="2"/>
  <c r="E2558" i="2"/>
  <c r="K2558" i="2"/>
  <c r="P2558" i="2"/>
  <c r="U2558" i="2"/>
  <c r="G2558" i="2"/>
  <c r="L2558" i="2"/>
  <c r="Q2558" i="2"/>
  <c r="W2558" i="2"/>
  <c r="M2558" i="2"/>
  <c r="X2558" i="2"/>
  <c r="O2558" i="2"/>
  <c r="Y2558" i="2"/>
  <c r="I2558" i="2"/>
  <c r="H2558" i="2"/>
  <c r="S2558" i="2"/>
  <c r="T2558" i="2"/>
  <c r="N2558" i="2"/>
  <c r="J2558" i="2"/>
  <c r="V2558" i="2"/>
  <c r="R2558" i="2"/>
  <c r="D2577" i="2"/>
  <c r="D2667" i="2"/>
  <c r="F2504" i="2"/>
  <c r="O2504" i="2"/>
  <c r="G2504" i="2"/>
  <c r="R2504" i="2"/>
  <c r="L2504" i="2"/>
  <c r="J2504" i="2"/>
  <c r="T2504" i="2"/>
  <c r="W2504" i="2"/>
  <c r="P2504" i="2"/>
  <c r="M2504" i="2"/>
  <c r="X2504" i="2"/>
  <c r="K2504" i="2"/>
  <c r="Q2504" i="2"/>
  <c r="H2504" i="2"/>
  <c r="Y2504" i="2"/>
  <c r="S2504" i="2"/>
  <c r="U2504" i="2"/>
  <c r="V2504" i="2"/>
  <c r="E2504" i="2"/>
  <c r="I2504" i="2"/>
  <c r="N2504" i="2"/>
  <c r="D2579" i="2"/>
  <c r="D2585" i="2"/>
  <c r="D2641" i="2"/>
  <c r="E2533" i="2"/>
  <c r="G2533" i="2"/>
  <c r="O2533" i="2"/>
  <c r="W2533" i="2"/>
  <c r="H2533" i="2"/>
  <c r="P2533" i="2"/>
  <c r="X2533" i="2"/>
  <c r="S2533" i="2"/>
  <c r="T2533" i="2"/>
  <c r="L2533" i="2"/>
  <c r="K2533" i="2"/>
  <c r="J2533" i="2"/>
  <c r="Q2533" i="2"/>
  <c r="V2533" i="2"/>
  <c r="F2533" i="2"/>
  <c r="M2533" i="2"/>
  <c r="N2533" i="2"/>
  <c r="U2533" i="2"/>
  <c r="Y2533" i="2"/>
  <c r="I2533" i="2"/>
  <c r="R2533" i="2"/>
  <c r="H2507" i="2"/>
  <c r="M2507" i="2"/>
  <c r="R2507" i="2"/>
  <c r="X2507" i="2"/>
  <c r="I2507" i="2"/>
  <c r="N2507" i="2"/>
  <c r="T2507" i="2"/>
  <c r="Y2507" i="2"/>
  <c r="F2507" i="2"/>
  <c r="Q2507" i="2"/>
  <c r="E2507" i="2"/>
  <c r="P2507" i="2"/>
  <c r="J2507" i="2"/>
  <c r="U2507" i="2"/>
  <c r="L2507" i="2"/>
  <c r="V2507" i="2"/>
  <c r="S2507" i="2"/>
  <c r="G2507" i="2"/>
  <c r="W2507" i="2"/>
  <c r="O2507" i="2"/>
  <c r="K2507" i="2"/>
  <c r="D2607" i="2"/>
  <c r="E2513" i="2"/>
  <c r="N2513" i="2"/>
  <c r="Y2513" i="2"/>
  <c r="F2513" i="2"/>
  <c r="Q2513" i="2"/>
  <c r="V2513" i="2"/>
  <c r="T2513" i="2"/>
  <c r="I2513" i="2"/>
  <c r="L2513" i="2"/>
  <c r="P2513" i="2"/>
  <c r="G2513" i="2"/>
  <c r="W2513" i="2"/>
  <c r="H2513" i="2"/>
  <c r="J2513" i="2"/>
  <c r="O2513" i="2"/>
  <c r="M2513" i="2"/>
  <c r="K2513" i="2"/>
  <c r="S2513" i="2"/>
  <c r="U2513" i="2"/>
  <c r="X2513" i="2"/>
  <c r="R2513" i="2"/>
  <c r="D2670" i="2"/>
  <c r="D2582" i="2"/>
  <c r="D2653" i="2"/>
  <c r="D2615" i="2"/>
  <c r="D2606" i="2"/>
  <c r="D2637" i="2"/>
  <c r="D2632" i="2"/>
  <c r="H2540" i="2"/>
  <c r="M2540" i="2"/>
  <c r="R2540" i="2"/>
  <c r="X2540" i="2"/>
  <c r="I2540" i="2"/>
  <c r="N2540" i="2"/>
  <c r="T2540" i="2"/>
  <c r="Y2540" i="2"/>
  <c r="E2540" i="2"/>
  <c r="P2540" i="2"/>
  <c r="F2540" i="2"/>
  <c r="Q2540" i="2"/>
  <c r="V2540" i="2"/>
  <c r="U2540" i="2"/>
  <c r="J2540" i="2"/>
  <c r="L2540" i="2"/>
  <c r="O2540" i="2"/>
  <c r="S2540" i="2"/>
  <c r="G2540" i="2"/>
  <c r="K2540" i="2"/>
  <c r="W2540" i="2"/>
  <c r="D2604" i="2"/>
  <c r="D2575" i="2"/>
  <c r="D2600" i="2"/>
  <c r="D2648" i="2"/>
  <c r="D2628" i="2"/>
  <c r="D2623" i="2"/>
  <c r="D2651" i="2"/>
  <c r="F2536" i="2"/>
  <c r="E2536" i="2"/>
  <c r="M2536" i="2"/>
  <c r="T2536" i="2"/>
  <c r="H2536" i="2"/>
  <c r="N2536" i="2"/>
  <c r="U2536" i="2"/>
  <c r="P2536" i="2"/>
  <c r="R2536" i="2"/>
  <c r="Y2536" i="2"/>
  <c r="X2536" i="2"/>
  <c r="I2536" i="2"/>
  <c r="J2536" i="2"/>
  <c r="Q2536" i="2"/>
  <c r="O2536" i="2"/>
  <c r="L2536" i="2"/>
  <c r="S2536" i="2"/>
  <c r="W2536" i="2"/>
  <c r="G2536" i="2"/>
  <c r="V2536" i="2"/>
  <c r="K2536" i="2"/>
  <c r="D2642" i="2"/>
  <c r="D2592" i="2"/>
  <c r="D2662" i="2"/>
  <c r="H2509" i="2"/>
  <c r="N2509" i="2"/>
  <c r="T2509" i="2"/>
  <c r="Y2509" i="2"/>
  <c r="I2509" i="2"/>
  <c r="R2509" i="2"/>
  <c r="G2509" i="2"/>
  <c r="W2509" i="2"/>
  <c r="F2509" i="2"/>
  <c r="U2509" i="2"/>
  <c r="M2509" i="2"/>
  <c r="K2509" i="2"/>
  <c r="V2509" i="2"/>
  <c r="X2509" i="2"/>
  <c r="S2509" i="2"/>
  <c r="Q2509" i="2"/>
  <c r="J2509" i="2"/>
  <c r="L2509" i="2"/>
  <c r="P2509" i="2"/>
  <c r="O2509" i="2"/>
  <c r="E2509" i="2"/>
  <c r="D2620" i="2"/>
  <c r="F2519" i="2"/>
  <c r="I2519" i="2"/>
  <c r="Q2519" i="2"/>
  <c r="Y2519" i="2"/>
  <c r="L2519" i="2"/>
  <c r="U2519" i="2"/>
  <c r="M2519" i="2"/>
  <c r="X2519" i="2"/>
  <c r="H2519" i="2"/>
  <c r="E2519" i="2"/>
  <c r="P2519" i="2"/>
  <c r="T2519" i="2"/>
  <c r="K2519" i="2"/>
  <c r="R2519" i="2"/>
  <c r="W2519" i="2"/>
  <c r="G2519" i="2"/>
  <c r="N2519" i="2"/>
  <c r="J2519" i="2"/>
  <c r="S2519" i="2"/>
  <c r="O2519" i="2"/>
  <c r="V2519" i="2"/>
  <c r="D2635" i="2"/>
  <c r="D2664" i="2"/>
  <c r="D2639" i="2"/>
  <c r="D2638" i="2"/>
  <c r="F2537" i="2"/>
  <c r="O2537" i="2"/>
  <c r="G2537" i="2"/>
  <c r="R2537" i="2"/>
  <c r="J2537" i="2"/>
  <c r="L2537" i="2"/>
  <c r="T2537" i="2"/>
  <c r="W2537" i="2"/>
  <c r="V2537" i="2"/>
  <c r="Q2537" i="2"/>
  <c r="N2537" i="2"/>
  <c r="P2537" i="2"/>
  <c r="E2537" i="2"/>
  <c r="U2537" i="2"/>
  <c r="H2537" i="2"/>
  <c r="S2537" i="2"/>
  <c r="K2537" i="2"/>
  <c r="I2537" i="2"/>
  <c r="M2537" i="2"/>
  <c r="Y2537" i="2"/>
  <c r="X2537" i="2"/>
  <c r="D2591" i="2"/>
  <c r="D2602" i="2"/>
  <c r="D2612" i="2"/>
  <c r="D2611" i="2"/>
  <c r="F2523" i="2"/>
  <c r="I2523" i="2"/>
  <c r="Q2523" i="2"/>
  <c r="Y2523" i="2"/>
  <c r="M2523" i="2"/>
  <c r="X2523" i="2"/>
  <c r="E2523" i="2"/>
  <c r="P2523" i="2"/>
  <c r="U2523" i="2"/>
  <c r="T2523" i="2"/>
  <c r="H2523" i="2"/>
  <c r="L2523" i="2"/>
  <c r="S2523" i="2"/>
  <c r="R2523" i="2"/>
  <c r="O2523" i="2"/>
  <c r="N2523" i="2"/>
  <c r="W2523" i="2"/>
  <c r="K2523" i="2"/>
  <c r="G2523" i="2"/>
  <c r="V2523" i="2"/>
  <c r="J2523" i="2"/>
  <c r="D2619" i="2"/>
  <c r="D2589" i="2"/>
  <c r="D2655" i="2"/>
  <c r="F2571" i="2"/>
  <c r="L2571" i="2"/>
  <c r="Q2571" i="2"/>
  <c r="V2571" i="2"/>
  <c r="H2571" i="2"/>
  <c r="N2571" i="2"/>
  <c r="U2571" i="2"/>
  <c r="M2571" i="2"/>
  <c r="X2571" i="2"/>
  <c r="E2571" i="2"/>
  <c r="P2571" i="2"/>
  <c r="Y2571" i="2"/>
  <c r="R2571" i="2"/>
  <c r="T2571" i="2"/>
  <c r="I2571" i="2"/>
  <c r="J2571" i="2"/>
  <c r="K2571" i="2"/>
  <c r="O2571" i="2"/>
  <c r="W2571" i="2"/>
  <c r="S2571" i="2"/>
  <c r="G2571" i="2"/>
  <c r="F2525" i="2"/>
  <c r="E2525" i="2"/>
  <c r="M2525" i="2"/>
  <c r="U2525" i="2"/>
  <c r="I2525" i="2"/>
  <c r="T2525" i="2"/>
  <c r="L2525" i="2"/>
  <c r="X2525" i="2"/>
  <c r="Q2525" i="2"/>
  <c r="P2525" i="2"/>
  <c r="Y2525" i="2"/>
  <c r="H2525" i="2"/>
  <c r="O2525" i="2"/>
  <c r="R2525" i="2"/>
  <c r="K2525" i="2"/>
  <c r="N2525" i="2"/>
  <c r="V2525" i="2"/>
  <c r="W2525" i="2"/>
  <c r="J2525" i="2"/>
  <c r="S2525" i="2"/>
  <c r="G2525" i="2"/>
  <c r="H2539" i="2"/>
  <c r="N2539" i="2"/>
  <c r="S2539" i="2"/>
  <c r="X2539" i="2"/>
  <c r="J2539" i="2"/>
  <c r="O2539" i="2"/>
  <c r="T2539" i="2"/>
  <c r="F2539" i="2"/>
  <c r="P2539" i="2"/>
  <c r="G2539" i="2"/>
  <c r="R2539" i="2"/>
  <c r="W2539" i="2"/>
  <c r="V2539" i="2"/>
  <c r="K2539" i="2"/>
  <c r="L2539" i="2"/>
  <c r="I2539" i="2"/>
  <c r="Y2539" i="2"/>
  <c r="M2539" i="2"/>
  <c r="E2539" i="2"/>
  <c r="Q2539" i="2"/>
  <c r="U2539" i="2"/>
  <c r="D2601" i="2"/>
  <c r="D2605" i="2"/>
  <c r="D2622" i="2"/>
  <c r="D2610" i="2"/>
  <c r="D2665" i="2"/>
  <c r="F2516" i="2"/>
  <c r="J2516" i="2"/>
  <c r="N2516" i="2"/>
  <c r="R2516" i="2"/>
  <c r="V2516" i="2"/>
  <c r="G2516" i="2"/>
  <c r="K2516" i="2"/>
  <c r="O2516" i="2"/>
  <c r="S2516" i="2"/>
  <c r="W2516" i="2"/>
  <c r="L2516" i="2"/>
  <c r="T2516" i="2"/>
  <c r="E2516" i="2"/>
  <c r="M2516" i="2"/>
  <c r="U2516" i="2"/>
  <c r="Q2516" i="2"/>
  <c r="P2516" i="2"/>
  <c r="H2516" i="2"/>
  <c r="X2516" i="2"/>
  <c r="I2516" i="2"/>
  <c r="Y2516" i="2"/>
  <c r="E2530" i="2"/>
  <c r="I2530" i="2"/>
  <c r="M2530" i="2"/>
  <c r="Q2530" i="2"/>
  <c r="U2530" i="2"/>
  <c r="Y2530" i="2"/>
  <c r="G2530" i="2"/>
  <c r="L2530" i="2"/>
  <c r="R2530" i="2"/>
  <c r="W2530" i="2"/>
  <c r="H2530" i="2"/>
  <c r="N2530" i="2"/>
  <c r="S2530" i="2"/>
  <c r="X2530" i="2"/>
  <c r="F2530" i="2"/>
  <c r="P2530" i="2"/>
  <c r="O2530" i="2"/>
  <c r="J2530" i="2"/>
  <c r="T2530" i="2"/>
  <c r="K2530" i="2"/>
  <c r="V2530" i="2"/>
  <c r="F2529" i="2"/>
  <c r="E2529" i="2"/>
  <c r="M2529" i="2"/>
  <c r="U2529" i="2"/>
  <c r="L2529" i="2"/>
  <c r="X2529" i="2"/>
  <c r="P2529" i="2"/>
  <c r="Y2529" i="2"/>
  <c r="I2529" i="2"/>
  <c r="H2529" i="2"/>
  <c r="Q2529" i="2"/>
  <c r="T2529" i="2"/>
  <c r="W2529" i="2"/>
  <c r="G2529" i="2"/>
  <c r="R2529" i="2"/>
  <c r="S2529" i="2"/>
  <c r="N2529" i="2"/>
  <c r="V2529" i="2"/>
  <c r="O2529" i="2"/>
  <c r="J2529" i="2"/>
  <c r="K2529" i="2"/>
  <c r="D2640" i="2"/>
  <c r="F2550" i="2"/>
  <c r="E2550" i="2"/>
  <c r="K2550" i="2"/>
  <c r="P2550" i="2"/>
  <c r="U2550" i="2"/>
  <c r="G2550" i="2"/>
  <c r="L2550" i="2"/>
  <c r="Q2550" i="2"/>
  <c r="W2550" i="2"/>
  <c r="H2550" i="2"/>
  <c r="S2550" i="2"/>
  <c r="I2550" i="2"/>
  <c r="T2550" i="2"/>
  <c r="Y2550" i="2"/>
  <c r="X2550" i="2"/>
  <c r="M2550" i="2"/>
  <c r="O2550" i="2"/>
  <c r="N2550" i="2"/>
  <c r="J2550" i="2"/>
  <c r="V2550" i="2"/>
  <c r="R2550" i="2"/>
  <c r="I2563" i="2"/>
  <c r="N2563" i="2"/>
  <c r="T2563" i="2"/>
  <c r="Y2563" i="2"/>
  <c r="H2563" i="2"/>
  <c r="P2563" i="2"/>
  <c r="V2563" i="2"/>
  <c r="L2563" i="2"/>
  <c r="U2563" i="2"/>
  <c r="E2563" i="2"/>
  <c r="M2563" i="2"/>
  <c r="X2563" i="2"/>
  <c r="Q2563" i="2"/>
  <c r="R2563" i="2"/>
  <c r="J2563" i="2"/>
  <c r="F2563" i="2"/>
  <c r="G2563" i="2"/>
  <c r="W2563" i="2"/>
  <c r="K2563" i="2"/>
  <c r="S2563" i="2"/>
  <c r="O2563" i="2"/>
  <c r="D2658" i="2"/>
  <c r="D2598" i="2"/>
  <c r="G2549" i="2"/>
  <c r="K2549" i="2"/>
  <c r="O2549" i="2"/>
  <c r="S2549" i="2"/>
  <c r="W2549" i="2"/>
  <c r="H2549" i="2"/>
  <c r="L2549" i="2"/>
  <c r="P2549" i="2"/>
  <c r="T2549" i="2"/>
  <c r="X2549" i="2"/>
  <c r="E2549" i="2"/>
  <c r="M2549" i="2"/>
  <c r="U2549" i="2"/>
  <c r="F2549" i="2"/>
  <c r="N2549" i="2"/>
  <c r="V2549" i="2"/>
  <c r="J2549" i="2"/>
  <c r="I2549" i="2"/>
  <c r="Y2549" i="2"/>
  <c r="Q2549" i="2"/>
  <c r="R2549" i="2"/>
  <c r="G2543" i="2"/>
  <c r="F2543" i="2"/>
  <c r="N2543" i="2"/>
  <c r="T2543" i="2"/>
  <c r="H2543" i="2"/>
  <c r="O2543" i="2"/>
  <c r="V2543" i="2"/>
  <c r="P2543" i="2"/>
  <c r="S2543" i="2"/>
  <c r="K2543" i="2"/>
  <c r="J2543" i="2"/>
  <c r="X2543" i="2"/>
  <c r="R2543" i="2"/>
  <c r="E2543" i="2"/>
  <c r="U2543" i="2"/>
  <c r="L2543" i="2"/>
  <c r="I2543" i="2"/>
  <c r="Y2543" i="2"/>
  <c r="W2543" i="2"/>
  <c r="Q2543" i="2"/>
  <c r="M2543" i="2"/>
  <c r="D2631" i="2"/>
  <c r="G2520" i="2"/>
  <c r="K2520" i="2"/>
  <c r="O2520" i="2"/>
  <c r="S2520" i="2"/>
  <c r="W2520" i="2"/>
  <c r="F2520" i="2"/>
  <c r="L2520" i="2"/>
  <c r="Q2520" i="2"/>
  <c r="V2520" i="2"/>
  <c r="H2520" i="2"/>
  <c r="M2520" i="2"/>
  <c r="R2520" i="2"/>
  <c r="X2520" i="2"/>
  <c r="E2520" i="2"/>
  <c r="P2520" i="2"/>
  <c r="N2520" i="2"/>
  <c r="Y2520" i="2"/>
  <c r="I2520" i="2"/>
  <c r="T2520" i="2"/>
  <c r="J2520" i="2"/>
  <c r="U2520" i="2"/>
  <c r="D2588" i="2"/>
  <c r="D2617" i="2"/>
  <c r="D2669" i="2"/>
  <c r="F2521" i="2"/>
  <c r="E2521" i="2"/>
  <c r="M2521" i="2"/>
  <c r="U2521" i="2"/>
  <c r="H2521" i="2"/>
  <c r="Q2521" i="2"/>
  <c r="I2521" i="2"/>
  <c r="T2521" i="2"/>
  <c r="Y2521" i="2"/>
  <c r="X2521" i="2"/>
  <c r="L2521" i="2"/>
  <c r="P2521" i="2"/>
  <c r="W2521" i="2"/>
  <c r="G2521" i="2"/>
  <c r="R2521" i="2"/>
  <c r="S2521" i="2"/>
  <c r="N2521" i="2"/>
  <c r="K2521" i="2"/>
  <c r="V2521" i="2"/>
  <c r="O2521" i="2"/>
  <c r="J2521" i="2"/>
  <c r="F2503" i="2"/>
  <c r="E2503" i="2"/>
  <c r="M2503" i="2"/>
  <c r="T2503" i="2"/>
  <c r="H2503" i="2"/>
  <c r="N2503" i="2"/>
  <c r="U2503" i="2"/>
  <c r="R2503" i="2"/>
  <c r="P2503" i="2"/>
  <c r="I2503" i="2"/>
  <c r="X2503" i="2"/>
  <c r="J2503" i="2"/>
  <c r="Y2503" i="2"/>
  <c r="L2503" i="2"/>
  <c r="G2503" i="2"/>
  <c r="W2503" i="2"/>
  <c r="Q2503" i="2"/>
  <c r="O2503" i="2"/>
  <c r="V2503" i="2"/>
  <c r="S2503" i="2"/>
  <c r="K2503" i="2"/>
  <c r="D2597" i="2"/>
  <c r="D2578" i="2"/>
  <c r="D2636" i="2"/>
  <c r="D2625" i="2"/>
  <c r="D2627" i="2"/>
  <c r="E2553" i="2"/>
  <c r="I2553" i="2"/>
  <c r="M2553" i="2"/>
  <c r="Q2553" i="2"/>
  <c r="U2553" i="2"/>
  <c r="Y2553" i="2"/>
  <c r="F2553" i="2"/>
  <c r="J2553" i="2"/>
  <c r="N2553" i="2"/>
  <c r="R2553" i="2"/>
  <c r="V2553" i="2"/>
  <c r="G2553" i="2"/>
  <c r="O2553" i="2"/>
  <c r="W2553" i="2"/>
  <c r="H2553" i="2"/>
  <c r="P2553" i="2"/>
  <c r="X2553" i="2"/>
  <c r="L2553" i="2"/>
  <c r="K2553" i="2"/>
  <c r="S2553" i="2"/>
  <c r="T2553" i="2"/>
  <c r="Q2566" i="2"/>
  <c r="K2566" i="2"/>
  <c r="L2566" i="2"/>
  <c r="S2566" i="2"/>
  <c r="X2566" i="2"/>
  <c r="E2566" i="2"/>
  <c r="U2566" i="2"/>
  <c r="P2566" i="2"/>
  <c r="R2566" i="2"/>
  <c r="J2566" i="2"/>
  <c r="O2566" i="2"/>
  <c r="I2566" i="2"/>
  <c r="Y2566" i="2"/>
  <c r="V2566" i="2"/>
  <c r="W2566" i="2"/>
  <c r="T2566" i="2"/>
  <c r="F2566" i="2"/>
  <c r="M2566" i="2"/>
  <c r="G2566" i="2"/>
  <c r="H2566" i="2"/>
  <c r="N2566" i="2"/>
  <c r="H2506" i="2"/>
  <c r="N2506" i="2"/>
  <c r="S2506" i="2"/>
  <c r="X2506" i="2"/>
  <c r="J2506" i="2"/>
  <c r="O2506" i="2"/>
  <c r="T2506" i="2"/>
  <c r="G2506" i="2"/>
  <c r="R2506" i="2"/>
  <c r="F2506" i="2"/>
  <c r="P2506" i="2"/>
  <c r="K2506" i="2"/>
  <c r="V2506" i="2"/>
  <c r="L2506" i="2"/>
  <c r="W2506" i="2"/>
  <c r="M2506" i="2"/>
  <c r="Q2506" i="2"/>
  <c r="Y2506" i="2"/>
  <c r="E2506" i="2"/>
  <c r="I2506" i="2"/>
  <c r="U2506" i="2"/>
  <c r="H2508" i="2"/>
  <c r="O2508" i="2"/>
  <c r="T2508" i="2"/>
  <c r="J2508" i="2"/>
  <c r="N2508" i="2"/>
  <c r="Q2508" i="2"/>
  <c r="G2508" i="2"/>
  <c r="V2508" i="2"/>
  <c r="E2508" i="2"/>
  <c r="W2508" i="2"/>
  <c r="Y2508" i="2"/>
  <c r="P2508" i="2"/>
  <c r="U2508" i="2"/>
  <c r="L2508" i="2"/>
  <c r="X2508" i="2"/>
  <c r="I2508" i="2"/>
  <c r="K2508" i="2"/>
  <c r="S2508" i="2"/>
  <c r="M2508" i="2"/>
  <c r="R2508" i="2"/>
  <c r="F2508" i="2"/>
  <c r="D2599" i="2"/>
  <c r="D2661" i="2"/>
  <c r="D2633" i="2"/>
  <c r="E2500" i="2"/>
  <c r="G2500" i="2"/>
  <c r="O2500" i="2"/>
  <c r="W2500" i="2"/>
  <c r="H2500" i="2"/>
  <c r="P2500" i="2"/>
  <c r="X2500" i="2"/>
  <c r="T2500" i="2"/>
  <c r="S2500" i="2"/>
  <c r="K2500" i="2"/>
  <c r="L2500" i="2"/>
  <c r="R2500" i="2"/>
  <c r="Y2500" i="2"/>
  <c r="I2500" i="2"/>
  <c r="F2500" i="2"/>
  <c r="U2500" i="2"/>
  <c r="N2500" i="2"/>
  <c r="V2500" i="2"/>
  <c r="Q2500" i="2"/>
  <c r="M2500" i="2"/>
  <c r="J2500" i="2"/>
  <c r="E2526" i="2"/>
  <c r="I2526" i="2"/>
  <c r="M2526" i="2"/>
  <c r="Q2526" i="2"/>
  <c r="U2526" i="2"/>
  <c r="Y2526" i="2"/>
  <c r="F2526" i="2"/>
  <c r="K2526" i="2"/>
  <c r="P2526" i="2"/>
  <c r="V2526" i="2"/>
  <c r="G2526" i="2"/>
  <c r="L2526" i="2"/>
  <c r="R2526" i="2"/>
  <c r="W2526" i="2"/>
  <c r="J2526" i="2"/>
  <c r="T2526" i="2"/>
  <c r="H2526" i="2"/>
  <c r="S2526" i="2"/>
  <c r="N2526" i="2"/>
  <c r="X2526" i="2"/>
  <c r="O2526" i="2"/>
  <c r="F2517" i="2"/>
  <c r="E2517" i="2"/>
  <c r="M2517" i="2"/>
  <c r="U2517" i="2"/>
  <c r="P2517" i="2"/>
  <c r="Y2517" i="2"/>
  <c r="H2517" i="2"/>
  <c r="Q2517" i="2"/>
  <c r="L2517" i="2"/>
  <c r="I2517" i="2"/>
  <c r="T2517" i="2"/>
  <c r="X2517" i="2"/>
  <c r="O2517" i="2"/>
  <c r="R2517" i="2"/>
  <c r="K2517" i="2"/>
  <c r="N2517" i="2"/>
  <c r="S2517" i="2"/>
  <c r="V2517" i="2"/>
  <c r="W2517" i="2"/>
  <c r="G2517" i="2"/>
  <c r="J2517" i="2"/>
  <c r="E2505" i="2"/>
  <c r="N2505" i="2"/>
  <c r="Y2505" i="2"/>
  <c r="F2505" i="2"/>
  <c r="Q2505" i="2"/>
  <c r="L2505" i="2"/>
  <c r="I2505" i="2"/>
  <c r="T2505" i="2"/>
  <c r="V2505" i="2"/>
  <c r="U2505" i="2"/>
  <c r="S2505" i="2"/>
  <c r="X2505" i="2"/>
  <c r="P2505" i="2"/>
  <c r="G2505" i="2"/>
  <c r="W2505" i="2"/>
  <c r="K2505" i="2"/>
  <c r="M2505" i="2"/>
  <c r="R2505" i="2"/>
  <c r="J2505" i="2"/>
  <c r="O2505" i="2"/>
  <c r="H2505" i="2"/>
  <c r="D2652" i="2"/>
  <c r="F2545" i="2"/>
  <c r="O2545" i="2"/>
  <c r="G2545" i="2"/>
  <c r="R2545" i="2"/>
  <c r="T2545" i="2"/>
  <c r="W2545" i="2"/>
  <c r="J2545" i="2"/>
  <c r="L2545" i="2"/>
  <c r="M2545" i="2"/>
  <c r="S2545" i="2"/>
  <c r="V2545" i="2"/>
  <c r="Q2545" i="2"/>
  <c r="N2545" i="2"/>
  <c r="I2545" i="2"/>
  <c r="E2545" i="2"/>
  <c r="H2545" i="2"/>
  <c r="P2545" i="2"/>
  <c r="U2545" i="2"/>
  <c r="K2545" i="2"/>
  <c r="Y2545" i="2"/>
  <c r="X2545" i="2"/>
  <c r="D2613" i="2"/>
  <c r="F2511" i="2"/>
  <c r="E2511" i="2"/>
  <c r="M2511" i="2"/>
  <c r="T2511" i="2"/>
  <c r="H2511" i="2"/>
  <c r="N2511" i="2"/>
  <c r="U2511" i="2"/>
  <c r="J2511" i="2"/>
  <c r="Y2511" i="2"/>
  <c r="I2511" i="2"/>
  <c r="X2511" i="2"/>
  <c r="P2511" i="2"/>
  <c r="R2511" i="2"/>
  <c r="S2511" i="2"/>
  <c r="V2511" i="2"/>
  <c r="G2511" i="2"/>
  <c r="Q2511" i="2"/>
  <c r="K2511" i="2"/>
  <c r="L2511" i="2"/>
  <c r="O2511" i="2"/>
  <c r="W2511" i="2"/>
  <c r="F2544" i="2"/>
  <c r="E2544" i="2"/>
  <c r="M2544" i="2"/>
  <c r="T2544" i="2"/>
  <c r="H2544" i="2"/>
  <c r="N2544" i="2"/>
  <c r="U2544" i="2"/>
  <c r="I2544" i="2"/>
  <c r="X2544" i="2"/>
  <c r="J2544" i="2"/>
  <c r="Y2544" i="2"/>
  <c r="R2544" i="2"/>
  <c r="P2544" i="2"/>
  <c r="V2544" i="2"/>
  <c r="K2544" i="2"/>
  <c r="Q2544" i="2"/>
  <c r="O2544" i="2"/>
  <c r="G2544" i="2"/>
  <c r="L2544" i="2"/>
  <c r="S2544" i="2"/>
  <c r="W2544" i="2"/>
  <c r="D2624" i="2"/>
  <c r="D2581" i="2"/>
  <c r="D2650" i="2"/>
  <c r="E2561" i="2"/>
  <c r="F2561" i="2"/>
  <c r="M2561" i="2"/>
  <c r="T2561" i="2"/>
  <c r="N2561" i="2"/>
  <c r="X2561" i="2"/>
  <c r="Q2561" i="2"/>
  <c r="H2561" i="2"/>
  <c r="R2561" i="2"/>
  <c r="V2561" i="2"/>
  <c r="Y2561" i="2"/>
  <c r="L2561" i="2"/>
  <c r="I2561" i="2"/>
  <c r="P2561" i="2"/>
  <c r="S2561" i="2"/>
  <c r="J2561" i="2"/>
  <c r="G2561" i="2"/>
  <c r="W2561" i="2"/>
  <c r="U2561" i="2"/>
  <c r="O2561" i="2"/>
  <c r="K2561" i="2"/>
  <c r="P2564" i="2"/>
  <c r="O2564" i="2"/>
  <c r="F2564" i="2"/>
  <c r="I2564" i="2"/>
  <c r="Y2564" i="2"/>
  <c r="W2564" i="2"/>
  <c r="X2564" i="2"/>
  <c r="M2564" i="2"/>
  <c r="G2564" i="2"/>
  <c r="H2564" i="2"/>
  <c r="T2564" i="2"/>
  <c r="U2564" i="2"/>
  <c r="S2564" i="2"/>
  <c r="Q2564" i="2"/>
  <c r="L2564" i="2"/>
  <c r="V2564" i="2"/>
  <c r="J2564" i="2"/>
  <c r="E2564" i="2"/>
  <c r="R2564" i="2"/>
  <c r="K2564" i="2"/>
  <c r="N2564" i="2"/>
  <c r="F2568" i="2"/>
  <c r="J2568" i="2"/>
  <c r="R2568" i="2"/>
  <c r="X2568" i="2"/>
  <c r="G2568" i="2"/>
  <c r="O2568" i="2"/>
  <c r="N2568" i="2"/>
  <c r="S2568" i="2"/>
  <c r="T2568" i="2"/>
  <c r="W2568" i="2"/>
  <c r="L2568" i="2"/>
  <c r="H2568" i="2"/>
  <c r="I2568" i="2"/>
  <c r="Y2568" i="2"/>
  <c r="V2568" i="2"/>
  <c r="M2568" i="2"/>
  <c r="E2568" i="2"/>
  <c r="P2568" i="2"/>
  <c r="Q2568" i="2"/>
  <c r="K2568" i="2"/>
  <c r="U2568" i="2"/>
  <c r="D2634" i="2"/>
  <c r="D2574" i="2"/>
  <c r="D2593" i="2"/>
  <c r="E2538" i="2"/>
  <c r="N2538" i="2"/>
  <c r="Y2538" i="2"/>
  <c r="F2538" i="2"/>
  <c r="Q2538" i="2"/>
  <c r="I2538" i="2"/>
  <c r="L2538" i="2"/>
  <c r="V2538" i="2"/>
  <c r="T2538" i="2"/>
  <c r="G2538" i="2"/>
  <c r="W2538" i="2"/>
  <c r="M2538" i="2"/>
  <c r="U2538" i="2"/>
  <c r="K2538" i="2"/>
  <c r="H2538" i="2"/>
  <c r="J2538" i="2"/>
  <c r="S2538" i="2"/>
  <c r="P2538" i="2"/>
  <c r="O2538" i="2"/>
  <c r="X2538" i="2"/>
  <c r="R2538" i="2"/>
  <c r="H2559" i="2"/>
  <c r="L2559" i="2"/>
  <c r="P2559" i="2"/>
  <c r="T2559" i="2"/>
  <c r="X2559" i="2"/>
  <c r="E2559" i="2"/>
  <c r="I2559" i="2"/>
  <c r="M2559" i="2"/>
  <c r="Q2559" i="2"/>
  <c r="U2559" i="2"/>
  <c r="Y2559" i="2"/>
  <c r="J2559" i="2"/>
  <c r="R2559" i="2"/>
  <c r="K2559" i="2"/>
  <c r="S2559" i="2"/>
  <c r="G2559" i="2"/>
  <c r="W2559" i="2"/>
  <c r="F2559" i="2"/>
  <c r="V2559" i="2"/>
  <c r="N2559" i="2"/>
  <c r="O2559" i="2"/>
  <c r="H2547" i="2"/>
  <c r="N2547" i="2"/>
  <c r="S2547" i="2"/>
  <c r="X2547" i="2"/>
  <c r="J2547" i="2"/>
  <c r="O2547" i="2"/>
  <c r="T2547" i="2"/>
  <c r="K2547" i="2"/>
  <c r="V2547" i="2"/>
  <c r="L2547" i="2"/>
  <c r="W2547" i="2"/>
  <c r="R2547" i="2"/>
  <c r="P2547" i="2"/>
  <c r="F2547" i="2"/>
  <c r="G2547" i="2"/>
  <c r="E2547" i="2"/>
  <c r="U2547" i="2"/>
  <c r="I2547" i="2"/>
  <c r="Y2547" i="2"/>
  <c r="M2547" i="2"/>
  <c r="Q2547" i="2"/>
  <c r="E2522" i="2"/>
  <c r="I2522" i="2"/>
  <c r="M2522" i="2"/>
  <c r="Q2522" i="2"/>
  <c r="U2522" i="2"/>
  <c r="Y2522" i="2"/>
  <c r="J2522" i="2"/>
  <c r="O2522" i="2"/>
  <c r="T2522" i="2"/>
  <c r="F2522" i="2"/>
  <c r="K2522" i="2"/>
  <c r="P2522" i="2"/>
  <c r="V2522" i="2"/>
  <c r="N2522" i="2"/>
  <c r="X2522" i="2"/>
  <c r="L2522" i="2"/>
  <c r="W2522" i="2"/>
  <c r="G2522" i="2"/>
  <c r="R2522" i="2"/>
  <c r="H2522" i="2"/>
  <c r="S2522" i="2"/>
  <c r="D2572" i="2"/>
  <c r="D2656" i="2"/>
  <c r="G2510" i="2"/>
  <c r="F2510" i="2"/>
  <c r="N2510" i="2"/>
  <c r="T2510" i="2"/>
  <c r="H2510" i="2"/>
  <c r="O2510" i="2"/>
  <c r="V2510" i="2"/>
  <c r="S2510" i="2"/>
  <c r="P2510" i="2"/>
  <c r="J2510" i="2"/>
  <c r="X2510" i="2"/>
  <c r="K2510" i="2"/>
  <c r="W2510" i="2"/>
  <c r="M2510" i="2"/>
  <c r="R2510" i="2"/>
  <c r="E2510" i="2"/>
  <c r="Y2510" i="2"/>
  <c r="Q2510" i="2"/>
  <c r="U2510" i="2"/>
  <c r="I2510" i="2"/>
  <c r="L2510" i="2"/>
  <c r="D2671" i="2"/>
  <c r="G2524" i="2"/>
  <c r="K2524" i="2"/>
  <c r="O2524" i="2"/>
  <c r="S2524" i="2"/>
  <c r="W2524" i="2"/>
  <c r="H2524" i="2"/>
  <c r="M2524" i="2"/>
  <c r="R2524" i="2"/>
  <c r="X2524" i="2"/>
  <c r="I2524" i="2"/>
  <c r="N2524" i="2"/>
  <c r="T2524" i="2"/>
  <c r="Y2524" i="2"/>
  <c r="L2524" i="2"/>
  <c r="V2524" i="2"/>
  <c r="J2524" i="2"/>
  <c r="U2524" i="2"/>
  <c r="E2524" i="2"/>
  <c r="P2524" i="2"/>
  <c r="F2524" i="2"/>
  <c r="Q2524" i="2"/>
  <c r="D2603" i="2"/>
  <c r="D2654" i="2"/>
  <c r="D2643" i="2"/>
  <c r="G2528" i="2"/>
  <c r="K2528" i="2"/>
  <c r="O2528" i="2"/>
  <c r="S2528" i="2"/>
  <c r="W2528" i="2"/>
  <c r="I2528" i="2"/>
  <c r="N2528" i="2"/>
  <c r="T2528" i="2"/>
  <c r="Y2528" i="2"/>
  <c r="E2528" i="2"/>
  <c r="J2528" i="2"/>
  <c r="P2528" i="2"/>
  <c r="U2528" i="2"/>
  <c r="H2528" i="2"/>
  <c r="R2528" i="2"/>
  <c r="F2528" i="2"/>
  <c r="Q2528" i="2"/>
  <c r="L2528" i="2"/>
  <c r="V2528" i="2"/>
  <c r="M2528" i="2"/>
  <c r="X2528" i="2"/>
  <c r="D2659" i="2"/>
  <c r="J2562" i="2"/>
  <c r="O2562" i="2"/>
  <c r="T2562" i="2"/>
  <c r="H2562" i="2"/>
  <c r="P2562" i="2"/>
  <c r="W2562" i="2"/>
  <c r="F2562" i="2"/>
  <c r="N2562" i="2"/>
  <c r="X2562" i="2"/>
  <c r="G2562" i="2"/>
  <c r="R2562" i="2"/>
  <c r="S2562" i="2"/>
  <c r="V2562" i="2"/>
  <c r="K2562" i="2"/>
  <c r="L2562" i="2"/>
  <c r="Q2562" i="2"/>
  <c r="E2562" i="2"/>
  <c r="U2562" i="2"/>
  <c r="Y2562" i="2"/>
  <c r="I2562" i="2"/>
  <c r="M2562" i="2"/>
  <c r="P2565" i="2"/>
  <c r="Y2565" i="2"/>
  <c r="E2565" i="2"/>
  <c r="N2565" i="2"/>
  <c r="O2565" i="2"/>
  <c r="L2565" i="2"/>
  <c r="M2565" i="2"/>
  <c r="U2565" i="2"/>
  <c r="I2565" i="2"/>
  <c r="S2565" i="2"/>
  <c r="Q2565" i="2"/>
  <c r="R2565" i="2"/>
  <c r="J2565" i="2"/>
  <c r="K2565" i="2"/>
  <c r="H2565" i="2"/>
  <c r="T2565" i="2"/>
  <c r="G2565" i="2"/>
  <c r="W2565" i="2"/>
  <c r="X2565" i="2"/>
  <c r="F2565" i="2"/>
  <c r="V2565" i="2"/>
  <c r="D2630" i="2"/>
  <c r="D2644" i="2"/>
  <c r="D2663" i="2"/>
  <c r="D2587" i="2"/>
  <c r="D2614" i="2"/>
  <c r="D2660" i="2"/>
  <c r="F2512" i="2"/>
  <c r="O2512" i="2"/>
  <c r="G2512" i="2"/>
  <c r="R2512" i="2"/>
  <c r="W2512" i="2"/>
  <c r="T2512" i="2"/>
  <c r="J2512" i="2"/>
  <c r="L2512" i="2"/>
  <c r="K2512" i="2"/>
  <c r="I2512" i="2"/>
  <c r="Y2512" i="2"/>
  <c r="H2512" i="2"/>
  <c r="M2512" i="2"/>
  <c r="P2512" i="2"/>
  <c r="S2512" i="2"/>
  <c r="V2512" i="2"/>
  <c r="N2512" i="2"/>
  <c r="E2512" i="2"/>
  <c r="X2512" i="2"/>
  <c r="Q2512" i="2"/>
  <c r="U2512" i="2"/>
  <c r="N2567" i="2"/>
  <c r="Y2567" i="2"/>
  <c r="O2567" i="2"/>
  <c r="J2567" i="2"/>
  <c r="L2567" i="2"/>
  <c r="R2567" i="2"/>
  <c r="X2567" i="2"/>
  <c r="S2567" i="2"/>
  <c r="P2567" i="2"/>
  <c r="Q2567" i="2"/>
  <c r="I2567" i="2"/>
  <c r="K2567" i="2"/>
  <c r="F2567" i="2"/>
  <c r="M2567" i="2"/>
  <c r="U2567" i="2"/>
  <c r="W2567" i="2"/>
  <c r="V2567" i="2"/>
  <c r="E2567" i="2"/>
  <c r="H2567" i="2"/>
  <c r="G2567" i="2"/>
  <c r="T2567" i="2"/>
  <c r="H2551" i="2"/>
  <c r="L2551" i="2"/>
  <c r="P2551" i="2"/>
  <c r="T2551" i="2"/>
  <c r="X2551" i="2"/>
  <c r="E2551" i="2"/>
  <c r="I2551" i="2"/>
  <c r="M2551" i="2"/>
  <c r="Q2551" i="2"/>
  <c r="U2551" i="2"/>
  <c r="Y2551" i="2"/>
  <c r="F2551" i="2"/>
  <c r="N2551" i="2"/>
  <c r="V2551" i="2"/>
  <c r="G2551" i="2"/>
  <c r="O2551" i="2"/>
  <c r="W2551" i="2"/>
  <c r="S2551" i="2"/>
  <c r="R2551" i="2"/>
  <c r="J2551" i="2"/>
  <c r="K2551" i="2"/>
  <c r="D2590" i="2"/>
  <c r="D2618" i="2"/>
  <c r="D2609" i="2"/>
  <c r="D2596" i="2"/>
  <c r="D2646" i="2"/>
  <c r="G2535" i="2"/>
  <c r="F2535" i="2"/>
  <c r="N2535" i="2"/>
  <c r="T2535" i="2"/>
  <c r="H2535" i="2"/>
  <c r="O2535" i="2"/>
  <c r="V2535" i="2"/>
  <c r="J2535" i="2"/>
  <c r="X2535" i="2"/>
  <c r="K2535" i="2"/>
  <c r="S2535" i="2"/>
  <c r="P2535" i="2"/>
  <c r="L2535" i="2"/>
  <c r="I2535" i="2"/>
  <c r="Y2535" i="2"/>
  <c r="M2535" i="2"/>
  <c r="R2535" i="2"/>
  <c r="E2535" i="2"/>
  <c r="Q2535" i="2"/>
  <c r="U2535" i="2"/>
  <c r="W2535" i="2"/>
  <c r="G2570" i="2"/>
  <c r="L2570" i="2"/>
  <c r="R2570" i="2"/>
  <c r="W2570" i="2"/>
  <c r="H2570" i="2"/>
  <c r="O2570" i="2"/>
  <c r="V2570" i="2"/>
  <c r="F2570" i="2"/>
  <c r="P2570" i="2"/>
  <c r="J2570" i="2"/>
  <c r="S2570" i="2"/>
  <c r="T2570" i="2"/>
  <c r="X2570" i="2"/>
  <c r="N2570" i="2"/>
  <c r="K2570" i="2"/>
  <c r="E2570" i="2"/>
  <c r="U2570" i="2"/>
  <c r="I2570" i="2"/>
  <c r="Y2570" i="2"/>
  <c r="M2570" i="2"/>
  <c r="Q2570" i="2"/>
  <c r="E2546" i="2"/>
  <c r="N2546" i="2"/>
  <c r="Y2546" i="2"/>
  <c r="F2546" i="2"/>
  <c r="Q2546" i="2"/>
  <c r="T2546" i="2"/>
  <c r="V2546" i="2"/>
  <c r="L2546" i="2"/>
  <c r="I2546" i="2"/>
  <c r="J2546" i="2"/>
  <c r="S2546" i="2"/>
  <c r="R2546" i="2"/>
  <c r="G2546" i="2"/>
  <c r="W2546" i="2"/>
  <c r="M2546" i="2"/>
  <c r="P2546" i="2"/>
  <c r="X2546" i="2"/>
  <c r="K2546" i="2"/>
  <c r="H2546" i="2"/>
  <c r="O2546" i="2"/>
  <c r="U2546" i="2"/>
  <c r="D2608" i="2"/>
  <c r="H2514" i="2"/>
  <c r="N2514" i="2"/>
  <c r="S2514" i="2"/>
  <c r="X2514" i="2"/>
  <c r="J2514" i="2"/>
  <c r="O2514" i="2"/>
  <c r="T2514" i="2"/>
  <c r="L2514" i="2"/>
  <c r="W2514" i="2"/>
  <c r="K2514" i="2"/>
  <c r="V2514" i="2"/>
  <c r="F2514" i="2"/>
  <c r="P2514" i="2"/>
  <c r="G2514" i="2"/>
  <c r="R2514" i="2"/>
  <c r="Q2514" i="2"/>
  <c r="E2514" i="2"/>
  <c r="U2514" i="2"/>
  <c r="M2514" i="2"/>
  <c r="Y2514" i="2"/>
  <c r="I2514" i="2"/>
  <c r="D2621" i="2"/>
  <c r="D2647" i="2"/>
  <c r="D2649" i="2"/>
  <c r="H2548" i="2"/>
  <c r="M2548" i="2"/>
  <c r="Q2548" i="2"/>
  <c r="U2548" i="2"/>
  <c r="Y2548" i="2"/>
  <c r="I2548" i="2"/>
  <c r="N2548" i="2"/>
  <c r="R2548" i="2"/>
  <c r="V2548" i="2"/>
  <c r="J2548" i="2"/>
  <c r="S2548" i="2"/>
  <c r="L2548" i="2"/>
  <c r="T2548" i="2"/>
  <c r="P2548" i="2"/>
  <c r="O2548" i="2"/>
  <c r="E2548" i="2"/>
  <c r="W2548" i="2"/>
  <c r="F2548" i="2"/>
  <c r="X2548" i="2"/>
  <c r="K2548" i="2"/>
  <c r="G2548" i="2"/>
  <c r="D2645" i="2"/>
  <c r="D2626" i="2"/>
  <c r="D2629" i="2"/>
  <c r="D2657" i="2"/>
  <c r="N2542" i="2"/>
  <c r="T2542" i="2"/>
  <c r="Y2542" i="2"/>
  <c r="I2542" i="2"/>
  <c r="S2542" i="2"/>
  <c r="M2542" i="2"/>
  <c r="V2542" i="2"/>
  <c r="J2542" i="2"/>
  <c r="G2542" i="2"/>
  <c r="W2542" i="2"/>
  <c r="H2542" i="2"/>
  <c r="Q2542" i="2"/>
  <c r="E2542" i="2"/>
  <c r="O2542" i="2"/>
  <c r="F2542" i="2"/>
  <c r="X2542" i="2"/>
  <c r="U2542" i="2"/>
  <c r="R2542" i="2"/>
  <c r="P2542" i="2"/>
  <c r="K2542" i="2"/>
  <c r="L2542" i="2"/>
  <c r="F2527" i="2"/>
  <c r="I2527" i="2"/>
  <c r="Q2527" i="2"/>
  <c r="Y2527" i="2"/>
  <c r="E2527" i="2"/>
  <c r="P2527" i="2"/>
  <c r="H2527" i="2"/>
  <c r="T2527" i="2"/>
  <c r="M2527" i="2"/>
  <c r="L2527" i="2"/>
  <c r="U2527" i="2"/>
  <c r="X2527" i="2"/>
  <c r="K2527" i="2"/>
  <c r="R2527" i="2"/>
  <c r="W2527" i="2"/>
  <c r="G2527" i="2"/>
  <c r="N2527" i="2"/>
  <c r="O2527" i="2"/>
  <c r="S2527" i="2"/>
  <c r="J2527" i="2"/>
  <c r="V2527" i="2"/>
  <c r="E2569" i="2"/>
  <c r="I2569" i="2"/>
  <c r="Q2569" i="2"/>
  <c r="X2569" i="2"/>
  <c r="M2569" i="2"/>
  <c r="V2569" i="2"/>
  <c r="F2569" i="2"/>
  <c r="R2569" i="2"/>
  <c r="H2569" i="2"/>
  <c r="T2569" i="2"/>
  <c r="Y2569" i="2"/>
  <c r="L2569" i="2"/>
  <c r="N2569" i="2"/>
  <c r="J2569" i="2"/>
  <c r="O2569" i="2"/>
  <c r="S2569" i="2"/>
  <c r="P2569" i="2"/>
  <c r="G2569" i="2"/>
  <c r="K2569" i="2"/>
  <c r="U2569" i="2"/>
  <c r="W2569" i="2"/>
  <c r="G2557" i="2"/>
  <c r="K2557" i="2"/>
  <c r="O2557" i="2"/>
  <c r="S2557" i="2"/>
  <c r="W2557" i="2"/>
  <c r="H2557" i="2"/>
  <c r="L2557" i="2"/>
  <c r="P2557" i="2"/>
  <c r="T2557" i="2"/>
  <c r="X2557" i="2"/>
  <c r="I2557" i="2"/>
  <c r="Q2557" i="2"/>
  <c r="Y2557" i="2"/>
  <c r="J2557" i="2"/>
  <c r="R2557" i="2"/>
  <c r="N2557" i="2"/>
  <c r="M2557" i="2"/>
  <c r="E2557" i="2"/>
  <c r="U2557" i="2"/>
  <c r="F2557" i="2"/>
  <c r="V2557" i="2"/>
  <c r="T2477" i="2"/>
  <c r="H2477" i="2"/>
  <c r="Z2477" i="2"/>
  <c r="E2477" i="2"/>
  <c r="Y2477" i="2"/>
  <c r="AA2477" i="2"/>
  <c r="AB2477" i="2"/>
  <c r="X2477" i="2"/>
  <c r="J2477" i="2"/>
  <c r="W2477" i="2"/>
  <c r="K2477" i="2"/>
  <c r="O2477" i="2"/>
  <c r="G2477" i="2"/>
  <c r="N2477" i="2"/>
  <c r="F2477" i="2"/>
  <c r="R2477" i="2"/>
  <c r="Q2477" i="2"/>
  <c r="M2477" i="2"/>
  <c r="L2477" i="2"/>
  <c r="V2477" i="2"/>
  <c r="P2477" i="2"/>
  <c r="U2477" i="2"/>
  <c r="S2477" i="2"/>
  <c r="I2477" i="2"/>
  <c r="N2499" i="2"/>
  <c r="K2499" i="2"/>
  <c r="M2499" i="2"/>
  <c r="U2499" i="2"/>
  <c r="X2499" i="2"/>
  <c r="Y2499" i="2"/>
  <c r="E2499" i="2"/>
  <c r="Q2499" i="2"/>
  <c r="AB2499" i="2"/>
  <c r="S2499" i="2"/>
  <c r="G2499" i="2"/>
  <c r="W2499" i="2"/>
  <c r="P2499" i="2"/>
  <c r="H2499" i="2"/>
  <c r="Z2499" i="2"/>
  <c r="L2499" i="2"/>
  <c r="F2499" i="2"/>
  <c r="T2499" i="2"/>
  <c r="O2499" i="2"/>
  <c r="AA2499" i="2"/>
  <c r="J2499" i="2"/>
  <c r="R2499" i="2"/>
  <c r="I2499" i="2"/>
  <c r="V2499" i="2"/>
  <c r="AA2474" i="2"/>
  <c r="J2474" i="2"/>
  <c r="Y2474" i="2"/>
  <c r="N2474" i="2"/>
  <c r="O2474" i="2"/>
  <c r="P2474" i="2"/>
  <c r="H2474" i="2"/>
  <c r="F2474" i="2"/>
  <c r="R2474" i="2"/>
  <c r="Q2474" i="2"/>
  <c r="K2474" i="2"/>
  <c r="X2474" i="2"/>
  <c r="M2474" i="2"/>
  <c r="L2474" i="2"/>
  <c r="U2474" i="2"/>
  <c r="T2474" i="2"/>
  <c r="S2474" i="2"/>
  <c r="V2474" i="2"/>
  <c r="E2474" i="2"/>
  <c r="I2474" i="2"/>
  <c r="G2474" i="2"/>
  <c r="AB2474" i="2"/>
  <c r="W2474" i="2"/>
  <c r="Z2474" i="2"/>
  <c r="G2488" i="2"/>
  <c r="W2488" i="2"/>
  <c r="T2488" i="2"/>
  <c r="U2488" i="2"/>
  <c r="Q2488" i="2"/>
  <c r="R2488" i="2"/>
  <c r="K2488" i="2"/>
  <c r="AA2488" i="2"/>
  <c r="AB2488" i="2"/>
  <c r="H2488" i="2"/>
  <c r="Y2488" i="2"/>
  <c r="F2488" i="2"/>
  <c r="O2488" i="2"/>
  <c r="L2488" i="2"/>
  <c r="E2488" i="2"/>
  <c r="X2488" i="2"/>
  <c r="N2488" i="2"/>
  <c r="V2488" i="2"/>
  <c r="S2488" i="2"/>
  <c r="P2488" i="2"/>
  <c r="M2488" i="2"/>
  <c r="I2488" i="2"/>
  <c r="J2488" i="2"/>
  <c r="Z2488" i="2"/>
  <c r="E2484" i="2"/>
  <c r="U2484" i="2"/>
  <c r="R2484" i="2"/>
  <c r="W2484" i="2"/>
  <c r="K2484" i="2"/>
  <c r="L2484" i="2"/>
  <c r="I2484" i="2"/>
  <c r="Y2484" i="2"/>
  <c r="V2484" i="2"/>
  <c r="AA2484" i="2"/>
  <c r="S2484" i="2"/>
  <c r="AB2484" i="2"/>
  <c r="M2484" i="2"/>
  <c r="F2484" i="2"/>
  <c r="G2484" i="2"/>
  <c r="J2484" i="2"/>
  <c r="H2484" i="2"/>
  <c r="P2484" i="2"/>
  <c r="Q2484" i="2"/>
  <c r="N2484" i="2"/>
  <c r="O2484" i="2"/>
  <c r="Z2484" i="2"/>
  <c r="X2484" i="2"/>
  <c r="T2484" i="2"/>
  <c r="I2492" i="2"/>
  <c r="Y2492" i="2"/>
  <c r="Z2492" i="2"/>
  <c r="AA2492" i="2"/>
  <c r="W2492" i="2"/>
  <c r="X2492" i="2"/>
  <c r="M2492" i="2"/>
  <c r="N2492" i="2"/>
  <c r="G2492" i="2"/>
  <c r="F2492" i="2"/>
  <c r="T2492" i="2"/>
  <c r="L2492" i="2"/>
  <c r="Q2492" i="2"/>
  <c r="O2492" i="2"/>
  <c r="P2492" i="2"/>
  <c r="U2492" i="2"/>
  <c r="S2492" i="2"/>
  <c r="H2492" i="2"/>
  <c r="R2492" i="2"/>
  <c r="J2492" i="2"/>
  <c r="AB2492" i="2"/>
  <c r="E2492" i="2"/>
  <c r="V2492" i="2"/>
  <c r="K2492" i="2"/>
  <c r="L2493" i="2"/>
  <c r="N2493" i="2"/>
  <c r="X2493" i="2"/>
  <c r="U2493" i="2"/>
  <c r="S2493" i="2"/>
  <c r="O2493" i="2"/>
  <c r="T2493" i="2"/>
  <c r="V2493" i="2"/>
  <c r="R2493" i="2"/>
  <c r="E2493" i="2"/>
  <c r="Y2493" i="2"/>
  <c r="I2493" i="2"/>
  <c r="F2493" i="2"/>
  <c r="Z2493" i="2"/>
  <c r="M2493" i="2"/>
  <c r="P2493" i="2"/>
  <c r="W2493" i="2"/>
  <c r="K2493" i="2"/>
  <c r="G2493" i="2"/>
  <c r="H2493" i="2"/>
  <c r="Q2493" i="2"/>
  <c r="AB2493" i="2"/>
  <c r="J2493" i="2"/>
  <c r="AA2493" i="2"/>
  <c r="E2483" i="2"/>
  <c r="Q2483" i="2"/>
  <c r="T2483" i="2"/>
  <c r="S2483" i="2"/>
  <c r="I2483" i="2"/>
  <c r="Y2483" i="2"/>
  <c r="O2483" i="2"/>
  <c r="AA2483" i="2"/>
  <c r="Z2483" i="2"/>
  <c r="R2483" i="2"/>
  <c r="G2483" i="2"/>
  <c r="L2483" i="2"/>
  <c r="AB2483" i="2"/>
  <c r="K2483" i="2"/>
  <c r="J2483" i="2"/>
  <c r="H2483" i="2"/>
  <c r="P2483" i="2"/>
  <c r="U2483" i="2"/>
  <c r="N2483" i="2"/>
  <c r="X2483" i="2"/>
  <c r="M2483" i="2"/>
  <c r="V2483" i="2"/>
  <c r="F2483" i="2"/>
  <c r="W2483" i="2"/>
  <c r="X2491" i="2"/>
  <c r="I2491" i="2"/>
  <c r="Z2491" i="2"/>
  <c r="M2491" i="2"/>
  <c r="H2491" i="2"/>
  <c r="R2491" i="2"/>
  <c r="E2491" i="2"/>
  <c r="Y2491" i="2"/>
  <c r="J2491" i="2"/>
  <c r="Q2491" i="2"/>
  <c r="T2491" i="2"/>
  <c r="O2491" i="2"/>
  <c r="AA2491" i="2"/>
  <c r="U2491" i="2"/>
  <c r="G2491" i="2"/>
  <c r="F2491" i="2"/>
  <c r="L2491" i="2"/>
  <c r="K2491" i="2"/>
  <c r="S2491" i="2"/>
  <c r="AB2491" i="2"/>
  <c r="N2491" i="2"/>
  <c r="P2491" i="2"/>
  <c r="W2491" i="2"/>
  <c r="V2491" i="2"/>
  <c r="G2496" i="2"/>
  <c r="W2496" i="2"/>
  <c r="P2496" i="2"/>
  <c r="I2496" i="2"/>
  <c r="Q2496" i="2"/>
  <c r="F2496" i="2"/>
  <c r="K2496" i="2"/>
  <c r="AA2496" i="2"/>
  <c r="T2496" i="2"/>
  <c r="U2496" i="2"/>
  <c r="Y2496" i="2"/>
  <c r="N2496" i="2"/>
  <c r="O2496" i="2"/>
  <c r="H2496" i="2"/>
  <c r="X2496" i="2"/>
  <c r="E2496" i="2"/>
  <c r="J2496" i="2"/>
  <c r="R2496" i="2"/>
  <c r="S2496" i="2"/>
  <c r="L2496" i="2"/>
  <c r="AB2496" i="2"/>
  <c r="M2496" i="2"/>
  <c r="Z2496" i="2"/>
  <c r="V2496" i="2"/>
  <c r="P2481" i="2"/>
  <c r="L2481" i="2"/>
  <c r="N2481" i="2"/>
  <c r="E2481" i="2"/>
  <c r="W2481" i="2"/>
  <c r="Y2481" i="2"/>
  <c r="X2481" i="2"/>
  <c r="T2481" i="2"/>
  <c r="F2481" i="2"/>
  <c r="AA2481" i="2"/>
  <c r="I2481" i="2"/>
  <c r="S2481" i="2"/>
  <c r="G2481" i="2"/>
  <c r="J2481" i="2"/>
  <c r="Z2481" i="2"/>
  <c r="V2481" i="2"/>
  <c r="K2481" i="2"/>
  <c r="O2481" i="2"/>
  <c r="R2481" i="2"/>
  <c r="M2481" i="2"/>
  <c r="AB2481" i="2"/>
  <c r="U2481" i="2"/>
  <c r="H2481" i="2"/>
  <c r="Q2481" i="2"/>
  <c r="T2475" i="2"/>
  <c r="N2475" i="2"/>
  <c r="V2475" i="2"/>
  <c r="X2475" i="2"/>
  <c r="O2475" i="2"/>
  <c r="G2475" i="2"/>
  <c r="Z2475" i="2"/>
  <c r="K2475" i="2"/>
  <c r="M2475" i="2"/>
  <c r="U2475" i="2"/>
  <c r="I2475" i="2"/>
  <c r="L2475" i="2"/>
  <c r="AB2475" i="2"/>
  <c r="J2475" i="2"/>
  <c r="E2475" i="2"/>
  <c r="F2475" i="2"/>
  <c r="H2475" i="2"/>
  <c r="AA2475" i="2"/>
  <c r="P2475" i="2"/>
  <c r="W2475" i="2"/>
  <c r="Y2475" i="2"/>
  <c r="Q2475" i="2"/>
  <c r="S2475" i="2"/>
  <c r="R2475" i="2"/>
  <c r="V2495" i="2"/>
  <c r="K2495" i="2"/>
  <c r="Y2495" i="2"/>
  <c r="Q2495" i="2"/>
  <c r="S2495" i="2"/>
  <c r="X2495" i="2"/>
  <c r="E2495" i="2"/>
  <c r="F2495" i="2"/>
  <c r="AB2495" i="2"/>
  <c r="I2495" i="2"/>
  <c r="N2495" i="2"/>
  <c r="Z2495" i="2"/>
  <c r="O2495" i="2"/>
  <c r="M2495" i="2"/>
  <c r="H2495" i="2"/>
  <c r="T2495" i="2"/>
  <c r="U2495" i="2"/>
  <c r="L2495" i="2"/>
  <c r="P2495" i="2"/>
  <c r="AA2495" i="2"/>
  <c r="R2495" i="2"/>
  <c r="J2495" i="2"/>
  <c r="W2495" i="2"/>
  <c r="G2495" i="2"/>
  <c r="V2487" i="2"/>
  <c r="K2487" i="2"/>
  <c r="P2487" i="2"/>
  <c r="G2487" i="2"/>
  <c r="S2487" i="2"/>
  <c r="L2487" i="2"/>
  <c r="E2487" i="2"/>
  <c r="F2487" i="2"/>
  <c r="T2487" i="2"/>
  <c r="H2487" i="2"/>
  <c r="M2487" i="2"/>
  <c r="AB2487" i="2"/>
  <c r="O2487" i="2"/>
  <c r="U2487" i="2"/>
  <c r="R2487" i="2"/>
  <c r="Z2487" i="2"/>
  <c r="W2487" i="2"/>
  <c r="J2487" i="2"/>
  <c r="AA2487" i="2"/>
  <c r="Y2487" i="2"/>
  <c r="Q2487" i="2"/>
  <c r="I2487" i="2"/>
  <c r="X2487" i="2"/>
  <c r="N2487" i="2"/>
  <c r="H2486" i="2"/>
  <c r="I2486" i="2"/>
  <c r="U2486" i="2"/>
  <c r="AA2486" i="2"/>
  <c r="L2486" i="2"/>
  <c r="V2486" i="2"/>
  <c r="M2486" i="2"/>
  <c r="T2486" i="2"/>
  <c r="O2486" i="2"/>
  <c r="W2486" i="2"/>
  <c r="Q2486" i="2"/>
  <c r="R2486" i="2"/>
  <c r="S2486" i="2"/>
  <c r="Y2486" i="2"/>
  <c r="K2486" i="2"/>
  <c r="G2486" i="2"/>
  <c r="Z2486" i="2"/>
  <c r="N2486" i="2"/>
  <c r="F2486" i="2"/>
  <c r="X2486" i="2"/>
  <c r="E2486" i="2"/>
  <c r="P2486" i="2"/>
  <c r="AB2486" i="2"/>
  <c r="J2486" i="2"/>
  <c r="AB2479" i="2"/>
  <c r="M2479" i="2"/>
  <c r="R2479" i="2"/>
  <c r="J2479" i="2"/>
  <c r="Z2479" i="2"/>
  <c r="N2479" i="2"/>
  <c r="E2479" i="2"/>
  <c r="H2479" i="2"/>
  <c r="AA2479" i="2"/>
  <c r="Y2479" i="2"/>
  <c r="W2479" i="2"/>
  <c r="Q2479" i="2"/>
  <c r="P2479" i="2"/>
  <c r="V2479" i="2"/>
  <c r="K2479" i="2"/>
  <c r="I2479" i="2"/>
  <c r="U2479" i="2"/>
  <c r="G2479" i="2"/>
  <c r="O2479" i="2"/>
  <c r="F2479" i="2"/>
  <c r="X2479" i="2"/>
  <c r="L2479" i="2"/>
  <c r="S2479" i="2"/>
  <c r="T2479" i="2"/>
  <c r="F2490" i="2"/>
  <c r="U2490" i="2"/>
  <c r="X2490" i="2"/>
  <c r="AB2490" i="2"/>
  <c r="O2490" i="2"/>
  <c r="Z2490" i="2"/>
  <c r="E2490" i="2"/>
  <c r="AA2490" i="2"/>
  <c r="L2490" i="2"/>
  <c r="H2490" i="2"/>
  <c r="T2490" i="2"/>
  <c r="J2490" i="2"/>
  <c r="K2490" i="2"/>
  <c r="G2490" i="2"/>
  <c r="Q2490" i="2"/>
  <c r="S2490" i="2"/>
  <c r="Y2490" i="2"/>
  <c r="V2490" i="2"/>
  <c r="P2490" i="2"/>
  <c r="M2490" i="2"/>
  <c r="W2490" i="2"/>
  <c r="I2490" i="2"/>
  <c r="N2490" i="2"/>
  <c r="R2490" i="2"/>
  <c r="AB2485" i="2"/>
  <c r="V2485" i="2"/>
  <c r="J2485" i="2"/>
  <c r="O2485" i="2"/>
  <c r="Y2485" i="2"/>
  <c r="W2485" i="2"/>
  <c r="G2485" i="2"/>
  <c r="F2485" i="2"/>
  <c r="H2485" i="2"/>
  <c r="R2485" i="2"/>
  <c r="Q2485" i="2"/>
  <c r="S2485" i="2"/>
  <c r="L2485" i="2"/>
  <c r="N2485" i="2"/>
  <c r="X2485" i="2"/>
  <c r="U2485" i="2"/>
  <c r="AA2485" i="2"/>
  <c r="M2485" i="2"/>
  <c r="T2485" i="2"/>
  <c r="K2485" i="2"/>
  <c r="P2485" i="2"/>
  <c r="I2485" i="2"/>
  <c r="Z2485" i="2"/>
  <c r="E2485" i="2"/>
  <c r="G2497" i="2"/>
  <c r="J2497" i="2"/>
  <c r="AB2497" i="2"/>
  <c r="N2497" i="2"/>
  <c r="K2497" i="2"/>
  <c r="M2497" i="2"/>
  <c r="H2497" i="2"/>
  <c r="Z2497" i="2"/>
  <c r="F2497" i="2"/>
  <c r="Q2497" i="2"/>
  <c r="Y2497" i="2"/>
  <c r="P2497" i="2"/>
  <c r="T2497" i="2"/>
  <c r="U2497" i="2"/>
  <c r="W2497" i="2"/>
  <c r="O2497" i="2"/>
  <c r="X2497" i="2"/>
  <c r="L2497" i="2"/>
  <c r="E2497" i="2"/>
  <c r="I2497" i="2"/>
  <c r="R2497" i="2"/>
  <c r="V2497" i="2"/>
  <c r="AA2497" i="2"/>
  <c r="S2497" i="2"/>
  <c r="Q2476" i="2"/>
  <c r="J2476" i="2"/>
  <c r="K2476" i="2"/>
  <c r="O2476" i="2"/>
  <c r="AB2476" i="2"/>
  <c r="X2476" i="2"/>
  <c r="E2476" i="2"/>
  <c r="U2476" i="2"/>
  <c r="R2476" i="2"/>
  <c r="W2476" i="2"/>
  <c r="S2476" i="2"/>
  <c r="H2476" i="2"/>
  <c r="I2476" i="2"/>
  <c r="Y2476" i="2"/>
  <c r="V2476" i="2"/>
  <c r="N2476" i="2"/>
  <c r="AA2476" i="2"/>
  <c r="P2476" i="2"/>
  <c r="M2476" i="2"/>
  <c r="F2476" i="2"/>
  <c r="Z2476" i="2"/>
  <c r="G2476" i="2"/>
  <c r="L2476" i="2"/>
  <c r="T2476" i="2"/>
  <c r="G2489" i="2"/>
  <c r="J2489" i="2"/>
  <c r="L2489" i="2"/>
  <c r="V2489" i="2"/>
  <c r="Q2489" i="2"/>
  <c r="K2489" i="2"/>
  <c r="H2489" i="2"/>
  <c r="Z2489" i="2"/>
  <c r="T2489" i="2"/>
  <c r="U2489" i="2"/>
  <c r="O2489" i="2"/>
  <c r="Y2489" i="2"/>
  <c r="P2489" i="2"/>
  <c r="AB2489" i="2"/>
  <c r="F2489" i="2"/>
  <c r="E2489" i="2"/>
  <c r="I2489" i="2"/>
  <c r="M2489" i="2"/>
  <c r="X2489" i="2"/>
  <c r="R2489" i="2"/>
  <c r="N2489" i="2"/>
  <c r="S2489" i="2"/>
  <c r="W2489" i="2"/>
  <c r="AA2489" i="2"/>
  <c r="G2473" i="2"/>
  <c r="J2473" i="2"/>
  <c r="T2473" i="2"/>
  <c r="F2473" i="2"/>
  <c r="Q2473" i="2"/>
  <c r="Y2473" i="2"/>
  <c r="H2473" i="2"/>
  <c r="R2473" i="2"/>
  <c r="AB2473" i="2"/>
  <c r="U2473" i="2"/>
  <c r="O2473" i="2"/>
  <c r="W2473" i="2"/>
  <c r="P2473" i="2"/>
  <c r="Z2473" i="2"/>
  <c r="V2473" i="2"/>
  <c r="E2473" i="2"/>
  <c r="I2473" i="2"/>
  <c r="M2473" i="2"/>
  <c r="X2473" i="2"/>
  <c r="L2473" i="2"/>
  <c r="N2473" i="2"/>
  <c r="S2473" i="2"/>
  <c r="AA2473" i="2"/>
  <c r="K2473" i="2"/>
  <c r="F2494" i="2"/>
  <c r="X2494" i="2"/>
  <c r="Y2494" i="2"/>
  <c r="K2494" i="2"/>
  <c r="G2494" i="2"/>
  <c r="N2494" i="2"/>
  <c r="H2494" i="2"/>
  <c r="I2494" i="2"/>
  <c r="E2494" i="2"/>
  <c r="U2494" i="2"/>
  <c r="AB2494" i="2"/>
  <c r="Z2494" i="2"/>
  <c r="M2494" i="2"/>
  <c r="O2494" i="2"/>
  <c r="P2494" i="2"/>
  <c r="Q2494" i="2"/>
  <c r="L2494" i="2"/>
  <c r="V2494" i="2"/>
  <c r="S2494" i="2"/>
  <c r="T2494" i="2"/>
  <c r="AA2494" i="2"/>
  <c r="W2494" i="2"/>
  <c r="R2494" i="2"/>
  <c r="J2494" i="2"/>
  <c r="G2657" i="2" l="1"/>
  <c r="K2657" i="2"/>
  <c r="O2657" i="2"/>
  <c r="S2657" i="2"/>
  <c r="W2657" i="2"/>
  <c r="H2657" i="2"/>
  <c r="L2657" i="2"/>
  <c r="P2657" i="2"/>
  <c r="T2657" i="2"/>
  <c r="X2657" i="2"/>
  <c r="E2657" i="2"/>
  <c r="M2657" i="2"/>
  <c r="U2657" i="2"/>
  <c r="F2657" i="2"/>
  <c r="N2657" i="2"/>
  <c r="V2657" i="2"/>
  <c r="I2657" i="2"/>
  <c r="Q2657" i="2"/>
  <c r="Y2657" i="2"/>
  <c r="J2657" i="2"/>
  <c r="R2657" i="2"/>
  <c r="O2618" i="2"/>
  <c r="J2618" i="2"/>
  <c r="V2618" i="2"/>
  <c r="K2618" i="2"/>
  <c r="T2618" i="2"/>
  <c r="F2618" i="2"/>
  <c r="P2618" i="2"/>
  <c r="M2618" i="2"/>
  <c r="N2618" i="2"/>
  <c r="W2618" i="2"/>
  <c r="Q2618" i="2"/>
  <c r="H2618" i="2"/>
  <c r="R2618" i="2"/>
  <c r="E2618" i="2"/>
  <c r="U2618" i="2"/>
  <c r="I2618" i="2"/>
  <c r="G2618" i="2"/>
  <c r="Y2618" i="2"/>
  <c r="X2618" i="2"/>
  <c r="S2618" i="2"/>
  <c r="L2618" i="2"/>
  <c r="H2663" i="2"/>
  <c r="L2663" i="2"/>
  <c r="P2663" i="2"/>
  <c r="T2663" i="2"/>
  <c r="X2663" i="2"/>
  <c r="E2663" i="2"/>
  <c r="I2663" i="2"/>
  <c r="M2663" i="2"/>
  <c r="Q2663" i="2"/>
  <c r="U2663" i="2"/>
  <c r="Y2663" i="2"/>
  <c r="J2663" i="2"/>
  <c r="R2663" i="2"/>
  <c r="K2663" i="2"/>
  <c r="S2663" i="2"/>
  <c r="F2663" i="2"/>
  <c r="N2663" i="2"/>
  <c r="V2663" i="2"/>
  <c r="W2663" i="2"/>
  <c r="G2663" i="2"/>
  <c r="O2663" i="2"/>
  <c r="E2654" i="2"/>
  <c r="L2654" i="2"/>
  <c r="W2654" i="2"/>
  <c r="O2654" i="2"/>
  <c r="Y2654" i="2"/>
  <c r="Q2654" i="2"/>
  <c r="T2654" i="2"/>
  <c r="G2654" i="2"/>
  <c r="I2654" i="2"/>
  <c r="P2654" i="2"/>
  <c r="J2654" i="2"/>
  <c r="H2654" i="2"/>
  <c r="K2654" i="2"/>
  <c r="N2654" i="2"/>
  <c r="X2654" i="2"/>
  <c r="R2654" i="2"/>
  <c r="S2654" i="2"/>
  <c r="U2654" i="2"/>
  <c r="F2654" i="2"/>
  <c r="V2654" i="2"/>
  <c r="M2654" i="2"/>
  <c r="I2574" i="2"/>
  <c r="Y2574" i="2"/>
  <c r="V2574" i="2"/>
  <c r="W2574" i="2"/>
  <c r="T2574" i="2"/>
  <c r="M2574" i="2"/>
  <c r="F2574" i="2"/>
  <c r="G2574" i="2"/>
  <c r="H2574" i="2"/>
  <c r="N2574" i="2"/>
  <c r="Q2574" i="2"/>
  <c r="K2574" i="2"/>
  <c r="L2574" i="2"/>
  <c r="S2574" i="2"/>
  <c r="O2574" i="2"/>
  <c r="E2574" i="2"/>
  <c r="J2574" i="2"/>
  <c r="R2574" i="2"/>
  <c r="U2574" i="2"/>
  <c r="X2574" i="2"/>
  <c r="P2574" i="2"/>
  <c r="G2652" i="2"/>
  <c r="L2652" i="2"/>
  <c r="Q2652" i="2"/>
  <c r="W2652" i="2"/>
  <c r="H2652" i="2"/>
  <c r="M2652" i="2"/>
  <c r="S2652" i="2"/>
  <c r="X2652" i="2"/>
  <c r="I2652" i="2"/>
  <c r="T2652" i="2"/>
  <c r="K2652" i="2"/>
  <c r="U2652" i="2"/>
  <c r="O2652" i="2"/>
  <c r="Y2652" i="2"/>
  <c r="P2652" i="2"/>
  <c r="E2652" i="2"/>
  <c r="N2652" i="2"/>
  <c r="R2652" i="2"/>
  <c r="F2652" i="2"/>
  <c r="V2652" i="2"/>
  <c r="J2652" i="2"/>
  <c r="H2627" i="2"/>
  <c r="L2627" i="2"/>
  <c r="P2627" i="2"/>
  <c r="T2627" i="2"/>
  <c r="I2627" i="2"/>
  <c r="N2627" i="2"/>
  <c r="S2627" i="2"/>
  <c r="X2627" i="2"/>
  <c r="E2627" i="2"/>
  <c r="J2627" i="2"/>
  <c r="O2627" i="2"/>
  <c r="U2627" i="2"/>
  <c r="Y2627" i="2"/>
  <c r="G2627" i="2"/>
  <c r="R2627" i="2"/>
  <c r="K2627" i="2"/>
  <c r="V2627" i="2"/>
  <c r="M2627" i="2"/>
  <c r="Q2627" i="2"/>
  <c r="W2627" i="2"/>
  <c r="F2627" i="2"/>
  <c r="E2597" i="2"/>
  <c r="I2597" i="2"/>
  <c r="M2597" i="2"/>
  <c r="Q2597" i="2"/>
  <c r="U2597" i="2"/>
  <c r="Y2597" i="2"/>
  <c r="J2597" i="2"/>
  <c r="O2597" i="2"/>
  <c r="T2597" i="2"/>
  <c r="H2597" i="2"/>
  <c r="P2597" i="2"/>
  <c r="W2597" i="2"/>
  <c r="K2597" i="2"/>
  <c r="R2597" i="2"/>
  <c r="X2597" i="2"/>
  <c r="N2597" i="2"/>
  <c r="F2597" i="2"/>
  <c r="S2597" i="2"/>
  <c r="G2597" i="2"/>
  <c r="L2597" i="2"/>
  <c r="V2597" i="2"/>
  <c r="E2617" i="2"/>
  <c r="L2617" i="2"/>
  <c r="T2617" i="2"/>
  <c r="J2617" i="2"/>
  <c r="U2617" i="2"/>
  <c r="N2617" i="2"/>
  <c r="V2617" i="2"/>
  <c r="Q2617" i="2"/>
  <c r="F2617" i="2"/>
  <c r="Y2617" i="2"/>
  <c r="I2617" i="2"/>
  <c r="P2617" i="2"/>
  <c r="O2617" i="2"/>
  <c r="X2617" i="2"/>
  <c r="S2617" i="2"/>
  <c r="R2617" i="2"/>
  <c r="K2617" i="2"/>
  <c r="G2617" i="2"/>
  <c r="W2617" i="2"/>
  <c r="M2617" i="2"/>
  <c r="H2617" i="2"/>
  <c r="J2622" i="2"/>
  <c r="O2622" i="2"/>
  <c r="T2622" i="2"/>
  <c r="H2622" i="2"/>
  <c r="P2622" i="2"/>
  <c r="W2622" i="2"/>
  <c r="K2622" i="2"/>
  <c r="R2622" i="2"/>
  <c r="X2622" i="2"/>
  <c r="N2622" i="2"/>
  <c r="F2622" i="2"/>
  <c r="S2622" i="2"/>
  <c r="V2622" i="2"/>
  <c r="G2622" i="2"/>
  <c r="L2622" i="2"/>
  <c r="M2622" i="2"/>
  <c r="Q2622" i="2"/>
  <c r="Y2622" i="2"/>
  <c r="U2622" i="2"/>
  <c r="E2622" i="2"/>
  <c r="I2622" i="2"/>
  <c r="N2619" i="2"/>
  <c r="Y2619" i="2"/>
  <c r="P2619" i="2"/>
  <c r="E2619" i="2"/>
  <c r="T2619" i="2"/>
  <c r="I2619" i="2"/>
  <c r="J2619" i="2"/>
  <c r="U2619" i="2"/>
  <c r="S2619" i="2"/>
  <c r="M2619" i="2"/>
  <c r="V2619" i="2"/>
  <c r="G2619" i="2"/>
  <c r="W2619" i="2"/>
  <c r="H2619" i="2"/>
  <c r="Q2619" i="2"/>
  <c r="K2619" i="2"/>
  <c r="R2619" i="2"/>
  <c r="O2619" i="2"/>
  <c r="L2619" i="2"/>
  <c r="F2619" i="2"/>
  <c r="X2619" i="2"/>
  <c r="H2602" i="2"/>
  <c r="M2602" i="2"/>
  <c r="S2602" i="2"/>
  <c r="X2602" i="2"/>
  <c r="G2602" i="2"/>
  <c r="O2602" i="2"/>
  <c r="U2602" i="2"/>
  <c r="K2602" i="2"/>
  <c r="T2602" i="2"/>
  <c r="L2602" i="2"/>
  <c r="W2602" i="2"/>
  <c r="I2602" i="2"/>
  <c r="P2602" i="2"/>
  <c r="Q2602" i="2"/>
  <c r="Y2602" i="2"/>
  <c r="E2602" i="2"/>
  <c r="R2602" i="2"/>
  <c r="F2602" i="2"/>
  <c r="V2602" i="2"/>
  <c r="J2602" i="2"/>
  <c r="N2602" i="2"/>
  <c r="H2639" i="2"/>
  <c r="L2639" i="2"/>
  <c r="P2639" i="2"/>
  <c r="T2639" i="2"/>
  <c r="X2639" i="2"/>
  <c r="E2639" i="2"/>
  <c r="I2639" i="2"/>
  <c r="M2639" i="2"/>
  <c r="Q2639" i="2"/>
  <c r="U2639" i="2"/>
  <c r="Y2639" i="2"/>
  <c r="K2639" i="2"/>
  <c r="S2639" i="2"/>
  <c r="F2639" i="2"/>
  <c r="N2639" i="2"/>
  <c r="V2639" i="2"/>
  <c r="G2639" i="2"/>
  <c r="W2639" i="2"/>
  <c r="J2639" i="2"/>
  <c r="O2639" i="2"/>
  <c r="R2639" i="2"/>
  <c r="E2620" i="2"/>
  <c r="U2620" i="2"/>
  <c r="P2620" i="2"/>
  <c r="R2620" i="2"/>
  <c r="S2620" i="2"/>
  <c r="J2620" i="2"/>
  <c r="I2620" i="2"/>
  <c r="Y2620" i="2"/>
  <c r="V2620" i="2"/>
  <c r="W2620" i="2"/>
  <c r="X2620" i="2"/>
  <c r="T2620" i="2"/>
  <c r="M2620" i="2"/>
  <c r="F2620" i="2"/>
  <c r="G2620" i="2"/>
  <c r="H2620" i="2"/>
  <c r="L2620" i="2"/>
  <c r="N2620" i="2"/>
  <c r="Q2620" i="2"/>
  <c r="K2620" i="2"/>
  <c r="O2620" i="2"/>
  <c r="T2642" i="2"/>
  <c r="Y2642" i="2"/>
  <c r="I2642" i="2"/>
  <c r="O2642" i="2"/>
  <c r="N2642" i="2"/>
  <c r="H2642" i="2"/>
  <c r="G2642" i="2"/>
  <c r="K2642" i="2"/>
  <c r="R2642" i="2"/>
  <c r="X2642" i="2"/>
  <c r="W2642" i="2"/>
  <c r="E2642" i="2"/>
  <c r="F2642" i="2"/>
  <c r="V2642" i="2"/>
  <c r="S2642" i="2"/>
  <c r="Q2642" i="2"/>
  <c r="U2642" i="2"/>
  <c r="J2642" i="2"/>
  <c r="M2642" i="2"/>
  <c r="L2642" i="2"/>
  <c r="P2642" i="2"/>
  <c r="H2628" i="2"/>
  <c r="P2628" i="2"/>
  <c r="X2628" i="2"/>
  <c r="I2628" i="2"/>
  <c r="Q2628" i="2"/>
  <c r="Y2628" i="2"/>
  <c r="E2628" i="2"/>
  <c r="U2628" i="2"/>
  <c r="L2628" i="2"/>
  <c r="M2628" i="2"/>
  <c r="T2628" i="2"/>
  <c r="N2628" i="2"/>
  <c r="K2628" i="2"/>
  <c r="R2628" i="2"/>
  <c r="O2628" i="2"/>
  <c r="F2628" i="2"/>
  <c r="V2628" i="2"/>
  <c r="S2628" i="2"/>
  <c r="W2628" i="2"/>
  <c r="G2628" i="2"/>
  <c r="J2628" i="2"/>
  <c r="I2604" i="2"/>
  <c r="Y2604" i="2"/>
  <c r="V2604" i="2"/>
  <c r="W2604" i="2"/>
  <c r="X2604" i="2"/>
  <c r="T2604" i="2"/>
  <c r="J2604" i="2"/>
  <c r="M2604" i="2"/>
  <c r="F2604" i="2"/>
  <c r="G2604" i="2"/>
  <c r="H2604" i="2"/>
  <c r="Q2604" i="2"/>
  <c r="K2604" i="2"/>
  <c r="L2604" i="2"/>
  <c r="N2604" i="2"/>
  <c r="O2604" i="2"/>
  <c r="P2604" i="2"/>
  <c r="R2604" i="2"/>
  <c r="E2604" i="2"/>
  <c r="S2604" i="2"/>
  <c r="U2604" i="2"/>
  <c r="F2606" i="2"/>
  <c r="K2606" i="2"/>
  <c r="P2606" i="2"/>
  <c r="V2606" i="2"/>
  <c r="H2606" i="2"/>
  <c r="O2606" i="2"/>
  <c r="W2606" i="2"/>
  <c r="L2606" i="2"/>
  <c r="T2606" i="2"/>
  <c r="N2606" i="2"/>
  <c r="X2606" i="2"/>
  <c r="J2606" i="2"/>
  <c r="R2606" i="2"/>
  <c r="G2606" i="2"/>
  <c r="S2606" i="2"/>
  <c r="E2606" i="2"/>
  <c r="U2606" i="2"/>
  <c r="I2606" i="2"/>
  <c r="Y2606" i="2"/>
  <c r="M2606" i="2"/>
  <c r="Q2606" i="2"/>
  <c r="I2670" i="2"/>
  <c r="U2670" i="2"/>
  <c r="E2670" i="2"/>
  <c r="M2670" i="2"/>
  <c r="T2670" i="2"/>
  <c r="Y2670" i="2"/>
  <c r="J2670" i="2"/>
  <c r="G2670" i="2"/>
  <c r="W2670" i="2"/>
  <c r="L2670" i="2"/>
  <c r="Q2670" i="2"/>
  <c r="N2670" i="2"/>
  <c r="K2670" i="2"/>
  <c r="X2670" i="2"/>
  <c r="R2670" i="2"/>
  <c r="O2670" i="2"/>
  <c r="P2670" i="2"/>
  <c r="F2670" i="2"/>
  <c r="V2670" i="2"/>
  <c r="S2670" i="2"/>
  <c r="H2670" i="2"/>
  <c r="T2586" i="2"/>
  <c r="Q2586" i="2"/>
  <c r="J2586" i="2"/>
  <c r="H2586" i="2"/>
  <c r="S2586" i="2"/>
  <c r="O2586" i="2"/>
  <c r="E2586" i="2"/>
  <c r="U2586" i="2"/>
  <c r="N2586" i="2"/>
  <c r="P2586" i="2"/>
  <c r="G2586" i="2"/>
  <c r="I2586" i="2"/>
  <c r="Y2586" i="2"/>
  <c r="R2586" i="2"/>
  <c r="X2586" i="2"/>
  <c r="W2586" i="2"/>
  <c r="K2586" i="2"/>
  <c r="M2586" i="2"/>
  <c r="L2586" i="2"/>
  <c r="F2586" i="2"/>
  <c r="V2586" i="2"/>
  <c r="K2580" i="2"/>
  <c r="L2580" i="2"/>
  <c r="T2580" i="2"/>
  <c r="I2580" i="2"/>
  <c r="Y2580" i="2"/>
  <c r="R2580" i="2"/>
  <c r="W2580" i="2"/>
  <c r="M2580" i="2"/>
  <c r="F2580" i="2"/>
  <c r="V2580" i="2"/>
  <c r="H2580" i="2"/>
  <c r="U2580" i="2"/>
  <c r="O2580" i="2"/>
  <c r="G2580" i="2"/>
  <c r="J2580" i="2"/>
  <c r="P2580" i="2"/>
  <c r="S2580" i="2"/>
  <c r="E2580" i="2"/>
  <c r="N2580" i="2"/>
  <c r="X2580" i="2"/>
  <c r="Q2580" i="2"/>
  <c r="G2576" i="2"/>
  <c r="O2576" i="2"/>
  <c r="W2576" i="2"/>
  <c r="L2576" i="2"/>
  <c r="X2576" i="2"/>
  <c r="K2576" i="2"/>
  <c r="P2576" i="2"/>
  <c r="H2576" i="2"/>
  <c r="S2576" i="2"/>
  <c r="T2576" i="2"/>
  <c r="Q2576" i="2"/>
  <c r="J2576" i="2"/>
  <c r="E2576" i="2"/>
  <c r="U2576" i="2"/>
  <c r="N2576" i="2"/>
  <c r="M2576" i="2"/>
  <c r="V2576" i="2"/>
  <c r="I2576" i="2"/>
  <c r="Y2576" i="2"/>
  <c r="F2576" i="2"/>
  <c r="R2576" i="2"/>
  <c r="F2629" i="2"/>
  <c r="J2629" i="2"/>
  <c r="N2629" i="2"/>
  <c r="R2629" i="2"/>
  <c r="V2629" i="2"/>
  <c r="G2629" i="2"/>
  <c r="K2629" i="2"/>
  <c r="O2629" i="2"/>
  <c r="S2629" i="2"/>
  <c r="W2629" i="2"/>
  <c r="I2629" i="2"/>
  <c r="Q2629" i="2"/>
  <c r="Y2629" i="2"/>
  <c r="L2629" i="2"/>
  <c r="T2629" i="2"/>
  <c r="M2629" i="2"/>
  <c r="P2629" i="2"/>
  <c r="E2629" i="2"/>
  <c r="U2629" i="2"/>
  <c r="X2629" i="2"/>
  <c r="H2629" i="2"/>
  <c r="G2649" i="2"/>
  <c r="K2649" i="2"/>
  <c r="O2649" i="2"/>
  <c r="S2649" i="2"/>
  <c r="W2649" i="2"/>
  <c r="H2649" i="2"/>
  <c r="L2649" i="2"/>
  <c r="P2649" i="2"/>
  <c r="T2649" i="2"/>
  <c r="X2649" i="2"/>
  <c r="I2649" i="2"/>
  <c r="Q2649" i="2"/>
  <c r="Y2649" i="2"/>
  <c r="J2649" i="2"/>
  <c r="R2649" i="2"/>
  <c r="E2649" i="2"/>
  <c r="M2649" i="2"/>
  <c r="U2649" i="2"/>
  <c r="F2649" i="2"/>
  <c r="N2649" i="2"/>
  <c r="V2649" i="2"/>
  <c r="K2608" i="2"/>
  <c r="R2608" i="2"/>
  <c r="G2608" i="2"/>
  <c r="P2608" i="2"/>
  <c r="F2608" i="2"/>
  <c r="T2608" i="2"/>
  <c r="J2608" i="2"/>
  <c r="V2608" i="2"/>
  <c r="L2608" i="2"/>
  <c r="O2608" i="2"/>
  <c r="W2608" i="2"/>
  <c r="M2608" i="2"/>
  <c r="S2608" i="2"/>
  <c r="Q2608" i="2"/>
  <c r="N2608" i="2"/>
  <c r="I2608" i="2"/>
  <c r="X2608" i="2"/>
  <c r="E2608" i="2"/>
  <c r="U2608" i="2"/>
  <c r="H2608" i="2"/>
  <c r="Y2608" i="2"/>
  <c r="E2646" i="2"/>
  <c r="L2646" i="2"/>
  <c r="W2646" i="2"/>
  <c r="O2646" i="2"/>
  <c r="Y2646" i="2"/>
  <c r="G2646" i="2"/>
  <c r="I2646" i="2"/>
  <c r="Q2646" i="2"/>
  <c r="T2646" i="2"/>
  <c r="F2646" i="2"/>
  <c r="V2646" i="2"/>
  <c r="M2646" i="2"/>
  <c r="U2646" i="2"/>
  <c r="J2646" i="2"/>
  <c r="H2646" i="2"/>
  <c r="P2646" i="2"/>
  <c r="N2646" i="2"/>
  <c r="X2646" i="2"/>
  <c r="R2646" i="2"/>
  <c r="K2646" i="2"/>
  <c r="S2646" i="2"/>
  <c r="G2590" i="2"/>
  <c r="L2590" i="2"/>
  <c r="X2590" i="2"/>
  <c r="H2590" i="2"/>
  <c r="T2590" i="2"/>
  <c r="K2590" i="2"/>
  <c r="P2590" i="2"/>
  <c r="S2590" i="2"/>
  <c r="Q2590" i="2"/>
  <c r="J2590" i="2"/>
  <c r="E2590" i="2"/>
  <c r="U2590" i="2"/>
  <c r="N2590" i="2"/>
  <c r="O2590" i="2"/>
  <c r="F2590" i="2"/>
  <c r="W2590" i="2"/>
  <c r="I2590" i="2"/>
  <c r="R2590" i="2"/>
  <c r="M2590" i="2"/>
  <c r="V2590" i="2"/>
  <c r="Y2590" i="2"/>
  <c r="G2660" i="2"/>
  <c r="L2660" i="2"/>
  <c r="Q2660" i="2"/>
  <c r="W2660" i="2"/>
  <c r="H2660" i="2"/>
  <c r="M2660" i="2"/>
  <c r="S2660" i="2"/>
  <c r="X2660" i="2"/>
  <c r="O2660" i="2"/>
  <c r="Y2660" i="2"/>
  <c r="E2660" i="2"/>
  <c r="P2660" i="2"/>
  <c r="I2660" i="2"/>
  <c r="T2660" i="2"/>
  <c r="U2660" i="2"/>
  <c r="K2660" i="2"/>
  <c r="J2660" i="2"/>
  <c r="N2660" i="2"/>
  <c r="R2660" i="2"/>
  <c r="V2660" i="2"/>
  <c r="F2660" i="2"/>
  <c r="G2644" i="2"/>
  <c r="L2644" i="2"/>
  <c r="Q2644" i="2"/>
  <c r="W2644" i="2"/>
  <c r="H2644" i="2"/>
  <c r="M2644" i="2"/>
  <c r="S2644" i="2"/>
  <c r="X2644" i="2"/>
  <c r="O2644" i="2"/>
  <c r="Y2644" i="2"/>
  <c r="E2644" i="2"/>
  <c r="P2644" i="2"/>
  <c r="I2644" i="2"/>
  <c r="T2644" i="2"/>
  <c r="U2644" i="2"/>
  <c r="K2644" i="2"/>
  <c r="F2644" i="2"/>
  <c r="V2644" i="2"/>
  <c r="J2644" i="2"/>
  <c r="N2644" i="2"/>
  <c r="R2644" i="2"/>
  <c r="H2659" i="2"/>
  <c r="L2659" i="2"/>
  <c r="P2659" i="2"/>
  <c r="T2659" i="2"/>
  <c r="X2659" i="2"/>
  <c r="E2659" i="2"/>
  <c r="I2659" i="2"/>
  <c r="M2659" i="2"/>
  <c r="Q2659" i="2"/>
  <c r="U2659" i="2"/>
  <c r="Y2659" i="2"/>
  <c r="J2659" i="2"/>
  <c r="R2659" i="2"/>
  <c r="K2659" i="2"/>
  <c r="S2659" i="2"/>
  <c r="F2659" i="2"/>
  <c r="N2659" i="2"/>
  <c r="V2659" i="2"/>
  <c r="G2659" i="2"/>
  <c r="O2659" i="2"/>
  <c r="W2659" i="2"/>
  <c r="F2603" i="2"/>
  <c r="J2603" i="2"/>
  <c r="N2603" i="2"/>
  <c r="R2603" i="2"/>
  <c r="V2603" i="2"/>
  <c r="E2603" i="2"/>
  <c r="K2603" i="2"/>
  <c r="P2603" i="2"/>
  <c r="U2603" i="2"/>
  <c r="G2603" i="2"/>
  <c r="M2603" i="2"/>
  <c r="T2603" i="2"/>
  <c r="H2603" i="2"/>
  <c r="O2603" i="2"/>
  <c r="W2603" i="2"/>
  <c r="S2603" i="2"/>
  <c r="I2603" i="2"/>
  <c r="X2603" i="2"/>
  <c r="Y2603" i="2"/>
  <c r="L2603" i="2"/>
  <c r="Q2603" i="2"/>
  <c r="G2656" i="2"/>
  <c r="K2656" i="2"/>
  <c r="S2656" i="2"/>
  <c r="Y2656" i="2"/>
  <c r="E2656" i="2"/>
  <c r="M2656" i="2"/>
  <c r="T2656" i="2"/>
  <c r="O2656" i="2"/>
  <c r="P2656" i="2"/>
  <c r="H2656" i="2"/>
  <c r="U2656" i="2"/>
  <c r="X2656" i="2"/>
  <c r="I2656" i="2"/>
  <c r="W2656" i="2"/>
  <c r="F2656" i="2"/>
  <c r="V2656" i="2"/>
  <c r="Q2656" i="2"/>
  <c r="J2656" i="2"/>
  <c r="L2656" i="2"/>
  <c r="N2656" i="2"/>
  <c r="R2656" i="2"/>
  <c r="H2634" i="2"/>
  <c r="L2634" i="2"/>
  <c r="U2634" i="2"/>
  <c r="M2634" i="2"/>
  <c r="Y2634" i="2"/>
  <c r="T2634" i="2"/>
  <c r="E2634" i="2"/>
  <c r="I2634" i="2"/>
  <c r="Q2634" i="2"/>
  <c r="X2634" i="2"/>
  <c r="J2634" i="2"/>
  <c r="G2634" i="2"/>
  <c r="W2634" i="2"/>
  <c r="P2634" i="2"/>
  <c r="N2634" i="2"/>
  <c r="K2634" i="2"/>
  <c r="R2634" i="2"/>
  <c r="O2634" i="2"/>
  <c r="F2634" i="2"/>
  <c r="V2634" i="2"/>
  <c r="S2634" i="2"/>
  <c r="H2650" i="2"/>
  <c r="I2650" i="2"/>
  <c r="O2650" i="2"/>
  <c r="T2650" i="2"/>
  <c r="Y2650" i="2"/>
  <c r="S2650" i="2"/>
  <c r="R2650" i="2"/>
  <c r="W2650" i="2"/>
  <c r="E2650" i="2"/>
  <c r="M2650" i="2"/>
  <c r="F2650" i="2"/>
  <c r="V2650" i="2"/>
  <c r="Q2650" i="2"/>
  <c r="U2650" i="2"/>
  <c r="J2650" i="2"/>
  <c r="L2650" i="2"/>
  <c r="P2650" i="2"/>
  <c r="N2650" i="2"/>
  <c r="G2650" i="2"/>
  <c r="X2650" i="2"/>
  <c r="K2650" i="2"/>
  <c r="E2633" i="2"/>
  <c r="I2633" i="2"/>
  <c r="M2633" i="2"/>
  <c r="Q2633" i="2"/>
  <c r="U2633" i="2"/>
  <c r="Y2633" i="2"/>
  <c r="F2633" i="2"/>
  <c r="J2633" i="2"/>
  <c r="N2633" i="2"/>
  <c r="R2633" i="2"/>
  <c r="V2633" i="2"/>
  <c r="H2633" i="2"/>
  <c r="P2633" i="2"/>
  <c r="X2633" i="2"/>
  <c r="K2633" i="2"/>
  <c r="S2633" i="2"/>
  <c r="L2633" i="2"/>
  <c r="O2633" i="2"/>
  <c r="T2633" i="2"/>
  <c r="W2633" i="2"/>
  <c r="G2633" i="2"/>
  <c r="I2625" i="2"/>
  <c r="P2625" i="2"/>
  <c r="V2625" i="2"/>
  <c r="E2625" i="2"/>
  <c r="N2625" i="2"/>
  <c r="Y2625" i="2"/>
  <c r="F2625" i="2"/>
  <c r="Q2625" i="2"/>
  <c r="L2625" i="2"/>
  <c r="T2625" i="2"/>
  <c r="U2625" i="2"/>
  <c r="J2625" i="2"/>
  <c r="K2625" i="2"/>
  <c r="H2625" i="2"/>
  <c r="O2625" i="2"/>
  <c r="X2625" i="2"/>
  <c r="W2625" i="2"/>
  <c r="M2625" i="2"/>
  <c r="S2625" i="2"/>
  <c r="R2625" i="2"/>
  <c r="G2625" i="2"/>
  <c r="T2588" i="2"/>
  <c r="Q2588" i="2"/>
  <c r="J2588" i="2"/>
  <c r="G2588" i="2"/>
  <c r="P2588" i="2"/>
  <c r="S2588" i="2"/>
  <c r="E2588" i="2"/>
  <c r="U2588" i="2"/>
  <c r="N2588" i="2"/>
  <c r="O2588" i="2"/>
  <c r="X2588" i="2"/>
  <c r="I2588" i="2"/>
  <c r="Y2588" i="2"/>
  <c r="R2588" i="2"/>
  <c r="W2588" i="2"/>
  <c r="K2588" i="2"/>
  <c r="M2588" i="2"/>
  <c r="L2588" i="2"/>
  <c r="F2588" i="2"/>
  <c r="V2588" i="2"/>
  <c r="H2588" i="2"/>
  <c r="Y2605" i="2"/>
  <c r="O2605" i="2"/>
  <c r="J2605" i="2"/>
  <c r="L2605" i="2"/>
  <c r="M2605" i="2"/>
  <c r="S2605" i="2"/>
  <c r="P2605" i="2"/>
  <c r="Q2605" i="2"/>
  <c r="R2605" i="2"/>
  <c r="N2605" i="2"/>
  <c r="G2605" i="2"/>
  <c r="W2605" i="2"/>
  <c r="U2605" i="2"/>
  <c r="V2605" i="2"/>
  <c r="X2605" i="2"/>
  <c r="F2605" i="2"/>
  <c r="E2605" i="2"/>
  <c r="I2605" i="2"/>
  <c r="H2605" i="2"/>
  <c r="T2605" i="2"/>
  <c r="K2605" i="2"/>
  <c r="G2591" i="2"/>
  <c r="K2591" i="2"/>
  <c r="O2591" i="2"/>
  <c r="S2591" i="2"/>
  <c r="W2591" i="2"/>
  <c r="H2591" i="2"/>
  <c r="M2591" i="2"/>
  <c r="R2591" i="2"/>
  <c r="X2591" i="2"/>
  <c r="I2591" i="2"/>
  <c r="N2591" i="2"/>
  <c r="T2591" i="2"/>
  <c r="Y2591" i="2"/>
  <c r="E2591" i="2"/>
  <c r="P2591" i="2"/>
  <c r="F2591" i="2"/>
  <c r="Q2591" i="2"/>
  <c r="L2591" i="2"/>
  <c r="U2591" i="2"/>
  <c r="J2591" i="2"/>
  <c r="V2591" i="2"/>
  <c r="F2664" i="2"/>
  <c r="G2664" i="2"/>
  <c r="L2664" i="2"/>
  <c r="Q2664" i="2"/>
  <c r="W2664" i="2"/>
  <c r="H2664" i="2"/>
  <c r="M2664" i="2"/>
  <c r="S2664" i="2"/>
  <c r="X2664" i="2"/>
  <c r="O2664" i="2"/>
  <c r="Y2664" i="2"/>
  <c r="E2664" i="2"/>
  <c r="P2664" i="2"/>
  <c r="I2664" i="2"/>
  <c r="K2664" i="2"/>
  <c r="T2664" i="2"/>
  <c r="U2664" i="2"/>
  <c r="N2664" i="2"/>
  <c r="J2664" i="2"/>
  <c r="V2664" i="2"/>
  <c r="R2664" i="2"/>
  <c r="G2648" i="2"/>
  <c r="K2648" i="2"/>
  <c r="S2648" i="2"/>
  <c r="Y2648" i="2"/>
  <c r="E2648" i="2"/>
  <c r="M2648" i="2"/>
  <c r="T2648" i="2"/>
  <c r="H2648" i="2"/>
  <c r="U2648" i="2"/>
  <c r="I2648" i="2"/>
  <c r="X2648" i="2"/>
  <c r="O2648" i="2"/>
  <c r="P2648" i="2"/>
  <c r="L2648" i="2"/>
  <c r="R2648" i="2"/>
  <c r="F2648" i="2"/>
  <c r="V2648" i="2"/>
  <c r="W2648" i="2"/>
  <c r="J2648" i="2"/>
  <c r="Q2648" i="2"/>
  <c r="N2648" i="2"/>
  <c r="F2615" i="2"/>
  <c r="L2615" i="2"/>
  <c r="Q2615" i="2"/>
  <c r="V2615" i="2"/>
  <c r="E2615" i="2"/>
  <c r="M2615" i="2"/>
  <c r="T2615" i="2"/>
  <c r="H2615" i="2"/>
  <c r="N2615" i="2"/>
  <c r="U2615" i="2"/>
  <c r="J2615" i="2"/>
  <c r="Y2615" i="2"/>
  <c r="P2615" i="2"/>
  <c r="R2615" i="2"/>
  <c r="X2615" i="2"/>
  <c r="I2615" i="2"/>
  <c r="G2615" i="2"/>
  <c r="W2615" i="2"/>
  <c r="K2615" i="2"/>
  <c r="O2615" i="2"/>
  <c r="S2615" i="2"/>
  <c r="E2641" i="2"/>
  <c r="I2641" i="2"/>
  <c r="M2641" i="2"/>
  <c r="Q2641" i="2"/>
  <c r="U2641" i="2"/>
  <c r="Y2641" i="2"/>
  <c r="F2641" i="2"/>
  <c r="J2641" i="2"/>
  <c r="N2641" i="2"/>
  <c r="R2641" i="2"/>
  <c r="V2641" i="2"/>
  <c r="H2641" i="2"/>
  <c r="P2641" i="2"/>
  <c r="X2641" i="2"/>
  <c r="K2641" i="2"/>
  <c r="S2641" i="2"/>
  <c r="T2641" i="2"/>
  <c r="G2641" i="2"/>
  <c r="W2641" i="2"/>
  <c r="L2641" i="2"/>
  <c r="O2641" i="2"/>
  <c r="H2667" i="2"/>
  <c r="L2667" i="2"/>
  <c r="P2667" i="2"/>
  <c r="T2667" i="2"/>
  <c r="X2667" i="2"/>
  <c r="I2667" i="2"/>
  <c r="N2667" i="2"/>
  <c r="S2667" i="2"/>
  <c r="Y2667" i="2"/>
  <c r="F2667" i="2"/>
  <c r="M2667" i="2"/>
  <c r="U2667" i="2"/>
  <c r="G2667" i="2"/>
  <c r="O2667" i="2"/>
  <c r="V2667" i="2"/>
  <c r="J2667" i="2"/>
  <c r="W2667" i="2"/>
  <c r="K2667" i="2"/>
  <c r="R2667" i="2"/>
  <c r="E2667" i="2"/>
  <c r="Q2667" i="2"/>
  <c r="H2595" i="2"/>
  <c r="L2595" i="2"/>
  <c r="P2595" i="2"/>
  <c r="T2595" i="2"/>
  <c r="X2595" i="2"/>
  <c r="G2595" i="2"/>
  <c r="M2595" i="2"/>
  <c r="R2595" i="2"/>
  <c r="W2595" i="2"/>
  <c r="I2595" i="2"/>
  <c r="N2595" i="2"/>
  <c r="E2595" i="2"/>
  <c r="O2595" i="2"/>
  <c r="V2595" i="2"/>
  <c r="F2595" i="2"/>
  <c r="Q2595" i="2"/>
  <c r="Y2595" i="2"/>
  <c r="U2595" i="2"/>
  <c r="J2595" i="2"/>
  <c r="K2595" i="2"/>
  <c r="S2595" i="2"/>
  <c r="E2583" i="2"/>
  <c r="I2583" i="2"/>
  <c r="M2583" i="2"/>
  <c r="Q2583" i="2"/>
  <c r="U2583" i="2"/>
  <c r="Y2583" i="2"/>
  <c r="F2583" i="2"/>
  <c r="K2583" i="2"/>
  <c r="P2583" i="2"/>
  <c r="V2583" i="2"/>
  <c r="G2583" i="2"/>
  <c r="L2583" i="2"/>
  <c r="R2583" i="2"/>
  <c r="W2583" i="2"/>
  <c r="H2583" i="2"/>
  <c r="S2583" i="2"/>
  <c r="J2583" i="2"/>
  <c r="T2583" i="2"/>
  <c r="O2583" i="2"/>
  <c r="X2583" i="2"/>
  <c r="N2583" i="2"/>
  <c r="J2626" i="2"/>
  <c r="T2626" i="2"/>
  <c r="O2626" i="2"/>
  <c r="Y2626" i="2"/>
  <c r="P2626" i="2"/>
  <c r="K2626" i="2"/>
  <c r="U2626" i="2"/>
  <c r="F2626" i="2"/>
  <c r="X2626" i="2"/>
  <c r="Q2626" i="2"/>
  <c r="S2626" i="2"/>
  <c r="G2626" i="2"/>
  <c r="E2626" i="2"/>
  <c r="N2626" i="2"/>
  <c r="V2626" i="2"/>
  <c r="I2626" i="2"/>
  <c r="W2626" i="2"/>
  <c r="H2626" i="2"/>
  <c r="R2626" i="2"/>
  <c r="M2626" i="2"/>
  <c r="L2626" i="2"/>
  <c r="F2647" i="2"/>
  <c r="J2647" i="2"/>
  <c r="N2647" i="2"/>
  <c r="R2647" i="2"/>
  <c r="V2647" i="2"/>
  <c r="G2647" i="2"/>
  <c r="K2647" i="2"/>
  <c r="O2647" i="2"/>
  <c r="S2647" i="2"/>
  <c r="W2647" i="2"/>
  <c r="L2647" i="2"/>
  <c r="T2647" i="2"/>
  <c r="E2647" i="2"/>
  <c r="M2647" i="2"/>
  <c r="U2647" i="2"/>
  <c r="H2647" i="2"/>
  <c r="P2647" i="2"/>
  <c r="X2647" i="2"/>
  <c r="I2647" i="2"/>
  <c r="Q2647" i="2"/>
  <c r="Y2647" i="2"/>
  <c r="E2596" i="2"/>
  <c r="H2596" i="2"/>
  <c r="O2596" i="2"/>
  <c r="W2596" i="2"/>
  <c r="I2596" i="2"/>
  <c r="S2596" i="2"/>
  <c r="L2596" i="2"/>
  <c r="X2596" i="2"/>
  <c r="M2596" i="2"/>
  <c r="Y2596" i="2"/>
  <c r="T2596" i="2"/>
  <c r="G2596" i="2"/>
  <c r="Q2596" i="2"/>
  <c r="K2596" i="2"/>
  <c r="F2596" i="2"/>
  <c r="V2596" i="2"/>
  <c r="J2596" i="2"/>
  <c r="P2596" i="2"/>
  <c r="R2596" i="2"/>
  <c r="U2596" i="2"/>
  <c r="N2596" i="2"/>
  <c r="J2614" i="2"/>
  <c r="F2614" i="2"/>
  <c r="L2614" i="2"/>
  <c r="R2614" i="2"/>
  <c r="W2614" i="2"/>
  <c r="N2614" i="2"/>
  <c r="T2614" i="2"/>
  <c r="G2614" i="2"/>
  <c r="O2614" i="2"/>
  <c r="V2614" i="2"/>
  <c r="S2614" i="2"/>
  <c r="H2614" i="2"/>
  <c r="X2614" i="2"/>
  <c r="K2614" i="2"/>
  <c r="P2614" i="2"/>
  <c r="Q2614" i="2"/>
  <c r="E2614" i="2"/>
  <c r="U2614" i="2"/>
  <c r="M2614" i="2"/>
  <c r="Y2614" i="2"/>
  <c r="I2614" i="2"/>
  <c r="H2630" i="2"/>
  <c r="M2630" i="2"/>
  <c r="Y2630" i="2"/>
  <c r="E2630" i="2"/>
  <c r="Q2630" i="2"/>
  <c r="U2630" i="2"/>
  <c r="I2630" i="2"/>
  <c r="L2630" i="2"/>
  <c r="T2630" i="2"/>
  <c r="X2630" i="2"/>
  <c r="R2630" i="2"/>
  <c r="O2630" i="2"/>
  <c r="P2630" i="2"/>
  <c r="F2630" i="2"/>
  <c r="V2630" i="2"/>
  <c r="S2630" i="2"/>
  <c r="J2630" i="2"/>
  <c r="G2630" i="2"/>
  <c r="W2630" i="2"/>
  <c r="N2630" i="2"/>
  <c r="K2630" i="2"/>
  <c r="F2572" i="2"/>
  <c r="Q2572" i="2"/>
  <c r="L2572" i="2"/>
  <c r="N2572" i="2"/>
  <c r="T2572" i="2"/>
  <c r="E2572" i="2"/>
  <c r="U2572" i="2"/>
  <c r="R2572" i="2"/>
  <c r="S2572" i="2"/>
  <c r="K2572" i="2"/>
  <c r="P2572" i="2"/>
  <c r="O2572" i="2"/>
  <c r="I2572" i="2"/>
  <c r="M2572" i="2"/>
  <c r="H2572" i="2"/>
  <c r="W2572" i="2"/>
  <c r="Y2572" i="2"/>
  <c r="X2572" i="2"/>
  <c r="G2572" i="2"/>
  <c r="J2572" i="2"/>
  <c r="V2572" i="2"/>
  <c r="F2581" i="2"/>
  <c r="J2581" i="2"/>
  <c r="N2581" i="2"/>
  <c r="R2581" i="2"/>
  <c r="V2581" i="2"/>
  <c r="I2581" i="2"/>
  <c r="O2581" i="2"/>
  <c r="T2581" i="2"/>
  <c r="Y2581" i="2"/>
  <c r="H2581" i="2"/>
  <c r="P2581" i="2"/>
  <c r="W2581" i="2"/>
  <c r="K2581" i="2"/>
  <c r="Q2581" i="2"/>
  <c r="X2581" i="2"/>
  <c r="L2581" i="2"/>
  <c r="M2581" i="2"/>
  <c r="U2581" i="2"/>
  <c r="E2581" i="2"/>
  <c r="G2581" i="2"/>
  <c r="S2581" i="2"/>
  <c r="T2613" i="2"/>
  <c r="O2613" i="2"/>
  <c r="J2613" i="2"/>
  <c r="L2613" i="2"/>
  <c r="M2613" i="2"/>
  <c r="N2613" i="2"/>
  <c r="Y2613" i="2"/>
  <c r="S2613" i="2"/>
  <c r="P2613" i="2"/>
  <c r="Q2613" i="2"/>
  <c r="R2613" i="2"/>
  <c r="I2613" i="2"/>
  <c r="G2613" i="2"/>
  <c r="W2613" i="2"/>
  <c r="U2613" i="2"/>
  <c r="V2613" i="2"/>
  <c r="X2613" i="2"/>
  <c r="K2613" i="2"/>
  <c r="E2613" i="2"/>
  <c r="F2613" i="2"/>
  <c r="H2613" i="2"/>
  <c r="E2661" i="2"/>
  <c r="I2661" i="2"/>
  <c r="M2661" i="2"/>
  <c r="Q2661" i="2"/>
  <c r="U2661" i="2"/>
  <c r="Y2661" i="2"/>
  <c r="F2661" i="2"/>
  <c r="J2661" i="2"/>
  <c r="N2661" i="2"/>
  <c r="R2661" i="2"/>
  <c r="V2661" i="2"/>
  <c r="K2661" i="2"/>
  <c r="S2661" i="2"/>
  <c r="L2661" i="2"/>
  <c r="T2661" i="2"/>
  <c r="G2661" i="2"/>
  <c r="O2661" i="2"/>
  <c r="W2661" i="2"/>
  <c r="X2661" i="2"/>
  <c r="H2661" i="2"/>
  <c r="P2661" i="2"/>
  <c r="I2636" i="2"/>
  <c r="O2636" i="2"/>
  <c r="T2636" i="2"/>
  <c r="Y2636" i="2"/>
  <c r="E2636" i="2"/>
  <c r="K2636" i="2"/>
  <c r="P2636" i="2"/>
  <c r="U2636" i="2"/>
  <c r="M2636" i="2"/>
  <c r="X2636" i="2"/>
  <c r="G2636" i="2"/>
  <c r="Q2636" i="2"/>
  <c r="H2636" i="2"/>
  <c r="L2636" i="2"/>
  <c r="S2636" i="2"/>
  <c r="W2636" i="2"/>
  <c r="J2636" i="2"/>
  <c r="N2636" i="2"/>
  <c r="R2636" i="2"/>
  <c r="F2636" i="2"/>
  <c r="V2636" i="2"/>
  <c r="S2598" i="2"/>
  <c r="Y2598" i="2"/>
  <c r="O2598" i="2"/>
  <c r="H2598" i="2"/>
  <c r="J2598" i="2"/>
  <c r="E2598" i="2"/>
  <c r="G2598" i="2"/>
  <c r="T2598" i="2"/>
  <c r="N2598" i="2"/>
  <c r="K2598" i="2"/>
  <c r="L2598" i="2"/>
  <c r="X2598" i="2"/>
  <c r="I2598" i="2"/>
  <c r="R2598" i="2"/>
  <c r="P2598" i="2"/>
  <c r="Q2598" i="2"/>
  <c r="F2598" i="2"/>
  <c r="W2598" i="2"/>
  <c r="V2598" i="2"/>
  <c r="M2598" i="2"/>
  <c r="U2598" i="2"/>
  <c r="G2640" i="2"/>
  <c r="H2640" i="2"/>
  <c r="O2640" i="2"/>
  <c r="U2640" i="2"/>
  <c r="I2640" i="2"/>
  <c r="P2640" i="2"/>
  <c r="X2640" i="2"/>
  <c r="E2640" i="2"/>
  <c r="T2640" i="2"/>
  <c r="K2640" i="2"/>
  <c r="Y2640" i="2"/>
  <c r="M2640" i="2"/>
  <c r="S2640" i="2"/>
  <c r="N2640" i="2"/>
  <c r="W2640" i="2"/>
  <c r="R2640" i="2"/>
  <c r="Q2640" i="2"/>
  <c r="F2640" i="2"/>
  <c r="V2640" i="2"/>
  <c r="L2640" i="2"/>
  <c r="J2640" i="2"/>
  <c r="H2665" i="2"/>
  <c r="L2665" i="2"/>
  <c r="P2665" i="2"/>
  <c r="T2665" i="2"/>
  <c r="X2665" i="2"/>
  <c r="E2665" i="2"/>
  <c r="J2665" i="2"/>
  <c r="O2665" i="2"/>
  <c r="U2665" i="2"/>
  <c r="F2665" i="2"/>
  <c r="M2665" i="2"/>
  <c r="S2665" i="2"/>
  <c r="G2665" i="2"/>
  <c r="N2665" i="2"/>
  <c r="V2665" i="2"/>
  <c r="I2665" i="2"/>
  <c r="W2665" i="2"/>
  <c r="K2665" i="2"/>
  <c r="Y2665" i="2"/>
  <c r="Q2665" i="2"/>
  <c r="R2665" i="2"/>
  <c r="E2601" i="2"/>
  <c r="I2601" i="2"/>
  <c r="M2601" i="2"/>
  <c r="Q2601" i="2"/>
  <c r="U2601" i="2"/>
  <c r="Y2601" i="2"/>
  <c r="G2601" i="2"/>
  <c r="L2601" i="2"/>
  <c r="R2601" i="2"/>
  <c r="W2601" i="2"/>
  <c r="J2601" i="2"/>
  <c r="P2601" i="2"/>
  <c r="X2601" i="2"/>
  <c r="K2601" i="2"/>
  <c r="S2601" i="2"/>
  <c r="O2601" i="2"/>
  <c r="F2601" i="2"/>
  <c r="T2601" i="2"/>
  <c r="H2601" i="2"/>
  <c r="N2601" i="2"/>
  <c r="V2601" i="2"/>
  <c r="F2655" i="2"/>
  <c r="J2655" i="2"/>
  <c r="N2655" i="2"/>
  <c r="R2655" i="2"/>
  <c r="V2655" i="2"/>
  <c r="G2655" i="2"/>
  <c r="K2655" i="2"/>
  <c r="O2655" i="2"/>
  <c r="S2655" i="2"/>
  <c r="W2655" i="2"/>
  <c r="H2655" i="2"/>
  <c r="P2655" i="2"/>
  <c r="X2655" i="2"/>
  <c r="I2655" i="2"/>
  <c r="Q2655" i="2"/>
  <c r="Y2655" i="2"/>
  <c r="L2655" i="2"/>
  <c r="T2655" i="2"/>
  <c r="E2655" i="2"/>
  <c r="M2655" i="2"/>
  <c r="U2655" i="2"/>
  <c r="J2611" i="2"/>
  <c r="U2611" i="2"/>
  <c r="E2611" i="2"/>
  <c r="T2611" i="2"/>
  <c r="N2611" i="2"/>
  <c r="P2611" i="2"/>
  <c r="I2611" i="2"/>
  <c r="Y2611" i="2"/>
  <c r="G2611" i="2"/>
  <c r="W2611" i="2"/>
  <c r="H2611" i="2"/>
  <c r="Q2611" i="2"/>
  <c r="K2611" i="2"/>
  <c r="X2611" i="2"/>
  <c r="L2611" i="2"/>
  <c r="O2611" i="2"/>
  <c r="F2611" i="2"/>
  <c r="R2611" i="2"/>
  <c r="S2611" i="2"/>
  <c r="M2611" i="2"/>
  <c r="V2611" i="2"/>
  <c r="F2635" i="2"/>
  <c r="J2635" i="2"/>
  <c r="N2635" i="2"/>
  <c r="R2635" i="2"/>
  <c r="V2635" i="2"/>
  <c r="G2635" i="2"/>
  <c r="K2635" i="2"/>
  <c r="O2635" i="2"/>
  <c r="S2635" i="2"/>
  <c r="W2635" i="2"/>
  <c r="I2635" i="2"/>
  <c r="Q2635" i="2"/>
  <c r="Y2635" i="2"/>
  <c r="L2635" i="2"/>
  <c r="T2635" i="2"/>
  <c r="M2635" i="2"/>
  <c r="P2635" i="2"/>
  <c r="E2635" i="2"/>
  <c r="U2635" i="2"/>
  <c r="H2635" i="2"/>
  <c r="X2635" i="2"/>
  <c r="F2662" i="2"/>
  <c r="K2662" i="2"/>
  <c r="S2662" i="2"/>
  <c r="M2662" i="2"/>
  <c r="U2662" i="2"/>
  <c r="G2662" i="2"/>
  <c r="W2662" i="2"/>
  <c r="I2662" i="2"/>
  <c r="Y2662" i="2"/>
  <c r="O2662" i="2"/>
  <c r="Q2662" i="2"/>
  <c r="N2662" i="2"/>
  <c r="T2662" i="2"/>
  <c r="J2662" i="2"/>
  <c r="P2662" i="2"/>
  <c r="V2662" i="2"/>
  <c r="E2662" i="2"/>
  <c r="L2662" i="2"/>
  <c r="H2662" i="2"/>
  <c r="R2662" i="2"/>
  <c r="X2662" i="2"/>
  <c r="H2651" i="2"/>
  <c r="L2651" i="2"/>
  <c r="P2651" i="2"/>
  <c r="T2651" i="2"/>
  <c r="X2651" i="2"/>
  <c r="E2651" i="2"/>
  <c r="I2651" i="2"/>
  <c r="M2651" i="2"/>
  <c r="Q2651" i="2"/>
  <c r="U2651" i="2"/>
  <c r="Y2651" i="2"/>
  <c r="F2651" i="2"/>
  <c r="N2651" i="2"/>
  <c r="V2651" i="2"/>
  <c r="G2651" i="2"/>
  <c r="O2651" i="2"/>
  <c r="W2651" i="2"/>
  <c r="J2651" i="2"/>
  <c r="R2651" i="2"/>
  <c r="K2651" i="2"/>
  <c r="S2651" i="2"/>
  <c r="P2600" i="2"/>
  <c r="T2600" i="2"/>
  <c r="Y2600" i="2"/>
  <c r="E2600" i="2"/>
  <c r="O2600" i="2"/>
  <c r="I2600" i="2"/>
  <c r="F2600" i="2"/>
  <c r="V2600" i="2"/>
  <c r="W2600" i="2"/>
  <c r="X2600" i="2"/>
  <c r="J2600" i="2"/>
  <c r="G2600" i="2"/>
  <c r="H2600" i="2"/>
  <c r="R2600" i="2"/>
  <c r="S2600" i="2"/>
  <c r="K2600" i="2"/>
  <c r="M2600" i="2"/>
  <c r="L2600" i="2"/>
  <c r="Q2600" i="2"/>
  <c r="N2600" i="2"/>
  <c r="U2600" i="2"/>
  <c r="E2632" i="2"/>
  <c r="M2632" i="2"/>
  <c r="U2632" i="2"/>
  <c r="H2632" i="2"/>
  <c r="P2632" i="2"/>
  <c r="X2632" i="2"/>
  <c r="T2632" i="2"/>
  <c r="I2632" i="2"/>
  <c r="Y2632" i="2"/>
  <c r="L2632" i="2"/>
  <c r="Q2632" i="2"/>
  <c r="N2632" i="2"/>
  <c r="K2632" i="2"/>
  <c r="R2632" i="2"/>
  <c r="O2632" i="2"/>
  <c r="F2632" i="2"/>
  <c r="V2632" i="2"/>
  <c r="S2632" i="2"/>
  <c r="G2632" i="2"/>
  <c r="W2632" i="2"/>
  <c r="J2632" i="2"/>
  <c r="E2653" i="2"/>
  <c r="I2653" i="2"/>
  <c r="M2653" i="2"/>
  <c r="Q2653" i="2"/>
  <c r="U2653" i="2"/>
  <c r="Y2653" i="2"/>
  <c r="F2653" i="2"/>
  <c r="J2653" i="2"/>
  <c r="N2653" i="2"/>
  <c r="R2653" i="2"/>
  <c r="V2653" i="2"/>
  <c r="G2653" i="2"/>
  <c r="O2653" i="2"/>
  <c r="W2653" i="2"/>
  <c r="H2653" i="2"/>
  <c r="P2653" i="2"/>
  <c r="X2653" i="2"/>
  <c r="K2653" i="2"/>
  <c r="S2653" i="2"/>
  <c r="L2653" i="2"/>
  <c r="T2653" i="2"/>
  <c r="E2607" i="2"/>
  <c r="J2607" i="2"/>
  <c r="P2607" i="2"/>
  <c r="U2607" i="2"/>
  <c r="H2607" i="2"/>
  <c r="N2607" i="2"/>
  <c r="V2607" i="2"/>
  <c r="I2607" i="2"/>
  <c r="R2607" i="2"/>
  <c r="L2607" i="2"/>
  <c r="T2607" i="2"/>
  <c r="F2607" i="2"/>
  <c r="Y2607" i="2"/>
  <c r="M2607" i="2"/>
  <c r="Q2607" i="2"/>
  <c r="X2607" i="2"/>
  <c r="K2607" i="2"/>
  <c r="O2607" i="2"/>
  <c r="W2607" i="2"/>
  <c r="S2607" i="2"/>
  <c r="G2607" i="2"/>
  <c r="H2585" i="2"/>
  <c r="L2585" i="2"/>
  <c r="P2585" i="2"/>
  <c r="T2585" i="2"/>
  <c r="X2585" i="2"/>
  <c r="E2585" i="2"/>
  <c r="J2585" i="2"/>
  <c r="O2585" i="2"/>
  <c r="U2585" i="2"/>
  <c r="F2585" i="2"/>
  <c r="K2585" i="2"/>
  <c r="Q2585" i="2"/>
  <c r="V2585" i="2"/>
  <c r="G2585" i="2"/>
  <c r="R2585" i="2"/>
  <c r="I2585" i="2"/>
  <c r="S2585" i="2"/>
  <c r="Y2585" i="2"/>
  <c r="M2585" i="2"/>
  <c r="N2585" i="2"/>
  <c r="W2585" i="2"/>
  <c r="F2577" i="2"/>
  <c r="J2577" i="2"/>
  <c r="N2577" i="2"/>
  <c r="R2577" i="2"/>
  <c r="V2577" i="2"/>
  <c r="H2577" i="2"/>
  <c r="M2577" i="2"/>
  <c r="S2577" i="2"/>
  <c r="X2577" i="2"/>
  <c r="K2577" i="2"/>
  <c r="Q2577" i="2"/>
  <c r="Y2577" i="2"/>
  <c r="E2577" i="2"/>
  <c r="L2577" i="2"/>
  <c r="T2577" i="2"/>
  <c r="G2577" i="2"/>
  <c r="U2577" i="2"/>
  <c r="I2577" i="2"/>
  <c r="W2577" i="2"/>
  <c r="P2577" i="2"/>
  <c r="O2577" i="2"/>
  <c r="F2616" i="2"/>
  <c r="L2616" i="2"/>
  <c r="T2616" i="2"/>
  <c r="O2616" i="2"/>
  <c r="W2616" i="2"/>
  <c r="G2616" i="2"/>
  <c r="P2616" i="2"/>
  <c r="V2616" i="2"/>
  <c r="J2616" i="2"/>
  <c r="K2616" i="2"/>
  <c r="R2616" i="2"/>
  <c r="I2616" i="2"/>
  <c r="Y2616" i="2"/>
  <c r="X2616" i="2"/>
  <c r="M2616" i="2"/>
  <c r="S2616" i="2"/>
  <c r="U2616" i="2"/>
  <c r="H2616" i="2"/>
  <c r="N2616" i="2"/>
  <c r="E2616" i="2"/>
  <c r="Q2616" i="2"/>
  <c r="E2594" i="2"/>
  <c r="K2594" i="2"/>
  <c r="P2594" i="2"/>
  <c r="U2594" i="2"/>
  <c r="I2594" i="2"/>
  <c r="Q2594" i="2"/>
  <c r="X2594" i="2"/>
  <c r="L2594" i="2"/>
  <c r="S2594" i="2"/>
  <c r="Y2594" i="2"/>
  <c r="M2594" i="2"/>
  <c r="O2594" i="2"/>
  <c r="W2594" i="2"/>
  <c r="G2594" i="2"/>
  <c r="H2594" i="2"/>
  <c r="T2594" i="2"/>
  <c r="R2594" i="2"/>
  <c r="F2594" i="2"/>
  <c r="V2594" i="2"/>
  <c r="J2594" i="2"/>
  <c r="N2594" i="2"/>
  <c r="E2645" i="2"/>
  <c r="I2645" i="2"/>
  <c r="M2645" i="2"/>
  <c r="Q2645" i="2"/>
  <c r="U2645" i="2"/>
  <c r="Y2645" i="2"/>
  <c r="F2645" i="2"/>
  <c r="J2645" i="2"/>
  <c r="N2645" i="2"/>
  <c r="R2645" i="2"/>
  <c r="V2645" i="2"/>
  <c r="K2645" i="2"/>
  <c r="S2645" i="2"/>
  <c r="L2645" i="2"/>
  <c r="T2645" i="2"/>
  <c r="G2645" i="2"/>
  <c r="O2645" i="2"/>
  <c r="W2645" i="2"/>
  <c r="H2645" i="2"/>
  <c r="P2645" i="2"/>
  <c r="X2645" i="2"/>
  <c r="Y2621" i="2"/>
  <c r="K2621" i="2"/>
  <c r="E2621" i="2"/>
  <c r="F2621" i="2"/>
  <c r="H2621" i="2"/>
  <c r="T2621" i="2"/>
  <c r="O2621" i="2"/>
  <c r="J2621" i="2"/>
  <c r="L2621" i="2"/>
  <c r="M2621" i="2"/>
  <c r="S2621" i="2"/>
  <c r="P2621" i="2"/>
  <c r="Q2621" i="2"/>
  <c r="R2621" i="2"/>
  <c r="N2621" i="2"/>
  <c r="V2621" i="2"/>
  <c r="U2621" i="2"/>
  <c r="G2621" i="2"/>
  <c r="X2621" i="2"/>
  <c r="W2621" i="2"/>
  <c r="I2621" i="2"/>
  <c r="J2609" i="2"/>
  <c r="Q2609" i="2"/>
  <c r="Y2609" i="2"/>
  <c r="E2609" i="2"/>
  <c r="N2609" i="2"/>
  <c r="V2609" i="2"/>
  <c r="I2609" i="2"/>
  <c r="U2609" i="2"/>
  <c r="L2609" i="2"/>
  <c r="F2609" i="2"/>
  <c r="P2609" i="2"/>
  <c r="T2609" i="2"/>
  <c r="S2609" i="2"/>
  <c r="R2609" i="2"/>
  <c r="G2609" i="2"/>
  <c r="W2609" i="2"/>
  <c r="M2609" i="2"/>
  <c r="K2609" i="2"/>
  <c r="O2609" i="2"/>
  <c r="X2609" i="2"/>
  <c r="H2609" i="2"/>
  <c r="H2587" i="2"/>
  <c r="L2587" i="2"/>
  <c r="P2587" i="2"/>
  <c r="T2587" i="2"/>
  <c r="X2587" i="2"/>
  <c r="G2587" i="2"/>
  <c r="M2587" i="2"/>
  <c r="R2587" i="2"/>
  <c r="W2587" i="2"/>
  <c r="I2587" i="2"/>
  <c r="N2587" i="2"/>
  <c r="S2587" i="2"/>
  <c r="Y2587" i="2"/>
  <c r="E2587" i="2"/>
  <c r="O2587" i="2"/>
  <c r="F2587" i="2"/>
  <c r="Q2587" i="2"/>
  <c r="V2587" i="2"/>
  <c r="J2587" i="2"/>
  <c r="K2587" i="2"/>
  <c r="U2587" i="2"/>
  <c r="F2643" i="2"/>
  <c r="J2643" i="2"/>
  <c r="N2643" i="2"/>
  <c r="R2643" i="2"/>
  <c r="V2643" i="2"/>
  <c r="G2643" i="2"/>
  <c r="K2643" i="2"/>
  <c r="O2643" i="2"/>
  <c r="S2643" i="2"/>
  <c r="W2643" i="2"/>
  <c r="E2643" i="2"/>
  <c r="M2643" i="2"/>
  <c r="U2643" i="2"/>
  <c r="H2643" i="2"/>
  <c r="P2643" i="2"/>
  <c r="X2643" i="2"/>
  <c r="I2643" i="2"/>
  <c r="Y2643" i="2"/>
  <c r="L2643" i="2"/>
  <c r="Q2643" i="2"/>
  <c r="T2643" i="2"/>
  <c r="G2671" i="2"/>
  <c r="K2671" i="2"/>
  <c r="O2671" i="2"/>
  <c r="S2671" i="2"/>
  <c r="W2671" i="2"/>
  <c r="E2671" i="2"/>
  <c r="J2671" i="2"/>
  <c r="P2671" i="2"/>
  <c r="U2671" i="2"/>
  <c r="F2671" i="2"/>
  <c r="M2671" i="2"/>
  <c r="T2671" i="2"/>
  <c r="H2671" i="2"/>
  <c r="N2671" i="2"/>
  <c r="V2671" i="2"/>
  <c r="I2671" i="2"/>
  <c r="X2671" i="2"/>
  <c r="L2671" i="2"/>
  <c r="Y2671" i="2"/>
  <c r="R2671" i="2"/>
  <c r="Q2671" i="2"/>
  <c r="G2593" i="2"/>
  <c r="K2593" i="2"/>
  <c r="O2593" i="2"/>
  <c r="S2593" i="2"/>
  <c r="W2593" i="2"/>
  <c r="I2593" i="2"/>
  <c r="N2593" i="2"/>
  <c r="T2593" i="2"/>
  <c r="Y2593" i="2"/>
  <c r="E2593" i="2"/>
  <c r="J2593" i="2"/>
  <c r="P2593" i="2"/>
  <c r="U2593" i="2"/>
  <c r="L2593" i="2"/>
  <c r="V2593" i="2"/>
  <c r="M2593" i="2"/>
  <c r="X2593" i="2"/>
  <c r="R2593" i="2"/>
  <c r="F2593" i="2"/>
  <c r="H2593" i="2"/>
  <c r="Q2593" i="2"/>
  <c r="J2624" i="2"/>
  <c r="P2624" i="2"/>
  <c r="W2624" i="2"/>
  <c r="G2624" i="2"/>
  <c r="R2624" i="2"/>
  <c r="K2624" i="2"/>
  <c r="T2624" i="2"/>
  <c r="O2624" i="2"/>
  <c r="V2624" i="2"/>
  <c r="F2624" i="2"/>
  <c r="L2624" i="2"/>
  <c r="E2624" i="2"/>
  <c r="U2624" i="2"/>
  <c r="H2624" i="2"/>
  <c r="I2624" i="2"/>
  <c r="Y2624" i="2"/>
  <c r="X2624" i="2"/>
  <c r="M2624" i="2"/>
  <c r="S2624" i="2"/>
  <c r="Q2624" i="2"/>
  <c r="N2624" i="2"/>
  <c r="F2599" i="2"/>
  <c r="J2599" i="2"/>
  <c r="N2599" i="2"/>
  <c r="R2599" i="2"/>
  <c r="V2599" i="2"/>
  <c r="I2599" i="2"/>
  <c r="O2599" i="2"/>
  <c r="T2599" i="2"/>
  <c r="Y2599" i="2"/>
  <c r="K2599" i="2"/>
  <c r="Q2599" i="2"/>
  <c r="X2599" i="2"/>
  <c r="E2599" i="2"/>
  <c r="L2599" i="2"/>
  <c r="S2599" i="2"/>
  <c r="P2599" i="2"/>
  <c r="G2599" i="2"/>
  <c r="U2599" i="2"/>
  <c r="H2599" i="2"/>
  <c r="M2599" i="2"/>
  <c r="W2599" i="2"/>
  <c r="W2578" i="2"/>
  <c r="T2578" i="2"/>
  <c r="G2578" i="2"/>
  <c r="L2578" i="2"/>
  <c r="E2578" i="2"/>
  <c r="U2578" i="2"/>
  <c r="N2578" i="2"/>
  <c r="P2578" i="2"/>
  <c r="I2578" i="2"/>
  <c r="Y2578" i="2"/>
  <c r="R2578" i="2"/>
  <c r="X2578" i="2"/>
  <c r="Q2578" i="2"/>
  <c r="H2578" i="2"/>
  <c r="V2578" i="2"/>
  <c r="F2578" i="2"/>
  <c r="K2578" i="2"/>
  <c r="J2578" i="2"/>
  <c r="S2578" i="2"/>
  <c r="O2578" i="2"/>
  <c r="M2578" i="2"/>
  <c r="E2669" i="2"/>
  <c r="I2669" i="2"/>
  <c r="M2669" i="2"/>
  <c r="Q2669" i="2"/>
  <c r="U2669" i="2"/>
  <c r="Y2669" i="2"/>
  <c r="J2669" i="2"/>
  <c r="O2669" i="2"/>
  <c r="T2669" i="2"/>
  <c r="K2669" i="2"/>
  <c r="R2669" i="2"/>
  <c r="X2669" i="2"/>
  <c r="F2669" i="2"/>
  <c r="L2669" i="2"/>
  <c r="S2669" i="2"/>
  <c r="G2669" i="2"/>
  <c r="V2669" i="2"/>
  <c r="H2669" i="2"/>
  <c r="W2669" i="2"/>
  <c r="P2669" i="2"/>
  <c r="N2669" i="2"/>
  <c r="G2631" i="2"/>
  <c r="K2631" i="2"/>
  <c r="O2631" i="2"/>
  <c r="S2631" i="2"/>
  <c r="W2631" i="2"/>
  <c r="H2631" i="2"/>
  <c r="L2631" i="2"/>
  <c r="P2631" i="2"/>
  <c r="T2631" i="2"/>
  <c r="X2631" i="2"/>
  <c r="J2631" i="2"/>
  <c r="R2631" i="2"/>
  <c r="E2631" i="2"/>
  <c r="M2631" i="2"/>
  <c r="U2631" i="2"/>
  <c r="N2631" i="2"/>
  <c r="Q2631" i="2"/>
  <c r="F2631" i="2"/>
  <c r="V2631" i="2"/>
  <c r="I2631" i="2"/>
  <c r="Y2631" i="2"/>
  <c r="I2658" i="2"/>
  <c r="O2658" i="2"/>
  <c r="T2658" i="2"/>
  <c r="Y2658" i="2"/>
  <c r="R2658" i="2"/>
  <c r="X2658" i="2"/>
  <c r="Q2658" i="2"/>
  <c r="U2658" i="2"/>
  <c r="F2658" i="2"/>
  <c r="V2658" i="2"/>
  <c r="S2658" i="2"/>
  <c r="L2658" i="2"/>
  <c r="P2658" i="2"/>
  <c r="J2658" i="2"/>
  <c r="M2658" i="2"/>
  <c r="G2658" i="2"/>
  <c r="K2658" i="2"/>
  <c r="H2658" i="2"/>
  <c r="W2658" i="2"/>
  <c r="E2658" i="2"/>
  <c r="N2658" i="2"/>
  <c r="K2610" i="2"/>
  <c r="V2610" i="2"/>
  <c r="O2610" i="2"/>
  <c r="P2610" i="2"/>
  <c r="T2610" i="2"/>
  <c r="J2610" i="2"/>
  <c r="F2610" i="2"/>
  <c r="Q2610" i="2"/>
  <c r="H2610" i="2"/>
  <c r="R2610" i="2"/>
  <c r="E2610" i="2"/>
  <c r="U2610" i="2"/>
  <c r="X2610" i="2"/>
  <c r="L2610" i="2"/>
  <c r="I2610" i="2"/>
  <c r="Y2610" i="2"/>
  <c r="N2610" i="2"/>
  <c r="W2610" i="2"/>
  <c r="S2610" i="2"/>
  <c r="G2610" i="2"/>
  <c r="M2610" i="2"/>
  <c r="E2589" i="2"/>
  <c r="I2589" i="2"/>
  <c r="M2589" i="2"/>
  <c r="Q2589" i="2"/>
  <c r="U2589" i="2"/>
  <c r="Y2589" i="2"/>
  <c r="F2589" i="2"/>
  <c r="K2589" i="2"/>
  <c r="P2589" i="2"/>
  <c r="V2589" i="2"/>
  <c r="G2589" i="2"/>
  <c r="L2589" i="2"/>
  <c r="R2589" i="2"/>
  <c r="W2589" i="2"/>
  <c r="N2589" i="2"/>
  <c r="X2589" i="2"/>
  <c r="O2589" i="2"/>
  <c r="T2589" i="2"/>
  <c r="H2589" i="2"/>
  <c r="J2589" i="2"/>
  <c r="S2589" i="2"/>
  <c r="O2612" i="2"/>
  <c r="Q2612" i="2"/>
  <c r="K2612" i="2"/>
  <c r="L2612" i="2"/>
  <c r="N2612" i="2"/>
  <c r="E2612" i="2"/>
  <c r="U2612" i="2"/>
  <c r="P2612" i="2"/>
  <c r="R2612" i="2"/>
  <c r="S2612" i="2"/>
  <c r="T2612" i="2"/>
  <c r="I2612" i="2"/>
  <c r="Y2612" i="2"/>
  <c r="V2612" i="2"/>
  <c r="W2612" i="2"/>
  <c r="X2612" i="2"/>
  <c r="J2612" i="2"/>
  <c r="G2612" i="2"/>
  <c r="H2612" i="2"/>
  <c r="M2612" i="2"/>
  <c r="F2612" i="2"/>
  <c r="E2638" i="2"/>
  <c r="G2638" i="2"/>
  <c r="Q2638" i="2"/>
  <c r="I2638" i="2"/>
  <c r="T2638" i="2"/>
  <c r="Y2638" i="2"/>
  <c r="L2638" i="2"/>
  <c r="O2638" i="2"/>
  <c r="W2638" i="2"/>
  <c r="U2638" i="2"/>
  <c r="R2638" i="2"/>
  <c r="S2638" i="2"/>
  <c r="P2638" i="2"/>
  <c r="F2638" i="2"/>
  <c r="V2638" i="2"/>
  <c r="M2638" i="2"/>
  <c r="K2638" i="2"/>
  <c r="J2638" i="2"/>
  <c r="H2638" i="2"/>
  <c r="X2638" i="2"/>
  <c r="N2638" i="2"/>
  <c r="G2592" i="2"/>
  <c r="O2592" i="2"/>
  <c r="T2592" i="2"/>
  <c r="Y2592" i="2"/>
  <c r="K2592" i="2"/>
  <c r="S2592" i="2"/>
  <c r="L2592" i="2"/>
  <c r="U2592" i="2"/>
  <c r="W2592" i="2"/>
  <c r="H2592" i="2"/>
  <c r="X2592" i="2"/>
  <c r="Q2592" i="2"/>
  <c r="P2592" i="2"/>
  <c r="M2592" i="2"/>
  <c r="R2592" i="2"/>
  <c r="F2592" i="2"/>
  <c r="V2592" i="2"/>
  <c r="I2592" i="2"/>
  <c r="J2592" i="2"/>
  <c r="N2592" i="2"/>
  <c r="E2592" i="2"/>
  <c r="I2623" i="2"/>
  <c r="N2623" i="2"/>
  <c r="T2623" i="2"/>
  <c r="Y2623" i="2"/>
  <c r="H2623" i="2"/>
  <c r="P2623" i="2"/>
  <c r="V2623" i="2"/>
  <c r="J2623" i="2"/>
  <c r="Q2623" i="2"/>
  <c r="X2623" i="2"/>
  <c r="F2623" i="2"/>
  <c r="U2623" i="2"/>
  <c r="L2623" i="2"/>
  <c r="E2623" i="2"/>
  <c r="M2623" i="2"/>
  <c r="R2623" i="2"/>
  <c r="S2623" i="2"/>
  <c r="G2623" i="2"/>
  <c r="W2623" i="2"/>
  <c r="O2623" i="2"/>
  <c r="K2623" i="2"/>
  <c r="V2575" i="2"/>
  <c r="J2575" i="2"/>
  <c r="F2575" i="2"/>
  <c r="X2575" i="2"/>
  <c r="I2575" i="2"/>
  <c r="U2575" i="2"/>
  <c r="G2575" i="2"/>
  <c r="O2575" i="2"/>
  <c r="L2575" i="2"/>
  <c r="H2575" i="2"/>
  <c r="R2575" i="2"/>
  <c r="K2575" i="2"/>
  <c r="S2575" i="2"/>
  <c r="P2575" i="2"/>
  <c r="Q2575" i="2"/>
  <c r="M2575" i="2"/>
  <c r="T2575" i="2"/>
  <c r="Y2575" i="2"/>
  <c r="E2575" i="2"/>
  <c r="N2575" i="2"/>
  <c r="W2575" i="2"/>
  <c r="G2637" i="2"/>
  <c r="K2637" i="2"/>
  <c r="O2637" i="2"/>
  <c r="S2637" i="2"/>
  <c r="W2637" i="2"/>
  <c r="H2637" i="2"/>
  <c r="L2637" i="2"/>
  <c r="P2637" i="2"/>
  <c r="T2637" i="2"/>
  <c r="X2637" i="2"/>
  <c r="J2637" i="2"/>
  <c r="R2637" i="2"/>
  <c r="E2637" i="2"/>
  <c r="M2637" i="2"/>
  <c r="U2637" i="2"/>
  <c r="F2637" i="2"/>
  <c r="V2637" i="2"/>
  <c r="I2637" i="2"/>
  <c r="Y2637" i="2"/>
  <c r="N2637" i="2"/>
  <c r="Q2637" i="2"/>
  <c r="G2582" i="2"/>
  <c r="P2582" i="2"/>
  <c r="S2582" i="2"/>
  <c r="L2582" i="2"/>
  <c r="T2582" i="2"/>
  <c r="H2582" i="2"/>
  <c r="K2582" i="2"/>
  <c r="X2582" i="2"/>
  <c r="O2582" i="2"/>
  <c r="E2582" i="2"/>
  <c r="U2582" i="2"/>
  <c r="N2582" i="2"/>
  <c r="I2582" i="2"/>
  <c r="Y2582" i="2"/>
  <c r="R2582" i="2"/>
  <c r="Q2582" i="2"/>
  <c r="M2582" i="2"/>
  <c r="F2582" i="2"/>
  <c r="W2582" i="2"/>
  <c r="J2582" i="2"/>
  <c r="V2582" i="2"/>
  <c r="G2579" i="2"/>
  <c r="K2579" i="2"/>
  <c r="O2579" i="2"/>
  <c r="S2579" i="2"/>
  <c r="W2579" i="2"/>
  <c r="H2579" i="2"/>
  <c r="M2579" i="2"/>
  <c r="R2579" i="2"/>
  <c r="X2579" i="2"/>
  <c r="E2579" i="2"/>
  <c r="L2579" i="2"/>
  <c r="T2579" i="2"/>
  <c r="F2579" i="2"/>
  <c r="N2579" i="2"/>
  <c r="U2579" i="2"/>
  <c r="I2579" i="2"/>
  <c r="V2579" i="2"/>
  <c r="J2579" i="2"/>
  <c r="Y2579" i="2"/>
  <c r="Q2579" i="2"/>
  <c r="P2579" i="2"/>
  <c r="K2584" i="2"/>
  <c r="S2584" i="2"/>
  <c r="G2584" i="2"/>
  <c r="P2584" i="2"/>
  <c r="H2584" i="2"/>
  <c r="T2584" i="2"/>
  <c r="L2584" i="2"/>
  <c r="O2584" i="2"/>
  <c r="X2584" i="2"/>
  <c r="W2584" i="2"/>
  <c r="E2584" i="2"/>
  <c r="U2584" i="2"/>
  <c r="N2584" i="2"/>
  <c r="I2584" i="2"/>
  <c r="Y2584" i="2"/>
  <c r="R2584" i="2"/>
  <c r="J2584" i="2"/>
  <c r="M2584" i="2"/>
  <c r="V2584" i="2"/>
  <c r="Q2584" i="2"/>
  <c r="F2584" i="2"/>
  <c r="E2668" i="2"/>
  <c r="I2668" i="2"/>
  <c r="T2668" i="2"/>
  <c r="P2668" i="2"/>
  <c r="H2668" i="2"/>
  <c r="Y2668" i="2"/>
  <c r="L2668" i="2"/>
  <c r="Q2668" i="2"/>
  <c r="X2668" i="2"/>
  <c r="F2668" i="2"/>
  <c r="V2668" i="2"/>
  <c r="S2668" i="2"/>
  <c r="J2668" i="2"/>
  <c r="G2668" i="2"/>
  <c r="W2668" i="2"/>
  <c r="U2668" i="2"/>
  <c r="N2668" i="2"/>
  <c r="K2668" i="2"/>
  <c r="R2668" i="2"/>
  <c r="M2668" i="2"/>
  <c r="O2668" i="2"/>
  <c r="Y2573" i="2"/>
  <c r="E2573" i="2"/>
  <c r="G2573" i="2"/>
  <c r="W2573" i="2"/>
  <c r="V2573" i="2"/>
  <c r="X2573" i="2"/>
  <c r="U2573" i="2"/>
  <c r="P2573" i="2"/>
  <c r="N2573" i="2"/>
  <c r="K2573" i="2"/>
  <c r="F2573" i="2"/>
  <c r="H2573" i="2"/>
  <c r="I2573" i="2"/>
  <c r="O2573" i="2"/>
  <c r="L2573" i="2"/>
  <c r="M2573" i="2"/>
  <c r="T2573" i="2"/>
  <c r="S2573" i="2"/>
  <c r="Q2573" i="2"/>
  <c r="R2573" i="2"/>
  <c r="J2573" i="2"/>
</calcChain>
</file>

<file path=xl/comments1.xml><?xml version="1.0" encoding="utf-8"?>
<comments xmlns="http://schemas.openxmlformats.org/spreadsheetml/2006/main">
  <authors>
    <author>Jens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Jens:</t>
        </r>
        <r>
          <rPr>
            <sz val="9"/>
            <color indexed="81"/>
            <rFont val="Tahoma"/>
            <family val="2"/>
          </rPr>
          <t xml:space="preserve">
uses pop average, or, if unavailable, global average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Jens:</t>
        </r>
        <r>
          <rPr>
            <sz val="9"/>
            <color indexed="81"/>
            <rFont val="Tahoma"/>
            <family val="2"/>
          </rPr>
          <t xml:space="preserve">
acc = accurate
pop average = 
global average = mean over all populations</t>
        </r>
      </text>
    </comment>
  </commentList>
</comments>
</file>

<file path=xl/comments2.xml><?xml version="1.0" encoding="utf-8"?>
<comments xmlns="http://schemas.openxmlformats.org/spreadsheetml/2006/main">
  <authors>
    <author>Jens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Jens:</t>
        </r>
        <r>
          <rPr>
            <sz val="9"/>
            <color indexed="81"/>
            <rFont val="Tahoma"/>
            <family val="2"/>
          </rPr>
          <t xml:space="preserve">
uses pop average, or, if unavailable, global average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Jens:</t>
        </r>
        <r>
          <rPr>
            <sz val="9"/>
            <color indexed="81"/>
            <rFont val="Tahoma"/>
            <family val="2"/>
          </rPr>
          <t xml:space="preserve">
acc = accurate
pop average = 
global average = mean over all populations</t>
        </r>
      </text>
    </comment>
  </commentList>
</comments>
</file>

<file path=xl/sharedStrings.xml><?xml version="1.0" encoding="utf-8"?>
<sst xmlns="http://schemas.openxmlformats.org/spreadsheetml/2006/main" count="191" uniqueCount="52">
  <si>
    <t>ID</t>
  </si>
  <si>
    <t>line-ID</t>
  </si>
  <si>
    <t>AU</t>
  </si>
  <si>
    <t>TI</t>
  </si>
  <si>
    <t>DI</t>
  </si>
  <si>
    <t>usable</t>
  </si>
  <si>
    <t>animal</t>
  </si>
  <si>
    <t>vertebrate</t>
  </si>
  <si>
    <t>pops_with_Dia</t>
  </si>
  <si>
    <t>n_dls</t>
  </si>
  <si>
    <t>access</t>
  </si>
  <si>
    <t>spec</t>
  </si>
  <si>
    <t>order</t>
  </si>
  <si>
    <t>pop</t>
  </si>
  <si>
    <t>degN</t>
  </si>
  <si>
    <t>degE</t>
  </si>
  <si>
    <t>acc_coord</t>
  </si>
  <si>
    <t>alt</t>
  </si>
  <si>
    <t>acc_alt</t>
  </si>
  <si>
    <t>N_per_dl+pop</t>
  </si>
  <si>
    <t>nmethod</t>
  </si>
  <si>
    <t>block</t>
  </si>
  <si>
    <t>pic</t>
  </si>
  <si>
    <t>required_cor</t>
  </si>
  <si>
    <t>d_stage</t>
  </si>
  <si>
    <t>notes</t>
  </si>
  <si>
    <t>N</t>
  </si>
  <si>
    <t>helpercolumn</t>
  </si>
  <si>
    <t>repme</t>
  </si>
  <si>
    <t>helper2</t>
  </si>
  <si>
    <t>perc</t>
  </si>
  <si>
    <t>dl</t>
  </si>
  <si>
    <t>data lankinen</t>
  </si>
  <si>
    <t>CDL</t>
  </si>
  <si>
    <t>SE for CDL</t>
  </si>
  <si>
    <t>b parameter</t>
  </si>
  <si>
    <t>offs</t>
  </si>
  <si>
    <t>Pelkosenniemi</t>
  </si>
  <si>
    <t>Oulanka</t>
  </si>
  <si>
    <t>Kemi</t>
  </si>
  <si>
    <t>Pudasjärvi</t>
  </si>
  <si>
    <t>Paltamo</t>
  </si>
  <si>
    <t>Jyväskylä</t>
  </si>
  <si>
    <t>Lahti</t>
  </si>
  <si>
    <t xml:space="preserve"> N</t>
  </si>
  <si>
    <t xml:space="preserve"> Middle</t>
  </si>
  <si>
    <t xml:space="preserve"> S</t>
  </si>
  <si>
    <t>Row Labels</t>
  </si>
  <si>
    <t>Grand Total</t>
  </si>
  <si>
    <t>Count of ID</t>
  </si>
  <si>
    <t>(All)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</si>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</sst>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3" fillId="0" borderId="0" xfId="0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01-metaanalysis/02studies/00raw/filtered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edrecs"/>
      <sheetName val="metadata"/>
      <sheetName val="pivot"/>
      <sheetName val="extended"/>
    </sheetNames>
    <sheetDataSet>
      <sheetData sheetId="0"/>
      <sheetData sheetId="1">
        <row r="2">
          <cell r="A2">
            <v>1</v>
          </cell>
          <cell r="B2" t="str">
            <v>1-el_paso</v>
          </cell>
          <cell r="C2" t="str">
            <v>ANKERSMIT, GW; ADKISSON, PL</v>
          </cell>
          <cell r="D2" t="str">
            <v>PHOTOPERIODIC RESPONSES OF CERTAIN GEOGRAPHICAL STRAINS OF PECTINOPHORA GOSSYPIELLA (LEPIDOPTERA)</v>
          </cell>
          <cell r="E2" t="str">
            <v>10.1016/0022-1910(67)90067-4</v>
          </cell>
          <cell r="F2" t="str">
            <v>y</v>
          </cell>
          <cell r="G2" t="str">
            <v>a</v>
          </cell>
          <cell r="H2" t="str">
            <v>i</v>
          </cell>
          <cell r="I2">
            <v>3</v>
          </cell>
          <cell r="J2">
            <v>5</v>
          </cell>
          <cell r="L2" t="str">
            <v>Pectinophora gossypiella</v>
          </cell>
          <cell r="M2" t="str">
            <v>lepidoptera</v>
          </cell>
          <cell r="N2" t="str">
            <v>el_paso</v>
          </cell>
          <cell r="O2">
            <v>31.779</v>
          </cell>
          <cell r="P2">
            <v>-106.47799999999999</v>
          </cell>
          <cell r="Q2">
            <v>1</v>
          </cell>
          <cell r="T2">
            <v>275</v>
          </cell>
          <cell r="U2" t="str">
            <v>pop average</v>
          </cell>
          <cell r="W2" t="str">
            <v>1_1</v>
          </cell>
          <cell r="Y2" t="str">
            <v>larval</v>
          </cell>
        </row>
        <row r="3">
          <cell r="A3">
            <v>1</v>
          </cell>
          <cell r="B3" t="str">
            <v>1-port_lavaca</v>
          </cell>
          <cell r="C3" t="str">
            <v>ANKERSMIT, GW; ADKISSON, PL</v>
          </cell>
          <cell r="D3" t="str">
            <v>PHOTOPERIODIC RESPONSES OF CERTAIN GEOGRAPHICAL STRAINS OF PECTINOPHORA GOSSYPIELLA (LEPIDOPTERA)</v>
          </cell>
          <cell r="E3" t="str">
            <v>10.1016/0022-1910(67)90067-4</v>
          </cell>
          <cell r="F3" t="str">
            <v>y</v>
          </cell>
          <cell r="G3" t="str">
            <v>a</v>
          </cell>
          <cell r="H3" t="str">
            <v>i</v>
          </cell>
          <cell r="I3">
            <v>3</v>
          </cell>
          <cell r="J3">
            <v>6</v>
          </cell>
          <cell r="L3" t="str">
            <v>Pectinophora gossypiella</v>
          </cell>
          <cell r="M3" t="str">
            <v>lepidoptera</v>
          </cell>
          <cell r="N3" t="str">
            <v>port_lavaca</v>
          </cell>
          <cell r="O3">
            <v>28.61</v>
          </cell>
          <cell r="P3">
            <v>-96.629000000000005</v>
          </cell>
          <cell r="Q3">
            <v>1</v>
          </cell>
          <cell r="T3">
            <v>275</v>
          </cell>
          <cell r="U3" t="str">
            <v>pop average</v>
          </cell>
          <cell r="W3" t="str">
            <v>1_2</v>
          </cell>
          <cell r="Y3" t="str">
            <v>larval</v>
          </cell>
        </row>
        <row r="4">
          <cell r="A4">
            <v>1</v>
          </cell>
          <cell r="B4" t="str">
            <v>1-virgin_is</v>
          </cell>
          <cell r="C4" t="str">
            <v>ANKERSMIT, GW; ADKISSON, PL</v>
          </cell>
          <cell r="D4" t="str">
            <v>PHOTOPERIODIC RESPONSES OF CERTAIN GEOGRAPHICAL STRAINS OF PECTINOPHORA GOSSYPIELLA (LEPIDOPTERA)</v>
          </cell>
          <cell r="E4" t="str">
            <v>10.1016/0022-1910(67)90067-4</v>
          </cell>
          <cell r="F4" t="str">
            <v>y</v>
          </cell>
          <cell r="G4" t="str">
            <v>a</v>
          </cell>
          <cell r="H4" t="str">
            <v>i</v>
          </cell>
          <cell r="I4">
            <v>3</v>
          </cell>
          <cell r="J4">
            <v>4</v>
          </cell>
          <cell r="L4" t="str">
            <v>Pectinophora gossypiella</v>
          </cell>
          <cell r="M4" t="str">
            <v>lepidoptera</v>
          </cell>
          <cell r="N4" t="str">
            <v>virgin_is</v>
          </cell>
          <cell r="O4">
            <v>18.332999999999998</v>
          </cell>
          <cell r="P4">
            <v>-64.75</v>
          </cell>
          <cell r="Q4">
            <v>1</v>
          </cell>
          <cell r="T4">
            <v>175</v>
          </cell>
          <cell r="U4" t="str">
            <v>pop average</v>
          </cell>
          <cell r="W4" t="str">
            <v>1_3</v>
          </cell>
          <cell r="Y4" t="str">
            <v>larval</v>
          </cell>
        </row>
        <row r="5">
          <cell r="A5">
            <v>2</v>
          </cell>
          <cell r="B5" t="str">
            <v>2-</v>
          </cell>
          <cell r="C5" t="str">
            <v>BRADSHAW, WE</v>
          </cell>
          <cell r="D5" t="str">
            <v>GEOGRAPHY OF PHOTOPERIODIC RESPONSE IN DIAPAUSING MOSQUITO</v>
          </cell>
          <cell r="E5" t="str">
            <v>10.1038/262384b0</v>
          </cell>
          <cell r="F5" t="str">
            <v>y-askfordata</v>
          </cell>
          <cell r="G5" t="str">
            <v>a</v>
          </cell>
          <cell r="H5" t="str">
            <v>i</v>
          </cell>
          <cell r="I5">
            <v>22</v>
          </cell>
          <cell r="J5">
            <v>16</v>
          </cell>
          <cell r="L5" t="str">
            <v>Wyeomyia smithii</v>
          </cell>
          <cell r="M5" t="str">
            <v>diptera</v>
          </cell>
        </row>
        <row r="6">
          <cell r="A6">
            <v>2</v>
          </cell>
          <cell r="B6" t="str">
            <v>2-</v>
          </cell>
          <cell r="C6" t="str">
            <v>BRADSHAW, WE</v>
          </cell>
          <cell r="D6" t="str">
            <v>GEOGRAPHY OF PHOTOPERIODIC RESPONSE IN DIAPAUSING MOSQUITO</v>
          </cell>
          <cell r="E6" t="str">
            <v>10.1038/262384b0</v>
          </cell>
          <cell r="F6" t="str">
            <v>y-askfordata</v>
          </cell>
          <cell r="G6" t="str">
            <v>a</v>
          </cell>
          <cell r="H6" t="str">
            <v>i</v>
          </cell>
          <cell r="I6">
            <v>22</v>
          </cell>
          <cell r="J6">
            <v>16</v>
          </cell>
        </row>
        <row r="7">
          <cell r="A7">
            <v>2</v>
          </cell>
          <cell r="B7" t="str">
            <v>2-</v>
          </cell>
          <cell r="C7" t="str">
            <v>BRADSHAW, WE</v>
          </cell>
          <cell r="D7" t="str">
            <v>GEOGRAPHY OF PHOTOPERIODIC RESPONSE IN DIAPAUSING MOSQUITO</v>
          </cell>
          <cell r="E7" t="str">
            <v>10.1038/262384b0</v>
          </cell>
          <cell r="F7" t="str">
            <v>y-askfordata</v>
          </cell>
          <cell r="G7" t="str">
            <v>a</v>
          </cell>
          <cell r="H7" t="str">
            <v>i</v>
          </cell>
          <cell r="I7">
            <v>22</v>
          </cell>
          <cell r="J7">
            <v>16</v>
          </cell>
        </row>
        <row r="8">
          <cell r="A8">
            <v>2</v>
          </cell>
          <cell r="B8" t="str">
            <v>2-</v>
          </cell>
          <cell r="C8" t="str">
            <v>BRADSHAW, WE</v>
          </cell>
          <cell r="D8" t="str">
            <v>GEOGRAPHY OF PHOTOPERIODIC RESPONSE IN DIAPAUSING MOSQUITO</v>
          </cell>
          <cell r="E8" t="str">
            <v>10.1038/262384b0</v>
          </cell>
          <cell r="F8" t="str">
            <v>y-askfordata</v>
          </cell>
          <cell r="G8" t="str">
            <v>a</v>
          </cell>
          <cell r="H8" t="str">
            <v>i</v>
          </cell>
          <cell r="I8">
            <v>22</v>
          </cell>
          <cell r="J8">
            <v>16</v>
          </cell>
        </row>
        <row r="9">
          <cell r="A9">
            <v>2</v>
          </cell>
          <cell r="B9" t="str">
            <v>2-</v>
          </cell>
          <cell r="C9" t="str">
            <v>BRADSHAW, WE</v>
          </cell>
          <cell r="D9" t="str">
            <v>GEOGRAPHY OF PHOTOPERIODIC RESPONSE IN DIAPAUSING MOSQUITO</v>
          </cell>
          <cell r="E9" t="str">
            <v>10.1038/262384b0</v>
          </cell>
          <cell r="F9" t="str">
            <v>y-askfordata</v>
          </cell>
          <cell r="G9" t="str">
            <v>a</v>
          </cell>
          <cell r="H9" t="str">
            <v>i</v>
          </cell>
          <cell r="I9">
            <v>22</v>
          </cell>
          <cell r="J9">
            <v>16</v>
          </cell>
          <cell r="Q9"/>
          <cell r="R9"/>
          <cell r="S9"/>
        </row>
        <row r="10">
          <cell r="A10">
            <v>2</v>
          </cell>
          <cell r="B10" t="str">
            <v>2-</v>
          </cell>
          <cell r="C10" t="str">
            <v>BRADSHAW, WE</v>
          </cell>
          <cell r="D10" t="str">
            <v>GEOGRAPHY OF PHOTOPERIODIC RESPONSE IN DIAPAUSING MOSQUITO</v>
          </cell>
          <cell r="E10" t="str">
            <v>10.1038/262384b0</v>
          </cell>
          <cell r="F10" t="str">
            <v>y-askfordata</v>
          </cell>
          <cell r="G10" t="str">
            <v>a</v>
          </cell>
          <cell r="H10" t="str">
            <v>i</v>
          </cell>
          <cell r="I10">
            <v>22</v>
          </cell>
          <cell r="J10">
            <v>16</v>
          </cell>
        </row>
        <row r="11">
          <cell r="A11">
            <v>2</v>
          </cell>
          <cell r="B11" t="str">
            <v>2-</v>
          </cell>
          <cell r="C11" t="str">
            <v>BRADSHAW, WE</v>
          </cell>
          <cell r="D11" t="str">
            <v>GEOGRAPHY OF PHOTOPERIODIC RESPONSE IN DIAPAUSING MOSQUITO</v>
          </cell>
          <cell r="E11" t="str">
            <v>10.1038/262384b0</v>
          </cell>
          <cell r="F11" t="str">
            <v>y-askfordata</v>
          </cell>
          <cell r="G11" t="str">
            <v>a</v>
          </cell>
          <cell r="H11" t="str">
            <v>i</v>
          </cell>
          <cell r="I11">
            <v>22</v>
          </cell>
          <cell r="J11">
            <v>16</v>
          </cell>
        </row>
        <row r="12">
          <cell r="A12">
            <v>2</v>
          </cell>
          <cell r="B12" t="str">
            <v>2-</v>
          </cell>
          <cell r="C12" t="str">
            <v>BRADSHAW, WE</v>
          </cell>
          <cell r="D12" t="str">
            <v>GEOGRAPHY OF PHOTOPERIODIC RESPONSE IN DIAPAUSING MOSQUITO</v>
          </cell>
          <cell r="E12" t="str">
            <v>10.1038/262384b0</v>
          </cell>
          <cell r="F12" t="str">
            <v>y-askfordata</v>
          </cell>
          <cell r="G12" t="str">
            <v>a</v>
          </cell>
          <cell r="H12" t="str">
            <v>i</v>
          </cell>
          <cell r="I12">
            <v>22</v>
          </cell>
          <cell r="J12">
            <v>16</v>
          </cell>
        </row>
        <row r="13">
          <cell r="A13">
            <v>2</v>
          </cell>
          <cell r="B13" t="str">
            <v>2-</v>
          </cell>
          <cell r="C13" t="str">
            <v>BRADSHAW, WE</v>
          </cell>
          <cell r="D13" t="str">
            <v>GEOGRAPHY OF PHOTOPERIODIC RESPONSE IN DIAPAUSING MOSQUITO</v>
          </cell>
          <cell r="E13" t="str">
            <v>10.1038/262384b0</v>
          </cell>
          <cell r="F13" t="str">
            <v>y-askfordata</v>
          </cell>
          <cell r="G13" t="str">
            <v>a</v>
          </cell>
          <cell r="H13" t="str">
            <v>i</v>
          </cell>
          <cell r="I13">
            <v>22</v>
          </cell>
          <cell r="J13">
            <v>16</v>
          </cell>
        </row>
        <row r="14">
          <cell r="A14">
            <v>2</v>
          </cell>
          <cell r="B14" t="str">
            <v>2-</v>
          </cell>
          <cell r="C14" t="str">
            <v>BRADSHAW, WE</v>
          </cell>
          <cell r="D14" t="str">
            <v>GEOGRAPHY OF PHOTOPERIODIC RESPONSE IN DIAPAUSING MOSQUITO</v>
          </cell>
          <cell r="E14" t="str">
            <v>10.1038/262384b0</v>
          </cell>
          <cell r="F14" t="str">
            <v>y-askfordata</v>
          </cell>
          <cell r="G14" t="str">
            <v>a</v>
          </cell>
          <cell r="H14" t="str">
            <v>i</v>
          </cell>
          <cell r="I14">
            <v>22</v>
          </cell>
          <cell r="J14">
            <v>16</v>
          </cell>
        </row>
        <row r="15">
          <cell r="A15">
            <v>2</v>
          </cell>
          <cell r="B15" t="str">
            <v>2-</v>
          </cell>
          <cell r="C15" t="str">
            <v>BRADSHAW, WE</v>
          </cell>
          <cell r="D15" t="str">
            <v>GEOGRAPHY OF PHOTOPERIODIC RESPONSE IN DIAPAUSING MOSQUITO</v>
          </cell>
          <cell r="E15" t="str">
            <v>10.1038/262384b0</v>
          </cell>
          <cell r="F15" t="str">
            <v>y-askfordata</v>
          </cell>
          <cell r="G15" t="str">
            <v>a</v>
          </cell>
          <cell r="H15" t="str">
            <v>i</v>
          </cell>
          <cell r="I15">
            <v>22</v>
          </cell>
          <cell r="J15">
            <v>16</v>
          </cell>
        </row>
        <row r="16">
          <cell r="A16">
            <v>2</v>
          </cell>
          <cell r="B16" t="str">
            <v>2-</v>
          </cell>
          <cell r="C16" t="str">
            <v>BRADSHAW, WE</v>
          </cell>
          <cell r="D16" t="str">
            <v>GEOGRAPHY OF PHOTOPERIODIC RESPONSE IN DIAPAUSING MOSQUITO</v>
          </cell>
          <cell r="E16" t="str">
            <v>10.1038/262384b0</v>
          </cell>
          <cell r="F16" t="str">
            <v>y-askfordata</v>
          </cell>
          <cell r="G16" t="str">
            <v>a</v>
          </cell>
          <cell r="H16" t="str">
            <v>i</v>
          </cell>
          <cell r="I16">
            <v>22</v>
          </cell>
          <cell r="J16">
            <v>16</v>
          </cell>
        </row>
        <row r="17">
          <cell r="A17">
            <v>2</v>
          </cell>
          <cell r="B17" t="str">
            <v>2-</v>
          </cell>
          <cell r="C17" t="str">
            <v>BRADSHAW, WE</v>
          </cell>
          <cell r="D17" t="str">
            <v>GEOGRAPHY OF PHOTOPERIODIC RESPONSE IN DIAPAUSING MOSQUITO</v>
          </cell>
          <cell r="E17" t="str">
            <v>10.1038/262384b0</v>
          </cell>
          <cell r="F17" t="str">
            <v>y-askfordata</v>
          </cell>
          <cell r="G17" t="str">
            <v>a</v>
          </cell>
          <cell r="H17" t="str">
            <v>i</v>
          </cell>
          <cell r="I17">
            <v>22</v>
          </cell>
          <cell r="J17">
            <v>16</v>
          </cell>
        </row>
        <row r="18">
          <cell r="A18">
            <v>2</v>
          </cell>
          <cell r="B18" t="str">
            <v>2-</v>
          </cell>
          <cell r="C18" t="str">
            <v>BRADSHAW, WE</v>
          </cell>
          <cell r="D18" t="str">
            <v>GEOGRAPHY OF PHOTOPERIODIC RESPONSE IN DIAPAUSING MOSQUITO</v>
          </cell>
          <cell r="E18" t="str">
            <v>10.1038/262384b0</v>
          </cell>
          <cell r="F18" t="str">
            <v>y-askfordata</v>
          </cell>
          <cell r="G18" t="str">
            <v>a</v>
          </cell>
          <cell r="H18" t="str">
            <v>i</v>
          </cell>
          <cell r="I18">
            <v>22</v>
          </cell>
          <cell r="J18">
            <v>16</v>
          </cell>
        </row>
        <row r="19">
          <cell r="A19">
            <v>2</v>
          </cell>
          <cell r="B19" t="str">
            <v>2-</v>
          </cell>
          <cell r="C19" t="str">
            <v>BRADSHAW, WE</v>
          </cell>
          <cell r="D19" t="str">
            <v>GEOGRAPHY OF PHOTOPERIODIC RESPONSE IN DIAPAUSING MOSQUITO</v>
          </cell>
          <cell r="E19" t="str">
            <v>10.1038/262384b0</v>
          </cell>
          <cell r="F19" t="str">
            <v>y-askfordata</v>
          </cell>
          <cell r="G19" t="str">
            <v>a</v>
          </cell>
          <cell r="H19" t="str">
            <v>i</v>
          </cell>
          <cell r="I19">
            <v>22</v>
          </cell>
          <cell r="J19">
            <v>16</v>
          </cell>
        </row>
        <row r="20">
          <cell r="A20">
            <v>2</v>
          </cell>
          <cell r="B20" t="str">
            <v>2-</v>
          </cell>
          <cell r="C20" t="str">
            <v>BRADSHAW, WE</v>
          </cell>
          <cell r="D20" t="str">
            <v>GEOGRAPHY OF PHOTOPERIODIC RESPONSE IN DIAPAUSING MOSQUITO</v>
          </cell>
          <cell r="E20" t="str">
            <v>10.1038/262384b0</v>
          </cell>
          <cell r="F20" t="str">
            <v>y-askfordata</v>
          </cell>
          <cell r="G20" t="str">
            <v>a</v>
          </cell>
          <cell r="H20" t="str">
            <v>i</v>
          </cell>
          <cell r="I20">
            <v>22</v>
          </cell>
          <cell r="J20">
            <v>16</v>
          </cell>
        </row>
        <row r="21">
          <cell r="A21">
            <v>2</v>
          </cell>
          <cell r="B21" t="str">
            <v>2-</v>
          </cell>
          <cell r="C21" t="str">
            <v>BRADSHAW, WE</v>
          </cell>
          <cell r="D21" t="str">
            <v>GEOGRAPHY OF PHOTOPERIODIC RESPONSE IN DIAPAUSING MOSQUITO</v>
          </cell>
          <cell r="E21" t="str">
            <v>10.1038/262384b0</v>
          </cell>
          <cell r="F21" t="str">
            <v>y-askfordata</v>
          </cell>
          <cell r="G21" t="str">
            <v>a</v>
          </cell>
          <cell r="H21" t="str">
            <v>i</v>
          </cell>
          <cell r="I21">
            <v>22</v>
          </cell>
          <cell r="J21">
            <v>16</v>
          </cell>
        </row>
        <row r="22">
          <cell r="A22">
            <v>2</v>
          </cell>
          <cell r="B22" t="str">
            <v>2-</v>
          </cell>
          <cell r="C22" t="str">
            <v>BRADSHAW, WE</v>
          </cell>
          <cell r="D22" t="str">
            <v>GEOGRAPHY OF PHOTOPERIODIC RESPONSE IN DIAPAUSING MOSQUITO</v>
          </cell>
          <cell r="E22" t="str">
            <v>10.1038/262384b0</v>
          </cell>
          <cell r="F22" t="str">
            <v>y-askfordata</v>
          </cell>
          <cell r="G22" t="str">
            <v>a</v>
          </cell>
          <cell r="H22" t="str">
            <v>i</v>
          </cell>
          <cell r="I22">
            <v>22</v>
          </cell>
          <cell r="J22">
            <v>16</v>
          </cell>
        </row>
        <row r="23">
          <cell r="A23">
            <v>2</v>
          </cell>
          <cell r="B23" t="str">
            <v>2-</v>
          </cell>
          <cell r="C23" t="str">
            <v>BRADSHAW, WE</v>
          </cell>
          <cell r="D23" t="str">
            <v>GEOGRAPHY OF PHOTOPERIODIC RESPONSE IN DIAPAUSING MOSQUITO</v>
          </cell>
          <cell r="E23" t="str">
            <v>10.1038/262384b0</v>
          </cell>
          <cell r="F23" t="str">
            <v>y-askfordata</v>
          </cell>
          <cell r="G23" t="str">
            <v>a</v>
          </cell>
          <cell r="H23" t="str">
            <v>i</v>
          </cell>
          <cell r="I23">
            <v>22</v>
          </cell>
          <cell r="J23">
            <v>16</v>
          </cell>
        </row>
        <row r="24">
          <cell r="A24">
            <v>2</v>
          </cell>
          <cell r="B24" t="str">
            <v>2-</v>
          </cell>
          <cell r="C24" t="str">
            <v>BRADSHAW, WE</v>
          </cell>
          <cell r="D24" t="str">
            <v>GEOGRAPHY OF PHOTOPERIODIC RESPONSE IN DIAPAUSING MOSQUITO</v>
          </cell>
          <cell r="E24" t="str">
            <v>10.1038/262384b0</v>
          </cell>
          <cell r="F24" t="str">
            <v>y-askfordata</v>
          </cell>
          <cell r="G24" t="str">
            <v>a</v>
          </cell>
          <cell r="H24" t="str">
            <v>i</v>
          </cell>
          <cell r="I24">
            <v>22</v>
          </cell>
          <cell r="J24">
            <v>16</v>
          </cell>
        </row>
        <row r="25">
          <cell r="A25">
            <v>2</v>
          </cell>
          <cell r="B25" t="str">
            <v>2-</v>
          </cell>
          <cell r="C25" t="str">
            <v>BRADSHAW, WE</v>
          </cell>
          <cell r="D25" t="str">
            <v>GEOGRAPHY OF PHOTOPERIODIC RESPONSE IN DIAPAUSING MOSQUITO</v>
          </cell>
          <cell r="E25" t="str">
            <v>10.1038/262384b0</v>
          </cell>
          <cell r="F25" t="str">
            <v>y-askfordata</v>
          </cell>
          <cell r="G25" t="str">
            <v>a</v>
          </cell>
          <cell r="H25" t="str">
            <v>i</v>
          </cell>
          <cell r="I25">
            <v>22</v>
          </cell>
          <cell r="J25">
            <v>16</v>
          </cell>
        </row>
        <row r="26">
          <cell r="A26">
            <v>2</v>
          </cell>
          <cell r="B26" t="str">
            <v>2-</v>
          </cell>
          <cell r="C26" t="str">
            <v>BRADSHAW, WE</v>
          </cell>
          <cell r="D26" t="str">
            <v>GEOGRAPHY OF PHOTOPERIODIC RESPONSE IN DIAPAUSING MOSQUITO</v>
          </cell>
          <cell r="E26" t="str">
            <v>10.1038/262384b0</v>
          </cell>
          <cell r="F26" t="str">
            <v>y-askfordata</v>
          </cell>
          <cell r="G26" t="str">
            <v>a</v>
          </cell>
          <cell r="H26" t="str">
            <v>i</v>
          </cell>
          <cell r="I26">
            <v>22</v>
          </cell>
          <cell r="J26">
            <v>16</v>
          </cell>
        </row>
        <row r="27">
          <cell r="A27">
            <v>3</v>
          </cell>
          <cell r="B27" t="str">
            <v>3-valence</v>
          </cell>
          <cell r="C27" t="str">
            <v>BUES, R; TOUBON, JF; POITOUT, HS</v>
          </cell>
          <cell r="D27" t="str">
            <v>ECOPHYSIOLOGICAL AND ENZYMATIC VARIABILITY OF CYDIA-POMONELLA L ACCORDING TO GEOGRAPHICAL ORIGIN AND HOST-PLANT</v>
          </cell>
          <cell r="E27" t="str">
            <v>10.1051/agro:19950306</v>
          </cell>
          <cell r="F27" t="str">
            <v>y</v>
          </cell>
          <cell r="G27" t="str">
            <v>a</v>
          </cell>
          <cell r="H27" t="str">
            <v>i</v>
          </cell>
          <cell r="I27">
            <v>7</v>
          </cell>
          <cell r="J27">
            <v>3</v>
          </cell>
          <cell r="L27" t="str">
            <v xml:space="preserve">Cydia pomonella </v>
          </cell>
          <cell r="M27" t="str">
            <v>lepidoptera</v>
          </cell>
          <cell r="N27" t="str">
            <v>valence</v>
          </cell>
          <cell r="O27">
            <v>44.932499999999997</v>
          </cell>
          <cell r="P27">
            <v>4.8911110000000004</v>
          </cell>
          <cell r="Q27" t="str">
            <v>NA</v>
          </cell>
          <cell r="T27">
            <v>752</v>
          </cell>
          <cell r="U27" t="str">
            <v>acc</v>
          </cell>
          <cell r="W27" t="str">
            <v>t3</v>
          </cell>
        </row>
        <row r="28">
          <cell r="A28">
            <v>3</v>
          </cell>
          <cell r="B28" t="str">
            <v>3-Saint-marcellin</v>
          </cell>
          <cell r="C28" t="str">
            <v>BUES, R; TOUBON, JF; POITOUT, HS</v>
          </cell>
          <cell r="D28" t="str">
            <v>ECOPHYSIOLOGICAL AND ENZYMATIC VARIABILITY OF CYDIA-POMONELLA L ACCORDING TO GEOGRAPHICAL ORIGIN AND HOST-PLANT</v>
          </cell>
          <cell r="E28" t="str">
            <v>10.1051/agro:19950306</v>
          </cell>
          <cell r="F28" t="str">
            <v>y</v>
          </cell>
          <cell r="G28" t="str">
            <v>a</v>
          </cell>
          <cell r="H28" t="str">
            <v>i</v>
          </cell>
          <cell r="I28">
            <v>7</v>
          </cell>
          <cell r="J28">
            <v>3</v>
          </cell>
          <cell r="L28" t="str">
            <v xml:space="preserve">Cydia pomonella </v>
          </cell>
          <cell r="M28" t="str">
            <v>lepidoptera</v>
          </cell>
          <cell r="N28" t="str">
            <v>Saint-marcellin</v>
          </cell>
          <cell r="O28">
            <v>45.153888999999999</v>
          </cell>
          <cell r="P28">
            <v>5.3205559999999998</v>
          </cell>
          <cell r="Q28" t="str">
            <v>NA</v>
          </cell>
          <cell r="T28">
            <v>236</v>
          </cell>
          <cell r="U28" t="str">
            <v>acc</v>
          </cell>
          <cell r="W28" t="str">
            <v>t3</v>
          </cell>
        </row>
        <row r="29">
          <cell r="A29">
            <v>3</v>
          </cell>
          <cell r="B29" t="str">
            <v>3-Avignon1</v>
          </cell>
          <cell r="C29" t="str">
            <v>BUES, R; TOUBON, JF; POITOUT, HS</v>
          </cell>
          <cell r="D29" t="str">
            <v>ECOPHYSIOLOGICAL AND ENZYMATIC VARIABILITY OF CYDIA-POMONELLA L ACCORDING TO GEOGRAPHICAL ORIGIN AND HOST-PLANT</v>
          </cell>
          <cell r="E29" t="str">
            <v>10.1051/agro:19950306</v>
          </cell>
          <cell r="F29" t="str">
            <v>y</v>
          </cell>
          <cell r="G29" t="str">
            <v>a</v>
          </cell>
          <cell r="H29" t="str">
            <v>i</v>
          </cell>
          <cell r="I29">
            <v>7</v>
          </cell>
          <cell r="J29">
            <v>3</v>
          </cell>
          <cell r="L29" t="str">
            <v xml:space="preserve">Cydia pomonella </v>
          </cell>
          <cell r="M29" t="str">
            <v>lepidoptera</v>
          </cell>
          <cell r="N29" t="str">
            <v>Avignon1</v>
          </cell>
          <cell r="O29">
            <v>43.948611</v>
          </cell>
          <cell r="P29">
            <v>4.8083330000000002</v>
          </cell>
          <cell r="Q29" t="str">
            <v>NA</v>
          </cell>
          <cell r="T29">
            <v>265</v>
          </cell>
          <cell r="U29" t="str">
            <v>acc</v>
          </cell>
          <cell r="W29" t="str">
            <v>t3</v>
          </cell>
        </row>
        <row r="30">
          <cell r="A30">
            <v>3</v>
          </cell>
          <cell r="B30" t="str">
            <v>3-Avignon2</v>
          </cell>
          <cell r="C30" t="str">
            <v>BUES, R; TOUBON, JF; POITOUT, HS</v>
          </cell>
          <cell r="D30" t="str">
            <v>ECOPHYSIOLOGICAL AND ENZYMATIC VARIABILITY OF CYDIA-POMONELLA L ACCORDING TO GEOGRAPHICAL ORIGIN AND HOST-PLANT</v>
          </cell>
          <cell r="E30" t="str">
            <v>10.1051/agro:19950306</v>
          </cell>
          <cell r="F30" t="str">
            <v>y</v>
          </cell>
          <cell r="G30" t="str">
            <v>a</v>
          </cell>
          <cell r="H30" t="str">
            <v>i</v>
          </cell>
          <cell r="I30">
            <v>7</v>
          </cell>
          <cell r="J30">
            <v>3</v>
          </cell>
          <cell r="L30" t="str">
            <v xml:space="preserve">Cydia pomonella </v>
          </cell>
          <cell r="M30" t="str">
            <v>lepidoptera</v>
          </cell>
          <cell r="N30" t="str">
            <v>Avignon2</v>
          </cell>
          <cell r="O30">
            <v>43.948611</v>
          </cell>
          <cell r="P30">
            <v>4.8083330000000002</v>
          </cell>
          <cell r="Q30" t="str">
            <v>NA</v>
          </cell>
          <cell r="T30">
            <v>1380</v>
          </cell>
          <cell r="U30" t="str">
            <v>acc</v>
          </cell>
          <cell r="W30" t="str">
            <v>t3</v>
          </cell>
        </row>
        <row r="31">
          <cell r="A31">
            <v>3</v>
          </cell>
          <cell r="B31" t="str">
            <v>3-Manosque</v>
          </cell>
          <cell r="C31" t="str">
            <v>BUES, R; TOUBON, JF; POITOUT, HS</v>
          </cell>
          <cell r="D31" t="str">
            <v>ECOPHYSIOLOGICAL AND ENZYMATIC VARIABILITY OF CYDIA-POMONELLA L ACCORDING TO GEOGRAPHICAL ORIGIN AND HOST-PLANT</v>
          </cell>
          <cell r="E31" t="str">
            <v>10.1051/agro:19950306</v>
          </cell>
          <cell r="F31" t="str">
            <v>y</v>
          </cell>
          <cell r="G31" t="str">
            <v>a</v>
          </cell>
          <cell r="H31" t="str">
            <v>i</v>
          </cell>
          <cell r="I31">
            <v>7</v>
          </cell>
          <cell r="J31">
            <v>3</v>
          </cell>
          <cell r="L31" t="str">
            <v xml:space="preserve">Cydia pomonella </v>
          </cell>
          <cell r="M31" t="str">
            <v>lepidoptera</v>
          </cell>
          <cell r="N31" t="str">
            <v>Manosque</v>
          </cell>
          <cell r="O31">
            <v>43.833333000000003</v>
          </cell>
          <cell r="P31">
            <v>5.7830560000000002</v>
          </cell>
          <cell r="Q31" t="str">
            <v>NA</v>
          </cell>
          <cell r="T31">
            <v>286</v>
          </cell>
          <cell r="U31" t="str">
            <v>acc</v>
          </cell>
          <cell r="W31" t="str">
            <v>t3</v>
          </cell>
        </row>
        <row r="32">
          <cell r="A32">
            <v>3</v>
          </cell>
          <cell r="B32" t="str">
            <v>3-Rennes</v>
          </cell>
          <cell r="C32" t="str">
            <v>BUES, R; TOUBON, JF; POITOUT, HS</v>
          </cell>
          <cell r="D32" t="str">
            <v>ECOPHYSIOLOGICAL AND ENZYMATIC VARIABILITY OF CYDIA-POMONELLA L ACCORDING TO GEOGRAPHICAL ORIGIN AND HOST-PLANT</v>
          </cell>
          <cell r="E32" t="str">
            <v>10.1051/agro:19950306</v>
          </cell>
          <cell r="F32" t="str">
            <v>y</v>
          </cell>
          <cell r="G32" t="str">
            <v>a</v>
          </cell>
          <cell r="H32" t="str">
            <v>i</v>
          </cell>
          <cell r="I32">
            <v>7</v>
          </cell>
          <cell r="J32">
            <v>3</v>
          </cell>
          <cell r="L32" t="str">
            <v xml:space="preserve">Cydia pomonella </v>
          </cell>
          <cell r="M32" t="str">
            <v>lepidoptera</v>
          </cell>
          <cell r="N32" t="str">
            <v>Rennes</v>
          </cell>
          <cell r="O32">
            <v>48.114167000000002</v>
          </cell>
          <cell r="P32">
            <v>-1.680833</v>
          </cell>
          <cell r="Q32" t="str">
            <v>NA</v>
          </cell>
          <cell r="T32">
            <v>174</v>
          </cell>
          <cell r="U32" t="str">
            <v>acc</v>
          </cell>
          <cell r="W32" t="str">
            <v>t3</v>
          </cell>
        </row>
        <row r="33">
          <cell r="A33">
            <v>3</v>
          </cell>
          <cell r="B33" t="str">
            <v>3-Chambery</v>
          </cell>
          <cell r="C33" t="str">
            <v>BUES, R; TOUBON, JF; POITOUT, HS</v>
          </cell>
          <cell r="D33" t="str">
            <v>ECOPHYSIOLOGICAL AND ENZYMATIC VARIABILITY OF CYDIA-POMONELLA L ACCORDING TO GEOGRAPHICAL ORIGIN AND HOST-PLANT</v>
          </cell>
          <cell r="E33" t="str">
            <v>10.1051/agro:19950306</v>
          </cell>
          <cell r="F33" t="str">
            <v>y</v>
          </cell>
          <cell r="G33" t="str">
            <v>a</v>
          </cell>
          <cell r="H33" t="str">
            <v>i</v>
          </cell>
          <cell r="I33">
            <v>7</v>
          </cell>
          <cell r="J33">
            <v>3</v>
          </cell>
          <cell r="L33" t="str">
            <v xml:space="preserve">Cydia pomonella </v>
          </cell>
          <cell r="M33" t="str">
            <v>lepidoptera</v>
          </cell>
          <cell r="N33" t="str">
            <v>Chambery</v>
          </cell>
          <cell r="O33">
            <v>45.566389000000001</v>
          </cell>
          <cell r="P33">
            <v>5.920833</v>
          </cell>
          <cell r="Q33" t="str">
            <v>NA</v>
          </cell>
          <cell r="T33">
            <v>213</v>
          </cell>
          <cell r="U33" t="str">
            <v>acc</v>
          </cell>
          <cell r="W33" t="str">
            <v>t3</v>
          </cell>
        </row>
        <row r="34">
          <cell r="A34">
            <v>4</v>
          </cell>
          <cell r="B34" t="str">
            <v>4-</v>
          </cell>
          <cell r="C34" t="str">
            <v>CAMPBELL, MD; BRADSHAW, WE</v>
          </cell>
          <cell r="D34" t="str">
            <v>GENETIC COORDINATION OF DIAPAUSE IN THE PITCHERPLANT MOSQUITO, WYEOMYIA-SMITHII (DIPTERA, CULICIDAE)</v>
          </cell>
          <cell r="E34" t="str">
            <v>10.1093/aesa/85.4.445</v>
          </cell>
          <cell r="F34" t="str">
            <v>y-askfordata</v>
          </cell>
          <cell r="G34" t="str">
            <v>a</v>
          </cell>
          <cell r="H34" t="str">
            <v>i</v>
          </cell>
          <cell r="I34">
            <v>6</v>
          </cell>
          <cell r="K34" t="str">
            <v>n</v>
          </cell>
          <cell r="L34" t="str">
            <v>Wyeomyia smithii</v>
          </cell>
          <cell r="M34" t="str">
            <v>diptera</v>
          </cell>
        </row>
        <row r="35">
          <cell r="A35">
            <v>4</v>
          </cell>
          <cell r="B35" t="str">
            <v>4-</v>
          </cell>
          <cell r="C35" t="str">
            <v>CAMPBELL, MD; BRADSHAW, WE</v>
          </cell>
          <cell r="D35" t="str">
            <v>GENETIC COORDINATION OF DIAPAUSE IN THE PITCHERPLANT MOSQUITO, WYEOMYIA-SMITHII (DIPTERA, CULICIDAE)</v>
          </cell>
          <cell r="E35" t="str">
            <v>10.1093/aesa/85.4.445</v>
          </cell>
          <cell r="F35" t="str">
            <v>y-askfordata</v>
          </cell>
          <cell r="G35" t="str">
            <v>a</v>
          </cell>
          <cell r="H35" t="str">
            <v>i</v>
          </cell>
        </row>
        <row r="36">
          <cell r="A36">
            <v>4</v>
          </cell>
          <cell r="B36" t="str">
            <v>4-</v>
          </cell>
          <cell r="C36" t="str">
            <v>CAMPBELL, MD; BRADSHAW, WE</v>
          </cell>
          <cell r="D36" t="str">
            <v>GENETIC COORDINATION OF DIAPAUSE IN THE PITCHERPLANT MOSQUITO, WYEOMYIA-SMITHII (DIPTERA, CULICIDAE)</v>
          </cell>
          <cell r="E36" t="str">
            <v>10.1093/aesa/85.4.445</v>
          </cell>
          <cell r="F36" t="str">
            <v>y-askfordata</v>
          </cell>
          <cell r="G36" t="str">
            <v>a</v>
          </cell>
          <cell r="H36" t="str">
            <v>i</v>
          </cell>
        </row>
        <row r="37">
          <cell r="A37">
            <v>4</v>
          </cell>
          <cell r="B37" t="str">
            <v>4-</v>
          </cell>
          <cell r="C37" t="str">
            <v>CAMPBELL, MD; BRADSHAW, WE</v>
          </cell>
          <cell r="D37" t="str">
            <v>GENETIC COORDINATION OF DIAPAUSE IN THE PITCHERPLANT MOSQUITO, WYEOMYIA-SMITHII (DIPTERA, CULICIDAE)</v>
          </cell>
          <cell r="E37" t="str">
            <v>10.1093/aesa/85.4.445</v>
          </cell>
          <cell r="F37" t="str">
            <v>y-askfordata</v>
          </cell>
          <cell r="G37" t="str">
            <v>a</v>
          </cell>
          <cell r="H37" t="str">
            <v>i</v>
          </cell>
        </row>
        <row r="38">
          <cell r="A38">
            <v>4</v>
          </cell>
          <cell r="B38" t="str">
            <v>4-</v>
          </cell>
          <cell r="C38" t="str">
            <v>CAMPBELL, MD; BRADSHAW, WE</v>
          </cell>
          <cell r="D38" t="str">
            <v>GENETIC COORDINATION OF DIAPAUSE IN THE PITCHERPLANT MOSQUITO, WYEOMYIA-SMITHII (DIPTERA, CULICIDAE)</v>
          </cell>
          <cell r="E38" t="str">
            <v>10.1093/aesa/85.4.445</v>
          </cell>
          <cell r="F38" t="str">
            <v>y-askfordata</v>
          </cell>
        </row>
        <row r="39">
          <cell r="A39">
            <v>4</v>
          </cell>
          <cell r="B39" t="str">
            <v>4-</v>
          </cell>
          <cell r="C39" t="str">
            <v>CAMPBELL, MD; BRADSHAW, WE</v>
          </cell>
          <cell r="D39" t="str">
            <v>GENETIC COORDINATION OF DIAPAUSE IN THE PITCHERPLANT MOSQUITO, WYEOMYIA-SMITHII (DIPTERA, CULICIDAE)</v>
          </cell>
          <cell r="E39" t="str">
            <v>10.1093/aesa/85.4.445</v>
          </cell>
          <cell r="F39" t="str">
            <v>y-askfordata</v>
          </cell>
        </row>
        <row r="40">
          <cell r="A40">
            <v>5</v>
          </cell>
          <cell r="B40" t="str">
            <v>5-Guangzhou</v>
          </cell>
          <cell r="C40" t="str">
            <v>Chen, YS; Chen, C; He, HM; Xia, QW; Xue, FS</v>
          </cell>
          <cell r="D40" t="str">
            <v>Geographic variation in diapause induction and termination of the cotton bollworm, Helicoverpa armigera Hubner (Lepidoptera: Noctuidae)</v>
          </cell>
          <cell r="E40" t="str">
            <v>10.1016/j.jinsphys.2013.06.002</v>
          </cell>
          <cell r="F40" t="str">
            <v>y</v>
          </cell>
          <cell r="G40" t="str">
            <v>a</v>
          </cell>
          <cell r="H40" t="str">
            <v>i</v>
          </cell>
          <cell r="I40">
            <v>5</v>
          </cell>
          <cell r="J40">
            <v>6</v>
          </cell>
          <cell r="L40" t="str">
            <v>Helicoverpa armigera</v>
          </cell>
          <cell r="M40" t="str">
            <v>lepidoptera</v>
          </cell>
          <cell r="N40" t="str">
            <v>Guangzhou</v>
          </cell>
          <cell r="O40">
            <v>23.08</v>
          </cell>
          <cell r="P40">
            <v>113.14</v>
          </cell>
          <cell r="Q40">
            <v>0.01</v>
          </cell>
          <cell r="T40">
            <v>71.5</v>
          </cell>
          <cell r="U40" t="str">
            <v>global average</v>
          </cell>
          <cell r="V40"/>
          <cell r="W40">
            <v>5</v>
          </cell>
          <cell r="Y40" t="str">
            <v>pupal</v>
          </cell>
        </row>
        <row r="41">
          <cell r="A41">
            <v>5</v>
          </cell>
          <cell r="B41" t="str">
            <v>5-Yongxiu</v>
          </cell>
          <cell r="C41" t="str">
            <v>Chen, YS; Chen, C; He, HM; Xia, QW; Xue, FS</v>
          </cell>
          <cell r="D41" t="str">
            <v>Geographic variation in diapause induction and termination of the cotton bollworm, Helicoverpa armigera Hubner (Lepidoptera: Noctuidae)</v>
          </cell>
          <cell r="E41" t="str">
            <v>10.1016/j.jinsphys.2013.06.002</v>
          </cell>
          <cell r="F41" t="str">
            <v>y</v>
          </cell>
          <cell r="G41" t="str">
            <v>a</v>
          </cell>
          <cell r="H41" t="str">
            <v>i</v>
          </cell>
          <cell r="I41">
            <v>5</v>
          </cell>
          <cell r="J41">
            <v>6</v>
          </cell>
          <cell r="L41" t="str">
            <v>Helicoverpa armigera</v>
          </cell>
          <cell r="M41" t="str">
            <v>lepidoptera</v>
          </cell>
          <cell r="N41" t="str">
            <v>Yongxiu</v>
          </cell>
          <cell r="O41">
            <v>29.04</v>
          </cell>
          <cell r="P41">
            <v>116.82</v>
          </cell>
          <cell r="Q41">
            <v>0.01</v>
          </cell>
          <cell r="T41">
            <v>71.5</v>
          </cell>
          <cell r="U41" t="str">
            <v>global average</v>
          </cell>
          <cell r="V41"/>
          <cell r="W41">
            <v>5</v>
          </cell>
          <cell r="Y41" t="str">
            <v>pupal</v>
          </cell>
        </row>
        <row r="42">
          <cell r="A42">
            <v>5</v>
          </cell>
          <cell r="B42" t="str">
            <v>5-Taian</v>
          </cell>
          <cell r="C42" t="str">
            <v>Chen, YS; Chen, C; He, HM; Xia, QW; Xue, FS</v>
          </cell>
          <cell r="D42" t="str">
            <v>Geographic variation in diapause induction and termination of the cotton bollworm, Helicoverpa armigera Hubner (Lepidoptera: Noctuidae)</v>
          </cell>
          <cell r="E42" t="str">
            <v>10.1016/j.jinsphys.2013.06.002</v>
          </cell>
          <cell r="F42" t="str">
            <v>y</v>
          </cell>
          <cell r="G42" t="str">
            <v>a</v>
          </cell>
          <cell r="H42" t="str">
            <v>i</v>
          </cell>
          <cell r="I42">
            <v>5</v>
          </cell>
          <cell r="J42">
            <v>6</v>
          </cell>
          <cell r="L42" t="str">
            <v>Helicoverpa armigera</v>
          </cell>
          <cell r="M42" t="str">
            <v>lepidoptera</v>
          </cell>
          <cell r="N42" t="str">
            <v>Taian</v>
          </cell>
          <cell r="O42">
            <v>36.15</v>
          </cell>
          <cell r="P42">
            <v>116.59</v>
          </cell>
          <cell r="Q42">
            <v>0.01</v>
          </cell>
          <cell r="T42">
            <v>71.5</v>
          </cell>
          <cell r="U42" t="str">
            <v>global average</v>
          </cell>
          <cell r="V42"/>
          <cell r="W42">
            <v>5</v>
          </cell>
          <cell r="Y42" t="str">
            <v>pupal</v>
          </cell>
        </row>
        <row r="43">
          <cell r="A43">
            <v>5</v>
          </cell>
          <cell r="B43" t="str">
            <v>5-Langfang</v>
          </cell>
          <cell r="C43" t="str">
            <v>Chen, YS; Chen, C; He, HM; Xia, QW; Xue, FS</v>
          </cell>
          <cell r="D43" t="str">
            <v>Geographic variation in diapause induction and termination of the cotton bollworm, Helicoverpa armigera Hubner (Lepidoptera: Noctuidae)</v>
          </cell>
          <cell r="E43" t="str">
            <v>10.1016/j.jinsphys.2013.06.002</v>
          </cell>
          <cell r="F43" t="str">
            <v>y</v>
          </cell>
          <cell r="G43" t="str">
            <v>a</v>
          </cell>
          <cell r="H43" t="str">
            <v>i</v>
          </cell>
          <cell r="I43">
            <v>5</v>
          </cell>
          <cell r="J43">
            <v>6</v>
          </cell>
          <cell r="L43" t="str">
            <v>Helicoverpa armigera</v>
          </cell>
          <cell r="M43" t="str">
            <v>lepidoptera</v>
          </cell>
          <cell r="N43" t="str">
            <v>Langfang</v>
          </cell>
          <cell r="O43">
            <v>39.31</v>
          </cell>
          <cell r="P43">
            <v>116.42</v>
          </cell>
          <cell r="Q43">
            <v>0.01</v>
          </cell>
          <cell r="T43">
            <v>71.5</v>
          </cell>
          <cell r="U43" t="str">
            <v>global average</v>
          </cell>
          <cell r="V43"/>
          <cell r="W43">
            <v>5</v>
          </cell>
          <cell r="Y43" t="str">
            <v>pupal</v>
          </cell>
        </row>
        <row r="44">
          <cell r="A44">
            <v>5</v>
          </cell>
          <cell r="B44" t="str">
            <v>5-Kazuo</v>
          </cell>
          <cell r="C44" t="str">
            <v>Chen, YS; Chen, C; He, HM; Xia, QW; Xue, FS</v>
          </cell>
          <cell r="D44" t="str">
            <v>Geographic variation in diapause induction and termination of the cotton bollworm, Helicoverpa armigera Hubner (Lepidoptera: Noctuidae)</v>
          </cell>
          <cell r="E44" t="str">
            <v>10.1016/j.jinsphys.2013.06.002</v>
          </cell>
          <cell r="F44" t="str">
            <v>y</v>
          </cell>
          <cell r="G44" t="str">
            <v>a</v>
          </cell>
          <cell r="H44" t="str">
            <v>i</v>
          </cell>
          <cell r="I44">
            <v>5</v>
          </cell>
          <cell r="J44">
            <v>6</v>
          </cell>
          <cell r="L44" t="str">
            <v>Helicoverpa armigera</v>
          </cell>
          <cell r="M44" t="str">
            <v>lepidoptera</v>
          </cell>
          <cell r="N44" t="str">
            <v>Kazuo</v>
          </cell>
          <cell r="O44">
            <v>41.34</v>
          </cell>
          <cell r="P44">
            <v>120.27</v>
          </cell>
          <cell r="Q44">
            <v>0.01</v>
          </cell>
          <cell r="T44">
            <v>71.5</v>
          </cell>
          <cell r="U44" t="str">
            <v>global average</v>
          </cell>
          <cell r="V44"/>
          <cell r="W44">
            <v>5</v>
          </cell>
          <cell r="Y44" t="str">
            <v>pupal</v>
          </cell>
        </row>
        <row r="45">
          <cell r="A45">
            <v>6</v>
          </cell>
          <cell r="B45" t="str">
            <v>6-KO</v>
          </cell>
          <cell r="C45" t="str">
            <v>KIMURA, MT</v>
          </cell>
          <cell r="D45" t="str">
            <v>Geographic variation of reproductive diapause in the Drosophila auraria complex (Diptera: Drosophilidae)</v>
          </cell>
          <cell r="E45" t="str">
            <v>10.1111/j.1365-3032.1984.tb00784.x</v>
          </cell>
          <cell r="F45" t="str">
            <v>y</v>
          </cell>
          <cell r="G45" t="str">
            <v>a</v>
          </cell>
          <cell r="H45" t="str">
            <v>i</v>
          </cell>
          <cell r="I45">
            <v>10</v>
          </cell>
          <cell r="J45">
            <v>7</v>
          </cell>
          <cell r="K45" t="str">
            <v>n</v>
          </cell>
          <cell r="L45" t="str">
            <v>Drosophila auraria</v>
          </cell>
          <cell r="M45" t="str">
            <v>diptera</v>
          </cell>
          <cell r="N45" t="str">
            <v>KO</v>
          </cell>
          <cell r="O45">
            <v>44.774360999999999</v>
          </cell>
          <cell r="P45">
            <v>142.254389</v>
          </cell>
          <cell r="Q45">
            <v>0.1</v>
          </cell>
          <cell r="T45">
            <v>110</v>
          </cell>
          <cell r="U45" t="str">
            <v>global average</v>
          </cell>
          <cell r="W45">
            <v>6</v>
          </cell>
        </row>
        <row r="46">
          <cell r="A46">
            <v>6</v>
          </cell>
          <cell r="B46" t="str">
            <v>6-SP</v>
          </cell>
          <cell r="C46" t="str">
            <v>KIMURA, MT</v>
          </cell>
          <cell r="D46" t="str">
            <v>Geographic variation of reproductive diapause in the Drosophila auraria complex (Diptera: Drosophilidae)</v>
          </cell>
          <cell r="E46" t="str">
            <v>10.1111/j.1365-3032.1984.tb00784.x</v>
          </cell>
          <cell r="F46" t="str">
            <v>y</v>
          </cell>
          <cell r="G46" t="str">
            <v>a</v>
          </cell>
          <cell r="H46" t="str">
            <v>i</v>
          </cell>
          <cell r="I46">
            <v>10</v>
          </cell>
          <cell r="J46">
            <v>5</v>
          </cell>
          <cell r="K46" t="str">
            <v>n</v>
          </cell>
          <cell r="L46" t="str">
            <v>Drosophila auraria</v>
          </cell>
          <cell r="M46" t="str">
            <v>diptera</v>
          </cell>
          <cell r="N46" t="str">
            <v>SP</v>
          </cell>
          <cell r="O46">
            <v>43.06861</v>
          </cell>
          <cell r="P46">
            <v>141.35077999999999</v>
          </cell>
          <cell r="Q46">
            <v>0.1</v>
          </cell>
          <cell r="T46">
            <v>110</v>
          </cell>
          <cell r="U46" t="str">
            <v>global average</v>
          </cell>
          <cell r="W46">
            <v>6</v>
          </cell>
        </row>
        <row r="47">
          <cell r="A47">
            <v>6</v>
          </cell>
          <cell r="B47" t="str">
            <v>6-ON</v>
          </cell>
          <cell r="C47" t="str">
            <v>KIMURA, MT</v>
          </cell>
          <cell r="D47" t="str">
            <v>Geographic variation of reproductive diapause in the Drosophila auraria complex (Diptera: Drosophilidae)</v>
          </cell>
          <cell r="E47" t="str">
            <v>10.1111/j.1365-3032.1984.tb00784.x</v>
          </cell>
          <cell r="F47" t="str">
            <v>y</v>
          </cell>
          <cell r="G47" t="str">
            <v>a</v>
          </cell>
          <cell r="H47" t="str">
            <v>i</v>
          </cell>
          <cell r="I47">
            <v>10</v>
          </cell>
          <cell r="J47">
            <v>7</v>
          </cell>
          <cell r="K47" t="str">
            <v>n</v>
          </cell>
          <cell r="L47" t="str">
            <v>Drosophila auraria</v>
          </cell>
          <cell r="M47" t="str">
            <v>diptera</v>
          </cell>
          <cell r="N47" t="str">
            <v>ON</v>
          </cell>
          <cell r="O47">
            <v>41.972000000000001</v>
          </cell>
          <cell r="P47">
            <v>140.66909999999999</v>
          </cell>
          <cell r="Q47">
            <v>0.1</v>
          </cell>
          <cell r="T47">
            <v>110</v>
          </cell>
          <cell r="U47" t="str">
            <v>global average</v>
          </cell>
          <cell r="W47">
            <v>6</v>
          </cell>
        </row>
        <row r="48">
          <cell r="A48">
            <v>6</v>
          </cell>
          <cell r="B48" t="str">
            <v>6-SM</v>
          </cell>
          <cell r="C48" t="str">
            <v>KIMURA, MT</v>
          </cell>
          <cell r="D48" t="str">
            <v>Geographic variation of reproductive diapause in the Drosophila auraria complex (Diptera: Drosophilidae)</v>
          </cell>
          <cell r="E48" t="str">
            <v>10.1111/j.1365-3032.1984.tb00784.x</v>
          </cell>
          <cell r="F48" t="str">
            <v>y</v>
          </cell>
          <cell r="G48" t="str">
            <v>a</v>
          </cell>
          <cell r="H48" t="str">
            <v>i</v>
          </cell>
          <cell r="I48">
            <v>10</v>
          </cell>
          <cell r="J48">
            <v>5</v>
          </cell>
          <cell r="K48" t="str">
            <v>n</v>
          </cell>
          <cell r="L48" t="str">
            <v>Drosophila auraria</v>
          </cell>
          <cell r="M48" t="str">
            <v>diptera</v>
          </cell>
          <cell r="N48" t="str">
            <v>SM</v>
          </cell>
          <cell r="O48">
            <v>40.599027999999997</v>
          </cell>
          <cell r="P48">
            <v>141.39761100000001</v>
          </cell>
          <cell r="Q48">
            <v>0.1</v>
          </cell>
          <cell r="T48">
            <v>110</v>
          </cell>
          <cell r="U48" t="str">
            <v>global average</v>
          </cell>
          <cell r="W48">
            <v>6</v>
          </cell>
        </row>
        <row r="49">
          <cell r="A49">
            <v>6</v>
          </cell>
          <cell r="B49" t="str">
            <v>6-KT</v>
          </cell>
          <cell r="C49" t="str">
            <v>KIMURA, MT</v>
          </cell>
          <cell r="D49" t="str">
            <v>Geographic variation of reproductive diapause in the Drosophila auraria complex (Diptera: Drosophilidae)</v>
          </cell>
          <cell r="E49" t="str">
            <v>10.1111/j.1365-3032.1984.tb00784.x</v>
          </cell>
          <cell r="F49" t="str">
            <v>y</v>
          </cell>
          <cell r="G49" t="str">
            <v>a</v>
          </cell>
          <cell r="H49" t="str">
            <v>i</v>
          </cell>
          <cell r="I49">
            <v>10</v>
          </cell>
          <cell r="J49">
            <v>4</v>
          </cell>
          <cell r="K49" t="str">
            <v>n</v>
          </cell>
          <cell r="L49" t="str">
            <v>Drosophila auraria</v>
          </cell>
          <cell r="M49" t="str">
            <v>diptera</v>
          </cell>
          <cell r="N49" t="str">
            <v>KT</v>
          </cell>
          <cell r="O49">
            <v>39.286749999999998</v>
          </cell>
          <cell r="P49">
            <v>141.11322200000001</v>
          </cell>
          <cell r="Q49">
            <v>0.1</v>
          </cell>
          <cell r="T49">
            <v>110</v>
          </cell>
          <cell r="U49" t="str">
            <v>global average</v>
          </cell>
          <cell r="W49">
            <v>6</v>
          </cell>
        </row>
        <row r="50">
          <cell r="A50">
            <v>6</v>
          </cell>
          <cell r="B50" t="str">
            <v>6-IW</v>
          </cell>
          <cell r="C50" t="str">
            <v>KIMURA, MT</v>
          </cell>
          <cell r="D50" t="str">
            <v>Geographic variation of reproductive diapause in the Drosophila auraria complex (Diptera: Drosophilidae)</v>
          </cell>
          <cell r="E50" t="str">
            <v>10.1111/j.1365-3032.1984.tb00784.x</v>
          </cell>
          <cell r="F50" t="str">
            <v>y</v>
          </cell>
          <cell r="G50" t="str">
            <v>a</v>
          </cell>
          <cell r="H50" t="str">
            <v>i</v>
          </cell>
          <cell r="I50">
            <v>10</v>
          </cell>
          <cell r="J50">
            <v>8</v>
          </cell>
          <cell r="K50" t="str">
            <v>n</v>
          </cell>
          <cell r="L50" t="str">
            <v>Drosophila auraria</v>
          </cell>
          <cell r="M50" t="str">
            <v>diptera</v>
          </cell>
          <cell r="N50" t="str">
            <v>IW</v>
          </cell>
          <cell r="O50">
            <v>38.104278000000001</v>
          </cell>
          <cell r="P50">
            <v>140.87016</v>
          </cell>
          <cell r="Q50">
            <v>0.1</v>
          </cell>
          <cell r="T50">
            <v>110</v>
          </cell>
          <cell r="U50" t="str">
            <v>global average</v>
          </cell>
          <cell r="W50">
            <v>6</v>
          </cell>
        </row>
        <row r="51">
          <cell r="A51">
            <v>6</v>
          </cell>
          <cell r="B51" t="str">
            <v>6-TS</v>
          </cell>
          <cell r="C51" t="str">
            <v>KIMURA, MT</v>
          </cell>
          <cell r="D51" t="str">
            <v>Geographic variation of reproductive diapause in the Drosophila auraria complex (Diptera: Drosophilidae)</v>
          </cell>
          <cell r="E51" t="str">
            <v>10.1111/j.1365-3032.1984.tb00784.x</v>
          </cell>
          <cell r="F51" t="str">
            <v>y</v>
          </cell>
          <cell r="G51" t="str">
            <v>a</v>
          </cell>
          <cell r="H51" t="str">
            <v>i</v>
          </cell>
          <cell r="I51">
            <v>10</v>
          </cell>
          <cell r="J51">
            <v>8</v>
          </cell>
          <cell r="K51" t="str">
            <v>n</v>
          </cell>
          <cell r="L51" t="str">
            <v>Drosophila auraria</v>
          </cell>
          <cell r="M51" t="str">
            <v>diptera</v>
          </cell>
          <cell r="N51" t="str">
            <v>TS</v>
          </cell>
          <cell r="O51">
            <v>36.321888999999999</v>
          </cell>
          <cell r="P51">
            <v>139.00327799999999</v>
          </cell>
          <cell r="Q51">
            <v>0.1</v>
          </cell>
          <cell r="T51">
            <v>110</v>
          </cell>
          <cell r="U51" t="str">
            <v>global average</v>
          </cell>
          <cell r="W51">
            <v>6</v>
          </cell>
        </row>
        <row r="52">
          <cell r="A52">
            <v>6</v>
          </cell>
          <cell r="B52" t="str">
            <v>6-TK</v>
          </cell>
          <cell r="C52" t="str">
            <v>KIMURA, MT</v>
          </cell>
          <cell r="D52" t="str">
            <v>Geographic variation of reproductive diapause in the Drosophila auraria complex (Diptera: Drosophilidae)</v>
          </cell>
          <cell r="E52" t="str">
            <v>10.1111/j.1365-3032.1984.tb00784.x</v>
          </cell>
          <cell r="F52" t="str">
            <v>y</v>
          </cell>
          <cell r="G52" t="str">
            <v>a</v>
          </cell>
          <cell r="H52" t="str">
            <v>i</v>
          </cell>
          <cell r="I52">
            <v>10</v>
          </cell>
          <cell r="J52">
            <v>5</v>
          </cell>
          <cell r="K52" t="str">
            <v>n</v>
          </cell>
          <cell r="L52" t="str">
            <v>Drosophila auraria</v>
          </cell>
          <cell r="M52" t="str">
            <v>diptera</v>
          </cell>
          <cell r="N52" t="str">
            <v>TK</v>
          </cell>
          <cell r="O52">
            <v>34.35</v>
          </cell>
          <cell r="P52">
            <v>134.05000000000001</v>
          </cell>
          <cell r="Q52">
            <v>0.1</v>
          </cell>
          <cell r="T52">
            <v>110</v>
          </cell>
          <cell r="U52" t="str">
            <v>global average</v>
          </cell>
          <cell r="W52">
            <v>6</v>
          </cell>
        </row>
        <row r="53">
          <cell r="A53">
            <v>6</v>
          </cell>
          <cell r="B53" t="str">
            <v>6-OI</v>
          </cell>
          <cell r="C53" t="str">
            <v>KIMURA, MT</v>
          </cell>
          <cell r="D53" t="str">
            <v>Geographic variation of reproductive diapause in the Drosophila auraria complex (Diptera: Drosophilidae)</v>
          </cell>
          <cell r="E53" t="str">
            <v>10.1111/j.1365-3032.1984.tb00784.x</v>
          </cell>
          <cell r="F53" t="str">
            <v>y</v>
          </cell>
          <cell r="G53" t="str">
            <v>a</v>
          </cell>
          <cell r="H53" t="str">
            <v>i</v>
          </cell>
          <cell r="I53">
            <v>10</v>
          </cell>
          <cell r="J53">
            <v>7</v>
          </cell>
          <cell r="K53" t="str">
            <v>n</v>
          </cell>
          <cell r="L53" t="str">
            <v>Drosophila auraria</v>
          </cell>
          <cell r="M53" t="str">
            <v>diptera</v>
          </cell>
          <cell r="N53" t="str">
            <v>OI</v>
          </cell>
          <cell r="O53">
            <v>33.233333000000002</v>
          </cell>
          <cell r="P53">
            <v>131.60666699999999</v>
          </cell>
          <cell r="Q53">
            <v>0.1</v>
          </cell>
          <cell r="T53">
            <v>110</v>
          </cell>
          <cell r="U53" t="str">
            <v>global average</v>
          </cell>
          <cell r="W53">
            <v>6</v>
          </cell>
        </row>
        <row r="54">
          <cell r="A54">
            <v>6</v>
          </cell>
          <cell r="B54" t="str">
            <v>6-MY</v>
          </cell>
          <cell r="C54" t="str">
            <v>KIMURA, MT</v>
          </cell>
          <cell r="D54" t="str">
            <v>Geographic variation of reproductive diapause in the Drosophila auraria complex (Diptera: Drosophilidae)</v>
          </cell>
          <cell r="E54" t="str">
            <v>10.1111/j.1365-3032.1984.tb00784.x</v>
          </cell>
          <cell r="F54" t="str">
            <v>y</v>
          </cell>
          <cell r="G54" t="str">
            <v>a</v>
          </cell>
          <cell r="H54" t="str">
            <v>i</v>
          </cell>
          <cell r="I54">
            <v>10</v>
          </cell>
          <cell r="J54">
            <v>7</v>
          </cell>
          <cell r="K54" t="str">
            <v>n</v>
          </cell>
          <cell r="L54" t="str">
            <v>Drosophila auraria</v>
          </cell>
          <cell r="M54" t="str">
            <v>diptera</v>
          </cell>
          <cell r="N54" t="str">
            <v>MY</v>
          </cell>
          <cell r="O54" t="str">
            <v>31.916667,</v>
          </cell>
          <cell r="P54">
            <v>131.41666699999999</v>
          </cell>
          <cell r="Q54">
            <v>0.1</v>
          </cell>
          <cell r="T54">
            <v>110</v>
          </cell>
          <cell r="U54" t="str">
            <v>global average</v>
          </cell>
          <cell r="W54">
            <v>6</v>
          </cell>
        </row>
        <row r="55">
          <cell r="A55">
            <v>6</v>
          </cell>
          <cell r="B55" t="str">
            <v>6-ON</v>
          </cell>
          <cell r="C55" t="str">
            <v>KIMURA, MT</v>
          </cell>
          <cell r="D55" t="str">
            <v>Geographic variation of reproductive diapause in the Drosophila auraria complex (Diptera: Drosophilidae)</v>
          </cell>
          <cell r="E55" t="str">
            <v>10.1111/j.1365-3032.1984.tb00784.x</v>
          </cell>
          <cell r="F55" t="str">
            <v>y</v>
          </cell>
          <cell r="G55" t="str">
            <v>a</v>
          </cell>
          <cell r="H55" t="str">
            <v>i</v>
          </cell>
          <cell r="I55">
            <v>7</v>
          </cell>
          <cell r="J55">
            <v>6</v>
          </cell>
          <cell r="K55" t="str">
            <v>n</v>
          </cell>
          <cell r="L55" t="str">
            <v>Drosophila triauraria</v>
          </cell>
          <cell r="M55" t="str">
            <v>diptera</v>
          </cell>
          <cell r="N55" t="str">
            <v>ON</v>
          </cell>
          <cell r="O55">
            <v>41.972000000000001</v>
          </cell>
          <cell r="P55">
            <v>140.66909999999999</v>
          </cell>
          <cell r="Q55">
            <v>0.1</v>
          </cell>
          <cell r="T55">
            <v>110</v>
          </cell>
          <cell r="U55" t="str">
            <v>global average</v>
          </cell>
          <cell r="W55">
            <v>6</v>
          </cell>
        </row>
        <row r="56">
          <cell r="A56">
            <v>6</v>
          </cell>
          <cell r="B56" t="str">
            <v>6-KT</v>
          </cell>
          <cell r="C56" t="str">
            <v>KIMURA, MT</v>
          </cell>
          <cell r="D56" t="str">
            <v>Geographic variation of reproductive diapause in the Drosophila auraria complex (Diptera: Drosophilidae)</v>
          </cell>
          <cell r="E56" t="str">
            <v>10.1111/j.1365-3032.1984.tb00784.x</v>
          </cell>
          <cell r="F56" t="str">
            <v>y</v>
          </cell>
          <cell r="G56" t="str">
            <v>a</v>
          </cell>
          <cell r="H56" t="str">
            <v>i</v>
          </cell>
          <cell r="I56">
            <v>7</v>
          </cell>
          <cell r="J56">
            <v>4</v>
          </cell>
          <cell r="K56" t="str">
            <v>n</v>
          </cell>
          <cell r="L56" t="str">
            <v>Drosophila triauraria</v>
          </cell>
          <cell r="M56" t="str">
            <v>diptera</v>
          </cell>
          <cell r="N56" t="str">
            <v>KT</v>
          </cell>
          <cell r="O56">
            <v>39.286749999999998</v>
          </cell>
          <cell r="P56">
            <v>141.11322200000001</v>
          </cell>
          <cell r="Q56">
            <v>0.1</v>
          </cell>
          <cell r="T56">
            <v>110</v>
          </cell>
          <cell r="U56" t="str">
            <v>global average</v>
          </cell>
          <cell r="W56">
            <v>6</v>
          </cell>
        </row>
        <row r="57">
          <cell r="A57">
            <v>6</v>
          </cell>
          <cell r="B57" t="str">
            <v>6-IW</v>
          </cell>
          <cell r="C57" t="str">
            <v>KIMURA, MT</v>
          </cell>
          <cell r="D57" t="str">
            <v>Geographic variation of reproductive diapause in the Drosophila auraria complex (Diptera: Drosophilidae)</v>
          </cell>
          <cell r="E57" t="str">
            <v>10.1111/j.1365-3032.1984.tb00784.x</v>
          </cell>
          <cell r="F57" t="str">
            <v>y</v>
          </cell>
          <cell r="G57" t="str">
            <v>a</v>
          </cell>
          <cell r="H57" t="str">
            <v>i</v>
          </cell>
          <cell r="I57">
            <v>7</v>
          </cell>
          <cell r="J57">
            <v>7</v>
          </cell>
          <cell r="K57" t="str">
            <v>n</v>
          </cell>
          <cell r="L57" t="str">
            <v>Drosophila triauraria</v>
          </cell>
          <cell r="M57" t="str">
            <v>diptera</v>
          </cell>
          <cell r="N57" t="str">
            <v>IW</v>
          </cell>
          <cell r="O57">
            <v>38.104278000000001</v>
          </cell>
          <cell r="P57">
            <v>140.87016</v>
          </cell>
          <cell r="Q57">
            <v>0.1</v>
          </cell>
          <cell r="T57">
            <v>110</v>
          </cell>
          <cell r="U57" t="str">
            <v>global average</v>
          </cell>
          <cell r="W57">
            <v>6</v>
          </cell>
        </row>
        <row r="58">
          <cell r="A58">
            <v>6</v>
          </cell>
          <cell r="B58" t="str">
            <v>6-TB</v>
          </cell>
          <cell r="C58" t="str">
            <v>KIMURA, MT</v>
          </cell>
          <cell r="D58" t="str">
            <v>Geographic variation of reproductive diapause in the Drosophila auraria complex (Diptera: Drosophilidae)</v>
          </cell>
          <cell r="E58" t="str">
            <v>10.1111/j.1365-3032.1984.tb00784.x</v>
          </cell>
          <cell r="F58" t="str">
            <v>y</v>
          </cell>
          <cell r="G58" t="str">
            <v>a</v>
          </cell>
          <cell r="H58" t="str">
            <v>i</v>
          </cell>
          <cell r="I58">
            <v>7</v>
          </cell>
          <cell r="J58">
            <v>4</v>
          </cell>
          <cell r="K58" t="str">
            <v>n</v>
          </cell>
          <cell r="L58" t="str">
            <v>Drosophila triauraria</v>
          </cell>
          <cell r="M58" t="str">
            <v>diptera</v>
          </cell>
          <cell r="N58" t="str">
            <v>TB</v>
          </cell>
          <cell r="O58">
            <v>36.083472</v>
          </cell>
          <cell r="P58">
            <v>140.07644400000001</v>
          </cell>
          <cell r="Q58">
            <v>0.1</v>
          </cell>
          <cell r="T58">
            <v>110</v>
          </cell>
          <cell r="U58" t="str">
            <v>global average</v>
          </cell>
          <cell r="W58">
            <v>6</v>
          </cell>
        </row>
        <row r="59">
          <cell r="A59">
            <v>6</v>
          </cell>
          <cell r="B59" t="str">
            <v>6-OI</v>
          </cell>
          <cell r="C59" t="str">
            <v>KIMURA, MT</v>
          </cell>
          <cell r="D59" t="str">
            <v>Geographic variation of reproductive diapause in the Drosophila auraria complex (Diptera: Drosophilidae)</v>
          </cell>
          <cell r="E59" t="str">
            <v>10.1111/j.1365-3032.1984.tb00784.x</v>
          </cell>
          <cell r="F59" t="str">
            <v>y</v>
          </cell>
          <cell r="G59" t="str">
            <v>a</v>
          </cell>
          <cell r="H59" t="str">
            <v>i</v>
          </cell>
          <cell r="I59">
            <v>7</v>
          </cell>
          <cell r="J59">
            <v>8</v>
          </cell>
          <cell r="K59" t="str">
            <v>n</v>
          </cell>
          <cell r="L59" t="str">
            <v>Drosophila triauraria</v>
          </cell>
          <cell r="M59" t="str">
            <v>diptera</v>
          </cell>
          <cell r="N59" t="str">
            <v>OI</v>
          </cell>
          <cell r="O59">
            <v>33.233333000000002</v>
          </cell>
          <cell r="P59">
            <v>131.60666699999999</v>
          </cell>
          <cell r="Q59">
            <v>0.1</v>
          </cell>
          <cell r="T59">
            <v>110</v>
          </cell>
          <cell r="U59" t="str">
            <v>global average</v>
          </cell>
          <cell r="W59">
            <v>6</v>
          </cell>
        </row>
        <row r="60">
          <cell r="A60">
            <v>6</v>
          </cell>
          <cell r="B60" t="str">
            <v>6-KG</v>
          </cell>
          <cell r="C60" t="str">
            <v>KIMURA, MT</v>
          </cell>
          <cell r="D60" t="str">
            <v>Geographic variation of reproductive diapause in the Drosophila auraria complex (Diptera: Drosophilidae)</v>
          </cell>
          <cell r="E60" t="str">
            <v>10.1111/j.1365-3032.1984.tb00784.x</v>
          </cell>
          <cell r="F60" t="str">
            <v>y</v>
          </cell>
          <cell r="G60" t="str">
            <v>a</v>
          </cell>
          <cell r="H60" t="str">
            <v>i</v>
          </cell>
          <cell r="I60">
            <v>7</v>
          </cell>
          <cell r="J60">
            <v>8</v>
          </cell>
          <cell r="K60" t="str">
            <v>n</v>
          </cell>
          <cell r="L60" t="str">
            <v>Drosophila triauraria</v>
          </cell>
          <cell r="M60" t="str">
            <v>diptera</v>
          </cell>
          <cell r="N60" t="str">
            <v>KG</v>
          </cell>
          <cell r="O60">
            <v>31.6</v>
          </cell>
          <cell r="P60">
            <v>130.55000000000001</v>
          </cell>
          <cell r="Q60">
            <v>0.1</v>
          </cell>
          <cell r="T60">
            <v>110</v>
          </cell>
          <cell r="U60" t="str">
            <v>global average</v>
          </cell>
          <cell r="W60">
            <v>6</v>
          </cell>
        </row>
        <row r="61">
          <cell r="A61">
            <v>6</v>
          </cell>
          <cell r="B61" t="str">
            <v>6-YK</v>
          </cell>
          <cell r="C61" t="str">
            <v>KIMURA, MT</v>
          </cell>
          <cell r="D61" t="str">
            <v>Geographic variation of reproductive diapause in the Drosophila auraria complex (Diptera: Drosophilidae)</v>
          </cell>
          <cell r="E61" t="str">
            <v>10.1111/j.1365-3032.1984.tb00784.x</v>
          </cell>
          <cell r="F61" t="str">
            <v>y</v>
          </cell>
          <cell r="G61" t="str">
            <v>a</v>
          </cell>
          <cell r="H61" t="str">
            <v>i</v>
          </cell>
          <cell r="I61">
            <v>7</v>
          </cell>
          <cell r="J61">
            <v>7</v>
          </cell>
          <cell r="K61" t="str">
            <v>n</v>
          </cell>
          <cell r="L61" t="str">
            <v>Drosophila triauraria</v>
          </cell>
          <cell r="M61" t="str">
            <v>diptera</v>
          </cell>
          <cell r="N61" t="str">
            <v>YK</v>
          </cell>
          <cell r="O61">
            <v>30.358611</v>
          </cell>
          <cell r="P61">
            <v>130.52861100000001</v>
          </cell>
          <cell r="Q61">
            <v>0.1</v>
          </cell>
          <cell r="T61">
            <v>110</v>
          </cell>
          <cell r="U61" t="str">
            <v>global average</v>
          </cell>
          <cell r="W61">
            <v>6</v>
          </cell>
        </row>
        <row r="62">
          <cell r="A62">
            <v>6</v>
          </cell>
          <cell r="B62" t="str">
            <v>6-KO</v>
          </cell>
          <cell r="C62" t="str">
            <v>KIMURA, MT</v>
          </cell>
          <cell r="D62" t="str">
            <v>Geographic variation of reproductive diapause in the Drosophila auraria complex (Diptera: Drosophilidae)</v>
          </cell>
          <cell r="E62" t="str">
            <v>10.1111/j.1365-3032.1984.tb00784.x</v>
          </cell>
          <cell r="F62" t="str">
            <v>y</v>
          </cell>
          <cell r="G62" t="str">
            <v>a</v>
          </cell>
          <cell r="H62" t="str">
            <v>i</v>
          </cell>
          <cell r="I62">
            <v>5</v>
          </cell>
          <cell r="J62">
            <v>4</v>
          </cell>
          <cell r="K62" t="str">
            <v>n</v>
          </cell>
          <cell r="L62" t="str">
            <v>Drosophila subauraria</v>
          </cell>
          <cell r="M62" t="str">
            <v>diptera</v>
          </cell>
          <cell r="N62" t="str">
            <v>KO</v>
          </cell>
          <cell r="O62">
            <v>44.774360999999999</v>
          </cell>
          <cell r="P62">
            <v>142.254389</v>
          </cell>
          <cell r="Q62">
            <v>0.1</v>
          </cell>
          <cell r="T62">
            <v>110</v>
          </cell>
          <cell r="U62" t="str">
            <v>global average</v>
          </cell>
          <cell r="W62">
            <v>6</v>
          </cell>
        </row>
        <row r="63">
          <cell r="A63">
            <v>6</v>
          </cell>
          <cell r="B63" t="str">
            <v>6-ON</v>
          </cell>
          <cell r="C63" t="str">
            <v>KIMURA, MT</v>
          </cell>
          <cell r="D63" t="str">
            <v>Geographic variation of reproductive diapause in the Drosophila auraria complex (Diptera: Drosophilidae)</v>
          </cell>
          <cell r="E63" t="str">
            <v>10.1111/j.1365-3032.1984.tb00784.x</v>
          </cell>
          <cell r="F63" t="str">
            <v>y</v>
          </cell>
          <cell r="G63" t="str">
            <v>a</v>
          </cell>
          <cell r="H63" t="str">
            <v>i</v>
          </cell>
          <cell r="I63">
            <v>6</v>
          </cell>
          <cell r="J63">
            <v>7</v>
          </cell>
          <cell r="K63" t="str">
            <v>n</v>
          </cell>
          <cell r="L63" t="str">
            <v>Drosophila subauraria</v>
          </cell>
          <cell r="M63" t="str">
            <v>diptera</v>
          </cell>
          <cell r="N63" t="str">
            <v>ON</v>
          </cell>
          <cell r="O63">
            <v>41.972000000000001</v>
          </cell>
          <cell r="P63">
            <v>140.66909999999999</v>
          </cell>
          <cell r="Q63">
            <v>0.1</v>
          </cell>
          <cell r="T63">
            <v>110</v>
          </cell>
          <cell r="U63" t="str">
            <v>global average</v>
          </cell>
          <cell r="W63">
            <v>6</v>
          </cell>
        </row>
        <row r="64">
          <cell r="A64">
            <v>6</v>
          </cell>
          <cell r="B64" t="str">
            <v>6-SM</v>
          </cell>
          <cell r="C64" t="str">
            <v>KIMURA, MT</v>
          </cell>
          <cell r="D64" t="str">
            <v>Geographic variation of reproductive diapause in the Drosophila auraria complex (Diptera: Drosophilidae)</v>
          </cell>
          <cell r="E64" t="str">
            <v>10.1111/j.1365-3032.1984.tb00784.x</v>
          </cell>
          <cell r="F64" t="str">
            <v>y</v>
          </cell>
          <cell r="G64" t="str">
            <v>a</v>
          </cell>
          <cell r="H64" t="str">
            <v>i</v>
          </cell>
          <cell r="I64">
            <v>7</v>
          </cell>
          <cell r="J64">
            <v>6</v>
          </cell>
          <cell r="K64" t="str">
            <v>n</v>
          </cell>
          <cell r="L64" t="str">
            <v>Drosophila subauraria</v>
          </cell>
          <cell r="M64" t="str">
            <v>diptera</v>
          </cell>
          <cell r="N64" t="str">
            <v>SM</v>
          </cell>
          <cell r="O64">
            <v>40.599027999999997</v>
          </cell>
          <cell r="P64">
            <v>141.39761100000001</v>
          </cell>
          <cell r="Q64">
            <v>0.1</v>
          </cell>
          <cell r="T64">
            <v>110</v>
          </cell>
          <cell r="U64" t="str">
            <v>global average</v>
          </cell>
          <cell r="W64">
            <v>6</v>
          </cell>
        </row>
        <row r="65">
          <cell r="A65">
            <v>6</v>
          </cell>
          <cell r="B65" t="str">
            <v>6-KT</v>
          </cell>
          <cell r="C65" t="str">
            <v>KIMURA, MT</v>
          </cell>
          <cell r="D65" t="str">
            <v>Geographic variation of reproductive diapause in the Drosophila auraria complex (Diptera: Drosophilidae)</v>
          </cell>
          <cell r="E65" t="str">
            <v>10.1111/j.1365-3032.1984.tb00784.x</v>
          </cell>
          <cell r="F65" t="str">
            <v>y</v>
          </cell>
          <cell r="G65" t="str">
            <v>a</v>
          </cell>
          <cell r="H65" t="str">
            <v>i</v>
          </cell>
          <cell r="I65">
            <v>8</v>
          </cell>
          <cell r="J65">
            <v>7</v>
          </cell>
          <cell r="K65" t="str">
            <v>n</v>
          </cell>
          <cell r="L65" t="str">
            <v>Drosophila subauraria</v>
          </cell>
          <cell r="M65" t="str">
            <v>diptera</v>
          </cell>
          <cell r="N65" t="str">
            <v>KT</v>
          </cell>
          <cell r="O65">
            <v>39.286749999999998</v>
          </cell>
          <cell r="P65">
            <v>141.11322200000001</v>
          </cell>
          <cell r="Q65">
            <v>0.1</v>
          </cell>
          <cell r="T65">
            <v>110</v>
          </cell>
          <cell r="U65" t="str">
            <v>global average</v>
          </cell>
          <cell r="W65">
            <v>6</v>
          </cell>
        </row>
        <row r="66">
          <cell r="A66">
            <v>6</v>
          </cell>
          <cell r="B66" t="str">
            <v>6-IW</v>
          </cell>
          <cell r="C66" t="str">
            <v>KIMURA, MT</v>
          </cell>
          <cell r="D66" t="str">
            <v>Geographic variation of reproductive diapause in the Drosophila auraria complex (Diptera: Drosophilidae)</v>
          </cell>
          <cell r="E66" t="str">
            <v>10.1111/j.1365-3032.1984.tb00784.x</v>
          </cell>
          <cell r="F66" t="str">
            <v>y</v>
          </cell>
          <cell r="G66" t="str">
            <v>a</v>
          </cell>
          <cell r="H66" t="str">
            <v>i</v>
          </cell>
          <cell r="I66">
            <v>9</v>
          </cell>
          <cell r="J66">
            <v>7</v>
          </cell>
          <cell r="K66" t="str">
            <v>n</v>
          </cell>
          <cell r="L66" t="str">
            <v>Drosophila subauraria</v>
          </cell>
          <cell r="M66" t="str">
            <v>diptera</v>
          </cell>
          <cell r="N66" t="str">
            <v>IW</v>
          </cell>
          <cell r="O66">
            <v>38.104278000000001</v>
          </cell>
          <cell r="P66">
            <v>140.87016</v>
          </cell>
          <cell r="Q66">
            <v>0.1</v>
          </cell>
          <cell r="T66">
            <v>110</v>
          </cell>
          <cell r="U66" t="str">
            <v>global average</v>
          </cell>
          <cell r="W66">
            <v>6</v>
          </cell>
        </row>
        <row r="67">
          <cell r="A67">
            <v>7</v>
          </cell>
          <cell r="B67" t="str">
            <v>7-</v>
          </cell>
          <cell r="C67" t="str">
            <v>Gomi, T</v>
          </cell>
          <cell r="D67" t="str">
            <v>Geographic variation in critical photoperiod for diapause induction and its temperature dependence in Hyphantria cunea Drury (Lepidoptera: Arctiidae)</v>
          </cell>
          <cell r="E67" t="str">
            <v>10.1007/s004420050220</v>
          </cell>
          <cell r="F67" t="str">
            <v>y-ask</v>
          </cell>
          <cell r="G67" t="str">
            <v>a</v>
          </cell>
          <cell r="H67" t="str">
            <v>i</v>
          </cell>
          <cell r="I67">
            <v>12</v>
          </cell>
        </row>
        <row r="68">
          <cell r="A68">
            <v>7</v>
          </cell>
          <cell r="B68" t="str">
            <v>7-</v>
          </cell>
          <cell r="C68" t="str">
            <v>Gomi, T</v>
          </cell>
          <cell r="D68" t="str">
            <v>Geographic variation in critical photoperiod for diapause induction and its temperature dependence in Hyphantria cunea Drury (Lepidoptera: Arctiidae)</v>
          </cell>
          <cell r="E68" t="str">
            <v>10.1007/s004420050220</v>
          </cell>
          <cell r="F68" t="str">
            <v>y-ask</v>
          </cell>
        </row>
        <row r="69">
          <cell r="A69">
            <v>7</v>
          </cell>
          <cell r="B69" t="str">
            <v>7-</v>
          </cell>
          <cell r="C69" t="str">
            <v>Gomi, T</v>
          </cell>
          <cell r="D69" t="str">
            <v>Geographic variation in critical photoperiod for diapause induction and its temperature dependence in Hyphantria cunea Drury (Lepidoptera: Arctiidae)</v>
          </cell>
          <cell r="E69" t="str">
            <v>10.1007/s004420050220</v>
          </cell>
          <cell r="F69" t="str">
            <v>y-ask</v>
          </cell>
        </row>
        <row r="70">
          <cell r="A70">
            <v>7</v>
          </cell>
          <cell r="B70" t="str">
            <v>7-</v>
          </cell>
          <cell r="C70" t="str">
            <v>Gomi, T</v>
          </cell>
          <cell r="D70" t="str">
            <v>Geographic variation in critical photoperiod for diapause induction and its temperature dependence in Hyphantria cunea Drury (Lepidoptera: Arctiidae)</v>
          </cell>
          <cell r="E70" t="str">
            <v>10.1007/s004420050220</v>
          </cell>
          <cell r="F70" t="str">
            <v>y-ask</v>
          </cell>
        </row>
        <row r="71">
          <cell r="A71">
            <v>7</v>
          </cell>
          <cell r="B71" t="str">
            <v>7-</v>
          </cell>
          <cell r="C71" t="str">
            <v>Gomi, T</v>
          </cell>
          <cell r="D71" t="str">
            <v>Geographic variation in critical photoperiod for diapause induction and its temperature dependence in Hyphantria cunea Drury (Lepidoptera: Arctiidae)</v>
          </cell>
          <cell r="E71" t="str">
            <v>10.1007/s004420050220</v>
          </cell>
          <cell r="F71" t="str">
            <v>y-ask</v>
          </cell>
        </row>
        <row r="72">
          <cell r="A72">
            <v>7</v>
          </cell>
          <cell r="B72" t="str">
            <v>7-</v>
          </cell>
          <cell r="C72" t="str">
            <v>Gomi, T</v>
          </cell>
          <cell r="D72" t="str">
            <v>Geographic variation in critical photoperiod for diapause induction and its temperature dependence in Hyphantria cunea Drury (Lepidoptera: Arctiidae)</v>
          </cell>
          <cell r="E72" t="str">
            <v>10.1007/s004420050220</v>
          </cell>
          <cell r="F72" t="str">
            <v>y-ask</v>
          </cell>
        </row>
        <row r="73">
          <cell r="A73">
            <v>7</v>
          </cell>
          <cell r="B73" t="str">
            <v>7-</v>
          </cell>
          <cell r="C73" t="str">
            <v>Gomi, T</v>
          </cell>
          <cell r="D73" t="str">
            <v>Geographic variation in critical photoperiod for diapause induction and its temperature dependence in Hyphantria cunea Drury (Lepidoptera: Arctiidae)</v>
          </cell>
          <cell r="E73" t="str">
            <v>10.1007/s004420050220</v>
          </cell>
          <cell r="F73" t="str">
            <v>y-ask</v>
          </cell>
        </row>
        <row r="74">
          <cell r="A74">
            <v>7</v>
          </cell>
          <cell r="B74" t="str">
            <v>7-</v>
          </cell>
          <cell r="C74" t="str">
            <v>Gomi, T</v>
          </cell>
          <cell r="D74" t="str">
            <v>Geographic variation in critical photoperiod for diapause induction and its temperature dependence in Hyphantria cunea Drury (Lepidoptera: Arctiidae)</v>
          </cell>
          <cell r="E74" t="str">
            <v>10.1007/s004420050220</v>
          </cell>
          <cell r="F74" t="str">
            <v>y-ask</v>
          </cell>
        </row>
        <row r="75">
          <cell r="A75">
            <v>7</v>
          </cell>
          <cell r="B75" t="str">
            <v>7-</v>
          </cell>
          <cell r="C75" t="str">
            <v>Gomi, T</v>
          </cell>
          <cell r="D75" t="str">
            <v>Geographic variation in critical photoperiod for diapause induction and its temperature dependence in Hyphantria cunea Drury (Lepidoptera: Arctiidae)</v>
          </cell>
          <cell r="E75" t="str">
            <v>10.1007/s004420050220</v>
          </cell>
          <cell r="F75" t="str">
            <v>y-ask</v>
          </cell>
        </row>
        <row r="76">
          <cell r="A76">
            <v>7</v>
          </cell>
          <cell r="B76" t="str">
            <v>7-</v>
          </cell>
          <cell r="C76" t="str">
            <v>Gomi, T</v>
          </cell>
          <cell r="D76" t="str">
            <v>Geographic variation in critical photoperiod for diapause induction and its temperature dependence in Hyphantria cunea Drury (Lepidoptera: Arctiidae)</v>
          </cell>
          <cell r="E76" t="str">
            <v>10.1007/s004420050220</v>
          </cell>
          <cell r="F76" t="str">
            <v>y-ask</v>
          </cell>
        </row>
        <row r="77">
          <cell r="A77">
            <v>7</v>
          </cell>
          <cell r="B77" t="str">
            <v>7-</v>
          </cell>
          <cell r="C77" t="str">
            <v>Gomi, T</v>
          </cell>
          <cell r="D77" t="str">
            <v>Geographic variation in critical photoperiod for diapause induction and its temperature dependence in Hyphantria cunea Drury (Lepidoptera: Arctiidae)</v>
          </cell>
          <cell r="E77" t="str">
            <v>10.1007/s004420050220</v>
          </cell>
          <cell r="F77" t="str">
            <v>y-ask</v>
          </cell>
        </row>
        <row r="78">
          <cell r="A78">
            <v>7</v>
          </cell>
          <cell r="B78" t="str">
            <v>7-</v>
          </cell>
          <cell r="C78" t="str">
            <v>Gomi, T</v>
          </cell>
          <cell r="D78" t="str">
            <v>Geographic variation in critical photoperiod for diapause induction and its temperature dependence in Hyphantria cunea Drury (Lepidoptera: Arctiidae)</v>
          </cell>
          <cell r="E78" t="str">
            <v>10.1007/s004420050220</v>
          </cell>
          <cell r="F78" t="str">
            <v>y-ask</v>
          </cell>
        </row>
        <row r="79">
          <cell r="A79">
            <v>8</v>
          </cell>
          <cell r="B79" t="str">
            <v>8-takaoka</v>
          </cell>
          <cell r="C79" t="str">
            <v>Gomi, T; Adachi, K; Shimizu, A; Tanimoto, K; Kawabata, E; Takeda, M</v>
          </cell>
          <cell r="D79" t="str">
            <v>Northerly shift in voltinism watershed in Hyphantria cunea (Drury) (Lepidoptera: Arctiidae) along the Japan Sea coast: Evidence of global warming?</v>
          </cell>
          <cell r="E79" t="str">
            <v>10.1303/aez.2009.357</v>
          </cell>
          <cell r="F79" t="str">
            <v>y</v>
          </cell>
          <cell r="G79" t="str">
            <v>a</v>
          </cell>
          <cell r="H79" t="str">
            <v>i</v>
          </cell>
          <cell r="I79">
            <v>3</v>
          </cell>
          <cell r="J79">
            <v>5</v>
          </cell>
          <cell r="L79" t="str">
            <v>Hyphantria cunea</v>
          </cell>
          <cell r="M79" t="str">
            <v>lepidoptera</v>
          </cell>
          <cell r="N79" t="str">
            <v>takaoka</v>
          </cell>
          <cell r="O79">
            <v>36.75</v>
          </cell>
          <cell r="P79">
            <v>137.01666666666668</v>
          </cell>
          <cell r="Q79">
            <v>0.01</v>
          </cell>
          <cell r="T79">
            <v>298</v>
          </cell>
          <cell r="U79" t="str">
            <v>pop average</v>
          </cell>
          <cell r="W79">
            <v>8</v>
          </cell>
          <cell r="Y79" t="str">
            <v>pupal</v>
          </cell>
        </row>
        <row r="80">
          <cell r="A80">
            <v>8</v>
          </cell>
          <cell r="B80" t="str">
            <v>8-kanazawa</v>
          </cell>
          <cell r="C80" t="str">
            <v>Gomi, T; Adachi, K; Shimizu, A; Tanimoto, K; Kawabata, E; Takeda, M</v>
          </cell>
          <cell r="D80" t="str">
            <v>Northerly shift in voltinism watershed in Hyphantria cunea (Drury) (Lepidoptera: Arctiidae) along the Japan Sea coast: Evidence of global warming?</v>
          </cell>
          <cell r="E80" t="str">
            <v>10.1303/aez.2009.357</v>
          </cell>
          <cell r="F80" t="str">
            <v>y</v>
          </cell>
          <cell r="G80" t="str">
            <v>a</v>
          </cell>
          <cell r="H80" t="str">
            <v>i</v>
          </cell>
          <cell r="I80">
            <v>3</v>
          </cell>
          <cell r="J80">
            <v>6</v>
          </cell>
          <cell r="L80" t="str">
            <v>Hyphantria cunea</v>
          </cell>
          <cell r="M80" t="str">
            <v>lepidoptera</v>
          </cell>
          <cell r="N80" t="str">
            <v>kanazawa</v>
          </cell>
          <cell r="O80">
            <v>36.56666666666667</v>
          </cell>
          <cell r="P80">
            <v>136.65</v>
          </cell>
          <cell r="Q80">
            <v>0.01</v>
          </cell>
          <cell r="T80">
            <v>312.60000000000002</v>
          </cell>
          <cell r="U80" t="str">
            <v>pop average</v>
          </cell>
          <cell r="W80">
            <v>8</v>
          </cell>
          <cell r="Y80" t="str">
            <v>pupal</v>
          </cell>
        </row>
        <row r="81">
          <cell r="A81">
            <v>8</v>
          </cell>
          <cell r="B81" t="str">
            <v>8-fukui</v>
          </cell>
          <cell r="C81" t="str">
            <v>Gomi, T; Adachi, K; Shimizu, A; Tanimoto, K; Kawabata, E; Takeda, M</v>
          </cell>
          <cell r="D81" t="str">
            <v>Northerly shift in voltinism watershed in Hyphantria cunea (Drury) (Lepidoptera: Arctiidae) along the Japan Sea coast: Evidence of global warming?</v>
          </cell>
          <cell r="E81" t="str">
            <v>10.1303/aez.2009.357</v>
          </cell>
          <cell r="F81" t="str">
            <v>y</v>
          </cell>
          <cell r="G81" t="str">
            <v>a</v>
          </cell>
          <cell r="H81" t="str">
            <v>i</v>
          </cell>
          <cell r="I81">
            <v>3</v>
          </cell>
          <cell r="J81">
            <v>4</v>
          </cell>
          <cell r="L81" t="str">
            <v>Hyphantria cunea</v>
          </cell>
          <cell r="M81" t="str">
            <v>lepidoptera</v>
          </cell>
          <cell r="N81" t="str">
            <v>fukui</v>
          </cell>
          <cell r="O81">
            <v>36.06666666666667</v>
          </cell>
          <cell r="P81">
            <v>136.21666666666667</v>
          </cell>
          <cell r="Q81">
            <v>0.01</v>
          </cell>
          <cell r="T81">
            <v>296</v>
          </cell>
          <cell r="U81" t="str">
            <v>pop average</v>
          </cell>
          <cell r="W81">
            <v>8</v>
          </cell>
          <cell r="Y81" t="str">
            <v>pupal</v>
          </cell>
        </row>
        <row r="82">
          <cell r="A82">
            <v>9</v>
          </cell>
          <cell r="B82" t="str">
            <v>9-AT</v>
          </cell>
          <cell r="C82" t="str">
            <v>Gomi, T; Takeda, M</v>
          </cell>
          <cell r="D82" t="str">
            <v>Changes in life-history traits in the Fall Webworm within half a century of introduction to Japan</v>
          </cell>
          <cell r="E82" t="str">
            <v>10.2307/2390287</v>
          </cell>
          <cell r="F82" t="str">
            <v>y</v>
          </cell>
          <cell r="G82" t="str">
            <v>a</v>
          </cell>
          <cell r="H82" t="str">
            <v>i</v>
          </cell>
          <cell r="I82">
            <v>7</v>
          </cell>
          <cell r="J82">
            <v>5</v>
          </cell>
          <cell r="L82" t="str">
            <v>Hyphantria cunea</v>
          </cell>
          <cell r="M82" t="str">
            <v>lepidoptera</v>
          </cell>
          <cell r="N82" t="str">
            <v>AT</v>
          </cell>
          <cell r="O82">
            <v>39.700000000000003</v>
          </cell>
          <cell r="P82">
            <v>140.1</v>
          </cell>
          <cell r="Q82">
            <v>0.01</v>
          </cell>
          <cell r="R82">
            <v>9.4</v>
          </cell>
          <cell r="T82">
            <v>770</v>
          </cell>
          <cell r="U82" t="str">
            <v>global average</v>
          </cell>
          <cell r="W82">
            <v>9</v>
          </cell>
          <cell r="Y82" t="str">
            <v>pupal</v>
          </cell>
        </row>
        <row r="83">
          <cell r="A83">
            <v>9</v>
          </cell>
          <cell r="B83" t="str">
            <v>9-UM</v>
          </cell>
          <cell r="C83" t="str">
            <v>Gomi, T; Takeda, M</v>
          </cell>
          <cell r="D83" t="str">
            <v>Changes in life-history traits in the Fall Webworm within half a century of introduction to Japan</v>
          </cell>
          <cell r="E83" t="str">
            <v>10.2307/2390287</v>
          </cell>
          <cell r="F83" t="str">
            <v>y</v>
          </cell>
          <cell r="G83" t="str">
            <v>a</v>
          </cell>
          <cell r="H83" t="str">
            <v>i</v>
          </cell>
          <cell r="I83">
            <v>7</v>
          </cell>
          <cell r="J83">
            <v>3</v>
          </cell>
          <cell r="L83" t="str">
            <v>Hyphantria cunea</v>
          </cell>
          <cell r="M83" t="str">
            <v>lepidoptera</v>
          </cell>
          <cell r="N83" t="str">
            <v>UM</v>
          </cell>
          <cell r="O83">
            <v>36.6</v>
          </cell>
          <cell r="P83">
            <v>139.9</v>
          </cell>
          <cell r="Q83">
            <v>0.01</v>
          </cell>
          <cell r="R83">
            <v>118.9</v>
          </cell>
          <cell r="T83">
            <v>770</v>
          </cell>
          <cell r="U83" t="str">
            <v>global average</v>
          </cell>
          <cell r="W83">
            <v>9</v>
          </cell>
          <cell r="Y83" t="str">
            <v>pupal</v>
          </cell>
        </row>
        <row r="84">
          <cell r="A84">
            <v>9</v>
          </cell>
          <cell r="B84" t="str">
            <v>9-MB</v>
          </cell>
          <cell r="C84" t="str">
            <v>Gomi, T; Takeda, M</v>
          </cell>
          <cell r="D84" t="str">
            <v>Changes in life-history traits in the Fall Webworm within half a century of introduction to Japan</v>
          </cell>
          <cell r="E84" t="str">
            <v>10.2307/2390287</v>
          </cell>
          <cell r="F84" t="str">
            <v>y</v>
          </cell>
          <cell r="G84" t="str">
            <v>a</v>
          </cell>
          <cell r="H84" t="str">
            <v>i</v>
          </cell>
          <cell r="I84">
            <v>7</v>
          </cell>
          <cell r="J84">
            <v>4</v>
          </cell>
          <cell r="L84" t="str">
            <v>Hyphantria cunea</v>
          </cell>
          <cell r="M84" t="str">
            <v>lepidoptera</v>
          </cell>
          <cell r="N84" t="str">
            <v>MB</v>
          </cell>
          <cell r="O84">
            <v>36.4</v>
          </cell>
          <cell r="P84">
            <v>139.1</v>
          </cell>
          <cell r="Q84">
            <v>0.01</v>
          </cell>
          <cell r="R84">
            <v>112.2</v>
          </cell>
          <cell r="T84">
            <v>770</v>
          </cell>
          <cell r="U84" t="str">
            <v>global average</v>
          </cell>
          <cell r="W84">
            <v>9</v>
          </cell>
          <cell r="Y84" t="str">
            <v>pupal</v>
          </cell>
        </row>
        <row r="85">
          <cell r="A85">
            <v>9</v>
          </cell>
          <cell r="B85" t="str">
            <v>9-FI</v>
          </cell>
          <cell r="C85" t="str">
            <v>Gomi, T; Takeda, M</v>
          </cell>
          <cell r="D85" t="str">
            <v>Changes in life-history traits in the Fall Webworm within half a century of introduction to Japan</v>
          </cell>
          <cell r="E85" t="str">
            <v>10.2307/2390287</v>
          </cell>
          <cell r="F85" t="str">
            <v>y</v>
          </cell>
          <cell r="G85" t="str">
            <v>a</v>
          </cell>
          <cell r="H85" t="str">
            <v>i</v>
          </cell>
          <cell r="I85">
            <v>7</v>
          </cell>
          <cell r="J85">
            <v>4</v>
          </cell>
          <cell r="L85" t="str">
            <v>Hyphantria cunea</v>
          </cell>
          <cell r="M85" t="str">
            <v>lepidoptera</v>
          </cell>
          <cell r="N85" t="str">
            <v>FI</v>
          </cell>
          <cell r="O85">
            <v>36.1</v>
          </cell>
          <cell r="P85">
            <v>136.19999999999999</v>
          </cell>
          <cell r="Q85">
            <v>0.01</v>
          </cell>
          <cell r="R85">
            <v>9.1</v>
          </cell>
          <cell r="T85">
            <v>770</v>
          </cell>
          <cell r="U85" t="str">
            <v>global average</v>
          </cell>
          <cell r="W85">
            <v>9</v>
          </cell>
          <cell r="Y85" t="str">
            <v>pupal</v>
          </cell>
        </row>
        <row r="86">
          <cell r="A86">
            <v>9</v>
          </cell>
          <cell r="B86" t="str">
            <v>9-UW</v>
          </cell>
          <cell r="C86" t="str">
            <v>Gomi, T; Takeda, M</v>
          </cell>
          <cell r="D86" t="str">
            <v>Changes in life-history traits in the Fall Webworm within half a century of introduction to Japan</v>
          </cell>
          <cell r="E86" t="str">
            <v>10.2307/2390287</v>
          </cell>
          <cell r="F86" t="str">
            <v>y</v>
          </cell>
          <cell r="G86" t="str">
            <v>a</v>
          </cell>
          <cell r="H86" t="str">
            <v>i</v>
          </cell>
          <cell r="I86">
            <v>7</v>
          </cell>
          <cell r="J86">
            <v>4</v>
          </cell>
          <cell r="L86" t="str">
            <v>Hyphantria cunea</v>
          </cell>
          <cell r="M86" t="str">
            <v>lepidoptera</v>
          </cell>
          <cell r="N86" t="str">
            <v>UW</v>
          </cell>
          <cell r="O86">
            <v>35.9</v>
          </cell>
          <cell r="P86">
            <v>139.69999999999999</v>
          </cell>
          <cell r="Q86">
            <v>0.01</v>
          </cell>
          <cell r="R86">
            <v>8</v>
          </cell>
          <cell r="T86">
            <v>770</v>
          </cell>
          <cell r="U86" t="str">
            <v>global average</v>
          </cell>
          <cell r="W86">
            <v>9</v>
          </cell>
          <cell r="Y86" t="str">
            <v>pupal</v>
          </cell>
        </row>
        <row r="87">
          <cell r="A87">
            <v>9</v>
          </cell>
          <cell r="B87" t="str">
            <v>9-KT</v>
          </cell>
          <cell r="C87" t="str">
            <v>Gomi, T; Takeda, M</v>
          </cell>
          <cell r="D87" t="str">
            <v>Changes in life-history traits in the Fall Webworm within half a century of introduction to Japan</v>
          </cell>
          <cell r="E87" t="str">
            <v>10.2307/2390287</v>
          </cell>
          <cell r="F87" t="str">
            <v>y</v>
          </cell>
          <cell r="G87" t="str">
            <v>a</v>
          </cell>
          <cell r="H87" t="str">
            <v>i</v>
          </cell>
          <cell r="I87">
            <v>7</v>
          </cell>
          <cell r="J87">
            <v>3</v>
          </cell>
          <cell r="L87" t="str">
            <v>Hyphantria cunea</v>
          </cell>
          <cell r="M87" t="str">
            <v>lepidoptera</v>
          </cell>
          <cell r="N87" t="str">
            <v>KT</v>
          </cell>
          <cell r="O87">
            <v>35</v>
          </cell>
          <cell r="P87">
            <v>135.80000000000001</v>
          </cell>
          <cell r="Q87">
            <v>0.01</v>
          </cell>
          <cell r="R87">
            <v>41.4</v>
          </cell>
          <cell r="T87">
            <v>770</v>
          </cell>
          <cell r="U87" t="str">
            <v>global average</v>
          </cell>
          <cell r="W87">
            <v>9</v>
          </cell>
          <cell r="Y87" t="str">
            <v>pupal</v>
          </cell>
        </row>
        <row r="88">
          <cell r="A88">
            <v>9</v>
          </cell>
          <cell r="B88" t="str">
            <v>9-SO</v>
          </cell>
          <cell r="C88" t="str">
            <v>Gomi, T; Takeda, M</v>
          </cell>
          <cell r="D88" t="str">
            <v>Changes in life-history traits in the Fall Webworm within half a century of introduction to Japan</v>
          </cell>
          <cell r="E88" t="str">
            <v>10.2307/2390287</v>
          </cell>
          <cell r="F88" t="str">
            <v>y</v>
          </cell>
          <cell r="G88" t="str">
            <v>a</v>
          </cell>
          <cell r="H88" t="str">
            <v>i</v>
          </cell>
          <cell r="I88">
            <v>7</v>
          </cell>
          <cell r="J88">
            <v>3</v>
          </cell>
          <cell r="L88" t="str">
            <v>Hyphantria cunea</v>
          </cell>
          <cell r="M88" t="str">
            <v>lepidoptera</v>
          </cell>
          <cell r="N88" t="str">
            <v>SO</v>
          </cell>
          <cell r="O88">
            <v>35</v>
          </cell>
          <cell r="P88">
            <v>138.4</v>
          </cell>
          <cell r="Q88">
            <v>0.01</v>
          </cell>
          <cell r="R88">
            <v>14.1</v>
          </cell>
          <cell r="T88">
            <v>770</v>
          </cell>
          <cell r="U88" t="str">
            <v>global average</v>
          </cell>
          <cell r="W88">
            <v>9</v>
          </cell>
          <cell r="Y88" t="str">
            <v>pupal</v>
          </cell>
        </row>
        <row r="89">
          <cell r="A89">
            <v>10</v>
          </cell>
          <cell r="B89" t="str">
            <v>10-SD</v>
          </cell>
          <cell r="C89" t="str">
            <v>GOMI, T; TAKEDA, M</v>
          </cell>
          <cell r="D89" t="str">
            <v>GEOGRAPHIC-VARIATION IN PHOTOPERIODIC RESPONSES IN AN INTRODUCED INSECT, HYPHANTRIA-CUNEA DRURY (LEPIDOPTERA, ARCTIIDAE) IN JAPAN</v>
          </cell>
          <cell r="E89" t="str">
            <v>10.1303/aez.26.357</v>
          </cell>
          <cell r="F89" t="str">
            <v>y</v>
          </cell>
          <cell r="G89" t="str">
            <v>a</v>
          </cell>
          <cell r="H89" t="str">
            <v>i</v>
          </cell>
          <cell r="I89">
            <v>6</v>
          </cell>
          <cell r="J89">
            <v>3</v>
          </cell>
          <cell r="L89" t="str">
            <v>Hyphantria cunea</v>
          </cell>
          <cell r="M89" t="str">
            <v>lepidoptera</v>
          </cell>
          <cell r="N89" t="str">
            <v>SD</v>
          </cell>
          <cell r="O89">
            <v>38.266666666666666</v>
          </cell>
          <cell r="P89">
            <v>140.9</v>
          </cell>
          <cell r="Q89">
            <v>0.01</v>
          </cell>
          <cell r="R89">
            <v>38.9</v>
          </cell>
          <cell r="T89">
            <v>179.5</v>
          </cell>
          <cell r="U89" t="str">
            <v>acc</v>
          </cell>
          <cell r="W89">
            <v>10</v>
          </cell>
          <cell r="Y89" t="str">
            <v>pupal</v>
          </cell>
        </row>
        <row r="90">
          <cell r="A90">
            <v>10</v>
          </cell>
          <cell r="B90" t="str">
            <v>10-NG</v>
          </cell>
          <cell r="C90" t="str">
            <v>GOMI, T; TAKEDA, M</v>
          </cell>
          <cell r="D90" t="str">
            <v>GEOGRAPHIC-VARIATION IN PHOTOPERIODIC RESPONSES IN AN INTRODUCED INSECT, HYPHANTRIA-CUNEA DRURY (LEPIDOPTERA, ARCTIIDAE) IN JAPAN</v>
          </cell>
          <cell r="E90" t="str">
            <v>10.1303/aez.26.357</v>
          </cell>
          <cell r="F90" t="str">
            <v>y</v>
          </cell>
          <cell r="G90" t="str">
            <v>a</v>
          </cell>
          <cell r="H90" t="str">
            <v>i</v>
          </cell>
          <cell r="I90">
            <v>6</v>
          </cell>
          <cell r="J90">
            <v>3</v>
          </cell>
          <cell r="L90" t="str">
            <v>Hyphantria cunea</v>
          </cell>
          <cell r="M90" t="str">
            <v>lepidoptera</v>
          </cell>
          <cell r="N90" t="str">
            <v>NG</v>
          </cell>
          <cell r="O90">
            <v>37.916666666666664</v>
          </cell>
          <cell r="P90">
            <v>139.05000000000001</v>
          </cell>
          <cell r="Q90">
            <v>0.01</v>
          </cell>
          <cell r="R90">
            <v>1.9</v>
          </cell>
          <cell r="T90">
            <v>289</v>
          </cell>
          <cell r="U90" t="str">
            <v>acc</v>
          </cell>
          <cell r="W90">
            <v>10</v>
          </cell>
          <cell r="Y90" t="str">
            <v>pupal</v>
          </cell>
        </row>
        <row r="91">
          <cell r="A91">
            <v>10</v>
          </cell>
          <cell r="B91" t="str">
            <v>10-FS</v>
          </cell>
          <cell r="C91" t="str">
            <v>GOMI, T; TAKEDA, M</v>
          </cell>
          <cell r="D91" t="str">
            <v>GEOGRAPHIC-VARIATION IN PHOTOPERIODIC RESPONSES IN AN INTRODUCED INSECT, HYPHANTRIA-CUNEA DRURY (LEPIDOPTERA, ARCTIIDAE) IN JAPAN</v>
          </cell>
          <cell r="E91" t="str">
            <v>10.1303/aez.26.357</v>
          </cell>
          <cell r="F91" t="str">
            <v>y</v>
          </cell>
          <cell r="G91" t="str">
            <v>a</v>
          </cell>
          <cell r="H91" t="str">
            <v>i</v>
          </cell>
          <cell r="I91">
            <v>6</v>
          </cell>
          <cell r="J91">
            <v>3</v>
          </cell>
          <cell r="L91" t="str">
            <v>Hyphantria cunea</v>
          </cell>
          <cell r="M91" t="str">
            <v>lepidoptera</v>
          </cell>
          <cell r="N91" t="str">
            <v>FS</v>
          </cell>
          <cell r="O91">
            <v>37.75</v>
          </cell>
          <cell r="P91">
            <v>140.46666666666667</v>
          </cell>
          <cell r="Q91">
            <v>0.01</v>
          </cell>
          <cell r="R91">
            <v>67.400000000000006</v>
          </cell>
          <cell r="T91">
            <v>30</v>
          </cell>
          <cell r="U91" t="str">
            <v>acc</v>
          </cell>
          <cell r="W91">
            <v>10</v>
          </cell>
          <cell r="Y91" t="str">
            <v>pupal</v>
          </cell>
        </row>
        <row r="92">
          <cell r="A92">
            <v>10</v>
          </cell>
          <cell r="B92" t="str">
            <v>10-MM</v>
          </cell>
          <cell r="C92" t="str">
            <v>GOMI, T; TAKEDA, M</v>
          </cell>
          <cell r="D92" t="str">
            <v>GEOGRAPHIC-VARIATION IN PHOTOPERIODIC RESPONSES IN AN INTRODUCED INSECT, HYPHANTRIA-CUNEA DRURY (LEPIDOPTERA, ARCTIIDAE) IN JAPAN</v>
          </cell>
          <cell r="E92" t="str">
            <v>10.1303/aez.26.357</v>
          </cell>
          <cell r="F92" t="str">
            <v>y</v>
          </cell>
          <cell r="G92" t="str">
            <v>a</v>
          </cell>
          <cell r="H92" t="str">
            <v>i</v>
          </cell>
          <cell r="I92">
            <v>6</v>
          </cell>
          <cell r="J92">
            <v>3</v>
          </cell>
          <cell r="L92" t="str">
            <v>Hyphantria cunea</v>
          </cell>
          <cell r="M92" t="str">
            <v>lepidoptera</v>
          </cell>
          <cell r="N92" t="str">
            <v>MM</v>
          </cell>
          <cell r="O92">
            <v>36.25</v>
          </cell>
          <cell r="P92">
            <v>137.96666666666667</v>
          </cell>
          <cell r="Q92">
            <v>0.01</v>
          </cell>
          <cell r="R92">
            <v>610</v>
          </cell>
          <cell r="T92">
            <v>66.5</v>
          </cell>
          <cell r="U92" t="str">
            <v>acc</v>
          </cell>
          <cell r="W92">
            <v>10</v>
          </cell>
          <cell r="Y92" t="str">
            <v>pupal</v>
          </cell>
        </row>
        <row r="93">
          <cell r="A93">
            <v>10</v>
          </cell>
          <cell r="B93" t="str">
            <v>10-KB</v>
          </cell>
          <cell r="C93" t="str">
            <v>GOMI, T; TAKEDA, M</v>
          </cell>
          <cell r="D93" t="str">
            <v>GEOGRAPHIC-VARIATION IN PHOTOPERIODIC RESPONSES IN AN INTRODUCED INSECT, HYPHANTRIA-CUNEA DRURY (LEPIDOPTERA, ARCTIIDAE) IN JAPAN</v>
          </cell>
          <cell r="E93" t="str">
            <v>10.1303/aez.26.357</v>
          </cell>
          <cell r="F93" t="str">
            <v>y</v>
          </cell>
          <cell r="G93" t="str">
            <v>a</v>
          </cell>
          <cell r="H93" t="str">
            <v>i</v>
          </cell>
          <cell r="I93">
            <v>6</v>
          </cell>
          <cell r="J93">
            <v>5</v>
          </cell>
          <cell r="L93" t="str">
            <v>Hyphantria cunea</v>
          </cell>
          <cell r="M93" t="str">
            <v>lepidoptera</v>
          </cell>
          <cell r="N93" t="str">
            <v>KB</v>
          </cell>
          <cell r="O93">
            <v>34.68333333333333</v>
          </cell>
          <cell r="P93">
            <v>136.18333333333334</v>
          </cell>
          <cell r="Q93">
            <v>0.01</v>
          </cell>
          <cell r="R93">
            <v>57.5</v>
          </cell>
          <cell r="T93">
            <v>162.5</v>
          </cell>
          <cell r="U93" t="str">
            <v>acc</v>
          </cell>
          <cell r="W93">
            <v>10</v>
          </cell>
          <cell r="Y93" t="str">
            <v>pupal</v>
          </cell>
        </row>
        <row r="94">
          <cell r="A94">
            <v>10</v>
          </cell>
          <cell r="B94" t="str">
            <v>10-WY</v>
          </cell>
          <cell r="C94" t="str">
            <v>GOMI, T; TAKEDA, M</v>
          </cell>
          <cell r="D94" t="str">
            <v>GEOGRAPHIC-VARIATION IN PHOTOPERIODIC RESPONSES IN AN INTRODUCED INSECT, HYPHANTRIA-CUNEA DRURY (LEPIDOPTERA, ARCTIIDAE) IN JAPAN</v>
          </cell>
          <cell r="E94" t="str">
            <v>10.1303/aez.26.357</v>
          </cell>
          <cell r="F94" t="str">
            <v>y</v>
          </cell>
          <cell r="G94" t="str">
            <v>a</v>
          </cell>
          <cell r="H94" t="str">
            <v>i</v>
          </cell>
          <cell r="I94">
            <v>6</v>
          </cell>
          <cell r="J94">
            <v>3</v>
          </cell>
          <cell r="L94" t="str">
            <v>Hyphantria cunea</v>
          </cell>
          <cell r="M94" t="str">
            <v>lepidoptera</v>
          </cell>
          <cell r="N94" t="str">
            <v>WY</v>
          </cell>
          <cell r="O94">
            <v>34.233333333333334</v>
          </cell>
          <cell r="P94">
            <v>135.16666666666666</v>
          </cell>
          <cell r="Q94">
            <v>0.01</v>
          </cell>
          <cell r="R94">
            <v>13.9</v>
          </cell>
          <cell r="T94">
            <v>28.5</v>
          </cell>
          <cell r="U94" t="str">
            <v>acc</v>
          </cell>
          <cell r="W94">
            <v>10</v>
          </cell>
          <cell r="Y94" t="str">
            <v>pupal</v>
          </cell>
        </row>
        <row r="95">
          <cell r="A95">
            <v>11</v>
          </cell>
          <cell r="B95" t="str">
            <v>11-Iwamizawa</v>
          </cell>
          <cell r="C95" t="str">
            <v>Hashimoto, K; Iijima, K; Ogawa, K</v>
          </cell>
          <cell r="D95" t="str">
            <v>Geographic Variation in Photoperiodic Response for the Induction of Pupal Diapause in the White Cabbage Butterfly, Pieris rapae crucivora Boisuduval (Lepidoptera: Pieridae)</v>
          </cell>
          <cell r="E95" t="str">
            <v>10.1303/jjaez.2008.201</v>
          </cell>
          <cell r="F95" t="str">
            <v>y</v>
          </cell>
          <cell r="G95" t="str">
            <v>a</v>
          </cell>
          <cell r="H95" t="str">
            <v>i</v>
          </cell>
          <cell r="I95">
            <v>7</v>
          </cell>
          <cell r="J95">
            <v>8</v>
          </cell>
          <cell r="L95" t="str">
            <v>Pieris rapae</v>
          </cell>
          <cell r="M95" t="str">
            <v>lepidoptera</v>
          </cell>
          <cell r="N95" t="str">
            <v>Iwamizawa</v>
          </cell>
          <cell r="O95">
            <v>43.166666666666664</v>
          </cell>
          <cell r="P95">
            <v>141.77574999999999</v>
          </cell>
          <cell r="Q95">
            <v>0.05</v>
          </cell>
          <cell r="T95">
            <v>37.5</v>
          </cell>
          <cell r="U95" t="str">
            <v>global average</v>
          </cell>
          <cell r="W95" t="str">
            <v>11_1</v>
          </cell>
        </row>
        <row r="96">
          <cell r="A96">
            <v>11</v>
          </cell>
          <cell r="B96" t="str">
            <v>11-Sendai</v>
          </cell>
          <cell r="C96" t="str">
            <v>Hashimoto, K; Iijima, K; Ogawa, K</v>
          </cell>
          <cell r="D96" t="str">
            <v>Geographic Variation in Photoperiodic Response for the Induction of Pupal Diapause in the White Cabbage Butterfly, Pieris rapae crucivora Boisuduval (Lepidoptera: Pieridae)</v>
          </cell>
          <cell r="E96" t="str">
            <v>10.1303/jjaez.2008.202</v>
          </cell>
          <cell r="F96" t="str">
            <v>y</v>
          </cell>
          <cell r="G96" t="str">
            <v>a</v>
          </cell>
          <cell r="H96" t="str">
            <v>i</v>
          </cell>
          <cell r="I96">
            <v>7</v>
          </cell>
          <cell r="J96">
            <v>5</v>
          </cell>
          <cell r="L96" t="str">
            <v>Pieris rapae</v>
          </cell>
          <cell r="M96" t="str">
            <v>lepidoptera</v>
          </cell>
          <cell r="N96" t="str">
            <v>Sendai</v>
          </cell>
          <cell r="O96">
            <v>38.25</v>
          </cell>
          <cell r="P96">
            <v>140.86944399999999</v>
          </cell>
          <cell r="Q96">
            <v>0.05</v>
          </cell>
          <cell r="T96">
            <v>37.5</v>
          </cell>
          <cell r="U96" t="str">
            <v>global average</v>
          </cell>
          <cell r="W96" t="str">
            <v>11_2</v>
          </cell>
        </row>
        <row r="97">
          <cell r="A97">
            <v>11</v>
          </cell>
          <cell r="B97" t="str">
            <v>11-Nagaoka</v>
          </cell>
          <cell r="C97" t="str">
            <v>Hashimoto, K; Iijima, K; Ogawa, K</v>
          </cell>
          <cell r="D97" t="str">
            <v>Geographic Variation in Photoperiodic Response for the Induction of Pupal Diapause in the White Cabbage Butterfly, Pieris rapae crucivora Boisuduval (Lepidoptera: Pieridae)</v>
          </cell>
          <cell r="E97" t="str">
            <v>10.1303/jjaez.2008.203</v>
          </cell>
          <cell r="F97" t="str">
            <v>y</v>
          </cell>
          <cell r="G97" t="str">
            <v>a</v>
          </cell>
          <cell r="H97" t="str">
            <v>i</v>
          </cell>
          <cell r="I97">
            <v>7</v>
          </cell>
          <cell r="J97">
            <v>5</v>
          </cell>
          <cell r="L97" t="str">
            <v>Pieris rapae</v>
          </cell>
          <cell r="M97" t="str">
            <v>lepidoptera</v>
          </cell>
          <cell r="N97" t="str">
            <v>Nagaoka</v>
          </cell>
          <cell r="O97">
            <v>37.383333333333333</v>
          </cell>
          <cell r="P97">
            <v>138.83888899999999</v>
          </cell>
          <cell r="Q97">
            <v>0.05</v>
          </cell>
          <cell r="T97">
            <v>37.5</v>
          </cell>
          <cell r="U97" t="str">
            <v>global average</v>
          </cell>
          <cell r="W97" t="str">
            <v>11_3</v>
          </cell>
        </row>
        <row r="98">
          <cell r="A98">
            <v>11</v>
          </cell>
          <cell r="B98" t="str">
            <v>11-Okayama</v>
          </cell>
          <cell r="C98" t="str">
            <v>Hashimoto, K; Iijima, K; Ogawa, K</v>
          </cell>
          <cell r="D98" t="str">
            <v>Geographic Variation in Photoperiodic Response for the Induction of Pupal Diapause in the White Cabbage Butterfly, Pieris rapae crucivora Boisuduval (Lepidoptera: Pieridae)</v>
          </cell>
          <cell r="E98" t="str">
            <v>10.1303/jjaez.2008.204</v>
          </cell>
          <cell r="F98" t="str">
            <v>y</v>
          </cell>
          <cell r="G98" t="str">
            <v>a</v>
          </cell>
          <cell r="H98" t="str">
            <v>i</v>
          </cell>
          <cell r="I98">
            <v>7</v>
          </cell>
          <cell r="J98">
            <v>5</v>
          </cell>
          <cell r="L98" t="str">
            <v>Pieris rapae</v>
          </cell>
          <cell r="M98" t="str">
            <v>lepidoptera</v>
          </cell>
          <cell r="N98" t="str">
            <v>Okayama</v>
          </cell>
          <cell r="O98">
            <v>34.655278000000003</v>
          </cell>
          <cell r="P98">
            <v>133.919444</v>
          </cell>
          <cell r="Q98">
            <v>0.05</v>
          </cell>
          <cell r="T98">
            <v>37.5</v>
          </cell>
          <cell r="U98" t="str">
            <v>global average</v>
          </cell>
          <cell r="W98" t="str">
            <v>11_3</v>
          </cell>
        </row>
        <row r="99">
          <cell r="A99">
            <v>11</v>
          </cell>
          <cell r="B99" t="str">
            <v>11-Matsuyama</v>
          </cell>
          <cell r="C99" t="str">
            <v>Hashimoto, K; Iijima, K; Ogawa, K</v>
          </cell>
          <cell r="D99" t="str">
            <v>Geographic Variation in Photoperiodic Response for the Induction of Pupal Diapause in the White Cabbage Butterfly, Pieris rapae crucivora Boisuduval (Lepidoptera: Pieridae)</v>
          </cell>
          <cell r="E99" t="str">
            <v>10.1303/jjaez.2008.205</v>
          </cell>
          <cell r="F99" t="str">
            <v>y</v>
          </cell>
          <cell r="G99" t="str">
            <v>a</v>
          </cell>
          <cell r="H99" t="str">
            <v>i</v>
          </cell>
          <cell r="I99">
            <v>7</v>
          </cell>
          <cell r="J99">
            <v>6</v>
          </cell>
          <cell r="L99" t="str">
            <v>Pieris rapae</v>
          </cell>
          <cell r="M99" t="str">
            <v>lepidoptera</v>
          </cell>
          <cell r="N99" t="str">
            <v>Matsuyama</v>
          </cell>
          <cell r="O99">
            <v>33.839167000000003</v>
          </cell>
          <cell r="P99">
            <v>132.765556</v>
          </cell>
          <cell r="Q99">
            <v>0.05</v>
          </cell>
          <cell r="T99">
            <v>37.5</v>
          </cell>
          <cell r="U99" t="str">
            <v>global average</v>
          </cell>
          <cell r="W99" t="str">
            <v>11_1</v>
          </cell>
        </row>
        <row r="100">
          <cell r="A100">
            <v>11</v>
          </cell>
          <cell r="B100" t="str">
            <v>11-Kagoshima</v>
          </cell>
          <cell r="C100" t="str">
            <v>Hashimoto, K; Iijima, K; Ogawa, K</v>
          </cell>
          <cell r="D100" t="str">
            <v>Geographic Variation in Photoperiodic Response for the Induction of Pupal Diapause in the White Cabbage Butterfly, Pieris rapae crucivora Boisuduval (Lepidoptera: Pieridae)</v>
          </cell>
          <cell r="E100" t="str">
            <v>10.1303/jjaez.2008.206</v>
          </cell>
          <cell r="F100" t="str">
            <v>y</v>
          </cell>
          <cell r="G100" t="str">
            <v>a</v>
          </cell>
          <cell r="H100" t="str">
            <v>i</v>
          </cell>
          <cell r="I100">
            <v>7</v>
          </cell>
          <cell r="J100">
            <v>6</v>
          </cell>
          <cell r="L100" t="str">
            <v>Pieris rapae</v>
          </cell>
          <cell r="M100" t="str">
            <v>lepidoptera</v>
          </cell>
          <cell r="N100" t="str">
            <v>Kagoshima</v>
          </cell>
          <cell r="O100">
            <v>31.596536</v>
          </cell>
          <cell r="P100">
            <v>130.55711700000001</v>
          </cell>
          <cell r="Q100">
            <v>0.05</v>
          </cell>
          <cell r="T100">
            <v>37.5</v>
          </cell>
          <cell r="U100" t="str">
            <v>global average</v>
          </cell>
          <cell r="W100" t="str">
            <v>11_2</v>
          </cell>
        </row>
        <row r="101">
          <cell r="A101">
            <v>11</v>
          </cell>
          <cell r="B101" t="str">
            <v>11-Naze</v>
          </cell>
          <cell r="C101" t="str">
            <v>Hashimoto, K; Iijima, K; Ogawa, K</v>
          </cell>
          <cell r="D101" t="str">
            <v>Geographic Variation in Photoperiodic Response for the Induction of Pupal Diapause in the White Cabbage Butterfly, Pieris rapae crucivora Boisuduval (Lepidoptera: Pieridae)</v>
          </cell>
          <cell r="E101" t="str">
            <v>10.1303/jjaez.2008.207</v>
          </cell>
          <cell r="F101" t="str">
            <v>y</v>
          </cell>
          <cell r="G101" t="str">
            <v>a</v>
          </cell>
          <cell r="H101" t="str">
            <v>i</v>
          </cell>
          <cell r="I101">
            <v>7</v>
          </cell>
          <cell r="J101">
            <v>5</v>
          </cell>
          <cell r="L101" t="str">
            <v>Pieris rapae</v>
          </cell>
          <cell r="M101" t="str">
            <v>lepidoptera</v>
          </cell>
          <cell r="N101" t="str">
            <v>Naze</v>
          </cell>
          <cell r="O101">
            <v>28.377247000000001</v>
          </cell>
          <cell r="P101">
            <v>129.493742</v>
          </cell>
          <cell r="Q101">
            <v>0.05</v>
          </cell>
          <cell r="T101">
            <v>37.5</v>
          </cell>
          <cell r="U101" t="str">
            <v>global average</v>
          </cell>
          <cell r="W101" t="str">
            <v>11_3</v>
          </cell>
        </row>
        <row r="102">
          <cell r="A102">
            <v>12</v>
          </cell>
          <cell r="B102" t="str">
            <v>12-</v>
          </cell>
          <cell r="C102" t="str">
            <v>He, ZQ; Wang, XY; Liu, YQ; Li, K</v>
          </cell>
          <cell r="D102" t="str">
            <v>Seasonal and geographical adaption of two field crickets in China ( Orthoptera: Grylloidea: Gryllidae: Gryllinae: Teleogryllus)</v>
          </cell>
          <cell r="E102" t="str">
            <v>10.11646/zootaxa.4338.2.11</v>
          </cell>
          <cell r="F102" t="str">
            <v>y?</v>
          </cell>
          <cell r="G102" t="str">
            <v>a</v>
          </cell>
          <cell r="H102" t="str">
            <v>i</v>
          </cell>
          <cell r="K102" t="str">
            <v>req</v>
          </cell>
          <cell r="O102"/>
        </row>
        <row r="103">
          <cell r="A103">
            <v>13</v>
          </cell>
          <cell r="B103" t="str">
            <v>13-</v>
          </cell>
          <cell r="C103" t="str">
            <v>HEGDEKAR, BM</v>
          </cell>
          <cell r="D103" t="str">
            <v>EFFECT OF LATITUDE ON THE CRITICAL PHOTOPERIOD FOR DIAPAUSE INDUCTION IN THE BERTHA ARMYWORM, MAMESTRA-CONFIGURATA (LEPIDOPTERA, NOCTUIDAE)</v>
          </cell>
          <cell r="E103" t="str">
            <v>10.4039/Ent1151039-8</v>
          </cell>
          <cell r="F103" t="str">
            <v>y-no_acc</v>
          </cell>
          <cell r="G103" t="str">
            <v>a</v>
          </cell>
          <cell r="H103" t="str">
            <v>i</v>
          </cell>
          <cell r="I103">
            <v>3</v>
          </cell>
          <cell r="K103" t="str">
            <v>n</v>
          </cell>
          <cell r="O103"/>
        </row>
        <row r="104">
          <cell r="A104">
            <v>13</v>
          </cell>
          <cell r="B104" t="str">
            <v>13-</v>
          </cell>
          <cell r="C104" t="str">
            <v>HEGDEKAR, BM</v>
          </cell>
          <cell r="D104" t="str">
            <v>EFFECT OF LATITUDE ON THE CRITICAL PHOTOPERIOD FOR DIAPAUSE INDUCTION IN THE BERTHA ARMYWORM, MAMESTRA-CONFIGURATA (LEPIDOPTERA, NOCTUIDAE)</v>
          </cell>
          <cell r="E104" t="str">
            <v>10.4039/Ent1151039-8</v>
          </cell>
          <cell r="F104" t="str">
            <v>y-no_acc</v>
          </cell>
          <cell r="O104"/>
        </row>
        <row r="105">
          <cell r="A105">
            <v>13</v>
          </cell>
          <cell r="B105" t="str">
            <v>13-</v>
          </cell>
          <cell r="C105" t="str">
            <v>HEGDEKAR, BM</v>
          </cell>
          <cell r="D105" t="str">
            <v>EFFECT OF LATITUDE ON THE CRITICAL PHOTOPERIOD FOR DIAPAUSE INDUCTION IN THE BERTHA ARMYWORM, MAMESTRA-CONFIGURATA (LEPIDOPTERA, NOCTUIDAE)</v>
          </cell>
          <cell r="E105" t="str">
            <v>10.4039/Ent1151039-8</v>
          </cell>
          <cell r="F105" t="str">
            <v>y-no_acc</v>
          </cell>
          <cell r="O105"/>
        </row>
        <row r="106">
          <cell r="A106">
            <v>14</v>
          </cell>
          <cell r="B106" t="str">
            <v>14-AH</v>
          </cell>
          <cell r="C106" t="str">
            <v>Zeng, Y; Zhu, DH</v>
          </cell>
          <cell r="D106" t="str">
            <v>Geographical Variation in Body Size, Development Time, and Wing Dimorphism in the Cricket Velarifictorus micado (Orthoptera: Gryllidae)</v>
          </cell>
          <cell r="E106" t="str">
            <v>10.1603/AN14040</v>
          </cell>
          <cell r="F106" t="str">
            <v>y-askcoordinates</v>
          </cell>
          <cell r="G106" t="str">
            <v>a</v>
          </cell>
          <cell r="H106" t="str">
            <v>i</v>
          </cell>
          <cell r="I106">
            <v>5</v>
          </cell>
          <cell r="J106">
            <v>4</v>
          </cell>
          <cell r="K106" t="str">
            <v>n</v>
          </cell>
          <cell r="L106" t="str">
            <v>Velarifictorus micado</v>
          </cell>
          <cell r="M106" t="str">
            <v>orthoptera</v>
          </cell>
          <cell r="N106" t="str">
            <v>AH</v>
          </cell>
          <cell r="T106">
            <v>85.5</v>
          </cell>
          <cell r="U106" t="str">
            <v>global average</v>
          </cell>
          <cell r="W106">
            <v>14</v>
          </cell>
          <cell r="Y106" t="str">
            <v>macroptery</v>
          </cell>
        </row>
        <row r="107">
          <cell r="A107">
            <v>14</v>
          </cell>
          <cell r="B107" t="str">
            <v>14-SD</v>
          </cell>
          <cell r="C107" t="str">
            <v>Zeng, Y; Zhu, DH</v>
          </cell>
          <cell r="D107" t="str">
            <v>Geographical Variation in Body Size, Development Time, and Wing Dimorphism in the Cricket Velarifictorus micado (Orthoptera: Gryllidae)</v>
          </cell>
          <cell r="E107" t="str">
            <v>10.1603/AN14040</v>
          </cell>
          <cell r="F107" t="str">
            <v>y-askcoordinates</v>
          </cell>
          <cell r="G107" t="str">
            <v>a</v>
          </cell>
          <cell r="H107" t="str">
            <v>i</v>
          </cell>
          <cell r="I107">
            <v>5</v>
          </cell>
          <cell r="J107">
            <v>4</v>
          </cell>
          <cell r="K107" t="str">
            <v>n</v>
          </cell>
          <cell r="L107" t="str">
            <v>Velarifictorus micado</v>
          </cell>
          <cell r="M107" t="str">
            <v>orthoptera</v>
          </cell>
          <cell r="N107" t="str">
            <v>SD</v>
          </cell>
          <cell r="T107">
            <v>85.5</v>
          </cell>
          <cell r="U107" t="str">
            <v>global average</v>
          </cell>
          <cell r="W107">
            <v>14</v>
          </cell>
          <cell r="Y107" t="str">
            <v>macroptery</v>
          </cell>
        </row>
        <row r="108">
          <cell r="A108">
            <v>14</v>
          </cell>
          <cell r="B108" t="str">
            <v>14-HB</v>
          </cell>
          <cell r="C108" t="str">
            <v>Zeng, Y; Zhu, DH</v>
          </cell>
          <cell r="D108" t="str">
            <v>Geographical Variation in Body Size, Development Time, and Wing Dimorphism in the Cricket Velarifictorus micado (Orthoptera: Gryllidae)</v>
          </cell>
          <cell r="E108" t="str">
            <v>10.1603/AN14040</v>
          </cell>
          <cell r="F108" t="str">
            <v>y-askcoordinates</v>
          </cell>
          <cell r="G108" t="str">
            <v>a</v>
          </cell>
          <cell r="H108" t="str">
            <v>i</v>
          </cell>
          <cell r="I108">
            <v>5</v>
          </cell>
          <cell r="J108">
            <v>4</v>
          </cell>
          <cell r="K108" t="str">
            <v>n</v>
          </cell>
          <cell r="L108" t="str">
            <v>Velarifictorus micado</v>
          </cell>
          <cell r="M108" t="str">
            <v>orthoptera</v>
          </cell>
          <cell r="N108" t="str">
            <v>HB</v>
          </cell>
          <cell r="T108">
            <v>85.5</v>
          </cell>
          <cell r="U108" t="str">
            <v>global average</v>
          </cell>
          <cell r="W108">
            <v>14</v>
          </cell>
          <cell r="Y108" t="str">
            <v>macroptery</v>
          </cell>
        </row>
        <row r="109">
          <cell r="A109">
            <v>14</v>
          </cell>
          <cell r="B109" t="str">
            <v>14-LN</v>
          </cell>
          <cell r="C109" t="str">
            <v>Zeng, Y; Zhu, DH</v>
          </cell>
          <cell r="D109" t="str">
            <v>Geographical Variation in Body Size, Development Time, and Wing Dimorphism in the Cricket Velarifictorus micado (Orthoptera: Gryllidae)</v>
          </cell>
          <cell r="E109" t="str">
            <v>10.1603/AN14040</v>
          </cell>
          <cell r="F109" t="str">
            <v>y-askcoordinates</v>
          </cell>
          <cell r="G109" t="str">
            <v>a</v>
          </cell>
          <cell r="H109" t="str">
            <v>i</v>
          </cell>
          <cell r="I109">
            <v>5</v>
          </cell>
          <cell r="J109">
            <v>4</v>
          </cell>
          <cell r="K109" t="str">
            <v>n</v>
          </cell>
          <cell r="L109" t="str">
            <v>Velarifictorus micado</v>
          </cell>
          <cell r="M109" t="str">
            <v>orthoptera</v>
          </cell>
          <cell r="N109" t="str">
            <v>LN</v>
          </cell>
          <cell r="T109">
            <v>85.5</v>
          </cell>
          <cell r="U109" t="str">
            <v>global average</v>
          </cell>
          <cell r="W109">
            <v>14</v>
          </cell>
          <cell r="Y109" t="str">
            <v>macroptery</v>
          </cell>
        </row>
        <row r="110">
          <cell r="A110">
            <v>14</v>
          </cell>
          <cell r="B110" t="str">
            <v>14-JL</v>
          </cell>
          <cell r="C110" t="str">
            <v>Zeng, Y; Zhu, DH</v>
          </cell>
          <cell r="D110" t="str">
            <v>Geographical Variation in Body Size, Development Time, and Wing Dimorphism in the Cricket Velarifictorus micado (Orthoptera: Gryllidae)</v>
          </cell>
          <cell r="E110" t="str">
            <v>10.1603/AN14040</v>
          </cell>
          <cell r="F110" t="str">
            <v>y-askcoordinates</v>
          </cell>
          <cell r="G110" t="str">
            <v>a</v>
          </cell>
          <cell r="H110" t="str">
            <v>i</v>
          </cell>
          <cell r="I110">
            <v>5</v>
          </cell>
          <cell r="J110">
            <v>4</v>
          </cell>
          <cell r="K110" t="str">
            <v>n</v>
          </cell>
          <cell r="L110" t="str">
            <v>Velarifictorus micado</v>
          </cell>
          <cell r="M110" t="str">
            <v>orthoptera</v>
          </cell>
          <cell r="N110" t="str">
            <v>JL</v>
          </cell>
          <cell r="O110" t="str">
            <v>"43°88' "</v>
          </cell>
          <cell r="T110">
            <v>85.5</v>
          </cell>
          <cell r="U110" t="str">
            <v>global average</v>
          </cell>
          <cell r="W110">
            <v>14</v>
          </cell>
          <cell r="Y110" t="str">
            <v>macroptery</v>
          </cell>
        </row>
        <row r="111">
          <cell r="A111">
            <v>15</v>
          </cell>
          <cell r="B111" t="str">
            <v>15-HN</v>
          </cell>
          <cell r="C111" t="str">
            <v>Hou, YY; Xu, LZ; Wu, Y; Wang, P; Shi, JJ; Zhai, BP</v>
          </cell>
          <cell r="D111" t="str">
            <v>Geographic Variation of Diapause and Sensitive Stages of Photoperiodic Response in Laodelphax striatellus Fallen (Hemiptera: Delphacidae)</v>
          </cell>
          <cell r="E111" t="str">
            <v>10.1093/jisesa/iev161</v>
          </cell>
          <cell r="F111" t="str">
            <v>y</v>
          </cell>
          <cell r="G111" t="str">
            <v>a</v>
          </cell>
          <cell r="H111" t="str">
            <v>i</v>
          </cell>
          <cell r="I111">
            <v>3</v>
          </cell>
          <cell r="J111">
            <v>4</v>
          </cell>
          <cell r="L111" t="str">
            <v>Laodelphax striatellus</v>
          </cell>
          <cell r="M111" t="str">
            <v>hemiptera</v>
          </cell>
          <cell r="N111" t="str">
            <v>HN</v>
          </cell>
          <cell r="O111">
            <v>21.02</v>
          </cell>
          <cell r="P111">
            <v>105.85</v>
          </cell>
          <cell r="Q111">
            <v>0.01</v>
          </cell>
          <cell r="R111">
            <v>10</v>
          </cell>
          <cell r="T111">
            <v>244.5</v>
          </cell>
          <cell r="U111" t="str">
            <v>global average</v>
          </cell>
          <cell r="W111">
            <v>15</v>
          </cell>
          <cell r="Y111" t="str">
            <v>nymph</v>
          </cell>
        </row>
        <row r="112">
          <cell r="A112">
            <v>15</v>
          </cell>
          <cell r="B112" t="str">
            <v>15-JY</v>
          </cell>
          <cell r="C112" t="str">
            <v>Hou, YY; Xu, LZ; Wu, Y; Wang, P; Shi, JJ; Zhai, BP</v>
          </cell>
          <cell r="D112" t="str">
            <v>Geographic Variation of Diapause and Sensitive Stages of Photoperiodic Response in Laodelphax striatellus Fallen (Hemiptera: Delphacidae)</v>
          </cell>
          <cell r="E112" t="str">
            <v>10.1093/jisesa/iev161</v>
          </cell>
          <cell r="F112" t="str">
            <v>y</v>
          </cell>
          <cell r="G112" t="str">
            <v>a</v>
          </cell>
          <cell r="H112" t="str">
            <v>i</v>
          </cell>
          <cell r="I112">
            <v>3</v>
          </cell>
          <cell r="J112">
            <v>4</v>
          </cell>
          <cell r="L112" t="str">
            <v>Laodelphax striatellus</v>
          </cell>
          <cell r="M112" t="str">
            <v>hemiptera</v>
          </cell>
          <cell r="N112" t="str">
            <v>JY</v>
          </cell>
          <cell r="O112">
            <v>32.51</v>
          </cell>
          <cell r="P112">
            <v>120.15</v>
          </cell>
          <cell r="Q112">
            <v>0.01</v>
          </cell>
          <cell r="R112">
            <v>3</v>
          </cell>
          <cell r="T112">
            <v>244.5</v>
          </cell>
          <cell r="U112" t="str">
            <v>global average</v>
          </cell>
          <cell r="W112">
            <v>15</v>
          </cell>
          <cell r="Y112" t="str">
            <v>nymph</v>
          </cell>
        </row>
        <row r="113">
          <cell r="A113">
            <v>15</v>
          </cell>
          <cell r="B113" t="str">
            <v>15-CC</v>
          </cell>
          <cell r="C113" t="str">
            <v>Hou, YY; Xu, LZ; Wu, Y; Wang, P; Shi, JJ; Zhai, BP</v>
          </cell>
          <cell r="D113" t="str">
            <v>Geographic Variation of Diapause and Sensitive Stages of Photoperiodic Response in Laodelphax striatellus Fallen (Hemiptera: Delphacidae)</v>
          </cell>
          <cell r="E113" t="str">
            <v>10.1093/jisesa/iev161</v>
          </cell>
          <cell r="F113" t="str">
            <v>y</v>
          </cell>
          <cell r="G113" t="str">
            <v>a</v>
          </cell>
          <cell r="H113" t="str">
            <v>i</v>
          </cell>
          <cell r="I113">
            <v>3</v>
          </cell>
          <cell r="J113">
            <v>4</v>
          </cell>
          <cell r="L113" t="str">
            <v>Laodelphax striatellus</v>
          </cell>
          <cell r="M113" t="str">
            <v>hemiptera</v>
          </cell>
          <cell r="N113" t="str">
            <v>CC</v>
          </cell>
          <cell r="O113">
            <v>43.89</v>
          </cell>
          <cell r="P113">
            <v>125.32</v>
          </cell>
          <cell r="Q113">
            <v>0.01</v>
          </cell>
          <cell r="R113">
            <v>236</v>
          </cell>
          <cell r="T113">
            <v>244.5</v>
          </cell>
          <cell r="U113" t="str">
            <v>global average</v>
          </cell>
          <cell r="W113">
            <v>15</v>
          </cell>
          <cell r="Y113" t="str">
            <v>nymph</v>
          </cell>
        </row>
        <row r="114">
          <cell r="A114">
            <v>16</v>
          </cell>
          <cell r="B114" t="str">
            <v>16-Aomori</v>
          </cell>
          <cell r="C114" t="str">
            <v>Ishihara, M; Shimada, M</v>
          </cell>
          <cell r="D114" t="str">
            <v>Geographical variation in photoperiodic response for diapause induction between univoltine and multivoltine populations of Kytorhinus sharpianus (Coleoptera : Bruchidae)</v>
          </cell>
          <cell r="E114" t="str">
            <v>10.1093/ee/28.2.195</v>
          </cell>
          <cell r="F114" t="str">
            <v>y</v>
          </cell>
          <cell r="G114" t="str">
            <v>a</v>
          </cell>
          <cell r="H114" t="str">
            <v>i</v>
          </cell>
          <cell r="I114">
            <v>4</v>
          </cell>
          <cell r="J114">
            <v>3</v>
          </cell>
          <cell r="K114" t="str">
            <v>n</v>
          </cell>
          <cell r="L114" t="str">
            <v>Kytorhinus sharpianus</v>
          </cell>
          <cell r="M114" t="str">
            <v>coleoptera</v>
          </cell>
          <cell r="N114" t="str">
            <v>Aomori</v>
          </cell>
          <cell r="O114">
            <v>40.822228000000003</v>
          </cell>
          <cell r="P114">
            <v>140.74742499999999</v>
          </cell>
          <cell r="Q114">
            <v>0.05</v>
          </cell>
          <cell r="T114">
            <v>84</v>
          </cell>
          <cell r="U114" t="str">
            <v>global average</v>
          </cell>
          <cell r="W114">
            <v>16</v>
          </cell>
          <cell r="Y114" t="str">
            <v>larval</v>
          </cell>
        </row>
        <row r="115">
          <cell r="A115">
            <v>16</v>
          </cell>
          <cell r="B115" t="str">
            <v>16-Obanazawa</v>
          </cell>
          <cell r="C115" t="str">
            <v>Ishihara, M; Shimada, M</v>
          </cell>
          <cell r="D115" t="str">
            <v>Geographical variation in photoperiodic response for diapause induction between univoltine and multivoltine populations of Kytorhinus sharpianus (Coleoptera : Bruchidae)</v>
          </cell>
          <cell r="E115" t="str">
            <v>10.1093/ee/28.2.195</v>
          </cell>
          <cell r="F115" t="str">
            <v>y</v>
          </cell>
          <cell r="G115" t="str">
            <v>a</v>
          </cell>
          <cell r="H115" t="str">
            <v>i</v>
          </cell>
          <cell r="I115">
            <v>4</v>
          </cell>
          <cell r="J115">
            <v>3</v>
          </cell>
          <cell r="K115" t="str">
            <v>n</v>
          </cell>
          <cell r="L115" t="str">
            <v>Kytorhinus sharpianus</v>
          </cell>
          <cell r="M115" t="str">
            <v>coleoptera</v>
          </cell>
          <cell r="N115" t="str">
            <v>Obanazawa</v>
          </cell>
          <cell r="O115">
            <v>38.600619000000002</v>
          </cell>
          <cell r="P115">
            <v>140.405689</v>
          </cell>
          <cell r="Q115">
            <v>0.05</v>
          </cell>
          <cell r="T115">
            <v>84</v>
          </cell>
          <cell r="U115" t="str">
            <v>global average</v>
          </cell>
          <cell r="W115">
            <v>16</v>
          </cell>
          <cell r="Y115" t="str">
            <v>larval</v>
          </cell>
        </row>
        <row r="116">
          <cell r="A116">
            <v>16</v>
          </cell>
          <cell r="B116" t="str">
            <v>16-Kujiranami</v>
          </cell>
          <cell r="C116" t="str">
            <v>Ishihara, M; Shimada, M</v>
          </cell>
          <cell r="D116" t="str">
            <v>Geographical variation in photoperiodic response for diapause induction between univoltine and multivoltine populations of Kytorhinus sharpianus (Coleoptera : Bruchidae)</v>
          </cell>
          <cell r="E116" t="str">
            <v>10.1093/ee/28.2.195</v>
          </cell>
          <cell r="F116" t="str">
            <v>y</v>
          </cell>
          <cell r="G116" t="str">
            <v>a</v>
          </cell>
          <cell r="H116" t="str">
            <v>i</v>
          </cell>
          <cell r="I116">
            <v>4</v>
          </cell>
          <cell r="J116">
            <v>3</v>
          </cell>
          <cell r="K116" t="str">
            <v>n</v>
          </cell>
          <cell r="L116" t="str">
            <v>Kytorhinus sharpianus</v>
          </cell>
          <cell r="M116" t="str">
            <v>coleoptera</v>
          </cell>
          <cell r="N116" t="str">
            <v>Kujiranami</v>
          </cell>
          <cell r="O116">
            <v>37.355800000000002</v>
          </cell>
          <cell r="P116">
            <v>138.51740000000001</v>
          </cell>
          <cell r="Q116">
            <v>0.05</v>
          </cell>
          <cell r="T116">
            <v>84</v>
          </cell>
          <cell r="U116" t="str">
            <v>global average</v>
          </cell>
          <cell r="W116">
            <v>16</v>
          </cell>
          <cell r="Y116" t="str">
            <v>larval</v>
          </cell>
        </row>
        <row r="117">
          <cell r="A117">
            <v>16</v>
          </cell>
          <cell r="B117" t="str">
            <v>16-Mitsuma</v>
          </cell>
          <cell r="C117" t="str">
            <v>Ishihara, M; Shimada, M</v>
          </cell>
          <cell r="D117" t="str">
            <v>Geographical variation in photoperiodic response for diapause induction between univoltine and multivoltine populations of Kytorhinus sharpianus (Coleoptera : Bruchidae)</v>
          </cell>
          <cell r="E117" t="str">
            <v>10.1093/ee/28.2.195</v>
          </cell>
          <cell r="F117" t="str">
            <v>y</v>
          </cell>
          <cell r="G117" t="str">
            <v>a</v>
          </cell>
          <cell r="H117" t="str">
            <v>i</v>
          </cell>
          <cell r="I117">
            <v>4</v>
          </cell>
          <cell r="J117">
            <v>3</v>
          </cell>
          <cell r="K117" t="str">
            <v>n</v>
          </cell>
          <cell r="L117" t="str">
            <v>Kytorhinus sharpianus</v>
          </cell>
          <cell r="M117" t="str">
            <v>coleoptera</v>
          </cell>
          <cell r="N117" t="str">
            <v>Mitsuma</v>
          </cell>
          <cell r="O117">
            <v>36.073500000000003</v>
          </cell>
          <cell r="P117">
            <v>139.98310000000001</v>
          </cell>
          <cell r="Q117">
            <v>0.01</v>
          </cell>
          <cell r="T117">
            <v>84</v>
          </cell>
          <cell r="U117" t="str">
            <v>global average</v>
          </cell>
          <cell r="W117">
            <v>16</v>
          </cell>
          <cell r="Y117" t="str">
            <v>larval</v>
          </cell>
        </row>
        <row r="118">
          <cell r="A118">
            <v>17</v>
          </cell>
          <cell r="B118" t="str">
            <v>17-WA</v>
          </cell>
          <cell r="C118" t="str">
            <v>Ito, K; Nakata, T</v>
          </cell>
          <cell r="D118" t="str">
            <v>Geographical variation of photoperiodic response in the females of a predatory bug, Orius sauteri (Poppius) (Heteroptera : Anthocoridae) from northern Japan</v>
          </cell>
          <cell r="E118" t="str">
            <v>10.1303/aez.2000.101</v>
          </cell>
          <cell r="F118" t="str">
            <v>y</v>
          </cell>
          <cell r="G118" t="str">
            <v>a</v>
          </cell>
          <cell r="H118" t="str">
            <v>i</v>
          </cell>
          <cell r="I118">
            <v>8</v>
          </cell>
          <cell r="J118">
            <v>8</v>
          </cell>
          <cell r="L118" t="str">
            <v>Orius sauteri</v>
          </cell>
          <cell r="M118" t="str">
            <v>heteroptera</v>
          </cell>
          <cell r="N118" t="str">
            <v>WA</v>
          </cell>
          <cell r="O118">
            <v>45.397500000000001</v>
          </cell>
          <cell r="P118">
            <v>141.70088100000001</v>
          </cell>
          <cell r="Q118">
            <v>0.05</v>
          </cell>
          <cell r="T118">
            <v>38.75</v>
          </cell>
          <cell r="U118" t="str">
            <v>acc</v>
          </cell>
          <cell r="W118">
            <v>17</v>
          </cell>
        </row>
        <row r="119">
          <cell r="A119">
            <v>17</v>
          </cell>
          <cell r="B119" t="str">
            <v>17-EN</v>
          </cell>
          <cell r="C119" t="str">
            <v>Ito, K; Nakata, T</v>
          </cell>
          <cell r="D119" t="str">
            <v>Geographical variation of photoperiodic response in the females of a predatory bug, Orius sauteri (Poppius) (Heteroptera : Anthocoridae) from northern Japan</v>
          </cell>
          <cell r="E119" t="str">
            <v>10.1303/aez.2000.101</v>
          </cell>
          <cell r="F119" t="str">
            <v>y</v>
          </cell>
          <cell r="G119" t="str">
            <v>a</v>
          </cell>
          <cell r="H119" t="str">
            <v>i</v>
          </cell>
          <cell r="I119">
            <v>8</v>
          </cell>
          <cell r="J119">
            <v>6</v>
          </cell>
          <cell r="L119" t="str">
            <v>Orius sauteri</v>
          </cell>
          <cell r="M119" t="str">
            <v>heteroptera</v>
          </cell>
          <cell r="N119" t="str">
            <v>EN</v>
          </cell>
          <cell r="O119">
            <v>44.066667000000002</v>
          </cell>
          <cell r="P119">
            <v>143.533333</v>
          </cell>
          <cell r="Q119">
            <v>0.05</v>
          </cell>
          <cell r="T119">
            <v>39.299999999999997</v>
          </cell>
          <cell r="U119" t="str">
            <v>acc</v>
          </cell>
          <cell r="W119">
            <v>17</v>
          </cell>
        </row>
        <row r="120">
          <cell r="A120">
            <v>17</v>
          </cell>
          <cell r="B120" t="str">
            <v>17-KU</v>
          </cell>
          <cell r="C120" t="str">
            <v>Ito, K; Nakata, T</v>
          </cell>
          <cell r="D120" t="str">
            <v>Geographical variation of photoperiodic response in the females of a predatory bug, Orius sauteri (Poppius) (Heteroptera : Anthocoridae) from northern Japan</v>
          </cell>
          <cell r="E120" t="str">
            <v>10.1303/aez.2000.101</v>
          </cell>
          <cell r="F120" t="str">
            <v>y</v>
          </cell>
          <cell r="G120" t="str">
            <v>a</v>
          </cell>
          <cell r="H120" t="str">
            <v>i</v>
          </cell>
          <cell r="I120">
            <v>8</v>
          </cell>
          <cell r="J120">
            <v>6</v>
          </cell>
          <cell r="L120" t="str">
            <v>Orius sauteri</v>
          </cell>
          <cell r="M120" t="str">
            <v>heteroptera</v>
          </cell>
          <cell r="N120" t="str">
            <v>KU</v>
          </cell>
          <cell r="O120">
            <v>43.733333000000002</v>
          </cell>
          <cell r="P120">
            <v>143.73333299999999</v>
          </cell>
          <cell r="Q120">
            <v>0.05</v>
          </cell>
          <cell r="T120">
            <v>34</v>
          </cell>
          <cell r="U120" t="str">
            <v>acc</v>
          </cell>
          <cell r="W120">
            <v>17</v>
          </cell>
        </row>
        <row r="121">
          <cell r="A121">
            <v>17</v>
          </cell>
          <cell r="B121" t="str">
            <v>17-SA</v>
          </cell>
          <cell r="C121" t="str">
            <v>Ito, K; Nakata, T</v>
          </cell>
          <cell r="D121" t="str">
            <v>Geographical variation of photoperiodic response in the females of a predatory bug, Orius sauteri (Poppius) (Heteroptera : Anthocoridae) from northern Japan</v>
          </cell>
          <cell r="E121" t="str">
            <v>10.1303/aez.2000.101</v>
          </cell>
          <cell r="F121" t="str">
            <v>y</v>
          </cell>
          <cell r="G121" t="str">
            <v>a</v>
          </cell>
          <cell r="H121" t="str">
            <v>i</v>
          </cell>
          <cell r="I121">
            <v>8</v>
          </cell>
          <cell r="J121">
            <v>7</v>
          </cell>
          <cell r="L121" t="str">
            <v>Orius sauteri</v>
          </cell>
          <cell r="M121" t="str">
            <v>heteroptera</v>
          </cell>
          <cell r="N121" t="str">
            <v>SA</v>
          </cell>
          <cell r="O121">
            <v>43.061943999999997</v>
          </cell>
          <cell r="P121">
            <v>141.35416699999999</v>
          </cell>
          <cell r="Q121">
            <v>0.05</v>
          </cell>
          <cell r="T121">
            <v>44.8</v>
          </cell>
          <cell r="U121" t="str">
            <v>acc</v>
          </cell>
          <cell r="W121">
            <v>17</v>
          </cell>
        </row>
        <row r="122">
          <cell r="A122">
            <v>17</v>
          </cell>
          <cell r="B122" t="str">
            <v>17-ME</v>
          </cell>
          <cell r="C122" t="str">
            <v>Ito, K; Nakata, T</v>
          </cell>
          <cell r="D122" t="str">
            <v>Geographical variation of photoperiodic response in the females of a predatory bug, Orius sauteri (Poppius) (Heteroptera : Anthocoridae) from northern Japan</v>
          </cell>
          <cell r="E122" t="str">
            <v>10.1303/aez.2000.101</v>
          </cell>
          <cell r="F122" t="str">
            <v>y</v>
          </cell>
          <cell r="G122" t="str">
            <v>a</v>
          </cell>
          <cell r="H122" t="str">
            <v>i</v>
          </cell>
          <cell r="I122">
            <v>8</v>
          </cell>
          <cell r="J122">
            <v>6</v>
          </cell>
          <cell r="L122" t="str">
            <v>Orius sauteri</v>
          </cell>
          <cell r="M122" t="str">
            <v>heteroptera</v>
          </cell>
          <cell r="N122" t="str">
            <v>ME</v>
          </cell>
          <cell r="O122">
            <v>42.916666999999997</v>
          </cell>
          <cell r="P122">
            <v>143.05000000000001</v>
          </cell>
          <cell r="Q122">
            <v>0.05</v>
          </cell>
          <cell r="T122">
            <v>38</v>
          </cell>
          <cell r="U122" t="str">
            <v>acc</v>
          </cell>
          <cell r="W122">
            <v>17</v>
          </cell>
        </row>
        <row r="123">
          <cell r="A123">
            <v>17</v>
          </cell>
          <cell r="B123" t="str">
            <v>17-MO</v>
          </cell>
          <cell r="C123" t="str">
            <v>Ito, K; Nakata, T</v>
          </cell>
          <cell r="D123" t="str">
            <v>Geographical variation of photoperiodic response in the females of a predatory bug, Orius sauteri (Poppius) (Heteroptera : Anthocoridae) from northern Japan</v>
          </cell>
          <cell r="E123" t="str">
            <v>10.1303/aez.2000.101</v>
          </cell>
          <cell r="F123" t="str">
            <v>y</v>
          </cell>
          <cell r="G123" t="str">
            <v>a</v>
          </cell>
          <cell r="H123" t="str">
            <v>i</v>
          </cell>
          <cell r="I123">
            <v>8</v>
          </cell>
          <cell r="J123">
            <v>6</v>
          </cell>
          <cell r="L123" t="str">
            <v>Orius sauteri</v>
          </cell>
          <cell r="M123" t="str">
            <v>heteroptera</v>
          </cell>
          <cell r="N123" t="str">
            <v>MO</v>
          </cell>
          <cell r="O123">
            <v>42.1</v>
          </cell>
          <cell r="P123">
            <v>140.58333300000001</v>
          </cell>
          <cell r="Q123">
            <v>0.05</v>
          </cell>
          <cell r="T123">
            <v>34.6</v>
          </cell>
          <cell r="U123" t="str">
            <v>acc</v>
          </cell>
          <cell r="W123">
            <v>17</v>
          </cell>
        </row>
        <row r="124">
          <cell r="A124">
            <v>17</v>
          </cell>
          <cell r="B124" t="str">
            <v>17-HA</v>
          </cell>
          <cell r="C124" t="str">
            <v>Ito, K; Nakata, T</v>
          </cell>
          <cell r="D124" t="str">
            <v>Geographical variation of photoperiodic response in the females of a predatory bug, Orius sauteri (Poppius) (Heteroptera : Anthocoridae) from northern Japan</v>
          </cell>
          <cell r="E124" t="str">
            <v>10.1303/aez.2000.101</v>
          </cell>
          <cell r="F124" t="str">
            <v>y</v>
          </cell>
          <cell r="G124" t="str">
            <v>a</v>
          </cell>
          <cell r="H124" t="str">
            <v>i</v>
          </cell>
          <cell r="I124">
            <v>8</v>
          </cell>
          <cell r="J124">
            <v>7</v>
          </cell>
          <cell r="L124" t="str">
            <v>Orius sauteri</v>
          </cell>
          <cell r="M124" t="str">
            <v>heteroptera</v>
          </cell>
          <cell r="N124" t="str">
            <v>HA</v>
          </cell>
          <cell r="O124">
            <v>39.388610999999997</v>
          </cell>
          <cell r="P124">
            <v>141.11694399999999</v>
          </cell>
          <cell r="Q124">
            <v>0.05</v>
          </cell>
          <cell r="T124">
            <v>40.1</v>
          </cell>
          <cell r="U124" t="str">
            <v>acc</v>
          </cell>
          <cell r="W124">
            <v>17</v>
          </cell>
        </row>
        <row r="125">
          <cell r="A125">
            <v>17</v>
          </cell>
          <cell r="B125" t="str">
            <v>17-TU</v>
          </cell>
          <cell r="C125" t="str">
            <v>Ito, K; Nakata, T</v>
          </cell>
          <cell r="D125" t="str">
            <v>Geographical variation of photoperiodic response in the females of a predatory bug, Orius sauteri (Poppius) (Heteroptera : Anthocoridae) from northern Japan</v>
          </cell>
          <cell r="E125" t="str">
            <v>10.1303/aez.2000.101</v>
          </cell>
          <cell r="F125" t="str">
            <v>y</v>
          </cell>
          <cell r="G125" t="str">
            <v>a</v>
          </cell>
          <cell r="H125" t="str">
            <v>i</v>
          </cell>
          <cell r="I125">
            <v>8</v>
          </cell>
          <cell r="J125">
            <v>7</v>
          </cell>
          <cell r="L125" t="str">
            <v>Orius sauteri</v>
          </cell>
          <cell r="M125" t="str">
            <v>heteroptera</v>
          </cell>
          <cell r="N125" t="str">
            <v>TU</v>
          </cell>
          <cell r="O125">
            <v>36.080556000000001</v>
          </cell>
          <cell r="P125">
            <v>140.114722</v>
          </cell>
          <cell r="Q125">
            <v>0.05</v>
          </cell>
          <cell r="T125">
            <v>43.3</v>
          </cell>
          <cell r="U125" t="str">
            <v>acc</v>
          </cell>
          <cell r="W125">
            <v>17</v>
          </cell>
        </row>
        <row r="126">
          <cell r="A126">
            <v>18</v>
          </cell>
          <cell r="B126" t="str">
            <v>18-Mt. Palomar</v>
          </cell>
          <cell r="C126" t="str">
            <v>JORDAN, RG; BRADSHAW, WE</v>
          </cell>
          <cell r="D126" t="str">
            <v>GEOGRAPHIC VARIATION IN PHOTOPERIODIC RESPONSE OF WESTERN TREE-HOLE MOSQUITO, AEDES-SIERRENSIS</v>
          </cell>
          <cell r="E126" t="str">
            <v>10.1093/aesa/71.4.487</v>
          </cell>
          <cell r="F126" t="str">
            <v>y</v>
          </cell>
          <cell r="G126" t="str">
            <v>a</v>
          </cell>
          <cell r="H126" t="str">
            <v>i</v>
          </cell>
          <cell r="I126">
            <v>5</v>
          </cell>
          <cell r="K126" t="str">
            <v>n</v>
          </cell>
          <cell r="L126" t="str">
            <v>Aedes sierrensis</v>
          </cell>
          <cell r="M126" t="str">
            <v>diptera</v>
          </cell>
          <cell r="N126" t="str">
            <v>Mt. Palomar</v>
          </cell>
          <cell r="O126">
            <v>33.363484</v>
          </cell>
          <cell r="P126">
            <v>-116.836394</v>
          </cell>
          <cell r="Q126">
            <v>0.1</v>
          </cell>
          <cell r="R126">
            <v>1400</v>
          </cell>
          <cell r="S126">
            <v>400</v>
          </cell>
          <cell r="T126">
            <v>20</v>
          </cell>
          <cell r="U126" t="str">
            <v>acc</v>
          </cell>
          <cell r="W126">
            <v>18</v>
          </cell>
        </row>
        <row r="127">
          <cell r="A127">
            <v>18</v>
          </cell>
          <cell r="B127" t="str">
            <v>18-Lockwood</v>
          </cell>
          <cell r="C127" t="str">
            <v>JORDAN, RG; BRADSHAW, WE</v>
          </cell>
          <cell r="D127" t="str">
            <v>GEOGRAPHIC VARIATION IN PHOTOPERIODIC RESPONSE OF WESTERN TREE-HOLE MOSQUITO, AEDES-SIERRENSIS</v>
          </cell>
          <cell r="E127" t="str">
            <v>10.1093/aesa/71.4.487</v>
          </cell>
          <cell r="F127" t="str">
            <v>y</v>
          </cell>
          <cell r="G127" t="str">
            <v>a</v>
          </cell>
          <cell r="H127" t="str">
            <v>i</v>
          </cell>
          <cell r="I127">
            <v>5</v>
          </cell>
          <cell r="K127" t="str">
            <v>n</v>
          </cell>
          <cell r="L127" t="str">
            <v>Aedes sierrensis</v>
          </cell>
          <cell r="M127" t="str">
            <v>diptera</v>
          </cell>
          <cell r="N127" t="str">
            <v>Lockwood</v>
          </cell>
          <cell r="O127">
            <v>35.944167</v>
          </cell>
          <cell r="P127">
            <v>-121.083333</v>
          </cell>
          <cell r="Q127">
            <v>0.1</v>
          </cell>
          <cell r="U127" t="str">
            <v>acc</v>
          </cell>
          <cell r="W127">
            <v>18</v>
          </cell>
        </row>
        <row r="128">
          <cell r="A128">
            <v>18</v>
          </cell>
          <cell r="B128" t="str">
            <v>18-Auburn</v>
          </cell>
          <cell r="C128" t="str">
            <v>JORDAN, RG; BRADSHAW, WE</v>
          </cell>
          <cell r="D128" t="str">
            <v>GEOGRAPHIC VARIATION IN PHOTOPERIODIC RESPONSE OF WESTERN TREE-HOLE MOSQUITO, AEDES-SIERRENSIS</v>
          </cell>
          <cell r="E128" t="str">
            <v>10.1093/aesa/71.4.487</v>
          </cell>
          <cell r="F128" t="str">
            <v>y</v>
          </cell>
          <cell r="G128" t="str">
            <v>a</v>
          </cell>
          <cell r="H128" t="str">
            <v>i</v>
          </cell>
          <cell r="I128">
            <v>5</v>
          </cell>
          <cell r="K128" t="str">
            <v>n</v>
          </cell>
          <cell r="L128" t="str">
            <v>Aedes sierrensis</v>
          </cell>
          <cell r="M128" t="str">
            <v>diptera</v>
          </cell>
          <cell r="N128" t="str">
            <v>Auburn</v>
          </cell>
          <cell r="O128">
            <v>38.89</v>
          </cell>
          <cell r="P128">
            <v>-121.08</v>
          </cell>
          <cell r="Q128">
            <v>0.1</v>
          </cell>
          <cell r="U128" t="str">
            <v>acc</v>
          </cell>
          <cell r="W128">
            <v>18</v>
          </cell>
        </row>
        <row r="129">
          <cell r="A129">
            <v>18</v>
          </cell>
          <cell r="B129" t="str">
            <v>18-Yreka</v>
          </cell>
          <cell r="C129" t="str">
            <v>JORDAN, RG; BRADSHAW, WE</v>
          </cell>
          <cell r="D129" t="str">
            <v>GEOGRAPHIC VARIATION IN PHOTOPERIODIC RESPONSE OF WESTERN TREE-HOLE MOSQUITO, AEDES-SIERRENSIS</v>
          </cell>
          <cell r="E129" t="str">
            <v>10.1093/aesa/71.4.487</v>
          </cell>
          <cell r="F129" t="str">
            <v>y</v>
          </cell>
          <cell r="G129" t="str">
            <v>a</v>
          </cell>
          <cell r="H129" t="str">
            <v>i</v>
          </cell>
          <cell r="I129">
            <v>5</v>
          </cell>
          <cell r="K129" t="str">
            <v>n</v>
          </cell>
          <cell r="L129" t="str">
            <v>Aedes sierrensis</v>
          </cell>
          <cell r="M129" t="str">
            <v>diptera</v>
          </cell>
          <cell r="N129" t="str">
            <v>Yreka</v>
          </cell>
          <cell r="O129">
            <v>41.726666999999999</v>
          </cell>
          <cell r="P129">
            <v>-122.6375</v>
          </cell>
          <cell r="Q129">
            <v>0.1</v>
          </cell>
          <cell r="U129" t="str">
            <v>acc</v>
          </cell>
          <cell r="W129">
            <v>18</v>
          </cell>
        </row>
        <row r="130">
          <cell r="A130">
            <v>18</v>
          </cell>
          <cell r="B130" t="str">
            <v>18-Halsey</v>
          </cell>
          <cell r="C130" t="str">
            <v>JORDAN, RG; BRADSHAW, WE</v>
          </cell>
          <cell r="D130" t="str">
            <v>GEOGRAPHIC VARIATION IN PHOTOPERIODIC RESPONSE OF WESTERN TREE-HOLE MOSQUITO, AEDES-SIERRENSIS</v>
          </cell>
          <cell r="E130" t="str">
            <v>10.1093/aesa/71.4.487</v>
          </cell>
          <cell r="F130" t="str">
            <v>y</v>
          </cell>
          <cell r="G130" t="str">
            <v>a</v>
          </cell>
          <cell r="H130" t="str">
            <v>i</v>
          </cell>
          <cell r="I130">
            <v>5</v>
          </cell>
          <cell r="K130" t="str">
            <v>n</v>
          </cell>
          <cell r="L130" t="str">
            <v>Aedes sierrensis</v>
          </cell>
          <cell r="M130" t="str">
            <v>diptera</v>
          </cell>
          <cell r="N130" t="str">
            <v>Halsey</v>
          </cell>
          <cell r="O130">
            <v>44.384444000000002</v>
          </cell>
          <cell r="P130">
            <v>-123.11027799999999</v>
          </cell>
          <cell r="Q130">
            <v>0.1</v>
          </cell>
          <cell r="U130" t="str">
            <v>acc</v>
          </cell>
          <cell r="W130">
            <v>18</v>
          </cell>
        </row>
        <row r="131">
          <cell r="A131">
            <v>19</v>
          </cell>
          <cell r="B131" t="str">
            <v>19-Yamagata</v>
          </cell>
          <cell r="C131" t="str">
            <v>Kato, Y</v>
          </cell>
          <cell r="D131" t="str">
            <v>Geographic variation in photoperiodic response for the induction of pupal diapause in the Aristolochia-feeding butterfly Atrophaneura alcinous</v>
          </cell>
          <cell r="E131" t="str">
            <v>10.1303/aez.2005.347</v>
          </cell>
          <cell r="F131" t="str">
            <v>y</v>
          </cell>
          <cell r="G131" t="str">
            <v>a</v>
          </cell>
          <cell r="H131" t="str">
            <v>i</v>
          </cell>
          <cell r="I131">
            <v>7</v>
          </cell>
          <cell r="J131">
            <v>5</v>
          </cell>
          <cell r="L131" t="str">
            <v>Atrophaneura alcinous</v>
          </cell>
          <cell r="M131" t="str">
            <v>lepidoptera</v>
          </cell>
          <cell r="N131" t="str">
            <v>Yamagata</v>
          </cell>
          <cell r="O131">
            <v>38.255555999999999</v>
          </cell>
          <cell r="P131">
            <v>140.33972199999999</v>
          </cell>
          <cell r="Q131">
            <v>0.05</v>
          </cell>
          <cell r="R131">
            <v>150</v>
          </cell>
          <cell r="T131">
            <v>25</v>
          </cell>
          <cell r="U131" t="str">
            <v>global average</v>
          </cell>
          <cell r="W131">
            <v>19</v>
          </cell>
        </row>
        <row r="132">
          <cell r="A132">
            <v>19</v>
          </cell>
          <cell r="B132" t="str">
            <v>19- Fuchu</v>
          </cell>
          <cell r="C132" t="str">
            <v>Kato, Y</v>
          </cell>
          <cell r="D132" t="str">
            <v>Geographic variation in photoperiodic response for the induction of pupal diapause in the Aristolochia-feeding butterfly Atrophaneura alcinous</v>
          </cell>
          <cell r="E132" t="str">
            <v>10.1303/aez.2005.347</v>
          </cell>
          <cell r="F132" t="str">
            <v>y</v>
          </cell>
          <cell r="G132" t="str">
            <v>a</v>
          </cell>
          <cell r="H132" t="str">
            <v>i</v>
          </cell>
          <cell r="I132">
            <v>7</v>
          </cell>
          <cell r="J132">
            <v>5</v>
          </cell>
          <cell r="L132" t="str">
            <v>Atrophaneura alcinous</v>
          </cell>
          <cell r="M132" t="str">
            <v>lepidoptera</v>
          </cell>
          <cell r="N132" t="str">
            <v xml:space="preserve"> Fuchu</v>
          </cell>
          <cell r="O132">
            <v>35.668968999999997</v>
          </cell>
          <cell r="P132">
            <v>139.47766899999999</v>
          </cell>
          <cell r="Q132">
            <v>0.05</v>
          </cell>
          <cell r="R132">
            <v>50</v>
          </cell>
          <cell r="T132">
            <v>25</v>
          </cell>
          <cell r="U132" t="str">
            <v>global average</v>
          </cell>
          <cell r="W132">
            <v>19</v>
          </cell>
        </row>
        <row r="133">
          <cell r="A133">
            <v>19</v>
          </cell>
          <cell r="B133" t="str">
            <v>19- Yokosuka</v>
          </cell>
          <cell r="C133" t="str">
            <v>Kato, Y</v>
          </cell>
          <cell r="D133" t="str">
            <v>Geographic variation in photoperiodic response for the induction of pupal diapause in the Aristolochia-feeding butterfly Atrophaneura alcinous</v>
          </cell>
          <cell r="E133" t="str">
            <v>10.1303/aez.2005.347</v>
          </cell>
          <cell r="F133" t="str">
            <v>y</v>
          </cell>
          <cell r="G133" t="str">
            <v>a</v>
          </cell>
          <cell r="H133" t="str">
            <v>i</v>
          </cell>
          <cell r="I133">
            <v>7</v>
          </cell>
          <cell r="J133">
            <v>5</v>
          </cell>
          <cell r="L133" t="str">
            <v>Atrophaneura alcinous</v>
          </cell>
          <cell r="M133" t="str">
            <v>lepidoptera</v>
          </cell>
          <cell r="N133" t="str">
            <v xml:space="preserve"> Yokosuka</v>
          </cell>
          <cell r="O133">
            <v>35.281388999999997</v>
          </cell>
          <cell r="P133">
            <v>139.671944</v>
          </cell>
          <cell r="Q133">
            <v>0.05</v>
          </cell>
          <cell r="R133">
            <v>150</v>
          </cell>
          <cell r="T133">
            <v>25</v>
          </cell>
          <cell r="U133" t="str">
            <v>global average</v>
          </cell>
          <cell r="W133">
            <v>19</v>
          </cell>
        </row>
        <row r="134">
          <cell r="A134">
            <v>19</v>
          </cell>
          <cell r="B134" t="str">
            <v>19- Gotemba</v>
          </cell>
          <cell r="C134" t="str">
            <v>Kato, Y</v>
          </cell>
          <cell r="D134" t="str">
            <v>Geographic variation in photoperiodic response for the induction of pupal diapause in the Aristolochia-feeding butterfly Atrophaneura alcinous</v>
          </cell>
          <cell r="E134" t="str">
            <v>10.1303/aez.2005.347</v>
          </cell>
          <cell r="F134" t="str">
            <v>y</v>
          </cell>
          <cell r="G134" t="str">
            <v>a</v>
          </cell>
          <cell r="H134" t="str">
            <v>i</v>
          </cell>
          <cell r="I134">
            <v>7</v>
          </cell>
          <cell r="J134">
            <v>5</v>
          </cell>
          <cell r="L134" t="str">
            <v>Atrophaneura alcinous</v>
          </cell>
          <cell r="M134" t="str">
            <v>lepidoptera</v>
          </cell>
          <cell r="N134" t="str">
            <v xml:space="preserve"> Gotemba</v>
          </cell>
          <cell r="O134">
            <v>35.308610999999999</v>
          </cell>
          <cell r="P134">
            <v>138.93472199999999</v>
          </cell>
          <cell r="Q134">
            <v>0.05</v>
          </cell>
          <cell r="R134" t="str">
            <v>NA</v>
          </cell>
          <cell r="T134">
            <v>25</v>
          </cell>
          <cell r="U134" t="str">
            <v>global average</v>
          </cell>
          <cell r="W134">
            <v>19</v>
          </cell>
        </row>
        <row r="135">
          <cell r="A135">
            <v>19</v>
          </cell>
          <cell r="B135" t="str">
            <v>19- Kashihara</v>
          </cell>
          <cell r="C135" t="str">
            <v>Kato, Y</v>
          </cell>
          <cell r="D135" t="str">
            <v>Geographic variation in photoperiodic response for the induction of pupal diapause in the Aristolochia-feeding butterfly Atrophaneura alcinous</v>
          </cell>
          <cell r="E135" t="str">
            <v>10.1303/aez.2005.347</v>
          </cell>
          <cell r="F135" t="str">
            <v>y</v>
          </cell>
          <cell r="G135" t="str">
            <v>a</v>
          </cell>
          <cell r="H135" t="str">
            <v>i</v>
          </cell>
          <cell r="I135">
            <v>7</v>
          </cell>
          <cell r="J135">
            <v>5</v>
          </cell>
          <cell r="L135" t="str">
            <v>Atrophaneura alcinous</v>
          </cell>
          <cell r="M135" t="str">
            <v>lepidoptera</v>
          </cell>
          <cell r="N135" t="str">
            <v xml:space="preserve"> Kashihara</v>
          </cell>
          <cell r="O135">
            <v>34.509444000000002</v>
          </cell>
          <cell r="P135">
            <v>135.79249999999999</v>
          </cell>
          <cell r="Q135">
            <v>0.05</v>
          </cell>
          <cell r="R135">
            <v>50</v>
          </cell>
          <cell r="T135">
            <v>25</v>
          </cell>
          <cell r="U135" t="str">
            <v>global average</v>
          </cell>
          <cell r="W135">
            <v>19</v>
          </cell>
        </row>
        <row r="136">
          <cell r="A136">
            <v>19</v>
          </cell>
          <cell r="B136" t="str">
            <v>19- Kiire</v>
          </cell>
          <cell r="C136" t="str">
            <v>Kato, Y</v>
          </cell>
          <cell r="D136" t="str">
            <v>Geographic variation in photoperiodic response for the induction of pupal diapause in the Aristolochia-feeding butterfly Atrophaneura alcinous</v>
          </cell>
          <cell r="E136" t="str">
            <v>10.1303/aez.2005.347</v>
          </cell>
          <cell r="F136" t="str">
            <v>y</v>
          </cell>
          <cell r="G136" t="str">
            <v>a</v>
          </cell>
          <cell r="H136" t="str">
            <v>i</v>
          </cell>
          <cell r="I136">
            <v>7</v>
          </cell>
          <cell r="J136">
            <v>5</v>
          </cell>
          <cell r="L136" t="str">
            <v>Atrophaneura alcinous</v>
          </cell>
          <cell r="M136" t="str">
            <v>lepidoptera</v>
          </cell>
          <cell r="N136" t="str">
            <v xml:space="preserve"> Kiire</v>
          </cell>
          <cell r="O136">
            <v>31.6</v>
          </cell>
          <cell r="P136">
            <v>130.55000000000001</v>
          </cell>
          <cell r="Q136">
            <v>0.05</v>
          </cell>
          <cell r="R136">
            <v>720</v>
          </cell>
          <cell r="T136">
            <v>25</v>
          </cell>
          <cell r="U136" t="str">
            <v>global average</v>
          </cell>
          <cell r="W136">
            <v>19</v>
          </cell>
        </row>
        <row r="137">
          <cell r="A137">
            <v>19</v>
          </cell>
          <cell r="B137" t="str">
            <v>19- Ishigaki</v>
          </cell>
          <cell r="C137" t="str">
            <v>Kato, Y</v>
          </cell>
          <cell r="D137" t="str">
            <v>Geographic variation in photoperiodic response for the induction of pupal diapause in the Aristolochia-feeding butterfly Atrophaneura alcinous</v>
          </cell>
          <cell r="E137" t="str">
            <v>10.1303/aez.2005.347</v>
          </cell>
          <cell r="F137" t="str">
            <v>y</v>
          </cell>
          <cell r="G137" t="str">
            <v>a</v>
          </cell>
          <cell r="H137" t="str">
            <v>i</v>
          </cell>
          <cell r="I137">
            <v>7</v>
          </cell>
          <cell r="J137">
            <v>5</v>
          </cell>
          <cell r="L137" t="str">
            <v>Atrophaneura alcinous</v>
          </cell>
          <cell r="M137" t="str">
            <v>lepidoptera</v>
          </cell>
          <cell r="N137" t="str">
            <v xml:space="preserve"> Ishigaki</v>
          </cell>
          <cell r="O137">
            <v>24.340555999999999</v>
          </cell>
          <cell r="P137">
            <v>124.155556</v>
          </cell>
          <cell r="Q137">
            <v>0.05</v>
          </cell>
          <cell r="R137">
            <v>40</v>
          </cell>
          <cell r="T137">
            <v>25</v>
          </cell>
          <cell r="U137" t="str">
            <v>global average</v>
          </cell>
          <cell r="W137">
            <v>19</v>
          </cell>
        </row>
        <row r="138">
          <cell r="A138">
            <v>20</v>
          </cell>
          <cell r="B138" t="str">
            <v>20-SN</v>
          </cell>
          <cell r="C138" t="str">
            <v>KIMURA, MT; OHTSU, T; YOSHIDA, T; AWASAKI, T; LIN, FJ</v>
          </cell>
          <cell r="D138" t="str">
            <v>CLIMATIC ADAPTATIONS AND DISTRIBUTIONS IN THE DROSOPHILA-TAKAHASHII SPECIES SUBGROUP (DIPTERA, DROSOPHILIDAE)</v>
          </cell>
          <cell r="E138" t="str">
            <v>10.1080/00222939400770181</v>
          </cell>
          <cell r="F138" t="str">
            <v>y</v>
          </cell>
          <cell r="G138" t="str">
            <v>a</v>
          </cell>
          <cell r="H138" t="str">
            <v>i</v>
          </cell>
          <cell r="I138">
            <v>5</v>
          </cell>
          <cell r="J138">
            <v>4</v>
          </cell>
          <cell r="K138" t="str">
            <v>n</v>
          </cell>
          <cell r="L138" t="str">
            <v>Drosophila lutescens</v>
          </cell>
          <cell r="M138" t="str">
            <v>diptera</v>
          </cell>
          <cell r="N138" t="str">
            <v>SN</v>
          </cell>
          <cell r="O138">
            <v>38.268332999999998</v>
          </cell>
          <cell r="P138">
            <v>140.86944399999999</v>
          </cell>
          <cell r="Q138">
            <v>0.05</v>
          </cell>
          <cell r="T138">
            <v>40</v>
          </cell>
          <cell r="U138" t="str">
            <v>global average</v>
          </cell>
          <cell r="W138">
            <v>20</v>
          </cell>
        </row>
        <row r="139">
          <cell r="A139">
            <v>20</v>
          </cell>
          <cell r="B139" t="str">
            <v>20-CH</v>
          </cell>
          <cell r="C139" t="str">
            <v>KIMURA, MT; OHTSU, T; YOSHIDA, T; AWASAKI, T; LIN, FJ</v>
          </cell>
          <cell r="D139" t="str">
            <v>CLIMATIC ADAPTATIONS AND DISTRIBUTIONS IN THE DROSOPHILA-TAKAHASHII SPECIES SUBGROUP (DIPTERA, DROSOPHILIDAE)</v>
          </cell>
          <cell r="E139" t="str">
            <v>10.1080/00222939400770181</v>
          </cell>
          <cell r="F139" t="str">
            <v>y</v>
          </cell>
          <cell r="G139" t="str">
            <v>a</v>
          </cell>
          <cell r="H139" t="str">
            <v>i</v>
          </cell>
          <cell r="I139">
            <v>5</v>
          </cell>
          <cell r="J139">
            <v>4</v>
          </cell>
          <cell r="K139" t="str">
            <v>n</v>
          </cell>
          <cell r="L139" t="str">
            <v>Drosophila lutescens</v>
          </cell>
          <cell r="M139" t="str">
            <v>diptera</v>
          </cell>
          <cell r="N139" t="str">
            <v>CH</v>
          </cell>
          <cell r="O139">
            <v>35.607325000000003</v>
          </cell>
          <cell r="P139">
            <v>140.10638599999999</v>
          </cell>
          <cell r="Q139">
            <v>0.05</v>
          </cell>
          <cell r="T139">
            <v>40</v>
          </cell>
          <cell r="U139" t="str">
            <v>global average</v>
          </cell>
          <cell r="W139">
            <v>20</v>
          </cell>
        </row>
        <row r="140">
          <cell r="A140">
            <v>20</v>
          </cell>
          <cell r="B140" t="str">
            <v>20-FT</v>
          </cell>
          <cell r="C140" t="str">
            <v>KIMURA, MT; OHTSU, T; YOSHIDA, T; AWASAKI, T; LIN, FJ</v>
          </cell>
          <cell r="D140" t="str">
            <v>CLIMATIC ADAPTATIONS AND DISTRIBUTIONS IN THE DROSOPHILA-TAKAHASHII SPECIES SUBGROUP (DIPTERA, DROSOPHILIDAE)</v>
          </cell>
          <cell r="E140" t="str">
            <v>10.1080/00222939400770181</v>
          </cell>
          <cell r="F140" t="str">
            <v>y</v>
          </cell>
          <cell r="G140" t="str">
            <v>a</v>
          </cell>
          <cell r="H140" t="str">
            <v>i</v>
          </cell>
          <cell r="I140">
            <v>5</v>
          </cell>
          <cell r="J140">
            <v>4</v>
          </cell>
          <cell r="K140" t="str">
            <v>n</v>
          </cell>
          <cell r="L140" t="str">
            <v>Drosophila lutescens</v>
          </cell>
          <cell r="M140" t="str">
            <v>diptera</v>
          </cell>
          <cell r="N140" t="str">
            <v>FT</v>
          </cell>
          <cell r="O140">
            <v>33.495078999999997</v>
          </cell>
          <cell r="P140">
            <v>130.51859999999999</v>
          </cell>
          <cell r="Q140">
            <v>0.05</v>
          </cell>
          <cell r="T140">
            <v>40</v>
          </cell>
          <cell r="U140" t="str">
            <v>global average</v>
          </cell>
          <cell r="W140">
            <v>20</v>
          </cell>
        </row>
        <row r="141">
          <cell r="A141">
            <v>20</v>
          </cell>
          <cell r="B141" t="str">
            <v>20-KS</v>
          </cell>
          <cell r="C141" t="str">
            <v>KIMURA, MT; OHTSU, T; YOSHIDA, T; AWASAKI, T; LIN, FJ</v>
          </cell>
          <cell r="D141" t="str">
            <v>CLIMATIC ADAPTATIONS AND DISTRIBUTIONS IN THE DROSOPHILA-TAKAHASHII SPECIES SUBGROUP (DIPTERA, DROSOPHILIDAE)</v>
          </cell>
          <cell r="E141" t="str">
            <v>10.1080/00222939400770181</v>
          </cell>
          <cell r="F141" t="str">
            <v>y</v>
          </cell>
          <cell r="G141" t="str">
            <v>a</v>
          </cell>
          <cell r="H141" t="str">
            <v>i</v>
          </cell>
          <cell r="I141">
            <v>5</v>
          </cell>
          <cell r="J141">
            <v>4</v>
          </cell>
          <cell r="K141" t="str">
            <v>n</v>
          </cell>
          <cell r="L141" t="str">
            <v>Drosophila lutescens</v>
          </cell>
          <cell r="M141" t="str">
            <v>diptera</v>
          </cell>
          <cell r="N141" t="str">
            <v>KS</v>
          </cell>
          <cell r="O141">
            <v>31.766667000000002</v>
          </cell>
          <cell r="P141">
            <v>129.80000000000001</v>
          </cell>
          <cell r="Q141">
            <v>0.05</v>
          </cell>
          <cell r="T141">
            <v>40</v>
          </cell>
          <cell r="U141" t="str">
            <v>global average</v>
          </cell>
          <cell r="W141">
            <v>20</v>
          </cell>
        </row>
        <row r="142">
          <cell r="A142">
            <v>20</v>
          </cell>
          <cell r="B142" t="str">
            <v>20-KG</v>
          </cell>
          <cell r="C142" t="str">
            <v>KIMURA, MT; OHTSU, T; YOSHIDA, T; AWASAKI, T; LIN, FJ</v>
          </cell>
          <cell r="D142" t="str">
            <v>CLIMATIC ADAPTATIONS AND DISTRIBUTIONS IN THE DROSOPHILA-TAKAHASHII SPECIES SUBGROUP (DIPTERA, DROSOPHILIDAE)</v>
          </cell>
          <cell r="E142" t="str">
            <v>10.1080/00222939400770181</v>
          </cell>
          <cell r="F142" t="str">
            <v>y</v>
          </cell>
          <cell r="G142" t="str">
            <v>a</v>
          </cell>
          <cell r="H142" t="str">
            <v>i</v>
          </cell>
          <cell r="I142">
            <v>5</v>
          </cell>
          <cell r="J142">
            <v>4</v>
          </cell>
          <cell r="K142" t="str">
            <v>n</v>
          </cell>
          <cell r="L142" t="str">
            <v>Drosophila lutescens</v>
          </cell>
          <cell r="M142" t="str">
            <v>diptera</v>
          </cell>
          <cell r="N142" t="str">
            <v>KG</v>
          </cell>
          <cell r="O142">
            <v>31.596536</v>
          </cell>
          <cell r="P142">
            <v>130.55711700000001</v>
          </cell>
          <cell r="Q142">
            <v>0.05</v>
          </cell>
          <cell r="T142">
            <v>40</v>
          </cell>
          <cell r="U142" t="str">
            <v>global average</v>
          </cell>
          <cell r="W142">
            <v>20</v>
          </cell>
        </row>
        <row r="143">
          <cell r="A143">
            <v>21</v>
          </cell>
          <cell r="B143" t="str">
            <v>21-leningrad</v>
          </cell>
          <cell r="C143" t="str">
            <v>KOVEOS, DS; KROON, A; VEERMAN, A</v>
          </cell>
          <cell r="D143" t="str">
            <v>THE SAME PHOTOPERIODIC CLOCK MAY CONTROL INDUCTION AND MAINTENANCE OF DIAPAUSE IN THE SPIDER-MITE TETRANCHUS-URTICAE</v>
          </cell>
          <cell r="E143" t="str">
            <v>10.1177/074873049300800401</v>
          </cell>
          <cell r="F143" t="str">
            <v>y</v>
          </cell>
          <cell r="G143" t="str">
            <v>a</v>
          </cell>
          <cell r="H143" t="str">
            <v>i</v>
          </cell>
          <cell r="I143">
            <v>8</v>
          </cell>
          <cell r="J143">
            <v>15</v>
          </cell>
          <cell r="K143" t="str">
            <v>n</v>
          </cell>
          <cell r="L143" t="str">
            <v>Tetranychus urticae</v>
          </cell>
          <cell r="M143" t="str">
            <v>Tetranychidae</v>
          </cell>
          <cell r="N143" t="str">
            <v>leningrad</v>
          </cell>
          <cell r="O143">
            <v>59.933332999999998</v>
          </cell>
          <cell r="P143">
            <v>30.266667000000002</v>
          </cell>
          <cell r="Q143">
            <v>0.05</v>
          </cell>
          <cell r="T143">
            <v>250</v>
          </cell>
          <cell r="U143" t="str">
            <v>global average</v>
          </cell>
          <cell r="W143">
            <v>21</v>
          </cell>
        </row>
        <row r="144">
          <cell r="A144">
            <v>21</v>
          </cell>
          <cell r="B144" t="str">
            <v>21-padua</v>
          </cell>
          <cell r="C144" t="str">
            <v>KOVEOS, DS; KROON, A; VEERMAN, A</v>
          </cell>
          <cell r="D144" t="str">
            <v>THE SAME PHOTOPERIODIC CLOCK MAY CONTROL INDUCTION AND MAINTENANCE OF DIAPAUSE IN THE SPIDER-MITE TETRANCHUS-URTICAE</v>
          </cell>
          <cell r="E144" t="str">
            <v>10.1177/074873049300800401</v>
          </cell>
          <cell r="F144" t="str">
            <v>y</v>
          </cell>
          <cell r="G144" t="str">
            <v>a</v>
          </cell>
          <cell r="H144" t="str">
            <v>i</v>
          </cell>
          <cell r="I144">
            <v>8</v>
          </cell>
          <cell r="J144">
            <v>7</v>
          </cell>
          <cell r="L144" t="str">
            <v>Tetranychus urticae</v>
          </cell>
          <cell r="M144" t="str">
            <v>Tetranychidae</v>
          </cell>
          <cell r="N144" t="str">
            <v>padua</v>
          </cell>
          <cell r="O144">
            <v>45.408056000000002</v>
          </cell>
          <cell r="P144">
            <v>11.872222000000001</v>
          </cell>
          <cell r="Q144">
            <v>0.05</v>
          </cell>
          <cell r="T144">
            <v>250</v>
          </cell>
          <cell r="U144" t="str">
            <v>global average</v>
          </cell>
          <cell r="W144">
            <v>21</v>
          </cell>
        </row>
        <row r="145">
          <cell r="A145">
            <v>21</v>
          </cell>
          <cell r="B145" t="str">
            <v>21-warsaw</v>
          </cell>
          <cell r="C145" t="str">
            <v>KOVEOS, DS; KROON, A; VEERMAN, A</v>
          </cell>
          <cell r="D145" t="str">
            <v>THE SAME PHOTOPERIODIC CLOCK MAY CONTROL INDUCTION AND MAINTENANCE OF DIAPAUSE IN THE SPIDER-MITE TETRANCHUS-URTICAE</v>
          </cell>
          <cell r="E145" t="str">
            <v>10.1177/074873049300800401</v>
          </cell>
          <cell r="F145" t="str">
            <v>y</v>
          </cell>
          <cell r="G145" t="str">
            <v>a</v>
          </cell>
          <cell r="H145" t="str">
            <v>i</v>
          </cell>
          <cell r="I145">
            <v>8</v>
          </cell>
          <cell r="J145">
            <v>7</v>
          </cell>
          <cell r="L145" t="str">
            <v>Tetranychus urticae</v>
          </cell>
          <cell r="M145" t="str">
            <v>Tetranychidae</v>
          </cell>
          <cell r="N145" t="str">
            <v>warsaw</v>
          </cell>
          <cell r="O145">
            <v>52.216667000000001</v>
          </cell>
          <cell r="P145">
            <v>21.033332999999999</v>
          </cell>
          <cell r="Q145">
            <v>0.05</v>
          </cell>
          <cell r="T145">
            <v>250</v>
          </cell>
          <cell r="U145" t="str">
            <v>global average</v>
          </cell>
          <cell r="W145">
            <v>21</v>
          </cell>
        </row>
        <row r="146">
          <cell r="A146">
            <v>21</v>
          </cell>
          <cell r="B146" t="str">
            <v>21- Aile-froide</v>
          </cell>
          <cell r="C146" t="str">
            <v>KOVEOS, DS; KROON, A; VEERMAN, A</v>
          </cell>
          <cell r="D146" t="str">
            <v>THE SAME PHOTOPERIODIC CLOCK MAY CONTROL INDUCTION AND MAINTENANCE OF DIAPAUSE IN THE SPIDER-MITE TETRANCHUS-URTICAE</v>
          </cell>
          <cell r="E146" t="str">
            <v>10.1177/074873049300800401</v>
          </cell>
          <cell r="F146" t="str">
            <v>y</v>
          </cell>
          <cell r="G146" t="str">
            <v>a</v>
          </cell>
          <cell r="H146" t="str">
            <v>i</v>
          </cell>
          <cell r="I146">
            <v>8</v>
          </cell>
          <cell r="J146">
            <v>8</v>
          </cell>
          <cell r="L146" t="str">
            <v>Tetranychus urticae</v>
          </cell>
          <cell r="M146" t="str">
            <v>Tetranychidae</v>
          </cell>
          <cell r="N146" t="str">
            <v xml:space="preserve"> Aile-froide</v>
          </cell>
          <cell r="O146">
            <v>44.884999999999998</v>
          </cell>
          <cell r="P146">
            <v>6.3561110000000003</v>
          </cell>
          <cell r="Q146">
            <v>0.05</v>
          </cell>
          <cell r="R146">
            <v>1515</v>
          </cell>
          <cell r="T146">
            <v>250</v>
          </cell>
          <cell r="U146" t="str">
            <v>global average</v>
          </cell>
          <cell r="W146">
            <v>21</v>
          </cell>
        </row>
        <row r="147">
          <cell r="A147">
            <v>21</v>
          </cell>
          <cell r="B147" t="str">
            <v>21-Voorne</v>
          </cell>
          <cell r="C147" t="str">
            <v>KOVEOS, DS; KROON, A; VEERMAN, A</v>
          </cell>
          <cell r="D147" t="str">
            <v>THE SAME PHOTOPERIODIC CLOCK MAY CONTROL INDUCTION AND MAINTENANCE OF DIAPAUSE IN THE SPIDER-MITE TETRANCHUS-URTICAE</v>
          </cell>
          <cell r="E147" t="str">
            <v>10.1177/074873049300800401</v>
          </cell>
          <cell r="F147" t="str">
            <v>y</v>
          </cell>
          <cell r="G147" t="str">
            <v>a</v>
          </cell>
          <cell r="H147" t="str">
            <v>i</v>
          </cell>
          <cell r="I147">
            <v>8</v>
          </cell>
          <cell r="J147">
            <v>10</v>
          </cell>
          <cell r="L147" t="str">
            <v>Tetranychus urticae</v>
          </cell>
          <cell r="M147" t="str">
            <v>Tetranychidae</v>
          </cell>
          <cell r="N147" t="str">
            <v>Voorne</v>
          </cell>
          <cell r="O147">
            <v>51.816667000000002</v>
          </cell>
          <cell r="P147">
            <v>4.1833330000000002</v>
          </cell>
          <cell r="Q147">
            <v>0.05</v>
          </cell>
          <cell r="T147">
            <v>250</v>
          </cell>
          <cell r="U147" t="str">
            <v>global average</v>
          </cell>
          <cell r="W147">
            <v>21</v>
          </cell>
        </row>
        <row r="148">
          <cell r="A148">
            <v>21</v>
          </cell>
          <cell r="B148" t="str">
            <v>21-Thessaloniki1</v>
          </cell>
          <cell r="C148" t="str">
            <v>KOVEOS, DS; KROON, A; VEERMAN, A</v>
          </cell>
          <cell r="D148" t="str">
            <v>THE SAME PHOTOPERIODIC CLOCK MAY CONTROL INDUCTION AND MAINTENANCE OF DIAPAUSE IN THE SPIDER-MITE TETRANCHUS-URTICAE</v>
          </cell>
          <cell r="E148" t="str">
            <v>10.1177/074873049300800401</v>
          </cell>
          <cell r="F148" t="str">
            <v>y</v>
          </cell>
          <cell r="G148" t="str">
            <v>a</v>
          </cell>
          <cell r="H148" t="str">
            <v>i</v>
          </cell>
          <cell r="I148">
            <v>8</v>
          </cell>
          <cell r="J148">
            <v>7</v>
          </cell>
          <cell r="L148" t="str">
            <v>Tetranychus urticae</v>
          </cell>
          <cell r="M148" t="str">
            <v>Tetranychidae</v>
          </cell>
          <cell r="N148" t="str">
            <v>Thessaloniki1</v>
          </cell>
          <cell r="O148">
            <v>40.647221999999999</v>
          </cell>
          <cell r="P148">
            <v>22.963889000000002</v>
          </cell>
          <cell r="Q148">
            <v>0.05</v>
          </cell>
          <cell r="T148">
            <v>250</v>
          </cell>
          <cell r="U148" t="str">
            <v>global average</v>
          </cell>
          <cell r="W148">
            <v>21</v>
          </cell>
        </row>
        <row r="149">
          <cell r="A149">
            <v>21</v>
          </cell>
          <cell r="B149" t="str">
            <v>21- Susch</v>
          </cell>
          <cell r="C149" t="str">
            <v>KOVEOS, DS; KROON, A; VEERMAN, A</v>
          </cell>
          <cell r="D149" t="str">
            <v>THE SAME PHOTOPERIODIC CLOCK MAY CONTROL INDUCTION AND MAINTENANCE OF DIAPAUSE IN THE SPIDER-MITE TETRANCHUS-URTICAE</v>
          </cell>
          <cell r="E149" t="str">
            <v>10.1177/074873049300800401</v>
          </cell>
          <cell r="F149" t="str">
            <v>y</v>
          </cell>
          <cell r="G149" t="str">
            <v>a</v>
          </cell>
          <cell r="H149" t="str">
            <v>i</v>
          </cell>
          <cell r="I149">
            <v>8</v>
          </cell>
          <cell r="J149">
            <v>7</v>
          </cell>
          <cell r="L149" t="str">
            <v>Tetranychus urticae</v>
          </cell>
          <cell r="M149" t="str">
            <v>Tetranychidae</v>
          </cell>
          <cell r="N149" t="str">
            <v xml:space="preserve"> Susch</v>
          </cell>
          <cell r="O149">
            <v>46.749994999999998</v>
          </cell>
          <cell r="P149">
            <v>10.066666</v>
          </cell>
          <cell r="Q149">
            <v>0.05</v>
          </cell>
          <cell r="R149">
            <v>1450</v>
          </cell>
          <cell r="T149">
            <v>250</v>
          </cell>
          <cell r="U149" t="str">
            <v>global average</v>
          </cell>
          <cell r="W149">
            <v>21</v>
          </cell>
        </row>
        <row r="150">
          <cell r="A150">
            <v>21</v>
          </cell>
          <cell r="B150" t="str">
            <v>21-Thessaloniki2</v>
          </cell>
          <cell r="C150" t="str">
            <v>KOVEOS, DS; KROON, A; VEERMAN, A</v>
          </cell>
          <cell r="D150" t="str">
            <v>THE SAME PHOTOPERIODIC CLOCK MAY CONTROL INDUCTION AND MAINTENANCE OF DIAPAUSE IN THE SPIDER-MITE TETRANCHUS-URTICAE</v>
          </cell>
          <cell r="E150" t="str">
            <v>10.1177/074873049300800401</v>
          </cell>
          <cell r="F150" t="str">
            <v>y</v>
          </cell>
          <cell r="G150" t="str">
            <v>a</v>
          </cell>
          <cell r="H150" t="str">
            <v>i</v>
          </cell>
          <cell r="I150">
            <v>8</v>
          </cell>
          <cell r="J150">
            <v>12</v>
          </cell>
          <cell r="L150" t="str">
            <v>Tetranychus urticae</v>
          </cell>
          <cell r="M150" t="str">
            <v>Tetranychidae</v>
          </cell>
          <cell r="N150" t="str">
            <v>Thessaloniki2</v>
          </cell>
          <cell r="O150">
            <v>40.647221999999999</v>
          </cell>
          <cell r="P150">
            <v>22.963889000000002</v>
          </cell>
          <cell r="Q150">
            <v>0.05</v>
          </cell>
          <cell r="T150">
            <v>250</v>
          </cell>
          <cell r="U150" t="str">
            <v>global average</v>
          </cell>
          <cell r="W150">
            <v>21</v>
          </cell>
        </row>
        <row r="151">
          <cell r="A151">
            <v>22</v>
          </cell>
          <cell r="B151" t="str">
            <v>22- Sagamihara</v>
          </cell>
          <cell r="C151" t="str">
            <v>Kurota, H; Shimada, M</v>
          </cell>
          <cell r="D151" t="str">
            <v>Geographical variation in photoperiodic induction of larval diapause in the bruchid beetle, Bruchidius dorsalis: polymorphism in overwintering stages</v>
          </cell>
          <cell r="E151" t="str">
            <v>10.1046/j.1570-7458.2003.00033.x</v>
          </cell>
          <cell r="F151" t="str">
            <v>y</v>
          </cell>
          <cell r="G151" t="str">
            <v>a</v>
          </cell>
          <cell r="H151" t="str">
            <v>i</v>
          </cell>
          <cell r="I151">
            <v>3</v>
          </cell>
          <cell r="J151">
            <v>5</v>
          </cell>
          <cell r="L151" t="str">
            <v>Bruchidius dorsalis</v>
          </cell>
          <cell r="M151" t="str">
            <v>coleoptera</v>
          </cell>
          <cell r="N151" t="str">
            <v xml:space="preserve"> Sagamihara</v>
          </cell>
          <cell r="O151">
            <v>35.571389000000003</v>
          </cell>
          <cell r="P151">
            <v>139.373333</v>
          </cell>
          <cell r="Q151">
            <v>0.05</v>
          </cell>
          <cell r="R151">
            <v>60</v>
          </cell>
          <cell r="T151">
            <v>60</v>
          </cell>
          <cell r="U151" t="str">
            <v>acc</v>
          </cell>
          <cell r="W151">
            <v>22</v>
          </cell>
        </row>
        <row r="152">
          <cell r="A152">
            <v>22</v>
          </cell>
          <cell r="B152" t="str">
            <v>22- Tatsuno</v>
          </cell>
          <cell r="C152" t="str">
            <v>Kurota, H; Shimada, M</v>
          </cell>
          <cell r="D152" t="str">
            <v>Geographical variation in photoperiodic induction of larval diapause in the bruchid beetle, Bruchidius dorsalis: polymorphism in overwintering stages</v>
          </cell>
          <cell r="E152" t="str">
            <v>10.1046/j.1570-7458.2003.00033.x</v>
          </cell>
          <cell r="F152" t="str">
            <v>y</v>
          </cell>
          <cell r="G152" t="str">
            <v>a</v>
          </cell>
          <cell r="H152" t="str">
            <v>i</v>
          </cell>
          <cell r="I152">
            <v>3</v>
          </cell>
          <cell r="J152">
            <v>5</v>
          </cell>
          <cell r="L152" t="str">
            <v>Bruchidius dorsalis</v>
          </cell>
          <cell r="M152" t="str">
            <v>coleoptera</v>
          </cell>
          <cell r="N152" t="str">
            <v xml:space="preserve"> Tatsuno</v>
          </cell>
          <cell r="O152">
            <v>34.85</v>
          </cell>
          <cell r="P152">
            <v>134.533333</v>
          </cell>
          <cell r="Q152">
            <v>0.05</v>
          </cell>
          <cell r="R152">
            <v>740</v>
          </cell>
          <cell r="T152">
            <v>40</v>
          </cell>
          <cell r="U152" t="str">
            <v>acc</v>
          </cell>
          <cell r="W152">
            <v>22</v>
          </cell>
        </row>
        <row r="153">
          <cell r="A153">
            <v>22</v>
          </cell>
          <cell r="B153" t="str">
            <v>22- Ninohe</v>
          </cell>
          <cell r="C153" t="str">
            <v>Kurota, H; Shimada, M</v>
          </cell>
          <cell r="D153" t="str">
            <v>Geographical variation in photoperiodic induction of larval diapause in the bruchid beetle, Bruchidius dorsalis: polymorphism in overwintering stages</v>
          </cell>
          <cell r="E153" t="str">
            <v>10.1046/j.1570-7458.2003.00033.x</v>
          </cell>
          <cell r="F153" t="str">
            <v>y</v>
          </cell>
          <cell r="G153" t="str">
            <v>a</v>
          </cell>
          <cell r="H153" t="str">
            <v>i</v>
          </cell>
          <cell r="I153">
            <v>3</v>
          </cell>
          <cell r="J153">
            <v>5</v>
          </cell>
          <cell r="L153" t="str">
            <v>Bruchidius dorsalis</v>
          </cell>
          <cell r="M153" t="str">
            <v>coleoptera</v>
          </cell>
          <cell r="N153" t="str">
            <v xml:space="preserve"> Ninohe</v>
          </cell>
          <cell r="O153">
            <v>40.271110999999998</v>
          </cell>
          <cell r="P153">
            <v>141.30500000000001</v>
          </cell>
          <cell r="Q153">
            <v>0.05</v>
          </cell>
          <cell r="R153">
            <v>110</v>
          </cell>
          <cell r="T153">
            <v>60</v>
          </cell>
          <cell r="U153" t="str">
            <v>acc</v>
          </cell>
          <cell r="W153">
            <v>22</v>
          </cell>
        </row>
        <row r="154">
          <cell r="A154">
            <v>23</v>
          </cell>
          <cell r="B154" t="str">
            <v>23-himeji</v>
          </cell>
          <cell r="C154" t="str">
            <v>KUWANA, Y</v>
          </cell>
          <cell r="D154" t="str">
            <v>ORIGIN OF LEUKOMA-CANDIDA (STAUDINGER) IN JAPAN AS INFERRED FROM GEOGRAPHICAL VARIATION IN PHOTOPERIODIC RESPONSE</v>
          </cell>
          <cell r="F154" t="str">
            <v>y</v>
          </cell>
          <cell r="G154" t="str">
            <v>a</v>
          </cell>
          <cell r="H154" t="str">
            <v>i</v>
          </cell>
          <cell r="I154">
            <v>4</v>
          </cell>
          <cell r="J154">
            <v>5</v>
          </cell>
          <cell r="K154" t="str">
            <v>yes, but japanese</v>
          </cell>
          <cell r="L154" t="str">
            <v>Leucoma candida</v>
          </cell>
          <cell r="M154" t="str">
            <v>lepidoptera</v>
          </cell>
          <cell r="N154" t="str">
            <v>himeji</v>
          </cell>
          <cell r="O154">
            <v>34.815277999999999</v>
          </cell>
          <cell r="P154">
            <v>134.68527800000001</v>
          </cell>
          <cell r="T154">
            <v>100</v>
          </cell>
          <cell r="U154" t="str">
            <v>global average</v>
          </cell>
          <cell r="W154">
            <v>23</v>
          </cell>
          <cell r="Y154" t="str">
            <v>larval</v>
          </cell>
        </row>
        <row r="155">
          <cell r="A155">
            <v>23</v>
          </cell>
          <cell r="B155" t="str">
            <v>23-kurashiki</v>
          </cell>
          <cell r="C155" t="str">
            <v>KUWANA, Y</v>
          </cell>
          <cell r="D155" t="str">
            <v>ORIGIN OF LEUKOMA-CANDIDA (STAUDINGER) IN JAPAN AS INFERRED FROM GEOGRAPHICAL VARIATION IN PHOTOPERIODIC RESPONSE</v>
          </cell>
          <cell r="F155" t="str">
            <v>y</v>
          </cell>
          <cell r="G155" t="str">
            <v>a</v>
          </cell>
          <cell r="H155" t="str">
            <v>i</v>
          </cell>
          <cell r="I155">
            <v>4</v>
          </cell>
          <cell r="J155">
            <v>5</v>
          </cell>
          <cell r="L155" t="str">
            <v>Leucoma candida</v>
          </cell>
          <cell r="M155" t="str">
            <v>lepidoptera</v>
          </cell>
          <cell r="N155" t="str">
            <v>kurashiki</v>
          </cell>
          <cell r="O155">
            <v>34.585000000000001</v>
          </cell>
          <cell r="P155">
            <v>133.77194399999999</v>
          </cell>
          <cell r="T155">
            <v>100</v>
          </cell>
          <cell r="U155" t="str">
            <v>global average</v>
          </cell>
          <cell r="W155">
            <v>23</v>
          </cell>
          <cell r="Y155" t="str">
            <v>larval</v>
          </cell>
        </row>
        <row r="156">
          <cell r="A156">
            <v>23</v>
          </cell>
          <cell r="B156" t="str">
            <v>23-okayama</v>
          </cell>
          <cell r="C156" t="str">
            <v>KUWANA, Y</v>
          </cell>
          <cell r="D156" t="str">
            <v>ORIGIN OF LEUKOMA-CANDIDA (STAUDINGER) IN JAPAN AS INFERRED FROM GEOGRAPHICAL VARIATION IN PHOTOPERIODIC RESPONSE</v>
          </cell>
          <cell r="F156" t="str">
            <v>y</v>
          </cell>
          <cell r="G156" t="str">
            <v>a</v>
          </cell>
          <cell r="H156" t="str">
            <v>i</v>
          </cell>
          <cell r="I156">
            <v>4</v>
          </cell>
          <cell r="J156">
            <v>5</v>
          </cell>
          <cell r="L156" t="str">
            <v>Leucoma candida</v>
          </cell>
          <cell r="M156" t="str">
            <v>lepidoptera</v>
          </cell>
          <cell r="N156" t="str">
            <v>okayama</v>
          </cell>
          <cell r="O156">
            <v>34.655278000000003</v>
          </cell>
          <cell r="P156">
            <v>133.919444</v>
          </cell>
          <cell r="T156">
            <v>100</v>
          </cell>
          <cell r="U156" t="str">
            <v>global average</v>
          </cell>
          <cell r="W156">
            <v>23</v>
          </cell>
          <cell r="Y156" t="str">
            <v>larval</v>
          </cell>
        </row>
        <row r="157">
          <cell r="A157">
            <v>23</v>
          </cell>
          <cell r="B157" t="str">
            <v>23-matsumoto</v>
          </cell>
          <cell r="C157" t="str">
            <v>KUWANA, Y</v>
          </cell>
          <cell r="D157" t="str">
            <v>ORIGIN OF LEUKOMA-CANDIDA (STAUDINGER) IN JAPAN AS INFERRED FROM GEOGRAPHICAL VARIATION IN PHOTOPERIODIC RESPONSE</v>
          </cell>
          <cell r="F157" t="str">
            <v>y</v>
          </cell>
          <cell r="G157" t="str">
            <v>a</v>
          </cell>
          <cell r="H157" t="str">
            <v>i</v>
          </cell>
          <cell r="I157">
            <v>4</v>
          </cell>
          <cell r="J157">
            <v>5</v>
          </cell>
          <cell r="L157" t="str">
            <v>Leucoma candida</v>
          </cell>
          <cell r="M157" t="str">
            <v>lepidoptera</v>
          </cell>
          <cell r="N157" t="str">
            <v>matsumoto</v>
          </cell>
          <cell r="O157">
            <v>36.238047000000002</v>
          </cell>
          <cell r="P157">
            <v>137.97198299999999</v>
          </cell>
          <cell r="T157">
            <v>100</v>
          </cell>
          <cell r="U157" t="str">
            <v>global average</v>
          </cell>
          <cell r="W157">
            <v>23</v>
          </cell>
          <cell r="Y157" t="str">
            <v>larval</v>
          </cell>
        </row>
        <row r="158">
          <cell r="A158">
            <v>24</v>
          </cell>
          <cell r="B158" t="str">
            <v>24-Oulu1</v>
          </cell>
          <cell r="C158" t="str">
            <v>LANKINEN, P</v>
          </cell>
          <cell r="D158" t="str">
            <v>GEOGRAPHICAL VARIATION IN CIRCADIAN ECLOSION RHYTHM AND PHOTOPERIODIC ADULT DIAPAUSE IN DROSOPHILA-LITTORALIS</v>
          </cell>
          <cell r="E158" t="str">
            <v>10.1007/BF00612503</v>
          </cell>
          <cell r="F158" t="str">
            <v>y</v>
          </cell>
          <cell r="G158" t="str">
            <v>a</v>
          </cell>
          <cell r="H158" t="str">
            <v>i</v>
          </cell>
          <cell r="J158">
            <v>9</v>
          </cell>
          <cell r="K158" t="str">
            <v>n</v>
          </cell>
          <cell r="L158" t="str">
            <v>drosophila littoralis</v>
          </cell>
          <cell r="M158" t="str">
            <v>diptera</v>
          </cell>
          <cell r="N158" t="str">
            <v>Oulu1</v>
          </cell>
          <cell r="O158">
            <v>65</v>
          </cell>
          <cell r="P158">
            <v>25.416666666666668</v>
          </cell>
          <cell r="Q158">
            <v>1E-3</v>
          </cell>
          <cell r="T158">
            <v>30</v>
          </cell>
          <cell r="U158" t="str">
            <v>global average</v>
          </cell>
          <cell r="W158">
            <v>24</v>
          </cell>
          <cell r="Y158" t="str">
            <v>adult</v>
          </cell>
        </row>
        <row r="159">
          <cell r="A159">
            <v>24</v>
          </cell>
          <cell r="B159" t="str">
            <v>24-Oulu7</v>
          </cell>
          <cell r="C159" t="str">
            <v>LANKINEN, P</v>
          </cell>
          <cell r="D159" t="str">
            <v>GEOGRAPHICAL VARIATION IN CIRCADIAN ECLOSION RHYTHM AND PHOTOPERIODIC ADULT DIAPAUSE IN DROSOPHILA-LITTORALIS</v>
          </cell>
          <cell r="E159" t="str">
            <v>10.1007/BF00612503</v>
          </cell>
          <cell r="F159" t="str">
            <v>y</v>
          </cell>
          <cell r="G159" t="str">
            <v>a</v>
          </cell>
          <cell r="H159" t="str">
            <v>i</v>
          </cell>
          <cell r="J159">
            <v>8</v>
          </cell>
          <cell r="L159" t="str">
            <v>drosophila littoralis</v>
          </cell>
          <cell r="M159" t="str">
            <v>diptera</v>
          </cell>
          <cell r="N159" t="str">
            <v>Oulu7</v>
          </cell>
          <cell r="O159">
            <v>65</v>
          </cell>
          <cell r="P159">
            <v>25.416666666666668</v>
          </cell>
          <cell r="Q159">
            <v>1E-3</v>
          </cell>
          <cell r="T159">
            <v>30</v>
          </cell>
          <cell r="U159" t="str">
            <v>global average</v>
          </cell>
          <cell r="W159">
            <v>24</v>
          </cell>
          <cell r="Y159" t="str">
            <v>adult</v>
          </cell>
        </row>
        <row r="160">
          <cell r="A160">
            <v>24</v>
          </cell>
          <cell r="B160" t="str">
            <v>24-Oulu8</v>
          </cell>
          <cell r="C160" t="str">
            <v>LANKINEN, P</v>
          </cell>
          <cell r="D160" t="str">
            <v>GEOGRAPHICAL VARIATION IN CIRCADIAN ECLOSION RHYTHM AND PHOTOPERIODIC ADULT DIAPAUSE IN DROSOPHILA-LITTORALIS</v>
          </cell>
          <cell r="E160" t="str">
            <v>10.1007/BF00612503</v>
          </cell>
          <cell r="F160" t="str">
            <v>y</v>
          </cell>
          <cell r="G160" t="str">
            <v>a</v>
          </cell>
          <cell r="H160" t="str">
            <v>i</v>
          </cell>
          <cell r="J160">
            <v>5</v>
          </cell>
          <cell r="L160" t="str">
            <v>drosophila littoralis</v>
          </cell>
          <cell r="M160" t="str">
            <v>diptera</v>
          </cell>
          <cell r="N160" t="str">
            <v>Oulu8</v>
          </cell>
          <cell r="O160">
            <v>65</v>
          </cell>
          <cell r="P160">
            <v>25.416666666666668</v>
          </cell>
          <cell r="Q160">
            <v>1E-3</v>
          </cell>
          <cell r="T160">
            <v>30</v>
          </cell>
          <cell r="U160" t="str">
            <v>global average</v>
          </cell>
          <cell r="W160">
            <v>24</v>
          </cell>
          <cell r="Y160" t="str">
            <v>adult</v>
          </cell>
        </row>
        <row r="161">
          <cell r="A161">
            <v>24</v>
          </cell>
          <cell r="B161" t="str">
            <v>24-paltamo1</v>
          </cell>
          <cell r="C161" t="str">
            <v>LANKINEN, P</v>
          </cell>
          <cell r="D161" t="str">
            <v>GEOGRAPHICAL VARIATION IN CIRCADIAN ECLOSION RHYTHM AND PHOTOPERIODIC ADULT DIAPAUSE IN DROSOPHILA-LITTORALIS</v>
          </cell>
          <cell r="E161" t="str">
            <v>10.1007/BF00612503</v>
          </cell>
          <cell r="F161" t="str">
            <v>y</v>
          </cell>
          <cell r="G161" t="str">
            <v>a</v>
          </cell>
          <cell r="H161" t="str">
            <v>i</v>
          </cell>
          <cell r="J161">
            <v>8</v>
          </cell>
          <cell r="L161" t="str">
            <v>drosophila littoralis</v>
          </cell>
          <cell r="M161" t="str">
            <v>diptera</v>
          </cell>
          <cell r="N161" t="str">
            <v>paltamo1</v>
          </cell>
          <cell r="O161">
            <v>64.333333333333329</v>
          </cell>
          <cell r="P161">
            <v>27.833333333333332</v>
          </cell>
          <cell r="T161">
            <v>30</v>
          </cell>
          <cell r="U161" t="str">
            <v>global average</v>
          </cell>
          <cell r="W161">
            <v>24</v>
          </cell>
          <cell r="Y161" t="str">
            <v>adult</v>
          </cell>
        </row>
        <row r="162">
          <cell r="A162">
            <v>24</v>
          </cell>
          <cell r="B162" t="str">
            <v>24-Kuoio3</v>
          </cell>
          <cell r="C162" t="str">
            <v>LANKINEN, P</v>
          </cell>
          <cell r="D162" t="str">
            <v>GEOGRAPHICAL VARIATION IN CIRCADIAN ECLOSION RHYTHM AND PHOTOPERIODIC ADULT DIAPAUSE IN DROSOPHILA-LITTORALIS</v>
          </cell>
          <cell r="E162" t="str">
            <v>10.1007/BF00612503</v>
          </cell>
          <cell r="F162" t="str">
            <v>y</v>
          </cell>
          <cell r="G162" t="str">
            <v>a</v>
          </cell>
          <cell r="H162" t="str">
            <v>i</v>
          </cell>
          <cell r="J162">
            <v>8</v>
          </cell>
          <cell r="L162" t="str">
            <v>drosophila littoralis</v>
          </cell>
          <cell r="M162" t="str">
            <v>diptera</v>
          </cell>
          <cell r="N162" t="str">
            <v>Kuoio3</v>
          </cell>
          <cell r="O162">
            <v>62.916666666666664</v>
          </cell>
          <cell r="P162">
            <v>27.75</v>
          </cell>
          <cell r="T162">
            <v>30</v>
          </cell>
          <cell r="U162" t="str">
            <v>global average</v>
          </cell>
          <cell r="W162">
            <v>24</v>
          </cell>
          <cell r="Y162" t="str">
            <v>adult</v>
          </cell>
        </row>
        <row r="163">
          <cell r="A163">
            <v>24</v>
          </cell>
          <cell r="B163" t="str">
            <v>24- Hollola1</v>
          </cell>
          <cell r="C163" t="str">
            <v>LANKINEN, P</v>
          </cell>
          <cell r="D163" t="str">
            <v>GEOGRAPHICAL VARIATION IN CIRCADIAN ECLOSION RHYTHM AND PHOTOPERIODIC ADULT DIAPAUSE IN DROSOPHILA-LITTORALIS</v>
          </cell>
          <cell r="E163" t="str">
            <v>10.1007/BF00612503</v>
          </cell>
          <cell r="F163" t="str">
            <v>y</v>
          </cell>
          <cell r="G163" t="str">
            <v>a</v>
          </cell>
          <cell r="H163" t="str">
            <v>i</v>
          </cell>
          <cell r="J163">
            <v>8</v>
          </cell>
          <cell r="L163" t="str">
            <v>drosophila littoralis</v>
          </cell>
          <cell r="M163" t="str">
            <v>diptera</v>
          </cell>
          <cell r="N163" t="str">
            <v xml:space="preserve"> Hollola1</v>
          </cell>
          <cell r="O163">
            <v>61.083333333333336</v>
          </cell>
          <cell r="P163">
            <v>25.416666666666668</v>
          </cell>
          <cell r="T163">
            <v>30</v>
          </cell>
          <cell r="U163" t="str">
            <v>global average</v>
          </cell>
          <cell r="W163">
            <v>24</v>
          </cell>
          <cell r="Y163" t="str">
            <v>adult</v>
          </cell>
        </row>
        <row r="164">
          <cell r="A164">
            <v>24</v>
          </cell>
          <cell r="B164" t="str">
            <v>24- Moscow2</v>
          </cell>
          <cell r="C164" t="str">
            <v>LANKINEN, P</v>
          </cell>
          <cell r="D164" t="str">
            <v>GEOGRAPHICAL VARIATION IN CIRCADIAN ECLOSION RHYTHM AND PHOTOPERIODIC ADULT DIAPAUSE IN DROSOPHILA-LITTORALIS</v>
          </cell>
          <cell r="E164" t="str">
            <v>10.1007/BF00612503</v>
          </cell>
          <cell r="F164" t="str">
            <v>y</v>
          </cell>
          <cell r="G164" t="str">
            <v>a</v>
          </cell>
          <cell r="H164" t="str">
            <v>i</v>
          </cell>
          <cell r="J164">
            <v>8</v>
          </cell>
          <cell r="L164" t="str">
            <v>drosophila littoralis</v>
          </cell>
          <cell r="M164" t="str">
            <v>diptera</v>
          </cell>
          <cell r="N164" t="str">
            <v xml:space="preserve"> Moscow2</v>
          </cell>
          <cell r="O164">
            <v>55.75</v>
          </cell>
          <cell r="P164">
            <v>37.5</v>
          </cell>
          <cell r="T164">
            <v>30</v>
          </cell>
          <cell r="U164" t="str">
            <v>global average</v>
          </cell>
          <cell r="W164">
            <v>24</v>
          </cell>
          <cell r="Y164" t="str">
            <v>adult</v>
          </cell>
        </row>
        <row r="165">
          <cell r="A165">
            <v>24</v>
          </cell>
          <cell r="B165" t="str">
            <v>24- Dietikon1</v>
          </cell>
          <cell r="C165" t="str">
            <v>LANKINEN, P</v>
          </cell>
          <cell r="D165" t="str">
            <v>GEOGRAPHICAL VARIATION IN CIRCADIAN ECLOSION RHYTHM AND PHOTOPERIODIC ADULT DIAPAUSE IN DROSOPHILA-LITTORALIS</v>
          </cell>
          <cell r="E165" t="str">
            <v>10.1007/BF00612503</v>
          </cell>
          <cell r="F165" t="str">
            <v>y</v>
          </cell>
          <cell r="G165" t="str">
            <v>a</v>
          </cell>
          <cell r="H165" t="str">
            <v>i</v>
          </cell>
          <cell r="J165">
            <v>8</v>
          </cell>
          <cell r="L165" t="str">
            <v>drosophila littoralis</v>
          </cell>
          <cell r="M165" t="str">
            <v>diptera</v>
          </cell>
          <cell r="N165" t="str">
            <v xml:space="preserve"> Dietikon1</v>
          </cell>
          <cell r="O165">
            <v>47.416666666666664</v>
          </cell>
          <cell r="P165">
            <v>8.5</v>
          </cell>
          <cell r="T165">
            <v>30</v>
          </cell>
          <cell r="U165" t="str">
            <v>global average</v>
          </cell>
          <cell r="W165">
            <v>24</v>
          </cell>
          <cell r="Y165" t="str">
            <v>adult</v>
          </cell>
        </row>
        <row r="166">
          <cell r="A166">
            <v>24</v>
          </cell>
          <cell r="B166" t="str">
            <v>24- Dietikon2</v>
          </cell>
          <cell r="C166" t="str">
            <v>LANKINEN, P</v>
          </cell>
          <cell r="D166" t="str">
            <v>GEOGRAPHICAL VARIATION IN CIRCADIAN ECLOSION RHYTHM AND PHOTOPERIODIC ADULT DIAPAUSE IN DROSOPHILA-LITTORALIS</v>
          </cell>
          <cell r="E166" t="str">
            <v>10.1007/BF00612503</v>
          </cell>
          <cell r="F166" t="str">
            <v>y</v>
          </cell>
          <cell r="G166" t="str">
            <v>a</v>
          </cell>
          <cell r="H166" t="str">
            <v>i</v>
          </cell>
          <cell r="J166">
            <v>9</v>
          </cell>
          <cell r="L166" t="str">
            <v>drosophila littoralis</v>
          </cell>
          <cell r="M166" t="str">
            <v>diptera</v>
          </cell>
          <cell r="N166" t="str">
            <v xml:space="preserve"> Dietikon2</v>
          </cell>
          <cell r="O166">
            <v>47.416666666666664</v>
          </cell>
          <cell r="P166">
            <v>8.5</v>
          </cell>
          <cell r="T166">
            <v>30</v>
          </cell>
          <cell r="U166" t="str">
            <v>global average</v>
          </cell>
          <cell r="W166">
            <v>24</v>
          </cell>
          <cell r="Y166" t="str">
            <v>adult</v>
          </cell>
        </row>
        <row r="167">
          <cell r="A167">
            <v>24</v>
          </cell>
          <cell r="B167" t="str">
            <v>24- Ticino4</v>
          </cell>
          <cell r="C167" t="str">
            <v>LANKINEN, P</v>
          </cell>
          <cell r="D167" t="str">
            <v>GEOGRAPHICAL VARIATION IN CIRCADIAN ECLOSION RHYTHM AND PHOTOPERIODIC ADULT DIAPAUSE IN DROSOPHILA-LITTORALIS</v>
          </cell>
          <cell r="E167" t="str">
            <v>10.1007/BF00612503</v>
          </cell>
          <cell r="F167" t="str">
            <v>y</v>
          </cell>
          <cell r="G167" t="str">
            <v>a</v>
          </cell>
          <cell r="H167" t="str">
            <v>i</v>
          </cell>
          <cell r="J167">
            <v>9</v>
          </cell>
          <cell r="L167" t="str">
            <v>drosophila littoralis</v>
          </cell>
          <cell r="M167" t="str">
            <v>diptera</v>
          </cell>
          <cell r="N167" t="str">
            <v xml:space="preserve"> Ticino4</v>
          </cell>
          <cell r="O167">
            <v>46.166666666666664</v>
          </cell>
          <cell r="P167">
            <v>8.8333333333333339</v>
          </cell>
          <cell r="T167">
            <v>30</v>
          </cell>
          <cell r="U167" t="str">
            <v>global average</v>
          </cell>
          <cell r="W167">
            <v>24</v>
          </cell>
          <cell r="Y167" t="str">
            <v>adult</v>
          </cell>
        </row>
        <row r="168">
          <cell r="A168">
            <v>24</v>
          </cell>
          <cell r="B168" t="str">
            <v>24- Ticino2</v>
          </cell>
          <cell r="C168" t="str">
            <v>LANKINEN, P</v>
          </cell>
          <cell r="D168" t="str">
            <v>GEOGRAPHICAL VARIATION IN CIRCADIAN ECLOSION RHYTHM AND PHOTOPERIODIC ADULT DIAPAUSE IN DROSOPHILA-LITTORALIS</v>
          </cell>
          <cell r="E168" t="str">
            <v>10.1007/BF00612503</v>
          </cell>
          <cell r="F168" t="str">
            <v>y</v>
          </cell>
          <cell r="G168" t="str">
            <v>a</v>
          </cell>
          <cell r="H168" t="str">
            <v>i</v>
          </cell>
          <cell r="J168">
            <v>9</v>
          </cell>
          <cell r="L168" t="str">
            <v>drosophila littoralis</v>
          </cell>
          <cell r="M168" t="str">
            <v>diptera</v>
          </cell>
          <cell r="N168" t="str">
            <v xml:space="preserve"> Ticino2</v>
          </cell>
          <cell r="O168">
            <v>46.166666666666664</v>
          </cell>
          <cell r="P168">
            <v>8.8333333333333339</v>
          </cell>
          <cell r="T168">
            <v>30</v>
          </cell>
          <cell r="U168" t="str">
            <v>global average</v>
          </cell>
          <cell r="W168">
            <v>24</v>
          </cell>
          <cell r="Y168" t="str">
            <v>adult</v>
          </cell>
        </row>
        <row r="169">
          <cell r="A169">
            <v>24</v>
          </cell>
          <cell r="B169" t="str">
            <v>24- Biograd</v>
          </cell>
          <cell r="C169" t="str">
            <v>LANKINEN, P</v>
          </cell>
          <cell r="D169" t="str">
            <v>GEOGRAPHICAL VARIATION IN CIRCADIAN ECLOSION RHYTHM AND PHOTOPERIODIC ADULT DIAPAUSE IN DROSOPHILA-LITTORALIS</v>
          </cell>
          <cell r="E169" t="str">
            <v>10.1007/BF00612503</v>
          </cell>
          <cell r="F169" t="str">
            <v>y</v>
          </cell>
          <cell r="G169" t="str">
            <v>a</v>
          </cell>
          <cell r="H169" t="str">
            <v>i</v>
          </cell>
          <cell r="J169">
            <v>7</v>
          </cell>
          <cell r="L169" t="str">
            <v>drosophila littoralis</v>
          </cell>
          <cell r="M169" t="str">
            <v>diptera</v>
          </cell>
          <cell r="N169" t="str">
            <v xml:space="preserve"> Biograd</v>
          </cell>
          <cell r="O169">
            <v>43.916666666666664</v>
          </cell>
          <cell r="P169">
            <v>16</v>
          </cell>
          <cell r="T169">
            <v>30</v>
          </cell>
          <cell r="U169" t="str">
            <v>global average</v>
          </cell>
          <cell r="W169">
            <v>24</v>
          </cell>
          <cell r="Y169" t="str">
            <v>adult</v>
          </cell>
        </row>
        <row r="170">
          <cell r="A170">
            <v>24</v>
          </cell>
          <cell r="B170" t="str">
            <v>24- Krasnodar</v>
          </cell>
          <cell r="C170" t="str">
            <v>LANKINEN, P</v>
          </cell>
          <cell r="D170" t="str">
            <v>GEOGRAPHICAL VARIATION IN CIRCADIAN ECLOSION RHYTHM AND PHOTOPERIODIC ADULT DIAPAUSE IN DROSOPHILA-LITTORALIS</v>
          </cell>
          <cell r="E170" t="str">
            <v>10.1007/BF00612503</v>
          </cell>
          <cell r="F170" t="str">
            <v>y</v>
          </cell>
          <cell r="G170" t="str">
            <v>a</v>
          </cell>
          <cell r="H170" t="str">
            <v>i</v>
          </cell>
          <cell r="J170">
            <v>9</v>
          </cell>
          <cell r="L170" t="str">
            <v>drosophila littoralis</v>
          </cell>
          <cell r="M170" t="str">
            <v>diptera</v>
          </cell>
          <cell r="N170" t="str">
            <v xml:space="preserve"> Krasnodar</v>
          </cell>
          <cell r="O170">
            <v>44.666666666666664</v>
          </cell>
          <cell r="P170">
            <v>39.5</v>
          </cell>
          <cell r="T170">
            <v>30</v>
          </cell>
          <cell r="U170" t="str">
            <v>global average</v>
          </cell>
          <cell r="W170">
            <v>24</v>
          </cell>
          <cell r="Y170" t="str">
            <v>adult</v>
          </cell>
        </row>
        <row r="171">
          <cell r="A171">
            <v>24</v>
          </cell>
          <cell r="B171" t="str">
            <v>24- Kutaisi2</v>
          </cell>
          <cell r="C171" t="str">
            <v>LANKINEN, P</v>
          </cell>
          <cell r="D171" t="str">
            <v>GEOGRAPHICAL VARIATION IN CIRCADIAN ECLOSION RHYTHM AND PHOTOPERIODIC ADULT DIAPAUSE IN DROSOPHILA-LITTORALIS</v>
          </cell>
          <cell r="E171" t="str">
            <v>10.1007/BF00612503</v>
          </cell>
          <cell r="F171" t="str">
            <v>y</v>
          </cell>
          <cell r="G171" t="str">
            <v>a</v>
          </cell>
          <cell r="H171" t="str">
            <v>i</v>
          </cell>
          <cell r="J171">
            <v>9</v>
          </cell>
          <cell r="L171" t="str">
            <v>drosophila littoralis</v>
          </cell>
          <cell r="M171" t="str">
            <v>diptera</v>
          </cell>
          <cell r="N171" t="str">
            <v xml:space="preserve"> Kutaisi2</v>
          </cell>
          <cell r="O171">
            <v>42.333333333333336</v>
          </cell>
          <cell r="P171">
            <v>42.666666666666664</v>
          </cell>
          <cell r="T171">
            <v>30</v>
          </cell>
          <cell r="U171" t="str">
            <v>global average</v>
          </cell>
          <cell r="W171">
            <v>24</v>
          </cell>
          <cell r="Y171" t="str">
            <v>adult</v>
          </cell>
        </row>
        <row r="172">
          <cell r="A172">
            <v>24</v>
          </cell>
          <cell r="B172" t="str">
            <v>24- Kutaisi4</v>
          </cell>
          <cell r="C172" t="str">
            <v>LANKINEN, P</v>
          </cell>
          <cell r="D172" t="str">
            <v>GEOGRAPHICAL VARIATION IN CIRCADIAN ECLOSION RHYTHM AND PHOTOPERIODIC ADULT DIAPAUSE IN DROSOPHILA-LITTORALIS</v>
          </cell>
          <cell r="E172" t="str">
            <v>10.1007/BF00612503</v>
          </cell>
          <cell r="F172" t="str">
            <v>y</v>
          </cell>
          <cell r="G172" t="str">
            <v>a</v>
          </cell>
          <cell r="H172" t="str">
            <v>i</v>
          </cell>
          <cell r="J172">
            <v>7</v>
          </cell>
          <cell r="L172" t="str">
            <v>drosophila littoralis</v>
          </cell>
          <cell r="M172" t="str">
            <v>diptera</v>
          </cell>
          <cell r="N172" t="str">
            <v xml:space="preserve"> Kutaisi4</v>
          </cell>
          <cell r="O172">
            <v>42.333333333333336</v>
          </cell>
          <cell r="P172">
            <v>42.666666666666664</v>
          </cell>
          <cell r="T172">
            <v>30</v>
          </cell>
          <cell r="U172" t="str">
            <v>global average</v>
          </cell>
          <cell r="W172">
            <v>24</v>
          </cell>
          <cell r="Y172" t="str">
            <v>adult</v>
          </cell>
        </row>
        <row r="173">
          <cell r="A173">
            <v>24</v>
          </cell>
          <cell r="B173" t="str">
            <v>24- Kutais5</v>
          </cell>
          <cell r="C173" t="str">
            <v>LANKINEN, P</v>
          </cell>
          <cell r="D173" t="str">
            <v>GEOGRAPHICAL VARIATION IN CIRCADIAN ECLOSION RHYTHM AND PHOTOPERIODIC ADULT DIAPAUSE IN DROSOPHILA-LITTORALIS</v>
          </cell>
          <cell r="E173" t="str">
            <v>10.1007/BF00612503</v>
          </cell>
          <cell r="F173" t="str">
            <v>y</v>
          </cell>
          <cell r="G173" t="str">
            <v>a</v>
          </cell>
          <cell r="H173" t="str">
            <v>i</v>
          </cell>
          <cell r="J173">
            <v>9</v>
          </cell>
          <cell r="L173" t="str">
            <v>drosophila littoralis</v>
          </cell>
          <cell r="M173" t="str">
            <v>diptera</v>
          </cell>
          <cell r="N173" t="str">
            <v xml:space="preserve"> Kutais5</v>
          </cell>
          <cell r="O173">
            <v>42.333333333333336</v>
          </cell>
          <cell r="P173">
            <v>42.666666666666664</v>
          </cell>
          <cell r="T173">
            <v>30</v>
          </cell>
          <cell r="U173" t="str">
            <v>global average</v>
          </cell>
          <cell r="W173">
            <v>24</v>
          </cell>
          <cell r="Y173" t="str">
            <v>adult</v>
          </cell>
        </row>
        <row r="174">
          <cell r="A174">
            <v>24</v>
          </cell>
          <cell r="B174" t="str">
            <v>24- Kutaisi7</v>
          </cell>
          <cell r="C174" t="str">
            <v>LANKINEN, P</v>
          </cell>
          <cell r="D174" t="str">
            <v>GEOGRAPHICAL VARIATION IN CIRCADIAN ECLOSION RHYTHM AND PHOTOPERIODIC ADULT DIAPAUSE IN DROSOPHILA-LITTORALIS</v>
          </cell>
          <cell r="E174" t="str">
            <v>10.1007/BF00612503</v>
          </cell>
          <cell r="F174" t="str">
            <v>y</v>
          </cell>
          <cell r="G174" t="str">
            <v>a</v>
          </cell>
          <cell r="H174" t="str">
            <v>i</v>
          </cell>
          <cell r="J174">
            <v>9</v>
          </cell>
          <cell r="L174" t="str">
            <v>drosophila littoralis</v>
          </cell>
          <cell r="M174" t="str">
            <v>diptera</v>
          </cell>
          <cell r="N174" t="str">
            <v xml:space="preserve"> Kutaisi7</v>
          </cell>
          <cell r="O174">
            <v>42.333333333333336</v>
          </cell>
          <cell r="P174">
            <v>42.666666666666664</v>
          </cell>
          <cell r="T174">
            <v>30</v>
          </cell>
          <cell r="U174" t="str">
            <v>global average</v>
          </cell>
          <cell r="W174">
            <v>24</v>
          </cell>
          <cell r="Y174" t="str">
            <v>adult</v>
          </cell>
        </row>
        <row r="175">
          <cell r="A175">
            <v>24</v>
          </cell>
          <cell r="B175" t="str">
            <v>24- Tbilisi</v>
          </cell>
          <cell r="C175" t="str">
            <v>LANKINEN, P</v>
          </cell>
          <cell r="D175" t="str">
            <v>GEOGRAPHICAL VARIATION IN CIRCADIAN ECLOSION RHYTHM AND PHOTOPERIODIC ADULT DIAPAUSE IN DROSOPHILA-LITTORALIS</v>
          </cell>
          <cell r="E175" t="str">
            <v>10.1007/BF00612503</v>
          </cell>
          <cell r="F175" t="str">
            <v>y</v>
          </cell>
          <cell r="G175" t="str">
            <v>a</v>
          </cell>
          <cell r="H175" t="str">
            <v>i</v>
          </cell>
          <cell r="J175">
            <v>9</v>
          </cell>
          <cell r="L175" t="str">
            <v>drosophila littoralis</v>
          </cell>
          <cell r="M175" t="str">
            <v>diptera</v>
          </cell>
          <cell r="N175" t="str">
            <v xml:space="preserve"> Tbilisi</v>
          </cell>
          <cell r="O175">
            <v>41.833333333333336</v>
          </cell>
          <cell r="P175">
            <v>44.5</v>
          </cell>
          <cell r="T175">
            <v>30</v>
          </cell>
          <cell r="U175" t="str">
            <v>global average</v>
          </cell>
          <cell r="W175">
            <v>24</v>
          </cell>
          <cell r="Y175" t="str">
            <v>adult</v>
          </cell>
        </row>
        <row r="176">
          <cell r="A176">
            <v>25</v>
          </cell>
          <cell r="B176" t="str">
            <v>25-</v>
          </cell>
          <cell r="C176" t="str">
            <v>LANKINEN, P; RIIHIMAA, AJ</v>
          </cell>
          <cell r="D176" t="str">
            <v>WEAK CIRCADIAN ECLOSION RHYTHMICITY IN CHYMOMYZA-COSTATA (DIPTERA, DROSOPHILIDAE), AND ITS INDEPENDENCE OF DIAPAUSE TYPE</v>
          </cell>
          <cell r="E176" t="str">
            <v>10.1016/0022-1910(92)90033-A</v>
          </cell>
          <cell r="F176" t="str">
            <v>y-askfordata</v>
          </cell>
          <cell r="G176" t="str">
            <v>a</v>
          </cell>
          <cell r="H176" t="str">
            <v>i</v>
          </cell>
          <cell r="I176">
            <v>12</v>
          </cell>
        </row>
        <row r="177">
          <cell r="A177">
            <v>25</v>
          </cell>
          <cell r="B177" t="str">
            <v>25-</v>
          </cell>
          <cell r="C177" t="str">
            <v>LANKINEN, P; RIIHIMAA, AJ</v>
          </cell>
          <cell r="D177" t="str">
            <v>WEAK CIRCADIAN ECLOSION RHYTHMICITY IN CHYMOMYZA-COSTATA (DIPTERA, DROSOPHILIDAE), AND ITS INDEPENDENCE OF DIAPAUSE TYPE</v>
          </cell>
          <cell r="E177" t="str">
            <v>10.1016/0022-1910(92)90033-A</v>
          </cell>
          <cell r="F177" t="str">
            <v>y-askfordata</v>
          </cell>
        </row>
        <row r="178">
          <cell r="A178">
            <v>25</v>
          </cell>
          <cell r="B178" t="str">
            <v>25-</v>
          </cell>
          <cell r="C178" t="str">
            <v>LANKINEN, P; RIIHIMAA, AJ</v>
          </cell>
          <cell r="D178" t="str">
            <v>WEAK CIRCADIAN ECLOSION RHYTHMICITY IN CHYMOMYZA-COSTATA (DIPTERA, DROSOPHILIDAE), AND ITS INDEPENDENCE OF DIAPAUSE TYPE</v>
          </cell>
          <cell r="E178" t="str">
            <v>10.1016/0022-1910(92)90033-A</v>
          </cell>
          <cell r="F178" t="str">
            <v>y-askfordata</v>
          </cell>
        </row>
        <row r="179">
          <cell r="A179">
            <v>25</v>
          </cell>
          <cell r="B179" t="str">
            <v>25-</v>
          </cell>
          <cell r="C179" t="str">
            <v>LANKINEN, P; RIIHIMAA, AJ</v>
          </cell>
          <cell r="D179" t="str">
            <v>WEAK CIRCADIAN ECLOSION RHYTHMICITY IN CHYMOMYZA-COSTATA (DIPTERA, DROSOPHILIDAE), AND ITS INDEPENDENCE OF DIAPAUSE TYPE</v>
          </cell>
          <cell r="E179" t="str">
            <v>10.1016/0022-1910(92)90033-A</v>
          </cell>
          <cell r="F179" t="str">
            <v>y-askfordata</v>
          </cell>
        </row>
        <row r="180">
          <cell r="A180">
            <v>25</v>
          </cell>
          <cell r="B180" t="str">
            <v>25-</v>
          </cell>
          <cell r="C180" t="str">
            <v>LANKINEN, P; RIIHIMAA, AJ</v>
          </cell>
          <cell r="D180" t="str">
            <v>WEAK CIRCADIAN ECLOSION RHYTHMICITY IN CHYMOMYZA-COSTATA (DIPTERA, DROSOPHILIDAE), AND ITS INDEPENDENCE OF DIAPAUSE TYPE</v>
          </cell>
          <cell r="E180" t="str">
            <v>10.1016/0022-1910(92)90033-A</v>
          </cell>
          <cell r="F180" t="str">
            <v>y-askfordata</v>
          </cell>
        </row>
        <row r="181">
          <cell r="A181">
            <v>25</v>
          </cell>
          <cell r="B181" t="str">
            <v>25-</v>
          </cell>
          <cell r="C181" t="str">
            <v>LANKINEN, P; RIIHIMAA, AJ</v>
          </cell>
          <cell r="D181" t="str">
            <v>WEAK CIRCADIAN ECLOSION RHYTHMICITY IN CHYMOMYZA-COSTATA (DIPTERA, DROSOPHILIDAE), AND ITS INDEPENDENCE OF DIAPAUSE TYPE</v>
          </cell>
          <cell r="E181" t="str">
            <v>10.1016/0022-1910(92)90033-A</v>
          </cell>
          <cell r="F181" t="str">
            <v>y-askfordata</v>
          </cell>
        </row>
        <row r="182">
          <cell r="A182">
            <v>25</v>
          </cell>
          <cell r="B182" t="str">
            <v>25-</v>
          </cell>
          <cell r="C182" t="str">
            <v>LANKINEN, P; RIIHIMAA, AJ</v>
          </cell>
          <cell r="D182" t="str">
            <v>WEAK CIRCADIAN ECLOSION RHYTHMICITY IN CHYMOMYZA-COSTATA (DIPTERA, DROSOPHILIDAE), AND ITS INDEPENDENCE OF DIAPAUSE TYPE</v>
          </cell>
          <cell r="E182" t="str">
            <v>10.1016/0022-1910(92)90033-A</v>
          </cell>
          <cell r="F182" t="str">
            <v>y-askfordata</v>
          </cell>
        </row>
        <row r="183">
          <cell r="A183">
            <v>25</v>
          </cell>
          <cell r="B183" t="str">
            <v>25-</v>
          </cell>
          <cell r="C183" t="str">
            <v>LANKINEN, P; RIIHIMAA, AJ</v>
          </cell>
          <cell r="D183" t="str">
            <v>WEAK CIRCADIAN ECLOSION RHYTHMICITY IN CHYMOMYZA-COSTATA (DIPTERA, DROSOPHILIDAE), AND ITS INDEPENDENCE OF DIAPAUSE TYPE</v>
          </cell>
          <cell r="E183" t="str">
            <v>10.1016/0022-1910(92)90033-A</v>
          </cell>
          <cell r="F183" t="str">
            <v>y-askfordata</v>
          </cell>
        </row>
        <row r="184">
          <cell r="A184">
            <v>25</v>
          </cell>
          <cell r="B184" t="str">
            <v>25-</v>
          </cell>
          <cell r="C184" t="str">
            <v>LANKINEN, P; RIIHIMAA, AJ</v>
          </cell>
          <cell r="D184" t="str">
            <v>WEAK CIRCADIAN ECLOSION RHYTHMICITY IN CHYMOMYZA-COSTATA (DIPTERA, DROSOPHILIDAE), AND ITS INDEPENDENCE OF DIAPAUSE TYPE</v>
          </cell>
          <cell r="E184" t="str">
            <v>10.1016/0022-1910(92)90033-A</v>
          </cell>
          <cell r="F184" t="str">
            <v>y-askfordata</v>
          </cell>
        </row>
        <row r="185">
          <cell r="A185">
            <v>25</v>
          </cell>
          <cell r="B185" t="str">
            <v>25-</v>
          </cell>
          <cell r="C185" t="str">
            <v>LANKINEN, P; RIIHIMAA, AJ</v>
          </cell>
          <cell r="D185" t="str">
            <v>WEAK CIRCADIAN ECLOSION RHYTHMICITY IN CHYMOMYZA-COSTATA (DIPTERA, DROSOPHILIDAE), AND ITS INDEPENDENCE OF DIAPAUSE TYPE</v>
          </cell>
          <cell r="E185" t="str">
            <v>10.1016/0022-1910(92)90033-A</v>
          </cell>
          <cell r="F185" t="str">
            <v>y-askfordata</v>
          </cell>
        </row>
        <row r="186">
          <cell r="A186">
            <v>25</v>
          </cell>
          <cell r="B186" t="str">
            <v>25-</v>
          </cell>
          <cell r="C186" t="str">
            <v>LANKINEN, P; RIIHIMAA, AJ</v>
          </cell>
          <cell r="D186" t="str">
            <v>WEAK CIRCADIAN ECLOSION RHYTHMICITY IN CHYMOMYZA-COSTATA (DIPTERA, DROSOPHILIDAE), AND ITS INDEPENDENCE OF DIAPAUSE TYPE</v>
          </cell>
          <cell r="E186" t="str">
            <v>10.1016/0022-1910(92)90033-A</v>
          </cell>
          <cell r="F186" t="str">
            <v>y-askfordata</v>
          </cell>
        </row>
        <row r="187">
          <cell r="A187">
            <v>25</v>
          </cell>
          <cell r="B187" t="str">
            <v>25-</v>
          </cell>
          <cell r="C187" t="str">
            <v>LANKINEN, P; RIIHIMAA, AJ</v>
          </cell>
          <cell r="D187" t="str">
            <v>WEAK CIRCADIAN ECLOSION RHYTHMICITY IN CHYMOMYZA-COSTATA (DIPTERA, DROSOPHILIDAE), AND ITS INDEPENDENCE OF DIAPAUSE TYPE</v>
          </cell>
          <cell r="E187" t="str">
            <v>10.1016/0022-1910(92)90033-A</v>
          </cell>
          <cell r="F187" t="str">
            <v>y-askfordata</v>
          </cell>
        </row>
        <row r="188">
          <cell r="A188">
            <v>26</v>
          </cell>
          <cell r="B188" t="str">
            <v>26-Pelkosenniemi</v>
          </cell>
          <cell r="C188" t="str">
            <v>Lankinen, P; Tyukmaeva, VI; Hoikkala, A</v>
          </cell>
          <cell r="D188" t="str">
            <v>Northern Drosophila montana flies show variation both within and between cline populations in the critical day length evoking reproductive diapause</v>
          </cell>
          <cell r="E188" t="str">
            <v>10.1016/j.jinsphys.2013.05.006</v>
          </cell>
          <cell r="F188" t="str">
            <v>y</v>
          </cell>
          <cell r="G188" t="str">
            <v>a</v>
          </cell>
          <cell r="H188" t="str">
            <v>i</v>
          </cell>
          <cell r="I188">
            <v>105</v>
          </cell>
          <cell r="J188">
            <v>14</v>
          </cell>
          <cell r="L188" t="str">
            <v>drosophila montana</v>
          </cell>
          <cell r="M188" t="str">
            <v>diptera</v>
          </cell>
          <cell r="N188" t="str">
            <v>Pelkosenniemi</v>
          </cell>
          <cell r="O188" t="str">
            <v>67.1N</v>
          </cell>
          <cell r="P188" t="str">
            <v>27.3E</v>
          </cell>
          <cell r="T188">
            <v>100</v>
          </cell>
          <cell r="U188" t="str">
            <v>global average</v>
          </cell>
          <cell r="V188">
            <v>14</v>
          </cell>
          <cell r="W188" t="str">
            <v>t26</v>
          </cell>
          <cell r="X188">
            <v>21</v>
          </cell>
          <cell r="Y188" t="str">
            <v>adult</v>
          </cell>
        </row>
        <row r="189">
          <cell r="A189">
            <v>26</v>
          </cell>
          <cell r="B189" t="str">
            <v>26-Oulanka</v>
          </cell>
          <cell r="C189" t="str">
            <v>Lankinen, P; Tyukmaeva, VI; Hoikkala, A</v>
          </cell>
          <cell r="D189" t="str">
            <v>Northern Drosophila montana flies show variation both within and between cline populations in the critical day length evoking reproductive diapause</v>
          </cell>
          <cell r="E189" t="str">
            <v>10.1016/j.jinsphys.2013.05.006</v>
          </cell>
          <cell r="F189" t="str">
            <v>y</v>
          </cell>
          <cell r="G189" t="str">
            <v>a</v>
          </cell>
          <cell r="H189" t="str">
            <v>i</v>
          </cell>
          <cell r="I189">
            <v>105</v>
          </cell>
          <cell r="J189">
            <v>44</v>
          </cell>
          <cell r="L189" t="str">
            <v>drosophila montana</v>
          </cell>
          <cell r="M189" t="str">
            <v>diptera</v>
          </cell>
          <cell r="N189" t="str">
            <v>Oulanka</v>
          </cell>
          <cell r="O189" t="str">
            <v>66.4N</v>
          </cell>
          <cell r="P189" t="str">
            <v>29.2E</v>
          </cell>
          <cell r="T189">
            <v>100</v>
          </cell>
          <cell r="U189" t="str">
            <v>global average</v>
          </cell>
          <cell r="V189">
            <v>44</v>
          </cell>
          <cell r="W189" t="str">
            <v>t26</v>
          </cell>
          <cell r="X189">
            <v>21</v>
          </cell>
          <cell r="Y189" t="str">
            <v>adult</v>
          </cell>
        </row>
        <row r="190">
          <cell r="A190">
            <v>26</v>
          </cell>
          <cell r="B190" t="str">
            <v>26-Kemi</v>
          </cell>
          <cell r="C190" t="str">
            <v>Lankinen, P; Tyukmaeva, VI; Hoikkala, A</v>
          </cell>
          <cell r="D190" t="str">
            <v>Northern Drosophila montana flies show variation both within and between cline populations in the critical day length evoking reproductive diapause</v>
          </cell>
          <cell r="E190" t="str">
            <v>10.1016/j.jinsphys.2013.05.006</v>
          </cell>
          <cell r="F190" t="str">
            <v>y</v>
          </cell>
          <cell r="G190" t="str">
            <v>a</v>
          </cell>
          <cell r="H190" t="str">
            <v>i</v>
          </cell>
          <cell r="I190">
            <v>105</v>
          </cell>
          <cell r="J190">
            <v>7</v>
          </cell>
          <cell r="L190" t="str">
            <v>drosophila montana</v>
          </cell>
          <cell r="M190" t="str">
            <v>diptera</v>
          </cell>
          <cell r="N190" t="str">
            <v>Kemi</v>
          </cell>
          <cell r="O190" t="str">
            <v>65.7N</v>
          </cell>
          <cell r="P190" t="str">
            <v>24.7E</v>
          </cell>
          <cell r="T190">
            <v>100</v>
          </cell>
          <cell r="U190" t="str">
            <v>global average</v>
          </cell>
          <cell r="V190">
            <v>7</v>
          </cell>
          <cell r="W190" t="str">
            <v>t26</v>
          </cell>
          <cell r="X190">
            <v>21</v>
          </cell>
          <cell r="Y190" t="str">
            <v>adult</v>
          </cell>
        </row>
        <row r="191">
          <cell r="A191">
            <v>26</v>
          </cell>
          <cell r="B191" t="str">
            <v>26-Pudasjärvi</v>
          </cell>
          <cell r="C191" t="str">
            <v>Lankinen, P; Tyukmaeva, VI; Hoikkala, A</v>
          </cell>
          <cell r="D191" t="str">
            <v>Northern Drosophila montana flies show variation both within and between cline populations in the critical day length evoking reproductive diapause</v>
          </cell>
          <cell r="E191" t="str">
            <v>10.1016/j.jinsphys.2013.05.006</v>
          </cell>
          <cell r="F191" t="str">
            <v>y</v>
          </cell>
          <cell r="G191" t="str">
            <v>a</v>
          </cell>
          <cell r="H191" t="str">
            <v>i</v>
          </cell>
          <cell r="I191">
            <v>105</v>
          </cell>
          <cell r="J191">
            <v>15</v>
          </cell>
          <cell r="L191" t="str">
            <v>drosophila montana</v>
          </cell>
          <cell r="M191" t="str">
            <v>diptera</v>
          </cell>
          <cell r="N191" t="str">
            <v>Pudasjärvi</v>
          </cell>
          <cell r="O191" t="str">
            <v>65.4N</v>
          </cell>
          <cell r="P191" t="str">
            <v>27.0E</v>
          </cell>
          <cell r="T191">
            <v>100</v>
          </cell>
          <cell r="U191" t="str">
            <v>global average</v>
          </cell>
          <cell r="V191">
            <v>15</v>
          </cell>
          <cell r="W191" t="str">
            <v>t26</v>
          </cell>
          <cell r="X191">
            <v>21</v>
          </cell>
          <cell r="Y191" t="str">
            <v>adult</v>
          </cell>
        </row>
        <row r="192">
          <cell r="A192">
            <v>26</v>
          </cell>
          <cell r="B192" t="str">
            <v>26-Paltamo</v>
          </cell>
          <cell r="C192" t="str">
            <v>Lankinen, P; Tyukmaeva, VI; Hoikkala, A</v>
          </cell>
          <cell r="D192" t="str">
            <v>Northern Drosophila montana flies show variation both within and between cline populations in the critical day length evoking reproductive diapause</v>
          </cell>
          <cell r="E192" t="str">
            <v>10.1016/j.jinsphys.2013.05.006</v>
          </cell>
          <cell r="F192" t="str">
            <v>y</v>
          </cell>
          <cell r="G192" t="str">
            <v>a</v>
          </cell>
          <cell r="H192" t="str">
            <v>i</v>
          </cell>
          <cell r="I192">
            <v>105</v>
          </cell>
          <cell r="J192">
            <v>6</v>
          </cell>
          <cell r="L192" t="str">
            <v>drosophila montana</v>
          </cell>
          <cell r="M192" t="str">
            <v>diptera</v>
          </cell>
          <cell r="N192" t="str">
            <v>Paltamo</v>
          </cell>
          <cell r="O192" t="str">
            <v>64.3N</v>
          </cell>
          <cell r="P192" t="str">
            <v>27.9E</v>
          </cell>
          <cell r="T192">
            <v>100</v>
          </cell>
          <cell r="U192" t="str">
            <v>global average</v>
          </cell>
          <cell r="V192">
            <v>6</v>
          </cell>
          <cell r="W192" t="str">
            <v>t26</v>
          </cell>
          <cell r="X192">
            <v>21</v>
          </cell>
          <cell r="Y192" t="str">
            <v>adult</v>
          </cell>
        </row>
        <row r="193">
          <cell r="A193">
            <v>26</v>
          </cell>
          <cell r="B193" t="str">
            <v>26-Jyväskylä</v>
          </cell>
          <cell r="C193" t="str">
            <v>Lankinen, P; Tyukmaeva, VI; Hoikkala, A</v>
          </cell>
          <cell r="D193" t="str">
            <v>Northern Drosophila montana flies show variation both within and between cline populations in the critical day length evoking reproductive diapause</v>
          </cell>
          <cell r="E193" t="str">
            <v>10.1016/j.jinsphys.2013.05.006</v>
          </cell>
          <cell r="F193" t="str">
            <v>y</v>
          </cell>
          <cell r="G193" t="str">
            <v>a</v>
          </cell>
          <cell r="H193" t="str">
            <v>i</v>
          </cell>
          <cell r="I193">
            <v>105</v>
          </cell>
          <cell r="J193">
            <v>7</v>
          </cell>
          <cell r="L193" t="str">
            <v>drosophila montana</v>
          </cell>
          <cell r="M193" t="str">
            <v>diptera</v>
          </cell>
          <cell r="N193" t="str">
            <v>Jyväskylä</v>
          </cell>
          <cell r="O193" t="str">
            <v>62.2N</v>
          </cell>
          <cell r="P193" t="str">
            <v>25.7E</v>
          </cell>
          <cell r="T193">
            <v>100</v>
          </cell>
          <cell r="U193" t="str">
            <v>global average</v>
          </cell>
          <cell r="V193">
            <v>7</v>
          </cell>
          <cell r="W193" t="str">
            <v>t26</v>
          </cell>
          <cell r="X193">
            <v>21</v>
          </cell>
          <cell r="Y193" t="str">
            <v>adult</v>
          </cell>
        </row>
        <row r="194">
          <cell r="A194">
            <v>26</v>
          </cell>
          <cell r="B194" t="str">
            <v>26-Lahti</v>
          </cell>
          <cell r="C194" t="str">
            <v>Lankinen, P; Tyukmaeva, VI; Hoikkala, A</v>
          </cell>
          <cell r="D194" t="str">
            <v>Northern Drosophila montana flies show variation both within and between cline populations in the critical day length evoking reproductive diapause</v>
          </cell>
          <cell r="E194" t="str">
            <v>10.1016/j.jinsphys.2013.05.006</v>
          </cell>
          <cell r="F194" t="str">
            <v>y</v>
          </cell>
          <cell r="G194" t="str">
            <v>a</v>
          </cell>
          <cell r="H194" t="str">
            <v>i</v>
          </cell>
          <cell r="I194">
            <v>105</v>
          </cell>
          <cell r="J194">
            <v>12</v>
          </cell>
          <cell r="L194" t="str">
            <v>drosophila montana</v>
          </cell>
          <cell r="M194" t="str">
            <v>diptera</v>
          </cell>
          <cell r="N194" t="str">
            <v>Lahti</v>
          </cell>
          <cell r="O194">
            <v>61.1</v>
          </cell>
          <cell r="P194" t="str">
            <v>25.7E</v>
          </cell>
          <cell r="T194">
            <v>100</v>
          </cell>
          <cell r="U194" t="str">
            <v>global average</v>
          </cell>
          <cell r="V194">
            <v>12</v>
          </cell>
          <cell r="W194" t="str">
            <v>t26</v>
          </cell>
          <cell r="X194">
            <v>21</v>
          </cell>
          <cell r="Y194" t="str">
            <v>adult</v>
          </cell>
        </row>
        <row r="195">
          <cell r="A195">
            <v>27</v>
          </cell>
          <cell r="B195" t="str">
            <v>27-Padua_A</v>
          </cell>
          <cell r="C195" t="str">
            <v>Lehmann, P; Lyytinen, A; Piiroinen, S; Lindstrom, L</v>
          </cell>
          <cell r="D195" t="str">
            <v>Latitudinal differences in diapause related photoperiodic responses of European Colorado potato beetles (Leptinotarsa decemlineata)</v>
          </cell>
          <cell r="E195" t="str">
            <v>10.1007/s10682-015-9755-x</v>
          </cell>
          <cell r="F195" t="str">
            <v>y</v>
          </cell>
          <cell r="G195" t="str">
            <v>a</v>
          </cell>
          <cell r="H195" t="str">
            <v>i</v>
          </cell>
          <cell r="I195">
            <v>6</v>
          </cell>
          <cell r="J195">
            <v>6</v>
          </cell>
          <cell r="L195" t="str">
            <v>leptinotarsa decemlineata</v>
          </cell>
          <cell r="M195" t="str">
            <v>coleoptera</v>
          </cell>
          <cell r="N195" t="str">
            <v>Padua_A</v>
          </cell>
          <cell r="O195">
            <v>45.8</v>
          </cell>
          <cell r="P195">
            <v>12.116666666666667</v>
          </cell>
          <cell r="T195">
            <v>25.6</v>
          </cell>
          <cell r="U195" t="str">
            <v>acc</v>
          </cell>
          <cell r="W195" t="str">
            <v>27_1</v>
          </cell>
          <cell r="Y195" t="str">
            <v>adult</v>
          </cell>
        </row>
        <row r="196">
          <cell r="A196">
            <v>27</v>
          </cell>
          <cell r="B196" t="str">
            <v>27-Emmen</v>
          </cell>
          <cell r="C196" t="str">
            <v>Lehmann, P; Lyytinen, A; Piiroinen, S; Lindstrom, L</v>
          </cell>
          <cell r="D196" t="str">
            <v>Latitudinal differences in diapause related photoperiodic responses of European Colorado potato beetles (Leptinotarsa decemlineata)</v>
          </cell>
          <cell r="E196" t="str">
            <v>10.1007/s10682-015-9755-x</v>
          </cell>
          <cell r="F196" t="str">
            <v>y</v>
          </cell>
          <cell r="G196" t="str">
            <v>a</v>
          </cell>
          <cell r="H196" t="str">
            <v>i</v>
          </cell>
          <cell r="I196">
            <v>6</v>
          </cell>
          <cell r="J196">
            <v>6</v>
          </cell>
          <cell r="L196" t="str">
            <v>leptinotarsa decemlineata</v>
          </cell>
          <cell r="M196" t="str">
            <v>coleoptera</v>
          </cell>
          <cell r="N196" t="str">
            <v>Emmen</v>
          </cell>
          <cell r="O196">
            <v>52.9</v>
          </cell>
          <cell r="P196">
            <v>6.85</v>
          </cell>
          <cell r="T196">
            <v>29.666666666666668</v>
          </cell>
          <cell r="U196" t="str">
            <v>acc</v>
          </cell>
          <cell r="W196" t="str">
            <v>27_1</v>
          </cell>
          <cell r="Y196" t="str">
            <v>adult</v>
          </cell>
        </row>
        <row r="197">
          <cell r="A197">
            <v>27</v>
          </cell>
          <cell r="B197" t="str">
            <v>27-petroskoi_E</v>
          </cell>
          <cell r="C197" t="str">
            <v>Lehmann, P; Lyytinen, A; Piiroinen, S; Lindstrom, L</v>
          </cell>
          <cell r="D197" t="str">
            <v>Latitudinal differences in diapause related photoperiodic responses of European Colorado potato beetles (Leptinotarsa decemlineata)</v>
          </cell>
          <cell r="E197" t="str">
            <v>10.1007/s10682-015-9755-x</v>
          </cell>
          <cell r="F197" t="str">
            <v>y</v>
          </cell>
          <cell r="G197" t="str">
            <v>a</v>
          </cell>
          <cell r="H197" t="str">
            <v>i</v>
          </cell>
          <cell r="I197">
            <v>6</v>
          </cell>
          <cell r="J197">
            <v>6</v>
          </cell>
          <cell r="L197" t="str">
            <v>leptinotarsa decemlineata</v>
          </cell>
          <cell r="M197" t="str">
            <v>coleoptera</v>
          </cell>
          <cell r="N197" t="str">
            <v>petroskoi_E</v>
          </cell>
          <cell r="O197">
            <v>61.81666666666667</v>
          </cell>
          <cell r="P197">
            <v>34.166666666666664</v>
          </cell>
          <cell r="T197">
            <v>28.833333333333332</v>
          </cell>
          <cell r="U197" t="str">
            <v>acc</v>
          </cell>
          <cell r="W197" t="str">
            <v>27_1</v>
          </cell>
          <cell r="Y197" t="str">
            <v>adult</v>
          </cell>
        </row>
        <row r="198">
          <cell r="A198">
            <v>27</v>
          </cell>
          <cell r="B198" t="str">
            <v>27-padua_B</v>
          </cell>
          <cell r="C198" t="str">
            <v>Lehmann, P; Lyytinen, A; Piiroinen, S; Lindstrom, L</v>
          </cell>
          <cell r="D198" t="str">
            <v>Latitudinal differences in diapause related photoperiodic responses of European Colorado potato beetles (Leptinotarsa decemlineata)</v>
          </cell>
          <cell r="E198" t="str">
            <v>10.1007/s10682-015-9755-x</v>
          </cell>
          <cell r="F198" t="str">
            <v>y</v>
          </cell>
          <cell r="G198" t="str">
            <v>a</v>
          </cell>
          <cell r="H198" t="str">
            <v>i</v>
          </cell>
          <cell r="I198">
            <v>6</v>
          </cell>
          <cell r="J198">
            <v>6</v>
          </cell>
          <cell r="L198" t="str">
            <v>leptinotarsa decemlineata</v>
          </cell>
          <cell r="M198" t="str">
            <v>coleoptera</v>
          </cell>
          <cell r="N198" t="str">
            <v>padua_B</v>
          </cell>
          <cell r="O198">
            <v>45.8</v>
          </cell>
          <cell r="P198">
            <v>12.116666666666667</v>
          </cell>
          <cell r="T198">
            <v>22.333333333333332</v>
          </cell>
          <cell r="U198" t="str">
            <v>acc</v>
          </cell>
          <cell r="W198" t="str">
            <v>27_2</v>
          </cell>
          <cell r="Y198" t="str">
            <v>adult</v>
          </cell>
        </row>
        <row r="199">
          <cell r="A199">
            <v>27</v>
          </cell>
          <cell r="B199" t="str">
            <v>27-Belchow</v>
          </cell>
          <cell r="C199" t="str">
            <v>Lehmann, P; Lyytinen, A; Piiroinen, S; Lindstrom, L</v>
          </cell>
          <cell r="D199" t="str">
            <v>Latitudinal differences in diapause related photoperiodic responses of European Colorado potato beetles (Leptinotarsa decemlineata)</v>
          </cell>
          <cell r="E199" t="str">
            <v>10.1007/s10682-015-9755-x</v>
          </cell>
          <cell r="F199" t="str">
            <v>y</v>
          </cell>
          <cell r="G199" t="str">
            <v>a</v>
          </cell>
          <cell r="H199" t="str">
            <v>i</v>
          </cell>
          <cell r="I199">
            <v>6</v>
          </cell>
          <cell r="J199">
            <v>6</v>
          </cell>
          <cell r="L199" t="str">
            <v>leptinotarsa decemlineata</v>
          </cell>
          <cell r="M199" t="str">
            <v>coleoptera</v>
          </cell>
          <cell r="N199" t="str">
            <v>Belchow</v>
          </cell>
          <cell r="O199">
            <v>52.016666666666666</v>
          </cell>
          <cell r="P199">
            <v>20.566666666666666</v>
          </cell>
          <cell r="T199">
            <v>26.666666666666668</v>
          </cell>
          <cell r="U199" t="str">
            <v>acc</v>
          </cell>
          <cell r="W199" t="str">
            <v>27_2</v>
          </cell>
          <cell r="Y199" t="str">
            <v>adult</v>
          </cell>
        </row>
        <row r="200">
          <cell r="A200">
            <v>27</v>
          </cell>
          <cell r="B200" t="str">
            <v>27-petroskoi_F</v>
          </cell>
          <cell r="C200" t="str">
            <v>Lehmann, P; Lyytinen, A; Piiroinen, S; Lindstrom, L</v>
          </cell>
          <cell r="D200" t="str">
            <v>Latitudinal differences in diapause related photoperiodic responses of European Colorado potato beetles (Leptinotarsa decemlineata)</v>
          </cell>
          <cell r="E200" t="str">
            <v>10.1007/s10682-015-9755-x</v>
          </cell>
          <cell r="F200" t="str">
            <v>y</v>
          </cell>
          <cell r="G200" t="str">
            <v>a</v>
          </cell>
          <cell r="H200" t="str">
            <v>i</v>
          </cell>
          <cell r="I200">
            <v>6</v>
          </cell>
          <cell r="J200">
            <v>6</v>
          </cell>
          <cell r="L200" t="str">
            <v>leptinotarsa decemlineata</v>
          </cell>
          <cell r="M200" t="str">
            <v>coleoptera</v>
          </cell>
          <cell r="N200" t="str">
            <v>petroskoi_F</v>
          </cell>
          <cell r="O200">
            <v>59.983333333333334</v>
          </cell>
          <cell r="P200">
            <v>30.5</v>
          </cell>
          <cell r="T200">
            <v>39</v>
          </cell>
          <cell r="U200" t="str">
            <v>acc</v>
          </cell>
          <cell r="W200" t="str">
            <v>27_2</v>
          </cell>
          <cell r="Y200" t="str">
            <v>adult</v>
          </cell>
        </row>
        <row r="201">
          <cell r="A201">
            <v>28</v>
          </cell>
          <cell r="B201" t="str">
            <v>28-</v>
          </cell>
          <cell r="C201" t="str">
            <v>Leisnham, PT; Towler, L; Juliano, SA</v>
          </cell>
          <cell r="D201" t="str">
            <v>Geographic Variation of Photoperiodic Diapause but Not Adult Survival or Reproduction of the Invasive Mosquito Aedes albopictus (Diptera: Culicidae) in North America</v>
          </cell>
          <cell r="E201" t="str">
            <v>10.1603/AN11032</v>
          </cell>
          <cell r="F201" t="str">
            <v>n</v>
          </cell>
          <cell r="G201" t="str">
            <v>a</v>
          </cell>
          <cell r="H201" t="str">
            <v>i</v>
          </cell>
          <cell r="I201">
            <v>6</v>
          </cell>
          <cell r="J201">
            <v>2</v>
          </cell>
          <cell r="K201" t="str">
            <v>n</v>
          </cell>
          <cell r="M201"/>
          <cell r="N201"/>
          <cell r="O201"/>
          <cell r="P201"/>
        </row>
        <row r="202">
          <cell r="A202">
            <v>29</v>
          </cell>
          <cell r="B202" t="str">
            <v>29- T</v>
          </cell>
          <cell r="C202" t="str">
            <v>LUMME, J; OIKARINEN, A</v>
          </cell>
          <cell r="D202" t="str">
            <v>GENETIC BASIS OF GEOGRAPHICALLY VARIABLE PHOTOPERIODIC DIAPAUSE IN DROSOPHILA-LITTORALIS</v>
          </cell>
          <cell r="F202" t="str">
            <v>y</v>
          </cell>
          <cell r="G202" t="str">
            <v>a</v>
          </cell>
          <cell r="H202" t="str">
            <v>i</v>
          </cell>
          <cell r="I202">
            <v>8</v>
          </cell>
          <cell r="J202">
            <v>7</v>
          </cell>
          <cell r="L202" t="str">
            <v>drosophila littoralis</v>
          </cell>
          <cell r="M202" t="str">
            <v>diptera</v>
          </cell>
          <cell r="N202" t="str">
            <v xml:space="preserve"> T</v>
          </cell>
          <cell r="O202">
            <v>46.105960000000003</v>
          </cell>
          <cell r="P202">
            <v>8.9384999999999994</v>
          </cell>
          <cell r="T202">
            <v>128</v>
          </cell>
          <cell r="U202" t="str">
            <v>global average</v>
          </cell>
          <cell r="W202">
            <v>29</v>
          </cell>
          <cell r="Y202" t="str">
            <v>adult</v>
          </cell>
        </row>
        <row r="203">
          <cell r="A203">
            <v>29</v>
          </cell>
          <cell r="B203" t="str">
            <v>29-C</v>
          </cell>
          <cell r="C203" t="str">
            <v>LUMME, J; OIKARINEN, A</v>
          </cell>
          <cell r="D203" t="str">
            <v>GENETIC BASIS OF GEOGRAPHICALLY VARIABLE PHOTOPERIODIC DIAPAUSE IN DROSOPHILA-LITTORALIS</v>
          </cell>
          <cell r="F203" t="str">
            <v>y</v>
          </cell>
          <cell r="G203" t="str">
            <v>a</v>
          </cell>
          <cell r="H203" t="str">
            <v>i</v>
          </cell>
          <cell r="I203">
            <v>8</v>
          </cell>
          <cell r="J203">
            <v>7</v>
          </cell>
          <cell r="L203" t="str">
            <v>drosophila littoralis</v>
          </cell>
          <cell r="M203" t="str">
            <v>diptera</v>
          </cell>
          <cell r="N203" t="str">
            <v>C</v>
          </cell>
          <cell r="O203">
            <v>42.35</v>
          </cell>
          <cell r="P203">
            <v>44.691667000000002</v>
          </cell>
          <cell r="T203">
            <v>128</v>
          </cell>
          <cell r="U203" t="str">
            <v>global average</v>
          </cell>
          <cell r="W203">
            <v>29</v>
          </cell>
          <cell r="Y203" t="str">
            <v>adult</v>
          </cell>
        </row>
        <row r="204">
          <cell r="A204">
            <v>29</v>
          </cell>
          <cell r="B204" t="str">
            <v>29-Z</v>
          </cell>
          <cell r="C204" t="str">
            <v>LUMME, J; OIKARINEN, A</v>
          </cell>
          <cell r="D204" t="str">
            <v>GENETIC BASIS OF GEOGRAPHICALLY VARIABLE PHOTOPERIODIC DIAPAUSE IN DROSOPHILA-LITTORALIS</v>
          </cell>
          <cell r="F204" t="str">
            <v>y</v>
          </cell>
          <cell r="G204" t="str">
            <v>a</v>
          </cell>
          <cell r="H204" t="str">
            <v>i</v>
          </cell>
          <cell r="I204">
            <v>8</v>
          </cell>
          <cell r="J204">
            <v>11</v>
          </cell>
          <cell r="L204" t="str">
            <v>drosophila littoralis</v>
          </cell>
          <cell r="M204" t="str">
            <v>diptera</v>
          </cell>
          <cell r="N204" t="str">
            <v>Z</v>
          </cell>
          <cell r="O204">
            <v>47.371740000000003</v>
          </cell>
          <cell r="P204">
            <v>8.5422600000000006</v>
          </cell>
          <cell r="T204">
            <v>128</v>
          </cell>
          <cell r="U204" t="str">
            <v>global average</v>
          </cell>
          <cell r="W204">
            <v>29</v>
          </cell>
          <cell r="Y204" t="str">
            <v>adult</v>
          </cell>
        </row>
        <row r="205">
          <cell r="A205">
            <v>29</v>
          </cell>
          <cell r="B205" t="str">
            <v>29-Ku</v>
          </cell>
          <cell r="C205" t="str">
            <v>LUMME, J; OIKARINEN, A</v>
          </cell>
          <cell r="D205" t="str">
            <v>GENETIC BASIS OF GEOGRAPHICALLY VARIABLE PHOTOPERIODIC DIAPAUSE IN DROSOPHILA-LITTORALIS</v>
          </cell>
          <cell r="F205" t="str">
            <v>y</v>
          </cell>
          <cell r="G205" t="str">
            <v>a</v>
          </cell>
          <cell r="H205" t="str">
            <v>i</v>
          </cell>
          <cell r="I205">
            <v>8</v>
          </cell>
          <cell r="J205">
            <v>8</v>
          </cell>
          <cell r="L205" t="str">
            <v>drosophila littoralis</v>
          </cell>
          <cell r="M205" t="str">
            <v>diptera</v>
          </cell>
          <cell r="N205" t="str">
            <v>Ku</v>
          </cell>
          <cell r="O205">
            <v>47.371740000000003</v>
          </cell>
          <cell r="P205">
            <v>27.683056000000001</v>
          </cell>
          <cell r="T205">
            <v>128</v>
          </cell>
          <cell r="U205" t="str">
            <v>global average</v>
          </cell>
          <cell r="W205">
            <v>29</v>
          </cell>
          <cell r="Y205" t="str">
            <v>adult</v>
          </cell>
        </row>
        <row r="206">
          <cell r="A206">
            <v>29</v>
          </cell>
          <cell r="B206" t="str">
            <v>29-P</v>
          </cell>
          <cell r="C206" t="str">
            <v>LUMME, J; OIKARINEN, A</v>
          </cell>
          <cell r="D206" t="str">
            <v>GENETIC BASIS OF GEOGRAPHICALLY VARIABLE PHOTOPERIODIC DIAPAUSE IN DROSOPHILA-LITTORALIS</v>
          </cell>
          <cell r="F206" t="str">
            <v>y</v>
          </cell>
          <cell r="G206" t="str">
            <v>a</v>
          </cell>
          <cell r="H206" t="str">
            <v>i</v>
          </cell>
          <cell r="I206">
            <v>8</v>
          </cell>
          <cell r="J206">
            <v>8</v>
          </cell>
          <cell r="L206" t="str">
            <v>drosophila littoralis</v>
          </cell>
          <cell r="M206" t="str">
            <v>diptera</v>
          </cell>
          <cell r="N206" t="str">
            <v>P</v>
          </cell>
          <cell r="O206">
            <v>64.416667000000004</v>
          </cell>
          <cell r="P206">
            <v>27.833055999999999</v>
          </cell>
          <cell r="T206">
            <v>128</v>
          </cell>
          <cell r="U206" t="str">
            <v>global average</v>
          </cell>
          <cell r="W206">
            <v>29</v>
          </cell>
          <cell r="Y206" t="str">
            <v>adult</v>
          </cell>
        </row>
        <row r="207">
          <cell r="A207">
            <v>29</v>
          </cell>
          <cell r="B207" t="str">
            <v>29-R</v>
          </cell>
          <cell r="C207" t="str">
            <v>LUMME, J; OIKARINEN, A</v>
          </cell>
          <cell r="D207" t="str">
            <v>GENETIC BASIS OF GEOGRAPHICALLY VARIABLE PHOTOPERIODIC DIAPAUSE IN DROSOPHILA-LITTORALIS</v>
          </cell>
          <cell r="F207" t="str">
            <v>y</v>
          </cell>
          <cell r="G207" t="str">
            <v>a</v>
          </cell>
          <cell r="H207" t="str">
            <v>i</v>
          </cell>
          <cell r="I207">
            <v>8</v>
          </cell>
          <cell r="J207">
            <v>8</v>
          </cell>
          <cell r="L207" t="str">
            <v>drosophila littoralis</v>
          </cell>
          <cell r="M207" t="str">
            <v>diptera</v>
          </cell>
          <cell r="N207" t="str">
            <v>R</v>
          </cell>
          <cell r="O207">
            <v>66.5</v>
          </cell>
          <cell r="P207">
            <v>25.716667000000001</v>
          </cell>
          <cell r="T207">
            <v>128</v>
          </cell>
          <cell r="U207" t="str">
            <v>global average</v>
          </cell>
          <cell r="W207">
            <v>29</v>
          </cell>
          <cell r="Y207" t="str">
            <v>adult</v>
          </cell>
        </row>
        <row r="208">
          <cell r="A208">
            <v>29</v>
          </cell>
          <cell r="B208" t="str">
            <v>29-Ki</v>
          </cell>
          <cell r="C208" t="str">
            <v>LUMME, J; OIKARINEN, A</v>
          </cell>
          <cell r="D208" t="str">
            <v>GENETIC BASIS OF GEOGRAPHICALLY VARIABLE PHOTOPERIODIC DIAPAUSE IN DROSOPHILA-LITTORALIS</v>
          </cell>
          <cell r="F208" t="str">
            <v>y</v>
          </cell>
          <cell r="G208" t="str">
            <v>a</v>
          </cell>
          <cell r="H208" t="str">
            <v>i</v>
          </cell>
          <cell r="I208">
            <v>8</v>
          </cell>
          <cell r="J208">
            <v>8</v>
          </cell>
          <cell r="L208" t="str">
            <v>drosophila littoralis</v>
          </cell>
          <cell r="M208" t="str">
            <v>diptera</v>
          </cell>
          <cell r="N208" t="str">
            <v>Ki</v>
          </cell>
          <cell r="O208">
            <v>69.049166999999997</v>
          </cell>
          <cell r="P208">
            <v>20.794443999999999</v>
          </cell>
          <cell r="T208">
            <v>128</v>
          </cell>
          <cell r="U208" t="str">
            <v>global average</v>
          </cell>
          <cell r="W208">
            <v>29</v>
          </cell>
          <cell r="Y208" t="str">
            <v>adult</v>
          </cell>
        </row>
        <row r="209">
          <cell r="A209">
            <v>29</v>
          </cell>
          <cell r="B209" t="str">
            <v>29-O</v>
          </cell>
          <cell r="C209" t="str">
            <v>LUMME, J; OIKARINEN, A</v>
          </cell>
          <cell r="D209" t="str">
            <v>GENETIC BASIS OF GEOGRAPHICALLY VARIABLE PHOTOPERIODIC DIAPAUSE IN DROSOPHILA-LITTORALIS</v>
          </cell>
          <cell r="F209" t="str">
            <v>y</v>
          </cell>
          <cell r="G209" t="str">
            <v>a</v>
          </cell>
          <cell r="H209" t="str">
            <v>i</v>
          </cell>
          <cell r="I209">
            <v>8</v>
          </cell>
          <cell r="J209">
            <v>8</v>
          </cell>
          <cell r="L209" t="str">
            <v>drosophila littoralis</v>
          </cell>
          <cell r="M209" t="str">
            <v>diptera</v>
          </cell>
          <cell r="N209" t="str">
            <v>O</v>
          </cell>
          <cell r="O209">
            <v>65.013333000000003</v>
          </cell>
          <cell r="P209">
            <v>25.4725</v>
          </cell>
          <cell r="T209">
            <v>128</v>
          </cell>
          <cell r="U209" t="str">
            <v>global average</v>
          </cell>
          <cell r="W209">
            <v>29</v>
          </cell>
          <cell r="Y209" t="str">
            <v>adult</v>
          </cell>
        </row>
        <row r="210">
          <cell r="A210">
            <v>30</v>
          </cell>
          <cell r="B210" t="str">
            <v>30-N</v>
          </cell>
          <cell r="C210" t="str">
            <v>Lushai, G; Hardie, J; Harrington, R</v>
          </cell>
          <cell r="D210" t="str">
            <v>Inheritance of photoperiodic response in the bird cherry aphid, Rhopalosiphum padi</v>
          </cell>
          <cell r="E210" t="str">
            <v>10.1111/j.1365-3032.1996.tb00868.x</v>
          </cell>
          <cell r="F210" t="str">
            <v>y</v>
          </cell>
          <cell r="G210" t="str">
            <v>a</v>
          </cell>
          <cell r="H210" t="str">
            <v>i</v>
          </cell>
          <cell r="I210">
            <v>3</v>
          </cell>
          <cell r="J210">
            <v>11</v>
          </cell>
          <cell r="K210" t="str">
            <v>n</v>
          </cell>
          <cell r="L210" t="str">
            <v>rhopalosiphum padi</v>
          </cell>
          <cell r="M210" t="str">
            <v>hemiptera</v>
          </cell>
          <cell r="N210" t="str">
            <v>N</v>
          </cell>
          <cell r="O210">
            <v>56.5</v>
          </cell>
          <cell r="P210">
            <v>-3.1</v>
          </cell>
          <cell r="T210">
            <v>21</v>
          </cell>
          <cell r="U210" t="str">
            <v>approx</v>
          </cell>
          <cell r="W210">
            <v>30</v>
          </cell>
          <cell r="Y210" t="str">
            <v>adult</v>
          </cell>
        </row>
        <row r="211">
          <cell r="A211">
            <v>30</v>
          </cell>
          <cell r="B211" t="str">
            <v>30-C</v>
          </cell>
          <cell r="C211" t="str">
            <v>Lushai, G; Hardie, J; Harrington, R</v>
          </cell>
          <cell r="D211" t="str">
            <v>Inheritance of photoperiodic response in the bird cherry aphid, Rhopalosiphum padi</v>
          </cell>
          <cell r="E211" t="str">
            <v>10.1111/j.1365-3032.1996.tb00868.x</v>
          </cell>
          <cell r="F211" t="str">
            <v>y</v>
          </cell>
          <cell r="G211" t="str">
            <v>a</v>
          </cell>
          <cell r="H211" t="str">
            <v>i</v>
          </cell>
          <cell r="I211">
            <v>3</v>
          </cell>
          <cell r="J211">
            <v>11</v>
          </cell>
          <cell r="L211" t="str">
            <v>rhopalosiphum padi</v>
          </cell>
          <cell r="M211" t="str">
            <v>hemiptera</v>
          </cell>
          <cell r="N211" t="str">
            <v>C</v>
          </cell>
          <cell r="O211">
            <v>53.5</v>
          </cell>
          <cell r="P211">
            <v>-1.4</v>
          </cell>
          <cell r="T211">
            <v>21</v>
          </cell>
          <cell r="U211" t="str">
            <v>approx</v>
          </cell>
          <cell r="W211">
            <v>30</v>
          </cell>
          <cell r="Y211" t="str">
            <v>adult</v>
          </cell>
        </row>
        <row r="212">
          <cell r="A212">
            <v>30</v>
          </cell>
          <cell r="B212" t="str">
            <v>30-S</v>
          </cell>
          <cell r="C212" t="str">
            <v>Lushai, G; Hardie, J; Harrington, R</v>
          </cell>
          <cell r="D212" t="str">
            <v>Inheritance of photoperiodic response in the bird cherry aphid, Rhopalosiphum padi</v>
          </cell>
          <cell r="E212" t="str">
            <v>10.1111/j.1365-3032.1996.tb00868.x</v>
          </cell>
          <cell r="F212" t="str">
            <v>y</v>
          </cell>
          <cell r="G212" t="str">
            <v>a</v>
          </cell>
          <cell r="H212" t="str">
            <v>i</v>
          </cell>
          <cell r="I212">
            <v>3</v>
          </cell>
          <cell r="J212">
            <v>11</v>
          </cell>
          <cell r="L212" t="str">
            <v>rhopalosiphum padi</v>
          </cell>
          <cell r="M212" t="str">
            <v>hemiptera</v>
          </cell>
          <cell r="N212" t="str">
            <v>S</v>
          </cell>
          <cell r="O212">
            <v>50.4</v>
          </cell>
          <cell r="P212">
            <v>-3.3</v>
          </cell>
          <cell r="T212">
            <v>21</v>
          </cell>
          <cell r="U212" t="str">
            <v>approx</v>
          </cell>
          <cell r="W212">
            <v>30</v>
          </cell>
          <cell r="Y212" t="str">
            <v>adult</v>
          </cell>
        </row>
        <row r="213">
          <cell r="A213">
            <v>31</v>
          </cell>
          <cell r="B213" t="str">
            <v>31- Sapporo</v>
          </cell>
          <cell r="C213" t="str">
            <v>MINAMI, N; KIMURA, MT</v>
          </cell>
          <cell r="D213" t="str">
            <v>GEOGRAPHICAL VARIATION OF PHOTOPERIODIC ADULT DIAPAUSE IN DROSOPHILA-AURARIA</v>
          </cell>
          <cell r="E213" t="str">
            <v>10.1266/jjg.55.319</v>
          </cell>
          <cell r="F213" t="str">
            <v>y</v>
          </cell>
          <cell r="G213" t="str">
            <v>a</v>
          </cell>
          <cell r="H213" t="str">
            <v>i</v>
          </cell>
          <cell r="I213">
            <v>6</v>
          </cell>
          <cell r="J213">
            <v>3</v>
          </cell>
          <cell r="L213" t="str">
            <v>drosophila auraria</v>
          </cell>
          <cell r="M213" t="str">
            <v>diptera</v>
          </cell>
          <cell r="N213" t="str">
            <v xml:space="preserve"> Sapporo</v>
          </cell>
          <cell r="O213">
            <v>43.061943999999997</v>
          </cell>
          <cell r="P213">
            <v>141.35416699999999</v>
          </cell>
          <cell r="T213">
            <v>30</v>
          </cell>
          <cell r="U213" t="str">
            <v>approx</v>
          </cell>
          <cell r="W213">
            <v>31</v>
          </cell>
        </row>
        <row r="214">
          <cell r="A214">
            <v>31</v>
          </cell>
          <cell r="B214" t="str">
            <v>31- Akita</v>
          </cell>
          <cell r="C214" t="str">
            <v>MINAMI, N; KIMURA, MT</v>
          </cell>
          <cell r="D214" t="str">
            <v>GEOGRAPHICAL VARIATION OF PHOTOPERIODIC ADULT DIAPAUSE IN DROSOPHILA-AURARIA</v>
          </cell>
          <cell r="E214" t="str">
            <v>10.1266/jjg.55.319</v>
          </cell>
          <cell r="F214" t="str">
            <v>y</v>
          </cell>
          <cell r="G214" t="str">
            <v>a</v>
          </cell>
          <cell r="H214" t="str">
            <v>i</v>
          </cell>
          <cell r="I214">
            <v>6</v>
          </cell>
          <cell r="J214">
            <v>3</v>
          </cell>
          <cell r="L214" t="str">
            <v>drosophila auraria</v>
          </cell>
          <cell r="M214" t="str">
            <v>diptera</v>
          </cell>
          <cell r="N214" t="str">
            <v xml:space="preserve"> Akita</v>
          </cell>
          <cell r="O214">
            <v>39.72</v>
          </cell>
          <cell r="P214">
            <v>140.10249999999999</v>
          </cell>
          <cell r="T214">
            <v>30</v>
          </cell>
          <cell r="U214" t="str">
            <v>approx</v>
          </cell>
          <cell r="W214">
            <v>31</v>
          </cell>
        </row>
        <row r="215">
          <cell r="A215">
            <v>31</v>
          </cell>
          <cell r="B215" t="str">
            <v>31- Urawa</v>
          </cell>
          <cell r="C215" t="str">
            <v>MINAMI, N; KIMURA, MT</v>
          </cell>
          <cell r="D215" t="str">
            <v>GEOGRAPHICAL VARIATION OF PHOTOPERIODIC ADULT DIAPAUSE IN DROSOPHILA-AURARIA</v>
          </cell>
          <cell r="E215" t="str">
            <v>10.1266/jjg.55.319</v>
          </cell>
          <cell r="F215" t="str">
            <v>y</v>
          </cell>
          <cell r="G215" t="str">
            <v>a</v>
          </cell>
          <cell r="H215" t="str">
            <v>i</v>
          </cell>
          <cell r="I215">
            <v>6</v>
          </cell>
          <cell r="J215">
            <v>3</v>
          </cell>
          <cell r="L215" t="str">
            <v>drosophila auraria</v>
          </cell>
          <cell r="M215" t="str">
            <v>diptera</v>
          </cell>
          <cell r="N215" t="str">
            <v xml:space="preserve"> Urawa</v>
          </cell>
          <cell r="O215">
            <v>35.861389000000003</v>
          </cell>
          <cell r="P215">
            <v>139.645556</v>
          </cell>
          <cell r="T215">
            <v>30</v>
          </cell>
          <cell r="U215" t="str">
            <v>approx</v>
          </cell>
          <cell r="W215">
            <v>31</v>
          </cell>
        </row>
        <row r="216">
          <cell r="A216">
            <v>31</v>
          </cell>
          <cell r="B216" t="str">
            <v>31- Chiba</v>
          </cell>
          <cell r="C216" t="str">
            <v>MINAMI, N; KIMURA, MT</v>
          </cell>
          <cell r="D216" t="str">
            <v>GEOGRAPHICAL VARIATION OF PHOTOPERIODIC ADULT DIAPAUSE IN DROSOPHILA-AURARIA</v>
          </cell>
          <cell r="E216" t="str">
            <v>10.1266/jjg.55.319</v>
          </cell>
          <cell r="F216" t="str">
            <v>y</v>
          </cell>
          <cell r="G216" t="str">
            <v>a</v>
          </cell>
          <cell r="H216" t="str">
            <v>i</v>
          </cell>
          <cell r="I216">
            <v>6</v>
          </cell>
          <cell r="J216">
            <v>3</v>
          </cell>
          <cell r="L216" t="str">
            <v>drosophila auraria</v>
          </cell>
          <cell r="M216" t="str">
            <v>diptera</v>
          </cell>
          <cell r="N216" t="str">
            <v xml:space="preserve"> Chiba</v>
          </cell>
          <cell r="O216">
            <v>35.607325000000003</v>
          </cell>
          <cell r="P216">
            <v>140.10638599999999</v>
          </cell>
          <cell r="T216">
            <v>30</v>
          </cell>
          <cell r="U216" t="str">
            <v>approx</v>
          </cell>
          <cell r="W216">
            <v>31</v>
          </cell>
        </row>
        <row r="217">
          <cell r="A217">
            <v>31</v>
          </cell>
          <cell r="B217" t="str">
            <v>31-Matsuyama2</v>
          </cell>
          <cell r="C217" t="str">
            <v>MINAMI, N; KIMURA, MT</v>
          </cell>
          <cell r="D217" t="str">
            <v>GEOGRAPHICAL VARIATION OF PHOTOPERIODIC ADULT DIAPAUSE IN DROSOPHILA-AURARIA</v>
          </cell>
          <cell r="E217" t="str">
            <v>10.1266/jjg.55.319</v>
          </cell>
          <cell r="F217" t="str">
            <v>y</v>
          </cell>
          <cell r="G217" t="str">
            <v>a</v>
          </cell>
          <cell r="H217" t="str">
            <v>i</v>
          </cell>
          <cell r="I217">
            <v>6</v>
          </cell>
          <cell r="J217">
            <v>3</v>
          </cell>
          <cell r="L217" t="str">
            <v>drosophila auraria</v>
          </cell>
          <cell r="M217" t="str">
            <v>diptera</v>
          </cell>
          <cell r="N217" t="str">
            <v>Matsuyama2</v>
          </cell>
          <cell r="O217">
            <v>33.839167000000003</v>
          </cell>
          <cell r="P217">
            <v>132.765556</v>
          </cell>
          <cell r="T217">
            <v>30</v>
          </cell>
          <cell r="U217" t="str">
            <v>approx</v>
          </cell>
          <cell r="W217">
            <v>31</v>
          </cell>
        </row>
        <row r="218">
          <cell r="A218">
            <v>31</v>
          </cell>
          <cell r="B218" t="str">
            <v>31-Matsuyama1</v>
          </cell>
          <cell r="C218" t="str">
            <v>MINAMI, N; KIMURA, MT</v>
          </cell>
          <cell r="D218" t="str">
            <v>GEOGRAPHICAL VARIATION OF PHOTOPERIODIC ADULT DIAPAUSE IN DROSOPHILA-AURARIA</v>
          </cell>
          <cell r="E218" t="str">
            <v>10.1266/jjg.55.319</v>
          </cell>
          <cell r="F218" t="str">
            <v>y</v>
          </cell>
          <cell r="G218" t="str">
            <v>a</v>
          </cell>
          <cell r="H218" t="str">
            <v>i</v>
          </cell>
          <cell r="I218">
            <v>6</v>
          </cell>
          <cell r="J218">
            <v>3</v>
          </cell>
          <cell r="L218" t="str">
            <v>drosophila auraria</v>
          </cell>
          <cell r="M218" t="str">
            <v>diptera</v>
          </cell>
          <cell r="N218" t="str">
            <v>Matsuyama1</v>
          </cell>
          <cell r="O218">
            <v>33.839167000000003</v>
          </cell>
          <cell r="P218">
            <v>132.765556</v>
          </cell>
          <cell r="T218">
            <v>30</v>
          </cell>
          <cell r="U218" t="str">
            <v>approx</v>
          </cell>
          <cell r="W218">
            <v>31</v>
          </cell>
        </row>
        <row r="219">
          <cell r="A219">
            <v>32</v>
          </cell>
          <cell r="B219" t="str">
            <v>32-He</v>
          </cell>
          <cell r="C219" t="str">
            <v>MUONA, O; LUMME, J</v>
          </cell>
          <cell r="D219" t="str">
            <v>GEOGRAPHICAL VARIATION IN THE REPRODUCTIVE-CYCLE AND PHOTOPERIODIC DIAPAUSE OF DROSOPHILA-PHALERATA AND DROSOPHILA-TRANSVERSA (DROSOPHILIDAE, DIPTERA)</v>
          </cell>
          <cell r="E219" t="str">
            <v>10.1111/j.1558-5646.1981.tb04868.x</v>
          </cell>
          <cell r="F219" t="str">
            <v>y-askfordata</v>
          </cell>
          <cell r="G219" t="str">
            <v>a</v>
          </cell>
          <cell r="H219" t="str">
            <v>i</v>
          </cell>
          <cell r="I219">
            <v>9</v>
          </cell>
          <cell r="L219" t="str">
            <v>drosophila transversa</v>
          </cell>
          <cell r="M219" t="str">
            <v>diptera</v>
          </cell>
          <cell r="N219" t="str">
            <v>He</v>
          </cell>
          <cell r="O219">
            <v>60.166666666666664</v>
          </cell>
          <cell r="P219">
            <v>24.95</v>
          </cell>
          <cell r="Q219" t="str">
            <v>1'</v>
          </cell>
          <cell r="R219">
            <v>10</v>
          </cell>
          <cell r="T219">
            <v>80</v>
          </cell>
          <cell r="U219" t="str">
            <v>global average</v>
          </cell>
        </row>
        <row r="220">
          <cell r="A220">
            <v>32</v>
          </cell>
          <cell r="B220" t="str">
            <v>32-Ku</v>
          </cell>
          <cell r="C220" t="str">
            <v>MUONA, O; LUMME, J</v>
          </cell>
          <cell r="D220" t="str">
            <v>GEOGRAPHICAL VARIATION IN THE REPRODUCTIVE-CYCLE AND PHOTOPERIODIC DIAPAUSE OF DROSOPHILA-PHALERATA AND DROSOPHILA-TRANSVERSA (DROSOPHILIDAE, DIPTERA)</v>
          </cell>
          <cell r="E220" t="str">
            <v>10.1111/j.1558-5646.1981.tb04868.x</v>
          </cell>
          <cell r="F220" t="str">
            <v>y-askfordata</v>
          </cell>
          <cell r="M220"/>
          <cell r="N220" t="str">
            <v>Ku</v>
          </cell>
          <cell r="O220">
            <v>66.36666666666666</v>
          </cell>
          <cell r="P220">
            <v>29.35</v>
          </cell>
          <cell r="R220">
            <v>100</v>
          </cell>
          <cell r="T220">
            <v>80</v>
          </cell>
          <cell r="U220" t="str">
            <v>global average</v>
          </cell>
        </row>
        <row r="221">
          <cell r="A221">
            <v>32</v>
          </cell>
          <cell r="B221" t="str">
            <v>32-Ou</v>
          </cell>
          <cell r="C221" t="str">
            <v>MUONA, O; LUMME, J</v>
          </cell>
          <cell r="D221" t="str">
            <v>GEOGRAPHICAL VARIATION IN THE REPRODUCTIVE-CYCLE AND PHOTOPERIODIC DIAPAUSE OF DROSOPHILA-PHALERATA AND DROSOPHILA-TRANSVERSA (DROSOPHILIDAE, DIPTERA)</v>
          </cell>
          <cell r="E221" t="str">
            <v>10.1111/j.1558-5646.1981.tb04868.x</v>
          </cell>
          <cell r="F221" t="str">
            <v>y-askfordata</v>
          </cell>
          <cell r="M221"/>
          <cell r="N221" t="str">
            <v>Ou</v>
          </cell>
          <cell r="O221">
            <v>65.016666666666666</v>
          </cell>
          <cell r="P221">
            <v>25.5</v>
          </cell>
          <cell r="R221">
            <v>5</v>
          </cell>
          <cell r="T221">
            <v>80</v>
          </cell>
          <cell r="U221" t="str">
            <v>global average</v>
          </cell>
        </row>
        <row r="222">
          <cell r="A222">
            <v>32</v>
          </cell>
          <cell r="B222" t="str">
            <v>32-IV</v>
          </cell>
          <cell r="C222" t="str">
            <v>MUONA, O; LUMME, J</v>
          </cell>
          <cell r="D222" t="str">
            <v>GEOGRAPHICAL VARIATION IN THE REPRODUCTIVE-CYCLE AND PHOTOPERIODIC DIAPAUSE OF DROSOPHILA-PHALERATA AND DROSOPHILA-TRANSVERSA (DROSOPHILIDAE, DIPTERA)</v>
          </cell>
          <cell r="E222" t="str">
            <v>10.1111/j.1558-5646.1981.tb04868.x</v>
          </cell>
          <cell r="F222" t="str">
            <v>y-askfordata</v>
          </cell>
          <cell r="M222"/>
          <cell r="N222" t="str">
            <v>IV</v>
          </cell>
          <cell r="O222">
            <v>68.63333333333334</v>
          </cell>
          <cell r="P222">
            <v>27.633333333333333</v>
          </cell>
          <cell r="R222">
            <v>130</v>
          </cell>
          <cell r="T222">
            <v>80</v>
          </cell>
          <cell r="U222" t="str">
            <v>global average</v>
          </cell>
        </row>
        <row r="223">
          <cell r="A223">
            <v>32</v>
          </cell>
          <cell r="B223" t="str">
            <v>32-HA</v>
          </cell>
          <cell r="C223" t="str">
            <v>MUONA, O; LUMME, J</v>
          </cell>
          <cell r="D223" t="str">
            <v>GEOGRAPHICAL VARIATION IN THE REPRODUCTIVE-CYCLE AND PHOTOPERIODIC DIAPAUSE OF DROSOPHILA-PHALERATA AND DROSOPHILA-TRANSVERSA (DROSOPHILIDAE, DIPTERA)</v>
          </cell>
          <cell r="E223" t="str">
            <v>10.1111/j.1558-5646.1981.tb04868.x</v>
          </cell>
          <cell r="F223" t="str">
            <v>y-askfordata</v>
          </cell>
          <cell r="M223"/>
          <cell r="N223" t="str">
            <v>HA</v>
          </cell>
          <cell r="O223">
            <v>61.133333333333333</v>
          </cell>
          <cell r="P223">
            <v>24.35</v>
          </cell>
          <cell r="R223">
            <v>80</v>
          </cell>
          <cell r="T223">
            <v>80</v>
          </cell>
          <cell r="U223" t="str">
            <v>global average</v>
          </cell>
        </row>
        <row r="224">
          <cell r="A224">
            <v>32</v>
          </cell>
          <cell r="B224" t="str">
            <v>32-VA</v>
          </cell>
          <cell r="C224" t="str">
            <v>MUONA, O; LUMME, J</v>
          </cell>
          <cell r="D224" t="str">
            <v>GEOGRAPHICAL VARIATION IN THE REPRODUCTIVE-CYCLE AND PHOTOPERIODIC DIAPAUSE OF DROSOPHILA-PHALERATA AND DROSOPHILA-TRANSVERSA (DROSOPHILIDAE, DIPTERA)</v>
          </cell>
          <cell r="E224" t="str">
            <v>10.1111/j.1558-5646.1981.tb04868.x</v>
          </cell>
          <cell r="F224" t="str">
            <v>y-askfordata</v>
          </cell>
          <cell r="M224"/>
          <cell r="N224" t="str">
            <v>VA</v>
          </cell>
          <cell r="O224">
            <v>63</v>
          </cell>
          <cell r="P224">
            <v>27.833333333333332</v>
          </cell>
          <cell r="R224">
            <v>80</v>
          </cell>
          <cell r="T224">
            <v>80</v>
          </cell>
          <cell r="U224" t="str">
            <v>global average</v>
          </cell>
        </row>
        <row r="225">
          <cell r="A225">
            <v>32</v>
          </cell>
          <cell r="B225" t="str">
            <v>32-Ze</v>
          </cell>
          <cell r="C225" t="str">
            <v>MUONA, O; LUMME, J</v>
          </cell>
          <cell r="D225" t="str">
            <v>GEOGRAPHICAL VARIATION IN THE REPRODUCTIVE-CYCLE AND PHOTOPERIODIC DIAPAUSE OF DROSOPHILA-PHALERATA AND DROSOPHILA-TRANSVERSA (DROSOPHILIDAE, DIPTERA)</v>
          </cell>
          <cell r="E225" t="str">
            <v>10.1111/j.1558-5646.1981.tb04868.x</v>
          </cell>
          <cell r="F225" t="str">
            <v>y-askfordata</v>
          </cell>
          <cell r="M225"/>
          <cell r="N225" t="str">
            <v>Ze</v>
          </cell>
          <cell r="O225">
            <v>46.716666666666669</v>
          </cell>
          <cell r="P225">
            <v>10.1</v>
          </cell>
          <cell r="R225">
            <v>1500</v>
          </cell>
          <cell r="T225">
            <v>80</v>
          </cell>
          <cell r="U225" t="str">
            <v>global average</v>
          </cell>
        </row>
        <row r="226">
          <cell r="A226">
            <v>32</v>
          </cell>
          <cell r="B226" t="str">
            <v>32-Ro</v>
          </cell>
          <cell r="C226" t="str">
            <v>MUONA, O; LUMME, J</v>
          </cell>
          <cell r="D226" t="str">
            <v>GEOGRAPHICAL VARIATION IN THE REPRODUCTIVE-CYCLE AND PHOTOPERIODIC DIAPAUSE OF DROSOPHILA-PHALERATA AND DROSOPHILA-TRANSVERSA (DROSOPHILIDAE, DIPTERA)</v>
          </cell>
          <cell r="E226" t="str">
            <v>10.1111/j.1558-5646.1981.tb04868.x</v>
          </cell>
          <cell r="F226" t="str">
            <v>y-askfordata</v>
          </cell>
          <cell r="M226"/>
          <cell r="N226" t="str">
            <v>Ro</v>
          </cell>
          <cell r="O226">
            <v>48.383333333333333</v>
          </cell>
          <cell r="P226">
            <v>15.5</v>
          </cell>
          <cell r="R226">
            <v>220</v>
          </cell>
          <cell r="T226">
            <v>80</v>
          </cell>
          <cell r="U226" t="str">
            <v>global average</v>
          </cell>
        </row>
        <row r="227">
          <cell r="A227">
            <v>32</v>
          </cell>
          <cell r="B227" t="str">
            <v>32-Bu</v>
          </cell>
          <cell r="C227" t="str">
            <v>MUONA, O; LUMME, J</v>
          </cell>
          <cell r="D227" t="str">
            <v>GEOGRAPHICAL VARIATION IN THE REPRODUCTIVE-CYCLE AND PHOTOPERIODIC DIAPAUSE OF DROSOPHILA-PHALERATA AND DROSOPHILA-TRANSVERSA (DROSOPHILIDAE, DIPTERA)</v>
          </cell>
          <cell r="E227" t="str">
            <v>10.1111/j.1558-5646.1981.tb04868.x</v>
          </cell>
          <cell r="F227" t="str">
            <v>y-askfordata</v>
          </cell>
          <cell r="M227"/>
          <cell r="N227" t="str">
            <v>Bu</v>
          </cell>
          <cell r="O227">
            <v>47.5</v>
          </cell>
          <cell r="P227">
            <v>19.05</v>
          </cell>
          <cell r="R227">
            <v>150</v>
          </cell>
          <cell r="T227">
            <v>80</v>
          </cell>
          <cell r="U227" t="str">
            <v>global average</v>
          </cell>
        </row>
        <row r="228">
          <cell r="A228">
            <v>33</v>
          </cell>
          <cell r="B228" t="str">
            <v>33-Okinawa</v>
          </cell>
          <cell r="C228" t="str">
            <v>Musolin, DL; Tougou, D; Fujisaki, K</v>
          </cell>
          <cell r="D228" t="str">
            <v>Photoperiodic response in the subtropical and warm-temperate zone populations of the southern green stink bug Nezara viridula: why does it not fit the common latitudinal trend?</v>
          </cell>
          <cell r="E228" t="str">
            <v>10.1111/j.1365-3032.2011.00797.x</v>
          </cell>
          <cell r="F228" t="str">
            <v>y</v>
          </cell>
          <cell r="G228" t="str">
            <v>a</v>
          </cell>
          <cell r="H228" t="str">
            <v>i</v>
          </cell>
          <cell r="I228">
            <v>5</v>
          </cell>
          <cell r="J228">
            <v>7</v>
          </cell>
          <cell r="L228" t="str">
            <v>Nezara viridula</v>
          </cell>
          <cell r="M228" t="str">
            <v>heteroptera</v>
          </cell>
          <cell r="N228" t="str">
            <v>Okinawa</v>
          </cell>
          <cell r="O228">
            <v>26.4</v>
          </cell>
          <cell r="P228">
            <v>127.4</v>
          </cell>
          <cell r="Q228">
            <v>0.1</v>
          </cell>
          <cell r="T228">
            <v>32.6</v>
          </cell>
          <cell r="U228" t="str">
            <v>acc</v>
          </cell>
          <cell r="W228">
            <v>33</v>
          </cell>
        </row>
        <row r="229">
          <cell r="A229">
            <v>33</v>
          </cell>
          <cell r="B229" t="str">
            <v>33-Amami</v>
          </cell>
          <cell r="C229" t="str">
            <v>Musolin, DL; Tougou, D; Fujisaki, K</v>
          </cell>
          <cell r="D229" t="str">
            <v>Photoperiodic response in the subtropical and warm-temperate zone populations of the southern green stink bug Nezara viridula: why does it not fit the common latitudinal trend?</v>
          </cell>
          <cell r="E229" t="str">
            <v>10.1111/j.1365-3032.2011.00797.x</v>
          </cell>
          <cell r="F229" t="str">
            <v>y</v>
          </cell>
          <cell r="G229" t="str">
            <v>a</v>
          </cell>
          <cell r="H229" t="str">
            <v>i</v>
          </cell>
          <cell r="I229">
            <v>5</v>
          </cell>
          <cell r="J229">
            <v>7</v>
          </cell>
          <cell r="N229" t="str">
            <v>Amami</v>
          </cell>
          <cell r="O229">
            <v>28.4</v>
          </cell>
          <cell r="P229">
            <v>129.30000000000001</v>
          </cell>
          <cell r="Q229">
            <v>0.1</v>
          </cell>
          <cell r="T229">
            <v>22</v>
          </cell>
          <cell r="U229" t="str">
            <v>acc</v>
          </cell>
          <cell r="W229">
            <v>33</v>
          </cell>
        </row>
        <row r="230">
          <cell r="A230">
            <v>33</v>
          </cell>
          <cell r="B230" t="str">
            <v>33-Kochi</v>
          </cell>
          <cell r="C230" t="str">
            <v>Musolin, DL; Tougou, D; Fujisaki, K</v>
          </cell>
          <cell r="D230" t="str">
            <v>Photoperiodic response in the subtropical and warm-temperate zone populations of the southern green stink bug Nezara viridula: why does it not fit the common latitudinal trend?</v>
          </cell>
          <cell r="E230" t="str">
            <v>10.1111/j.1365-3032.2011.00797.x</v>
          </cell>
          <cell r="F230" t="str">
            <v>y</v>
          </cell>
          <cell r="G230" t="str">
            <v>a</v>
          </cell>
          <cell r="H230" t="str">
            <v>i</v>
          </cell>
          <cell r="I230">
            <v>5</v>
          </cell>
          <cell r="J230">
            <v>8</v>
          </cell>
          <cell r="N230" t="str">
            <v>Kochi</v>
          </cell>
          <cell r="O230">
            <v>33.6</v>
          </cell>
          <cell r="P230">
            <v>133.6</v>
          </cell>
          <cell r="Q230">
            <v>0.1</v>
          </cell>
          <cell r="T230">
            <v>36.4</v>
          </cell>
          <cell r="U230" t="str">
            <v>acc</v>
          </cell>
          <cell r="W230">
            <v>33</v>
          </cell>
        </row>
        <row r="231">
          <cell r="A231">
            <v>33</v>
          </cell>
          <cell r="B231" t="str">
            <v>33-Wakayama</v>
          </cell>
          <cell r="C231" t="str">
            <v>Musolin, DL; Tougou, D; Fujisaki, K</v>
          </cell>
          <cell r="D231" t="str">
            <v>Photoperiodic response in the subtropical and warm-temperate zone populations of the southern green stink bug Nezara viridula: why does it not fit the common latitudinal trend?</v>
          </cell>
          <cell r="E231" t="str">
            <v>10.1111/j.1365-3032.2011.00797.x</v>
          </cell>
          <cell r="F231" t="str">
            <v>y</v>
          </cell>
          <cell r="G231" t="str">
            <v>a</v>
          </cell>
          <cell r="H231" t="str">
            <v>i</v>
          </cell>
          <cell r="I231">
            <v>5</v>
          </cell>
          <cell r="J231">
            <v>6</v>
          </cell>
          <cell r="N231" t="str">
            <v>Wakayama</v>
          </cell>
          <cell r="O231">
            <v>33.700000000000003</v>
          </cell>
          <cell r="P231">
            <v>135.69999999999999</v>
          </cell>
          <cell r="Q231">
            <v>0.1</v>
          </cell>
          <cell r="T231">
            <v>37</v>
          </cell>
          <cell r="U231" t="str">
            <v>acc</v>
          </cell>
          <cell r="W231">
            <v>33</v>
          </cell>
        </row>
        <row r="232">
          <cell r="A232">
            <v>33</v>
          </cell>
          <cell r="B232" t="str">
            <v>33-Osaka</v>
          </cell>
          <cell r="C232" t="str">
            <v>Musolin, DL; Tougou, D; Fujisaki, K</v>
          </cell>
          <cell r="D232" t="str">
            <v>Photoperiodic response in the subtropical and warm-temperate zone populations of the southern green stink bug Nezara viridula: why does it not fit the common latitudinal trend?</v>
          </cell>
          <cell r="E232" t="str">
            <v>10.1111/j.1365-3032.2011.00797.x</v>
          </cell>
          <cell r="F232" t="str">
            <v>y</v>
          </cell>
          <cell r="G232" t="str">
            <v>a</v>
          </cell>
          <cell r="H232" t="str">
            <v>i</v>
          </cell>
          <cell r="I232">
            <v>5</v>
          </cell>
          <cell r="J232">
            <v>5</v>
          </cell>
          <cell r="N232" t="str">
            <v>Osaka</v>
          </cell>
          <cell r="O232">
            <v>34.700000000000003</v>
          </cell>
          <cell r="P232">
            <v>135.5</v>
          </cell>
          <cell r="Q232">
            <v>0.1</v>
          </cell>
          <cell r="T232">
            <v>65.8</v>
          </cell>
          <cell r="U232" t="str">
            <v>acc</v>
          </cell>
          <cell r="W232">
            <v>33</v>
          </cell>
          <cell r="Z232" t="str">
            <v>other study</v>
          </cell>
        </row>
        <row r="233">
          <cell r="A233">
            <v>34</v>
          </cell>
          <cell r="B233" t="str">
            <v>34-</v>
          </cell>
          <cell r="C233" t="str">
            <v>Nakao, S</v>
          </cell>
          <cell r="D233" t="str">
            <v>Geographical variation of photoperiodic wing form determination and genetic background of reproductive diapause in arrhenotokous populations of Thrips nigropilosus Uzel (Thysanoptera: Thripidae) in Japan</v>
          </cell>
          <cell r="E233" t="str">
            <v>10.1007/s13355-010-0016-8</v>
          </cell>
          <cell r="F233" t="str">
            <v>y-reqested</v>
          </cell>
          <cell r="G233" t="str">
            <v>a</v>
          </cell>
          <cell r="H233" t="str">
            <v>i</v>
          </cell>
          <cell r="I233">
            <v>5</v>
          </cell>
          <cell r="W233">
            <v>34</v>
          </cell>
          <cell r="Y233" t="str">
            <v>macroptery</v>
          </cell>
          <cell r="Z233" t="str">
            <v>4 pops come from other study</v>
          </cell>
        </row>
        <row r="234">
          <cell r="A234">
            <v>34</v>
          </cell>
          <cell r="B234" t="str">
            <v>34-</v>
          </cell>
          <cell r="C234" t="str">
            <v>Nakao, S</v>
          </cell>
          <cell r="D234" t="str">
            <v>Geographical variation of photoperiodic wing form determination and genetic background of reproductive diapause in arrhenotokous populations of Thrips nigropilosus Uzel (Thysanoptera: Thripidae) in Japan</v>
          </cell>
          <cell r="E234" t="str">
            <v>10.1007/s13355-010-0016-8</v>
          </cell>
          <cell r="F234" t="str">
            <v>y-reqested</v>
          </cell>
        </row>
        <row r="235">
          <cell r="A235">
            <v>34</v>
          </cell>
          <cell r="B235" t="str">
            <v>34-</v>
          </cell>
          <cell r="C235" t="str">
            <v>Nakao, S</v>
          </cell>
          <cell r="D235" t="str">
            <v>Geographical variation of photoperiodic wing form determination and genetic background of reproductive diapause in arrhenotokous populations of Thrips nigropilosus Uzel (Thysanoptera: Thripidae) in Japan</v>
          </cell>
          <cell r="E235" t="str">
            <v>10.1007/s13355-010-0016-8</v>
          </cell>
          <cell r="F235" t="str">
            <v>y-reqested</v>
          </cell>
        </row>
        <row r="236">
          <cell r="A236">
            <v>34</v>
          </cell>
          <cell r="B236" t="str">
            <v>34-</v>
          </cell>
          <cell r="C236" t="str">
            <v>Nakao, S</v>
          </cell>
          <cell r="D236" t="str">
            <v>Geographical variation of photoperiodic wing form determination and genetic background of reproductive diapause in arrhenotokous populations of Thrips nigropilosus Uzel (Thysanoptera: Thripidae) in Japan</v>
          </cell>
          <cell r="E236" t="str">
            <v>10.1007/s13355-010-0016-8</v>
          </cell>
          <cell r="F236" t="str">
            <v>y-reqested</v>
          </cell>
        </row>
        <row r="237">
          <cell r="A237">
            <v>34</v>
          </cell>
          <cell r="B237" t="str">
            <v>34-</v>
          </cell>
          <cell r="C237" t="str">
            <v>Nakao, S</v>
          </cell>
          <cell r="D237" t="str">
            <v>Geographical variation of photoperiodic wing form determination and genetic background of reproductive diapause in arrhenotokous populations of Thrips nigropilosus Uzel (Thysanoptera: Thripidae) in Japan</v>
          </cell>
          <cell r="E237" t="str">
            <v>10.1007/s13355-010-0016-8</v>
          </cell>
          <cell r="F237" t="str">
            <v>y-reqested</v>
          </cell>
        </row>
        <row r="238">
          <cell r="A238">
            <v>35</v>
          </cell>
          <cell r="B238" t="str">
            <v>35-Kamikawa</v>
          </cell>
          <cell r="C238" t="str">
            <v>NODA, H</v>
          </cell>
          <cell r="D238" t="str">
            <v>GEOGRAPHIC-VARIATION OF NYMPHAL DIAPAUSE IN THE SMALL BROWN PLANTHOPPER IN JAPAN</v>
          </cell>
          <cell r="F238" t="str">
            <v>y</v>
          </cell>
          <cell r="G238" t="str">
            <v>a</v>
          </cell>
          <cell r="H238" t="str">
            <v>i</v>
          </cell>
          <cell r="I238">
            <v>8</v>
          </cell>
          <cell r="J238">
            <v>7</v>
          </cell>
          <cell r="L238" t="str">
            <v>laodelphax striatellus</v>
          </cell>
          <cell r="M238" t="str">
            <v>homoptera</v>
          </cell>
          <cell r="N238" t="str">
            <v>Kamikawa</v>
          </cell>
          <cell r="O238">
            <v>43.847186000000001</v>
          </cell>
          <cell r="P238">
            <v>142.77042800000001</v>
          </cell>
          <cell r="T238" t="str">
            <v>NA</v>
          </cell>
          <cell r="U238" t="str">
            <v>NA</v>
          </cell>
          <cell r="W238">
            <v>35</v>
          </cell>
          <cell r="Y238" t="str">
            <v>nymphal</v>
          </cell>
        </row>
        <row r="239">
          <cell r="A239">
            <v>35</v>
          </cell>
          <cell r="B239" t="str">
            <v>35-Sendai</v>
          </cell>
          <cell r="C239" t="str">
            <v>NODA, H</v>
          </cell>
          <cell r="D239" t="str">
            <v>GEOGRAPHIC-VARIATION OF NYMPHAL DIAPAUSE IN THE SMALL BROWN PLANTHOPPER IN JAPAN</v>
          </cell>
          <cell r="F239" t="str">
            <v>y</v>
          </cell>
          <cell r="G239" t="str">
            <v>a</v>
          </cell>
          <cell r="H239" t="str">
            <v>i</v>
          </cell>
          <cell r="I239">
            <v>8</v>
          </cell>
          <cell r="J239">
            <v>7</v>
          </cell>
          <cell r="L239" t="str">
            <v>laodelphax striatellus</v>
          </cell>
          <cell r="M239" t="str">
            <v>homoptera</v>
          </cell>
          <cell r="N239" t="str">
            <v>Sendai</v>
          </cell>
          <cell r="O239">
            <v>38.268332999999998</v>
          </cell>
          <cell r="P239">
            <v>140.86944399999999</v>
          </cell>
          <cell r="T239" t="str">
            <v>NA</v>
          </cell>
          <cell r="U239" t="str">
            <v>NA</v>
          </cell>
          <cell r="W239">
            <v>35</v>
          </cell>
          <cell r="Y239" t="str">
            <v>nymphal</v>
          </cell>
        </row>
        <row r="240">
          <cell r="A240">
            <v>35</v>
          </cell>
          <cell r="B240" t="str">
            <v>35-Tsukuba</v>
          </cell>
          <cell r="C240" t="str">
            <v>NODA, H</v>
          </cell>
          <cell r="D240" t="str">
            <v>GEOGRAPHIC-VARIATION OF NYMPHAL DIAPAUSE IN THE SMALL BROWN PLANTHOPPER IN JAPAN</v>
          </cell>
          <cell r="F240" t="str">
            <v>y</v>
          </cell>
          <cell r="G240" t="str">
            <v>a</v>
          </cell>
          <cell r="H240" t="str">
            <v>i</v>
          </cell>
          <cell r="I240">
            <v>8</v>
          </cell>
          <cell r="J240">
            <v>7</v>
          </cell>
          <cell r="L240" t="str">
            <v>laodelphax striatellus</v>
          </cell>
          <cell r="M240" t="str">
            <v>homoptera</v>
          </cell>
          <cell r="N240" t="str">
            <v>Tsukuba</v>
          </cell>
          <cell r="O240">
            <v>36.080556000000001</v>
          </cell>
          <cell r="P240">
            <v>140.114722</v>
          </cell>
          <cell r="T240" t="str">
            <v>NA</v>
          </cell>
          <cell r="U240" t="str">
            <v>NA</v>
          </cell>
          <cell r="W240">
            <v>35</v>
          </cell>
          <cell r="Y240" t="str">
            <v>nymphal</v>
          </cell>
        </row>
        <row r="241">
          <cell r="A241">
            <v>35</v>
          </cell>
          <cell r="B241" t="str">
            <v>35-Odawara</v>
          </cell>
          <cell r="C241" t="str">
            <v>NODA, H</v>
          </cell>
          <cell r="D241" t="str">
            <v>GEOGRAPHIC-VARIATION OF NYMPHAL DIAPAUSE IN THE SMALL BROWN PLANTHOPPER IN JAPAN</v>
          </cell>
          <cell r="F241" t="str">
            <v>y</v>
          </cell>
          <cell r="G241" t="str">
            <v>a</v>
          </cell>
          <cell r="H241" t="str">
            <v>i</v>
          </cell>
          <cell r="I241">
            <v>8</v>
          </cell>
          <cell r="J241">
            <v>7</v>
          </cell>
          <cell r="L241" t="str">
            <v>laodelphax striatellus</v>
          </cell>
          <cell r="M241" t="str">
            <v>homoptera</v>
          </cell>
          <cell r="N241" t="str">
            <v>Odawara</v>
          </cell>
          <cell r="O241">
            <v>35.264636000000003</v>
          </cell>
          <cell r="P241">
            <v>139.152311</v>
          </cell>
          <cell r="T241" t="str">
            <v>NA</v>
          </cell>
          <cell r="U241" t="str">
            <v>NA</v>
          </cell>
          <cell r="W241">
            <v>35</v>
          </cell>
          <cell r="Y241" t="str">
            <v>nymphal</v>
          </cell>
        </row>
        <row r="242">
          <cell r="A242">
            <v>35</v>
          </cell>
          <cell r="B242" t="str">
            <v>35-Tsu</v>
          </cell>
          <cell r="C242" t="str">
            <v>NODA, H</v>
          </cell>
          <cell r="D242" t="str">
            <v>GEOGRAPHIC-VARIATION OF NYMPHAL DIAPAUSE IN THE SMALL BROWN PLANTHOPPER IN JAPAN</v>
          </cell>
          <cell r="F242" t="str">
            <v>y</v>
          </cell>
          <cell r="G242" t="str">
            <v>a</v>
          </cell>
          <cell r="H242" t="str">
            <v>i</v>
          </cell>
          <cell r="I242">
            <v>8</v>
          </cell>
          <cell r="J242">
            <v>6</v>
          </cell>
          <cell r="L242" t="str">
            <v>laodelphax striatellus</v>
          </cell>
          <cell r="M242" t="str">
            <v>homoptera</v>
          </cell>
          <cell r="N242" t="str">
            <v>Tsu</v>
          </cell>
          <cell r="O242">
            <v>34.718611000000003</v>
          </cell>
          <cell r="P242">
            <v>136.50555600000001</v>
          </cell>
          <cell r="T242" t="str">
            <v>NA</v>
          </cell>
          <cell r="U242" t="str">
            <v>NA</v>
          </cell>
          <cell r="W242">
            <v>35</v>
          </cell>
          <cell r="Y242" t="str">
            <v>nymphal</v>
          </cell>
        </row>
        <row r="243">
          <cell r="A243">
            <v>35</v>
          </cell>
          <cell r="B243" t="str">
            <v>35-Izumu</v>
          </cell>
          <cell r="C243" t="str">
            <v>NODA, H</v>
          </cell>
          <cell r="D243" t="str">
            <v>GEOGRAPHIC-VARIATION OF NYMPHAL DIAPAUSE IN THE SMALL BROWN PLANTHOPPER IN JAPAN</v>
          </cell>
          <cell r="F243" t="str">
            <v>y</v>
          </cell>
          <cell r="G243" t="str">
            <v>a</v>
          </cell>
          <cell r="H243" t="str">
            <v>i</v>
          </cell>
          <cell r="I243">
            <v>8</v>
          </cell>
          <cell r="J243">
            <v>6</v>
          </cell>
          <cell r="L243" t="str">
            <v>laodelphax striatellus</v>
          </cell>
          <cell r="M243" t="str">
            <v>homoptera</v>
          </cell>
          <cell r="N243" t="str">
            <v>Izumu</v>
          </cell>
          <cell r="O243">
            <v>35.368611000000001</v>
          </cell>
          <cell r="P243">
            <v>132.755</v>
          </cell>
          <cell r="T243" t="str">
            <v>NA</v>
          </cell>
          <cell r="U243" t="str">
            <v>NA</v>
          </cell>
          <cell r="W243">
            <v>35</v>
          </cell>
          <cell r="Y243" t="str">
            <v>nymphal</v>
          </cell>
        </row>
        <row r="244">
          <cell r="A244">
            <v>35</v>
          </cell>
          <cell r="B244" t="str">
            <v>35-Kagoshima</v>
          </cell>
          <cell r="C244" t="str">
            <v>NODA, H</v>
          </cell>
          <cell r="D244" t="str">
            <v>GEOGRAPHIC-VARIATION OF NYMPHAL DIAPAUSE IN THE SMALL BROWN PLANTHOPPER IN JAPAN</v>
          </cell>
          <cell r="F244" t="str">
            <v>y</v>
          </cell>
          <cell r="G244" t="str">
            <v>a</v>
          </cell>
          <cell r="H244" t="str">
            <v>i</v>
          </cell>
          <cell r="I244">
            <v>8</v>
          </cell>
          <cell r="J244">
            <v>8</v>
          </cell>
          <cell r="L244" t="str">
            <v>laodelphax striatellus</v>
          </cell>
          <cell r="M244" t="str">
            <v>homoptera</v>
          </cell>
          <cell r="N244" t="str">
            <v>Kagoshima</v>
          </cell>
          <cell r="O244">
            <v>31.596536</v>
          </cell>
          <cell r="P244">
            <v>130.55711700000001</v>
          </cell>
          <cell r="T244" t="str">
            <v>NA</v>
          </cell>
          <cell r="U244" t="str">
            <v>NA</v>
          </cell>
          <cell r="W244">
            <v>35</v>
          </cell>
          <cell r="Y244" t="str">
            <v>nymphal</v>
          </cell>
        </row>
        <row r="245">
          <cell r="A245">
            <v>35</v>
          </cell>
          <cell r="B245" t="str">
            <v>35-Ishigaki</v>
          </cell>
          <cell r="C245" t="str">
            <v>NODA, H</v>
          </cell>
          <cell r="D245" t="str">
            <v>GEOGRAPHIC-VARIATION OF NYMPHAL DIAPAUSE IN THE SMALL BROWN PLANTHOPPER IN JAPAN</v>
          </cell>
          <cell r="F245" t="str">
            <v>y</v>
          </cell>
          <cell r="G245" t="str">
            <v>a</v>
          </cell>
          <cell r="H245" t="str">
            <v>i</v>
          </cell>
          <cell r="I245">
            <v>8</v>
          </cell>
          <cell r="J245">
            <v>7</v>
          </cell>
          <cell r="L245" t="str">
            <v>laodelphax striatellus</v>
          </cell>
          <cell r="M245" t="str">
            <v>homoptera</v>
          </cell>
          <cell r="N245" t="str">
            <v>Ishigaki</v>
          </cell>
          <cell r="O245">
            <v>24.340555999999999</v>
          </cell>
          <cell r="P245">
            <v>124.155556</v>
          </cell>
          <cell r="T245" t="str">
            <v>NA</v>
          </cell>
          <cell r="U245" t="str">
            <v>NA</v>
          </cell>
          <cell r="W245">
            <v>35</v>
          </cell>
          <cell r="Y245" t="str">
            <v>nymphal</v>
          </cell>
        </row>
        <row r="246">
          <cell r="A246">
            <v>36</v>
          </cell>
          <cell r="B246" t="str">
            <v>36-Kyoto</v>
          </cell>
          <cell r="C246" t="str">
            <v>Noriyuki, S; Akiyama, K; Nishida, T</v>
          </cell>
          <cell r="D246" t="str">
            <v>Life-history traits related to diapause in univoltine and bivoltine populations of Ypthima multistriata (Lepidoptera: Satyridae) inhabiting similar latitudes</v>
          </cell>
          <cell r="E246" t="str">
            <v>10.1111/j.1479-8298.2011.00447.x</v>
          </cell>
          <cell r="F246" t="str">
            <v>y</v>
          </cell>
          <cell r="G246" t="str">
            <v>a</v>
          </cell>
          <cell r="H246" t="str">
            <v>i</v>
          </cell>
          <cell r="I246">
            <v>4</v>
          </cell>
          <cell r="J246">
            <v>3</v>
          </cell>
          <cell r="L246" t="str">
            <v>Ypthima multistriata</v>
          </cell>
          <cell r="M246" t="str">
            <v>lepidoptera</v>
          </cell>
          <cell r="N246" t="str">
            <v>Kyoto</v>
          </cell>
          <cell r="O246">
            <v>34.75</v>
          </cell>
          <cell r="P246">
            <v>135.81899999999999</v>
          </cell>
          <cell r="Q246"/>
          <cell r="S246"/>
          <cell r="T246">
            <v>66</v>
          </cell>
          <cell r="U246" t="str">
            <v>acc</v>
          </cell>
          <cell r="W246">
            <v>36</v>
          </cell>
          <cell r="Y246" t="str">
            <v>larval</v>
          </cell>
        </row>
        <row r="247">
          <cell r="A247">
            <v>36</v>
          </cell>
          <cell r="B247" t="str">
            <v>36-Ieshima Is.</v>
          </cell>
          <cell r="C247" t="str">
            <v>Noriyuki, S; Akiyama, K; Nishida, T</v>
          </cell>
          <cell r="D247" t="str">
            <v>Life-history traits related to diapause in univoltine and bivoltine populations of Ypthima multistriata (Lepidoptera: Satyridae) inhabiting similar latitudes</v>
          </cell>
          <cell r="E247" t="str">
            <v>10.1111/j.1479-8298.2011.00447.x</v>
          </cell>
          <cell r="F247" t="str">
            <v>y</v>
          </cell>
          <cell r="G247" t="str">
            <v>a</v>
          </cell>
          <cell r="H247" t="str">
            <v>i</v>
          </cell>
          <cell r="I247">
            <v>4</v>
          </cell>
          <cell r="J247">
            <v>3</v>
          </cell>
          <cell r="L247" t="str">
            <v>Ypthima multistriata</v>
          </cell>
          <cell r="M247" t="str">
            <v>lepidoptera</v>
          </cell>
          <cell r="N247" t="str">
            <v>Ieshima Is.</v>
          </cell>
          <cell r="O247">
            <v>34.667000000000002</v>
          </cell>
          <cell r="P247">
            <v>134.52600000000001</v>
          </cell>
          <cell r="Q247"/>
          <cell r="S247"/>
          <cell r="T247">
            <v>13</v>
          </cell>
          <cell r="U247" t="str">
            <v>acc</v>
          </cell>
          <cell r="W247">
            <v>36</v>
          </cell>
          <cell r="Y247" t="str">
            <v>larval</v>
          </cell>
        </row>
        <row r="248">
          <cell r="A248">
            <v>36</v>
          </cell>
          <cell r="B248" t="str">
            <v>36-Tangashima Is.</v>
          </cell>
          <cell r="C248" t="str">
            <v>Noriyuki, S; Akiyama, K; Nishida, T</v>
          </cell>
          <cell r="D248" t="str">
            <v>Life-history traits related to diapause in univoltine and bivoltine populations of Ypthima multistriata (Lepidoptera: Satyridae) inhabiting similar latitudes</v>
          </cell>
          <cell r="E248" t="str">
            <v>10.1111/j.1479-8298.2011.00447.x</v>
          </cell>
          <cell r="F248" t="str">
            <v>y</v>
          </cell>
          <cell r="G248" t="str">
            <v>a</v>
          </cell>
          <cell r="H248" t="str">
            <v>i</v>
          </cell>
          <cell r="I248">
            <v>4</v>
          </cell>
          <cell r="J248">
            <v>3</v>
          </cell>
          <cell r="L248" t="str">
            <v>Ypthima multistriata</v>
          </cell>
          <cell r="M248" t="str">
            <v>lepidoptera</v>
          </cell>
          <cell r="N248" t="str">
            <v>Tangashima Is.</v>
          </cell>
          <cell r="O248">
            <v>34.656999999999996</v>
          </cell>
          <cell r="P248">
            <v>134.57599999999999</v>
          </cell>
          <cell r="Q248"/>
          <cell r="S248"/>
          <cell r="T248">
            <v>34.6</v>
          </cell>
          <cell r="U248" t="str">
            <v>acc</v>
          </cell>
          <cell r="W248">
            <v>36</v>
          </cell>
          <cell r="Y248" t="str">
            <v>larval</v>
          </cell>
        </row>
        <row r="249">
          <cell r="A249">
            <v>36</v>
          </cell>
          <cell r="B249" t="str">
            <v>36-Bouzeshima Is.</v>
          </cell>
          <cell r="C249" t="str">
            <v>Noriyuki, S; Akiyama, K; Nishida, T</v>
          </cell>
          <cell r="D249" t="str">
            <v>Life-history traits related to diapause in univoltine and bivoltine populations of Ypthima multistriata (Lepidoptera: Satyridae) inhabiting similar latitudes</v>
          </cell>
          <cell r="E249" t="str">
            <v>10.1111/j.1479-8298.2011.00447.x</v>
          </cell>
          <cell r="F249" t="str">
            <v>y</v>
          </cell>
          <cell r="G249" t="str">
            <v>a</v>
          </cell>
          <cell r="H249" t="str">
            <v>i</v>
          </cell>
          <cell r="I249">
            <v>4</v>
          </cell>
          <cell r="J249">
            <v>3</v>
          </cell>
          <cell r="L249" t="str">
            <v>Ypthima multistriata</v>
          </cell>
          <cell r="M249" t="str">
            <v>lepidoptera</v>
          </cell>
          <cell r="N249" t="str">
            <v>Bouzeshima Is.</v>
          </cell>
          <cell r="O249">
            <v>34.652000000000001</v>
          </cell>
          <cell r="P249">
            <v>134.512</v>
          </cell>
          <cell r="Q249"/>
          <cell r="S249"/>
          <cell r="T249">
            <v>37.6</v>
          </cell>
          <cell r="U249" t="str">
            <v>acc</v>
          </cell>
          <cell r="W249">
            <v>36</v>
          </cell>
          <cell r="Y249" t="str">
            <v>larval</v>
          </cell>
        </row>
        <row r="250">
          <cell r="A250">
            <v>37</v>
          </cell>
          <cell r="B250" t="str">
            <v>37- OUL</v>
          </cell>
          <cell r="C250" t="str">
            <v>Paolucci, S; van de Zande, L; Beukeboom, LW</v>
          </cell>
          <cell r="D250" t="str">
            <v>Adaptive latitudinal cline of photoperiodic diapause induction in the parasitoid Nasonia vitripennis in Europe</v>
          </cell>
          <cell r="E250" t="str">
            <v>10.1111/jeb.12113</v>
          </cell>
          <cell r="F250" t="str">
            <v>y-ask</v>
          </cell>
          <cell r="G250" t="str">
            <v>a</v>
          </cell>
          <cell r="H250" t="str">
            <v>i</v>
          </cell>
          <cell r="I250">
            <v>7</v>
          </cell>
          <cell r="J250">
            <v>8</v>
          </cell>
          <cell r="L250" t="str">
            <v>Nasonia vitripennis</v>
          </cell>
          <cell r="M250" t="str">
            <v>hymenoptera</v>
          </cell>
          <cell r="N250" t="str">
            <v xml:space="preserve"> OUL</v>
          </cell>
          <cell r="O250">
            <v>65.061155555555558</v>
          </cell>
          <cell r="P250">
            <v>25.527999999999999</v>
          </cell>
          <cell r="Q250"/>
          <cell r="S250"/>
          <cell r="T250">
            <v>26</v>
          </cell>
          <cell r="U250" t="str">
            <v>pop level/ask</v>
          </cell>
          <cell r="W250">
            <v>37</v>
          </cell>
          <cell r="Y250" t="str">
            <v>larval</v>
          </cell>
          <cell r="Z250" t="str">
            <v>26 lines with 15 replicates each</v>
          </cell>
        </row>
        <row r="251">
          <cell r="A251">
            <v>37</v>
          </cell>
          <cell r="B251" t="str">
            <v>37- TUR</v>
          </cell>
          <cell r="C251" t="str">
            <v>Paolucci, S; van de Zande, L; Beukeboom, LW</v>
          </cell>
          <cell r="D251" t="str">
            <v>Adaptive latitudinal cline of photoperiodic diapause induction in the parasitoid Nasonia vitripennis in Europe</v>
          </cell>
          <cell r="E251" t="str">
            <v>10.1111/jeb.12113</v>
          </cell>
          <cell r="F251" t="str">
            <v>y-ask</v>
          </cell>
          <cell r="G251" t="str">
            <v>a</v>
          </cell>
          <cell r="H251" t="str">
            <v>i</v>
          </cell>
          <cell r="I251">
            <v>7</v>
          </cell>
          <cell r="J251">
            <v>8</v>
          </cell>
          <cell r="L251" t="str">
            <v>Nasonia vitripennis</v>
          </cell>
          <cell r="M251" t="str">
            <v>hymenoptera</v>
          </cell>
          <cell r="N251" t="str">
            <v xml:space="preserve"> TUR</v>
          </cell>
          <cell r="O251">
            <v>61.26125833333333</v>
          </cell>
          <cell r="P251">
            <v>22.223322222222222</v>
          </cell>
          <cell r="Q251"/>
          <cell r="S251"/>
          <cell r="T251">
            <v>21</v>
          </cell>
          <cell r="U251" t="str">
            <v>pop level/ask</v>
          </cell>
          <cell r="W251">
            <v>37</v>
          </cell>
          <cell r="Y251" t="str">
            <v>larval</v>
          </cell>
        </row>
        <row r="252">
          <cell r="A252">
            <v>37</v>
          </cell>
          <cell r="B252" t="str">
            <v>37- LAT</v>
          </cell>
          <cell r="C252" t="str">
            <v>Paolucci, S; van de Zande, L; Beukeboom, LW</v>
          </cell>
          <cell r="D252" t="str">
            <v>Adaptive latitudinal cline of photoperiodic diapause induction in the parasitoid Nasonia vitripennis in Europe</v>
          </cell>
          <cell r="E252" t="str">
            <v>10.1111/jeb.12113</v>
          </cell>
          <cell r="F252" t="str">
            <v>y-ask</v>
          </cell>
          <cell r="G252" t="str">
            <v>a</v>
          </cell>
          <cell r="H252" t="str">
            <v>i</v>
          </cell>
          <cell r="I252">
            <v>7</v>
          </cell>
          <cell r="J252">
            <v>8</v>
          </cell>
          <cell r="L252" t="str">
            <v>Nasonia vitripennis</v>
          </cell>
          <cell r="M252" t="str">
            <v>hymenoptera</v>
          </cell>
          <cell r="N252" t="str">
            <v xml:space="preserve"> LAT</v>
          </cell>
          <cell r="O252">
            <v>56.85626666666667</v>
          </cell>
          <cell r="P252">
            <v>25.200383333333335</v>
          </cell>
          <cell r="Q252"/>
          <cell r="S252"/>
          <cell r="T252">
            <v>26</v>
          </cell>
          <cell r="U252" t="str">
            <v>pop level/ask</v>
          </cell>
          <cell r="W252">
            <v>37</v>
          </cell>
          <cell r="Y252" t="str">
            <v>larval</v>
          </cell>
        </row>
        <row r="253">
          <cell r="A253">
            <v>37</v>
          </cell>
          <cell r="B253" t="str">
            <v>37- HAM</v>
          </cell>
          <cell r="C253" t="str">
            <v>Paolucci, S; van de Zande, L; Beukeboom, LW</v>
          </cell>
          <cell r="D253" t="str">
            <v>Adaptive latitudinal cline of photoperiodic diapause induction in the parasitoid Nasonia vitripennis in Europe</v>
          </cell>
          <cell r="E253" t="str">
            <v>10.1111/jeb.12113</v>
          </cell>
          <cell r="F253" t="str">
            <v>y-ask</v>
          </cell>
          <cell r="G253" t="str">
            <v>a</v>
          </cell>
          <cell r="H253" t="str">
            <v>i</v>
          </cell>
          <cell r="I253">
            <v>7</v>
          </cell>
          <cell r="J253">
            <v>8</v>
          </cell>
          <cell r="L253" t="str">
            <v>Nasonia vitripennis</v>
          </cell>
          <cell r="M253" t="str">
            <v>hymenoptera</v>
          </cell>
          <cell r="N253" t="str">
            <v xml:space="preserve"> HAM</v>
          </cell>
          <cell r="O253">
            <v>53.606561111111112</v>
          </cell>
          <cell r="P253">
            <v>10.171594444444445</v>
          </cell>
          <cell r="Q253"/>
          <cell r="S253"/>
          <cell r="T253">
            <v>26</v>
          </cell>
          <cell r="U253" t="str">
            <v>pop level/ask</v>
          </cell>
          <cell r="W253">
            <v>37</v>
          </cell>
          <cell r="Y253" t="str">
            <v>larval</v>
          </cell>
        </row>
        <row r="254">
          <cell r="A254">
            <v>37</v>
          </cell>
          <cell r="B254" t="str">
            <v>37- SCH</v>
          </cell>
          <cell r="C254" t="str">
            <v>Paolucci, S; van de Zande, L; Beukeboom, LW</v>
          </cell>
          <cell r="D254" t="str">
            <v>Adaptive latitudinal cline of photoperiodic diapause induction in the parasitoid Nasonia vitripennis in Europe</v>
          </cell>
          <cell r="E254" t="str">
            <v>10.1111/jeb.12113</v>
          </cell>
          <cell r="F254" t="str">
            <v>y-ask</v>
          </cell>
          <cell r="G254" t="str">
            <v>a</v>
          </cell>
          <cell r="H254" t="str">
            <v>i</v>
          </cell>
          <cell r="I254">
            <v>7</v>
          </cell>
          <cell r="J254">
            <v>8</v>
          </cell>
          <cell r="L254" t="str">
            <v>Nasonia vitripennis</v>
          </cell>
          <cell r="M254" t="str">
            <v>hymenoptera</v>
          </cell>
          <cell r="N254" t="str">
            <v xml:space="preserve"> SCH</v>
          </cell>
          <cell r="O254">
            <v>50.332250000000002</v>
          </cell>
          <cell r="P254">
            <v>9.5130555555555549</v>
          </cell>
          <cell r="Q254"/>
          <cell r="S254"/>
          <cell r="T254">
            <v>22</v>
          </cell>
          <cell r="U254" t="str">
            <v>pop level/ask</v>
          </cell>
          <cell r="W254">
            <v>37</v>
          </cell>
          <cell r="Y254" t="str">
            <v>larval</v>
          </cell>
        </row>
        <row r="255">
          <cell r="A255">
            <v>37</v>
          </cell>
          <cell r="B255" t="str">
            <v>37- SWI</v>
          </cell>
          <cell r="C255" t="str">
            <v>Paolucci, S; van de Zande, L; Beukeboom, LW</v>
          </cell>
          <cell r="D255" t="str">
            <v>Adaptive latitudinal cline of photoperiodic diapause induction in the parasitoid Nasonia vitripennis in Europe</v>
          </cell>
          <cell r="E255" t="str">
            <v>10.1111/jeb.12113</v>
          </cell>
          <cell r="F255" t="str">
            <v>y-ask</v>
          </cell>
          <cell r="G255" t="str">
            <v>a</v>
          </cell>
          <cell r="H255" t="str">
            <v>i</v>
          </cell>
          <cell r="I255">
            <v>7</v>
          </cell>
          <cell r="J255">
            <v>8</v>
          </cell>
          <cell r="L255" t="str">
            <v>Nasonia vitripennis</v>
          </cell>
          <cell r="M255" t="str">
            <v>hymenoptera</v>
          </cell>
          <cell r="N255" t="str">
            <v xml:space="preserve"> SWI</v>
          </cell>
          <cell r="O255">
            <v>46.73587222222222</v>
          </cell>
          <cell r="P255">
            <v>7.1159277777777801</v>
          </cell>
          <cell r="Q255"/>
          <cell r="S255"/>
          <cell r="T255">
            <v>26</v>
          </cell>
          <cell r="U255" t="str">
            <v>pop level/ask</v>
          </cell>
          <cell r="W255">
            <v>37</v>
          </cell>
          <cell r="Y255" t="str">
            <v>larval</v>
          </cell>
        </row>
        <row r="256">
          <cell r="A256">
            <v>37</v>
          </cell>
          <cell r="B256" t="str">
            <v>37- COR</v>
          </cell>
          <cell r="C256" t="str">
            <v>Paolucci, S; van de Zande, L; Beukeboom, LW</v>
          </cell>
          <cell r="D256" t="str">
            <v>Adaptive latitudinal cline of photoperiodic diapause induction in the parasitoid Nasonia vitripennis in Europe</v>
          </cell>
          <cell r="E256" t="str">
            <v>10.1111/jeb.12113</v>
          </cell>
          <cell r="F256" t="str">
            <v>y-ask</v>
          </cell>
          <cell r="G256" t="str">
            <v>a</v>
          </cell>
          <cell r="H256" t="str">
            <v>i</v>
          </cell>
          <cell r="I256">
            <v>7</v>
          </cell>
          <cell r="J256">
            <v>8</v>
          </cell>
          <cell r="L256" t="str">
            <v>Nasonia vitripennis</v>
          </cell>
          <cell r="M256" t="str">
            <v>hymenoptera</v>
          </cell>
          <cell r="N256" t="str">
            <v xml:space="preserve"> COR</v>
          </cell>
          <cell r="O256">
            <v>42.37522222222222</v>
          </cell>
          <cell r="P256">
            <v>8.7479999999999993</v>
          </cell>
          <cell r="Q256"/>
          <cell r="S256"/>
          <cell r="T256">
            <v>25</v>
          </cell>
          <cell r="U256" t="str">
            <v>pop level/ask</v>
          </cell>
          <cell r="W256">
            <v>37</v>
          </cell>
          <cell r="Y256" t="str">
            <v>larval</v>
          </cell>
        </row>
        <row r="257">
          <cell r="A257">
            <v>38</v>
          </cell>
          <cell r="B257" t="str">
            <v>38-Sp22</v>
          </cell>
          <cell r="C257" t="str">
            <v>Pegoraro, M; Zonato, V; Tyler, ER; Fedele, G; Kyriacou, CP; Tauber, E</v>
          </cell>
          <cell r="D257" t="str">
            <v>Geographical analysis of diapause inducibility in European Drosophila melanogaster populations</v>
          </cell>
          <cell r="E257" t="str">
            <v>10.1016/j.jinsphys.2017.01.015</v>
          </cell>
          <cell r="F257" t="str">
            <v>y</v>
          </cell>
          <cell r="G257" t="str">
            <v>a</v>
          </cell>
          <cell r="H257" t="str">
            <v>i</v>
          </cell>
          <cell r="I257">
            <v>6</v>
          </cell>
          <cell r="J257">
            <v>6</v>
          </cell>
          <cell r="L257" t="str">
            <v>Drosophila melanogaster</v>
          </cell>
          <cell r="M257" t="str">
            <v>diptera</v>
          </cell>
          <cell r="N257" t="str">
            <v>Sp22</v>
          </cell>
          <cell r="O257">
            <v>36.97</v>
          </cell>
          <cell r="P257">
            <v>-2.12</v>
          </cell>
          <cell r="Q257">
            <v>0.01</v>
          </cell>
          <cell r="R257">
            <v>345</v>
          </cell>
          <cell r="S257"/>
          <cell r="T257">
            <v>6</v>
          </cell>
          <cell r="U257" t="str">
            <v>acc</v>
          </cell>
          <cell r="W257">
            <v>38</v>
          </cell>
          <cell r="Y257" t="str">
            <v>adult</v>
          </cell>
        </row>
        <row r="258">
          <cell r="A258">
            <v>38</v>
          </cell>
          <cell r="B258" t="str">
            <v>38-MREN</v>
          </cell>
          <cell r="C258" t="str">
            <v>Pegoraro, M; Zonato, V; Tyler, ER; Fedele, G; Kyriacou, CP; Tauber, E</v>
          </cell>
          <cell r="D258" t="str">
            <v>Geographical analysis of diapause inducibility in European Drosophila melanogaster populations</v>
          </cell>
          <cell r="E258" t="str">
            <v>10.1016/j.jinsphys.2017.01.015</v>
          </cell>
          <cell r="F258" t="str">
            <v>y</v>
          </cell>
          <cell r="G258" t="str">
            <v>a</v>
          </cell>
          <cell r="H258" t="str">
            <v>i</v>
          </cell>
          <cell r="I258">
            <v>6</v>
          </cell>
          <cell r="J258">
            <v>6</v>
          </cell>
          <cell r="L258" t="str">
            <v>Drosophila melanogaster</v>
          </cell>
          <cell r="M258" t="str">
            <v>diptera</v>
          </cell>
          <cell r="N258" t="str">
            <v>MREN</v>
          </cell>
          <cell r="O258">
            <v>39.200000000000003</v>
          </cell>
          <cell r="P258">
            <v>16.11</v>
          </cell>
          <cell r="Q258">
            <v>0.01</v>
          </cell>
          <cell r="R258">
            <v>480</v>
          </cell>
          <cell r="S258"/>
          <cell r="T258">
            <v>6</v>
          </cell>
          <cell r="U258" t="str">
            <v>acc</v>
          </cell>
          <cell r="W258">
            <v>38</v>
          </cell>
          <cell r="Y258" t="str">
            <v>adult</v>
          </cell>
        </row>
        <row r="259">
          <cell r="A259">
            <v>38</v>
          </cell>
          <cell r="B259" t="str">
            <v>38-SAL</v>
          </cell>
          <cell r="C259" t="str">
            <v>Pegoraro, M; Zonato, V; Tyler, ER; Fedele, G; Kyriacou, CP; Tauber, E</v>
          </cell>
          <cell r="D259" t="str">
            <v>Geographical analysis of diapause inducibility in European Drosophila melanogaster populations</v>
          </cell>
          <cell r="E259" t="str">
            <v>10.1016/j.jinsphys.2017.01.015</v>
          </cell>
          <cell r="F259" t="str">
            <v>y</v>
          </cell>
          <cell r="G259" t="str">
            <v>a</v>
          </cell>
          <cell r="H259" t="str">
            <v>i</v>
          </cell>
          <cell r="I259">
            <v>6</v>
          </cell>
          <cell r="J259">
            <v>6</v>
          </cell>
          <cell r="L259" t="str">
            <v>Drosophila melanogaster</v>
          </cell>
          <cell r="M259" t="str">
            <v>diptera</v>
          </cell>
          <cell r="N259" t="str">
            <v>SAL</v>
          </cell>
          <cell r="O259">
            <v>40.380000000000003</v>
          </cell>
          <cell r="P259">
            <v>17.97</v>
          </cell>
          <cell r="Q259">
            <v>0.01</v>
          </cell>
          <cell r="R259">
            <v>79</v>
          </cell>
          <cell r="S259"/>
          <cell r="T259">
            <v>6</v>
          </cell>
          <cell r="U259" t="str">
            <v>acc</v>
          </cell>
          <cell r="W259">
            <v>38</v>
          </cell>
          <cell r="Y259" t="str">
            <v>adult</v>
          </cell>
        </row>
        <row r="260">
          <cell r="A260">
            <v>38</v>
          </cell>
          <cell r="B260" t="str">
            <v>38-BOL</v>
          </cell>
          <cell r="C260" t="str">
            <v>Pegoraro, M; Zonato, V; Tyler, ER; Fedele, G; Kyriacou, CP; Tauber, E</v>
          </cell>
          <cell r="D260" t="str">
            <v>Geographical analysis of diapause inducibility in European Drosophila melanogaster populations</v>
          </cell>
          <cell r="E260" t="str">
            <v>10.1016/j.jinsphys.2017.01.015</v>
          </cell>
          <cell r="F260" t="str">
            <v>y</v>
          </cell>
          <cell r="G260" t="str">
            <v>a</v>
          </cell>
          <cell r="H260" t="str">
            <v>i</v>
          </cell>
          <cell r="I260">
            <v>6</v>
          </cell>
          <cell r="J260">
            <v>6</v>
          </cell>
          <cell r="L260" t="str">
            <v>Drosophila melanogaster</v>
          </cell>
          <cell r="M260" t="str">
            <v>diptera</v>
          </cell>
          <cell r="N260" t="str">
            <v>BOL</v>
          </cell>
          <cell r="O260">
            <v>46.3</v>
          </cell>
          <cell r="P260">
            <v>11.22</v>
          </cell>
          <cell r="Q260">
            <v>0.01</v>
          </cell>
          <cell r="R260">
            <v>262</v>
          </cell>
          <cell r="S260"/>
          <cell r="T260">
            <v>6</v>
          </cell>
          <cell r="U260" t="str">
            <v>acc</v>
          </cell>
          <cell r="W260">
            <v>38</v>
          </cell>
          <cell r="Y260" t="str">
            <v>adult</v>
          </cell>
        </row>
        <row r="261">
          <cell r="A261">
            <v>38</v>
          </cell>
          <cell r="B261" t="str">
            <v>38-HU</v>
          </cell>
          <cell r="C261" t="str">
            <v>Pegoraro, M; Zonato, V; Tyler, ER; Fedele, G; Kyriacou, CP; Tauber, E</v>
          </cell>
          <cell r="D261" t="str">
            <v>Geographical analysis of diapause inducibility in European Drosophila melanogaster populations</v>
          </cell>
          <cell r="E261" t="str">
            <v>10.1016/j.jinsphys.2017.01.015</v>
          </cell>
          <cell r="F261" t="str">
            <v>y</v>
          </cell>
          <cell r="G261" t="str">
            <v>a</v>
          </cell>
          <cell r="H261" t="str">
            <v>i</v>
          </cell>
          <cell r="I261">
            <v>6</v>
          </cell>
          <cell r="J261">
            <v>6</v>
          </cell>
          <cell r="L261" t="str">
            <v>Drosophila melanogaster</v>
          </cell>
          <cell r="M261" t="str">
            <v>diptera</v>
          </cell>
          <cell r="N261" t="str">
            <v>HU</v>
          </cell>
          <cell r="O261">
            <v>52.03</v>
          </cell>
          <cell r="P261">
            <v>5.17</v>
          </cell>
          <cell r="Q261">
            <v>0.01</v>
          </cell>
          <cell r="R261">
            <v>2</v>
          </cell>
          <cell r="S261"/>
          <cell r="T261">
            <v>6</v>
          </cell>
          <cell r="U261" t="str">
            <v>acc</v>
          </cell>
          <cell r="W261">
            <v>38</v>
          </cell>
          <cell r="Y261" t="str">
            <v>adult</v>
          </cell>
        </row>
        <row r="262">
          <cell r="A262">
            <v>38</v>
          </cell>
          <cell r="B262" t="str">
            <v>38-KOR</v>
          </cell>
          <cell r="C262" t="str">
            <v>Pegoraro, M; Zonato, V; Tyler, ER; Fedele, G; Kyriacou, CP; Tauber, E</v>
          </cell>
          <cell r="D262" t="str">
            <v>Geographical analysis of diapause inducibility in European Drosophila melanogaster populations</v>
          </cell>
          <cell r="E262" t="str">
            <v>10.1016/j.jinsphys.2017.01.015</v>
          </cell>
          <cell r="F262" t="str">
            <v>y</v>
          </cell>
          <cell r="G262" t="str">
            <v>a</v>
          </cell>
          <cell r="H262" t="str">
            <v>i</v>
          </cell>
          <cell r="I262">
            <v>6</v>
          </cell>
          <cell r="J262">
            <v>6</v>
          </cell>
          <cell r="L262" t="str">
            <v>Drosophila melanogaster</v>
          </cell>
          <cell r="M262" t="str">
            <v>diptera</v>
          </cell>
          <cell r="N262" t="str">
            <v>KOR</v>
          </cell>
          <cell r="O262">
            <v>62.01</v>
          </cell>
          <cell r="P262">
            <v>25.33</v>
          </cell>
          <cell r="Q262">
            <v>0.01</v>
          </cell>
          <cell r="R262">
            <v>120</v>
          </cell>
          <cell r="S262"/>
          <cell r="T262">
            <v>6</v>
          </cell>
          <cell r="U262" t="str">
            <v>acc</v>
          </cell>
          <cell r="W262">
            <v>38</v>
          </cell>
          <cell r="Y262" t="str">
            <v>adult</v>
          </cell>
        </row>
        <row r="263">
          <cell r="A263">
            <v>39</v>
          </cell>
          <cell r="B263" t="str">
            <v>39-</v>
          </cell>
          <cell r="C263" t="str">
            <v>Pivarciova, L; Vaneckova, H; Provaznik, J; Wu, BCH; Pivarci, M; Peckova, O; Bazalova, O; Cada, S; Kment, P; Kotwica-Rolinska, J; Dolezel, D</v>
          </cell>
          <cell r="D263" t="str">
            <v>Unexpected Geographic Variability of the Free Running Period in the Linden Bug Pyrrhocoris apterus</v>
          </cell>
          <cell r="E263" t="str">
            <v>10.1177/0748730416671213</v>
          </cell>
          <cell r="F263" t="str">
            <v>no but ask</v>
          </cell>
          <cell r="G263" t="str">
            <v>a</v>
          </cell>
          <cell r="H263" t="str">
            <v>i</v>
          </cell>
          <cell r="O263"/>
          <cell r="Q263"/>
          <cell r="S263"/>
        </row>
        <row r="264">
          <cell r="A264">
            <v>40</v>
          </cell>
          <cell r="B264" t="str">
            <v>40- Ishigaki</v>
          </cell>
          <cell r="C264" t="str">
            <v>Qureshi, MF; Murai, T; Yoshida, H; Tsumuki, H</v>
          </cell>
          <cell r="D264" t="str">
            <v>Populational variation in diapause-induction and -termination of Helicoverpa armigera (Lepidoptera : Noctuidae)</v>
          </cell>
          <cell r="E264" t="str">
            <v>10.1303/aez.2000.357</v>
          </cell>
          <cell r="F264" t="str">
            <v>y</v>
          </cell>
          <cell r="G264" t="str">
            <v>a</v>
          </cell>
          <cell r="H264" t="str">
            <v>i</v>
          </cell>
          <cell r="I264">
            <v>3</v>
          </cell>
          <cell r="J264">
            <v>6</v>
          </cell>
          <cell r="L264" t="str">
            <v>helicoverpa armigera</v>
          </cell>
          <cell r="M264" t="str">
            <v>lepidoptera</v>
          </cell>
          <cell r="N264" t="str">
            <v xml:space="preserve"> Ishigaki</v>
          </cell>
          <cell r="O264">
            <v>24.3</v>
          </cell>
          <cell r="P264">
            <v>124.2</v>
          </cell>
          <cell r="Q264"/>
          <cell r="S264"/>
          <cell r="T264">
            <v>65</v>
          </cell>
          <cell r="U264" t="str">
            <v>global average</v>
          </cell>
          <cell r="W264">
            <v>40</v>
          </cell>
        </row>
        <row r="265">
          <cell r="A265">
            <v>40</v>
          </cell>
          <cell r="B265" t="str">
            <v>40- Okayama</v>
          </cell>
          <cell r="C265" t="str">
            <v>Qureshi, MF; Murai, T; Yoshida, H; Tsumuki, H</v>
          </cell>
          <cell r="D265" t="str">
            <v>Populational variation in diapause-induction and -termination of Helicoverpa armigera (Lepidoptera : Noctuidae)</v>
          </cell>
          <cell r="E265" t="str">
            <v>10.1303/aez.2000.357</v>
          </cell>
          <cell r="F265" t="str">
            <v>y</v>
          </cell>
          <cell r="G265" t="str">
            <v>a</v>
          </cell>
          <cell r="H265" t="str">
            <v>i</v>
          </cell>
          <cell r="I265">
            <v>3</v>
          </cell>
          <cell r="J265">
            <v>6</v>
          </cell>
          <cell r="L265" t="str">
            <v>helicoverpa armigera</v>
          </cell>
          <cell r="M265" t="str">
            <v>lepidoptera</v>
          </cell>
          <cell r="N265" t="str">
            <v xml:space="preserve"> Okayama</v>
          </cell>
          <cell r="O265">
            <v>34.6</v>
          </cell>
          <cell r="P265">
            <v>134.1</v>
          </cell>
          <cell r="Q265"/>
          <cell r="S265"/>
          <cell r="T265">
            <v>65</v>
          </cell>
          <cell r="U265" t="str">
            <v>global average</v>
          </cell>
          <cell r="W265">
            <v>40</v>
          </cell>
        </row>
        <row r="266">
          <cell r="A266">
            <v>40</v>
          </cell>
          <cell r="B266" t="str">
            <v>40-  Kanazawa</v>
          </cell>
          <cell r="C266" t="str">
            <v>Qureshi, MF; Murai, T; Yoshida, H; Tsumuki, H</v>
          </cell>
          <cell r="D266" t="str">
            <v>Populational variation in diapause-induction and -termination of Helicoverpa armigera (Lepidoptera : Noctuidae)</v>
          </cell>
          <cell r="E266" t="str">
            <v>10.1303/aez.2000.357</v>
          </cell>
          <cell r="F266" t="str">
            <v>y</v>
          </cell>
          <cell r="G266" t="str">
            <v>a</v>
          </cell>
          <cell r="H266" t="str">
            <v>i</v>
          </cell>
          <cell r="I266">
            <v>3</v>
          </cell>
          <cell r="J266">
            <v>6</v>
          </cell>
          <cell r="L266" t="str">
            <v>helicoverpa armigera</v>
          </cell>
          <cell r="M266" t="str">
            <v>lepidoptera</v>
          </cell>
          <cell r="N266" t="str">
            <v xml:space="preserve">  Kanazawa</v>
          </cell>
          <cell r="O266">
            <v>36.6</v>
          </cell>
          <cell r="P266">
            <v>136.69999999999999</v>
          </cell>
          <cell r="Q266"/>
          <cell r="S266"/>
          <cell r="T266">
            <v>65</v>
          </cell>
          <cell r="U266" t="str">
            <v>global average</v>
          </cell>
          <cell r="W266">
            <v>40</v>
          </cell>
        </row>
        <row r="267">
          <cell r="A267">
            <v>41</v>
          </cell>
          <cell r="B267" t="str">
            <v>41- PAR</v>
          </cell>
          <cell r="C267" t="str">
            <v>Reznik, SY; Dolgovskaya, MY; Ovchinnikov, AN; Belyakova, NA</v>
          </cell>
          <cell r="D267" t="str">
            <v>Weak photoperiodic response facilitates the biological invasion of the harlequin ladybird Harmonia axyridis (Pallas) (Coleoptera: Coccinellidae)</v>
          </cell>
          <cell r="E267" t="str">
            <v>10.1111/jen.12158</v>
          </cell>
          <cell r="F267" t="str">
            <v>y</v>
          </cell>
          <cell r="G267" t="str">
            <v>a</v>
          </cell>
          <cell r="H267" t="str">
            <v>i</v>
          </cell>
          <cell r="I267">
            <v>4</v>
          </cell>
          <cell r="J267">
            <v>5</v>
          </cell>
          <cell r="L267" t="str">
            <v>Harmonia axyridis</v>
          </cell>
          <cell r="M267" t="str">
            <v>coleoptera</v>
          </cell>
          <cell r="N267" t="str">
            <v xml:space="preserve"> PAR</v>
          </cell>
          <cell r="O267">
            <v>50</v>
          </cell>
          <cell r="P267">
            <v>15.8</v>
          </cell>
          <cell r="Q267"/>
          <cell r="S267"/>
          <cell r="T267">
            <v>6</v>
          </cell>
          <cell r="U267" t="str">
            <v>global average</v>
          </cell>
          <cell r="W267" t="str">
            <v>41_3</v>
          </cell>
          <cell r="Z267" t="str">
            <v>6 cohorts with 10 individuals each</v>
          </cell>
        </row>
        <row r="268">
          <cell r="A268">
            <v>41</v>
          </cell>
          <cell r="B268" t="str">
            <v>41- SOT</v>
          </cell>
          <cell r="C268" t="str">
            <v>Reznik, SY; Dolgovskaya, MY; Ovchinnikov, AN; Belyakova, NA</v>
          </cell>
          <cell r="D268" t="str">
            <v>Weak photoperiodic response facilitates the biological invasion of the harlequin ladybird Harmonia axyridis (Pallas) (Coleoptera: Coccinellidae)</v>
          </cell>
          <cell r="E268" t="str">
            <v>10.1111/jen.12158</v>
          </cell>
          <cell r="F268" t="str">
            <v>y</v>
          </cell>
          <cell r="G268" t="str">
            <v>a</v>
          </cell>
          <cell r="H268" t="str">
            <v>i</v>
          </cell>
          <cell r="I268">
            <v>4</v>
          </cell>
          <cell r="J268">
            <v>5</v>
          </cell>
          <cell r="L268" t="str">
            <v>Harmonia axyridis</v>
          </cell>
          <cell r="M268" t="str">
            <v>coleoptera</v>
          </cell>
          <cell r="N268" t="str">
            <v xml:space="preserve"> SOT</v>
          </cell>
          <cell r="O268">
            <v>43.6</v>
          </cell>
          <cell r="P268">
            <v>39.6</v>
          </cell>
          <cell r="Q268"/>
          <cell r="S268"/>
          <cell r="T268">
            <v>6</v>
          </cell>
          <cell r="U268" t="str">
            <v>global average</v>
          </cell>
          <cell r="W268" t="str">
            <v>41_4</v>
          </cell>
        </row>
        <row r="269">
          <cell r="A269">
            <v>41</v>
          </cell>
          <cell r="B269" t="str">
            <v>41- Daegu</v>
          </cell>
          <cell r="C269" t="str">
            <v>Reznik, SY; Dolgovskaya, MY; Ovchinnikov, AN; Belyakova, NA</v>
          </cell>
          <cell r="D269" t="str">
            <v>Weak photoperiodic response facilitates the biological invasion of the harlequin ladybird Harmonia axyridis (Pallas) (Coleoptera: Coccinellidae)</v>
          </cell>
          <cell r="E269" t="str">
            <v>10.1111/jen.12158</v>
          </cell>
          <cell r="F269" t="str">
            <v>y</v>
          </cell>
          <cell r="G269" t="str">
            <v>a</v>
          </cell>
          <cell r="H269" t="str">
            <v>i</v>
          </cell>
          <cell r="I269">
            <v>4</v>
          </cell>
          <cell r="J269">
            <v>5</v>
          </cell>
          <cell r="L269" t="str">
            <v>Harmonia axyridis</v>
          </cell>
          <cell r="M269" t="str">
            <v>coleoptera</v>
          </cell>
          <cell r="N269" t="str">
            <v xml:space="preserve"> Daegu</v>
          </cell>
          <cell r="O269">
            <v>128.6</v>
          </cell>
          <cell r="P269">
            <v>17.813861386138601</v>
          </cell>
          <cell r="Q269"/>
          <cell r="S269"/>
          <cell r="T269">
            <v>6</v>
          </cell>
          <cell r="U269" t="str">
            <v>global average</v>
          </cell>
          <cell r="W269" t="str">
            <v>41_1</v>
          </cell>
        </row>
        <row r="270">
          <cell r="A270">
            <v>41</v>
          </cell>
          <cell r="B270" t="str">
            <v>41- Irkutsk</v>
          </cell>
          <cell r="C270" t="str">
            <v>Reznik, SY; Dolgovskaya, MY; Ovchinnikov, AN; Belyakova, NA</v>
          </cell>
          <cell r="D270" t="str">
            <v>Weak photoperiodic response facilitates the biological invasion of the harlequin ladybird Harmonia axyridis (Pallas) (Coleoptera: Coccinellidae)</v>
          </cell>
          <cell r="E270" t="str">
            <v>10.1111/jen.12158</v>
          </cell>
          <cell r="F270" t="str">
            <v>y</v>
          </cell>
          <cell r="G270" t="str">
            <v>a</v>
          </cell>
          <cell r="H270" t="str">
            <v>i</v>
          </cell>
          <cell r="I270">
            <v>4</v>
          </cell>
          <cell r="J270">
            <v>5</v>
          </cell>
          <cell r="L270" t="str">
            <v>Harmonia axyridis</v>
          </cell>
          <cell r="M270" t="str">
            <v>coleoptera</v>
          </cell>
          <cell r="N270" t="str">
            <v xml:space="preserve"> Irkutsk</v>
          </cell>
          <cell r="O270">
            <v>104.3</v>
          </cell>
          <cell r="P270">
            <v>9.8782482282391406</v>
          </cell>
          <cell r="Q270"/>
          <cell r="S270"/>
          <cell r="T270">
            <v>6</v>
          </cell>
          <cell r="U270" t="str">
            <v>global average</v>
          </cell>
          <cell r="W270" t="str">
            <v>41_2</v>
          </cell>
        </row>
        <row r="271">
          <cell r="A271">
            <v>42</v>
          </cell>
          <cell r="B271" t="str">
            <v>42- Ivalo1</v>
          </cell>
          <cell r="C271" t="str">
            <v>Riihimaa, A; Kimura, MT; Lumme, J; Lakovaara, S</v>
          </cell>
          <cell r="D271" t="str">
            <v>Geographical variation in the larval diapause of Chymomyza costata (Diptera; Drosophilidae)</v>
          </cell>
          <cell r="E271" t="str">
            <v>10.1111/j.1601-5223.1996.00151.x</v>
          </cell>
          <cell r="F271" t="str">
            <v>y</v>
          </cell>
          <cell r="G271" t="str">
            <v>a</v>
          </cell>
          <cell r="H271" t="str">
            <v>i</v>
          </cell>
          <cell r="I271">
            <v>14</v>
          </cell>
          <cell r="J271">
            <v>8</v>
          </cell>
          <cell r="L271" t="str">
            <v>Chymomyza costata</v>
          </cell>
          <cell r="M271" t="str">
            <v>diptera</v>
          </cell>
          <cell r="N271" t="str">
            <v xml:space="preserve"> Ivalo1</v>
          </cell>
          <cell r="O271">
            <v>68.650000000000006</v>
          </cell>
          <cell r="P271">
            <v>27.55</v>
          </cell>
          <cell r="T271">
            <v>443</v>
          </cell>
          <cell r="U271" t="str">
            <v>global average</v>
          </cell>
          <cell r="W271" t="str">
            <v>42_1</v>
          </cell>
        </row>
        <row r="272">
          <cell r="A272">
            <v>42</v>
          </cell>
          <cell r="B272" t="str">
            <v>42- Ivalo2</v>
          </cell>
          <cell r="C272" t="str">
            <v>Riihimaa, A; Kimura, MT; Lumme, J; Lakovaara, S</v>
          </cell>
          <cell r="D272" t="str">
            <v>Geographical variation in the larval diapause of Chymomyza costata (Diptera; Drosophilidae)</v>
          </cell>
          <cell r="E272" t="str">
            <v>10.1111/j.1601-5223.1996.00151.x</v>
          </cell>
          <cell r="F272" t="str">
            <v>y</v>
          </cell>
          <cell r="G272" t="str">
            <v>a</v>
          </cell>
          <cell r="H272" t="str">
            <v>i</v>
          </cell>
          <cell r="I272">
            <v>14</v>
          </cell>
          <cell r="J272">
            <v>8</v>
          </cell>
          <cell r="L272" t="str">
            <v>Chymomyza costata</v>
          </cell>
          <cell r="M272" t="str">
            <v>diptera</v>
          </cell>
          <cell r="N272" t="str">
            <v xml:space="preserve"> Ivalo2</v>
          </cell>
          <cell r="O272">
            <v>68.650000000000006</v>
          </cell>
          <cell r="P272">
            <v>27.55</v>
          </cell>
          <cell r="T272">
            <v>443</v>
          </cell>
          <cell r="U272" t="str">
            <v>global average</v>
          </cell>
          <cell r="W272" t="str">
            <v>42_1</v>
          </cell>
        </row>
        <row r="273">
          <cell r="A273">
            <v>42</v>
          </cell>
          <cell r="B273" t="str">
            <v>42- Sodankyla</v>
          </cell>
          <cell r="C273" t="str">
            <v>Riihimaa, A; Kimura, MT; Lumme, J; Lakovaara, S</v>
          </cell>
          <cell r="D273" t="str">
            <v>Geographical variation in the larval diapause of Chymomyza costata (Diptera; Drosophilidae)</v>
          </cell>
          <cell r="E273" t="str">
            <v>10.1111/j.1601-5223.1996.00151.x</v>
          </cell>
          <cell r="F273" t="str">
            <v>y</v>
          </cell>
          <cell r="G273" t="str">
            <v>a</v>
          </cell>
          <cell r="H273" t="str">
            <v>i</v>
          </cell>
          <cell r="I273">
            <v>14</v>
          </cell>
          <cell r="J273">
            <v>8</v>
          </cell>
          <cell r="L273" t="str">
            <v>Chymomyza costata</v>
          </cell>
          <cell r="M273" t="str">
            <v>diptera</v>
          </cell>
          <cell r="N273" t="str">
            <v xml:space="preserve"> Sodankyla</v>
          </cell>
          <cell r="O273">
            <v>67.416667000000004</v>
          </cell>
          <cell r="P273">
            <v>26.6</v>
          </cell>
          <cell r="T273">
            <v>443</v>
          </cell>
          <cell r="U273" t="str">
            <v>global average</v>
          </cell>
          <cell r="W273" t="str">
            <v>42_1</v>
          </cell>
        </row>
        <row r="274">
          <cell r="A274">
            <v>42</v>
          </cell>
          <cell r="B274" t="str">
            <v>42- Oulo1</v>
          </cell>
          <cell r="C274" t="str">
            <v>Riihimaa, A; Kimura, MT; Lumme, J; Lakovaara, S</v>
          </cell>
          <cell r="D274" t="str">
            <v>Geographical variation in the larval diapause of Chymomyza costata (Diptera; Drosophilidae)</v>
          </cell>
          <cell r="E274" t="str">
            <v>10.1111/j.1601-5223.1996.00151.x</v>
          </cell>
          <cell r="F274" t="str">
            <v>y</v>
          </cell>
          <cell r="G274" t="str">
            <v>a</v>
          </cell>
          <cell r="H274" t="str">
            <v>i</v>
          </cell>
          <cell r="I274">
            <v>14</v>
          </cell>
          <cell r="J274">
            <v>8</v>
          </cell>
          <cell r="L274" t="str">
            <v>Chymomyza costata</v>
          </cell>
          <cell r="M274" t="str">
            <v>diptera</v>
          </cell>
          <cell r="N274" t="str">
            <v xml:space="preserve"> Oulo1</v>
          </cell>
          <cell r="O274">
            <v>65.013333000000003</v>
          </cell>
          <cell r="P274">
            <v>25.4725</v>
          </cell>
          <cell r="T274">
            <v>443</v>
          </cell>
          <cell r="U274" t="str">
            <v>global average</v>
          </cell>
          <cell r="W274" t="str">
            <v>42_1</v>
          </cell>
        </row>
        <row r="275">
          <cell r="A275">
            <v>42</v>
          </cell>
          <cell r="B275" t="str">
            <v>42- Oulo2</v>
          </cell>
          <cell r="C275" t="str">
            <v>Riihimaa, A; Kimura, MT; Lumme, J; Lakovaara, S</v>
          </cell>
          <cell r="D275" t="str">
            <v>Geographical variation in the larval diapause of Chymomyza costata (Diptera; Drosophilidae)</v>
          </cell>
          <cell r="E275" t="str">
            <v>10.1111/j.1601-5223.1996.00151.x</v>
          </cell>
          <cell r="F275" t="str">
            <v>y</v>
          </cell>
          <cell r="G275" t="str">
            <v>a</v>
          </cell>
          <cell r="H275" t="str">
            <v>i</v>
          </cell>
          <cell r="I275">
            <v>14</v>
          </cell>
          <cell r="J275">
            <v>8</v>
          </cell>
          <cell r="L275" t="str">
            <v>Chymomyza costata</v>
          </cell>
          <cell r="M275" t="str">
            <v>diptera</v>
          </cell>
          <cell r="N275" t="str">
            <v xml:space="preserve"> Oulo2</v>
          </cell>
          <cell r="O275">
            <v>65.013333000000003</v>
          </cell>
          <cell r="P275">
            <v>25.4725</v>
          </cell>
          <cell r="T275">
            <v>443</v>
          </cell>
          <cell r="U275" t="str">
            <v>global average</v>
          </cell>
          <cell r="W275" t="str">
            <v>42_1</v>
          </cell>
        </row>
        <row r="276">
          <cell r="A276">
            <v>42</v>
          </cell>
          <cell r="B276" t="str">
            <v>42- Kuopio</v>
          </cell>
          <cell r="C276" t="str">
            <v>Riihimaa, A; Kimura, MT; Lumme, J; Lakovaara, S</v>
          </cell>
          <cell r="D276" t="str">
            <v>Geographical variation in the larval diapause of Chymomyza costata (Diptera; Drosophilidae)</v>
          </cell>
          <cell r="E276" t="str">
            <v>10.1111/j.1601-5223.1996.00151.x</v>
          </cell>
          <cell r="F276" t="str">
            <v>y</v>
          </cell>
          <cell r="G276" t="str">
            <v>a</v>
          </cell>
          <cell r="H276" t="str">
            <v>i</v>
          </cell>
          <cell r="I276">
            <v>14</v>
          </cell>
          <cell r="J276">
            <v>8</v>
          </cell>
          <cell r="L276" t="str">
            <v>Chymomyza costata</v>
          </cell>
          <cell r="M276" t="str">
            <v>diptera</v>
          </cell>
          <cell r="N276" t="str">
            <v xml:space="preserve"> Kuopio</v>
          </cell>
          <cell r="O276">
            <v>62.899721999999997</v>
          </cell>
          <cell r="P276">
            <v>27.683056000000001</v>
          </cell>
          <cell r="T276">
            <v>443</v>
          </cell>
          <cell r="U276" t="str">
            <v>global average</v>
          </cell>
          <cell r="W276" t="str">
            <v>42_1</v>
          </cell>
        </row>
        <row r="277">
          <cell r="A277">
            <v>42</v>
          </cell>
          <cell r="B277" t="str">
            <v>42- Varkaus</v>
          </cell>
          <cell r="C277" t="str">
            <v>Riihimaa, A; Kimura, MT; Lumme, J; Lakovaara, S</v>
          </cell>
          <cell r="D277" t="str">
            <v>Geographical variation in the larval diapause of Chymomyza costata (Diptera; Drosophilidae)</v>
          </cell>
          <cell r="E277" t="str">
            <v>10.1111/j.1601-5223.1996.00151.x</v>
          </cell>
          <cell r="F277" t="str">
            <v>y</v>
          </cell>
          <cell r="G277" t="str">
            <v>a</v>
          </cell>
          <cell r="H277" t="str">
            <v>i</v>
          </cell>
          <cell r="I277">
            <v>14</v>
          </cell>
          <cell r="J277">
            <v>8</v>
          </cell>
          <cell r="L277" t="str">
            <v>Chymomyza costata</v>
          </cell>
          <cell r="M277" t="str">
            <v>diptera</v>
          </cell>
          <cell r="N277" t="str">
            <v xml:space="preserve"> Varkaus</v>
          </cell>
          <cell r="O277">
            <v>62.316667000000002</v>
          </cell>
          <cell r="P277">
            <v>27.916667</v>
          </cell>
          <cell r="T277">
            <v>443</v>
          </cell>
          <cell r="U277" t="str">
            <v>global average</v>
          </cell>
          <cell r="W277" t="str">
            <v>42_1</v>
          </cell>
        </row>
        <row r="278">
          <cell r="A278">
            <v>42</v>
          </cell>
          <cell r="B278" t="str">
            <v>42- Sapporo</v>
          </cell>
          <cell r="C278" t="str">
            <v>Riihimaa, A; Kimura, MT; Lumme, J; Lakovaara, S</v>
          </cell>
          <cell r="D278" t="str">
            <v>Geographical variation in the larval diapause of Chymomyza costata (Diptera; Drosophilidae)</v>
          </cell>
          <cell r="E278" t="str">
            <v>10.1111/j.1601-5223.1996.00151.x</v>
          </cell>
          <cell r="F278" t="str">
            <v>y</v>
          </cell>
          <cell r="G278" t="str">
            <v>a</v>
          </cell>
          <cell r="H278" t="str">
            <v>i</v>
          </cell>
          <cell r="I278">
            <v>14</v>
          </cell>
          <cell r="J278">
            <v>6</v>
          </cell>
          <cell r="L278" t="str">
            <v>Chymomyza costata</v>
          </cell>
          <cell r="M278" t="str">
            <v>diptera</v>
          </cell>
          <cell r="N278" t="str">
            <v xml:space="preserve"> Sapporo</v>
          </cell>
          <cell r="O278">
            <v>43.061943999999997</v>
          </cell>
          <cell r="P278">
            <v>141.35416699999999</v>
          </cell>
          <cell r="T278">
            <v>443</v>
          </cell>
          <cell r="U278" t="str">
            <v>global average</v>
          </cell>
          <cell r="W278" t="str">
            <v>42_1</v>
          </cell>
        </row>
        <row r="279">
          <cell r="A279">
            <v>42</v>
          </cell>
          <cell r="B279" t="str">
            <v>42-Kuusamo1</v>
          </cell>
          <cell r="C279" t="str">
            <v>Riihimaa, A; Kimura, MT; Lumme, J; Lakovaara, S</v>
          </cell>
          <cell r="D279" t="str">
            <v>Geographical variation in the larval diapause of Chymomyza costata (Diptera; Drosophilidae)</v>
          </cell>
          <cell r="E279" t="str">
            <v>10.1111/j.1601-5223.1996.00151.x</v>
          </cell>
          <cell r="F279" t="str">
            <v>y</v>
          </cell>
          <cell r="G279" t="str">
            <v>a</v>
          </cell>
          <cell r="H279" t="str">
            <v>i</v>
          </cell>
          <cell r="I279">
            <v>14</v>
          </cell>
          <cell r="J279">
            <v>7</v>
          </cell>
          <cell r="L279" t="str">
            <v>Chymomyza costata</v>
          </cell>
          <cell r="M279" t="str">
            <v>diptera</v>
          </cell>
          <cell r="N279" t="str">
            <v>Kuusamo1</v>
          </cell>
          <cell r="O279">
            <v>65.966667000000001</v>
          </cell>
          <cell r="P279">
            <v>29.166667</v>
          </cell>
          <cell r="T279">
            <v>221</v>
          </cell>
          <cell r="U279" t="str">
            <v>global average</v>
          </cell>
          <cell r="W279" t="str">
            <v>42_2</v>
          </cell>
        </row>
        <row r="280">
          <cell r="A280">
            <v>42</v>
          </cell>
          <cell r="B280" t="str">
            <v>42-Kuusamo2</v>
          </cell>
          <cell r="C280" t="str">
            <v>Riihimaa, A; Kimura, MT; Lumme, J; Lakovaara, S</v>
          </cell>
          <cell r="D280" t="str">
            <v>Geographical variation in the larval diapause of Chymomyza costata (Diptera; Drosophilidae)</v>
          </cell>
          <cell r="E280" t="str">
            <v>10.1111/j.1601-5223.1996.00151.x</v>
          </cell>
          <cell r="F280" t="str">
            <v>y</v>
          </cell>
          <cell r="G280" t="str">
            <v>a</v>
          </cell>
          <cell r="H280" t="str">
            <v>i</v>
          </cell>
          <cell r="I280">
            <v>14</v>
          </cell>
          <cell r="J280">
            <v>7</v>
          </cell>
          <cell r="L280" t="str">
            <v>Chymomyza costata</v>
          </cell>
          <cell r="M280" t="str">
            <v>diptera</v>
          </cell>
          <cell r="N280" t="str">
            <v>Kuusamo2</v>
          </cell>
          <cell r="O280">
            <v>65.966667000000001</v>
          </cell>
          <cell r="P280">
            <v>29.166667</v>
          </cell>
          <cell r="T280">
            <v>221</v>
          </cell>
          <cell r="U280" t="str">
            <v>global average</v>
          </cell>
          <cell r="W280" t="str">
            <v>42_2</v>
          </cell>
        </row>
        <row r="281">
          <cell r="A281">
            <v>42</v>
          </cell>
          <cell r="B281" t="str">
            <v>42-Kuusamo3</v>
          </cell>
          <cell r="C281" t="str">
            <v>Riihimaa, A; Kimura, MT; Lumme, J; Lakovaara, S</v>
          </cell>
          <cell r="D281" t="str">
            <v>Geographical variation in the larval diapause of Chymomyza costata (Diptera; Drosophilidae)</v>
          </cell>
          <cell r="E281" t="str">
            <v>10.1111/j.1601-5223.1996.00151.x</v>
          </cell>
          <cell r="F281" t="str">
            <v>y</v>
          </cell>
          <cell r="G281" t="str">
            <v>a</v>
          </cell>
          <cell r="H281" t="str">
            <v>i</v>
          </cell>
          <cell r="I281">
            <v>14</v>
          </cell>
          <cell r="J281">
            <v>7</v>
          </cell>
          <cell r="L281" t="str">
            <v>Chymomyza costata</v>
          </cell>
          <cell r="M281" t="str">
            <v>diptera</v>
          </cell>
          <cell r="N281" t="str">
            <v>Kuusamo3</v>
          </cell>
          <cell r="O281">
            <v>65.966667000000001</v>
          </cell>
          <cell r="P281">
            <v>29.166667</v>
          </cell>
          <cell r="T281">
            <v>221</v>
          </cell>
          <cell r="U281" t="str">
            <v>global average</v>
          </cell>
          <cell r="W281" t="str">
            <v>42_2</v>
          </cell>
        </row>
        <row r="282">
          <cell r="A282">
            <v>42</v>
          </cell>
          <cell r="B282" t="str">
            <v>42-Kuusamo4</v>
          </cell>
          <cell r="C282" t="str">
            <v>Riihimaa, A; Kimura, MT; Lumme, J; Lakovaara, S</v>
          </cell>
          <cell r="D282" t="str">
            <v>Geographical variation in the larval diapause of Chymomyza costata (Diptera; Drosophilidae)</v>
          </cell>
          <cell r="E282" t="str">
            <v>10.1111/j.1601-5223.1996.00151.x</v>
          </cell>
          <cell r="F282" t="str">
            <v>y</v>
          </cell>
          <cell r="G282" t="str">
            <v>a</v>
          </cell>
          <cell r="H282" t="str">
            <v>i</v>
          </cell>
          <cell r="I282">
            <v>14</v>
          </cell>
          <cell r="J282">
            <v>7</v>
          </cell>
          <cell r="L282" t="str">
            <v>Chymomyza costata</v>
          </cell>
          <cell r="M282" t="str">
            <v>diptera</v>
          </cell>
          <cell r="N282" t="str">
            <v>Kuusamo4</v>
          </cell>
          <cell r="O282">
            <v>65.966667000000001</v>
          </cell>
          <cell r="P282">
            <v>29.166667</v>
          </cell>
          <cell r="T282">
            <v>221</v>
          </cell>
          <cell r="U282" t="str">
            <v>global average</v>
          </cell>
          <cell r="W282" t="str">
            <v>42_2</v>
          </cell>
        </row>
        <row r="283">
          <cell r="A283">
            <v>42</v>
          </cell>
          <cell r="B283" t="str">
            <v>42-Kuusamo5</v>
          </cell>
          <cell r="C283" t="str">
            <v>Riihimaa, A; Kimura, MT; Lumme, J; Lakovaara, S</v>
          </cell>
          <cell r="D283" t="str">
            <v>Geographical variation in the larval diapause of Chymomyza costata (Diptera; Drosophilidae)</v>
          </cell>
          <cell r="E283" t="str">
            <v>10.1111/j.1601-5223.1996.00151.x</v>
          </cell>
          <cell r="F283" t="str">
            <v>y</v>
          </cell>
          <cell r="G283" t="str">
            <v>a</v>
          </cell>
          <cell r="H283" t="str">
            <v>i</v>
          </cell>
          <cell r="I283">
            <v>14</v>
          </cell>
          <cell r="J283">
            <v>7</v>
          </cell>
          <cell r="L283" t="str">
            <v>Chymomyza costata</v>
          </cell>
          <cell r="M283" t="str">
            <v>diptera</v>
          </cell>
          <cell r="N283" t="str">
            <v>Kuusamo5</v>
          </cell>
          <cell r="O283">
            <v>65.966667000000001</v>
          </cell>
          <cell r="P283">
            <v>29.166667</v>
          </cell>
          <cell r="T283">
            <v>221</v>
          </cell>
          <cell r="U283" t="str">
            <v>global average</v>
          </cell>
          <cell r="W283" t="str">
            <v>42_2</v>
          </cell>
        </row>
        <row r="284">
          <cell r="A284">
            <v>42</v>
          </cell>
          <cell r="B284" t="str">
            <v>42- Punkaharju</v>
          </cell>
          <cell r="C284" t="str">
            <v>Riihimaa, A; Kimura, MT; Lumme, J; Lakovaara, S</v>
          </cell>
          <cell r="D284" t="str">
            <v>Geographical variation in the larval diapause of Chymomyza costata (Diptera; Drosophilidae)</v>
          </cell>
          <cell r="E284" t="str">
            <v>10.1111/j.1601-5223.1996.00151.x</v>
          </cell>
          <cell r="F284" t="str">
            <v>y</v>
          </cell>
          <cell r="G284" t="str">
            <v>a</v>
          </cell>
          <cell r="H284" t="str">
            <v>i</v>
          </cell>
          <cell r="I284">
            <v>14</v>
          </cell>
          <cell r="J284">
            <v>7</v>
          </cell>
          <cell r="L284" t="str">
            <v>Chymomyza costata</v>
          </cell>
          <cell r="M284" t="str">
            <v>diptera</v>
          </cell>
          <cell r="N284" t="str">
            <v xml:space="preserve"> Punkaharju</v>
          </cell>
          <cell r="O284">
            <v>61.75</v>
          </cell>
          <cell r="P284">
            <v>29.4</v>
          </cell>
          <cell r="T284">
            <v>221</v>
          </cell>
          <cell r="U284" t="str">
            <v>global average</v>
          </cell>
          <cell r="W284" t="str">
            <v>42_2</v>
          </cell>
        </row>
        <row r="285">
          <cell r="A285">
            <v>43</v>
          </cell>
          <cell r="B285" t="str">
            <v>43-Owani</v>
          </cell>
          <cell r="C285" t="str">
            <v>Sadakiyo, S; Ishihara, M</v>
          </cell>
          <cell r="D285" t="str">
            <v>Rapid seasonal adaptation of an alien bruchid after introduction: geographic variation in life cycle synchronization and critical photoperiod for diapause induction</v>
          </cell>
          <cell r="E285" t="str">
            <v>10.1111/j.1570-7458.2011.01136.x</v>
          </cell>
          <cell r="F285" t="str">
            <v>y</v>
          </cell>
          <cell r="G285" t="str">
            <v>a</v>
          </cell>
          <cell r="H285" t="str">
            <v>i</v>
          </cell>
          <cell r="I285">
            <v>3</v>
          </cell>
          <cell r="J285">
            <v>4</v>
          </cell>
          <cell r="L285" t="str">
            <v>Acanthoscelides pallidipennis</v>
          </cell>
          <cell r="M285" t="str">
            <v>coleoptera</v>
          </cell>
          <cell r="N285" t="str">
            <v>Owani</v>
          </cell>
          <cell r="O285">
            <v>40.51</v>
          </cell>
          <cell r="P285">
            <v>140.61000000000001</v>
          </cell>
          <cell r="R285">
            <v>107</v>
          </cell>
          <cell r="T285">
            <v>99</v>
          </cell>
          <cell r="U285" t="str">
            <v>global average</v>
          </cell>
          <cell r="W285">
            <v>43</v>
          </cell>
        </row>
        <row r="286">
          <cell r="A286">
            <v>43</v>
          </cell>
          <cell r="B286" t="str">
            <v>43-Itakura</v>
          </cell>
          <cell r="C286" t="str">
            <v>Sadakiyo, S; Ishihara, M</v>
          </cell>
          <cell r="D286" t="str">
            <v>Rapid seasonal adaptation of an alien bruchid after introduction: geographic variation in life cycle synchronization and critical photoperiod for diapause induction</v>
          </cell>
          <cell r="E286" t="str">
            <v>10.1111/j.1570-7458.2011.01136.x</v>
          </cell>
          <cell r="F286" t="str">
            <v>y</v>
          </cell>
          <cell r="G286" t="str">
            <v>a</v>
          </cell>
          <cell r="H286" t="str">
            <v>i</v>
          </cell>
          <cell r="I286">
            <v>3</v>
          </cell>
          <cell r="J286">
            <v>4</v>
          </cell>
          <cell r="L286" t="str">
            <v>Acanthoscelides pallidipennis</v>
          </cell>
          <cell r="M286" t="str">
            <v>coleoptera</v>
          </cell>
          <cell r="N286" t="str">
            <v>Itakura</v>
          </cell>
          <cell r="O286">
            <v>36.21</v>
          </cell>
          <cell r="P286">
            <v>139.66</v>
          </cell>
          <cell r="R286">
            <v>15</v>
          </cell>
          <cell r="T286">
            <v>99</v>
          </cell>
          <cell r="U286" t="str">
            <v>global average</v>
          </cell>
          <cell r="W286">
            <v>43</v>
          </cell>
        </row>
        <row r="287">
          <cell r="A287">
            <v>43</v>
          </cell>
          <cell r="B287" t="str">
            <v>43-Kobe</v>
          </cell>
          <cell r="C287" t="str">
            <v>Sadakiyo, S; Ishihara, M</v>
          </cell>
          <cell r="D287" t="str">
            <v>Rapid seasonal adaptation of an alien bruchid after introduction: geographic variation in life cycle synchronization and critical photoperiod for diapause induction</v>
          </cell>
          <cell r="E287" t="str">
            <v>10.1111/j.1570-7458.2011.01136.x</v>
          </cell>
          <cell r="F287" t="str">
            <v>y</v>
          </cell>
          <cell r="G287" t="str">
            <v>a</v>
          </cell>
          <cell r="H287" t="str">
            <v>i</v>
          </cell>
          <cell r="I287">
            <v>3</v>
          </cell>
          <cell r="J287">
            <v>4</v>
          </cell>
          <cell r="L287" t="str">
            <v>Acanthoscelides pallidipennis</v>
          </cell>
          <cell r="M287" t="str">
            <v>coleoptera</v>
          </cell>
          <cell r="N287" t="str">
            <v>Kobe</v>
          </cell>
          <cell r="O287">
            <v>34.75</v>
          </cell>
          <cell r="P287">
            <v>135.13</v>
          </cell>
          <cell r="R287">
            <v>280</v>
          </cell>
          <cell r="T287">
            <v>99</v>
          </cell>
          <cell r="U287" t="str">
            <v>global average</v>
          </cell>
          <cell r="W287">
            <v>43</v>
          </cell>
        </row>
        <row r="288">
          <cell r="A288">
            <v>44</v>
          </cell>
          <cell r="B288" t="str">
            <v>44-Asa</v>
          </cell>
          <cell r="C288" t="str">
            <v>Schroeder, M; Dalin, P</v>
          </cell>
          <cell r="D288" t="str">
            <v>Differences in photoperiod-induced diapause plasticity among different populations of the bark beetle Ips typographus and its predator Thanasimus formicarius</v>
          </cell>
          <cell r="E288" t="str">
            <v>10.1111/afe.12189</v>
          </cell>
          <cell r="F288" t="str">
            <v>y</v>
          </cell>
          <cell r="G288" t="str">
            <v>a</v>
          </cell>
          <cell r="H288" t="str">
            <v>i</v>
          </cell>
          <cell r="I288">
            <v>4</v>
          </cell>
          <cell r="J288">
            <v>5</v>
          </cell>
          <cell r="L288" t="str">
            <v>Ips typographus</v>
          </cell>
          <cell r="M288" t="str">
            <v>coleoptera</v>
          </cell>
          <cell r="N288" t="str">
            <v>Asa</v>
          </cell>
          <cell r="O288">
            <v>57.166666666666664</v>
          </cell>
          <cell r="P288">
            <v>14.783333333333333</v>
          </cell>
          <cell r="Q288" t="str">
            <v>1'</v>
          </cell>
          <cell r="R288">
            <v>200</v>
          </cell>
          <cell r="T288">
            <v>50.8</v>
          </cell>
          <cell r="U288" t="str">
            <v>acc</v>
          </cell>
          <cell r="W288">
            <v>44</v>
          </cell>
        </row>
        <row r="289">
          <cell r="A289">
            <v>44</v>
          </cell>
          <cell r="B289" t="str">
            <v xml:space="preserve">44-Uppland </v>
          </cell>
          <cell r="C289" t="str">
            <v>Schroeder, M; Dalin, P</v>
          </cell>
          <cell r="D289" t="str">
            <v>Differences in photoperiod-induced diapause plasticity among different populations of the bark beetle Ips typographus and its predator Thanasimus formicarius</v>
          </cell>
          <cell r="E289" t="str">
            <v>10.1111/afe.12189</v>
          </cell>
          <cell r="F289" t="str">
            <v>y</v>
          </cell>
          <cell r="G289" t="str">
            <v>a</v>
          </cell>
          <cell r="H289" t="str">
            <v>i</v>
          </cell>
          <cell r="I289">
            <v>4</v>
          </cell>
          <cell r="J289">
            <v>5</v>
          </cell>
          <cell r="L289" t="str">
            <v>Ips typographus</v>
          </cell>
          <cell r="M289" t="str">
            <v>coleoptera</v>
          </cell>
          <cell r="N289" t="str">
            <v xml:space="preserve">Uppland </v>
          </cell>
          <cell r="O289">
            <v>60.25</v>
          </cell>
          <cell r="P289">
            <v>18.533333333333335</v>
          </cell>
          <cell r="Q289" t="str">
            <v>1'</v>
          </cell>
          <cell r="R289">
            <v>50</v>
          </cell>
          <cell r="T289">
            <v>46.4</v>
          </cell>
          <cell r="U289" t="str">
            <v>acc</v>
          </cell>
          <cell r="W289">
            <v>44</v>
          </cell>
        </row>
        <row r="290">
          <cell r="A290">
            <v>44</v>
          </cell>
          <cell r="B290" t="str">
            <v xml:space="preserve">44-Vindeln </v>
          </cell>
          <cell r="C290" t="str">
            <v>Schroeder, M; Dalin, P</v>
          </cell>
          <cell r="D290" t="str">
            <v>Differences in photoperiod-induced diapause plasticity among different populations of the bark beetle Ips typographus and its predator Thanasimus formicarius</v>
          </cell>
          <cell r="E290" t="str">
            <v>10.1111/afe.12189</v>
          </cell>
          <cell r="F290" t="str">
            <v>y</v>
          </cell>
          <cell r="G290" t="str">
            <v>a</v>
          </cell>
          <cell r="H290" t="str">
            <v>i</v>
          </cell>
          <cell r="I290">
            <v>4</v>
          </cell>
          <cell r="J290">
            <v>5</v>
          </cell>
          <cell r="L290" t="str">
            <v>Ips typographus</v>
          </cell>
          <cell r="M290" t="str">
            <v>coleoptera</v>
          </cell>
          <cell r="N290" t="str">
            <v xml:space="preserve">Vindeln </v>
          </cell>
          <cell r="O290">
            <v>64.166666666666671</v>
          </cell>
          <cell r="P290">
            <v>19.75</v>
          </cell>
          <cell r="Q290" t="str">
            <v>1'</v>
          </cell>
          <cell r="R290">
            <v>200</v>
          </cell>
          <cell r="T290">
            <v>50.6</v>
          </cell>
          <cell r="U290" t="str">
            <v>acc</v>
          </cell>
          <cell r="W290">
            <v>44</v>
          </cell>
        </row>
        <row r="291">
          <cell r="A291">
            <v>44</v>
          </cell>
          <cell r="B291" t="str">
            <v>44-Kalix</v>
          </cell>
          <cell r="C291" t="str">
            <v>Schroeder, M; Dalin, P</v>
          </cell>
          <cell r="D291" t="str">
            <v>Differences in photoperiod-induced diapause plasticity among different populations of the bark beetle Ips typographus and its predator Thanasimus formicarius</v>
          </cell>
          <cell r="E291" t="str">
            <v>10.1111/afe.12189</v>
          </cell>
          <cell r="F291" t="str">
            <v>y</v>
          </cell>
          <cell r="G291" t="str">
            <v>a</v>
          </cell>
          <cell r="H291" t="str">
            <v>i</v>
          </cell>
          <cell r="I291">
            <v>4</v>
          </cell>
          <cell r="J291">
            <v>5</v>
          </cell>
          <cell r="L291" t="str">
            <v>Ips typographus</v>
          </cell>
          <cell r="M291" t="str">
            <v>coleoptera</v>
          </cell>
          <cell r="N291" t="str">
            <v>Kalix</v>
          </cell>
          <cell r="O291">
            <v>65.916666666666671</v>
          </cell>
          <cell r="P291">
            <v>23.25</v>
          </cell>
          <cell r="Q291" t="str">
            <v>1'</v>
          </cell>
          <cell r="R291">
            <v>100</v>
          </cell>
          <cell r="T291">
            <v>51.2</v>
          </cell>
          <cell r="U291" t="str">
            <v>acc</v>
          </cell>
          <cell r="W291">
            <v>44</v>
          </cell>
        </row>
        <row r="292">
          <cell r="A292">
            <v>45</v>
          </cell>
          <cell r="B292" t="str">
            <v>45-OBH</v>
          </cell>
          <cell r="C292" t="str">
            <v>Shimizu, T; Kawasaki, K</v>
          </cell>
          <cell r="D292" t="str">
            <v>Geographic variability in diapause response of Japanese Orius species</v>
          </cell>
          <cell r="E292" t="str">
            <v>10.1046/j.1570-7458.2001.00787.x</v>
          </cell>
          <cell r="F292" t="str">
            <v>y</v>
          </cell>
          <cell r="G292" t="str">
            <v>a</v>
          </cell>
          <cell r="H292" t="str">
            <v>i</v>
          </cell>
          <cell r="I292">
            <v>5</v>
          </cell>
          <cell r="J292">
            <v>7</v>
          </cell>
          <cell r="L292" t="str">
            <v>Orius Sauteri</v>
          </cell>
          <cell r="M292" t="str">
            <v>hemiptera</v>
          </cell>
          <cell r="N292" t="str">
            <v>OBH</v>
          </cell>
          <cell r="O292">
            <v>42.923960999999998</v>
          </cell>
          <cell r="P292">
            <v>143.196156</v>
          </cell>
          <cell r="R292" t="str">
            <v>&lt;50</v>
          </cell>
          <cell r="T292">
            <v>75</v>
          </cell>
          <cell r="U292" t="str">
            <v>global average</v>
          </cell>
          <cell r="W292" t="str">
            <v>54_1</v>
          </cell>
        </row>
        <row r="293">
          <cell r="A293">
            <v>45</v>
          </cell>
          <cell r="B293" t="str">
            <v>45-SPR</v>
          </cell>
          <cell r="C293" t="str">
            <v>Shimizu, T; Kawasaki, K</v>
          </cell>
          <cell r="D293" t="str">
            <v>Geographic variability in diapause response of Japanese Orius species</v>
          </cell>
          <cell r="E293" t="str">
            <v>10.1046/j.1570-7458.2001.00787.x</v>
          </cell>
          <cell r="F293" t="str">
            <v>y</v>
          </cell>
          <cell r="G293" t="str">
            <v>a</v>
          </cell>
          <cell r="H293" t="str">
            <v>i</v>
          </cell>
          <cell r="I293">
            <v>5</v>
          </cell>
          <cell r="J293">
            <v>6</v>
          </cell>
          <cell r="L293" t="str">
            <v>Orius Sauteri</v>
          </cell>
          <cell r="M293" t="str">
            <v>hemiptera</v>
          </cell>
          <cell r="N293" t="str">
            <v>SPR</v>
          </cell>
          <cell r="O293">
            <v>43.061943999999997</v>
          </cell>
          <cell r="P293">
            <v>141.35416699999999</v>
          </cell>
          <cell r="R293" t="str">
            <v>&lt;50</v>
          </cell>
          <cell r="T293">
            <v>75</v>
          </cell>
          <cell r="U293" t="str">
            <v>global average</v>
          </cell>
          <cell r="W293" t="str">
            <v>54_1</v>
          </cell>
        </row>
        <row r="294">
          <cell r="A294">
            <v>45</v>
          </cell>
          <cell r="B294" t="str">
            <v>45-HRS</v>
          </cell>
          <cell r="C294" t="str">
            <v>Shimizu, T; Kawasaki, K</v>
          </cell>
          <cell r="D294" t="str">
            <v>Geographic variability in diapause response of Japanese Orius species</v>
          </cell>
          <cell r="E294" t="str">
            <v>10.1046/j.1570-7458.2001.00787.x</v>
          </cell>
          <cell r="F294" t="str">
            <v>y</v>
          </cell>
          <cell r="G294" t="str">
            <v>a</v>
          </cell>
          <cell r="H294" t="str">
            <v>i</v>
          </cell>
          <cell r="I294">
            <v>5</v>
          </cell>
          <cell r="J294">
            <v>7</v>
          </cell>
          <cell r="L294" t="str">
            <v>Orius Sauteri</v>
          </cell>
          <cell r="M294" t="str">
            <v>hemiptera</v>
          </cell>
          <cell r="N294" t="str">
            <v>HRS</v>
          </cell>
          <cell r="O294">
            <v>40.603152999999999</v>
          </cell>
          <cell r="P294">
            <v>140.46378899999999</v>
          </cell>
          <cell r="R294" t="str">
            <v>&lt;50</v>
          </cell>
          <cell r="T294">
            <v>75</v>
          </cell>
          <cell r="U294" t="str">
            <v>global average</v>
          </cell>
          <cell r="W294" t="str">
            <v>54_1</v>
          </cell>
        </row>
        <row r="295">
          <cell r="A295">
            <v>45</v>
          </cell>
          <cell r="B295" t="str">
            <v>45-TKB</v>
          </cell>
          <cell r="C295" t="str">
            <v>Shimizu, T; Kawasaki, K</v>
          </cell>
          <cell r="D295" t="str">
            <v>Geographic variability in diapause response of Japanese Orius species</v>
          </cell>
          <cell r="E295" t="str">
            <v>10.1046/j.1570-7458.2001.00787.x</v>
          </cell>
          <cell r="F295" t="str">
            <v>y</v>
          </cell>
          <cell r="G295" t="str">
            <v>a</v>
          </cell>
          <cell r="H295" t="str">
            <v>i</v>
          </cell>
          <cell r="I295">
            <v>5</v>
          </cell>
          <cell r="J295">
            <v>7</v>
          </cell>
          <cell r="L295" t="str">
            <v>Orius Sauteri</v>
          </cell>
          <cell r="M295" t="str">
            <v>hemiptera</v>
          </cell>
          <cell r="N295" t="str">
            <v>TKB</v>
          </cell>
          <cell r="O295">
            <v>36.080556000000001</v>
          </cell>
          <cell r="P295">
            <v>140.114722</v>
          </cell>
          <cell r="R295" t="str">
            <v>&lt;50</v>
          </cell>
          <cell r="T295">
            <v>75</v>
          </cell>
          <cell r="U295" t="str">
            <v>global average</v>
          </cell>
          <cell r="W295" t="str">
            <v>54_1</v>
          </cell>
        </row>
        <row r="296">
          <cell r="A296">
            <v>45</v>
          </cell>
          <cell r="B296" t="str">
            <v>45-KCH</v>
          </cell>
          <cell r="C296" t="str">
            <v>Shimizu, T; Kawasaki, K</v>
          </cell>
          <cell r="D296" t="str">
            <v>Geographic variability in diapause response of Japanese Orius species</v>
          </cell>
          <cell r="E296" t="str">
            <v>10.1046/j.1570-7458.2001.00787.x</v>
          </cell>
          <cell r="F296" t="str">
            <v>y</v>
          </cell>
          <cell r="G296" t="str">
            <v>a</v>
          </cell>
          <cell r="H296" t="str">
            <v>i</v>
          </cell>
          <cell r="I296">
            <v>5</v>
          </cell>
          <cell r="J296">
            <v>8</v>
          </cell>
          <cell r="L296" t="str">
            <v>Orius Sauteri</v>
          </cell>
          <cell r="M296" t="str">
            <v>hemiptera</v>
          </cell>
          <cell r="N296" t="str">
            <v>KCH</v>
          </cell>
          <cell r="O296">
            <v>33.558889000000001</v>
          </cell>
          <cell r="P296">
            <v>133.53111100000001</v>
          </cell>
          <cell r="R296" t="str">
            <v>&lt;50</v>
          </cell>
          <cell r="T296">
            <v>75</v>
          </cell>
          <cell r="U296" t="str">
            <v>global average</v>
          </cell>
          <cell r="W296" t="str">
            <v>45_2</v>
          </cell>
        </row>
        <row r="297">
          <cell r="A297">
            <v>46</v>
          </cell>
          <cell r="B297" t="str">
            <v>46-Tsunan</v>
          </cell>
          <cell r="C297" t="str">
            <v>Shintani, Y; Ishikawa, Y</v>
          </cell>
          <cell r="D297" t="str">
            <v>Transition of diapause attributes in the hybrid zone of the two morphological types of Psacothea hilaris (Coleoptera : Cerambycidae)</v>
          </cell>
          <cell r="E297" t="str">
            <v>10.1093/ee/28.4.690</v>
          </cell>
          <cell r="F297" t="str">
            <v>y</v>
          </cell>
          <cell r="G297" t="str">
            <v>a</v>
          </cell>
          <cell r="H297" t="str">
            <v>i</v>
          </cell>
          <cell r="I297">
            <v>11</v>
          </cell>
          <cell r="J297">
            <v>4</v>
          </cell>
          <cell r="K297" t="str">
            <v>n</v>
          </cell>
          <cell r="L297" t="str">
            <v>Psacothea hilaris</v>
          </cell>
          <cell r="M297" t="str">
            <v>coleoptera</v>
          </cell>
          <cell r="N297" t="str">
            <v>Tsunan</v>
          </cell>
          <cell r="O297">
            <v>37.014277999999997</v>
          </cell>
          <cell r="P297">
            <v>138.65252799999999</v>
          </cell>
          <cell r="T297">
            <v>25</v>
          </cell>
          <cell r="U297" t="str">
            <v>global average</v>
          </cell>
          <cell r="W297">
            <v>46</v>
          </cell>
          <cell r="Y297" t="str">
            <v>larval</v>
          </cell>
        </row>
        <row r="298">
          <cell r="A298">
            <v>46</v>
          </cell>
          <cell r="B298" t="str">
            <v>46-Minakami</v>
          </cell>
          <cell r="C298" t="str">
            <v>Shintani, Y; Ishikawa, Y</v>
          </cell>
          <cell r="D298" t="str">
            <v>Transition of diapause attributes in the hybrid zone of the two morphological types of Psacothea hilaris (Coleoptera : Cerambycidae)</v>
          </cell>
          <cell r="E298" t="str">
            <v>10.1093/ee/28.4.690</v>
          </cell>
          <cell r="F298" t="str">
            <v>y</v>
          </cell>
          <cell r="G298" t="str">
            <v>a</v>
          </cell>
          <cell r="H298" t="str">
            <v>i</v>
          </cell>
          <cell r="I298">
            <v>11</v>
          </cell>
          <cell r="J298">
            <v>4</v>
          </cell>
          <cell r="K298" t="str">
            <v>n</v>
          </cell>
          <cell r="L298" t="str">
            <v>Psacothea hilaris</v>
          </cell>
          <cell r="M298" t="str">
            <v>coleoptera</v>
          </cell>
          <cell r="N298" t="str">
            <v>Minakami</v>
          </cell>
          <cell r="O298">
            <v>36.678556</v>
          </cell>
          <cell r="P298">
            <v>138.99913900000001</v>
          </cell>
          <cell r="T298">
            <v>25</v>
          </cell>
          <cell r="U298" t="str">
            <v>global average</v>
          </cell>
          <cell r="W298">
            <v>46</v>
          </cell>
          <cell r="Y298" t="str">
            <v>larval</v>
          </cell>
        </row>
        <row r="299">
          <cell r="A299">
            <v>46</v>
          </cell>
          <cell r="B299" t="str">
            <v>46-Matsumoto</v>
          </cell>
          <cell r="C299" t="str">
            <v>Shintani, Y; Ishikawa, Y</v>
          </cell>
          <cell r="D299" t="str">
            <v>Transition of diapause attributes in the hybrid zone of the two morphological types of Psacothea hilaris (Coleoptera : Cerambycidae)</v>
          </cell>
          <cell r="E299" t="str">
            <v>10.1093/ee/28.4.690</v>
          </cell>
          <cell r="F299" t="str">
            <v>y</v>
          </cell>
          <cell r="G299" t="str">
            <v>a</v>
          </cell>
          <cell r="H299" t="str">
            <v>i</v>
          </cell>
          <cell r="I299">
            <v>11</v>
          </cell>
          <cell r="J299">
            <v>4</v>
          </cell>
          <cell r="K299" t="str">
            <v>n</v>
          </cell>
          <cell r="L299" t="str">
            <v>Psacothea hilaris</v>
          </cell>
          <cell r="M299" t="str">
            <v>coleoptera</v>
          </cell>
          <cell r="N299" t="str">
            <v>Matsumoto</v>
          </cell>
          <cell r="O299">
            <v>36.238047000000002</v>
          </cell>
          <cell r="P299">
            <v>137.97198299999999</v>
          </cell>
          <cell r="T299">
            <v>25</v>
          </cell>
          <cell r="U299" t="str">
            <v>global average</v>
          </cell>
          <cell r="W299">
            <v>46</v>
          </cell>
          <cell r="Y299" t="str">
            <v>larval</v>
          </cell>
        </row>
        <row r="300">
          <cell r="A300">
            <v>46</v>
          </cell>
          <cell r="B300" t="str">
            <v>46-Komoro</v>
          </cell>
          <cell r="C300" t="str">
            <v>Shintani, Y; Ishikawa, Y</v>
          </cell>
          <cell r="D300" t="str">
            <v>Transition of diapause attributes in the hybrid zone of the two morphological types of Psacothea hilaris (Coleoptera : Cerambycidae)</v>
          </cell>
          <cell r="E300" t="str">
            <v>10.1093/ee/28.4.690</v>
          </cell>
          <cell r="F300" t="str">
            <v>y</v>
          </cell>
          <cell r="G300" t="str">
            <v>a</v>
          </cell>
          <cell r="H300" t="str">
            <v>i</v>
          </cell>
          <cell r="I300">
            <v>11</v>
          </cell>
          <cell r="J300">
            <v>4</v>
          </cell>
          <cell r="K300" t="str">
            <v>n</v>
          </cell>
          <cell r="L300" t="str">
            <v>Psacothea hilaris</v>
          </cell>
          <cell r="M300" t="str">
            <v>coleoptera</v>
          </cell>
          <cell r="N300" t="str">
            <v>Komoro</v>
          </cell>
          <cell r="O300">
            <v>36.323889000000001</v>
          </cell>
          <cell r="P300">
            <v>138.42916700000001</v>
          </cell>
          <cell r="T300">
            <v>25</v>
          </cell>
          <cell r="U300" t="str">
            <v>global average</v>
          </cell>
          <cell r="W300">
            <v>46</v>
          </cell>
          <cell r="Y300" t="str">
            <v>larval</v>
          </cell>
        </row>
        <row r="301">
          <cell r="A301">
            <v>46</v>
          </cell>
          <cell r="B301" t="str">
            <v>46-Yokokawa</v>
          </cell>
          <cell r="C301" t="str">
            <v>Shintani, Y; Ishikawa, Y</v>
          </cell>
          <cell r="D301" t="str">
            <v>Transition of diapause attributes in the hybrid zone of the two morphological types of Psacothea hilaris (Coleoptera : Cerambycidae)</v>
          </cell>
          <cell r="E301" t="str">
            <v>10.1093/ee/28.4.690</v>
          </cell>
          <cell r="F301" t="str">
            <v>y</v>
          </cell>
          <cell r="G301" t="str">
            <v>a</v>
          </cell>
          <cell r="H301" t="str">
            <v>i</v>
          </cell>
          <cell r="I301">
            <v>11</v>
          </cell>
          <cell r="J301">
            <v>4</v>
          </cell>
          <cell r="K301" t="str">
            <v>n</v>
          </cell>
          <cell r="L301" t="str">
            <v>Psacothea hilaris</v>
          </cell>
          <cell r="M301" t="str">
            <v>coleoptera</v>
          </cell>
          <cell r="N301" t="str">
            <v>Yokokawa</v>
          </cell>
          <cell r="O301">
            <v>36.323999999999998</v>
          </cell>
          <cell r="P301">
            <v>138.72359999999998</v>
          </cell>
          <cell r="T301">
            <v>25</v>
          </cell>
          <cell r="U301" t="str">
            <v>global average</v>
          </cell>
          <cell r="W301">
            <v>46</v>
          </cell>
          <cell r="Y301" t="str">
            <v>larval</v>
          </cell>
        </row>
        <row r="302">
          <cell r="A302">
            <v>46</v>
          </cell>
          <cell r="B302" t="str">
            <v>46-Nirasaki</v>
          </cell>
          <cell r="C302" t="str">
            <v>Shintani, Y; Ishikawa, Y</v>
          </cell>
          <cell r="D302" t="str">
            <v>Transition of diapause attributes in the hybrid zone of the two morphological types of Psacothea hilaris (Coleoptera : Cerambycidae)</v>
          </cell>
          <cell r="E302" t="str">
            <v>10.1093/ee/28.4.690</v>
          </cell>
          <cell r="F302" t="str">
            <v>y</v>
          </cell>
          <cell r="G302" t="str">
            <v>a</v>
          </cell>
          <cell r="H302" t="str">
            <v>i</v>
          </cell>
          <cell r="I302">
            <v>11</v>
          </cell>
          <cell r="J302">
            <v>4</v>
          </cell>
          <cell r="K302" t="str">
            <v>n</v>
          </cell>
          <cell r="L302" t="str">
            <v>Psacothea hilaris</v>
          </cell>
          <cell r="M302" t="str">
            <v>coleoptera</v>
          </cell>
          <cell r="N302" t="str">
            <v>Nirasaki</v>
          </cell>
          <cell r="O302">
            <v>35.708888999999999</v>
          </cell>
          <cell r="P302">
            <v>138.446111</v>
          </cell>
          <cell r="T302">
            <v>25</v>
          </cell>
          <cell r="U302" t="str">
            <v>global average</v>
          </cell>
          <cell r="W302">
            <v>46</v>
          </cell>
          <cell r="Y302" t="str">
            <v>larval</v>
          </cell>
        </row>
        <row r="303">
          <cell r="A303">
            <v>46</v>
          </cell>
          <cell r="B303" t="str">
            <v>46-Nirasaki2</v>
          </cell>
          <cell r="C303" t="str">
            <v>Shintani, Y; Ishikawa, Y</v>
          </cell>
          <cell r="D303" t="str">
            <v>Transition of diapause attributes in the hybrid zone of the two morphological types of Psacothea hilaris (Coleoptera : Cerambycidae)</v>
          </cell>
          <cell r="E303" t="str">
            <v>10.1093/ee/28.4.690</v>
          </cell>
          <cell r="F303" t="str">
            <v>y</v>
          </cell>
          <cell r="G303" t="str">
            <v>a</v>
          </cell>
          <cell r="H303" t="str">
            <v>i</v>
          </cell>
          <cell r="I303">
            <v>11</v>
          </cell>
          <cell r="J303">
            <v>4</v>
          </cell>
          <cell r="K303" t="str">
            <v>n</v>
          </cell>
          <cell r="L303" t="str">
            <v>Psacothea hilaris</v>
          </cell>
          <cell r="M303" t="str">
            <v>coleoptera</v>
          </cell>
          <cell r="N303" t="str">
            <v>Nirasaki2</v>
          </cell>
          <cell r="O303">
            <v>35.708888999999999</v>
          </cell>
          <cell r="P303">
            <v>138.446111</v>
          </cell>
          <cell r="T303">
            <v>25</v>
          </cell>
          <cell r="U303" t="str">
            <v>global average</v>
          </cell>
          <cell r="W303">
            <v>46</v>
          </cell>
          <cell r="Y303" t="str">
            <v>larval</v>
          </cell>
        </row>
        <row r="304">
          <cell r="A304">
            <v>46</v>
          </cell>
          <cell r="B304" t="str">
            <v>46-Nirasaki3</v>
          </cell>
          <cell r="C304" t="str">
            <v>Shintani, Y; Ishikawa, Y</v>
          </cell>
          <cell r="D304" t="str">
            <v>Transition of diapause attributes in the hybrid zone of the two morphological types of Psacothea hilaris (Coleoptera : Cerambycidae)</v>
          </cell>
          <cell r="E304" t="str">
            <v>10.1093/ee/28.4.690</v>
          </cell>
          <cell r="F304" t="str">
            <v>y</v>
          </cell>
          <cell r="G304" t="str">
            <v>a</v>
          </cell>
          <cell r="H304" t="str">
            <v>i</v>
          </cell>
          <cell r="I304">
            <v>11</v>
          </cell>
          <cell r="J304">
            <v>4</v>
          </cell>
          <cell r="K304" t="str">
            <v>n</v>
          </cell>
          <cell r="L304" t="str">
            <v>Psacothea hilaris</v>
          </cell>
          <cell r="M304" t="str">
            <v>coleoptera</v>
          </cell>
          <cell r="N304" t="str">
            <v>Nirasaki3</v>
          </cell>
          <cell r="O304">
            <v>35.708888999999999</v>
          </cell>
          <cell r="P304">
            <v>138.446111</v>
          </cell>
          <cell r="T304">
            <v>25</v>
          </cell>
          <cell r="U304" t="str">
            <v>global average</v>
          </cell>
          <cell r="W304">
            <v>46</v>
          </cell>
          <cell r="Y304" t="str">
            <v>larval</v>
          </cell>
        </row>
        <row r="305">
          <cell r="A305">
            <v>46</v>
          </cell>
          <cell r="B305" t="str">
            <v>46-Hatsukari</v>
          </cell>
          <cell r="C305" t="str">
            <v>Shintani, Y; Ishikawa, Y</v>
          </cell>
          <cell r="D305" t="str">
            <v>Transition of diapause attributes in the hybrid zone of the two morphological types of Psacothea hilaris (Coleoptera : Cerambycidae)</v>
          </cell>
          <cell r="E305" t="str">
            <v>10.1093/ee/28.4.690</v>
          </cell>
          <cell r="F305" t="str">
            <v>y</v>
          </cell>
          <cell r="G305" t="str">
            <v>a</v>
          </cell>
          <cell r="H305" t="str">
            <v>i</v>
          </cell>
          <cell r="I305">
            <v>11</v>
          </cell>
          <cell r="J305">
            <v>4</v>
          </cell>
          <cell r="K305" t="str">
            <v>n</v>
          </cell>
          <cell r="L305" t="str">
            <v>Psacothea hilaris</v>
          </cell>
          <cell r="M305" t="str">
            <v>coleoptera</v>
          </cell>
          <cell r="N305" t="str">
            <v>Hatsukari</v>
          </cell>
          <cell r="O305">
            <v>35.610556000000003</v>
          </cell>
          <cell r="P305">
            <v>138.94</v>
          </cell>
          <cell r="T305">
            <v>25</v>
          </cell>
          <cell r="U305" t="str">
            <v>global average</v>
          </cell>
          <cell r="W305">
            <v>46</v>
          </cell>
          <cell r="Y305" t="str">
            <v>larval</v>
          </cell>
        </row>
        <row r="306">
          <cell r="A306">
            <v>46</v>
          </cell>
          <cell r="B306" t="str">
            <v>46-Hatsukari2</v>
          </cell>
          <cell r="C306" t="str">
            <v>Shintani, Y; Ishikawa, Y</v>
          </cell>
          <cell r="D306" t="str">
            <v>Transition of diapause attributes in the hybrid zone of the two morphological types of Psacothea hilaris (Coleoptera : Cerambycidae)</v>
          </cell>
          <cell r="E306" t="str">
            <v>10.1093/ee/28.4.690</v>
          </cell>
          <cell r="F306" t="str">
            <v>y</v>
          </cell>
          <cell r="G306" t="str">
            <v>a</v>
          </cell>
          <cell r="H306" t="str">
            <v>i</v>
          </cell>
          <cell r="I306">
            <v>11</v>
          </cell>
          <cell r="J306">
            <v>4</v>
          </cell>
          <cell r="K306" t="str">
            <v>n</v>
          </cell>
          <cell r="L306" t="str">
            <v>Psacothea hilaris</v>
          </cell>
          <cell r="M306" t="str">
            <v>coleoptera</v>
          </cell>
          <cell r="N306" t="str">
            <v>Hatsukari2</v>
          </cell>
          <cell r="O306">
            <v>35.610556000000003</v>
          </cell>
          <cell r="P306">
            <v>138.94</v>
          </cell>
          <cell r="T306">
            <v>25</v>
          </cell>
          <cell r="U306" t="str">
            <v>global average</v>
          </cell>
          <cell r="W306">
            <v>46</v>
          </cell>
          <cell r="Y306" t="str">
            <v>larval</v>
          </cell>
        </row>
        <row r="307">
          <cell r="A307">
            <v>46</v>
          </cell>
          <cell r="B307" t="str">
            <v>46-Sagamihara</v>
          </cell>
          <cell r="C307" t="str">
            <v>Shintani, Y; Ishikawa, Y</v>
          </cell>
          <cell r="D307" t="str">
            <v>Transition of diapause attributes in the hybrid zone of the two morphological types of Psacothea hilaris (Coleoptera : Cerambycidae)</v>
          </cell>
          <cell r="E307" t="str">
            <v>10.1093/ee/28.4.690</v>
          </cell>
          <cell r="F307" t="str">
            <v>y</v>
          </cell>
          <cell r="G307" t="str">
            <v>a</v>
          </cell>
          <cell r="H307" t="str">
            <v>i</v>
          </cell>
          <cell r="I307">
            <v>11</v>
          </cell>
          <cell r="J307">
            <v>4</v>
          </cell>
          <cell r="K307" t="str">
            <v>n</v>
          </cell>
          <cell r="L307" t="str">
            <v>Psacothea hilaris</v>
          </cell>
          <cell r="M307" t="str">
            <v>coleoptera</v>
          </cell>
          <cell r="N307" t="str">
            <v>Sagamihara</v>
          </cell>
          <cell r="O307">
            <v>35.571389000000003</v>
          </cell>
          <cell r="P307">
            <v>139.373333</v>
          </cell>
          <cell r="T307">
            <v>25</v>
          </cell>
          <cell r="U307" t="str">
            <v>global average</v>
          </cell>
          <cell r="W307">
            <v>46</v>
          </cell>
          <cell r="Y307" t="str">
            <v>larval</v>
          </cell>
        </row>
        <row r="308">
          <cell r="A308">
            <v>47</v>
          </cell>
          <cell r="B308" t="str">
            <v>47-Akita</v>
          </cell>
          <cell r="C308" t="str">
            <v>Shintani, Y; Tatsuki, S; Ishikawa, Y</v>
          </cell>
          <cell r="D308" t="str">
            <v>Geographic variation of photoperiodic response in larval development of the yellow-spotted longicorn beetle, Psacothea hilaris (PASCOE) (Coleoptera: Cerambycidae)</v>
          </cell>
          <cell r="E308" t="str">
            <v>10.1303/aez.31.495</v>
          </cell>
          <cell r="F308" t="str">
            <v>y</v>
          </cell>
          <cell r="G308" t="str">
            <v>a</v>
          </cell>
          <cell r="H308" t="str">
            <v>i</v>
          </cell>
          <cell r="I308">
            <v>4</v>
          </cell>
          <cell r="J308">
            <v>5</v>
          </cell>
          <cell r="L308" t="str">
            <v>Psacothea hilaris</v>
          </cell>
          <cell r="M308" t="str">
            <v>coleoptera</v>
          </cell>
          <cell r="N308" t="str">
            <v>Akita</v>
          </cell>
          <cell r="O308">
            <v>39.72</v>
          </cell>
          <cell r="P308">
            <v>140.10249999999999</v>
          </cell>
          <cell r="T308">
            <v>20</v>
          </cell>
          <cell r="U308" t="str">
            <v>global average</v>
          </cell>
          <cell r="W308">
            <v>47</v>
          </cell>
          <cell r="Y308" t="str">
            <v>larval</v>
          </cell>
        </row>
        <row r="309">
          <cell r="A309">
            <v>47</v>
          </cell>
          <cell r="B309" t="str">
            <v>47- Ayabe</v>
          </cell>
          <cell r="C309" t="str">
            <v>Shintani, Y; Tatsuki, S; Ishikawa, Y</v>
          </cell>
          <cell r="D309" t="str">
            <v>Geographic variation of photoperiodic response in larval development of the yellow-spotted longicorn beetle, Psacothea hilaris (PASCOE) (Coleoptera: Cerambycidae)</v>
          </cell>
          <cell r="E309" t="str">
            <v>10.1303/aez.31.495</v>
          </cell>
          <cell r="F309" t="str">
            <v>y</v>
          </cell>
          <cell r="G309" t="str">
            <v>a</v>
          </cell>
          <cell r="H309" t="str">
            <v>i</v>
          </cell>
          <cell r="I309">
            <v>4</v>
          </cell>
          <cell r="J309">
            <v>5</v>
          </cell>
          <cell r="L309" t="str">
            <v>Psacothea hilaris</v>
          </cell>
          <cell r="M309" t="str">
            <v>coleoptera</v>
          </cell>
          <cell r="N309" t="str">
            <v xml:space="preserve"> Ayabe</v>
          </cell>
          <cell r="O309">
            <v>35.299999999999997</v>
          </cell>
          <cell r="P309">
            <v>135.26666700000001</v>
          </cell>
          <cell r="T309">
            <v>20</v>
          </cell>
          <cell r="U309" t="str">
            <v>global average</v>
          </cell>
          <cell r="W309">
            <v>47</v>
          </cell>
          <cell r="Y309" t="str">
            <v>larval</v>
          </cell>
        </row>
        <row r="310">
          <cell r="A310">
            <v>47</v>
          </cell>
          <cell r="B310" t="str">
            <v>47- Ino</v>
          </cell>
          <cell r="C310" t="str">
            <v>Shintani, Y; Tatsuki, S; Ishikawa, Y</v>
          </cell>
          <cell r="D310" t="str">
            <v>Geographic variation of photoperiodic response in larval development of the yellow-spotted longicorn beetle, Psacothea hilaris (PASCOE) (Coleoptera: Cerambycidae)</v>
          </cell>
          <cell r="E310" t="str">
            <v>10.1303/aez.31.495</v>
          </cell>
          <cell r="F310" t="str">
            <v>y</v>
          </cell>
          <cell r="G310" t="str">
            <v>a</v>
          </cell>
          <cell r="H310" t="str">
            <v>i</v>
          </cell>
          <cell r="I310">
            <v>4</v>
          </cell>
          <cell r="J310">
            <v>5</v>
          </cell>
          <cell r="L310" t="str">
            <v>Psacothea hilaris</v>
          </cell>
          <cell r="M310" t="str">
            <v>coleoptera</v>
          </cell>
          <cell r="N310" t="str">
            <v xml:space="preserve"> Ino</v>
          </cell>
          <cell r="O310">
            <v>33.549999999999997</v>
          </cell>
          <cell r="P310">
            <v>133.433333</v>
          </cell>
          <cell r="T310">
            <v>20</v>
          </cell>
          <cell r="U310" t="str">
            <v>global average</v>
          </cell>
          <cell r="W310">
            <v>47</v>
          </cell>
          <cell r="Y310" t="str">
            <v>larval</v>
          </cell>
        </row>
        <row r="311">
          <cell r="A311">
            <v>47</v>
          </cell>
          <cell r="B311" t="str">
            <v>47- Naze</v>
          </cell>
          <cell r="C311" t="str">
            <v>Shintani, Y; Tatsuki, S; Ishikawa, Y</v>
          </cell>
          <cell r="D311" t="str">
            <v>Geographic variation of photoperiodic response in larval development of the yellow-spotted longicorn beetle, Psacothea hilaris (PASCOE) (Coleoptera: Cerambycidae)</v>
          </cell>
          <cell r="E311" t="str">
            <v>10.1303/aez.31.495</v>
          </cell>
          <cell r="F311" t="str">
            <v>y</v>
          </cell>
          <cell r="G311" t="str">
            <v>a</v>
          </cell>
          <cell r="H311" t="str">
            <v>i</v>
          </cell>
          <cell r="I311">
            <v>4</v>
          </cell>
          <cell r="J311">
            <v>5</v>
          </cell>
          <cell r="L311" t="str">
            <v>Psacothea hilaris</v>
          </cell>
          <cell r="M311" t="str">
            <v>coleoptera</v>
          </cell>
          <cell r="N311" t="str">
            <v xml:space="preserve"> Naze</v>
          </cell>
          <cell r="O311">
            <v>28.377247000000001</v>
          </cell>
          <cell r="P311">
            <v>129.493742</v>
          </cell>
          <cell r="T311">
            <v>20</v>
          </cell>
          <cell r="U311" t="str">
            <v>global average</v>
          </cell>
          <cell r="W311">
            <v>47</v>
          </cell>
          <cell r="Y311" t="str">
            <v>larval</v>
          </cell>
        </row>
        <row r="312">
          <cell r="A312">
            <v>48</v>
          </cell>
          <cell r="B312" t="str">
            <v>48- UNDERCIV</v>
          </cell>
          <cell r="C312" t="str">
            <v>SHROYER, DA; CRAIG, GB</v>
          </cell>
          <cell r="D312" t="str">
            <v>EGG DIAPAUSE IN AEDES-TRISERIATUS (DIPTERA, CULICIDAE) - GEOGRAPHIC-VARIATION IN PHOTOPERIODIC RESPONSE AND FACTORS INFLUENCING DIAPAUSE TERMINATION</v>
          </cell>
          <cell r="E312" t="str">
            <v>10.1093/jmedent/20.6.601</v>
          </cell>
          <cell r="F312" t="str">
            <v>y</v>
          </cell>
          <cell r="G312" t="str">
            <v>a</v>
          </cell>
          <cell r="H312" t="str">
            <v>i</v>
          </cell>
          <cell r="I312">
            <v>9</v>
          </cell>
          <cell r="J312">
            <v>9</v>
          </cell>
          <cell r="K312" t="str">
            <v>n</v>
          </cell>
          <cell r="L312" t="str">
            <v>Aedes triseratius</v>
          </cell>
          <cell r="M312" t="str">
            <v>diptera</v>
          </cell>
          <cell r="N312" t="str">
            <v xml:space="preserve"> UNDERCIV</v>
          </cell>
          <cell r="O312">
            <v>46.154722</v>
          </cell>
          <cell r="P312">
            <v>-89.385278</v>
          </cell>
          <cell r="Q312">
            <v>0.01</v>
          </cell>
          <cell r="T312">
            <v>90</v>
          </cell>
          <cell r="U312" t="str">
            <v>global average</v>
          </cell>
          <cell r="W312">
            <v>48</v>
          </cell>
          <cell r="Y312" t="str">
            <v>egg</v>
          </cell>
        </row>
        <row r="313">
          <cell r="A313">
            <v>48</v>
          </cell>
          <cell r="B313" t="str">
            <v>48- ORONOIII</v>
          </cell>
          <cell r="C313" t="str">
            <v>SHROYER, DA; CRAIG, GB</v>
          </cell>
          <cell r="D313" t="str">
            <v>EGG DIAPAUSE IN AEDES-TRISERIATUS (DIPTERA, CULICIDAE) - GEOGRAPHIC-VARIATION IN PHOTOPERIODIC RESPONSE AND FACTORS INFLUENCING DIAPAUSE TERMINATION</v>
          </cell>
          <cell r="E313" t="str">
            <v>10.1093/jmedent/20.6.601</v>
          </cell>
          <cell r="F313" t="str">
            <v>y</v>
          </cell>
          <cell r="G313" t="str">
            <v>a</v>
          </cell>
          <cell r="H313" t="str">
            <v>i</v>
          </cell>
          <cell r="I313">
            <v>9</v>
          </cell>
          <cell r="J313">
            <v>10</v>
          </cell>
          <cell r="L313" t="str">
            <v>Aedes triseratius</v>
          </cell>
          <cell r="M313" t="str">
            <v>diptera</v>
          </cell>
          <cell r="N313" t="str">
            <v xml:space="preserve"> ORONOIII</v>
          </cell>
          <cell r="O313">
            <v>44.883000000000003</v>
          </cell>
          <cell r="P313">
            <v>-68.671999999999997</v>
          </cell>
          <cell r="Q313">
            <v>0.01</v>
          </cell>
          <cell r="T313">
            <v>90</v>
          </cell>
          <cell r="U313" t="str">
            <v>global average</v>
          </cell>
          <cell r="W313">
            <v>48</v>
          </cell>
          <cell r="Y313" t="str">
            <v>egg</v>
          </cell>
        </row>
        <row r="314">
          <cell r="A314">
            <v>48</v>
          </cell>
          <cell r="B314" t="str">
            <v>48- KRAMERI</v>
          </cell>
          <cell r="C314" t="str">
            <v>SHROYER, DA; CRAIG, GB</v>
          </cell>
          <cell r="D314" t="str">
            <v>EGG DIAPAUSE IN AEDES-TRISERIATUS (DIPTERA, CULICIDAE) - GEOGRAPHIC-VARIATION IN PHOTOPERIODIC RESPONSE AND FACTORS INFLUENCING DIAPAUSE TERMINATION</v>
          </cell>
          <cell r="E314" t="str">
            <v>10.1093/jmedent/20.6.601</v>
          </cell>
          <cell r="F314" t="str">
            <v>y</v>
          </cell>
          <cell r="G314" t="str">
            <v>a</v>
          </cell>
          <cell r="H314" t="str">
            <v>i</v>
          </cell>
          <cell r="I314">
            <v>9</v>
          </cell>
          <cell r="J314">
            <v>10</v>
          </cell>
          <cell r="L314" t="str">
            <v>Aedes triseratius</v>
          </cell>
          <cell r="M314" t="str">
            <v>diptera</v>
          </cell>
          <cell r="N314" t="str">
            <v xml:space="preserve"> KRAMERI</v>
          </cell>
          <cell r="O314">
            <v>41.613332999999997</v>
          </cell>
          <cell r="P314">
            <v>-86.247500000000002</v>
          </cell>
          <cell r="Q314">
            <v>0.2</v>
          </cell>
          <cell r="T314">
            <v>90</v>
          </cell>
          <cell r="U314" t="str">
            <v>global average</v>
          </cell>
          <cell r="W314">
            <v>48</v>
          </cell>
          <cell r="Y314" t="str">
            <v>egg</v>
          </cell>
        </row>
        <row r="315">
          <cell r="A315">
            <v>48</v>
          </cell>
          <cell r="B315" t="str">
            <v>48- BURDETTE</v>
          </cell>
          <cell r="C315" t="str">
            <v>SHROYER, DA; CRAIG, GB</v>
          </cell>
          <cell r="D315" t="str">
            <v>EGG DIAPAUSE IN AEDES-TRISERIATUS (DIPTERA, CULICIDAE) - GEOGRAPHIC-VARIATION IN PHOTOPERIODIC RESPONSE AND FACTORS INFLUENCING DIAPAUSE TERMINATION</v>
          </cell>
          <cell r="E315" t="str">
            <v>10.1093/jmedent/20.6.601</v>
          </cell>
          <cell r="F315" t="str">
            <v>y</v>
          </cell>
          <cell r="G315" t="str">
            <v>a</v>
          </cell>
          <cell r="H315" t="str">
            <v>i</v>
          </cell>
          <cell r="I315">
            <v>9</v>
          </cell>
          <cell r="J315">
            <v>11</v>
          </cell>
          <cell r="L315" t="str">
            <v>Aedes triseratius</v>
          </cell>
          <cell r="M315" t="str">
            <v>diptera</v>
          </cell>
          <cell r="N315" t="str">
            <v xml:space="preserve"> BURDETTE</v>
          </cell>
          <cell r="O315">
            <v>41.613332999999997</v>
          </cell>
          <cell r="P315">
            <v>-86.247500000000002</v>
          </cell>
          <cell r="Q315">
            <v>0.2</v>
          </cell>
          <cell r="T315">
            <v>90</v>
          </cell>
          <cell r="U315" t="str">
            <v>global average</v>
          </cell>
          <cell r="W315">
            <v>48</v>
          </cell>
          <cell r="Y315" t="str">
            <v>egg</v>
          </cell>
        </row>
        <row r="316">
          <cell r="A316">
            <v>48</v>
          </cell>
          <cell r="B316" t="str">
            <v>48- TOPSY</v>
          </cell>
          <cell r="C316" t="str">
            <v>SHROYER, DA; CRAIG, GB</v>
          </cell>
          <cell r="D316" t="str">
            <v>EGG DIAPAUSE IN AEDES-TRISERIATUS (DIPTERA, CULICIDAE) - GEOGRAPHIC-VARIATION IN PHOTOPERIODIC RESPONSE AND FACTORS INFLUENCING DIAPAUSE TERMINATION</v>
          </cell>
          <cell r="E316" t="str">
            <v>10.1093/jmedent/20.6.601</v>
          </cell>
          <cell r="F316" t="str">
            <v>y</v>
          </cell>
          <cell r="G316" t="str">
            <v>a</v>
          </cell>
          <cell r="H316" t="str">
            <v>i</v>
          </cell>
          <cell r="I316">
            <v>9</v>
          </cell>
          <cell r="J316">
            <v>10</v>
          </cell>
          <cell r="L316" t="str">
            <v>Aedes triseratius</v>
          </cell>
          <cell r="M316" t="str">
            <v>diptera</v>
          </cell>
          <cell r="N316" t="str">
            <v xml:space="preserve"> TOPSY</v>
          </cell>
          <cell r="O316">
            <v>30.280277999999999</v>
          </cell>
          <cell r="P316">
            <v>-93.360833</v>
          </cell>
          <cell r="Q316">
            <v>0.2</v>
          </cell>
          <cell r="T316">
            <v>90</v>
          </cell>
          <cell r="U316" t="str">
            <v>global average</v>
          </cell>
          <cell r="W316">
            <v>48</v>
          </cell>
          <cell r="Y316" t="str">
            <v>egg</v>
          </cell>
        </row>
        <row r="317">
          <cell r="A317">
            <v>48</v>
          </cell>
          <cell r="B317" t="str">
            <v>48- WALTON</v>
          </cell>
          <cell r="C317" t="str">
            <v>SHROYER, DA; CRAIG, GB</v>
          </cell>
          <cell r="D317" t="str">
            <v>EGG DIAPAUSE IN AEDES-TRISERIATUS (DIPTERA, CULICIDAE) - GEOGRAPHIC-VARIATION IN PHOTOPERIODIC RESPONSE AND FACTORS INFLUENCING DIAPAUSE TERMINATION</v>
          </cell>
          <cell r="E317" t="str">
            <v>10.1093/jmedent/20.6.601</v>
          </cell>
          <cell r="F317" t="str">
            <v>y</v>
          </cell>
          <cell r="G317" t="str">
            <v>a</v>
          </cell>
          <cell r="H317" t="str">
            <v>i</v>
          </cell>
          <cell r="I317">
            <v>9</v>
          </cell>
          <cell r="J317">
            <v>9</v>
          </cell>
          <cell r="L317" t="str">
            <v>Aedes triseratius</v>
          </cell>
          <cell r="M317" t="str">
            <v>diptera</v>
          </cell>
          <cell r="N317" t="str">
            <v xml:space="preserve"> WALTON</v>
          </cell>
          <cell r="O317">
            <v>41.613332999999997</v>
          </cell>
          <cell r="P317">
            <v>-86.247500000000002</v>
          </cell>
          <cell r="Q317">
            <v>0.2</v>
          </cell>
          <cell r="T317">
            <v>90</v>
          </cell>
          <cell r="U317" t="str">
            <v>global average</v>
          </cell>
          <cell r="W317">
            <v>48</v>
          </cell>
          <cell r="Y317" t="str">
            <v>egg</v>
          </cell>
        </row>
        <row r="318">
          <cell r="A318">
            <v>48</v>
          </cell>
          <cell r="B318" t="str">
            <v>48- Alabama</v>
          </cell>
          <cell r="C318" t="str">
            <v>SHROYER, DA; CRAIG, GB</v>
          </cell>
          <cell r="D318" t="str">
            <v>EGG DIAPAUSE IN AEDES-TRISERIATUS (DIPTERA, CULICIDAE) - GEOGRAPHIC-VARIATION IN PHOTOPERIODIC RESPONSE AND FACTORS INFLUENCING DIAPAUSE TERMINATION</v>
          </cell>
          <cell r="E318" t="str">
            <v>10.1093/jmedent/20.6.601</v>
          </cell>
          <cell r="F318" t="str">
            <v>y</v>
          </cell>
          <cell r="G318" t="str">
            <v>a</v>
          </cell>
          <cell r="H318" t="str">
            <v>i</v>
          </cell>
          <cell r="I318">
            <v>9</v>
          </cell>
          <cell r="J318">
            <v>9</v>
          </cell>
          <cell r="L318" t="str">
            <v>Aedes triseratius</v>
          </cell>
          <cell r="M318" t="str">
            <v>diptera</v>
          </cell>
          <cell r="N318" t="str">
            <v xml:space="preserve"> Alabama</v>
          </cell>
          <cell r="O318">
            <v>32.791666999999997</v>
          </cell>
          <cell r="P318">
            <v>-86.830832999999998</v>
          </cell>
          <cell r="Q318" t="str">
            <v>1°</v>
          </cell>
          <cell r="T318">
            <v>90</v>
          </cell>
          <cell r="U318" t="str">
            <v>global average</v>
          </cell>
          <cell r="W318">
            <v>48</v>
          </cell>
          <cell r="Y318" t="str">
            <v>egg</v>
          </cell>
        </row>
        <row r="319">
          <cell r="A319">
            <v>49</v>
          </cell>
          <cell r="B319" t="str">
            <v>49- KA</v>
          </cell>
          <cell r="C319" t="str">
            <v>SO, PM; TAKAFUJI, A</v>
          </cell>
          <cell r="D319" t="str">
            <v>LOCAL VARIATION IN DIAPAUSE CHARACTERISTICS OF TETRANYCHUS-URTICAE KOCH (ACARINA, TETRANYCHIDAE)</v>
          </cell>
          <cell r="E319" t="str">
            <v>10.1007/BF00317185</v>
          </cell>
          <cell r="F319" t="str">
            <v>y</v>
          </cell>
          <cell r="G319" t="str">
            <v>a</v>
          </cell>
          <cell r="H319" t="str">
            <v>i</v>
          </cell>
          <cell r="I319">
            <v>5</v>
          </cell>
          <cell r="J319">
            <v>6</v>
          </cell>
          <cell r="K319" t="str">
            <v>n</v>
          </cell>
          <cell r="L319" t="str">
            <v xml:space="preserve"> Tetranychus urticae</v>
          </cell>
          <cell r="M319" t="str">
            <v>Trombidiformes</v>
          </cell>
          <cell r="N319" t="str">
            <v xml:space="preserve"> KA</v>
          </cell>
          <cell r="O319">
            <v>34.516666999999998</v>
          </cell>
          <cell r="P319">
            <v>135.85</v>
          </cell>
          <cell r="R319">
            <v>400</v>
          </cell>
          <cell r="T319">
            <v>40</v>
          </cell>
          <cell r="U319" t="str">
            <v>global average</v>
          </cell>
          <cell r="W319">
            <v>49</v>
          </cell>
        </row>
        <row r="320">
          <cell r="A320">
            <v>49</v>
          </cell>
          <cell r="B320" t="str">
            <v>49- F</v>
          </cell>
          <cell r="C320" t="str">
            <v>SO, PM; TAKAFUJI, A</v>
          </cell>
          <cell r="D320" t="str">
            <v>LOCAL VARIATION IN DIAPAUSE CHARACTERISTICS OF TETRANYCHUS-URTICAE KOCH (ACARINA, TETRANYCHIDAE)</v>
          </cell>
          <cell r="E320" t="str">
            <v>10.1007/BF00317185</v>
          </cell>
          <cell r="F320" t="str">
            <v>y</v>
          </cell>
          <cell r="G320" t="str">
            <v>a</v>
          </cell>
          <cell r="H320" t="str">
            <v>i</v>
          </cell>
          <cell r="I320">
            <v>5</v>
          </cell>
          <cell r="J320">
            <v>6</v>
          </cell>
          <cell r="K320" t="str">
            <v>n</v>
          </cell>
          <cell r="L320" t="str">
            <v xml:space="preserve"> Tetranychus urticae</v>
          </cell>
          <cell r="M320" t="str">
            <v>Trombidiformes</v>
          </cell>
          <cell r="N320" t="str">
            <v xml:space="preserve"> F</v>
          </cell>
          <cell r="O320">
            <v>34.596666999999997</v>
          </cell>
          <cell r="P320">
            <v>135.83750000000001</v>
          </cell>
          <cell r="R320">
            <v>400</v>
          </cell>
          <cell r="T320">
            <v>40</v>
          </cell>
          <cell r="U320" t="str">
            <v>global average</v>
          </cell>
          <cell r="W320">
            <v>49</v>
          </cell>
        </row>
        <row r="321">
          <cell r="A321">
            <v>49</v>
          </cell>
          <cell r="B321" t="str">
            <v>49- A</v>
          </cell>
          <cell r="C321" t="str">
            <v>SO, PM; TAKAFUJI, A</v>
          </cell>
          <cell r="D321" t="str">
            <v>LOCAL VARIATION IN DIAPAUSE CHARACTERISTICS OF TETRANYCHUS-URTICAE KOCH (ACARINA, TETRANYCHIDAE)</v>
          </cell>
          <cell r="E321" t="str">
            <v>10.1007/BF00317185</v>
          </cell>
          <cell r="F321" t="str">
            <v>y</v>
          </cell>
          <cell r="G321" t="str">
            <v>a</v>
          </cell>
          <cell r="H321" t="str">
            <v>i</v>
          </cell>
          <cell r="I321">
            <v>5</v>
          </cell>
          <cell r="J321">
            <v>7</v>
          </cell>
          <cell r="K321" t="str">
            <v>n</v>
          </cell>
          <cell r="L321" t="str">
            <v xml:space="preserve"> Tetranychus urticae</v>
          </cell>
          <cell r="M321" t="str">
            <v>Trombidiformes</v>
          </cell>
          <cell r="N321" t="str">
            <v xml:space="preserve"> A</v>
          </cell>
          <cell r="O321">
            <v>34.516666999999998</v>
          </cell>
          <cell r="P321">
            <v>135.85</v>
          </cell>
          <cell r="R321">
            <v>200</v>
          </cell>
          <cell r="T321">
            <v>40</v>
          </cell>
          <cell r="U321" t="str">
            <v>global average</v>
          </cell>
          <cell r="W321">
            <v>49</v>
          </cell>
        </row>
        <row r="322">
          <cell r="A322">
            <v>49</v>
          </cell>
          <cell r="B322" t="str">
            <v>49- KY</v>
          </cell>
          <cell r="C322" t="str">
            <v>SO, PM; TAKAFUJI, A</v>
          </cell>
          <cell r="D322" t="str">
            <v>LOCAL VARIATION IN DIAPAUSE CHARACTERISTICS OF TETRANYCHUS-URTICAE KOCH (ACARINA, TETRANYCHIDAE)</v>
          </cell>
          <cell r="E322" t="str">
            <v>10.1007/BF00317185</v>
          </cell>
          <cell r="F322" t="str">
            <v>y</v>
          </cell>
          <cell r="G322" t="str">
            <v>a</v>
          </cell>
          <cell r="H322" t="str">
            <v>i</v>
          </cell>
          <cell r="I322">
            <v>5</v>
          </cell>
          <cell r="J322">
            <v>6</v>
          </cell>
          <cell r="K322" t="str">
            <v>n</v>
          </cell>
          <cell r="L322" t="str">
            <v xml:space="preserve"> Tetranychus urticae</v>
          </cell>
          <cell r="M322" t="str">
            <v>Trombidiformes</v>
          </cell>
          <cell r="N322" t="str">
            <v xml:space="preserve"> KY</v>
          </cell>
          <cell r="O322">
            <v>35.011667000000003</v>
          </cell>
          <cell r="P322">
            <v>135.76833300000001</v>
          </cell>
          <cell r="R322" t="str">
            <v>&lt;100</v>
          </cell>
          <cell r="T322">
            <v>40</v>
          </cell>
          <cell r="U322" t="str">
            <v>global average</v>
          </cell>
          <cell r="W322">
            <v>49</v>
          </cell>
        </row>
        <row r="323">
          <cell r="A323">
            <v>49</v>
          </cell>
          <cell r="B323" t="str">
            <v>49- O</v>
          </cell>
          <cell r="C323" t="str">
            <v>SO, PM; TAKAFUJI, A</v>
          </cell>
          <cell r="D323" t="str">
            <v>LOCAL VARIATION IN DIAPAUSE CHARACTERISTICS OF TETRANYCHUS-URTICAE KOCH (ACARINA, TETRANYCHIDAE)</v>
          </cell>
          <cell r="E323" t="str">
            <v>10.1007/BF00317185</v>
          </cell>
          <cell r="F323" t="str">
            <v>y</v>
          </cell>
          <cell r="G323" t="str">
            <v>a</v>
          </cell>
          <cell r="H323" t="str">
            <v>i</v>
          </cell>
          <cell r="I323">
            <v>5</v>
          </cell>
          <cell r="J323">
            <v>6</v>
          </cell>
          <cell r="K323" t="str">
            <v>n</v>
          </cell>
          <cell r="L323" t="str">
            <v xml:space="preserve"> Tetranychus urticae</v>
          </cell>
          <cell r="M323" t="str">
            <v>Trombidiformes</v>
          </cell>
          <cell r="N323" t="str">
            <v xml:space="preserve"> O</v>
          </cell>
          <cell r="O323">
            <v>34.516666999999998</v>
          </cell>
          <cell r="P323">
            <v>135.85</v>
          </cell>
          <cell r="R323" t="str">
            <v>&lt;100</v>
          </cell>
          <cell r="T323">
            <v>40</v>
          </cell>
          <cell r="U323" t="str">
            <v>global average</v>
          </cell>
          <cell r="W323">
            <v>49</v>
          </cell>
        </row>
        <row r="324">
          <cell r="A324">
            <v>50</v>
          </cell>
          <cell r="B324" t="str">
            <v>50-Naze</v>
          </cell>
          <cell r="C324" t="str">
            <v>Yoshio, M; Ishii, M</v>
          </cell>
          <cell r="D324" t="str">
            <v>Geographical variation of pupal diapause in the great mormon butterfly, Papilio memnon L (Lepidoptera : Papilionidae), in western Japan</v>
          </cell>
          <cell r="E324" t="str">
            <v>10.1303/aez.33.281</v>
          </cell>
          <cell r="F324" t="str">
            <v>y</v>
          </cell>
          <cell r="G324" t="str">
            <v>a</v>
          </cell>
          <cell r="H324" t="str">
            <v>i</v>
          </cell>
          <cell r="I324">
            <v>4</v>
          </cell>
          <cell r="J324">
            <v>4</v>
          </cell>
          <cell r="L324" t="str">
            <v>Papilio memnon</v>
          </cell>
          <cell r="M324" t="str">
            <v>lepidoptera</v>
          </cell>
          <cell r="N324" t="str">
            <v>Naze</v>
          </cell>
          <cell r="O324">
            <v>28.377247000000001</v>
          </cell>
          <cell r="P324">
            <v>129.493742</v>
          </cell>
          <cell r="T324">
            <v>12</v>
          </cell>
          <cell r="U324" t="str">
            <v>global average</v>
          </cell>
          <cell r="W324">
            <v>50</v>
          </cell>
          <cell r="Y324" t="str">
            <v>pupal</v>
          </cell>
        </row>
        <row r="325">
          <cell r="A325">
            <v>50</v>
          </cell>
          <cell r="B325" t="str">
            <v>50- Kagoshima</v>
          </cell>
          <cell r="C325" t="str">
            <v>Yoshio, M; Ishii, M</v>
          </cell>
          <cell r="D325" t="str">
            <v>Geographical variation of pupal diapause in the great mormon butterfly, Papilio memnon L (Lepidoptera : Papilionidae), in western Japan</v>
          </cell>
          <cell r="E325" t="str">
            <v>10.1303/aez.33.281</v>
          </cell>
          <cell r="F325" t="str">
            <v>y</v>
          </cell>
          <cell r="G325" t="str">
            <v>a</v>
          </cell>
          <cell r="H325" t="str">
            <v>i</v>
          </cell>
          <cell r="I325">
            <v>4</v>
          </cell>
          <cell r="J325">
            <v>4</v>
          </cell>
          <cell r="L325" t="str">
            <v>Papilio memnon</v>
          </cell>
          <cell r="M325" t="str">
            <v>lepidoptera</v>
          </cell>
          <cell r="N325" t="str">
            <v xml:space="preserve"> Kagoshima</v>
          </cell>
          <cell r="O325">
            <v>31.596536</v>
          </cell>
          <cell r="P325">
            <v>130.55711700000001</v>
          </cell>
          <cell r="T325">
            <v>12</v>
          </cell>
          <cell r="U325" t="str">
            <v>global average</v>
          </cell>
          <cell r="W325">
            <v>50</v>
          </cell>
          <cell r="Y325" t="str">
            <v>pupal</v>
          </cell>
        </row>
        <row r="326">
          <cell r="A326">
            <v>50</v>
          </cell>
          <cell r="B326" t="str">
            <v>50- Wakayama</v>
          </cell>
          <cell r="C326" t="str">
            <v>Yoshio, M; Ishii, M</v>
          </cell>
          <cell r="D326" t="str">
            <v>Geographical variation of pupal diapause in the great mormon butterfly, Papilio memnon L (Lepidoptera : Papilionidae), in western Japan</v>
          </cell>
          <cell r="E326" t="str">
            <v>10.1303/aez.33.281</v>
          </cell>
          <cell r="F326" t="str">
            <v>y</v>
          </cell>
          <cell r="G326" t="str">
            <v>a</v>
          </cell>
          <cell r="H326" t="str">
            <v>i</v>
          </cell>
          <cell r="I326">
            <v>4</v>
          </cell>
          <cell r="J326">
            <v>4</v>
          </cell>
          <cell r="L326" t="str">
            <v>Papilio memnon</v>
          </cell>
          <cell r="M326" t="str">
            <v>lepidoptera</v>
          </cell>
          <cell r="N326" t="str">
            <v xml:space="preserve"> Wakayama</v>
          </cell>
          <cell r="O326">
            <v>34.230519000000001</v>
          </cell>
          <cell r="P326">
            <v>135.17081099999999</v>
          </cell>
          <cell r="T326">
            <v>12</v>
          </cell>
          <cell r="U326" t="str">
            <v>global average</v>
          </cell>
          <cell r="W326">
            <v>50</v>
          </cell>
          <cell r="Y326" t="str">
            <v>pupal</v>
          </cell>
        </row>
        <row r="327">
          <cell r="A327">
            <v>50</v>
          </cell>
          <cell r="B327" t="str">
            <v>50- Mino</v>
          </cell>
          <cell r="C327" t="str">
            <v>Yoshio, M; Ishii, M</v>
          </cell>
          <cell r="D327" t="str">
            <v>Geographical variation of pupal diapause in the great mormon butterfly, Papilio memnon L (Lepidoptera : Papilionidae), in western Japan</v>
          </cell>
          <cell r="E327" t="str">
            <v>10.1303/aez.33.281</v>
          </cell>
          <cell r="F327" t="str">
            <v>y</v>
          </cell>
          <cell r="G327" t="str">
            <v>a</v>
          </cell>
          <cell r="H327" t="str">
            <v>i</v>
          </cell>
          <cell r="I327">
            <v>4</v>
          </cell>
          <cell r="J327">
            <v>4</v>
          </cell>
          <cell r="L327" t="str">
            <v>Papilio memnon</v>
          </cell>
          <cell r="M327" t="str">
            <v>lepidoptera</v>
          </cell>
          <cell r="N327" t="str">
            <v xml:space="preserve"> Mino</v>
          </cell>
          <cell r="O327">
            <v>34.826932999999997</v>
          </cell>
          <cell r="P327">
            <v>135.470461</v>
          </cell>
          <cell r="T327">
            <v>12</v>
          </cell>
          <cell r="U327" t="str">
            <v>global average</v>
          </cell>
          <cell r="W327">
            <v>50</v>
          </cell>
          <cell r="Y327" t="str">
            <v>pupal</v>
          </cell>
        </row>
        <row r="328">
          <cell r="A328">
            <v>51</v>
          </cell>
          <cell r="B328" t="str">
            <v>51-1</v>
          </cell>
          <cell r="C328" t="str">
            <v>Suwa, A; Gotoh, T</v>
          </cell>
          <cell r="D328" t="str">
            <v>Geographic variation in diapause induction and mode of diapause inheritance in Tetranychus pueraricola</v>
          </cell>
          <cell r="E328" t="str">
            <v>10.1111/j.1439-0418.2006.01050.x</v>
          </cell>
          <cell r="F328" t="str">
            <v>y</v>
          </cell>
          <cell r="G328" t="str">
            <v>a</v>
          </cell>
          <cell r="H328" t="str">
            <v>i</v>
          </cell>
          <cell r="I328">
            <v>32</v>
          </cell>
          <cell r="J328">
            <v>5</v>
          </cell>
          <cell r="L328" t="str">
            <v>Tetranychus pueraricola</v>
          </cell>
          <cell r="M328" t="str">
            <v>Trombidiformes</v>
          </cell>
          <cell r="N328">
            <v>1</v>
          </cell>
          <cell r="O328">
            <v>39.966666666666669</v>
          </cell>
          <cell r="P328">
            <v>-140.93333333333334</v>
          </cell>
          <cell r="T328">
            <v>240</v>
          </cell>
          <cell r="U328" t="str">
            <v>global average</v>
          </cell>
          <cell r="W328" t="str">
            <v>t-51</v>
          </cell>
          <cell r="Z328" t="str">
            <v>by hand</v>
          </cell>
        </row>
        <row r="329">
          <cell r="A329">
            <v>51</v>
          </cell>
          <cell r="B329" t="str">
            <v>51-2</v>
          </cell>
          <cell r="C329" t="str">
            <v>Suwa, A; Gotoh, T</v>
          </cell>
          <cell r="D329" t="str">
            <v>Geographic variation in diapause induction and mode of diapause inheritance in Tetranychus pueraricola</v>
          </cell>
          <cell r="E329" t="str">
            <v>10.1111/j.1439-0418.2006.01050.x</v>
          </cell>
          <cell r="F329" t="str">
            <v>y</v>
          </cell>
          <cell r="G329" t="str">
            <v>a</v>
          </cell>
          <cell r="H329" t="str">
            <v>i</v>
          </cell>
          <cell r="I329">
            <v>32</v>
          </cell>
          <cell r="J329">
            <v>5</v>
          </cell>
          <cell r="L329" t="str">
            <v>Tetranychus pueraricola</v>
          </cell>
          <cell r="M329" t="str">
            <v>Trombidiformes</v>
          </cell>
          <cell r="N329">
            <v>2</v>
          </cell>
          <cell r="O329">
            <v>38.966666666666669</v>
          </cell>
          <cell r="P329">
            <v>-141.18333333333334</v>
          </cell>
          <cell r="T329">
            <v>240</v>
          </cell>
          <cell r="U329" t="str">
            <v>global average</v>
          </cell>
          <cell r="W329" t="str">
            <v>t-51</v>
          </cell>
          <cell r="Z329" t="str">
            <v>by hand</v>
          </cell>
        </row>
        <row r="330">
          <cell r="A330">
            <v>51</v>
          </cell>
          <cell r="B330" t="str">
            <v>51-3</v>
          </cell>
          <cell r="C330" t="str">
            <v>Suwa, A; Gotoh, T</v>
          </cell>
          <cell r="D330" t="str">
            <v>Geographic variation in diapause induction and mode of diapause inheritance in Tetranychus pueraricola</v>
          </cell>
          <cell r="E330" t="str">
            <v>10.1111/j.1439-0418.2006.01050.x</v>
          </cell>
          <cell r="F330" t="str">
            <v>y</v>
          </cell>
          <cell r="G330" t="str">
            <v>a</v>
          </cell>
          <cell r="H330" t="str">
            <v>i</v>
          </cell>
          <cell r="I330">
            <v>32</v>
          </cell>
          <cell r="J330">
            <v>5</v>
          </cell>
          <cell r="L330" t="str">
            <v>Tetranychus pueraricola</v>
          </cell>
          <cell r="M330" t="str">
            <v>Trombidiformes</v>
          </cell>
          <cell r="N330">
            <v>3</v>
          </cell>
          <cell r="O330">
            <v>39.75</v>
          </cell>
          <cell r="P330">
            <v>-140.68333333333334</v>
          </cell>
          <cell r="T330">
            <v>240</v>
          </cell>
          <cell r="U330" t="str">
            <v>global average</v>
          </cell>
          <cell r="W330" t="str">
            <v>t-51</v>
          </cell>
          <cell r="Z330" t="str">
            <v>by hand</v>
          </cell>
        </row>
        <row r="331">
          <cell r="A331">
            <v>51</v>
          </cell>
          <cell r="B331" t="str">
            <v>51-4</v>
          </cell>
          <cell r="C331" t="str">
            <v>Suwa, A; Gotoh, T</v>
          </cell>
          <cell r="D331" t="str">
            <v>Geographic variation in diapause induction and mode of diapause inheritance in Tetranychus pueraricola</v>
          </cell>
          <cell r="E331" t="str">
            <v>10.1111/j.1439-0418.2006.01050.x</v>
          </cell>
          <cell r="F331" t="str">
            <v>y</v>
          </cell>
          <cell r="G331" t="str">
            <v>a</v>
          </cell>
          <cell r="H331" t="str">
            <v>i</v>
          </cell>
          <cell r="I331">
            <v>32</v>
          </cell>
          <cell r="J331">
            <v>5</v>
          </cell>
          <cell r="L331" t="str">
            <v>Tetranychus pueraricola</v>
          </cell>
          <cell r="M331" t="str">
            <v>Trombidiformes</v>
          </cell>
          <cell r="N331">
            <v>4</v>
          </cell>
          <cell r="O331">
            <v>38.716666666666669</v>
          </cell>
          <cell r="P331">
            <v>-139.81666666666666</v>
          </cell>
          <cell r="T331">
            <v>240</v>
          </cell>
          <cell r="U331" t="str">
            <v>global average</v>
          </cell>
          <cell r="W331" t="str">
            <v>t-51</v>
          </cell>
          <cell r="Z331" t="str">
            <v>by hand</v>
          </cell>
        </row>
        <row r="332">
          <cell r="A332">
            <v>51</v>
          </cell>
          <cell r="B332" t="str">
            <v>51-5</v>
          </cell>
          <cell r="C332" t="str">
            <v>Suwa, A; Gotoh, T</v>
          </cell>
          <cell r="D332" t="str">
            <v>Geographic variation in diapause induction and mode of diapause inheritance in Tetranychus pueraricola</v>
          </cell>
          <cell r="E332" t="str">
            <v>10.1111/j.1439-0418.2006.01050.x</v>
          </cell>
          <cell r="F332" t="str">
            <v>y</v>
          </cell>
          <cell r="G332" t="str">
            <v>a</v>
          </cell>
          <cell r="H332" t="str">
            <v>i</v>
          </cell>
          <cell r="I332">
            <v>32</v>
          </cell>
          <cell r="J332">
            <v>5</v>
          </cell>
          <cell r="L332" t="str">
            <v>Tetranychus pueraricola</v>
          </cell>
          <cell r="M332" t="str">
            <v>Trombidiformes</v>
          </cell>
          <cell r="N332">
            <v>5</v>
          </cell>
          <cell r="O332">
            <v>36.4</v>
          </cell>
          <cell r="P332">
            <v>-139.31666666666666</v>
          </cell>
          <cell r="T332">
            <v>240</v>
          </cell>
          <cell r="U332" t="str">
            <v>global average</v>
          </cell>
          <cell r="W332" t="str">
            <v>t-51</v>
          </cell>
          <cell r="Z332" t="str">
            <v>by hand</v>
          </cell>
        </row>
        <row r="333">
          <cell r="A333">
            <v>51</v>
          </cell>
          <cell r="B333" t="str">
            <v>51-6</v>
          </cell>
          <cell r="C333" t="str">
            <v>Suwa, A; Gotoh, T</v>
          </cell>
          <cell r="D333" t="str">
            <v>Geographic variation in diapause induction and mode of diapause inheritance in Tetranychus pueraricola</v>
          </cell>
          <cell r="E333" t="str">
            <v>10.1111/j.1439-0418.2006.01050.x</v>
          </cell>
          <cell r="F333" t="str">
            <v>y</v>
          </cell>
          <cell r="G333" t="str">
            <v>a</v>
          </cell>
          <cell r="H333" t="str">
            <v>i</v>
          </cell>
          <cell r="I333">
            <v>32</v>
          </cell>
          <cell r="J333">
            <v>5</v>
          </cell>
          <cell r="L333" t="str">
            <v>Tetranychus pueraricola</v>
          </cell>
          <cell r="M333" t="str">
            <v>Trombidiformes</v>
          </cell>
          <cell r="N333">
            <v>6</v>
          </cell>
          <cell r="O333">
            <v>36.25</v>
          </cell>
          <cell r="P333">
            <v>-139.63333333333333</v>
          </cell>
          <cell r="T333">
            <v>240</v>
          </cell>
          <cell r="U333" t="str">
            <v>global average</v>
          </cell>
          <cell r="W333" t="str">
            <v>t-51</v>
          </cell>
          <cell r="Z333" t="str">
            <v>by hand</v>
          </cell>
        </row>
        <row r="334">
          <cell r="A334">
            <v>51</v>
          </cell>
          <cell r="B334" t="str">
            <v>51-7</v>
          </cell>
          <cell r="C334" t="str">
            <v>Suwa, A; Gotoh, T</v>
          </cell>
          <cell r="D334" t="str">
            <v>Geographic variation in diapause induction and mode of diapause inheritance in Tetranychus pueraricola</v>
          </cell>
          <cell r="E334" t="str">
            <v>10.1111/j.1439-0418.2006.01050.x</v>
          </cell>
          <cell r="F334" t="str">
            <v>y</v>
          </cell>
          <cell r="G334" t="str">
            <v>a</v>
          </cell>
          <cell r="H334" t="str">
            <v>i</v>
          </cell>
          <cell r="I334">
            <v>32</v>
          </cell>
          <cell r="J334">
            <v>5</v>
          </cell>
          <cell r="L334" t="str">
            <v>Tetranychus pueraricola</v>
          </cell>
          <cell r="M334" t="str">
            <v>Trombidiformes</v>
          </cell>
          <cell r="N334">
            <v>7</v>
          </cell>
          <cell r="O334">
            <v>36.533333333333331</v>
          </cell>
          <cell r="P334">
            <v>-140.56666666666666</v>
          </cell>
          <cell r="T334">
            <v>240</v>
          </cell>
          <cell r="U334" t="str">
            <v>global average</v>
          </cell>
          <cell r="W334" t="str">
            <v>t-51</v>
          </cell>
          <cell r="Z334" t="str">
            <v>by hand</v>
          </cell>
        </row>
        <row r="335">
          <cell r="A335">
            <v>51</v>
          </cell>
          <cell r="B335" t="str">
            <v>51-8</v>
          </cell>
          <cell r="C335" t="str">
            <v>Suwa, A; Gotoh, T</v>
          </cell>
          <cell r="D335" t="str">
            <v>Geographic variation in diapause induction and mode of diapause inheritance in Tetranychus pueraricola</v>
          </cell>
          <cell r="E335" t="str">
            <v>10.1111/j.1439-0418.2006.01050.x</v>
          </cell>
          <cell r="F335" t="str">
            <v>y</v>
          </cell>
          <cell r="G335" t="str">
            <v>a</v>
          </cell>
          <cell r="H335" t="str">
            <v>i</v>
          </cell>
          <cell r="I335">
            <v>32</v>
          </cell>
          <cell r="J335">
            <v>5</v>
          </cell>
          <cell r="L335" t="str">
            <v>Tetranychus pueraricola</v>
          </cell>
          <cell r="M335" t="str">
            <v>Trombidiformes</v>
          </cell>
          <cell r="N335">
            <v>8</v>
          </cell>
          <cell r="O335">
            <v>36.25</v>
          </cell>
          <cell r="P335">
            <v>-137.98333333333332</v>
          </cell>
          <cell r="T335">
            <v>240</v>
          </cell>
          <cell r="U335" t="str">
            <v>global average</v>
          </cell>
          <cell r="W335" t="str">
            <v>t-51</v>
          </cell>
          <cell r="Z335" t="str">
            <v>by hand</v>
          </cell>
        </row>
        <row r="336">
          <cell r="A336">
            <v>51</v>
          </cell>
          <cell r="B336" t="str">
            <v>51-9</v>
          </cell>
          <cell r="C336" t="str">
            <v>Suwa, A; Gotoh, T</v>
          </cell>
          <cell r="D336" t="str">
            <v>Geographic variation in diapause induction and mode of diapause inheritance in Tetranychus pueraricola</v>
          </cell>
          <cell r="E336" t="str">
            <v>10.1111/j.1439-0418.2006.01050.x</v>
          </cell>
          <cell r="F336" t="str">
            <v>y</v>
          </cell>
          <cell r="G336" t="str">
            <v>a</v>
          </cell>
          <cell r="H336" t="str">
            <v>i</v>
          </cell>
          <cell r="I336">
            <v>32</v>
          </cell>
          <cell r="J336">
            <v>5</v>
          </cell>
          <cell r="L336" t="str">
            <v>Tetranychus pueraricola</v>
          </cell>
          <cell r="M336" t="str">
            <v>Trombidiformes</v>
          </cell>
          <cell r="N336">
            <v>9</v>
          </cell>
          <cell r="O336">
            <v>36.716666666666669</v>
          </cell>
          <cell r="P336">
            <v>-137.25</v>
          </cell>
          <cell r="T336">
            <v>240</v>
          </cell>
          <cell r="U336" t="str">
            <v>global average</v>
          </cell>
          <cell r="W336" t="str">
            <v>t-51</v>
          </cell>
          <cell r="Z336" t="str">
            <v>by hand</v>
          </cell>
        </row>
        <row r="337">
          <cell r="A337">
            <v>51</v>
          </cell>
          <cell r="B337" t="str">
            <v>51-10</v>
          </cell>
          <cell r="C337" t="str">
            <v>Suwa, A; Gotoh, T</v>
          </cell>
          <cell r="D337" t="str">
            <v>Geographic variation in diapause induction and mode of diapause inheritance in Tetranychus pueraricola</v>
          </cell>
          <cell r="E337" t="str">
            <v>10.1111/j.1439-0418.2006.01050.x</v>
          </cell>
          <cell r="F337" t="str">
            <v>y</v>
          </cell>
          <cell r="G337" t="str">
            <v>a</v>
          </cell>
          <cell r="H337" t="str">
            <v>i</v>
          </cell>
          <cell r="I337">
            <v>32</v>
          </cell>
          <cell r="J337">
            <v>5</v>
          </cell>
          <cell r="L337" t="str">
            <v>Tetranychus pueraricola</v>
          </cell>
          <cell r="M337" t="str">
            <v>Trombidiformes</v>
          </cell>
          <cell r="N337">
            <v>10</v>
          </cell>
          <cell r="O337">
            <v>34.833333333333336</v>
          </cell>
          <cell r="P337">
            <v>-138.16666666666666</v>
          </cell>
          <cell r="T337">
            <v>240</v>
          </cell>
          <cell r="U337" t="str">
            <v>global average</v>
          </cell>
          <cell r="W337" t="str">
            <v>t-51</v>
          </cell>
          <cell r="Z337" t="str">
            <v>by hand</v>
          </cell>
        </row>
        <row r="338">
          <cell r="A338">
            <v>51</v>
          </cell>
          <cell r="B338" t="str">
            <v>51-11</v>
          </cell>
          <cell r="C338" t="str">
            <v>Suwa, A; Gotoh, T</v>
          </cell>
          <cell r="D338" t="str">
            <v>Geographic variation in diapause induction and mode of diapause inheritance in Tetranychus pueraricola</v>
          </cell>
          <cell r="E338" t="str">
            <v>10.1111/j.1439-0418.2006.01050.x</v>
          </cell>
          <cell r="F338" t="str">
            <v>y</v>
          </cell>
          <cell r="G338" t="str">
            <v>a</v>
          </cell>
          <cell r="H338" t="str">
            <v>i</v>
          </cell>
          <cell r="I338">
            <v>32</v>
          </cell>
          <cell r="J338">
            <v>5</v>
          </cell>
          <cell r="L338" t="str">
            <v>Tetranychus pueraricola</v>
          </cell>
          <cell r="M338" t="str">
            <v>Trombidiformes</v>
          </cell>
          <cell r="N338">
            <v>11</v>
          </cell>
          <cell r="O338">
            <v>34.6</v>
          </cell>
          <cell r="P338">
            <v>-135.73333333333332</v>
          </cell>
          <cell r="T338">
            <v>240</v>
          </cell>
          <cell r="U338" t="str">
            <v>global average</v>
          </cell>
          <cell r="W338" t="str">
            <v>t-51</v>
          </cell>
          <cell r="Z338" t="str">
            <v>by hand</v>
          </cell>
        </row>
        <row r="339">
          <cell r="A339">
            <v>51</v>
          </cell>
          <cell r="B339" t="str">
            <v>51-12</v>
          </cell>
          <cell r="C339" t="str">
            <v>Suwa, A; Gotoh, T</v>
          </cell>
          <cell r="D339" t="str">
            <v>Geographic variation in diapause induction and mode of diapause inheritance in Tetranychus pueraricola</v>
          </cell>
          <cell r="E339" t="str">
            <v>10.1111/j.1439-0418.2006.01050.x</v>
          </cell>
          <cell r="F339" t="str">
            <v>y</v>
          </cell>
          <cell r="G339" t="str">
            <v>a</v>
          </cell>
          <cell r="H339" t="str">
            <v>i</v>
          </cell>
          <cell r="I339">
            <v>32</v>
          </cell>
          <cell r="J339">
            <v>5</v>
          </cell>
          <cell r="L339" t="str">
            <v>Tetranychus pueraricola</v>
          </cell>
          <cell r="M339" t="str">
            <v>Trombidiformes</v>
          </cell>
          <cell r="N339">
            <v>12</v>
          </cell>
          <cell r="O339">
            <v>34.616666666666667</v>
          </cell>
          <cell r="P339">
            <v>-135.69999999999999</v>
          </cell>
          <cell r="T339">
            <v>240</v>
          </cell>
          <cell r="U339" t="str">
            <v>global average</v>
          </cell>
          <cell r="W339" t="str">
            <v>t-51</v>
          </cell>
          <cell r="Z339" t="str">
            <v>by hand</v>
          </cell>
        </row>
        <row r="340">
          <cell r="A340">
            <v>51</v>
          </cell>
          <cell r="B340" t="str">
            <v>51-13</v>
          </cell>
          <cell r="C340" t="str">
            <v>Suwa, A; Gotoh, T</v>
          </cell>
          <cell r="D340" t="str">
            <v>Geographic variation in diapause induction and mode of diapause inheritance in Tetranychus pueraricola</v>
          </cell>
          <cell r="E340" t="str">
            <v>10.1111/j.1439-0418.2006.01050.x</v>
          </cell>
          <cell r="F340" t="str">
            <v>y</v>
          </cell>
          <cell r="G340" t="str">
            <v>a</v>
          </cell>
          <cell r="H340" t="str">
            <v>i</v>
          </cell>
          <cell r="I340">
            <v>32</v>
          </cell>
          <cell r="J340">
            <v>5</v>
          </cell>
          <cell r="L340" t="str">
            <v>Tetranychus pueraricola</v>
          </cell>
          <cell r="M340" t="str">
            <v>Trombidiformes</v>
          </cell>
          <cell r="N340">
            <v>13</v>
          </cell>
          <cell r="O340">
            <v>34.65</v>
          </cell>
          <cell r="P340">
            <v>-133.91666666666666</v>
          </cell>
          <cell r="T340">
            <v>240</v>
          </cell>
          <cell r="U340" t="str">
            <v>global average</v>
          </cell>
          <cell r="W340" t="str">
            <v>t-51</v>
          </cell>
          <cell r="Z340" t="str">
            <v>by hand</v>
          </cell>
        </row>
        <row r="341">
          <cell r="A341">
            <v>51</v>
          </cell>
          <cell r="B341" t="str">
            <v>51-14</v>
          </cell>
          <cell r="C341" t="str">
            <v>Suwa, A; Gotoh, T</v>
          </cell>
          <cell r="D341" t="str">
            <v>Geographic variation in diapause induction and mode of diapause inheritance in Tetranychus pueraricola</v>
          </cell>
          <cell r="E341" t="str">
            <v>10.1111/j.1439-0418.2006.01050.x</v>
          </cell>
          <cell r="F341" t="str">
            <v>y</v>
          </cell>
          <cell r="G341" t="str">
            <v>a</v>
          </cell>
          <cell r="H341" t="str">
            <v>i</v>
          </cell>
          <cell r="I341">
            <v>32</v>
          </cell>
          <cell r="J341">
            <v>5</v>
          </cell>
          <cell r="L341" t="str">
            <v>Tetranychus pueraricola</v>
          </cell>
          <cell r="M341" t="str">
            <v>Trombidiformes</v>
          </cell>
          <cell r="N341">
            <v>14</v>
          </cell>
          <cell r="O341">
            <v>34.516666666666666</v>
          </cell>
          <cell r="P341">
            <v>-133.51666666666668</v>
          </cell>
          <cell r="T341">
            <v>240</v>
          </cell>
          <cell r="U341" t="str">
            <v>global average</v>
          </cell>
          <cell r="W341" t="str">
            <v>t-51</v>
          </cell>
          <cell r="Z341" t="str">
            <v>by hand</v>
          </cell>
        </row>
        <row r="342">
          <cell r="A342">
            <v>51</v>
          </cell>
          <cell r="B342" t="str">
            <v>51-15</v>
          </cell>
          <cell r="C342" t="str">
            <v>Suwa, A; Gotoh, T</v>
          </cell>
          <cell r="D342" t="str">
            <v>Geographic variation in diapause induction and mode of diapause inheritance in Tetranychus pueraricola</v>
          </cell>
          <cell r="E342" t="str">
            <v>10.1111/j.1439-0418.2006.01050.x</v>
          </cell>
          <cell r="F342" t="str">
            <v>y</v>
          </cell>
          <cell r="G342" t="str">
            <v>a</v>
          </cell>
          <cell r="H342" t="str">
            <v>i</v>
          </cell>
          <cell r="I342">
            <v>32</v>
          </cell>
          <cell r="J342">
            <v>5</v>
          </cell>
          <cell r="L342" t="str">
            <v>Tetranychus pueraricola</v>
          </cell>
          <cell r="M342" t="str">
            <v>Trombidiformes</v>
          </cell>
          <cell r="N342">
            <v>15</v>
          </cell>
          <cell r="O342">
            <v>34.4</v>
          </cell>
          <cell r="P342">
            <v>-133.19999999999999</v>
          </cell>
          <cell r="T342">
            <v>240</v>
          </cell>
          <cell r="U342" t="str">
            <v>global average</v>
          </cell>
          <cell r="W342" t="str">
            <v>t-51</v>
          </cell>
          <cell r="Z342" t="str">
            <v>by hand</v>
          </cell>
        </row>
        <row r="343">
          <cell r="A343">
            <v>51</v>
          </cell>
          <cell r="B343" t="str">
            <v>51-16</v>
          </cell>
          <cell r="C343" t="str">
            <v>Suwa, A; Gotoh, T</v>
          </cell>
          <cell r="D343" t="str">
            <v>Geographic variation in diapause induction and mode of diapause inheritance in Tetranychus pueraricola</v>
          </cell>
          <cell r="E343" t="str">
            <v>10.1111/j.1439-0418.2006.01050.x</v>
          </cell>
          <cell r="F343" t="str">
            <v>y</v>
          </cell>
          <cell r="G343" t="str">
            <v>a</v>
          </cell>
          <cell r="H343" t="str">
            <v>i</v>
          </cell>
          <cell r="I343">
            <v>32</v>
          </cell>
          <cell r="J343">
            <v>5</v>
          </cell>
          <cell r="L343" t="str">
            <v>Tetranychus pueraricola</v>
          </cell>
          <cell r="M343" t="str">
            <v>Trombidiformes</v>
          </cell>
          <cell r="N343">
            <v>16</v>
          </cell>
          <cell r="O343">
            <v>34.416666666666664</v>
          </cell>
          <cell r="P343">
            <v>-132.73333333333332</v>
          </cell>
          <cell r="T343">
            <v>240</v>
          </cell>
          <cell r="U343" t="str">
            <v>global average</v>
          </cell>
          <cell r="W343" t="str">
            <v>t-51</v>
          </cell>
          <cell r="Z343" t="str">
            <v>by hand</v>
          </cell>
        </row>
        <row r="344">
          <cell r="A344">
            <v>51</v>
          </cell>
          <cell r="B344" t="str">
            <v>51-17</v>
          </cell>
          <cell r="C344" t="str">
            <v>Suwa, A; Gotoh, T</v>
          </cell>
          <cell r="D344" t="str">
            <v>Geographic variation in diapause induction and mode of diapause inheritance in Tetranychus pueraricola</v>
          </cell>
          <cell r="E344" t="str">
            <v>10.1111/j.1439-0418.2006.01050.x</v>
          </cell>
          <cell r="F344" t="str">
            <v>y</v>
          </cell>
          <cell r="G344" t="str">
            <v>a</v>
          </cell>
          <cell r="H344" t="str">
            <v>i</v>
          </cell>
          <cell r="I344">
            <v>32</v>
          </cell>
          <cell r="J344">
            <v>5</v>
          </cell>
          <cell r="L344" t="str">
            <v>Tetranychus pueraricola</v>
          </cell>
          <cell r="M344" t="str">
            <v>Trombidiformes</v>
          </cell>
          <cell r="N344">
            <v>17</v>
          </cell>
          <cell r="O344">
            <v>34.366666666666667</v>
          </cell>
          <cell r="P344">
            <v>-132.51666666666668</v>
          </cell>
          <cell r="T344">
            <v>240</v>
          </cell>
          <cell r="U344" t="str">
            <v>global average</v>
          </cell>
          <cell r="W344" t="str">
            <v>t-51</v>
          </cell>
          <cell r="Z344" t="str">
            <v>by hand</v>
          </cell>
        </row>
        <row r="345">
          <cell r="A345">
            <v>51</v>
          </cell>
          <cell r="B345" t="str">
            <v>51-18</v>
          </cell>
          <cell r="C345" t="str">
            <v>Suwa, A; Gotoh, T</v>
          </cell>
          <cell r="D345" t="str">
            <v>Geographic variation in diapause induction and mode of diapause inheritance in Tetranychus pueraricola</v>
          </cell>
          <cell r="E345" t="str">
            <v>10.1111/j.1439-0418.2006.01050.x</v>
          </cell>
          <cell r="F345" t="str">
            <v>y</v>
          </cell>
          <cell r="G345" t="str">
            <v>a</v>
          </cell>
          <cell r="H345" t="str">
            <v>i</v>
          </cell>
          <cell r="I345">
            <v>32</v>
          </cell>
          <cell r="J345">
            <v>5</v>
          </cell>
          <cell r="L345" t="str">
            <v>Tetranychus pueraricola</v>
          </cell>
          <cell r="M345" t="str">
            <v>Trombidiformes</v>
          </cell>
          <cell r="N345">
            <v>18</v>
          </cell>
          <cell r="O345">
            <v>33.93333333333333</v>
          </cell>
          <cell r="P345">
            <v>-133.28333333333333</v>
          </cell>
          <cell r="T345">
            <v>240</v>
          </cell>
          <cell r="U345" t="str">
            <v>global average</v>
          </cell>
          <cell r="W345" t="str">
            <v>t-51</v>
          </cell>
          <cell r="Z345" t="str">
            <v>by hand</v>
          </cell>
        </row>
        <row r="346">
          <cell r="A346">
            <v>51</v>
          </cell>
          <cell r="B346" t="str">
            <v>51-19</v>
          </cell>
          <cell r="C346" t="str">
            <v>Suwa, A; Gotoh, T</v>
          </cell>
          <cell r="D346" t="str">
            <v>Geographic variation in diapause induction and mode of diapause inheritance in Tetranychus pueraricola</v>
          </cell>
          <cell r="E346" t="str">
            <v>10.1111/j.1439-0418.2006.01050.x</v>
          </cell>
          <cell r="F346" t="str">
            <v>y</v>
          </cell>
          <cell r="G346" t="str">
            <v>a</v>
          </cell>
          <cell r="H346" t="str">
            <v>i</v>
          </cell>
          <cell r="I346">
            <v>32</v>
          </cell>
          <cell r="J346">
            <v>5</v>
          </cell>
          <cell r="L346" t="str">
            <v>Tetranychus pueraricola</v>
          </cell>
          <cell r="M346" t="str">
            <v>Trombidiformes</v>
          </cell>
          <cell r="N346">
            <v>19</v>
          </cell>
          <cell r="O346">
            <v>33.81666666666667</v>
          </cell>
          <cell r="P346">
            <v>-134.48333333333332</v>
          </cell>
          <cell r="T346">
            <v>240</v>
          </cell>
          <cell r="U346" t="str">
            <v>global average</v>
          </cell>
          <cell r="W346" t="str">
            <v>t-51</v>
          </cell>
          <cell r="Z346" t="str">
            <v>by hand</v>
          </cell>
        </row>
        <row r="347">
          <cell r="A347">
            <v>51</v>
          </cell>
          <cell r="B347" t="str">
            <v>51-20</v>
          </cell>
          <cell r="C347" t="str">
            <v>Suwa, A; Gotoh, T</v>
          </cell>
          <cell r="D347" t="str">
            <v>Geographic variation in diapause induction and mode of diapause inheritance in Tetranychus pueraricola</v>
          </cell>
          <cell r="E347" t="str">
            <v>10.1111/j.1439-0418.2006.01050.x</v>
          </cell>
          <cell r="F347" t="str">
            <v>y</v>
          </cell>
          <cell r="G347" t="str">
            <v>a</v>
          </cell>
          <cell r="H347" t="str">
            <v>i</v>
          </cell>
          <cell r="I347">
            <v>32</v>
          </cell>
          <cell r="J347">
            <v>5</v>
          </cell>
          <cell r="L347" t="str">
            <v>Tetranychus pueraricola</v>
          </cell>
          <cell r="M347" t="str">
            <v>Trombidiformes</v>
          </cell>
          <cell r="N347">
            <v>20</v>
          </cell>
          <cell r="O347">
            <v>33.700000000000003</v>
          </cell>
          <cell r="P347">
            <v>-133.88333333333333</v>
          </cell>
          <cell r="T347">
            <v>240</v>
          </cell>
          <cell r="U347" t="str">
            <v>global average</v>
          </cell>
          <cell r="W347" t="str">
            <v>t-51</v>
          </cell>
          <cell r="Z347" t="str">
            <v>by hand</v>
          </cell>
        </row>
        <row r="348">
          <cell r="A348">
            <v>51</v>
          </cell>
          <cell r="B348" t="str">
            <v>51-21</v>
          </cell>
          <cell r="C348" t="str">
            <v>Suwa, A; Gotoh, T</v>
          </cell>
          <cell r="D348" t="str">
            <v>Geographic variation in diapause induction and mode of diapause inheritance in Tetranychus pueraricola</v>
          </cell>
          <cell r="E348" t="str">
            <v>10.1111/j.1439-0418.2006.01050.x</v>
          </cell>
          <cell r="F348" t="str">
            <v>y</v>
          </cell>
          <cell r="G348" t="str">
            <v>a</v>
          </cell>
          <cell r="H348" t="str">
            <v>i</v>
          </cell>
          <cell r="I348">
            <v>32</v>
          </cell>
          <cell r="J348">
            <v>5</v>
          </cell>
          <cell r="L348" t="str">
            <v>Tetranychus pueraricola</v>
          </cell>
          <cell r="M348" t="str">
            <v>Trombidiformes</v>
          </cell>
          <cell r="N348">
            <v>21</v>
          </cell>
          <cell r="O348">
            <v>33.633333333333333</v>
          </cell>
          <cell r="P348">
            <v>-133.78333333333333</v>
          </cell>
          <cell r="T348">
            <v>240</v>
          </cell>
          <cell r="U348" t="str">
            <v>global average</v>
          </cell>
          <cell r="W348" t="str">
            <v>t-51</v>
          </cell>
          <cell r="Z348" t="str">
            <v>by hand</v>
          </cell>
        </row>
        <row r="349">
          <cell r="A349">
            <v>51</v>
          </cell>
          <cell r="B349" t="str">
            <v>51-22</v>
          </cell>
          <cell r="C349" t="str">
            <v>Suwa, A; Gotoh, T</v>
          </cell>
          <cell r="D349" t="str">
            <v>Geographic variation in diapause induction and mode of diapause inheritance in Tetranychus pueraricola</v>
          </cell>
          <cell r="E349" t="str">
            <v>10.1111/j.1439-0418.2006.01050.x</v>
          </cell>
          <cell r="F349" t="str">
            <v>y</v>
          </cell>
          <cell r="G349" t="str">
            <v>a</v>
          </cell>
          <cell r="H349" t="str">
            <v>i</v>
          </cell>
          <cell r="I349">
            <v>32</v>
          </cell>
          <cell r="J349">
            <v>5</v>
          </cell>
          <cell r="L349" t="str">
            <v>Tetranychus pueraricola</v>
          </cell>
          <cell r="M349" t="str">
            <v>Trombidiformes</v>
          </cell>
          <cell r="N349">
            <v>22</v>
          </cell>
          <cell r="O349">
            <v>33.200000000000003</v>
          </cell>
          <cell r="P349">
            <v>-133.13333333333333</v>
          </cell>
          <cell r="T349">
            <v>240</v>
          </cell>
          <cell r="U349" t="str">
            <v>global average</v>
          </cell>
          <cell r="W349" t="str">
            <v>t-51</v>
          </cell>
          <cell r="Z349" t="str">
            <v>by hand</v>
          </cell>
        </row>
        <row r="350">
          <cell r="A350">
            <v>51</v>
          </cell>
          <cell r="B350" t="str">
            <v>51-23</v>
          </cell>
          <cell r="C350" t="str">
            <v>Suwa, A; Gotoh, T</v>
          </cell>
          <cell r="D350" t="str">
            <v>Geographic variation in diapause induction and mode of diapause inheritance in Tetranychus pueraricola</v>
          </cell>
          <cell r="E350" t="str">
            <v>10.1111/j.1439-0418.2006.01050.x</v>
          </cell>
          <cell r="F350" t="str">
            <v>y</v>
          </cell>
          <cell r="G350" t="str">
            <v>a</v>
          </cell>
          <cell r="H350" t="str">
            <v>i</v>
          </cell>
          <cell r="I350">
            <v>32</v>
          </cell>
          <cell r="J350">
            <v>5</v>
          </cell>
          <cell r="L350" t="str">
            <v>Tetranychus pueraricola</v>
          </cell>
          <cell r="M350" t="str">
            <v>Trombidiformes</v>
          </cell>
          <cell r="N350">
            <v>23</v>
          </cell>
          <cell r="O350">
            <v>33.9</v>
          </cell>
          <cell r="P350">
            <v>-133.05000000000001</v>
          </cell>
          <cell r="T350">
            <v>240</v>
          </cell>
          <cell r="U350" t="str">
            <v>global average</v>
          </cell>
          <cell r="W350" t="str">
            <v>t-51</v>
          </cell>
          <cell r="Z350" t="str">
            <v>by hand</v>
          </cell>
        </row>
        <row r="351">
          <cell r="A351">
            <v>51</v>
          </cell>
          <cell r="B351" t="str">
            <v>51-24</v>
          </cell>
          <cell r="C351" t="str">
            <v>Suwa, A; Gotoh, T</v>
          </cell>
          <cell r="D351" t="str">
            <v>Geographic variation in diapause induction and mode of diapause inheritance in Tetranychus pueraricola</v>
          </cell>
          <cell r="E351" t="str">
            <v>10.1111/j.1439-0418.2006.01050.x</v>
          </cell>
          <cell r="F351" t="str">
            <v>y</v>
          </cell>
          <cell r="G351" t="str">
            <v>a</v>
          </cell>
          <cell r="H351" t="str">
            <v>i</v>
          </cell>
          <cell r="I351">
            <v>32</v>
          </cell>
          <cell r="J351">
            <v>5</v>
          </cell>
          <cell r="L351" t="str">
            <v>Tetranychus pueraricola</v>
          </cell>
          <cell r="M351" t="str">
            <v>Trombidiformes</v>
          </cell>
          <cell r="N351">
            <v>24</v>
          </cell>
          <cell r="O351">
            <v>33.216666666666669</v>
          </cell>
          <cell r="P351">
            <v>-132.56666666666666</v>
          </cell>
          <cell r="T351">
            <v>240</v>
          </cell>
          <cell r="U351" t="str">
            <v>global average</v>
          </cell>
          <cell r="W351" t="str">
            <v>t-51</v>
          </cell>
          <cell r="Z351" t="str">
            <v>by hand</v>
          </cell>
        </row>
        <row r="352">
          <cell r="A352">
            <v>51</v>
          </cell>
          <cell r="B352" t="str">
            <v>51-25</v>
          </cell>
          <cell r="C352" t="str">
            <v>Suwa, A; Gotoh, T</v>
          </cell>
          <cell r="D352" t="str">
            <v>Geographic variation in diapause induction and mode of diapause inheritance in Tetranychus pueraricola</v>
          </cell>
          <cell r="E352" t="str">
            <v>10.1111/j.1439-0418.2006.01050.x</v>
          </cell>
          <cell r="F352" t="str">
            <v>y</v>
          </cell>
          <cell r="G352" t="str">
            <v>a</v>
          </cell>
          <cell r="H352" t="str">
            <v>i</v>
          </cell>
          <cell r="I352">
            <v>32</v>
          </cell>
          <cell r="J352">
            <v>5</v>
          </cell>
          <cell r="L352" t="str">
            <v>Tetranychus pueraricola</v>
          </cell>
          <cell r="M352" t="str">
            <v>Trombidiformes</v>
          </cell>
          <cell r="N352">
            <v>25</v>
          </cell>
          <cell r="O352">
            <v>33.299999999999997</v>
          </cell>
          <cell r="P352">
            <v>-130.36666666666667</v>
          </cell>
          <cell r="T352">
            <v>240</v>
          </cell>
          <cell r="U352" t="str">
            <v>global average</v>
          </cell>
          <cell r="W352" t="str">
            <v>t-51</v>
          </cell>
          <cell r="Z352" t="str">
            <v>by hand</v>
          </cell>
        </row>
        <row r="353">
          <cell r="A353">
            <v>51</v>
          </cell>
          <cell r="B353" t="str">
            <v>51-26</v>
          </cell>
          <cell r="C353" t="str">
            <v>Suwa, A; Gotoh, T</v>
          </cell>
          <cell r="D353" t="str">
            <v>Geographic variation in diapause induction and mode of diapause inheritance in Tetranychus pueraricola</v>
          </cell>
          <cell r="E353" t="str">
            <v>10.1111/j.1439-0418.2006.01050.x</v>
          </cell>
          <cell r="F353" t="str">
            <v>y</v>
          </cell>
          <cell r="G353" t="str">
            <v>a</v>
          </cell>
          <cell r="H353" t="str">
            <v>i</v>
          </cell>
          <cell r="I353">
            <v>32</v>
          </cell>
          <cell r="J353">
            <v>5</v>
          </cell>
          <cell r="L353" t="str">
            <v>Tetranychus pueraricola</v>
          </cell>
          <cell r="M353" t="str">
            <v>Trombidiformes</v>
          </cell>
          <cell r="N353">
            <v>26</v>
          </cell>
          <cell r="O353">
            <v>33.166666666666664</v>
          </cell>
          <cell r="P353">
            <v>-129.71666666666667</v>
          </cell>
          <cell r="T353">
            <v>240</v>
          </cell>
          <cell r="U353" t="str">
            <v>global average</v>
          </cell>
          <cell r="W353" t="str">
            <v>t-51</v>
          </cell>
          <cell r="Z353" t="str">
            <v>by hand</v>
          </cell>
        </row>
        <row r="354">
          <cell r="A354">
            <v>51</v>
          </cell>
          <cell r="B354" t="str">
            <v>51-27</v>
          </cell>
          <cell r="C354" t="str">
            <v>Suwa, A; Gotoh, T</v>
          </cell>
          <cell r="D354" t="str">
            <v>Geographic variation in diapause induction and mode of diapause inheritance in Tetranychus pueraricola</v>
          </cell>
          <cell r="E354" t="str">
            <v>10.1111/j.1439-0418.2006.01050.x</v>
          </cell>
          <cell r="F354" t="str">
            <v>y</v>
          </cell>
          <cell r="G354" t="str">
            <v>a</v>
          </cell>
          <cell r="H354" t="str">
            <v>i</v>
          </cell>
          <cell r="I354">
            <v>32</v>
          </cell>
          <cell r="J354">
            <v>5</v>
          </cell>
          <cell r="L354" t="str">
            <v>Tetranychus pueraricola</v>
          </cell>
          <cell r="M354" t="str">
            <v>Trombidiformes</v>
          </cell>
          <cell r="N354">
            <v>27</v>
          </cell>
          <cell r="O354">
            <v>32.85</v>
          </cell>
          <cell r="P354">
            <v>-130.78333333333333</v>
          </cell>
          <cell r="T354">
            <v>240</v>
          </cell>
          <cell r="U354" t="str">
            <v>global average</v>
          </cell>
          <cell r="W354" t="str">
            <v>t-51</v>
          </cell>
          <cell r="Z354" t="str">
            <v>by hand</v>
          </cell>
        </row>
        <row r="355">
          <cell r="A355">
            <v>51</v>
          </cell>
          <cell r="B355" t="str">
            <v>51-28</v>
          </cell>
          <cell r="C355" t="str">
            <v>Suwa, A; Gotoh, T</v>
          </cell>
          <cell r="D355" t="str">
            <v>Geographic variation in diapause induction and mode of diapause inheritance in Tetranychus pueraricola</v>
          </cell>
          <cell r="E355" t="str">
            <v>10.1111/j.1439-0418.2006.01050.x</v>
          </cell>
          <cell r="F355" t="str">
            <v>y</v>
          </cell>
          <cell r="G355" t="str">
            <v>a</v>
          </cell>
          <cell r="H355" t="str">
            <v>i</v>
          </cell>
          <cell r="I355">
            <v>32</v>
          </cell>
          <cell r="J355">
            <v>5</v>
          </cell>
          <cell r="L355" t="str">
            <v>Tetranychus pueraricola</v>
          </cell>
          <cell r="M355" t="str">
            <v>Trombidiformes</v>
          </cell>
          <cell r="N355">
            <v>28</v>
          </cell>
          <cell r="O355">
            <v>32.799999999999997</v>
          </cell>
          <cell r="P355">
            <v>-130.91666666666666</v>
          </cell>
          <cell r="T355">
            <v>240</v>
          </cell>
          <cell r="U355" t="str">
            <v>global average</v>
          </cell>
          <cell r="W355" t="str">
            <v>t-51</v>
          </cell>
          <cell r="Z355" t="str">
            <v>by hand</v>
          </cell>
        </row>
        <row r="356">
          <cell r="A356">
            <v>51</v>
          </cell>
          <cell r="B356" t="str">
            <v>51-29</v>
          </cell>
          <cell r="C356" t="str">
            <v>Suwa, A; Gotoh, T</v>
          </cell>
          <cell r="D356" t="str">
            <v>Geographic variation in diapause induction and mode of diapause inheritance in Tetranychus pueraricola</v>
          </cell>
          <cell r="E356" t="str">
            <v>10.1111/j.1439-0418.2006.01050.x</v>
          </cell>
          <cell r="F356" t="str">
            <v>y</v>
          </cell>
          <cell r="G356" t="str">
            <v>a</v>
          </cell>
          <cell r="H356" t="str">
            <v>i</v>
          </cell>
          <cell r="I356">
            <v>32</v>
          </cell>
          <cell r="J356">
            <v>5</v>
          </cell>
          <cell r="L356" t="str">
            <v>Tetranychus pueraricola</v>
          </cell>
          <cell r="M356" t="str">
            <v>Trombidiformes</v>
          </cell>
          <cell r="N356">
            <v>29</v>
          </cell>
          <cell r="O356">
            <v>32.68333333333333</v>
          </cell>
          <cell r="P356">
            <v>-130.98333333333332</v>
          </cell>
          <cell r="T356">
            <v>240</v>
          </cell>
          <cell r="U356" t="str">
            <v>global average</v>
          </cell>
          <cell r="W356" t="str">
            <v>t-51</v>
          </cell>
          <cell r="Z356" t="str">
            <v>by hand</v>
          </cell>
        </row>
        <row r="357">
          <cell r="A357">
            <v>51</v>
          </cell>
          <cell r="B357" t="str">
            <v>51-30</v>
          </cell>
          <cell r="C357" t="str">
            <v>Suwa, A; Gotoh, T</v>
          </cell>
          <cell r="D357" t="str">
            <v>Geographic variation in diapause induction and mode of diapause inheritance in Tetranychus pueraricola</v>
          </cell>
          <cell r="E357" t="str">
            <v>10.1111/j.1439-0418.2006.01050.x</v>
          </cell>
          <cell r="F357" t="str">
            <v>y</v>
          </cell>
          <cell r="G357" t="str">
            <v>a</v>
          </cell>
          <cell r="H357" t="str">
            <v>i</v>
          </cell>
          <cell r="I357">
            <v>32</v>
          </cell>
          <cell r="J357">
            <v>5</v>
          </cell>
          <cell r="L357" t="str">
            <v>Tetranychus pueraricola</v>
          </cell>
          <cell r="M357" t="str">
            <v>Trombidiformes</v>
          </cell>
          <cell r="N357">
            <v>30</v>
          </cell>
          <cell r="O357">
            <v>30.716666666666665</v>
          </cell>
          <cell r="P357">
            <v>-131</v>
          </cell>
          <cell r="T357">
            <v>240</v>
          </cell>
          <cell r="U357" t="str">
            <v>global average</v>
          </cell>
          <cell r="W357" t="str">
            <v>t-51</v>
          </cell>
          <cell r="Z357" t="str">
            <v>by hand</v>
          </cell>
        </row>
        <row r="358">
          <cell r="A358">
            <v>51</v>
          </cell>
          <cell r="B358" t="str">
            <v>51-31</v>
          </cell>
          <cell r="C358" t="str">
            <v>Suwa, A; Gotoh, T</v>
          </cell>
          <cell r="D358" t="str">
            <v>Geographic variation in diapause induction and mode of diapause inheritance in Tetranychus pueraricola</v>
          </cell>
          <cell r="E358" t="str">
            <v>10.1111/j.1439-0418.2006.01050.x</v>
          </cell>
          <cell r="F358" t="str">
            <v>y</v>
          </cell>
          <cell r="G358" t="str">
            <v>a</v>
          </cell>
          <cell r="H358" t="str">
            <v>i</v>
          </cell>
          <cell r="I358">
            <v>32</v>
          </cell>
          <cell r="J358">
            <v>5</v>
          </cell>
          <cell r="L358" t="str">
            <v>Tetranychus pueraricola</v>
          </cell>
          <cell r="M358" t="str">
            <v>Trombidiformes</v>
          </cell>
          <cell r="N358">
            <v>31</v>
          </cell>
          <cell r="O358">
            <v>30.416666666666668</v>
          </cell>
          <cell r="P358">
            <v>-130.56666666666666</v>
          </cell>
          <cell r="T358">
            <v>240</v>
          </cell>
          <cell r="U358" t="str">
            <v>global average</v>
          </cell>
          <cell r="W358" t="str">
            <v>t-51</v>
          </cell>
          <cell r="Z358" t="str">
            <v>by hand</v>
          </cell>
        </row>
        <row r="359">
          <cell r="A359">
            <v>51</v>
          </cell>
          <cell r="B359" t="str">
            <v>51-32</v>
          </cell>
          <cell r="C359" t="str">
            <v>Suwa, A; Gotoh, T</v>
          </cell>
          <cell r="D359" t="str">
            <v>Geographic variation in diapause induction and mode of diapause inheritance in Tetranychus pueraricola</v>
          </cell>
          <cell r="E359" t="str">
            <v>10.1111/j.1439-0418.2006.01050.x</v>
          </cell>
          <cell r="F359" t="str">
            <v>y</v>
          </cell>
          <cell r="G359" t="str">
            <v>a</v>
          </cell>
          <cell r="H359" t="str">
            <v>i</v>
          </cell>
          <cell r="I359">
            <v>32</v>
          </cell>
          <cell r="J359">
            <v>5</v>
          </cell>
          <cell r="L359" t="str">
            <v>Tetranychus pueraricola</v>
          </cell>
          <cell r="M359" t="str">
            <v>Trombidiformes</v>
          </cell>
          <cell r="N359">
            <v>32</v>
          </cell>
          <cell r="O359">
            <v>30.383333333333333</v>
          </cell>
          <cell r="P359">
            <v>-130.41666666666666</v>
          </cell>
          <cell r="T359">
            <v>240</v>
          </cell>
          <cell r="U359" t="str">
            <v>global average</v>
          </cell>
          <cell r="W359" t="str">
            <v>t-51</v>
          </cell>
          <cell r="Z359" t="str">
            <v>by hand</v>
          </cell>
        </row>
        <row r="360">
          <cell r="A360">
            <v>52</v>
          </cell>
          <cell r="B360" t="str">
            <v>52-Tomakomai2</v>
          </cell>
          <cell r="C360" t="str">
            <v>Tanaka, K; Murata, K</v>
          </cell>
          <cell r="D360" t="str">
            <v>Rapid evolution of photoperiodic response in a recently introduced insect Ophraella communa along geographic gradients</v>
          </cell>
          <cell r="E360" t="str">
            <v>10.1111/ens.12200</v>
          </cell>
          <cell r="F360" t="str">
            <v>y</v>
          </cell>
          <cell r="G360" t="str">
            <v>a</v>
          </cell>
          <cell r="H360" t="str">
            <v>i</v>
          </cell>
          <cell r="I360">
            <v>7</v>
          </cell>
          <cell r="J360">
            <v>3</v>
          </cell>
          <cell r="L360" t="str">
            <v>Ophraella communa</v>
          </cell>
          <cell r="M360" t="str">
            <v>coleoptera</v>
          </cell>
          <cell r="N360" t="str">
            <v>Tomakomai2</v>
          </cell>
          <cell r="O360">
            <v>42.666666666666664</v>
          </cell>
          <cell r="P360">
            <v>141.65</v>
          </cell>
          <cell r="R360">
            <v>12</v>
          </cell>
          <cell r="T360">
            <v>53.6</v>
          </cell>
          <cell r="U360" t="str">
            <v>acc</v>
          </cell>
          <cell r="W360" t="str">
            <v>t-52</v>
          </cell>
        </row>
        <row r="361">
          <cell r="A361">
            <v>52</v>
          </cell>
          <cell r="B361" t="str">
            <v>52-Kanazawa</v>
          </cell>
          <cell r="C361" t="str">
            <v>Tanaka, K; Murata, K</v>
          </cell>
          <cell r="D361" t="str">
            <v>Rapid evolution of photoperiodic response in a recently introduced insect Ophraella communa along geographic gradients</v>
          </cell>
          <cell r="E361" t="str">
            <v>10.1111/ens.12200</v>
          </cell>
          <cell r="F361" t="str">
            <v>y</v>
          </cell>
          <cell r="G361" t="str">
            <v>a</v>
          </cell>
          <cell r="H361" t="str">
            <v>i</v>
          </cell>
          <cell r="I361">
            <v>7</v>
          </cell>
          <cell r="J361">
            <v>3</v>
          </cell>
          <cell r="L361" t="str">
            <v>Ophraella communa</v>
          </cell>
          <cell r="M361" t="str">
            <v>coleoptera</v>
          </cell>
          <cell r="N361" t="str">
            <v>Kanazawa</v>
          </cell>
          <cell r="O361">
            <v>36.549999999999997</v>
          </cell>
          <cell r="P361">
            <v>136.65</v>
          </cell>
          <cell r="R361">
            <v>11</v>
          </cell>
          <cell r="T361">
            <v>48.3</v>
          </cell>
          <cell r="U361" t="str">
            <v>acc</v>
          </cell>
          <cell r="W361" t="str">
            <v>t-52</v>
          </cell>
        </row>
        <row r="362">
          <cell r="A362">
            <v>52</v>
          </cell>
          <cell r="B362" t="str">
            <v>52-Ueda</v>
          </cell>
          <cell r="C362" t="str">
            <v>Tanaka, K; Murata, K</v>
          </cell>
          <cell r="D362" t="str">
            <v>Rapid evolution of photoperiodic response in a recently introduced insect Ophraella communa along geographic gradients</v>
          </cell>
          <cell r="E362" t="str">
            <v>10.1111/ens.12200</v>
          </cell>
          <cell r="F362" t="str">
            <v>y</v>
          </cell>
          <cell r="G362" t="str">
            <v>a</v>
          </cell>
          <cell r="H362" t="str">
            <v>i</v>
          </cell>
          <cell r="I362">
            <v>7</v>
          </cell>
          <cell r="J362">
            <v>3</v>
          </cell>
          <cell r="L362" t="str">
            <v>Ophraella communa</v>
          </cell>
          <cell r="M362" t="str">
            <v>coleoptera</v>
          </cell>
          <cell r="N362" t="str">
            <v>Ueda</v>
          </cell>
          <cell r="O362">
            <v>36.4</v>
          </cell>
          <cell r="P362">
            <v>138.19999999999999</v>
          </cell>
          <cell r="R362">
            <v>419</v>
          </cell>
          <cell r="T362">
            <v>50.6</v>
          </cell>
          <cell r="U362" t="str">
            <v>acc</v>
          </cell>
          <cell r="W362" t="str">
            <v>t-52</v>
          </cell>
        </row>
        <row r="363">
          <cell r="A363">
            <v>52</v>
          </cell>
          <cell r="B363" t="str">
            <v>52-Tsukuba</v>
          </cell>
          <cell r="C363" t="str">
            <v>Tanaka, K; Murata, K</v>
          </cell>
          <cell r="D363" t="str">
            <v>Rapid evolution of photoperiodic response in a recently introduced insect Ophraella communa along geographic gradients</v>
          </cell>
          <cell r="E363" t="str">
            <v>10.1111/ens.12200</v>
          </cell>
          <cell r="F363" t="str">
            <v>y</v>
          </cell>
          <cell r="G363" t="str">
            <v>a</v>
          </cell>
          <cell r="H363" t="str">
            <v>i</v>
          </cell>
          <cell r="I363">
            <v>7</v>
          </cell>
          <cell r="J363">
            <v>3</v>
          </cell>
          <cell r="L363" t="str">
            <v>Ophraella communa</v>
          </cell>
          <cell r="M363" t="str">
            <v>coleoptera</v>
          </cell>
          <cell r="N363" t="str">
            <v>Tsukuba</v>
          </cell>
          <cell r="O363">
            <v>36.033333333333331</v>
          </cell>
          <cell r="P363">
            <v>140.11666666666667</v>
          </cell>
          <cell r="R363">
            <v>25</v>
          </cell>
          <cell r="T363">
            <v>49.66</v>
          </cell>
          <cell r="U363" t="str">
            <v>acc</v>
          </cell>
          <cell r="W363" t="str">
            <v>t-52</v>
          </cell>
        </row>
        <row r="364">
          <cell r="A364">
            <v>52</v>
          </cell>
          <cell r="B364" t="str">
            <v>52-Ogi</v>
          </cell>
          <cell r="C364" t="str">
            <v>Tanaka, K; Murata, K</v>
          </cell>
          <cell r="D364" t="str">
            <v>Rapid evolution of photoperiodic response in a recently introduced insect Ophraella communa along geographic gradients</v>
          </cell>
          <cell r="E364" t="str">
            <v>10.1111/ens.12200</v>
          </cell>
          <cell r="F364" t="str">
            <v>y</v>
          </cell>
          <cell r="G364" t="str">
            <v>a</v>
          </cell>
          <cell r="H364" t="str">
            <v>i</v>
          </cell>
          <cell r="I364">
            <v>7</v>
          </cell>
          <cell r="J364">
            <v>4</v>
          </cell>
          <cell r="L364" t="str">
            <v>Ophraella communa</v>
          </cell>
          <cell r="M364" t="str">
            <v>coleoptera</v>
          </cell>
          <cell r="N364" t="str">
            <v>Ogi</v>
          </cell>
          <cell r="O364">
            <v>33.25</v>
          </cell>
          <cell r="P364">
            <v>130.16666666666666</v>
          </cell>
          <cell r="R364">
            <v>8</v>
          </cell>
          <cell r="T364">
            <v>58</v>
          </cell>
          <cell r="U364" t="str">
            <v>acc</v>
          </cell>
          <cell r="W364" t="str">
            <v>t-52</v>
          </cell>
        </row>
        <row r="365">
          <cell r="A365">
            <v>52</v>
          </cell>
          <cell r="B365" t="str">
            <v>52-Ibusuki1</v>
          </cell>
          <cell r="C365" t="str">
            <v>Tanaka, K; Murata, K</v>
          </cell>
          <cell r="D365" t="str">
            <v>Rapid evolution of photoperiodic response in a recently introduced insect Ophraella communa along geographic gradients</v>
          </cell>
          <cell r="E365" t="str">
            <v>10.1111/ens.12200</v>
          </cell>
          <cell r="F365" t="str">
            <v>y</v>
          </cell>
          <cell r="G365" t="str">
            <v>a</v>
          </cell>
          <cell r="H365" t="str">
            <v>i</v>
          </cell>
          <cell r="I365">
            <v>7</v>
          </cell>
          <cell r="J365">
            <v>3</v>
          </cell>
          <cell r="L365" t="str">
            <v>Ophraella communa</v>
          </cell>
          <cell r="M365" t="str">
            <v>coleoptera</v>
          </cell>
          <cell r="N365" t="str">
            <v>Ibusuki1</v>
          </cell>
          <cell r="O365">
            <v>31.183333333333334</v>
          </cell>
          <cell r="P365">
            <v>130.55000000000001</v>
          </cell>
          <cell r="R365">
            <v>28</v>
          </cell>
          <cell r="T365">
            <v>59.66</v>
          </cell>
          <cell r="U365" t="str">
            <v>acc</v>
          </cell>
          <cell r="W365" t="str">
            <v>t-52</v>
          </cell>
        </row>
        <row r="366">
          <cell r="A366">
            <v>52</v>
          </cell>
          <cell r="B366" t="str">
            <v>52-Hirosaki</v>
          </cell>
          <cell r="C366" t="str">
            <v>Tanaka, K; Murata, K</v>
          </cell>
          <cell r="D366" t="str">
            <v>Rapid evolution of photoperiodic response in a recently introduced insect Ophraella communa along geographic gradients</v>
          </cell>
          <cell r="E366" t="str">
            <v>10.1111/ens.12200</v>
          </cell>
          <cell r="F366" t="str">
            <v>y</v>
          </cell>
          <cell r="G366" t="str">
            <v>a</v>
          </cell>
          <cell r="H366" t="str">
            <v>i</v>
          </cell>
          <cell r="I366">
            <v>7</v>
          </cell>
          <cell r="J366">
            <v>3</v>
          </cell>
          <cell r="L366" t="str">
            <v>Ophraella communa</v>
          </cell>
          <cell r="M366" t="str">
            <v>coleoptera</v>
          </cell>
          <cell r="N366" t="str">
            <v>Hirosaki</v>
          </cell>
          <cell r="O366">
            <v>40.6</v>
          </cell>
          <cell r="P366">
            <v>140.44999999999999</v>
          </cell>
          <cell r="R366">
            <v>25</v>
          </cell>
          <cell r="T366">
            <v>51</v>
          </cell>
          <cell r="U366" t="str">
            <v>acc</v>
          </cell>
          <cell r="W366" t="str">
            <v>t-52</v>
          </cell>
        </row>
        <row r="367">
          <cell r="A367">
            <v>53</v>
          </cell>
          <cell r="B367" t="str">
            <v>53-Pelkosenniemi1</v>
          </cell>
          <cell r="C367" t="str">
            <v>Tyukmaeva, VI; Salminen, TS; Kankare, M; Knott, KE; Hoikkala, A</v>
          </cell>
          <cell r="D367" t="str">
            <v>Adaptation to a seasonally varying environment: a strong latitudinal cline in reproductive diapause combined with high gene flow in Drosophila montana</v>
          </cell>
          <cell r="E367" t="str">
            <v>10.1002/ece3.14</v>
          </cell>
          <cell r="F367" t="str">
            <v>y</v>
          </cell>
          <cell r="G367" t="str">
            <v>a</v>
          </cell>
          <cell r="H367" t="str">
            <v>i</v>
          </cell>
          <cell r="I367">
            <v>6</v>
          </cell>
          <cell r="J367">
            <v>4</v>
          </cell>
          <cell r="L367" t="str">
            <v>Drosophila montana</v>
          </cell>
          <cell r="M367" t="str">
            <v>diptera</v>
          </cell>
          <cell r="N367" t="str">
            <v>Pelkosenniemi1</v>
          </cell>
          <cell r="O367">
            <v>67.099999999999994</v>
          </cell>
          <cell r="P367">
            <v>27.5</v>
          </cell>
          <cell r="T367">
            <v>115</v>
          </cell>
          <cell r="U367" t="str">
            <v>global average</v>
          </cell>
          <cell r="W367" t="str">
            <v>53-2</v>
          </cell>
          <cell r="Y367" t="str">
            <v>adult</v>
          </cell>
        </row>
        <row r="368">
          <cell r="A368">
            <v>53</v>
          </cell>
          <cell r="B368" t="str">
            <v>53-Pelkosenniemi2</v>
          </cell>
          <cell r="C368" t="str">
            <v>Tyukmaeva, VI; Salminen, TS; Kankare, M; Knott, KE; Hoikkala, A</v>
          </cell>
          <cell r="D368" t="str">
            <v>Adaptation to a seasonally varying environment: a strong latitudinal cline in reproductive diapause combined with high gene flow in Drosophila montana</v>
          </cell>
          <cell r="E368" t="str">
            <v>10.1002/ece3.14</v>
          </cell>
          <cell r="F368" t="str">
            <v>y</v>
          </cell>
          <cell r="G368" t="str">
            <v>a</v>
          </cell>
          <cell r="H368" t="str">
            <v>i</v>
          </cell>
          <cell r="I368">
            <v>6</v>
          </cell>
          <cell r="J368">
            <v>4</v>
          </cell>
          <cell r="L368" t="str">
            <v>Drosophila montana</v>
          </cell>
          <cell r="M368" t="str">
            <v>diptera</v>
          </cell>
          <cell r="N368" t="str">
            <v>Pelkosenniemi2</v>
          </cell>
          <cell r="O368">
            <v>67.099999999999994</v>
          </cell>
          <cell r="P368">
            <v>27.5</v>
          </cell>
          <cell r="T368">
            <v>115</v>
          </cell>
          <cell r="U368" t="str">
            <v>global average</v>
          </cell>
          <cell r="W368" t="str">
            <v>53-2</v>
          </cell>
          <cell r="Y368" t="str">
            <v>adult</v>
          </cell>
        </row>
        <row r="369">
          <cell r="A369">
            <v>53</v>
          </cell>
          <cell r="B369" t="str">
            <v>53-Pelkosenniemi3</v>
          </cell>
          <cell r="C369" t="str">
            <v>Tyukmaeva, VI; Salminen, TS; Kankare, M; Knott, KE; Hoikkala, A</v>
          </cell>
          <cell r="D369" t="str">
            <v>Adaptation to a seasonally varying environment: a strong latitudinal cline in reproductive diapause combined with high gene flow in Drosophila montana</v>
          </cell>
          <cell r="E369" t="str">
            <v>10.1002/ece3.14</v>
          </cell>
          <cell r="F369" t="str">
            <v>y</v>
          </cell>
          <cell r="G369" t="str">
            <v>a</v>
          </cell>
          <cell r="H369" t="str">
            <v>i</v>
          </cell>
          <cell r="I369">
            <v>6</v>
          </cell>
          <cell r="J369">
            <v>4</v>
          </cell>
          <cell r="L369" t="str">
            <v>Drosophila montana</v>
          </cell>
          <cell r="M369" t="str">
            <v>diptera</v>
          </cell>
          <cell r="N369" t="str">
            <v>Pelkosenniemi3</v>
          </cell>
          <cell r="O369">
            <v>67.099999999999994</v>
          </cell>
          <cell r="P369">
            <v>27.5</v>
          </cell>
          <cell r="T369">
            <v>115</v>
          </cell>
          <cell r="U369" t="str">
            <v>global average</v>
          </cell>
          <cell r="W369" t="str">
            <v>53-2</v>
          </cell>
          <cell r="Y369" t="str">
            <v>adult</v>
          </cell>
        </row>
        <row r="370">
          <cell r="A370">
            <v>53</v>
          </cell>
          <cell r="B370" t="str">
            <v>53-Pelkosenniemi4</v>
          </cell>
          <cell r="C370" t="str">
            <v>Tyukmaeva, VI; Salminen, TS; Kankare, M; Knott, KE; Hoikkala, A</v>
          </cell>
          <cell r="D370" t="str">
            <v>Adaptation to a seasonally varying environment: a strong latitudinal cline in reproductive diapause combined with high gene flow in Drosophila montana</v>
          </cell>
          <cell r="E370" t="str">
            <v>10.1002/ece3.14</v>
          </cell>
          <cell r="F370" t="str">
            <v>y</v>
          </cell>
          <cell r="G370" t="str">
            <v>a</v>
          </cell>
          <cell r="H370" t="str">
            <v>i</v>
          </cell>
          <cell r="I370">
            <v>6</v>
          </cell>
          <cell r="J370">
            <v>4</v>
          </cell>
          <cell r="L370" t="str">
            <v>Drosophila montana</v>
          </cell>
          <cell r="M370" t="str">
            <v>diptera</v>
          </cell>
          <cell r="N370" t="str">
            <v>Pelkosenniemi4</v>
          </cell>
          <cell r="O370">
            <v>67.099999999999994</v>
          </cell>
          <cell r="P370">
            <v>27.5</v>
          </cell>
          <cell r="T370">
            <v>115</v>
          </cell>
          <cell r="U370" t="str">
            <v>global average</v>
          </cell>
          <cell r="W370" t="str">
            <v>53-2</v>
          </cell>
          <cell r="Y370" t="str">
            <v>adult</v>
          </cell>
        </row>
        <row r="371">
          <cell r="A371">
            <v>53</v>
          </cell>
          <cell r="B371" t="str">
            <v>53-Oulanka1</v>
          </cell>
          <cell r="C371" t="str">
            <v>Tyukmaeva, VI; Salminen, TS; Kankare, M; Knott, KE; Hoikkala, A</v>
          </cell>
          <cell r="D371" t="str">
            <v>Adaptation to a seasonally varying environment: a strong latitudinal cline in reproductive diapause combined with high gene flow in Drosophila montana</v>
          </cell>
          <cell r="E371" t="str">
            <v>10.1002/ece3.14</v>
          </cell>
          <cell r="F371" t="str">
            <v>y</v>
          </cell>
          <cell r="G371" t="str">
            <v>a</v>
          </cell>
          <cell r="H371" t="str">
            <v>i</v>
          </cell>
          <cell r="I371">
            <v>6</v>
          </cell>
          <cell r="J371">
            <v>4</v>
          </cell>
          <cell r="L371" t="str">
            <v>Drosophila montana</v>
          </cell>
          <cell r="M371" t="str">
            <v>diptera</v>
          </cell>
          <cell r="N371" t="str">
            <v>Oulanka1</v>
          </cell>
          <cell r="O371">
            <v>66.36666666666666</v>
          </cell>
          <cell r="P371">
            <v>29.333333333333332</v>
          </cell>
          <cell r="T371">
            <v>115</v>
          </cell>
          <cell r="U371" t="str">
            <v>global average</v>
          </cell>
          <cell r="W371" t="str">
            <v>53-2</v>
          </cell>
          <cell r="Y371" t="str">
            <v>adult</v>
          </cell>
        </row>
        <row r="372">
          <cell r="A372">
            <v>53</v>
          </cell>
          <cell r="B372" t="str">
            <v>53-Oulanka2</v>
          </cell>
          <cell r="C372" t="str">
            <v>Tyukmaeva, VI; Salminen, TS; Kankare, M; Knott, KE; Hoikkala, A</v>
          </cell>
          <cell r="D372" t="str">
            <v>Adaptation to a seasonally varying environment: a strong latitudinal cline in reproductive diapause combined with high gene flow in Drosophila montana</v>
          </cell>
          <cell r="E372" t="str">
            <v>10.1002/ece3.14</v>
          </cell>
          <cell r="F372" t="str">
            <v>y</v>
          </cell>
          <cell r="G372" t="str">
            <v>a</v>
          </cell>
          <cell r="H372" t="str">
            <v>i</v>
          </cell>
          <cell r="I372">
            <v>6</v>
          </cell>
          <cell r="J372">
            <v>4</v>
          </cell>
          <cell r="L372" t="str">
            <v>Drosophila montana</v>
          </cell>
          <cell r="M372" t="str">
            <v>diptera</v>
          </cell>
          <cell r="N372" t="str">
            <v>Oulanka2</v>
          </cell>
          <cell r="O372">
            <v>66.36666666666666</v>
          </cell>
          <cell r="P372">
            <v>29.333333333333332</v>
          </cell>
          <cell r="T372">
            <v>115</v>
          </cell>
          <cell r="U372" t="str">
            <v>global average</v>
          </cell>
          <cell r="W372" t="str">
            <v>53-2</v>
          </cell>
          <cell r="Y372" t="str">
            <v>adult</v>
          </cell>
        </row>
        <row r="373">
          <cell r="A373">
            <v>53</v>
          </cell>
          <cell r="B373" t="str">
            <v>53-Oulanka3</v>
          </cell>
          <cell r="C373" t="str">
            <v>Tyukmaeva, VI; Salminen, TS; Kankare, M; Knott, KE; Hoikkala, A</v>
          </cell>
          <cell r="D373" t="str">
            <v>Adaptation to a seasonally varying environment: a strong latitudinal cline in reproductive diapause combined with high gene flow in Drosophila montana</v>
          </cell>
          <cell r="E373" t="str">
            <v>10.1002/ece3.14</v>
          </cell>
          <cell r="F373" t="str">
            <v>y</v>
          </cell>
          <cell r="G373" t="str">
            <v>a</v>
          </cell>
          <cell r="H373" t="str">
            <v>i</v>
          </cell>
          <cell r="I373">
            <v>6</v>
          </cell>
          <cell r="J373">
            <v>4</v>
          </cell>
          <cell r="L373" t="str">
            <v>Drosophila montana</v>
          </cell>
          <cell r="M373" t="str">
            <v>diptera</v>
          </cell>
          <cell r="N373" t="str">
            <v>Oulanka3</v>
          </cell>
          <cell r="O373">
            <v>66.36666666666666</v>
          </cell>
          <cell r="P373">
            <v>29.333333333333332</v>
          </cell>
          <cell r="T373">
            <v>115</v>
          </cell>
          <cell r="U373" t="str">
            <v>global average</v>
          </cell>
          <cell r="W373" t="str">
            <v>53-2</v>
          </cell>
          <cell r="Y373" t="str">
            <v>adult</v>
          </cell>
        </row>
        <row r="374">
          <cell r="A374">
            <v>53</v>
          </cell>
          <cell r="B374" t="str">
            <v>53-Oulanka4</v>
          </cell>
          <cell r="C374" t="str">
            <v>Tyukmaeva, VI; Salminen, TS; Kankare, M; Knott, KE; Hoikkala, A</v>
          </cell>
          <cell r="D374" t="str">
            <v>Adaptation to a seasonally varying environment: a strong latitudinal cline in reproductive diapause combined with high gene flow in Drosophila montana</v>
          </cell>
          <cell r="E374" t="str">
            <v>10.1002/ece3.14</v>
          </cell>
          <cell r="F374" t="str">
            <v>y</v>
          </cell>
          <cell r="G374" t="str">
            <v>a</v>
          </cell>
          <cell r="H374" t="str">
            <v>i</v>
          </cell>
          <cell r="I374">
            <v>6</v>
          </cell>
          <cell r="J374">
            <v>4</v>
          </cell>
          <cell r="L374" t="str">
            <v>Drosophila montana</v>
          </cell>
          <cell r="M374" t="str">
            <v>diptera</v>
          </cell>
          <cell r="N374" t="str">
            <v>Oulanka4</v>
          </cell>
          <cell r="O374">
            <v>66.36666666666666</v>
          </cell>
          <cell r="P374">
            <v>29.333333333333332</v>
          </cell>
          <cell r="T374">
            <v>115</v>
          </cell>
          <cell r="U374" t="str">
            <v>global average</v>
          </cell>
          <cell r="W374" t="str">
            <v>53-2</v>
          </cell>
          <cell r="Y374" t="str">
            <v>adult</v>
          </cell>
        </row>
        <row r="375">
          <cell r="A375">
            <v>53</v>
          </cell>
          <cell r="B375" t="str">
            <v>53-Pudasjärvi1</v>
          </cell>
          <cell r="C375" t="str">
            <v>Tyukmaeva, VI; Salminen, TS; Kankare, M; Knott, KE; Hoikkala, A</v>
          </cell>
          <cell r="D375" t="str">
            <v>Adaptation to a seasonally varying environment: a strong latitudinal cline in reproductive diapause combined with high gene flow in Drosophila montana</v>
          </cell>
          <cell r="E375" t="str">
            <v>10.1002/ece3.14</v>
          </cell>
          <cell r="F375" t="str">
            <v>y</v>
          </cell>
          <cell r="G375" t="str">
            <v>a</v>
          </cell>
          <cell r="H375" t="str">
            <v>i</v>
          </cell>
          <cell r="I375">
            <v>6</v>
          </cell>
          <cell r="J375">
            <v>4</v>
          </cell>
          <cell r="L375" t="str">
            <v>Drosophila montana</v>
          </cell>
          <cell r="M375" t="str">
            <v>diptera</v>
          </cell>
          <cell r="N375" t="str">
            <v>Pudasjärvi1</v>
          </cell>
          <cell r="O375">
            <v>65.349999999999994</v>
          </cell>
          <cell r="P375">
            <v>26.983333333333334</v>
          </cell>
          <cell r="T375">
            <v>115</v>
          </cell>
          <cell r="U375" t="str">
            <v>global average</v>
          </cell>
          <cell r="W375" t="str">
            <v>53-1</v>
          </cell>
          <cell r="Y375" t="str">
            <v>adult</v>
          </cell>
        </row>
        <row r="376">
          <cell r="A376">
            <v>53</v>
          </cell>
          <cell r="B376" t="str">
            <v>53-Pudasjärvi2</v>
          </cell>
          <cell r="C376" t="str">
            <v>Tyukmaeva, VI; Salminen, TS; Kankare, M; Knott, KE; Hoikkala, A</v>
          </cell>
          <cell r="D376" t="str">
            <v>Adaptation to a seasonally varying environment: a strong latitudinal cline in reproductive diapause combined with high gene flow in Drosophila montana</v>
          </cell>
          <cell r="E376" t="str">
            <v>10.1002/ece3.14</v>
          </cell>
          <cell r="F376" t="str">
            <v>y</v>
          </cell>
          <cell r="G376" t="str">
            <v>a</v>
          </cell>
          <cell r="H376" t="str">
            <v>i</v>
          </cell>
          <cell r="I376">
            <v>6</v>
          </cell>
          <cell r="J376">
            <v>4</v>
          </cell>
          <cell r="L376" t="str">
            <v>Drosophila montana</v>
          </cell>
          <cell r="M376" t="str">
            <v>diptera</v>
          </cell>
          <cell r="N376" t="str">
            <v>Pudasjärvi2</v>
          </cell>
          <cell r="O376">
            <v>65.349999999999994</v>
          </cell>
          <cell r="P376">
            <v>26.983333333333334</v>
          </cell>
          <cell r="T376">
            <v>115</v>
          </cell>
          <cell r="U376" t="str">
            <v>global average</v>
          </cell>
          <cell r="W376" t="str">
            <v>53-1</v>
          </cell>
          <cell r="Y376" t="str">
            <v>adult</v>
          </cell>
        </row>
        <row r="377">
          <cell r="A377">
            <v>53</v>
          </cell>
          <cell r="B377" t="str">
            <v>53-Pudasjärvi3</v>
          </cell>
          <cell r="C377" t="str">
            <v>Tyukmaeva, VI; Salminen, TS; Kankare, M; Knott, KE; Hoikkala, A</v>
          </cell>
          <cell r="D377" t="str">
            <v>Adaptation to a seasonally varying environment: a strong latitudinal cline in reproductive diapause combined with high gene flow in Drosophila montana</v>
          </cell>
          <cell r="E377" t="str">
            <v>10.1002/ece3.14</v>
          </cell>
          <cell r="F377" t="str">
            <v>y</v>
          </cell>
          <cell r="G377" t="str">
            <v>a</v>
          </cell>
          <cell r="H377" t="str">
            <v>i</v>
          </cell>
          <cell r="I377">
            <v>6</v>
          </cell>
          <cell r="J377">
            <v>4</v>
          </cell>
          <cell r="L377" t="str">
            <v>Drosophila montana</v>
          </cell>
          <cell r="M377" t="str">
            <v>diptera</v>
          </cell>
          <cell r="N377" t="str">
            <v>Pudasjärvi3</v>
          </cell>
          <cell r="O377">
            <v>65.349999999999994</v>
          </cell>
          <cell r="P377">
            <v>26.983333333333334</v>
          </cell>
          <cell r="T377">
            <v>115</v>
          </cell>
          <cell r="U377" t="str">
            <v>global average</v>
          </cell>
          <cell r="W377" t="str">
            <v>53-1</v>
          </cell>
          <cell r="Y377" t="str">
            <v>adult</v>
          </cell>
        </row>
        <row r="378">
          <cell r="A378">
            <v>53</v>
          </cell>
          <cell r="B378" t="str">
            <v>53-Pudasjärvi4</v>
          </cell>
          <cell r="C378" t="str">
            <v>Tyukmaeva, VI; Salminen, TS; Kankare, M; Knott, KE; Hoikkala, A</v>
          </cell>
          <cell r="D378" t="str">
            <v>Adaptation to a seasonally varying environment: a strong latitudinal cline in reproductive diapause combined with high gene flow in Drosophila montana</v>
          </cell>
          <cell r="E378" t="str">
            <v>10.1002/ece3.14</v>
          </cell>
          <cell r="F378" t="str">
            <v>y</v>
          </cell>
          <cell r="G378" t="str">
            <v>a</v>
          </cell>
          <cell r="H378" t="str">
            <v>i</v>
          </cell>
          <cell r="I378">
            <v>6</v>
          </cell>
          <cell r="J378">
            <v>4</v>
          </cell>
          <cell r="L378" t="str">
            <v>Drosophila montana</v>
          </cell>
          <cell r="M378" t="str">
            <v>diptera</v>
          </cell>
          <cell r="N378" t="str">
            <v>Pudasjärvi4</v>
          </cell>
          <cell r="O378">
            <v>65.349999999999994</v>
          </cell>
          <cell r="P378">
            <v>26.983333333333334</v>
          </cell>
          <cell r="T378">
            <v>115</v>
          </cell>
          <cell r="U378" t="str">
            <v>global average</v>
          </cell>
          <cell r="W378" t="str">
            <v>53-1</v>
          </cell>
          <cell r="Y378" t="str">
            <v>adult</v>
          </cell>
        </row>
        <row r="379">
          <cell r="A379">
            <v>53</v>
          </cell>
          <cell r="B379" t="str">
            <v>53-Paltamo1</v>
          </cell>
          <cell r="C379" t="str">
            <v>Tyukmaeva, VI; Salminen, TS; Kankare, M; Knott, KE; Hoikkala, A</v>
          </cell>
          <cell r="D379" t="str">
            <v>Adaptation to a seasonally varying environment: a strong latitudinal cline in reproductive diapause combined with high gene flow in Drosophila montana</v>
          </cell>
          <cell r="E379" t="str">
            <v>10.1002/ece3.14</v>
          </cell>
          <cell r="F379" t="str">
            <v>y</v>
          </cell>
          <cell r="G379" t="str">
            <v>a</v>
          </cell>
          <cell r="H379" t="str">
            <v>i</v>
          </cell>
          <cell r="I379">
            <v>6</v>
          </cell>
          <cell r="J379">
            <v>4</v>
          </cell>
          <cell r="L379" t="str">
            <v>Drosophila montana</v>
          </cell>
          <cell r="M379" t="str">
            <v>diptera</v>
          </cell>
          <cell r="N379" t="str">
            <v>Paltamo1</v>
          </cell>
          <cell r="O379">
            <v>64.400000000000006</v>
          </cell>
          <cell r="P379">
            <v>27.833333333333332</v>
          </cell>
          <cell r="T379">
            <v>115</v>
          </cell>
          <cell r="U379" t="str">
            <v>global average</v>
          </cell>
          <cell r="W379" t="str">
            <v>53-1</v>
          </cell>
          <cell r="Y379" t="str">
            <v>adult</v>
          </cell>
        </row>
        <row r="380">
          <cell r="A380">
            <v>53</v>
          </cell>
          <cell r="B380" t="str">
            <v>53-Paltamo2</v>
          </cell>
          <cell r="C380" t="str">
            <v>Tyukmaeva, VI; Salminen, TS; Kankare, M; Knott, KE; Hoikkala, A</v>
          </cell>
          <cell r="D380" t="str">
            <v>Adaptation to a seasonally varying environment: a strong latitudinal cline in reproductive diapause combined with high gene flow in Drosophila montana</v>
          </cell>
          <cell r="E380" t="str">
            <v>10.1002/ece3.14</v>
          </cell>
          <cell r="F380" t="str">
            <v>y</v>
          </cell>
          <cell r="G380" t="str">
            <v>a</v>
          </cell>
          <cell r="H380" t="str">
            <v>i</v>
          </cell>
          <cell r="I380">
            <v>6</v>
          </cell>
          <cell r="J380">
            <v>4</v>
          </cell>
          <cell r="L380" t="str">
            <v>Drosophila montana</v>
          </cell>
          <cell r="M380" t="str">
            <v>diptera</v>
          </cell>
          <cell r="N380" t="str">
            <v>Paltamo2</v>
          </cell>
          <cell r="O380">
            <v>64.400000000000006</v>
          </cell>
          <cell r="P380">
            <v>27.833333333333332</v>
          </cell>
          <cell r="T380">
            <v>115</v>
          </cell>
          <cell r="U380" t="str">
            <v>global average</v>
          </cell>
          <cell r="W380" t="str">
            <v>53-1</v>
          </cell>
          <cell r="Y380" t="str">
            <v>adult</v>
          </cell>
        </row>
        <row r="381">
          <cell r="A381">
            <v>53</v>
          </cell>
          <cell r="B381" t="str">
            <v>53-Paltamo3</v>
          </cell>
          <cell r="C381" t="str">
            <v>Tyukmaeva, VI; Salminen, TS; Kankare, M; Knott, KE; Hoikkala, A</v>
          </cell>
          <cell r="D381" t="str">
            <v>Adaptation to a seasonally varying environment: a strong latitudinal cline in reproductive diapause combined with high gene flow in Drosophila montana</v>
          </cell>
          <cell r="E381" t="str">
            <v>10.1002/ece3.14</v>
          </cell>
          <cell r="F381" t="str">
            <v>y</v>
          </cell>
          <cell r="G381" t="str">
            <v>a</v>
          </cell>
          <cell r="H381" t="str">
            <v>i</v>
          </cell>
          <cell r="I381">
            <v>6</v>
          </cell>
          <cell r="J381">
            <v>4</v>
          </cell>
          <cell r="L381" t="str">
            <v>Drosophila montana</v>
          </cell>
          <cell r="M381" t="str">
            <v>diptera</v>
          </cell>
          <cell r="N381" t="str">
            <v>Paltamo3</v>
          </cell>
          <cell r="O381">
            <v>64.400000000000006</v>
          </cell>
          <cell r="P381">
            <v>27.833333333333332</v>
          </cell>
          <cell r="T381">
            <v>115</v>
          </cell>
          <cell r="U381" t="str">
            <v>global average</v>
          </cell>
          <cell r="W381" t="str">
            <v>53-1</v>
          </cell>
          <cell r="Y381" t="str">
            <v>adult</v>
          </cell>
        </row>
        <row r="382">
          <cell r="A382">
            <v>53</v>
          </cell>
          <cell r="B382" t="str">
            <v>53-Paltamo4</v>
          </cell>
          <cell r="C382" t="str">
            <v>Tyukmaeva, VI; Salminen, TS; Kankare, M; Knott, KE; Hoikkala, A</v>
          </cell>
          <cell r="D382" t="str">
            <v>Adaptation to a seasonally varying environment: a strong latitudinal cline in reproductive diapause combined with high gene flow in Drosophila montana</v>
          </cell>
          <cell r="E382" t="str">
            <v>10.1002/ece3.14</v>
          </cell>
          <cell r="F382" t="str">
            <v>y</v>
          </cell>
          <cell r="G382" t="str">
            <v>a</v>
          </cell>
          <cell r="H382" t="str">
            <v>i</v>
          </cell>
          <cell r="I382">
            <v>6</v>
          </cell>
          <cell r="J382">
            <v>4</v>
          </cell>
          <cell r="L382" t="str">
            <v>Drosophila montana</v>
          </cell>
          <cell r="M382" t="str">
            <v>diptera</v>
          </cell>
          <cell r="N382" t="str">
            <v>Paltamo4</v>
          </cell>
          <cell r="O382">
            <v>64.400000000000006</v>
          </cell>
          <cell r="P382">
            <v>27.833333333333332</v>
          </cell>
          <cell r="T382">
            <v>115</v>
          </cell>
          <cell r="U382" t="str">
            <v>global average</v>
          </cell>
          <cell r="W382" t="str">
            <v>53-1</v>
          </cell>
          <cell r="Y382" t="str">
            <v>adult</v>
          </cell>
        </row>
        <row r="383">
          <cell r="A383">
            <v>53</v>
          </cell>
          <cell r="B383" t="str">
            <v>53-Jyväskylä1</v>
          </cell>
          <cell r="C383" t="str">
            <v>Tyukmaeva, VI; Salminen, TS; Kankare, M; Knott, KE; Hoikkala, A</v>
          </cell>
          <cell r="D383" t="str">
            <v>Adaptation to a seasonally varying environment: a strong latitudinal cline in reproductive diapause combined with high gene flow in Drosophila montana</v>
          </cell>
          <cell r="E383" t="str">
            <v>10.1002/ece3.14</v>
          </cell>
          <cell r="F383" t="str">
            <v>y</v>
          </cell>
          <cell r="G383" t="str">
            <v>a</v>
          </cell>
          <cell r="H383" t="str">
            <v>i</v>
          </cell>
          <cell r="I383">
            <v>6</v>
          </cell>
          <cell r="J383">
            <v>4</v>
          </cell>
          <cell r="L383" t="str">
            <v>Drosophila montana</v>
          </cell>
          <cell r="M383" t="str">
            <v>diptera</v>
          </cell>
          <cell r="N383" t="str">
            <v>Jyväskylä1</v>
          </cell>
          <cell r="O383">
            <v>61.233333333333334</v>
          </cell>
          <cell r="P383">
            <v>25.733333333333334</v>
          </cell>
          <cell r="T383">
            <v>115</v>
          </cell>
          <cell r="U383" t="str">
            <v>global average</v>
          </cell>
          <cell r="W383" t="str">
            <v>53-3</v>
          </cell>
          <cell r="Y383" t="str">
            <v>adult</v>
          </cell>
        </row>
        <row r="384">
          <cell r="A384">
            <v>53</v>
          </cell>
          <cell r="B384" t="str">
            <v>53-Jyväskylä2</v>
          </cell>
          <cell r="C384" t="str">
            <v>Tyukmaeva, VI; Salminen, TS; Kankare, M; Knott, KE; Hoikkala, A</v>
          </cell>
          <cell r="D384" t="str">
            <v>Adaptation to a seasonally varying environment: a strong latitudinal cline in reproductive diapause combined with high gene flow in Drosophila montana</v>
          </cell>
          <cell r="E384" t="str">
            <v>10.1002/ece3.14</v>
          </cell>
          <cell r="F384" t="str">
            <v>y</v>
          </cell>
          <cell r="G384" t="str">
            <v>a</v>
          </cell>
          <cell r="H384" t="str">
            <v>i</v>
          </cell>
          <cell r="I384">
            <v>6</v>
          </cell>
          <cell r="J384">
            <v>4</v>
          </cell>
          <cell r="L384" t="str">
            <v>Drosophila montana</v>
          </cell>
          <cell r="M384" t="str">
            <v>diptera</v>
          </cell>
          <cell r="N384" t="str">
            <v>Jyväskylä2</v>
          </cell>
          <cell r="O384">
            <v>61.233333333333334</v>
          </cell>
          <cell r="P384">
            <v>25.733333333333334</v>
          </cell>
          <cell r="T384">
            <v>115</v>
          </cell>
          <cell r="U384" t="str">
            <v>global average</v>
          </cell>
          <cell r="W384" t="str">
            <v>53-3</v>
          </cell>
          <cell r="Y384" t="str">
            <v>adult</v>
          </cell>
        </row>
        <row r="385">
          <cell r="A385">
            <v>53</v>
          </cell>
          <cell r="B385" t="str">
            <v>53-Jyväskylä3</v>
          </cell>
          <cell r="C385" t="str">
            <v>Tyukmaeva, VI; Salminen, TS; Kankare, M; Knott, KE; Hoikkala, A</v>
          </cell>
          <cell r="D385" t="str">
            <v>Adaptation to a seasonally varying environment: a strong latitudinal cline in reproductive diapause combined with high gene flow in Drosophila montana</v>
          </cell>
          <cell r="E385" t="str">
            <v>10.1002/ece3.14</v>
          </cell>
          <cell r="F385" t="str">
            <v>y</v>
          </cell>
          <cell r="G385" t="str">
            <v>a</v>
          </cell>
          <cell r="H385" t="str">
            <v>i</v>
          </cell>
          <cell r="I385">
            <v>6</v>
          </cell>
          <cell r="J385">
            <v>4</v>
          </cell>
          <cell r="L385" t="str">
            <v>Drosophila montana</v>
          </cell>
          <cell r="M385" t="str">
            <v>diptera</v>
          </cell>
          <cell r="N385" t="str">
            <v>Jyväskylä3</v>
          </cell>
          <cell r="O385">
            <v>61.233333333333334</v>
          </cell>
          <cell r="P385">
            <v>25.733333333333334</v>
          </cell>
          <cell r="T385">
            <v>115</v>
          </cell>
          <cell r="U385" t="str">
            <v>global average</v>
          </cell>
          <cell r="W385" t="str">
            <v>53-3</v>
          </cell>
          <cell r="Y385" t="str">
            <v>adult</v>
          </cell>
        </row>
        <row r="386">
          <cell r="A386">
            <v>53</v>
          </cell>
          <cell r="B386" t="str">
            <v>53-Jyväskylä4</v>
          </cell>
          <cell r="C386" t="str">
            <v>Tyukmaeva, VI; Salminen, TS; Kankare, M; Knott, KE; Hoikkala, A</v>
          </cell>
          <cell r="D386" t="str">
            <v>Adaptation to a seasonally varying environment: a strong latitudinal cline in reproductive diapause combined with high gene flow in Drosophila montana</v>
          </cell>
          <cell r="E386" t="str">
            <v>10.1002/ece3.14</v>
          </cell>
          <cell r="F386" t="str">
            <v>y</v>
          </cell>
          <cell r="G386" t="str">
            <v>a</v>
          </cell>
          <cell r="H386" t="str">
            <v>i</v>
          </cell>
          <cell r="I386">
            <v>6</v>
          </cell>
          <cell r="J386">
            <v>4</v>
          </cell>
          <cell r="L386" t="str">
            <v>Drosophila montana</v>
          </cell>
          <cell r="M386" t="str">
            <v>diptera</v>
          </cell>
          <cell r="N386" t="str">
            <v>Jyväskylä4</v>
          </cell>
          <cell r="O386">
            <v>61.233333333333334</v>
          </cell>
          <cell r="P386">
            <v>25.733333333333334</v>
          </cell>
          <cell r="T386">
            <v>115</v>
          </cell>
          <cell r="U386" t="str">
            <v>global average</v>
          </cell>
          <cell r="W386" t="str">
            <v>53-3</v>
          </cell>
          <cell r="Y386" t="str">
            <v>adult</v>
          </cell>
        </row>
        <row r="387">
          <cell r="A387">
            <v>53</v>
          </cell>
          <cell r="B387" t="str">
            <v>53-Lahti1</v>
          </cell>
          <cell r="C387" t="str">
            <v>Tyukmaeva, VI; Salminen, TS; Kankare, M; Knott, KE; Hoikkala, A</v>
          </cell>
          <cell r="D387" t="str">
            <v>Adaptation to a seasonally varying environment: a strong latitudinal cline in reproductive diapause combined with high gene flow in Drosophila montana</v>
          </cell>
          <cell r="E387" t="str">
            <v>10.1002/ece3.14</v>
          </cell>
          <cell r="F387" t="str">
            <v>y</v>
          </cell>
          <cell r="G387" t="str">
            <v>a</v>
          </cell>
          <cell r="H387" t="str">
            <v>i</v>
          </cell>
          <cell r="I387">
            <v>6</v>
          </cell>
          <cell r="J387">
            <v>5</v>
          </cell>
          <cell r="L387" t="str">
            <v>Drosophila montana</v>
          </cell>
          <cell r="M387" t="str">
            <v>diptera</v>
          </cell>
          <cell r="N387" t="str">
            <v>Lahti1</v>
          </cell>
          <cell r="O387">
            <v>60.983333333333334</v>
          </cell>
          <cell r="P387">
            <v>25.65</v>
          </cell>
          <cell r="T387">
            <v>115</v>
          </cell>
          <cell r="U387" t="str">
            <v>global average</v>
          </cell>
          <cell r="W387" t="str">
            <v>53-3</v>
          </cell>
          <cell r="Y387" t="str">
            <v>adult</v>
          </cell>
        </row>
        <row r="388">
          <cell r="A388">
            <v>53</v>
          </cell>
          <cell r="B388" t="str">
            <v>53-Lahti2</v>
          </cell>
          <cell r="C388" t="str">
            <v>Tyukmaeva, VI; Salminen, TS; Kankare, M; Knott, KE; Hoikkala, A</v>
          </cell>
          <cell r="D388" t="str">
            <v>Adaptation to a seasonally varying environment: a strong latitudinal cline in reproductive diapause combined with high gene flow in Drosophila montana</v>
          </cell>
          <cell r="E388" t="str">
            <v>10.1002/ece3.14</v>
          </cell>
          <cell r="F388" t="str">
            <v>y</v>
          </cell>
          <cell r="G388" t="str">
            <v>a</v>
          </cell>
          <cell r="H388" t="str">
            <v>i</v>
          </cell>
          <cell r="I388">
            <v>6</v>
          </cell>
          <cell r="J388">
            <v>5</v>
          </cell>
          <cell r="L388" t="str">
            <v>Drosophila montana</v>
          </cell>
          <cell r="M388" t="str">
            <v>diptera</v>
          </cell>
          <cell r="N388" t="str">
            <v>Lahti2</v>
          </cell>
          <cell r="O388">
            <v>60.983333333333334</v>
          </cell>
          <cell r="P388">
            <v>25.65</v>
          </cell>
          <cell r="T388">
            <v>115</v>
          </cell>
          <cell r="U388" t="str">
            <v>global average</v>
          </cell>
          <cell r="W388" t="str">
            <v>53-3</v>
          </cell>
          <cell r="Y388" t="str">
            <v>adult</v>
          </cell>
        </row>
        <row r="389">
          <cell r="A389">
            <v>53</v>
          </cell>
          <cell r="B389" t="str">
            <v>53-Lahti3</v>
          </cell>
          <cell r="C389" t="str">
            <v>Tyukmaeva, VI; Salminen, TS; Kankare, M; Knott, KE; Hoikkala, A</v>
          </cell>
          <cell r="D389" t="str">
            <v>Adaptation to a seasonally varying environment: a strong latitudinal cline in reproductive diapause combined with high gene flow in Drosophila montana</v>
          </cell>
          <cell r="E389" t="str">
            <v>10.1002/ece3.14</v>
          </cell>
          <cell r="F389" t="str">
            <v>y</v>
          </cell>
          <cell r="G389" t="str">
            <v>a</v>
          </cell>
          <cell r="H389" t="str">
            <v>i</v>
          </cell>
          <cell r="I389">
            <v>6</v>
          </cell>
          <cell r="J389">
            <v>4</v>
          </cell>
          <cell r="L389" t="str">
            <v>Drosophila montana</v>
          </cell>
          <cell r="M389" t="str">
            <v>diptera</v>
          </cell>
          <cell r="N389" t="str">
            <v>Lahti3</v>
          </cell>
          <cell r="O389">
            <v>60.983333333333334</v>
          </cell>
          <cell r="P389">
            <v>25.65</v>
          </cell>
          <cell r="T389">
            <v>115</v>
          </cell>
          <cell r="U389" t="str">
            <v>global average</v>
          </cell>
          <cell r="W389" t="str">
            <v>53-3</v>
          </cell>
          <cell r="Y389" t="str">
            <v>adult</v>
          </cell>
        </row>
        <row r="390">
          <cell r="A390">
            <v>53</v>
          </cell>
          <cell r="B390" t="str">
            <v>53-Lahti4</v>
          </cell>
          <cell r="C390" t="str">
            <v>Tyukmaeva, VI; Salminen, TS; Kankare, M; Knott, KE; Hoikkala, A</v>
          </cell>
          <cell r="D390" t="str">
            <v>Adaptation to a seasonally varying environment: a strong latitudinal cline in reproductive diapause combined with high gene flow in Drosophila montana</v>
          </cell>
          <cell r="E390" t="str">
            <v>10.1002/ece3.14</v>
          </cell>
          <cell r="F390" t="str">
            <v>y</v>
          </cell>
          <cell r="G390" t="str">
            <v>a</v>
          </cell>
          <cell r="H390" t="str">
            <v>i</v>
          </cell>
          <cell r="I390">
            <v>6</v>
          </cell>
          <cell r="J390">
            <v>5</v>
          </cell>
          <cell r="L390" t="str">
            <v>Drosophila montana</v>
          </cell>
          <cell r="M390" t="str">
            <v>diptera</v>
          </cell>
          <cell r="N390" t="str">
            <v>Lahti4</v>
          </cell>
          <cell r="O390">
            <v>60.983333333333334</v>
          </cell>
          <cell r="P390">
            <v>25.65</v>
          </cell>
          <cell r="T390">
            <v>115</v>
          </cell>
          <cell r="U390" t="str">
            <v>global average</v>
          </cell>
          <cell r="W390" t="str">
            <v>53-3</v>
          </cell>
          <cell r="Y390" t="str">
            <v>adult</v>
          </cell>
        </row>
        <row r="391">
          <cell r="A391">
            <v>54</v>
          </cell>
          <cell r="B391" t="str">
            <v>54-Asahikawa</v>
          </cell>
          <cell r="C391" t="str">
            <v>UJIYE, T</v>
          </cell>
          <cell r="D391" t="str">
            <v>STUDIES ON THE DIAPAUSE OF THE APPLE LEAF MINER, PHYLLONORYCTER-RINGONIELLA (MATSUMURA) (LEPIDOPTERA, GRACILLARIIDAE) .3. THE GEOGRAPHICAL VARIATION IN THE PHOTOPERIODIC RESPONSES ON THE INDUCTION OF DIAPAUSE</v>
          </cell>
          <cell r="F391" t="str">
            <v>y</v>
          </cell>
          <cell r="G391" t="str">
            <v>a</v>
          </cell>
          <cell r="H391" t="str">
            <v>i</v>
          </cell>
          <cell r="I391">
            <v>5</v>
          </cell>
          <cell r="J391">
            <v>4</v>
          </cell>
          <cell r="L391" t="str">
            <v>phyllonorycter ringoniella</v>
          </cell>
          <cell r="M391" t="str">
            <v>lepidoptera</v>
          </cell>
          <cell r="N391" t="str">
            <v>Asahikawa</v>
          </cell>
          <cell r="O391">
            <v>43.770819000000003</v>
          </cell>
          <cell r="P391">
            <v>142.364969</v>
          </cell>
          <cell r="T391" t="str">
            <v>NA</v>
          </cell>
          <cell r="W391">
            <v>54</v>
          </cell>
        </row>
        <row r="392">
          <cell r="A392">
            <v>54</v>
          </cell>
          <cell r="B392" t="str">
            <v>54-Suzaka</v>
          </cell>
          <cell r="C392" t="str">
            <v>UJIYE, T</v>
          </cell>
          <cell r="D392" t="str">
            <v>STUDIES ON THE DIAPAUSE OF THE APPLE LEAF MINER, PHYLLONORYCTER-RINGONIELLA (MATSUMURA) (LEPIDOPTERA, GRACILLARIIDAE) .3. THE GEOGRAPHICAL VARIATION IN THE PHOTOPERIODIC RESPONSES ON THE INDUCTION OF DIAPAUSE</v>
          </cell>
          <cell r="F392" t="str">
            <v>y</v>
          </cell>
          <cell r="G392" t="str">
            <v>a</v>
          </cell>
          <cell r="H392" t="str">
            <v>i</v>
          </cell>
          <cell r="I392">
            <v>5</v>
          </cell>
          <cell r="J392">
            <v>4</v>
          </cell>
          <cell r="L392" t="str">
            <v>phyllonorycter ringoniella</v>
          </cell>
          <cell r="M392" t="str">
            <v>lepidoptera</v>
          </cell>
          <cell r="N392" t="str">
            <v>Suzaka</v>
          </cell>
          <cell r="O392">
            <v>36.647778000000002</v>
          </cell>
          <cell r="P392">
            <v>138.30972199999999</v>
          </cell>
          <cell r="T392" t="str">
            <v>NA</v>
          </cell>
          <cell r="W392">
            <v>54</v>
          </cell>
        </row>
        <row r="393">
          <cell r="A393">
            <v>54</v>
          </cell>
          <cell r="B393" t="str">
            <v>54-Hamamatsu</v>
          </cell>
          <cell r="C393" t="str">
            <v>UJIYE, T</v>
          </cell>
          <cell r="D393" t="str">
            <v>STUDIES ON THE DIAPAUSE OF THE APPLE LEAF MINER, PHYLLONORYCTER-RINGONIELLA (MATSUMURA) (LEPIDOPTERA, GRACILLARIIDAE) .3. THE GEOGRAPHICAL VARIATION IN THE PHOTOPERIODIC RESPONSES ON THE INDUCTION OF DIAPAUSE</v>
          </cell>
          <cell r="F393" t="str">
            <v>y</v>
          </cell>
          <cell r="G393" t="str">
            <v>a</v>
          </cell>
          <cell r="H393" t="str">
            <v>i</v>
          </cell>
          <cell r="I393">
            <v>5</v>
          </cell>
          <cell r="J393">
            <v>4</v>
          </cell>
          <cell r="L393" t="str">
            <v>phyllonorycter ringoniella</v>
          </cell>
          <cell r="M393" t="str">
            <v>lepidoptera</v>
          </cell>
          <cell r="N393" t="str">
            <v>Hamamatsu</v>
          </cell>
          <cell r="O393">
            <v>34.710892000000001</v>
          </cell>
          <cell r="P393">
            <v>137.72608600000001</v>
          </cell>
          <cell r="T393" t="str">
            <v>NA</v>
          </cell>
          <cell r="W393">
            <v>54</v>
          </cell>
        </row>
        <row r="394">
          <cell r="A394">
            <v>54</v>
          </cell>
          <cell r="B394" t="str">
            <v>54-Nimi</v>
          </cell>
          <cell r="C394" t="str">
            <v>UJIYE, T</v>
          </cell>
          <cell r="D394" t="str">
            <v>STUDIES ON THE DIAPAUSE OF THE APPLE LEAF MINER, PHYLLONORYCTER-RINGONIELLA (MATSUMURA) (LEPIDOPTERA, GRACILLARIIDAE) .3. THE GEOGRAPHICAL VARIATION IN THE PHOTOPERIODIC RESPONSES ON THE INDUCTION OF DIAPAUSE</v>
          </cell>
          <cell r="F394" t="str">
            <v>y</v>
          </cell>
          <cell r="G394" t="str">
            <v>a</v>
          </cell>
          <cell r="H394" t="str">
            <v>i</v>
          </cell>
          <cell r="I394">
            <v>5</v>
          </cell>
          <cell r="J394">
            <v>4</v>
          </cell>
          <cell r="L394" t="str">
            <v>phyllonorycter ringoniella</v>
          </cell>
          <cell r="M394" t="str">
            <v>lepidoptera</v>
          </cell>
          <cell r="N394" t="str">
            <v>Nimi</v>
          </cell>
          <cell r="O394">
            <v>34.973880000000001</v>
          </cell>
          <cell r="P394">
            <v>133.47305</v>
          </cell>
          <cell r="R394">
            <v>400</v>
          </cell>
          <cell r="T394" t="str">
            <v>NA</v>
          </cell>
          <cell r="W394">
            <v>54</v>
          </cell>
        </row>
        <row r="395">
          <cell r="A395">
            <v>54</v>
          </cell>
          <cell r="B395" t="str">
            <v>54-Amagi</v>
          </cell>
          <cell r="C395" t="str">
            <v>UJIYE, T</v>
          </cell>
          <cell r="D395" t="str">
            <v>STUDIES ON THE DIAPAUSE OF THE APPLE LEAF MINER, PHYLLONORYCTER-RINGONIELLA (MATSUMURA) (LEPIDOPTERA, GRACILLARIIDAE) .3. THE GEOGRAPHICAL VARIATION IN THE PHOTOPERIODIC RESPONSES ON THE INDUCTION OF DIAPAUSE</v>
          </cell>
          <cell r="F395" t="str">
            <v>y</v>
          </cell>
          <cell r="G395" t="str">
            <v>a</v>
          </cell>
          <cell r="H395" t="str">
            <v>i</v>
          </cell>
          <cell r="I395">
            <v>5</v>
          </cell>
          <cell r="J395">
            <v>4</v>
          </cell>
          <cell r="L395" t="str">
            <v>phyllonorycter ringoniella</v>
          </cell>
          <cell r="M395" t="str">
            <v>lepidoptera</v>
          </cell>
          <cell r="N395" t="str">
            <v>Amagi</v>
          </cell>
          <cell r="O395">
            <v>33.423411000000002</v>
          </cell>
          <cell r="P395">
            <v>130.665569</v>
          </cell>
          <cell r="T395" t="str">
            <v>NA</v>
          </cell>
          <cell r="W395">
            <v>54</v>
          </cell>
        </row>
        <row r="396">
          <cell r="A396">
            <v>55</v>
          </cell>
          <cell r="B396" t="str">
            <v>55-BRU</v>
          </cell>
          <cell r="C396" t="str">
            <v>Urbanski, J; Mogi, M; O'Donnell, D; DeCotiis, M; Toma, T; Armbruster, P</v>
          </cell>
          <cell r="D396" t="str">
            <v>Rapid Adaptive Evolution of Photoperiodic Response during Invasion and Range Expansion across a Climatic Gradient</v>
          </cell>
          <cell r="E396" t="str">
            <v>10.1086/664709</v>
          </cell>
          <cell r="F396" t="str">
            <v>y</v>
          </cell>
          <cell r="G396" t="str">
            <v>a</v>
          </cell>
          <cell r="H396" t="str">
            <v>i</v>
          </cell>
          <cell r="I396">
            <v>21</v>
          </cell>
          <cell r="J396">
            <v>12</v>
          </cell>
          <cell r="L396" t="str">
            <v>Aedes albopictus</v>
          </cell>
          <cell r="M396" t="str">
            <v>diptera</v>
          </cell>
          <cell r="N396" t="str">
            <v>BRU</v>
          </cell>
          <cell r="O396">
            <v>31.116666666666667</v>
          </cell>
          <cell r="P396">
            <v>-81.466666666666697</v>
          </cell>
          <cell r="T396">
            <v>386.5</v>
          </cell>
          <cell r="U396" t="str">
            <v>acc</v>
          </cell>
          <cell r="W396" t="str">
            <v>55-1</v>
          </cell>
        </row>
        <row r="397">
          <cell r="A397">
            <v>55</v>
          </cell>
          <cell r="B397" t="str">
            <v>55-HIR</v>
          </cell>
          <cell r="C397" t="str">
            <v>Urbanski, J; Mogi, M; O'Donnell, D; DeCotiis, M; Toma, T; Armbruster, P</v>
          </cell>
          <cell r="D397" t="str">
            <v>Rapid Adaptive Evolution of Photoperiodic Response during Invasion and Range Expansion across a Climatic Gradient</v>
          </cell>
          <cell r="E397" t="str">
            <v>10.1086/664709</v>
          </cell>
          <cell r="F397" t="str">
            <v>y</v>
          </cell>
          <cell r="G397" t="str">
            <v>a</v>
          </cell>
          <cell r="H397" t="str">
            <v>i</v>
          </cell>
          <cell r="I397">
            <v>21</v>
          </cell>
          <cell r="J397">
            <v>12</v>
          </cell>
          <cell r="L397" t="str">
            <v>Aedes albopictus</v>
          </cell>
          <cell r="M397" t="str">
            <v>diptera</v>
          </cell>
          <cell r="N397" t="str">
            <v>HIR</v>
          </cell>
          <cell r="O397">
            <v>34.383333333333333</v>
          </cell>
          <cell r="P397">
            <v>132.46666666666667</v>
          </cell>
          <cell r="T397">
            <v>398.5</v>
          </cell>
          <cell r="U397" t="str">
            <v>acc</v>
          </cell>
          <cell r="W397" t="str">
            <v>55-2</v>
          </cell>
        </row>
        <row r="398">
          <cell r="A398">
            <v>55</v>
          </cell>
          <cell r="B398" t="str">
            <v>55-JACK</v>
          </cell>
          <cell r="C398" t="str">
            <v>Urbanski, J; Mogi, M; O'Donnell, D; DeCotiis, M; Toma, T; Armbruster, P</v>
          </cell>
          <cell r="D398" t="str">
            <v>Rapid Adaptive Evolution of Photoperiodic Response during Invasion and Range Expansion across a Climatic Gradient</v>
          </cell>
          <cell r="E398" t="str">
            <v>10.1086/664709</v>
          </cell>
          <cell r="F398" t="str">
            <v>y</v>
          </cell>
          <cell r="G398" t="str">
            <v>a</v>
          </cell>
          <cell r="H398" t="str">
            <v>i</v>
          </cell>
          <cell r="I398">
            <v>21</v>
          </cell>
          <cell r="J398">
            <v>12</v>
          </cell>
          <cell r="L398" t="str">
            <v>Aedes albopictus</v>
          </cell>
          <cell r="M398" t="str">
            <v>diptera</v>
          </cell>
          <cell r="N398" t="str">
            <v>JACK</v>
          </cell>
          <cell r="O398">
            <v>30.316666666666666</v>
          </cell>
          <cell r="P398">
            <v>-81.783333333333303</v>
          </cell>
          <cell r="T398">
            <v>410.5</v>
          </cell>
          <cell r="U398" t="str">
            <v>acc</v>
          </cell>
          <cell r="W398" t="str">
            <v>55-3</v>
          </cell>
        </row>
        <row r="399">
          <cell r="A399">
            <v>55</v>
          </cell>
          <cell r="B399" t="str">
            <v>55-KHO</v>
          </cell>
          <cell r="C399" t="str">
            <v>Urbanski, J; Mogi, M; O'Donnell, D; DeCotiis, M; Toma, T; Armbruster, P</v>
          </cell>
          <cell r="D399" t="str">
            <v>Rapid Adaptive Evolution of Photoperiodic Response during Invasion and Range Expansion across a Climatic Gradient</v>
          </cell>
          <cell r="E399" t="str">
            <v>10.1086/664709</v>
          </cell>
          <cell r="F399" t="str">
            <v>y</v>
          </cell>
          <cell r="G399" t="str">
            <v>a</v>
          </cell>
          <cell r="H399" t="str">
            <v>i</v>
          </cell>
          <cell r="I399">
            <v>21</v>
          </cell>
          <cell r="J399">
            <v>12</v>
          </cell>
          <cell r="L399" t="str">
            <v>Aedes albopictus</v>
          </cell>
          <cell r="M399" t="str">
            <v>diptera</v>
          </cell>
          <cell r="N399" t="str">
            <v>KHO</v>
          </cell>
          <cell r="O399">
            <v>37.366666666666667</v>
          </cell>
          <cell r="P399">
            <v>140.36666666666667</v>
          </cell>
          <cell r="T399">
            <v>422.5</v>
          </cell>
          <cell r="U399" t="str">
            <v>acc</v>
          </cell>
          <cell r="W399" t="str">
            <v>55-4</v>
          </cell>
        </row>
        <row r="400">
          <cell r="A400">
            <v>55</v>
          </cell>
          <cell r="B400" t="str">
            <v>55-MAN</v>
          </cell>
          <cell r="C400" t="str">
            <v>Urbanski, J; Mogi, M; O'Donnell, D; DeCotiis, M; Toma, T; Armbruster, P</v>
          </cell>
          <cell r="D400" t="str">
            <v>Rapid Adaptive Evolution of Photoperiodic Response during Invasion and Range Expansion across a Climatic Gradient</v>
          </cell>
          <cell r="E400" t="str">
            <v>10.1086/664709</v>
          </cell>
          <cell r="F400" t="str">
            <v>y</v>
          </cell>
          <cell r="G400" t="str">
            <v>a</v>
          </cell>
          <cell r="H400" t="str">
            <v>i</v>
          </cell>
          <cell r="I400">
            <v>21</v>
          </cell>
          <cell r="J400">
            <v>12</v>
          </cell>
          <cell r="L400" t="str">
            <v>Aedes albopictus</v>
          </cell>
          <cell r="M400" t="str">
            <v>diptera</v>
          </cell>
          <cell r="N400" t="str">
            <v>MAN</v>
          </cell>
          <cell r="O400">
            <v>38.616666666666667</v>
          </cell>
          <cell r="P400">
            <v>-77.4166666666667</v>
          </cell>
          <cell r="T400">
            <v>434.5</v>
          </cell>
          <cell r="U400" t="str">
            <v>acc</v>
          </cell>
          <cell r="W400" t="str">
            <v>55-5</v>
          </cell>
        </row>
        <row r="401">
          <cell r="A401">
            <v>55</v>
          </cell>
          <cell r="B401" t="str">
            <v>55-MEL</v>
          </cell>
          <cell r="C401" t="str">
            <v>Urbanski, J; Mogi, M; O'Donnell, D; DeCotiis, M; Toma, T; Armbruster, P</v>
          </cell>
          <cell r="D401" t="str">
            <v>Rapid Adaptive Evolution of Photoperiodic Response during Invasion and Range Expansion across a Climatic Gradient</v>
          </cell>
          <cell r="E401" t="str">
            <v>10.1086/664709</v>
          </cell>
          <cell r="F401" t="str">
            <v>y</v>
          </cell>
          <cell r="G401" t="str">
            <v>a</v>
          </cell>
          <cell r="H401" t="str">
            <v>i</v>
          </cell>
          <cell r="I401">
            <v>21</v>
          </cell>
          <cell r="J401">
            <v>12</v>
          </cell>
          <cell r="L401" t="str">
            <v>Aedes albopictus</v>
          </cell>
          <cell r="M401" t="str">
            <v>diptera</v>
          </cell>
          <cell r="N401" t="str">
            <v>MEL</v>
          </cell>
          <cell r="O401">
            <v>27.566666666666666</v>
          </cell>
          <cell r="P401">
            <v>-80.366666666666703</v>
          </cell>
          <cell r="T401">
            <v>446.5</v>
          </cell>
          <cell r="U401" t="str">
            <v>acc</v>
          </cell>
          <cell r="W401" t="str">
            <v>55-6</v>
          </cell>
        </row>
        <row r="402">
          <cell r="A402">
            <v>55</v>
          </cell>
          <cell r="B402" t="str">
            <v>55-NEW</v>
          </cell>
          <cell r="C402" t="str">
            <v>Urbanski, J; Mogi, M; O'Donnell, D; DeCotiis, M; Toma, T; Armbruster, P</v>
          </cell>
          <cell r="D402" t="str">
            <v>Rapid Adaptive Evolution of Photoperiodic Response during Invasion and Range Expansion across a Climatic Gradient</v>
          </cell>
          <cell r="E402" t="str">
            <v>10.1086/664709</v>
          </cell>
          <cell r="F402" t="str">
            <v>y</v>
          </cell>
          <cell r="G402" t="str">
            <v>a</v>
          </cell>
          <cell r="H402" t="str">
            <v>i</v>
          </cell>
          <cell r="I402">
            <v>21</v>
          </cell>
          <cell r="J402">
            <v>12</v>
          </cell>
          <cell r="L402" t="str">
            <v>Aedes albopictus</v>
          </cell>
          <cell r="M402" t="str">
            <v>diptera</v>
          </cell>
          <cell r="N402" t="str">
            <v>NEW</v>
          </cell>
          <cell r="O402">
            <v>40.716666666666669</v>
          </cell>
          <cell r="P402">
            <v>-74.066666666666706</v>
          </cell>
          <cell r="T402">
            <v>458.5</v>
          </cell>
          <cell r="U402" t="str">
            <v>acc</v>
          </cell>
          <cell r="W402" t="str">
            <v>55-7</v>
          </cell>
        </row>
        <row r="403">
          <cell r="A403">
            <v>55</v>
          </cell>
          <cell r="B403" t="str">
            <v>55-NVA</v>
          </cell>
          <cell r="C403" t="str">
            <v>Urbanski, J; Mogi, M; O'Donnell, D; DeCotiis, M; Toma, T; Armbruster, P</v>
          </cell>
          <cell r="D403" t="str">
            <v>Rapid Adaptive Evolution of Photoperiodic Response during Invasion and Range Expansion across a Climatic Gradient</v>
          </cell>
          <cell r="E403" t="str">
            <v>10.1086/664709</v>
          </cell>
          <cell r="F403" t="str">
            <v>y</v>
          </cell>
          <cell r="G403" t="str">
            <v>a</v>
          </cell>
          <cell r="H403" t="str">
            <v>i</v>
          </cell>
          <cell r="I403">
            <v>21</v>
          </cell>
          <cell r="J403">
            <v>12</v>
          </cell>
          <cell r="L403" t="str">
            <v>Aedes albopictus</v>
          </cell>
          <cell r="M403" t="str">
            <v>diptera</v>
          </cell>
          <cell r="N403" t="str">
            <v>NVA</v>
          </cell>
          <cell r="O403">
            <v>36.35</v>
          </cell>
          <cell r="P403">
            <v>-78.366666666666703</v>
          </cell>
          <cell r="T403">
            <v>470.5</v>
          </cell>
          <cell r="U403" t="str">
            <v>acc</v>
          </cell>
          <cell r="W403" t="str">
            <v>55-8</v>
          </cell>
        </row>
        <row r="404">
          <cell r="A404">
            <v>55</v>
          </cell>
          <cell r="B404" t="str">
            <v>55-OKI</v>
          </cell>
          <cell r="C404" t="str">
            <v>Urbanski, J; Mogi, M; O'Donnell, D; DeCotiis, M; Toma, T; Armbruster, P</v>
          </cell>
          <cell r="D404" t="str">
            <v>Rapid Adaptive Evolution of Photoperiodic Response during Invasion and Range Expansion across a Climatic Gradient</v>
          </cell>
          <cell r="E404" t="str">
            <v>10.1086/664709</v>
          </cell>
          <cell r="F404" t="str">
            <v>y</v>
          </cell>
          <cell r="G404" t="str">
            <v>a</v>
          </cell>
          <cell r="H404" t="str">
            <v>i</v>
          </cell>
          <cell r="I404">
            <v>21</v>
          </cell>
          <cell r="J404">
            <v>12</v>
          </cell>
          <cell r="L404" t="str">
            <v>Aedes albopictus</v>
          </cell>
          <cell r="M404" t="str">
            <v>diptera</v>
          </cell>
          <cell r="N404" t="str">
            <v>OKI</v>
          </cell>
          <cell r="O404">
            <v>26.216666666666665</v>
          </cell>
          <cell r="P404">
            <v>127.91666666666667</v>
          </cell>
          <cell r="T404">
            <v>482.5</v>
          </cell>
          <cell r="U404" t="str">
            <v>acc</v>
          </cell>
          <cell r="W404" t="str">
            <v>55-9</v>
          </cell>
        </row>
        <row r="405">
          <cell r="A405">
            <v>55</v>
          </cell>
          <cell r="B405" t="str">
            <v>55-SHI</v>
          </cell>
          <cell r="C405" t="str">
            <v>Urbanski, J; Mogi, M; O'Donnell, D; DeCotiis, M; Toma, T; Armbruster, P</v>
          </cell>
          <cell r="D405" t="str">
            <v>Rapid Adaptive Evolution of Photoperiodic Response during Invasion and Range Expansion across a Climatic Gradient</v>
          </cell>
          <cell r="E405" t="str">
            <v>10.1086/664709</v>
          </cell>
          <cell r="F405" t="str">
            <v>y</v>
          </cell>
          <cell r="G405" t="str">
            <v>a</v>
          </cell>
          <cell r="H405" t="str">
            <v>i</v>
          </cell>
          <cell r="I405">
            <v>21</v>
          </cell>
          <cell r="J405">
            <v>12</v>
          </cell>
          <cell r="L405" t="str">
            <v>Aedes albopictus</v>
          </cell>
          <cell r="M405" t="str">
            <v>diptera</v>
          </cell>
          <cell r="N405" t="str">
            <v>SHI</v>
          </cell>
          <cell r="O405">
            <v>34.016666666666666</v>
          </cell>
          <cell r="P405">
            <v>130.93333333333334</v>
          </cell>
          <cell r="T405">
            <v>494.5</v>
          </cell>
          <cell r="U405" t="str">
            <v>acc</v>
          </cell>
          <cell r="W405" t="str">
            <v>55-10</v>
          </cell>
        </row>
        <row r="406">
          <cell r="A406">
            <v>55</v>
          </cell>
          <cell r="B406" t="str">
            <v>55-UTS</v>
          </cell>
          <cell r="C406" t="str">
            <v>Urbanski, J; Mogi, M; O'Donnell, D; DeCotiis, M; Toma, T; Armbruster, P</v>
          </cell>
          <cell r="D406" t="str">
            <v>Rapid Adaptive Evolution of Photoperiodic Response during Invasion and Range Expansion across a Climatic Gradient</v>
          </cell>
          <cell r="E406" t="str">
            <v>10.1086/664709</v>
          </cell>
          <cell r="F406" t="str">
            <v>y</v>
          </cell>
          <cell r="G406" t="str">
            <v>a</v>
          </cell>
          <cell r="H406" t="str">
            <v>i</v>
          </cell>
          <cell r="I406">
            <v>21</v>
          </cell>
          <cell r="J406">
            <v>12</v>
          </cell>
          <cell r="L406" t="str">
            <v>Aedes albopictus</v>
          </cell>
          <cell r="M406" t="str">
            <v>diptera</v>
          </cell>
          <cell r="N406" t="str">
            <v>UTS</v>
          </cell>
          <cell r="O406">
            <v>36.533333333333331</v>
          </cell>
          <cell r="P406">
            <v>139.86666666666667</v>
          </cell>
          <cell r="T406">
            <v>506.5</v>
          </cell>
          <cell r="U406" t="str">
            <v>acc</v>
          </cell>
          <cell r="W406" t="str">
            <v>55-11</v>
          </cell>
        </row>
        <row r="407">
          <cell r="A407">
            <v>55</v>
          </cell>
          <cell r="B407" t="str">
            <v>55-AIZ</v>
          </cell>
          <cell r="C407" t="str">
            <v>Urbanski, J; Mogi, M; O'Donnell, D; DeCotiis, M; Toma, T; Armbruster, P</v>
          </cell>
          <cell r="D407" t="str">
            <v>Rapid Adaptive Evolution of Photoperiodic Response during Invasion and Range Expansion across a Climatic Gradient</v>
          </cell>
          <cell r="E407" t="str">
            <v>10.1086/664709</v>
          </cell>
          <cell r="F407" t="str">
            <v>y</v>
          </cell>
          <cell r="G407" t="str">
            <v>a</v>
          </cell>
          <cell r="H407" t="str">
            <v>i</v>
          </cell>
          <cell r="I407">
            <v>21</v>
          </cell>
          <cell r="J407">
            <v>12</v>
          </cell>
          <cell r="L407" t="str">
            <v>Aedes albopictus</v>
          </cell>
          <cell r="M407" t="str">
            <v>diptera</v>
          </cell>
          <cell r="N407" t="str">
            <v>AIZ</v>
          </cell>
          <cell r="O407">
            <v>37.466666666666669</v>
          </cell>
          <cell r="P407">
            <v>139.93333333333334</v>
          </cell>
          <cell r="T407">
            <v>518.5</v>
          </cell>
          <cell r="U407" t="str">
            <v>acc</v>
          </cell>
          <cell r="W407" t="str">
            <v>55-12</v>
          </cell>
        </row>
        <row r="408">
          <cell r="A408">
            <v>55</v>
          </cell>
          <cell r="B408" t="str">
            <v>55-BER</v>
          </cell>
          <cell r="C408" t="str">
            <v>Urbanski, J; Mogi, M; O'Donnell, D; DeCotiis, M; Toma, T; Armbruster, P</v>
          </cell>
          <cell r="D408" t="str">
            <v>Rapid Adaptive Evolution of Photoperiodic Response during Invasion and Range Expansion across a Climatic Gradient</v>
          </cell>
          <cell r="E408" t="str">
            <v>10.1086/664709</v>
          </cell>
          <cell r="F408" t="str">
            <v>y</v>
          </cell>
          <cell r="G408" t="str">
            <v>a</v>
          </cell>
          <cell r="H408" t="str">
            <v>i</v>
          </cell>
          <cell r="I408">
            <v>21</v>
          </cell>
          <cell r="J408">
            <v>14</v>
          </cell>
          <cell r="L408" t="str">
            <v>Aedes albopictus</v>
          </cell>
          <cell r="M408" t="str">
            <v>diptera</v>
          </cell>
          <cell r="N408" t="str">
            <v>BER</v>
          </cell>
          <cell r="O408">
            <v>39.766666666666666</v>
          </cell>
          <cell r="P408">
            <v>-74.983333333333306</v>
          </cell>
          <cell r="T408">
            <v>530.5</v>
          </cell>
          <cell r="U408" t="str">
            <v>acc</v>
          </cell>
          <cell r="W408" t="str">
            <v>55-13</v>
          </cell>
        </row>
        <row r="409">
          <cell r="A409">
            <v>55</v>
          </cell>
          <cell r="B409" t="str">
            <v>55-FAY</v>
          </cell>
          <cell r="C409" t="str">
            <v>Urbanski, J; Mogi, M; O'Donnell, D; DeCotiis, M; Toma, T; Armbruster, P</v>
          </cell>
          <cell r="D409" t="str">
            <v>Rapid Adaptive Evolution of Photoperiodic Response during Invasion and Range Expansion across a Climatic Gradient</v>
          </cell>
          <cell r="E409" t="str">
            <v>10.1086/664709</v>
          </cell>
          <cell r="F409" t="str">
            <v>y</v>
          </cell>
          <cell r="G409" t="str">
            <v>a</v>
          </cell>
          <cell r="H409" t="str">
            <v>i</v>
          </cell>
          <cell r="I409">
            <v>21</v>
          </cell>
          <cell r="J409">
            <v>12</v>
          </cell>
          <cell r="L409" t="str">
            <v>Aedes albopictus</v>
          </cell>
          <cell r="M409" t="str">
            <v>diptera</v>
          </cell>
          <cell r="N409" t="str">
            <v>FAY</v>
          </cell>
          <cell r="O409">
            <v>35.016666666666666</v>
          </cell>
          <cell r="P409">
            <v>-78.0833333333333</v>
          </cell>
          <cell r="T409">
            <v>542.5</v>
          </cell>
          <cell r="U409" t="str">
            <v>acc</v>
          </cell>
          <cell r="W409" t="str">
            <v>55-14</v>
          </cell>
        </row>
        <row r="410">
          <cell r="A410">
            <v>55</v>
          </cell>
          <cell r="B410" t="str">
            <v>55-KAG</v>
          </cell>
          <cell r="C410" t="str">
            <v>Urbanski, J; Mogi, M; O'Donnell, D; DeCotiis, M; Toma, T; Armbruster, P</v>
          </cell>
          <cell r="D410" t="str">
            <v>Rapid Adaptive Evolution of Photoperiodic Response during Invasion and Range Expansion across a Climatic Gradient</v>
          </cell>
          <cell r="E410" t="str">
            <v>10.1086/664709</v>
          </cell>
          <cell r="F410" t="str">
            <v>y</v>
          </cell>
          <cell r="G410" t="str">
            <v>a</v>
          </cell>
          <cell r="H410" t="str">
            <v>i</v>
          </cell>
          <cell r="I410">
            <v>21</v>
          </cell>
          <cell r="J410">
            <v>12</v>
          </cell>
          <cell r="L410" t="str">
            <v>Aedes albopictus</v>
          </cell>
          <cell r="M410" t="str">
            <v>diptera</v>
          </cell>
          <cell r="N410" t="str">
            <v>KAG</v>
          </cell>
          <cell r="O410">
            <v>31.55</v>
          </cell>
          <cell r="P410">
            <v>130.55000000000001</v>
          </cell>
          <cell r="T410">
            <v>554.5</v>
          </cell>
          <cell r="U410" t="str">
            <v>acc</v>
          </cell>
          <cell r="W410" t="str">
            <v>55-15</v>
          </cell>
        </row>
        <row r="411">
          <cell r="A411">
            <v>55</v>
          </cell>
          <cell r="B411" t="str">
            <v>55-OAK</v>
          </cell>
          <cell r="C411" t="str">
            <v>Urbanski, J; Mogi, M; O'Donnell, D; DeCotiis, M; Toma, T; Armbruster, P</v>
          </cell>
          <cell r="D411" t="str">
            <v>Rapid Adaptive Evolution of Photoperiodic Response during Invasion and Range Expansion across a Climatic Gradient</v>
          </cell>
          <cell r="E411" t="str">
            <v>10.1086/664709</v>
          </cell>
          <cell r="F411" t="str">
            <v>y</v>
          </cell>
          <cell r="G411" t="str">
            <v>a</v>
          </cell>
          <cell r="H411" t="str">
            <v>i</v>
          </cell>
          <cell r="I411">
            <v>21</v>
          </cell>
          <cell r="J411">
            <v>12</v>
          </cell>
          <cell r="L411" t="str">
            <v>Aedes albopictus</v>
          </cell>
          <cell r="M411" t="str">
            <v>diptera</v>
          </cell>
          <cell r="N411" t="str">
            <v>OAK</v>
          </cell>
          <cell r="O411">
            <v>28.85</v>
          </cell>
          <cell r="P411">
            <v>-80.849999999999994</v>
          </cell>
          <cell r="T411">
            <v>566.5</v>
          </cell>
          <cell r="U411" t="str">
            <v>acc</v>
          </cell>
          <cell r="W411" t="str">
            <v>55-16</v>
          </cell>
        </row>
        <row r="412">
          <cell r="A412">
            <v>55</v>
          </cell>
          <cell r="B412" t="str">
            <v>55-SAK</v>
          </cell>
          <cell r="C412" t="str">
            <v>Urbanski, J; Mogi, M; O'Donnell, D; DeCotiis, M; Toma, T; Armbruster, P</v>
          </cell>
          <cell r="D412" t="str">
            <v>Rapid Adaptive Evolution of Photoperiodic Response during Invasion and Range Expansion across a Climatic Gradient</v>
          </cell>
          <cell r="E412" t="str">
            <v>10.1086/664709</v>
          </cell>
          <cell r="F412" t="str">
            <v>y</v>
          </cell>
          <cell r="G412" t="str">
            <v>a</v>
          </cell>
          <cell r="H412" t="str">
            <v>i</v>
          </cell>
          <cell r="I412">
            <v>21</v>
          </cell>
          <cell r="J412">
            <v>12</v>
          </cell>
          <cell r="L412" t="str">
            <v>Aedes albopictus</v>
          </cell>
          <cell r="M412" t="str">
            <v>diptera</v>
          </cell>
          <cell r="N412" t="str">
            <v>SAK</v>
          </cell>
          <cell r="O412">
            <v>38.916666666666664</v>
          </cell>
          <cell r="P412">
            <v>139.00833333333333</v>
          </cell>
          <cell r="T412">
            <v>578.5</v>
          </cell>
          <cell r="U412" t="str">
            <v>acc</v>
          </cell>
          <cell r="W412" t="str">
            <v>55-17</v>
          </cell>
        </row>
        <row r="413">
          <cell r="A413">
            <v>55</v>
          </cell>
          <cell r="B413" t="str">
            <v>55-TAN</v>
          </cell>
          <cell r="C413" t="str">
            <v>Urbanski, J; Mogi, M; O'Donnell, D; DeCotiis, M; Toma, T; Armbruster, P</v>
          </cell>
          <cell r="D413" t="str">
            <v>Rapid Adaptive Evolution of Photoperiodic Response during Invasion and Range Expansion across a Climatic Gradient</v>
          </cell>
          <cell r="E413" t="str">
            <v>10.1086/664709</v>
          </cell>
          <cell r="F413" t="str">
            <v>y</v>
          </cell>
          <cell r="G413" t="str">
            <v>a</v>
          </cell>
          <cell r="H413" t="str">
            <v>i</v>
          </cell>
          <cell r="I413">
            <v>21</v>
          </cell>
          <cell r="J413">
            <v>12</v>
          </cell>
          <cell r="L413" t="str">
            <v>Aedes albopictus</v>
          </cell>
          <cell r="M413" t="str">
            <v>diptera</v>
          </cell>
          <cell r="N413" t="str">
            <v>TAN</v>
          </cell>
          <cell r="O413">
            <v>30.716666666666665</v>
          </cell>
          <cell r="P413">
            <v>130.96666666666667</v>
          </cell>
          <cell r="T413">
            <v>590.5</v>
          </cell>
          <cell r="U413" t="str">
            <v>acc</v>
          </cell>
          <cell r="W413" t="str">
            <v>55-18</v>
          </cell>
        </row>
        <row r="414">
          <cell r="A414">
            <v>55</v>
          </cell>
          <cell r="B414" t="str">
            <v>55-TOK</v>
          </cell>
          <cell r="C414" t="str">
            <v>Urbanski, J; Mogi, M; O'Donnell, D; DeCotiis, M; Toma, T; Armbruster, P</v>
          </cell>
          <cell r="D414" t="str">
            <v>Rapid Adaptive Evolution of Photoperiodic Response during Invasion and Range Expansion across a Climatic Gradient</v>
          </cell>
          <cell r="E414" t="str">
            <v>10.1086/664709</v>
          </cell>
          <cell r="F414" t="str">
            <v>y</v>
          </cell>
          <cell r="G414" t="str">
            <v>a</v>
          </cell>
          <cell r="H414" t="str">
            <v>i</v>
          </cell>
          <cell r="I414">
            <v>21</v>
          </cell>
          <cell r="J414">
            <v>12</v>
          </cell>
          <cell r="L414" t="str">
            <v>Aedes albopictus</v>
          </cell>
          <cell r="M414" t="str">
            <v>diptera</v>
          </cell>
          <cell r="N414" t="str">
            <v>TOK</v>
          </cell>
          <cell r="O414">
            <v>35.633333333333333</v>
          </cell>
          <cell r="P414">
            <v>139.63333333333333</v>
          </cell>
          <cell r="T414">
            <v>602.5</v>
          </cell>
          <cell r="U414" t="str">
            <v>acc</v>
          </cell>
          <cell r="W414" t="str">
            <v>55-19</v>
          </cell>
        </row>
        <row r="415">
          <cell r="A415">
            <v>55</v>
          </cell>
          <cell r="B415" t="str">
            <v>55-WAV</v>
          </cell>
          <cell r="C415" t="str">
            <v>Urbanski, J; Mogi, M; O'Donnell, D; DeCotiis, M; Toma, T; Armbruster, P</v>
          </cell>
          <cell r="D415" t="str">
            <v>Rapid Adaptive Evolution of Photoperiodic Response during Invasion and Range Expansion across a Climatic Gradient</v>
          </cell>
          <cell r="E415" t="str">
            <v>10.1086/664709</v>
          </cell>
          <cell r="F415" t="str">
            <v>y</v>
          </cell>
          <cell r="G415" t="str">
            <v>a</v>
          </cell>
          <cell r="H415" t="str">
            <v>i</v>
          </cell>
          <cell r="I415">
            <v>21</v>
          </cell>
          <cell r="J415">
            <v>12</v>
          </cell>
          <cell r="L415" t="str">
            <v>Aedes albopictus</v>
          </cell>
          <cell r="M415" t="str">
            <v>diptera</v>
          </cell>
          <cell r="N415" t="str">
            <v>WAV</v>
          </cell>
          <cell r="O415">
            <v>37.033333333333331</v>
          </cell>
          <cell r="P415">
            <v>-77.116666666666703</v>
          </cell>
          <cell r="T415">
            <v>614.5</v>
          </cell>
          <cell r="U415" t="str">
            <v>acc</v>
          </cell>
          <cell r="W415" t="str">
            <v>55-20</v>
          </cell>
        </row>
        <row r="416">
          <cell r="A416">
            <v>55</v>
          </cell>
          <cell r="B416" t="str">
            <v>55-ZIO</v>
          </cell>
          <cell r="C416" t="str">
            <v>Urbanski, J; Mogi, M; O'Donnell, D; DeCotiis, M; Toma, T; Armbruster, P</v>
          </cell>
          <cell r="D416" t="str">
            <v>Rapid Adaptive Evolution of Photoperiodic Response during Invasion and Range Expansion across a Climatic Gradient</v>
          </cell>
          <cell r="E416" t="str">
            <v>10.1086/664709</v>
          </cell>
          <cell r="F416" t="str">
            <v>y</v>
          </cell>
          <cell r="G416" t="str">
            <v>a</v>
          </cell>
          <cell r="H416" t="str">
            <v>i</v>
          </cell>
          <cell r="I416">
            <v>21</v>
          </cell>
          <cell r="J416">
            <v>12</v>
          </cell>
          <cell r="L416" t="str">
            <v>Aedes albopictus</v>
          </cell>
          <cell r="M416" t="str">
            <v>diptera</v>
          </cell>
          <cell r="N416" t="str">
            <v>ZIO</v>
          </cell>
          <cell r="O416">
            <v>33.75</v>
          </cell>
          <cell r="P416">
            <v>-80.033333333333303</v>
          </cell>
          <cell r="T416">
            <v>626.5</v>
          </cell>
          <cell r="U416" t="str">
            <v>acc</v>
          </cell>
          <cell r="W416" t="str">
            <v>55-21</v>
          </cell>
        </row>
        <row r="417">
          <cell r="A417">
            <v>56</v>
          </cell>
          <cell r="B417" t="str">
            <v>56-L</v>
          </cell>
          <cell r="C417" t="str">
            <v>VAZNUNES, M; KOVEOS, DS; VEERMAN, A</v>
          </cell>
          <cell r="D417" t="str">
            <v>GEOGRAPHICAL VARIATION IN PHOTOPERIODIC INDUCTION OF DIAPAUSE IN THE SPIDER-MITE (TETRANYCHUS-URTICAE) - A CAUSAL RELATION BETWEEN CRITICAL NIGHT-LENGTH AND CIRCADIAN PERIOD</v>
          </cell>
          <cell r="E417" t="str">
            <v>10.1177/074873049000500105</v>
          </cell>
          <cell r="F417" t="str">
            <v>y</v>
          </cell>
          <cell r="G417" t="str">
            <v>a</v>
          </cell>
          <cell r="H417" t="str">
            <v>i</v>
          </cell>
          <cell r="I417">
            <v>10</v>
          </cell>
          <cell r="J417">
            <v>9</v>
          </cell>
          <cell r="L417" t="str">
            <v>Tetranychus urticae</v>
          </cell>
          <cell r="M417" t="str">
            <v>Trombidiformes</v>
          </cell>
          <cell r="N417" t="str">
            <v>L</v>
          </cell>
          <cell r="O417">
            <v>59.933332999999998</v>
          </cell>
          <cell r="P417">
            <v>30.266667000000002</v>
          </cell>
          <cell r="T417">
            <v>200</v>
          </cell>
          <cell r="U417" t="str">
            <v>global average</v>
          </cell>
          <cell r="W417" t="str">
            <v>56-1</v>
          </cell>
        </row>
        <row r="418">
          <cell r="A418">
            <v>56</v>
          </cell>
          <cell r="B418" t="str">
            <v>56-W</v>
          </cell>
          <cell r="C418" t="str">
            <v>VAZNUNES, M; KOVEOS, DS; VEERMAN, A</v>
          </cell>
          <cell r="D418" t="str">
            <v>GEOGRAPHICAL VARIATION IN PHOTOPERIODIC INDUCTION OF DIAPAUSE IN THE SPIDER-MITE (TETRANYCHUS-URTICAE) - A CAUSAL RELATION BETWEEN CRITICAL NIGHT-LENGTH AND CIRCADIAN PERIOD</v>
          </cell>
          <cell r="E418" t="str">
            <v>10.1177/074873049000500105</v>
          </cell>
          <cell r="F418" t="str">
            <v>y</v>
          </cell>
          <cell r="G418" t="str">
            <v>a</v>
          </cell>
          <cell r="H418" t="str">
            <v>i</v>
          </cell>
          <cell r="I418">
            <v>10</v>
          </cell>
          <cell r="J418">
            <v>8</v>
          </cell>
          <cell r="L418" t="str">
            <v>Tetranychus urticae</v>
          </cell>
          <cell r="M418" t="str">
            <v>Trombidiformes</v>
          </cell>
          <cell r="N418" t="str">
            <v>W</v>
          </cell>
          <cell r="O418">
            <v>52.233330000000002</v>
          </cell>
          <cell r="P418">
            <v>21.016667000000002</v>
          </cell>
          <cell r="T418">
            <v>200</v>
          </cell>
          <cell r="U418" t="str">
            <v>global average</v>
          </cell>
          <cell r="W418" t="str">
            <v>56-1</v>
          </cell>
        </row>
        <row r="419">
          <cell r="A419">
            <v>56</v>
          </cell>
          <cell r="B419" t="str">
            <v>56-V</v>
          </cell>
          <cell r="C419" t="str">
            <v>VAZNUNES, M; KOVEOS, DS; VEERMAN, A</v>
          </cell>
          <cell r="D419" t="str">
            <v>GEOGRAPHICAL VARIATION IN PHOTOPERIODIC INDUCTION OF DIAPAUSE IN THE SPIDER-MITE (TETRANYCHUS-URTICAE) - A CAUSAL RELATION BETWEEN CRITICAL NIGHT-LENGTH AND CIRCADIAN PERIOD</v>
          </cell>
          <cell r="E419" t="str">
            <v>10.1177/074873049000500105</v>
          </cell>
          <cell r="F419" t="str">
            <v>y</v>
          </cell>
          <cell r="G419" t="str">
            <v>a</v>
          </cell>
          <cell r="H419" t="str">
            <v>i</v>
          </cell>
          <cell r="I419">
            <v>10</v>
          </cell>
          <cell r="J419">
            <v>9</v>
          </cell>
          <cell r="L419" t="str">
            <v>Tetranychus urticae</v>
          </cell>
          <cell r="M419" t="str">
            <v>Trombidiformes</v>
          </cell>
          <cell r="N419" t="str">
            <v>V</v>
          </cell>
          <cell r="O419">
            <v>51.866667</v>
          </cell>
          <cell r="P419">
            <v>4.1666670000000003</v>
          </cell>
          <cell r="T419">
            <v>200</v>
          </cell>
          <cell r="U419" t="str">
            <v>global average</v>
          </cell>
          <cell r="W419" t="str">
            <v>56-2</v>
          </cell>
        </row>
        <row r="420">
          <cell r="A420">
            <v>56</v>
          </cell>
          <cell r="B420" t="str">
            <v>56-K</v>
          </cell>
          <cell r="C420" t="str">
            <v>VAZNUNES, M; KOVEOS, DS; VEERMAN, A</v>
          </cell>
          <cell r="D420" t="str">
            <v>GEOGRAPHICAL VARIATION IN PHOTOPERIODIC INDUCTION OF DIAPAUSE IN THE SPIDER-MITE (TETRANYCHUS-URTICAE) - A CAUSAL RELATION BETWEEN CRITICAL NIGHT-LENGTH AND CIRCADIAN PERIOD</v>
          </cell>
          <cell r="E420" t="str">
            <v>10.1177/074873049000500105</v>
          </cell>
          <cell r="F420" t="str">
            <v>y</v>
          </cell>
          <cell r="G420" t="str">
            <v>a</v>
          </cell>
          <cell r="H420" t="str">
            <v>i</v>
          </cell>
          <cell r="I420">
            <v>10</v>
          </cell>
          <cell r="J420">
            <v>7</v>
          </cell>
          <cell r="L420" t="str">
            <v>Tetranychus urticae</v>
          </cell>
          <cell r="M420" t="str">
            <v>Trombidiformes</v>
          </cell>
          <cell r="N420" t="str">
            <v>K</v>
          </cell>
          <cell r="O420">
            <v>51.103332999999999</v>
          </cell>
          <cell r="P420">
            <v>2.654722</v>
          </cell>
          <cell r="T420">
            <v>200</v>
          </cell>
          <cell r="U420" t="str">
            <v>global average</v>
          </cell>
          <cell r="W420" t="str">
            <v>56-2</v>
          </cell>
        </row>
        <row r="421">
          <cell r="A421">
            <v>56</v>
          </cell>
          <cell r="B421" t="str">
            <v>56-S1</v>
          </cell>
          <cell r="C421" t="str">
            <v>VAZNUNES, M; KOVEOS, DS; VEERMAN, A</v>
          </cell>
          <cell r="D421" t="str">
            <v>GEOGRAPHICAL VARIATION IN PHOTOPERIODIC INDUCTION OF DIAPAUSE IN THE SPIDER-MITE (TETRANYCHUS-URTICAE) - A CAUSAL RELATION BETWEEN CRITICAL NIGHT-LENGTH AND CIRCADIAN PERIOD</v>
          </cell>
          <cell r="E421" t="str">
            <v>10.1177/074873049000500105</v>
          </cell>
          <cell r="F421" t="str">
            <v>y</v>
          </cell>
          <cell r="G421" t="str">
            <v>a</v>
          </cell>
          <cell r="H421" t="str">
            <v>i</v>
          </cell>
          <cell r="I421">
            <v>10</v>
          </cell>
          <cell r="J421">
            <v>7</v>
          </cell>
          <cell r="L421" t="str">
            <v>Tetranychus urticae</v>
          </cell>
          <cell r="M421" t="str">
            <v>Trombidiformes</v>
          </cell>
          <cell r="N421" t="str">
            <v>S1</v>
          </cell>
          <cell r="O421">
            <v>46.749994999999998</v>
          </cell>
          <cell r="P421">
            <v>10.066666</v>
          </cell>
          <cell r="R421">
            <v>1450</v>
          </cell>
          <cell r="T421">
            <v>200</v>
          </cell>
          <cell r="U421" t="str">
            <v>global average</v>
          </cell>
          <cell r="W421" t="str">
            <v>56-3</v>
          </cell>
        </row>
        <row r="422">
          <cell r="A422">
            <v>56</v>
          </cell>
          <cell r="B422" t="str">
            <v>56-S2</v>
          </cell>
          <cell r="C422" t="str">
            <v>VAZNUNES, M; KOVEOS, DS; VEERMAN, A</v>
          </cell>
          <cell r="D422" t="str">
            <v>GEOGRAPHICAL VARIATION IN PHOTOPERIODIC INDUCTION OF DIAPAUSE IN THE SPIDER-MITE (TETRANYCHUS-URTICAE) - A CAUSAL RELATION BETWEEN CRITICAL NIGHT-LENGTH AND CIRCADIAN PERIOD</v>
          </cell>
          <cell r="E422" t="str">
            <v>10.1177/074873049000500105</v>
          </cell>
          <cell r="F422" t="str">
            <v>y</v>
          </cell>
          <cell r="G422" t="str">
            <v>a</v>
          </cell>
          <cell r="H422" t="str">
            <v>i</v>
          </cell>
          <cell r="I422">
            <v>10</v>
          </cell>
          <cell r="J422">
            <v>7</v>
          </cell>
          <cell r="L422" t="str">
            <v>Tetranychus urticae</v>
          </cell>
          <cell r="M422" t="str">
            <v>Trombidiformes</v>
          </cell>
          <cell r="N422" t="str">
            <v>S2</v>
          </cell>
          <cell r="O422">
            <v>46.749994999999998</v>
          </cell>
          <cell r="P422">
            <v>10.066666</v>
          </cell>
          <cell r="R422">
            <v>1450</v>
          </cell>
          <cell r="T422">
            <v>200</v>
          </cell>
          <cell r="U422" t="str">
            <v>global average</v>
          </cell>
          <cell r="W422" t="str">
            <v>56-1</v>
          </cell>
        </row>
        <row r="423">
          <cell r="A423">
            <v>56</v>
          </cell>
          <cell r="B423" t="str">
            <v>56-P</v>
          </cell>
          <cell r="C423" t="str">
            <v>VAZNUNES, M; KOVEOS, DS; VEERMAN, A</v>
          </cell>
          <cell r="D423" t="str">
            <v>GEOGRAPHICAL VARIATION IN PHOTOPERIODIC INDUCTION OF DIAPAUSE IN THE SPIDER-MITE (TETRANYCHUS-URTICAE) - A CAUSAL RELATION BETWEEN CRITICAL NIGHT-LENGTH AND CIRCADIAN PERIOD</v>
          </cell>
          <cell r="E423" t="str">
            <v>10.1177/074873049000500105</v>
          </cell>
          <cell r="F423" t="str">
            <v>y</v>
          </cell>
          <cell r="G423" t="str">
            <v>a</v>
          </cell>
          <cell r="H423" t="str">
            <v>i</v>
          </cell>
          <cell r="I423">
            <v>10</v>
          </cell>
          <cell r="J423">
            <v>8</v>
          </cell>
          <cell r="L423" t="str">
            <v>Tetranychus urticae</v>
          </cell>
          <cell r="M423" t="str">
            <v>Trombidiformes</v>
          </cell>
          <cell r="N423" t="str">
            <v>P</v>
          </cell>
          <cell r="O423">
            <v>45.408056000000002</v>
          </cell>
          <cell r="P423">
            <v>11.872222000000001</v>
          </cell>
          <cell r="T423">
            <v>200</v>
          </cell>
          <cell r="U423" t="str">
            <v>global average</v>
          </cell>
          <cell r="W423" t="str">
            <v>56-1</v>
          </cell>
        </row>
        <row r="424">
          <cell r="A424">
            <v>56</v>
          </cell>
          <cell r="B424" t="str">
            <v>56-A</v>
          </cell>
          <cell r="C424" t="str">
            <v>VAZNUNES, M; KOVEOS, DS; VEERMAN, A</v>
          </cell>
          <cell r="D424" t="str">
            <v>GEOGRAPHICAL VARIATION IN PHOTOPERIODIC INDUCTION OF DIAPAUSE IN THE SPIDER-MITE (TETRANYCHUS-URTICAE) - A CAUSAL RELATION BETWEEN CRITICAL NIGHT-LENGTH AND CIRCADIAN PERIOD</v>
          </cell>
          <cell r="E424" t="str">
            <v>10.1177/074873049000500105</v>
          </cell>
          <cell r="F424" t="str">
            <v>y</v>
          </cell>
          <cell r="G424" t="str">
            <v>a</v>
          </cell>
          <cell r="H424" t="str">
            <v>i</v>
          </cell>
          <cell r="I424">
            <v>10</v>
          </cell>
          <cell r="J424">
            <v>9</v>
          </cell>
          <cell r="L424" t="str">
            <v>Tetranychus urticae</v>
          </cell>
          <cell r="M424" t="str">
            <v>Trombidiformes</v>
          </cell>
          <cell r="N424" t="str">
            <v>A</v>
          </cell>
          <cell r="O424">
            <v>44.884999999999998</v>
          </cell>
          <cell r="P424">
            <v>6.3561110000000003</v>
          </cell>
          <cell r="R424">
            <v>1515</v>
          </cell>
          <cell r="T424">
            <v>200</v>
          </cell>
          <cell r="U424" t="str">
            <v>global average</v>
          </cell>
          <cell r="W424" t="str">
            <v>56-2</v>
          </cell>
        </row>
        <row r="425">
          <cell r="A425">
            <v>56</v>
          </cell>
          <cell r="B425" t="str">
            <v>56-T1</v>
          </cell>
          <cell r="C425" t="str">
            <v>VAZNUNES, M; KOVEOS, DS; VEERMAN, A</v>
          </cell>
          <cell r="D425" t="str">
            <v>GEOGRAPHICAL VARIATION IN PHOTOPERIODIC INDUCTION OF DIAPAUSE IN THE SPIDER-MITE (TETRANYCHUS-URTICAE) - A CAUSAL RELATION BETWEEN CRITICAL NIGHT-LENGTH AND CIRCADIAN PERIOD</v>
          </cell>
          <cell r="E425" t="str">
            <v>10.1177/074873049000500105</v>
          </cell>
          <cell r="F425" t="str">
            <v>y</v>
          </cell>
          <cell r="G425" t="str">
            <v>a</v>
          </cell>
          <cell r="H425" t="str">
            <v>i</v>
          </cell>
          <cell r="I425">
            <v>10</v>
          </cell>
          <cell r="J425">
            <v>8</v>
          </cell>
          <cell r="L425" t="str">
            <v>Tetranychus urticae</v>
          </cell>
          <cell r="M425" t="str">
            <v>Trombidiformes</v>
          </cell>
          <cell r="N425" t="str">
            <v>T1</v>
          </cell>
          <cell r="O425">
            <v>40.647221999999999</v>
          </cell>
          <cell r="P425">
            <v>22.963889000000002</v>
          </cell>
          <cell r="T425">
            <v>200</v>
          </cell>
          <cell r="U425" t="str">
            <v>global average</v>
          </cell>
          <cell r="W425" t="str">
            <v>56-2</v>
          </cell>
        </row>
        <row r="426">
          <cell r="A426">
            <v>56</v>
          </cell>
          <cell r="B426" t="str">
            <v>56-T2</v>
          </cell>
          <cell r="C426" t="str">
            <v>VAZNUNES, M; KOVEOS, DS; VEERMAN, A</v>
          </cell>
          <cell r="D426" t="str">
            <v>GEOGRAPHICAL VARIATION IN PHOTOPERIODIC INDUCTION OF DIAPAUSE IN THE SPIDER-MITE (TETRANYCHUS-URTICAE) - A CAUSAL RELATION BETWEEN CRITICAL NIGHT-LENGTH AND CIRCADIAN PERIOD</v>
          </cell>
          <cell r="E426" t="str">
            <v>10.1177/074873049000500105</v>
          </cell>
          <cell r="F426" t="str">
            <v>y</v>
          </cell>
          <cell r="G426" t="str">
            <v>a</v>
          </cell>
          <cell r="H426" t="str">
            <v>i</v>
          </cell>
          <cell r="I426">
            <v>10</v>
          </cell>
          <cell r="J426">
            <v>7</v>
          </cell>
          <cell r="L426" t="str">
            <v>Tetranychus urticae</v>
          </cell>
          <cell r="M426" t="str">
            <v>Trombidiformes</v>
          </cell>
          <cell r="N426" t="str">
            <v>T2</v>
          </cell>
          <cell r="O426">
            <v>40.647221999999999</v>
          </cell>
          <cell r="P426">
            <v>22.963889000000002</v>
          </cell>
          <cell r="T426">
            <v>200</v>
          </cell>
          <cell r="U426" t="str">
            <v>global average</v>
          </cell>
          <cell r="W426" t="str">
            <v>56-3</v>
          </cell>
        </row>
        <row r="427">
          <cell r="A427">
            <v>57</v>
          </cell>
          <cell r="B427" t="str">
            <v>57- JMS</v>
          </cell>
          <cell r="C427" t="str">
            <v>Wang, XP; Yang, QS; Dalin, P; Zhou, XM; Luo, ZW; Lei, CL</v>
          </cell>
          <cell r="D427" t="str">
            <v>Geographic variation in photoperiodic diapause induction and diapause intensity in Sericinus montelus (Lepidoptera: Papilionidae)</v>
          </cell>
          <cell r="E427" t="str">
            <v>10.1111/j.1744-7917.2011.01473.x</v>
          </cell>
          <cell r="F427" t="str">
            <v>y</v>
          </cell>
          <cell r="G427" t="str">
            <v>a</v>
          </cell>
          <cell r="H427" t="str">
            <v>i</v>
          </cell>
          <cell r="I427">
            <v>6</v>
          </cell>
          <cell r="J427">
            <v>7</v>
          </cell>
          <cell r="L427" t="str">
            <v>Sericinus montelus</v>
          </cell>
          <cell r="M427" t="str">
            <v>lepidoptera</v>
          </cell>
          <cell r="N427" t="str">
            <v xml:space="preserve"> JMS</v>
          </cell>
          <cell r="O427">
            <v>46.616666666666667</v>
          </cell>
          <cell r="P427">
            <v>132.48333333333332</v>
          </cell>
          <cell r="T427">
            <v>75</v>
          </cell>
          <cell r="U427" t="str">
            <v>global average</v>
          </cell>
          <cell r="W427">
            <v>57</v>
          </cell>
        </row>
        <row r="428">
          <cell r="A428">
            <v>57</v>
          </cell>
          <cell r="B428" t="str">
            <v>57-BJ</v>
          </cell>
          <cell r="C428" t="str">
            <v>Wang, XP; Yang, QS; Dalin, P; Zhou, XM; Luo, ZW; Lei, CL</v>
          </cell>
          <cell r="D428" t="str">
            <v>Geographic variation in photoperiodic diapause induction and diapause intensity in Sericinus montelus (Lepidoptera: Papilionidae)</v>
          </cell>
          <cell r="E428" t="str">
            <v>10.1111/j.1744-7917.2011.01473.x</v>
          </cell>
          <cell r="F428" t="str">
            <v>y</v>
          </cell>
          <cell r="G428" t="str">
            <v>a</v>
          </cell>
          <cell r="H428" t="str">
            <v>i</v>
          </cell>
          <cell r="I428">
            <v>6</v>
          </cell>
          <cell r="J428">
            <v>8</v>
          </cell>
          <cell r="L428" t="str">
            <v>Sericinus montelus</v>
          </cell>
          <cell r="M428" t="str">
            <v>lepidoptera</v>
          </cell>
          <cell r="N428" t="str">
            <v>BJ</v>
          </cell>
          <cell r="O428">
            <v>40.25</v>
          </cell>
          <cell r="P428">
            <v>115.08333333333333</v>
          </cell>
          <cell r="T428">
            <v>75</v>
          </cell>
          <cell r="U428" t="str">
            <v>global average</v>
          </cell>
          <cell r="W428">
            <v>57</v>
          </cell>
        </row>
        <row r="429">
          <cell r="A429">
            <v>57</v>
          </cell>
          <cell r="B429" t="str">
            <v>57-ZB</v>
          </cell>
          <cell r="C429" t="str">
            <v>Wang, XP; Yang, QS; Dalin, P; Zhou, XM; Luo, ZW; Lei, CL</v>
          </cell>
          <cell r="D429" t="str">
            <v>Geographic variation in photoperiodic diapause induction and diapause intensity in Sericinus montelus (Lepidoptera: Papilionidae)</v>
          </cell>
          <cell r="E429" t="str">
            <v>10.1111/j.1744-7917.2011.01473.x</v>
          </cell>
          <cell r="F429" t="str">
            <v>y</v>
          </cell>
          <cell r="G429" t="str">
            <v>a</v>
          </cell>
          <cell r="H429" t="str">
            <v>i</v>
          </cell>
          <cell r="I429">
            <v>6</v>
          </cell>
          <cell r="J429">
            <v>8</v>
          </cell>
          <cell r="L429" t="str">
            <v>Sericinus montelus</v>
          </cell>
          <cell r="M429" t="str">
            <v>lepidoptera</v>
          </cell>
          <cell r="N429" t="str">
            <v>ZB</v>
          </cell>
          <cell r="O429">
            <v>36.799999999999997</v>
          </cell>
          <cell r="P429">
            <v>118.05</v>
          </cell>
          <cell r="T429">
            <v>75</v>
          </cell>
          <cell r="U429" t="str">
            <v>global average</v>
          </cell>
          <cell r="W429">
            <v>57</v>
          </cell>
        </row>
        <row r="430">
          <cell r="A430">
            <v>57</v>
          </cell>
          <cell r="B430" t="str">
            <v>57-FX</v>
          </cell>
          <cell r="C430" t="str">
            <v>Wang, XP; Yang, QS; Dalin, P; Zhou, XM; Luo, ZW; Lei, CL</v>
          </cell>
          <cell r="D430" t="str">
            <v>Geographic variation in photoperiodic diapause induction and diapause intensity in Sericinus montelus (Lepidoptera: Papilionidae)</v>
          </cell>
          <cell r="E430" t="str">
            <v>10.1111/j.1744-7917.2011.01473.x</v>
          </cell>
          <cell r="F430" t="str">
            <v>y</v>
          </cell>
          <cell r="G430" t="str">
            <v>a</v>
          </cell>
          <cell r="H430" t="str">
            <v>i</v>
          </cell>
          <cell r="I430">
            <v>6</v>
          </cell>
          <cell r="J430">
            <v>7</v>
          </cell>
          <cell r="L430" t="str">
            <v>Sericinus montelus</v>
          </cell>
          <cell r="M430" t="str">
            <v>lepidoptera</v>
          </cell>
          <cell r="N430" t="str">
            <v>FX</v>
          </cell>
          <cell r="O430">
            <v>32.6</v>
          </cell>
          <cell r="P430">
            <v>110.7</v>
          </cell>
          <cell r="T430">
            <v>75</v>
          </cell>
          <cell r="U430" t="str">
            <v>global average</v>
          </cell>
          <cell r="W430">
            <v>57</v>
          </cell>
        </row>
        <row r="431">
          <cell r="A431">
            <v>57</v>
          </cell>
          <cell r="B431" t="str">
            <v>57-WH</v>
          </cell>
          <cell r="C431" t="str">
            <v>Wang, XP; Yang, QS; Dalin, P; Zhou, XM; Luo, ZW; Lei, CL</v>
          </cell>
          <cell r="D431" t="str">
            <v>Geographic variation in photoperiodic diapause induction and diapause intensity in Sericinus montelus (Lepidoptera: Papilionidae)</v>
          </cell>
          <cell r="E431" t="str">
            <v>10.1111/j.1744-7917.2011.01473.x</v>
          </cell>
          <cell r="F431" t="str">
            <v>y</v>
          </cell>
          <cell r="G431" t="str">
            <v>a</v>
          </cell>
          <cell r="H431" t="str">
            <v>i</v>
          </cell>
          <cell r="I431">
            <v>6</v>
          </cell>
          <cell r="J431">
            <v>7</v>
          </cell>
          <cell r="L431" t="str">
            <v>Sericinus montelus</v>
          </cell>
          <cell r="M431" t="str">
            <v>lepidoptera</v>
          </cell>
          <cell r="N431" t="str">
            <v>WH</v>
          </cell>
          <cell r="O431">
            <v>30.55</v>
          </cell>
          <cell r="P431">
            <v>114.31666666666666</v>
          </cell>
          <cell r="T431">
            <v>75</v>
          </cell>
          <cell r="U431" t="str">
            <v>global average</v>
          </cell>
          <cell r="W431">
            <v>57</v>
          </cell>
        </row>
        <row r="432">
          <cell r="A432">
            <v>57</v>
          </cell>
          <cell r="B432" t="str">
            <v>57-HH</v>
          </cell>
          <cell r="C432" t="str">
            <v>Wang, XP; Yang, QS; Dalin, P; Zhou, XM; Luo, ZW; Lei, CL</v>
          </cell>
          <cell r="D432" t="str">
            <v>Geographic variation in photoperiodic diapause induction and diapause intensity in Sericinus montelus (Lepidoptera: Papilionidae)</v>
          </cell>
          <cell r="E432" t="str">
            <v>10.1111/j.1744-7917.2011.01473.x</v>
          </cell>
          <cell r="F432" t="str">
            <v>y</v>
          </cell>
          <cell r="G432" t="str">
            <v>a</v>
          </cell>
          <cell r="H432" t="str">
            <v>i</v>
          </cell>
          <cell r="I432">
            <v>6</v>
          </cell>
          <cell r="J432">
            <v>7</v>
          </cell>
          <cell r="L432" t="str">
            <v>Sericinus montelus</v>
          </cell>
          <cell r="M432" t="str">
            <v>lepidoptera</v>
          </cell>
          <cell r="N432" t="str">
            <v>HH</v>
          </cell>
          <cell r="O432">
            <v>27.55</v>
          </cell>
          <cell r="P432">
            <v>109.96666666666667</v>
          </cell>
          <cell r="T432">
            <v>75</v>
          </cell>
          <cell r="U432" t="str">
            <v>global average</v>
          </cell>
          <cell r="W432">
            <v>57</v>
          </cell>
        </row>
        <row r="433">
          <cell r="A433">
            <v>58</v>
          </cell>
          <cell r="B433" t="str">
            <v>58-</v>
          </cell>
          <cell r="C433" t="str">
            <v>Wegis, MC; Bradshaw, WE; Davison, TE; Holzapfel, CM</v>
          </cell>
          <cell r="D433" t="str">
            <v>Rhythmic components of photoperiodic time measurement in the pitcher-plant mosquito, Wyeomyia smithii</v>
          </cell>
          <cell r="E433" t="str">
            <v>10.1007/s004420050130</v>
          </cell>
          <cell r="F433" t="str">
            <v>y-butreplicate</v>
          </cell>
          <cell r="G433" t="str">
            <v>a</v>
          </cell>
          <cell r="H433" t="str">
            <v>i</v>
          </cell>
          <cell r="I433">
            <v>6</v>
          </cell>
        </row>
        <row r="434">
          <cell r="A434">
            <v>59</v>
          </cell>
          <cell r="B434" t="str">
            <v>59-</v>
          </cell>
          <cell r="C434" t="str">
            <v>Yee, DA; Juliano, SA; Vamosi, SM</v>
          </cell>
          <cell r="D434" t="str">
            <v>Seasonal Photoperiods Alter Developmental Time and Mass of an Invasive Mosquito, Aedes albopictus (Diptera: Culicidae), Across Its North-South Range in the United States</v>
          </cell>
          <cell r="E434" t="str">
            <v>10.1603/ME11132</v>
          </cell>
          <cell r="F434" t="str">
            <v>n</v>
          </cell>
          <cell r="G434" t="str">
            <v>a</v>
          </cell>
          <cell r="H434" t="str">
            <v>i</v>
          </cell>
          <cell r="I434">
            <v>4</v>
          </cell>
          <cell r="L434"/>
        </row>
        <row r="435">
          <cell r="A435">
            <v>60</v>
          </cell>
          <cell r="B435" t="str">
            <v>60-onuma</v>
          </cell>
          <cell r="C435" t="str">
            <v>YOSHIDA, T; KIMURA, MT</v>
          </cell>
          <cell r="D435" t="str">
            <v>RELATION OF THE CIRCADIAN SYSTEM TO THE PHOTOPERIODIC CLOCK IN DROSOPHILA-TRIAURARIA (DIPTERA, DROSOPHILIDAE) - AN APPROACH FROM ANALYSIS OF GEOGRAPHIC-VARIATION</v>
          </cell>
          <cell r="E435" t="str">
            <v>10.1303/aez.29.499</v>
          </cell>
          <cell r="F435" t="str">
            <v>y-ask</v>
          </cell>
          <cell r="G435" t="str">
            <v>a</v>
          </cell>
          <cell r="H435" t="str">
            <v>i</v>
          </cell>
          <cell r="I435">
            <v>3</v>
          </cell>
          <cell r="J435">
            <v>11</v>
          </cell>
          <cell r="L435" t="str">
            <v>Drosophila triauraria</v>
          </cell>
          <cell r="M435" t="str">
            <v>diptera</v>
          </cell>
          <cell r="N435" t="str">
            <v>onuma</v>
          </cell>
          <cell r="O435">
            <v>41.972000000000001</v>
          </cell>
          <cell r="P435">
            <v>140.66909999999999</v>
          </cell>
          <cell r="T435">
            <v>50</v>
          </cell>
          <cell r="U435" t="str">
            <v>global average</v>
          </cell>
          <cell r="W435">
            <v>60</v>
          </cell>
          <cell r="Y435" t="str">
            <v>adult</v>
          </cell>
        </row>
        <row r="436">
          <cell r="A436">
            <v>60</v>
          </cell>
          <cell r="B436" t="str">
            <v>60-oita</v>
          </cell>
          <cell r="C436" t="str">
            <v>YOSHIDA, T; KIMURA, MT</v>
          </cell>
          <cell r="D436" t="str">
            <v>RELATION OF THE CIRCADIAN SYSTEM TO THE PHOTOPERIODIC CLOCK IN DROSOPHILA-TRIAURARIA (DIPTERA, DROSOPHILIDAE) - AN APPROACH FROM ANALYSIS OF GEOGRAPHIC-VARIATION</v>
          </cell>
          <cell r="E436" t="str">
            <v>10.1303/aez.29.499</v>
          </cell>
          <cell r="F436" t="str">
            <v>y-ask</v>
          </cell>
          <cell r="G436" t="str">
            <v>a</v>
          </cell>
          <cell r="H436" t="str">
            <v>i</v>
          </cell>
          <cell r="I436">
            <v>3</v>
          </cell>
          <cell r="J436">
            <v>7</v>
          </cell>
          <cell r="L436" t="str">
            <v>Drosophila triauraria</v>
          </cell>
          <cell r="M436" t="str">
            <v>diptera</v>
          </cell>
          <cell r="N436" t="str">
            <v>oita</v>
          </cell>
          <cell r="O436">
            <v>33.239443999999999</v>
          </cell>
          <cell r="P436">
            <v>131.60916700000001</v>
          </cell>
          <cell r="T436">
            <v>50</v>
          </cell>
          <cell r="U436" t="str">
            <v>global average</v>
          </cell>
          <cell r="W436">
            <v>60</v>
          </cell>
          <cell r="Y436" t="str">
            <v>adult</v>
          </cell>
        </row>
        <row r="437">
          <cell r="A437">
            <v>60</v>
          </cell>
          <cell r="B437" t="str">
            <v>60-yakushima</v>
          </cell>
          <cell r="C437" t="str">
            <v>YOSHIDA, T; KIMURA, MT</v>
          </cell>
          <cell r="D437" t="str">
            <v>RELATION OF THE CIRCADIAN SYSTEM TO THE PHOTOPERIODIC CLOCK IN DROSOPHILA-TRIAURARIA (DIPTERA, DROSOPHILIDAE) - AN APPROACH FROM ANALYSIS OF GEOGRAPHIC-VARIATION</v>
          </cell>
          <cell r="E437" t="str">
            <v>10.1303/aez.29.499</v>
          </cell>
          <cell r="F437" t="str">
            <v>y-ask</v>
          </cell>
          <cell r="G437" t="str">
            <v>a</v>
          </cell>
          <cell r="H437" t="str">
            <v>i</v>
          </cell>
          <cell r="I437">
            <v>3</v>
          </cell>
          <cell r="J437">
            <v>9</v>
          </cell>
          <cell r="L437" t="str">
            <v>Drosophila triauraria</v>
          </cell>
          <cell r="M437" t="str">
            <v>diptera</v>
          </cell>
          <cell r="N437" t="str">
            <v>yakushima</v>
          </cell>
          <cell r="O437">
            <v>30.340287</v>
          </cell>
          <cell r="P437">
            <v>130.52238500000001</v>
          </cell>
          <cell r="T437">
            <v>50</v>
          </cell>
          <cell r="U437" t="str">
            <v>global average</v>
          </cell>
          <cell r="W437">
            <v>60</v>
          </cell>
          <cell r="Y437" t="str">
            <v>adult</v>
          </cell>
        </row>
        <row r="438">
          <cell r="A438">
            <v>61</v>
          </cell>
          <cell r="B438" t="str">
            <v>61-wakkanai</v>
          </cell>
          <cell r="C438" t="str">
            <v>ichijo, N</v>
          </cell>
          <cell r="D438" t="str">
            <v>DISJUNCTIVE CLINE OF CRITICAL PHOTOPERIOD IN THE REPRODUCTIVE DIAPAUSE OF DROSOPHILA LACERTOSA</v>
          </cell>
          <cell r="E438" t="str">
            <v>http://onlinelibrary.wiley.com/doi/10.1111/j.1558-5646.1986.tb00482.x/epdf</v>
          </cell>
          <cell r="F438" t="str">
            <v>y-ask</v>
          </cell>
          <cell r="G438" t="str">
            <v>a</v>
          </cell>
          <cell r="H438" t="str">
            <v>i</v>
          </cell>
          <cell r="I438">
            <v>13</v>
          </cell>
          <cell r="J438">
            <v>7</v>
          </cell>
          <cell r="L438" t="str">
            <v>Drosophila lacertosa</v>
          </cell>
          <cell r="M438" t="str">
            <v>diptera</v>
          </cell>
          <cell r="N438" t="str">
            <v>wakkanai</v>
          </cell>
          <cell r="O438">
            <v>45.397500000000001</v>
          </cell>
          <cell r="P438">
            <v>141.70088100000001</v>
          </cell>
          <cell r="R438">
            <v>40</v>
          </cell>
          <cell r="T438">
            <v>60</v>
          </cell>
          <cell r="U438" t="str">
            <v>global average</v>
          </cell>
        </row>
        <row r="439">
          <cell r="A439">
            <v>61</v>
          </cell>
          <cell r="B439" t="str">
            <v>61-onishica</v>
          </cell>
          <cell r="C439" t="str">
            <v>ichijo, N</v>
          </cell>
          <cell r="D439" t="str">
            <v>DISJUNCTIVE CLINE OF CRITICAL PHOTOPERIOD IN THE REPRODUCTIVE DIAPAUSE OF DROSOPHILA LACERTOSA</v>
          </cell>
          <cell r="E439" t="str">
            <v>http://onlinelibrary.wiley.com/doi/10.1111/j.1558-5646.1986.tb00482.x/epdf</v>
          </cell>
          <cell r="F439" t="str">
            <v>y-ask</v>
          </cell>
          <cell r="G439" t="str">
            <v>a</v>
          </cell>
          <cell r="H439" t="str">
            <v>i</v>
          </cell>
          <cell r="I439">
            <v>13</v>
          </cell>
          <cell r="J439">
            <v>7</v>
          </cell>
          <cell r="L439" t="str">
            <v>Drosophila lacertosa</v>
          </cell>
          <cell r="M439" t="str">
            <v>diptera</v>
          </cell>
          <cell r="N439" t="str">
            <v>onishica</v>
          </cell>
          <cell r="O439">
            <v>44.166666666666664</v>
          </cell>
          <cell r="P439">
            <v>141.662758</v>
          </cell>
          <cell r="R439">
            <v>30</v>
          </cell>
          <cell r="T439">
            <v>60</v>
          </cell>
          <cell r="U439" t="str">
            <v>global average</v>
          </cell>
          <cell r="Z439" t="str">
            <v>uses cited °N but °E from obira (coastline is parallel to E)</v>
          </cell>
        </row>
        <row r="440">
          <cell r="A440">
            <v>61</v>
          </cell>
          <cell r="B440" t="str">
            <v>61-sapporo</v>
          </cell>
          <cell r="C440" t="str">
            <v>ichijo, N</v>
          </cell>
          <cell r="D440" t="str">
            <v>DISJUNCTIVE CLINE OF CRITICAL PHOTOPERIOD IN THE REPRODUCTIVE DIAPAUSE OF DROSOPHILA LACERTOSA</v>
          </cell>
          <cell r="E440" t="str">
            <v>http://onlinelibrary.wiley.com/doi/10.1111/j.1558-5646.1986.tb00482.x/epdf</v>
          </cell>
          <cell r="F440" t="str">
            <v>y-ask</v>
          </cell>
          <cell r="G440" t="str">
            <v>a</v>
          </cell>
          <cell r="H440" t="str">
            <v>i</v>
          </cell>
          <cell r="I440">
            <v>13</v>
          </cell>
          <cell r="J440">
            <v>7</v>
          </cell>
          <cell r="L440" t="str">
            <v>Drosophila lacertosa</v>
          </cell>
          <cell r="M440" t="str">
            <v>diptera</v>
          </cell>
          <cell r="N440" t="str">
            <v>sapporo</v>
          </cell>
          <cell r="O440">
            <v>43.061943999999997</v>
          </cell>
          <cell r="P440">
            <v>141.35416699999999</v>
          </cell>
          <cell r="R440">
            <v>30</v>
          </cell>
          <cell r="T440">
            <v>60</v>
          </cell>
          <cell r="U440" t="str">
            <v>global average</v>
          </cell>
        </row>
        <row r="441">
          <cell r="A441">
            <v>61</v>
          </cell>
          <cell r="B441" t="str">
            <v>61-yakumo</v>
          </cell>
          <cell r="C441" t="str">
            <v>ichijo, N</v>
          </cell>
          <cell r="D441" t="str">
            <v>DISJUNCTIVE CLINE OF CRITICAL PHOTOPERIOD IN THE REPRODUCTIVE DIAPAUSE OF DROSOPHILA LACERTOSA</v>
          </cell>
          <cell r="E441" t="str">
            <v>http://onlinelibrary.wiley.com/doi/10.1111/j.1558-5646.1986.tb00482.x/epdf</v>
          </cell>
          <cell r="F441" t="str">
            <v>y-ask</v>
          </cell>
          <cell r="G441" t="str">
            <v>a</v>
          </cell>
          <cell r="H441" t="str">
            <v>i</v>
          </cell>
          <cell r="I441">
            <v>13</v>
          </cell>
          <cell r="J441">
            <v>7</v>
          </cell>
          <cell r="L441" t="str">
            <v>Drosophila lacertosa</v>
          </cell>
          <cell r="M441" t="str">
            <v>diptera</v>
          </cell>
          <cell r="N441" t="str">
            <v>yakumo</v>
          </cell>
          <cell r="O441">
            <v>42.25</v>
          </cell>
          <cell r="P441">
            <v>140.26666700000001</v>
          </cell>
          <cell r="R441">
            <v>20</v>
          </cell>
          <cell r="T441">
            <v>60</v>
          </cell>
          <cell r="U441" t="str">
            <v>global average</v>
          </cell>
        </row>
        <row r="442">
          <cell r="A442">
            <v>61</v>
          </cell>
          <cell r="B442" t="str">
            <v>61-hakodate</v>
          </cell>
          <cell r="C442" t="str">
            <v>ichijo, N</v>
          </cell>
          <cell r="D442" t="str">
            <v>DISJUNCTIVE CLINE OF CRITICAL PHOTOPERIOD IN THE REPRODUCTIVE DIAPAUSE OF DROSOPHILA LACERTOSA</v>
          </cell>
          <cell r="E442" t="str">
            <v>http://onlinelibrary.wiley.com/doi/10.1111/j.1558-5646.1986.tb00482.x/epdf</v>
          </cell>
          <cell r="F442" t="str">
            <v>y-ask</v>
          </cell>
          <cell r="G442" t="str">
            <v>a</v>
          </cell>
          <cell r="H442" t="str">
            <v>i</v>
          </cell>
          <cell r="I442">
            <v>13</v>
          </cell>
          <cell r="J442">
            <v>7</v>
          </cell>
          <cell r="L442" t="str">
            <v>Drosophila lacertosa</v>
          </cell>
          <cell r="M442" t="str">
            <v>diptera</v>
          </cell>
          <cell r="N442" t="str">
            <v>hakodate</v>
          </cell>
          <cell r="O442">
            <v>41.768819000000001</v>
          </cell>
          <cell r="P442">
            <v>140.72883100000001</v>
          </cell>
          <cell r="R442">
            <v>30</v>
          </cell>
          <cell r="T442">
            <v>60</v>
          </cell>
          <cell r="U442" t="str">
            <v>global average</v>
          </cell>
        </row>
        <row r="443">
          <cell r="A443">
            <v>61</v>
          </cell>
          <cell r="B443" t="str">
            <v>61-kikonai</v>
          </cell>
          <cell r="C443" t="str">
            <v>ichijo, N</v>
          </cell>
          <cell r="D443" t="str">
            <v>DISJUNCTIVE CLINE OF CRITICAL PHOTOPERIOD IN THE REPRODUCTIVE DIAPAUSE OF DROSOPHILA LACERTOSA</v>
          </cell>
          <cell r="E443" t="str">
            <v>http://onlinelibrary.wiley.com/doi/10.1111/j.1558-5646.1986.tb00482.x/epdf</v>
          </cell>
          <cell r="F443" t="str">
            <v>y-ask</v>
          </cell>
          <cell r="G443" t="str">
            <v>a</v>
          </cell>
          <cell r="H443" t="str">
            <v>i</v>
          </cell>
          <cell r="I443">
            <v>13</v>
          </cell>
          <cell r="J443">
            <v>7</v>
          </cell>
          <cell r="L443" t="str">
            <v>Drosophila lacertosa</v>
          </cell>
          <cell r="M443" t="str">
            <v>diptera</v>
          </cell>
          <cell r="N443" t="str">
            <v>kikonai</v>
          </cell>
          <cell r="O443">
            <v>41.683332999999998</v>
          </cell>
          <cell r="P443">
            <v>140.433333</v>
          </cell>
          <cell r="R443">
            <v>40</v>
          </cell>
          <cell r="T443">
            <v>60</v>
          </cell>
          <cell r="U443" t="str">
            <v>global average</v>
          </cell>
        </row>
        <row r="444">
          <cell r="A444">
            <v>61</v>
          </cell>
          <cell r="B444" t="str">
            <v>61-matsumae</v>
          </cell>
          <cell r="C444" t="str">
            <v>ichijo, N</v>
          </cell>
          <cell r="D444" t="str">
            <v>DISJUNCTIVE CLINE OF CRITICAL PHOTOPERIOD IN THE REPRODUCTIVE DIAPAUSE OF DROSOPHILA LACERTOSA</v>
          </cell>
          <cell r="E444" t="str">
            <v>http://onlinelibrary.wiley.com/doi/10.1111/j.1558-5646.1986.tb00482.x/epdf</v>
          </cell>
          <cell r="F444" t="str">
            <v>y-ask</v>
          </cell>
          <cell r="G444" t="str">
            <v>a</v>
          </cell>
          <cell r="H444" t="str">
            <v>i</v>
          </cell>
          <cell r="I444">
            <v>13</v>
          </cell>
          <cell r="J444">
            <v>7</v>
          </cell>
          <cell r="L444" t="str">
            <v>Drosophila lacertosa</v>
          </cell>
          <cell r="M444" t="str">
            <v>diptera</v>
          </cell>
          <cell r="N444" t="str">
            <v>matsumae</v>
          </cell>
          <cell r="O444">
            <v>41.429167</v>
          </cell>
          <cell r="P444">
            <v>140.11111099999999</v>
          </cell>
          <cell r="R444">
            <v>20</v>
          </cell>
          <cell r="T444">
            <v>60</v>
          </cell>
          <cell r="U444" t="str">
            <v>global average</v>
          </cell>
        </row>
        <row r="445">
          <cell r="A445">
            <v>61</v>
          </cell>
          <cell r="B445" t="str">
            <v>61-Oma</v>
          </cell>
          <cell r="C445" t="str">
            <v>ichijo, N</v>
          </cell>
          <cell r="D445" t="str">
            <v>DISJUNCTIVE CLINE OF CRITICAL PHOTOPERIOD IN THE REPRODUCTIVE DIAPAUSE OF DROSOPHILA LACERTOSA</v>
          </cell>
          <cell r="E445" t="str">
            <v>http://onlinelibrary.wiley.com/doi/10.1111/j.1558-5646.1986.tb00482.x/epdf</v>
          </cell>
          <cell r="F445" t="str">
            <v>y-ask</v>
          </cell>
          <cell r="G445" t="str">
            <v>a</v>
          </cell>
          <cell r="H445" t="str">
            <v>i</v>
          </cell>
          <cell r="I445">
            <v>13</v>
          </cell>
          <cell r="J445">
            <v>7</v>
          </cell>
          <cell r="L445" t="str">
            <v>Drosophila lacertosa</v>
          </cell>
          <cell r="M445" t="str">
            <v>diptera</v>
          </cell>
          <cell r="N445" t="str">
            <v>Oma</v>
          </cell>
          <cell r="O445">
            <v>41.52675</v>
          </cell>
          <cell r="P445">
            <v>140.90733299999999</v>
          </cell>
          <cell r="R445">
            <v>30</v>
          </cell>
          <cell r="T445">
            <v>60</v>
          </cell>
          <cell r="U445" t="str">
            <v>global average</v>
          </cell>
        </row>
        <row r="446">
          <cell r="A446">
            <v>61</v>
          </cell>
          <cell r="B446" t="str">
            <v>61-Minmaya</v>
          </cell>
          <cell r="C446" t="str">
            <v>ichijo, N</v>
          </cell>
          <cell r="D446" t="str">
            <v>DISJUNCTIVE CLINE OF CRITICAL PHOTOPERIOD IN THE REPRODUCTIVE DIAPAUSE OF DROSOPHILA LACERTOSA</v>
          </cell>
          <cell r="E446" t="str">
            <v>http://onlinelibrary.wiley.com/doi/10.1111/j.1558-5646.1986.tb00482.x/epdf</v>
          </cell>
          <cell r="F446" t="str">
            <v>y-ask</v>
          </cell>
          <cell r="G446" t="str">
            <v>a</v>
          </cell>
          <cell r="H446" t="str">
            <v>i</v>
          </cell>
          <cell r="I446">
            <v>13</v>
          </cell>
          <cell r="J446">
            <v>7</v>
          </cell>
          <cell r="L446" t="str">
            <v>Drosophila lacertosa</v>
          </cell>
          <cell r="M446" t="str">
            <v>diptera</v>
          </cell>
          <cell r="N446" t="str">
            <v>Minmaya</v>
          </cell>
          <cell r="O446">
            <v>41.197028000000003</v>
          </cell>
          <cell r="P446">
            <v>140.429889</v>
          </cell>
          <cell r="R446">
            <v>20</v>
          </cell>
          <cell r="T446">
            <v>60</v>
          </cell>
          <cell r="U446" t="str">
            <v>global average</v>
          </cell>
        </row>
        <row r="447">
          <cell r="A447">
            <v>61</v>
          </cell>
          <cell r="B447" t="str">
            <v>61-rikuchunakano</v>
          </cell>
          <cell r="C447" t="str">
            <v>ichijo, N</v>
          </cell>
          <cell r="D447" t="str">
            <v>DISJUNCTIVE CLINE OF CRITICAL PHOTOPERIOD IN THE REPRODUCTIVE DIAPAUSE OF DROSOPHILA LACERTOSA</v>
          </cell>
          <cell r="E447" t="str">
            <v>http://onlinelibrary.wiley.com/doi/10.1111/j.1558-5646.1986.tb00482.x/epdf</v>
          </cell>
          <cell r="F447" t="str">
            <v>y-ask</v>
          </cell>
          <cell r="G447" t="str">
            <v>a</v>
          </cell>
          <cell r="H447" t="str">
            <v>i</v>
          </cell>
          <cell r="I447">
            <v>13</v>
          </cell>
          <cell r="J447">
            <v>7</v>
          </cell>
          <cell r="L447" t="str">
            <v>Drosophila lacertosa</v>
          </cell>
          <cell r="M447" t="str">
            <v>diptera</v>
          </cell>
          <cell r="N447" t="str">
            <v>rikuchunakano</v>
          </cell>
          <cell r="O447">
            <v>40.304900000000004</v>
          </cell>
          <cell r="P447">
            <v>141.7877</v>
          </cell>
          <cell r="R447">
            <v>10</v>
          </cell>
          <cell r="T447">
            <v>60</v>
          </cell>
          <cell r="U447" t="str">
            <v>global average</v>
          </cell>
        </row>
        <row r="448">
          <cell r="A448">
            <v>61</v>
          </cell>
          <cell r="B448" t="str">
            <v>61-miyako</v>
          </cell>
          <cell r="C448" t="str">
            <v>ichijo, N</v>
          </cell>
          <cell r="D448" t="str">
            <v>DISJUNCTIVE CLINE OF CRITICAL PHOTOPERIOD IN THE REPRODUCTIVE DIAPAUSE OF DROSOPHILA LACERTOSA</v>
          </cell>
          <cell r="E448" t="str">
            <v>http://onlinelibrary.wiley.com/doi/10.1111/j.1558-5646.1986.tb00482.x/epdf</v>
          </cell>
          <cell r="F448" t="str">
            <v>y-ask</v>
          </cell>
          <cell r="G448" t="str">
            <v>a</v>
          </cell>
          <cell r="H448" t="str">
            <v>i</v>
          </cell>
          <cell r="I448">
            <v>13</v>
          </cell>
          <cell r="J448">
            <v>7</v>
          </cell>
          <cell r="L448" t="str">
            <v>Drosophila lacertosa</v>
          </cell>
          <cell r="M448" t="str">
            <v>diptera</v>
          </cell>
          <cell r="N448" t="str">
            <v>miyako</v>
          </cell>
          <cell r="O448">
            <v>39.641388999999997</v>
          </cell>
          <cell r="P448">
            <v>141.957222</v>
          </cell>
          <cell r="R448">
            <v>120</v>
          </cell>
          <cell r="T448">
            <v>60</v>
          </cell>
          <cell r="U448" t="str">
            <v>global average</v>
          </cell>
        </row>
        <row r="449">
          <cell r="A449">
            <v>61</v>
          </cell>
          <cell r="B449" t="str">
            <v>61-togatta</v>
          </cell>
          <cell r="C449" t="str">
            <v>ichijo, N</v>
          </cell>
          <cell r="D449" t="str">
            <v>DISJUNCTIVE CLINE OF CRITICAL PHOTOPERIOD IN THE REPRODUCTIVE DIAPAUSE OF DROSOPHILA LACERTOSA</v>
          </cell>
          <cell r="E449" t="str">
            <v>http://onlinelibrary.wiley.com/doi/10.1111/j.1558-5646.1986.tb00482.x/epdf</v>
          </cell>
          <cell r="F449" t="str">
            <v>y-ask</v>
          </cell>
          <cell r="G449" t="str">
            <v>a</v>
          </cell>
          <cell r="H449" t="str">
            <v>i</v>
          </cell>
          <cell r="I449">
            <v>13</v>
          </cell>
          <cell r="J449">
            <v>7</v>
          </cell>
          <cell r="L449" t="str">
            <v>Drosophila lacertosa</v>
          </cell>
          <cell r="M449" t="str">
            <v>diptera</v>
          </cell>
          <cell r="N449" t="str">
            <v>togatta</v>
          </cell>
          <cell r="O449">
            <v>38.125104166666667</v>
          </cell>
          <cell r="P449">
            <v>140.57222222222222</v>
          </cell>
          <cell r="R449">
            <v>300</v>
          </cell>
          <cell r="T449">
            <v>60</v>
          </cell>
          <cell r="U449" t="str">
            <v>global average</v>
          </cell>
        </row>
        <row r="450">
          <cell r="A450">
            <v>61</v>
          </cell>
          <cell r="B450" t="str">
            <v>61-yugashima</v>
          </cell>
          <cell r="C450" t="str">
            <v>ichijo, N</v>
          </cell>
          <cell r="D450" t="str">
            <v>DISJUNCTIVE CLINE OF CRITICAL PHOTOPERIOD IN THE REPRODUCTIVE DIAPAUSE OF DROSOPHILA LACERTOSA</v>
          </cell>
          <cell r="E450" t="str">
            <v>http://onlinelibrary.wiley.com/doi/10.1111/j.1558-5646.1986.tb00482.x/epdf</v>
          </cell>
          <cell r="F450" t="str">
            <v>y-ask</v>
          </cell>
          <cell r="G450" t="str">
            <v>a</v>
          </cell>
          <cell r="H450" t="str">
            <v>i</v>
          </cell>
          <cell r="I450">
            <v>13</v>
          </cell>
          <cell r="J450">
            <v>7</v>
          </cell>
          <cell r="L450" t="str">
            <v>Drosophila lacertosa</v>
          </cell>
          <cell r="M450" t="str">
            <v>diptera</v>
          </cell>
          <cell r="N450" t="str">
            <v>yugashima</v>
          </cell>
          <cell r="O450">
            <v>34.893055555555556</v>
          </cell>
          <cell r="P450">
            <v>138.93055555555554</v>
          </cell>
          <cell r="R450">
            <v>230</v>
          </cell>
          <cell r="T450">
            <v>60</v>
          </cell>
          <cell r="U450" t="str">
            <v>global average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s" refreshedDate="43174.419632291669" createdVersion="6" refreshedVersion="6" minRefreshableVersion="3" recordCount="450">
  <cacheSource type="worksheet">
    <worksheetSource ref="A1:Z451" sheet="metadata"/>
  </cacheSource>
  <cacheFields count="26">
    <cacheField name="ID" numFmtId="0">
      <sharedItems containsMixedTypes="1" containsNumber="1" containsInteger="1" minValue="1" maxValue="6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s v=""/>
      </sharedItems>
    </cacheField>
    <cacheField name="line-ID" numFmtId="0">
      <sharedItems/>
    </cacheField>
    <cacheField name="AU" numFmtId="0">
      <sharedItems/>
    </cacheField>
    <cacheField name="TI" numFmtId="0">
      <sharedItems/>
    </cacheField>
    <cacheField name="DI" numFmtId="0">
      <sharedItems/>
    </cacheField>
    <cacheField name="usable" numFmtId="0">
      <sharedItems count="11">
        <s v="y"/>
        <s v="y-askfordata"/>
        <s v="y-ask"/>
        <s v="y?"/>
        <s v="y-no_acc"/>
        <s v="y-askcoordinates"/>
        <s v="n"/>
        <s v="y-reqested"/>
        <s v="no but ask"/>
        <s v="y-butreplicate"/>
        <s v=""/>
      </sharedItems>
    </cacheField>
    <cacheField name="animal" numFmtId="0">
      <sharedItems/>
    </cacheField>
    <cacheField name="vertebrate" numFmtId="0">
      <sharedItems/>
    </cacheField>
    <cacheField name="pops_with_Dia" numFmtId="0">
      <sharedItems containsMixedTypes="1" containsNumber="1" containsInteger="1" minValue="3" maxValue="105"/>
    </cacheField>
    <cacheField name="n_dls" numFmtId="0">
      <sharedItems containsSemiMixedTypes="0" containsString="0" containsNumber="1" containsInteger="1" minValue="0" maxValue="44"/>
    </cacheField>
    <cacheField name="access" numFmtId="0">
      <sharedItems/>
    </cacheField>
    <cacheField name="spec" numFmtId="0">
      <sharedItems/>
    </cacheField>
    <cacheField name="order" numFmtId="0">
      <sharedItems/>
    </cacheField>
    <cacheField name="pop" numFmtId="0">
      <sharedItems containsMixedTypes="1" containsNumber="1" containsInteger="1" minValue="1" maxValue="32"/>
    </cacheField>
    <cacheField name="degN" numFmtId="0">
      <sharedItems containsMixedTypes="1" containsNumber="1" minValue="18.332999999999998" maxValue="128.6"/>
    </cacheField>
    <cacheField name="degE" numFmtId="0">
      <sharedItems containsMixedTypes="1" containsNumber="1" minValue="-141.18333333333334" maxValue="143.73333299999999"/>
    </cacheField>
    <cacheField name="acc_coord" numFmtId="0">
      <sharedItems containsMixedTypes="1" containsNumber="1" minValue="1E-3" maxValue="1"/>
    </cacheField>
    <cacheField name="alt" numFmtId="0">
      <sharedItems containsMixedTypes="1" containsNumber="1" minValue="1.9" maxValue="1515"/>
    </cacheField>
    <cacheField name="acc_alt" numFmtId="0">
      <sharedItems containsMixedTypes="1" containsNumber="1" containsInteger="1" minValue="400" maxValue="400"/>
    </cacheField>
    <cacheField name="N_per_dl+pop" numFmtId="0">
      <sharedItems containsMixedTypes="1" containsNumber="1" minValue="6" maxValue="1380"/>
    </cacheField>
    <cacheField name="nmethod" numFmtId="0">
      <sharedItems/>
    </cacheField>
    <cacheField name="block" numFmtId="0">
      <sharedItems containsMixedTypes="1" containsNumber="1" containsInteger="1" minValue="6" maxValue="44"/>
    </cacheField>
    <cacheField name="pic" numFmtId="0">
      <sharedItems containsMixedTypes="1" containsNumber="1" containsInteger="1" minValue="5" maxValue="60"/>
    </cacheField>
    <cacheField name="required_cor" numFmtId="0">
      <sharedItems containsMixedTypes="1" containsNumber="1" containsInteger="1" minValue="21" maxValue="21"/>
    </cacheField>
    <cacheField name="d_sta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s v="1-el_paso"/>
    <s v="ANKERSMIT, GW; ADKISSON, PL"/>
    <s v="PHOTOPERIODIC RESPONSES OF CERTAIN GEOGRAPHICAL STRAINS OF PECTINOPHORA GOSSYPIELLA (LEPIDOPTERA)"/>
    <s v="10.1016/0022-1910(67)90067-4"/>
    <x v="0"/>
    <s v="a"/>
    <s v="i"/>
    <n v="3"/>
    <n v="5"/>
    <s v=""/>
    <s v="Pectinophora gossypiella"/>
    <s v="lepidoptera"/>
    <s v="el_paso"/>
    <n v="31.779"/>
    <n v="-106.47799999999999"/>
    <n v="1"/>
    <s v=""/>
    <s v=""/>
    <n v="275"/>
    <s v="pop average"/>
    <s v=""/>
    <s v="1_1"/>
    <s v=""/>
    <s v="larval"/>
    <s v=""/>
  </r>
  <r>
    <x v="0"/>
    <s v="1-port_lavaca"/>
    <s v="ANKERSMIT, GW; ADKISSON, PL"/>
    <s v="PHOTOPERIODIC RESPONSES OF CERTAIN GEOGRAPHICAL STRAINS OF PECTINOPHORA GOSSYPIELLA (LEPIDOPTERA)"/>
    <s v="10.1016/0022-1910(67)90067-4"/>
    <x v="0"/>
    <s v="a"/>
    <s v="i"/>
    <n v="3"/>
    <n v="6"/>
    <s v=""/>
    <s v="Pectinophora gossypiella"/>
    <s v="lepidoptera"/>
    <s v="port_lavaca"/>
    <n v="28.61"/>
    <n v="-96.629000000000005"/>
    <n v="1"/>
    <s v=""/>
    <s v=""/>
    <n v="275"/>
    <s v="pop average"/>
    <s v=""/>
    <s v="1_2"/>
    <s v=""/>
    <s v="larval"/>
    <s v=""/>
  </r>
  <r>
    <x v="0"/>
    <s v="1-virgin_is"/>
    <s v="ANKERSMIT, GW; ADKISSON, PL"/>
    <s v="PHOTOPERIODIC RESPONSES OF CERTAIN GEOGRAPHICAL STRAINS OF PECTINOPHORA GOSSYPIELLA (LEPIDOPTERA)"/>
    <s v="10.1016/0022-1910(67)90067-4"/>
    <x v="0"/>
    <s v="a"/>
    <s v="i"/>
    <n v="3"/>
    <n v="4"/>
    <s v=""/>
    <s v="Pectinophora gossypiella"/>
    <s v="lepidoptera"/>
    <s v="virgin_is"/>
    <n v="18.332999999999998"/>
    <n v="-64.75"/>
    <n v="1"/>
    <s v=""/>
    <s v=""/>
    <n v="175"/>
    <s v="pop average"/>
    <s v=""/>
    <s v="1_3"/>
    <s v=""/>
    <s v="larval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Wyeomyia smithii"/>
    <s v="diptera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1"/>
    <s v="2-"/>
    <s v="BRADSHAW, WE"/>
    <s v="GEOGRAPHY OF PHOTOPERIODIC RESPONSE IN DIAPAUSING MOSQUITO"/>
    <s v="10.1038/262384b0"/>
    <x v="1"/>
    <s v="a"/>
    <s v="i"/>
    <n v="22"/>
    <n v="16"/>
    <s v=""/>
    <s v=""/>
    <s v=""/>
    <s v=""/>
    <s v=""/>
    <s v=""/>
    <s v=""/>
    <s v=""/>
    <s v=""/>
    <s v=""/>
    <s v=""/>
    <s v=""/>
    <s v=""/>
    <s v=""/>
    <s v=""/>
    <s v=""/>
  </r>
  <r>
    <x v="2"/>
    <s v="3-valence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valence"/>
    <n v="44.932499999999997"/>
    <n v="4.8911110000000004"/>
    <s v="NA"/>
    <s v=""/>
    <s v=""/>
    <n v="752"/>
    <s v="acc"/>
    <s v=""/>
    <s v="t3"/>
    <s v=""/>
    <s v=""/>
    <s v=""/>
  </r>
  <r>
    <x v="2"/>
    <s v="3-Saint-marcellin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Saint-marcellin"/>
    <n v="45.153888999999999"/>
    <n v="5.3205559999999998"/>
    <s v="NA"/>
    <s v=""/>
    <s v=""/>
    <n v="236"/>
    <s v="acc"/>
    <s v=""/>
    <s v="t3"/>
    <s v=""/>
    <s v=""/>
    <s v=""/>
  </r>
  <r>
    <x v="2"/>
    <s v="3-Avignon1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Avignon1"/>
    <n v="43.948611"/>
    <n v="4.8083330000000002"/>
    <s v="NA"/>
    <s v=""/>
    <s v=""/>
    <n v="265"/>
    <s v="acc"/>
    <s v=""/>
    <s v="t3"/>
    <s v=""/>
    <s v=""/>
    <s v=""/>
  </r>
  <r>
    <x v="2"/>
    <s v="3-Avignon2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Avignon2"/>
    <n v="43.948611"/>
    <n v="4.8083330000000002"/>
    <s v="NA"/>
    <s v=""/>
    <s v=""/>
    <n v="1380"/>
    <s v="acc"/>
    <s v=""/>
    <s v="t3"/>
    <s v=""/>
    <s v=""/>
    <s v=""/>
  </r>
  <r>
    <x v="2"/>
    <s v="3-Manosque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Manosque"/>
    <n v="43.833333000000003"/>
    <n v="5.7830560000000002"/>
    <s v="NA"/>
    <s v=""/>
    <s v=""/>
    <n v="286"/>
    <s v="acc"/>
    <s v=""/>
    <s v="t3"/>
    <s v=""/>
    <s v=""/>
    <s v=""/>
  </r>
  <r>
    <x v="2"/>
    <s v="3-Rennes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Rennes"/>
    <n v="48.114167000000002"/>
    <n v="-1.680833"/>
    <s v="NA"/>
    <s v=""/>
    <s v=""/>
    <n v="174"/>
    <s v="acc"/>
    <s v=""/>
    <s v="t3"/>
    <s v=""/>
    <s v=""/>
    <s v=""/>
  </r>
  <r>
    <x v="2"/>
    <s v="3-Chambery"/>
    <s v="BUES, R; TOUBON, JF; POITOUT, HS"/>
    <s v="ECOPHYSIOLOGICAL AND ENZYMATIC VARIABILITY OF CYDIA-POMONELLA L ACCORDING TO GEOGRAPHICAL ORIGIN AND HOST-PLANT"/>
    <s v="10.1051/agro:19950306"/>
    <x v="0"/>
    <s v="a"/>
    <s v="i"/>
    <n v="7"/>
    <n v="3"/>
    <s v=""/>
    <s v="Cydia pomonella "/>
    <s v="lepidoptera"/>
    <s v="Chambery"/>
    <n v="45.566389000000001"/>
    <n v="5.920833"/>
    <s v="NA"/>
    <s v=""/>
    <s v=""/>
    <n v="213"/>
    <s v="acc"/>
    <s v=""/>
    <s v="t3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a"/>
    <s v="i"/>
    <n v="6"/>
    <n v="0"/>
    <s v="n"/>
    <s v="Wyeomyia smithii"/>
    <s v="diptera"/>
    <s v=""/>
    <s v=""/>
    <s v=""/>
    <s v=""/>
    <s v=""/>
    <s v=""/>
    <s v=""/>
    <s v=""/>
    <s v=""/>
    <s v="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a"/>
    <s v="i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a"/>
    <s v="i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a"/>
    <s v="i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"/>
    <s v="4-"/>
    <s v="CAMPBELL, MD; BRADSHAW, WE"/>
    <s v="GENETIC COORDINATION OF DIAPAUSE IN THE PITCHERPLANT MOSQUITO, WYEOMYIA-SMITHII (DIPTERA, CULICIDAE)"/>
    <s v="10.1093/aesa/85.4.445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4"/>
    <s v="5-Guangzhou"/>
    <s v="Chen, YS; Chen, C; He, HM; Xia, QW; Xue, FS"/>
    <s v="Geographic variation in diapause induction and termination of the cotton bollworm, Helicoverpa armigera Hubner (Lepidoptera: Noctuidae)"/>
    <s v="10.1016/j.jinsphys.2013.06.002"/>
    <x v="0"/>
    <s v="a"/>
    <s v="i"/>
    <n v="5"/>
    <n v="6"/>
    <s v=""/>
    <s v="Helicoverpa armigera"/>
    <s v="lepidoptera"/>
    <s v="Guangzhou"/>
    <n v="23.08"/>
    <n v="113.14"/>
    <n v="0.01"/>
    <s v=""/>
    <s v=""/>
    <n v="71.5"/>
    <s v="global average"/>
    <s v=""/>
    <n v="5"/>
    <s v=""/>
    <s v="pupal"/>
    <s v=""/>
  </r>
  <r>
    <x v="4"/>
    <s v="5-Yongxiu"/>
    <s v="Chen, YS; Chen, C; He, HM; Xia, QW; Xue, FS"/>
    <s v="Geographic variation in diapause induction and termination of the cotton bollworm, Helicoverpa armigera Hubner (Lepidoptera: Noctuidae)"/>
    <s v="10.1016/j.jinsphys.2013.06.002"/>
    <x v="0"/>
    <s v="a"/>
    <s v="i"/>
    <n v="5"/>
    <n v="6"/>
    <s v=""/>
    <s v="Helicoverpa armigera"/>
    <s v="lepidoptera"/>
    <s v="Yongxiu"/>
    <n v="29.04"/>
    <n v="116.82"/>
    <n v="0.01"/>
    <s v=""/>
    <s v=""/>
    <n v="71.5"/>
    <s v="global average"/>
    <s v=""/>
    <n v="5"/>
    <s v=""/>
    <s v="pupal"/>
    <s v=""/>
  </r>
  <r>
    <x v="4"/>
    <s v="5-Taian"/>
    <s v="Chen, YS; Chen, C; He, HM; Xia, QW; Xue, FS"/>
    <s v="Geographic variation in diapause induction and termination of the cotton bollworm, Helicoverpa armigera Hubner (Lepidoptera: Noctuidae)"/>
    <s v="10.1016/j.jinsphys.2013.06.002"/>
    <x v="0"/>
    <s v="a"/>
    <s v="i"/>
    <n v="5"/>
    <n v="6"/>
    <s v=""/>
    <s v="Helicoverpa armigera"/>
    <s v="lepidoptera"/>
    <s v="Taian"/>
    <n v="36.15"/>
    <n v="116.59"/>
    <n v="0.01"/>
    <s v=""/>
    <s v=""/>
    <n v="71.5"/>
    <s v="global average"/>
    <s v=""/>
    <n v="5"/>
    <s v=""/>
    <s v="pupal"/>
    <s v=""/>
  </r>
  <r>
    <x v="4"/>
    <s v="5-Langfang"/>
    <s v="Chen, YS; Chen, C; He, HM; Xia, QW; Xue, FS"/>
    <s v="Geographic variation in diapause induction and termination of the cotton bollworm, Helicoverpa armigera Hubner (Lepidoptera: Noctuidae)"/>
    <s v="10.1016/j.jinsphys.2013.06.002"/>
    <x v="0"/>
    <s v="a"/>
    <s v="i"/>
    <n v="5"/>
    <n v="6"/>
    <s v=""/>
    <s v="Helicoverpa armigera"/>
    <s v="lepidoptera"/>
    <s v="Langfang"/>
    <n v="39.31"/>
    <n v="116.42"/>
    <n v="0.01"/>
    <s v=""/>
    <s v=""/>
    <n v="71.5"/>
    <s v="global average"/>
    <s v=""/>
    <n v="5"/>
    <s v=""/>
    <s v="pupal"/>
    <s v=""/>
  </r>
  <r>
    <x v="4"/>
    <s v="5-Kazuo"/>
    <s v="Chen, YS; Chen, C; He, HM; Xia, QW; Xue, FS"/>
    <s v="Geographic variation in diapause induction and termination of the cotton bollworm, Helicoverpa armigera Hubner (Lepidoptera: Noctuidae)"/>
    <s v="10.1016/j.jinsphys.2013.06.002"/>
    <x v="0"/>
    <s v="a"/>
    <s v="i"/>
    <n v="5"/>
    <n v="6"/>
    <s v=""/>
    <s v="Helicoverpa armigera"/>
    <s v="lepidoptera"/>
    <s v="Kazuo"/>
    <n v="41.34"/>
    <n v="120.27"/>
    <n v="0.01"/>
    <s v=""/>
    <s v=""/>
    <n v="71.5"/>
    <s v="global average"/>
    <s v=""/>
    <n v="5"/>
    <s v=""/>
    <s v="pupal"/>
    <s v=""/>
  </r>
  <r>
    <x v="5"/>
    <s v="6-KO"/>
    <s v="KIMURA, MT"/>
    <s v="Geographic variation of reproductive diapause in the Drosophila auraria complex (Diptera: Drosophilidae)"/>
    <s v="10.1111/j.1365-3032.1984.tb00784.x"/>
    <x v="0"/>
    <s v="a"/>
    <s v="i"/>
    <n v="10"/>
    <n v="7"/>
    <s v="n"/>
    <s v="Drosophila auraria"/>
    <s v="diptera"/>
    <s v="KO"/>
    <n v="44.774360999999999"/>
    <n v="142.254389"/>
    <n v="0.1"/>
    <s v=""/>
    <s v=""/>
    <n v="110"/>
    <s v="global average"/>
    <s v=""/>
    <n v="6"/>
    <s v=""/>
    <s v=""/>
    <s v=""/>
  </r>
  <r>
    <x v="5"/>
    <s v="6-SP"/>
    <s v="KIMURA, MT"/>
    <s v="Geographic variation of reproductive diapause in the Drosophila auraria complex (Diptera: Drosophilidae)"/>
    <s v="10.1111/j.1365-3032.1984.tb00784.x"/>
    <x v="0"/>
    <s v="a"/>
    <s v="i"/>
    <n v="10"/>
    <n v="5"/>
    <s v="n"/>
    <s v="Drosophila auraria"/>
    <s v="diptera"/>
    <s v="SP"/>
    <n v="43.06861"/>
    <n v="141.35077999999999"/>
    <n v="0.1"/>
    <s v=""/>
    <s v=""/>
    <n v="110"/>
    <s v="global average"/>
    <s v=""/>
    <n v="6"/>
    <s v=""/>
    <s v=""/>
    <s v=""/>
  </r>
  <r>
    <x v="5"/>
    <s v="6-ON"/>
    <s v="KIMURA, MT"/>
    <s v="Geographic variation of reproductive diapause in the Drosophila auraria complex (Diptera: Drosophilidae)"/>
    <s v="10.1111/j.1365-3032.1984.tb00784.x"/>
    <x v="0"/>
    <s v="a"/>
    <s v="i"/>
    <n v="10"/>
    <n v="7"/>
    <s v="n"/>
    <s v="Drosophila auraria"/>
    <s v="diptera"/>
    <s v="ON"/>
    <n v="41.972000000000001"/>
    <n v="140.66909999999999"/>
    <n v="0.1"/>
    <s v=""/>
    <s v=""/>
    <n v="110"/>
    <s v="global average"/>
    <s v=""/>
    <n v="6"/>
    <s v=""/>
    <s v=""/>
    <s v=""/>
  </r>
  <r>
    <x v="5"/>
    <s v="6-SM"/>
    <s v="KIMURA, MT"/>
    <s v="Geographic variation of reproductive diapause in the Drosophila auraria complex (Diptera: Drosophilidae)"/>
    <s v="10.1111/j.1365-3032.1984.tb00784.x"/>
    <x v="0"/>
    <s v="a"/>
    <s v="i"/>
    <n v="10"/>
    <n v="5"/>
    <s v="n"/>
    <s v="Drosophila auraria"/>
    <s v="diptera"/>
    <s v="SM"/>
    <n v="40.599027999999997"/>
    <n v="141.39761100000001"/>
    <n v="0.1"/>
    <s v=""/>
    <s v=""/>
    <n v="110"/>
    <s v="global average"/>
    <s v=""/>
    <n v="6"/>
    <s v=""/>
    <s v=""/>
    <s v=""/>
  </r>
  <r>
    <x v="5"/>
    <s v="6-KT"/>
    <s v="KIMURA, MT"/>
    <s v="Geographic variation of reproductive diapause in the Drosophila auraria complex (Diptera: Drosophilidae)"/>
    <s v="10.1111/j.1365-3032.1984.tb00784.x"/>
    <x v="0"/>
    <s v="a"/>
    <s v="i"/>
    <n v="10"/>
    <n v="4"/>
    <s v="n"/>
    <s v="Drosophila auraria"/>
    <s v="diptera"/>
    <s v="KT"/>
    <n v="39.286749999999998"/>
    <n v="141.11322200000001"/>
    <n v="0.1"/>
    <s v=""/>
    <s v=""/>
    <n v="110"/>
    <s v="global average"/>
    <s v=""/>
    <n v="6"/>
    <s v=""/>
    <s v=""/>
    <s v=""/>
  </r>
  <r>
    <x v="5"/>
    <s v="6-IW"/>
    <s v="KIMURA, MT"/>
    <s v="Geographic variation of reproductive diapause in the Drosophila auraria complex (Diptera: Drosophilidae)"/>
    <s v="10.1111/j.1365-3032.1984.tb00784.x"/>
    <x v="0"/>
    <s v="a"/>
    <s v="i"/>
    <n v="10"/>
    <n v="8"/>
    <s v="n"/>
    <s v="Drosophila auraria"/>
    <s v="diptera"/>
    <s v="IW"/>
    <n v="38.104278000000001"/>
    <n v="140.87016"/>
    <n v="0.1"/>
    <s v=""/>
    <s v=""/>
    <n v="110"/>
    <s v="global average"/>
    <s v=""/>
    <n v="6"/>
    <s v=""/>
    <s v=""/>
    <s v=""/>
  </r>
  <r>
    <x v="5"/>
    <s v="6-TS"/>
    <s v="KIMURA, MT"/>
    <s v="Geographic variation of reproductive diapause in the Drosophila auraria complex (Diptera: Drosophilidae)"/>
    <s v="10.1111/j.1365-3032.1984.tb00784.x"/>
    <x v="0"/>
    <s v="a"/>
    <s v="i"/>
    <n v="10"/>
    <n v="8"/>
    <s v="n"/>
    <s v="Drosophila auraria"/>
    <s v="diptera"/>
    <s v="TS"/>
    <n v="36.321888999999999"/>
    <n v="139.00327799999999"/>
    <n v="0.1"/>
    <s v=""/>
    <s v=""/>
    <n v="110"/>
    <s v="global average"/>
    <s v=""/>
    <n v="6"/>
    <s v=""/>
    <s v=""/>
    <s v=""/>
  </r>
  <r>
    <x v="5"/>
    <s v="6-TK"/>
    <s v="KIMURA, MT"/>
    <s v="Geographic variation of reproductive diapause in the Drosophila auraria complex (Diptera: Drosophilidae)"/>
    <s v="10.1111/j.1365-3032.1984.tb00784.x"/>
    <x v="0"/>
    <s v="a"/>
    <s v="i"/>
    <n v="10"/>
    <n v="5"/>
    <s v="n"/>
    <s v="Drosophila auraria"/>
    <s v="diptera"/>
    <s v="TK"/>
    <n v="34.35"/>
    <n v="134.05000000000001"/>
    <n v="0.1"/>
    <s v=""/>
    <s v=""/>
    <n v="110"/>
    <s v="global average"/>
    <s v=""/>
    <n v="6"/>
    <s v=""/>
    <s v=""/>
    <s v=""/>
  </r>
  <r>
    <x v="5"/>
    <s v="6-OI"/>
    <s v="KIMURA, MT"/>
    <s v="Geographic variation of reproductive diapause in the Drosophila auraria complex (Diptera: Drosophilidae)"/>
    <s v="10.1111/j.1365-3032.1984.tb00784.x"/>
    <x v="0"/>
    <s v="a"/>
    <s v="i"/>
    <n v="10"/>
    <n v="7"/>
    <s v="n"/>
    <s v="Drosophila auraria"/>
    <s v="diptera"/>
    <s v="OI"/>
    <n v="33.233333000000002"/>
    <n v="131.60666699999999"/>
    <n v="0.1"/>
    <s v=""/>
    <s v=""/>
    <n v="110"/>
    <s v="global average"/>
    <s v=""/>
    <n v="6"/>
    <s v=""/>
    <s v=""/>
    <s v=""/>
  </r>
  <r>
    <x v="5"/>
    <s v="6-MY"/>
    <s v="KIMURA, MT"/>
    <s v="Geographic variation of reproductive diapause in the Drosophila auraria complex (Diptera: Drosophilidae)"/>
    <s v="10.1111/j.1365-3032.1984.tb00784.x"/>
    <x v="0"/>
    <s v="a"/>
    <s v="i"/>
    <n v="10"/>
    <n v="7"/>
    <s v="n"/>
    <s v="Drosophila auraria"/>
    <s v="diptera"/>
    <s v="MY"/>
    <s v="31.916667,"/>
    <n v="131.41666699999999"/>
    <n v="0.1"/>
    <s v=""/>
    <s v=""/>
    <n v="110"/>
    <s v="global average"/>
    <s v=""/>
    <n v="6"/>
    <s v=""/>
    <s v=""/>
    <s v=""/>
  </r>
  <r>
    <x v="5"/>
    <s v="6-ON"/>
    <s v="KIMURA, MT"/>
    <s v="Geographic variation of reproductive diapause in the Drosophila auraria complex (Diptera: Drosophilidae)"/>
    <s v="10.1111/j.1365-3032.1984.tb00784.x"/>
    <x v="0"/>
    <s v="a"/>
    <s v="i"/>
    <n v="7"/>
    <n v="6"/>
    <s v="n"/>
    <s v="Drosophila triauraria"/>
    <s v="diptera"/>
    <s v="ON"/>
    <n v="41.972000000000001"/>
    <n v="140.66909999999999"/>
    <n v="0.1"/>
    <s v=""/>
    <s v=""/>
    <n v="110"/>
    <s v="global average"/>
    <s v=""/>
    <n v="6"/>
    <s v=""/>
    <s v=""/>
    <s v=""/>
  </r>
  <r>
    <x v="5"/>
    <s v="6-KT"/>
    <s v="KIMURA, MT"/>
    <s v="Geographic variation of reproductive diapause in the Drosophila auraria complex (Diptera: Drosophilidae)"/>
    <s v="10.1111/j.1365-3032.1984.tb00784.x"/>
    <x v="0"/>
    <s v="a"/>
    <s v="i"/>
    <n v="7"/>
    <n v="4"/>
    <s v="n"/>
    <s v="Drosophila triauraria"/>
    <s v="diptera"/>
    <s v="KT"/>
    <n v="39.286749999999998"/>
    <n v="141.11322200000001"/>
    <n v="0.1"/>
    <s v=""/>
    <s v=""/>
    <n v="110"/>
    <s v="global average"/>
    <s v=""/>
    <n v="6"/>
    <s v=""/>
    <s v=""/>
    <s v=""/>
  </r>
  <r>
    <x v="5"/>
    <s v="6-IW"/>
    <s v="KIMURA, MT"/>
    <s v="Geographic variation of reproductive diapause in the Drosophila auraria complex (Diptera: Drosophilidae)"/>
    <s v="10.1111/j.1365-3032.1984.tb00784.x"/>
    <x v="0"/>
    <s v="a"/>
    <s v="i"/>
    <n v="7"/>
    <n v="7"/>
    <s v="n"/>
    <s v="Drosophila triauraria"/>
    <s v="diptera"/>
    <s v="IW"/>
    <n v="38.104278000000001"/>
    <n v="140.87016"/>
    <n v="0.1"/>
    <s v=""/>
    <s v=""/>
    <n v="110"/>
    <s v="global average"/>
    <s v=""/>
    <n v="6"/>
    <s v=""/>
    <s v=""/>
    <s v=""/>
  </r>
  <r>
    <x v="5"/>
    <s v="6-TB"/>
    <s v="KIMURA, MT"/>
    <s v="Geographic variation of reproductive diapause in the Drosophila auraria complex (Diptera: Drosophilidae)"/>
    <s v="10.1111/j.1365-3032.1984.tb00784.x"/>
    <x v="0"/>
    <s v="a"/>
    <s v="i"/>
    <n v="7"/>
    <n v="4"/>
    <s v="n"/>
    <s v="Drosophila triauraria"/>
    <s v="diptera"/>
    <s v="TB"/>
    <n v="36.083472"/>
    <n v="140.07644400000001"/>
    <n v="0.1"/>
    <s v=""/>
    <s v=""/>
    <n v="110"/>
    <s v="global average"/>
    <s v=""/>
    <n v="6"/>
    <s v=""/>
    <s v=""/>
    <s v=""/>
  </r>
  <r>
    <x v="5"/>
    <s v="6-OI"/>
    <s v="KIMURA, MT"/>
    <s v="Geographic variation of reproductive diapause in the Drosophila auraria complex (Diptera: Drosophilidae)"/>
    <s v="10.1111/j.1365-3032.1984.tb00784.x"/>
    <x v="0"/>
    <s v="a"/>
    <s v="i"/>
    <n v="7"/>
    <n v="8"/>
    <s v="n"/>
    <s v="Drosophila triauraria"/>
    <s v="diptera"/>
    <s v="OI"/>
    <n v="33.233333000000002"/>
    <n v="131.60666699999999"/>
    <n v="0.1"/>
    <s v=""/>
    <s v=""/>
    <n v="110"/>
    <s v="global average"/>
    <s v=""/>
    <n v="6"/>
    <s v=""/>
    <s v=""/>
    <s v=""/>
  </r>
  <r>
    <x v="5"/>
    <s v="6-KG"/>
    <s v="KIMURA, MT"/>
    <s v="Geographic variation of reproductive diapause in the Drosophila auraria complex (Diptera: Drosophilidae)"/>
    <s v="10.1111/j.1365-3032.1984.tb00784.x"/>
    <x v="0"/>
    <s v="a"/>
    <s v="i"/>
    <n v="7"/>
    <n v="8"/>
    <s v="n"/>
    <s v="Drosophila triauraria"/>
    <s v="diptera"/>
    <s v="KG"/>
    <n v="31.6"/>
    <n v="130.55000000000001"/>
    <n v="0.1"/>
    <s v=""/>
    <s v=""/>
    <n v="110"/>
    <s v="global average"/>
    <s v=""/>
    <n v="6"/>
    <s v=""/>
    <s v=""/>
    <s v=""/>
  </r>
  <r>
    <x v="5"/>
    <s v="6-YK"/>
    <s v="KIMURA, MT"/>
    <s v="Geographic variation of reproductive diapause in the Drosophila auraria complex (Diptera: Drosophilidae)"/>
    <s v="10.1111/j.1365-3032.1984.tb00784.x"/>
    <x v="0"/>
    <s v="a"/>
    <s v="i"/>
    <n v="7"/>
    <n v="7"/>
    <s v="n"/>
    <s v="Drosophila triauraria"/>
    <s v="diptera"/>
    <s v="YK"/>
    <n v="30.358611"/>
    <n v="130.52861100000001"/>
    <n v="0.1"/>
    <s v=""/>
    <s v=""/>
    <n v="110"/>
    <s v="global average"/>
    <s v=""/>
    <n v="6"/>
    <s v=""/>
    <s v=""/>
    <s v=""/>
  </r>
  <r>
    <x v="5"/>
    <s v="6-KO"/>
    <s v="KIMURA, MT"/>
    <s v="Geographic variation of reproductive diapause in the Drosophila auraria complex (Diptera: Drosophilidae)"/>
    <s v="10.1111/j.1365-3032.1984.tb00784.x"/>
    <x v="0"/>
    <s v="a"/>
    <s v="i"/>
    <n v="5"/>
    <n v="4"/>
    <s v="n"/>
    <s v="Drosophila subauraria"/>
    <s v="diptera"/>
    <s v="KO"/>
    <n v="44.774360999999999"/>
    <n v="142.254389"/>
    <n v="0.1"/>
    <s v=""/>
    <s v=""/>
    <n v="110"/>
    <s v="global average"/>
    <s v=""/>
    <n v="6"/>
    <s v=""/>
    <s v=""/>
    <s v=""/>
  </r>
  <r>
    <x v="5"/>
    <s v="6-ON"/>
    <s v="KIMURA, MT"/>
    <s v="Geographic variation of reproductive diapause in the Drosophila auraria complex (Diptera: Drosophilidae)"/>
    <s v="10.1111/j.1365-3032.1984.tb00784.x"/>
    <x v="0"/>
    <s v="a"/>
    <s v="i"/>
    <n v="6"/>
    <n v="7"/>
    <s v="n"/>
    <s v="Drosophila subauraria"/>
    <s v="diptera"/>
    <s v="ON"/>
    <n v="41.972000000000001"/>
    <n v="140.66909999999999"/>
    <n v="0.1"/>
    <s v=""/>
    <s v=""/>
    <n v="110"/>
    <s v="global average"/>
    <s v=""/>
    <n v="6"/>
    <s v=""/>
    <s v=""/>
    <s v=""/>
  </r>
  <r>
    <x v="5"/>
    <s v="6-SM"/>
    <s v="KIMURA, MT"/>
    <s v="Geographic variation of reproductive diapause in the Drosophila auraria complex (Diptera: Drosophilidae)"/>
    <s v="10.1111/j.1365-3032.1984.tb00784.x"/>
    <x v="0"/>
    <s v="a"/>
    <s v="i"/>
    <n v="7"/>
    <n v="6"/>
    <s v="n"/>
    <s v="Drosophila subauraria"/>
    <s v="diptera"/>
    <s v="SM"/>
    <n v="40.599027999999997"/>
    <n v="141.39761100000001"/>
    <n v="0.1"/>
    <s v=""/>
    <s v=""/>
    <n v="110"/>
    <s v="global average"/>
    <s v=""/>
    <n v="6"/>
    <s v=""/>
    <s v=""/>
    <s v=""/>
  </r>
  <r>
    <x v="5"/>
    <s v="6-KT"/>
    <s v="KIMURA, MT"/>
    <s v="Geographic variation of reproductive diapause in the Drosophila auraria complex (Diptera: Drosophilidae)"/>
    <s v="10.1111/j.1365-3032.1984.tb00784.x"/>
    <x v="0"/>
    <s v="a"/>
    <s v="i"/>
    <n v="8"/>
    <n v="7"/>
    <s v="n"/>
    <s v="Drosophila subauraria"/>
    <s v="diptera"/>
    <s v="KT"/>
    <n v="39.286749999999998"/>
    <n v="141.11322200000001"/>
    <n v="0.1"/>
    <s v=""/>
    <s v=""/>
    <n v="110"/>
    <s v="global average"/>
    <s v=""/>
    <n v="6"/>
    <s v=""/>
    <s v=""/>
    <s v=""/>
  </r>
  <r>
    <x v="5"/>
    <s v="6-IW"/>
    <s v="KIMURA, MT"/>
    <s v="Geographic variation of reproductive diapause in the Drosophila auraria complex (Diptera: Drosophilidae)"/>
    <s v="10.1111/j.1365-3032.1984.tb00784.x"/>
    <x v="0"/>
    <s v="a"/>
    <s v="i"/>
    <n v="9"/>
    <n v="7"/>
    <s v="n"/>
    <s v="Drosophila subauraria"/>
    <s v="diptera"/>
    <s v="IW"/>
    <n v="38.104278000000001"/>
    <n v="140.87016"/>
    <n v="0.1"/>
    <s v=""/>
    <s v=""/>
    <n v="110"/>
    <s v="global average"/>
    <s v=""/>
    <n v="6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a"/>
    <s v="i"/>
    <n v="12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6"/>
    <s v="7-"/>
    <s v="Gomi, T"/>
    <s v="Geographic variation in critical photoperiod for diapause induction and its temperature dependence in Hyphantria cunea Drury (Lepidoptera: Arctiidae)"/>
    <s v="10.1007/s004420050220"/>
    <x v="2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7"/>
    <s v="8-takaoka"/>
    <s v="Gomi, T; Adachi, K; Shimizu, A; Tanimoto, K; Kawabata, E; Takeda, M"/>
    <s v="Northerly shift in voltinism watershed in Hyphantria cunea (Drury) (Lepidoptera: Arctiidae) along the Japan Sea coast: Evidence of global warming?"/>
    <s v="10.1303/aez.2009.357"/>
    <x v="0"/>
    <s v="a"/>
    <s v="i"/>
    <n v="3"/>
    <n v="5"/>
    <s v=""/>
    <s v="Hyphantria cunea"/>
    <s v="lepidoptera"/>
    <s v="takaoka"/>
    <n v="36.75"/>
    <n v="137.01666666666668"/>
    <n v="0.01"/>
    <s v=""/>
    <s v=""/>
    <n v="298"/>
    <s v="pop average"/>
    <s v=""/>
    <n v="8"/>
    <s v=""/>
    <s v="pupal"/>
    <s v=""/>
  </r>
  <r>
    <x v="7"/>
    <s v="8-kanazawa"/>
    <s v="Gomi, T; Adachi, K; Shimizu, A; Tanimoto, K; Kawabata, E; Takeda, M"/>
    <s v="Northerly shift in voltinism watershed in Hyphantria cunea (Drury) (Lepidoptera: Arctiidae) along the Japan Sea coast: Evidence of global warming?"/>
    <s v="10.1303/aez.2009.357"/>
    <x v="0"/>
    <s v="a"/>
    <s v="i"/>
    <n v="3"/>
    <n v="6"/>
    <s v=""/>
    <s v="Hyphantria cunea"/>
    <s v="lepidoptera"/>
    <s v="kanazawa"/>
    <n v="36.56666666666667"/>
    <n v="136.65"/>
    <n v="0.01"/>
    <s v=""/>
    <s v=""/>
    <n v="312.60000000000002"/>
    <s v="pop average"/>
    <s v=""/>
    <n v="8"/>
    <s v=""/>
    <s v="pupal"/>
    <s v=""/>
  </r>
  <r>
    <x v="7"/>
    <s v="8-fukui"/>
    <s v="Gomi, T; Adachi, K; Shimizu, A; Tanimoto, K; Kawabata, E; Takeda, M"/>
    <s v="Northerly shift in voltinism watershed in Hyphantria cunea (Drury) (Lepidoptera: Arctiidae) along the Japan Sea coast: Evidence of global warming?"/>
    <s v="10.1303/aez.2009.357"/>
    <x v="0"/>
    <s v="a"/>
    <s v="i"/>
    <n v="3"/>
    <n v="4"/>
    <s v=""/>
    <s v="Hyphantria cunea"/>
    <s v="lepidoptera"/>
    <s v="fukui"/>
    <n v="36.06666666666667"/>
    <n v="136.21666666666667"/>
    <n v="0.01"/>
    <s v=""/>
    <s v=""/>
    <n v="296"/>
    <s v="pop average"/>
    <s v=""/>
    <n v="8"/>
    <s v=""/>
    <s v="pupal"/>
    <s v=""/>
  </r>
  <r>
    <x v="8"/>
    <s v="9-AT"/>
    <s v="Gomi, T; Takeda, M"/>
    <s v="Changes in life-history traits in the Fall Webworm within half a century of introduction to Japan"/>
    <s v="10.2307/2390287"/>
    <x v="0"/>
    <s v="a"/>
    <s v="i"/>
    <n v="7"/>
    <n v="5"/>
    <s v=""/>
    <s v="Hyphantria cunea"/>
    <s v="lepidoptera"/>
    <s v="AT"/>
    <n v="39.700000000000003"/>
    <n v="140.1"/>
    <n v="0.01"/>
    <n v="9.4"/>
    <s v=""/>
    <n v="770"/>
    <s v="global average"/>
    <s v=""/>
    <n v="9"/>
    <s v=""/>
    <s v="pupal"/>
    <s v=""/>
  </r>
  <r>
    <x v="8"/>
    <s v="9-UM"/>
    <s v="Gomi, T; Takeda, M"/>
    <s v="Changes in life-history traits in the Fall Webworm within half a century of introduction to Japan"/>
    <s v="10.2307/2390287"/>
    <x v="0"/>
    <s v="a"/>
    <s v="i"/>
    <n v="7"/>
    <n v="3"/>
    <s v=""/>
    <s v="Hyphantria cunea"/>
    <s v="lepidoptera"/>
    <s v="UM"/>
    <n v="36.6"/>
    <n v="139.9"/>
    <n v="0.01"/>
    <n v="118.9"/>
    <s v=""/>
    <n v="770"/>
    <s v="global average"/>
    <s v=""/>
    <n v="9"/>
    <s v=""/>
    <s v="pupal"/>
    <s v=""/>
  </r>
  <r>
    <x v="8"/>
    <s v="9-MB"/>
    <s v="Gomi, T; Takeda, M"/>
    <s v="Changes in life-history traits in the Fall Webworm within half a century of introduction to Japan"/>
    <s v="10.2307/2390287"/>
    <x v="0"/>
    <s v="a"/>
    <s v="i"/>
    <n v="7"/>
    <n v="4"/>
    <s v=""/>
    <s v="Hyphantria cunea"/>
    <s v="lepidoptera"/>
    <s v="MB"/>
    <n v="36.4"/>
    <n v="139.1"/>
    <n v="0.01"/>
    <n v="112.2"/>
    <s v=""/>
    <n v="770"/>
    <s v="global average"/>
    <s v=""/>
    <n v="9"/>
    <s v=""/>
    <s v="pupal"/>
    <s v=""/>
  </r>
  <r>
    <x v="8"/>
    <s v="9-FI"/>
    <s v="Gomi, T; Takeda, M"/>
    <s v="Changes in life-history traits in the Fall Webworm within half a century of introduction to Japan"/>
    <s v="10.2307/2390287"/>
    <x v="0"/>
    <s v="a"/>
    <s v="i"/>
    <n v="7"/>
    <n v="4"/>
    <s v=""/>
    <s v="Hyphantria cunea"/>
    <s v="lepidoptera"/>
    <s v="FI"/>
    <n v="36.1"/>
    <n v="136.19999999999999"/>
    <n v="0.01"/>
    <n v="9.1"/>
    <s v=""/>
    <n v="770"/>
    <s v="global average"/>
    <s v=""/>
    <n v="9"/>
    <s v=""/>
    <s v="pupal"/>
    <s v=""/>
  </r>
  <r>
    <x v="8"/>
    <s v="9-UW"/>
    <s v="Gomi, T; Takeda, M"/>
    <s v="Changes in life-history traits in the Fall Webworm within half a century of introduction to Japan"/>
    <s v="10.2307/2390287"/>
    <x v="0"/>
    <s v="a"/>
    <s v="i"/>
    <n v="7"/>
    <n v="4"/>
    <s v=""/>
    <s v="Hyphantria cunea"/>
    <s v="lepidoptera"/>
    <s v="UW"/>
    <n v="35.9"/>
    <n v="139.69999999999999"/>
    <n v="0.01"/>
    <n v="8"/>
    <s v=""/>
    <n v="770"/>
    <s v="global average"/>
    <s v=""/>
    <n v="9"/>
    <s v=""/>
    <s v="pupal"/>
    <s v=""/>
  </r>
  <r>
    <x v="8"/>
    <s v="9-KT"/>
    <s v="Gomi, T; Takeda, M"/>
    <s v="Changes in life-history traits in the Fall Webworm within half a century of introduction to Japan"/>
    <s v="10.2307/2390287"/>
    <x v="0"/>
    <s v="a"/>
    <s v="i"/>
    <n v="7"/>
    <n v="3"/>
    <s v=""/>
    <s v="Hyphantria cunea"/>
    <s v="lepidoptera"/>
    <s v="KT"/>
    <n v="35"/>
    <n v="135.80000000000001"/>
    <n v="0.01"/>
    <n v="41.4"/>
    <s v=""/>
    <n v="770"/>
    <s v="global average"/>
    <s v=""/>
    <n v="9"/>
    <s v=""/>
    <s v="pupal"/>
    <s v=""/>
  </r>
  <r>
    <x v="8"/>
    <s v="9-SO"/>
    <s v="Gomi, T; Takeda, M"/>
    <s v="Changes in life-history traits in the Fall Webworm within half a century of introduction to Japan"/>
    <s v="10.2307/2390287"/>
    <x v="0"/>
    <s v="a"/>
    <s v="i"/>
    <n v="7"/>
    <n v="3"/>
    <s v=""/>
    <s v="Hyphantria cunea"/>
    <s v="lepidoptera"/>
    <s v="SO"/>
    <n v="35"/>
    <n v="138.4"/>
    <n v="0.01"/>
    <n v="14.1"/>
    <s v=""/>
    <n v="770"/>
    <s v="global average"/>
    <s v=""/>
    <n v="9"/>
    <s v=""/>
    <s v="pupal"/>
    <s v=""/>
  </r>
  <r>
    <x v="9"/>
    <s v="10-SD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3"/>
    <s v=""/>
    <s v="Hyphantria cunea"/>
    <s v="lepidoptera"/>
    <s v="SD"/>
    <n v="38.266666666666666"/>
    <n v="140.9"/>
    <n v="0.01"/>
    <n v="38.9"/>
    <s v=""/>
    <n v="179.5"/>
    <s v="acc"/>
    <s v=""/>
    <n v="10"/>
    <s v=""/>
    <s v="pupal"/>
    <s v=""/>
  </r>
  <r>
    <x v="9"/>
    <s v="10-NG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3"/>
    <s v=""/>
    <s v="Hyphantria cunea"/>
    <s v="lepidoptera"/>
    <s v="NG"/>
    <n v="37.916666666666664"/>
    <n v="139.05000000000001"/>
    <n v="0.01"/>
    <n v="1.9"/>
    <s v=""/>
    <n v="289"/>
    <s v="acc"/>
    <s v=""/>
    <n v="10"/>
    <s v=""/>
    <s v="pupal"/>
    <s v=""/>
  </r>
  <r>
    <x v="9"/>
    <s v="10-FS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3"/>
    <s v=""/>
    <s v="Hyphantria cunea"/>
    <s v="lepidoptera"/>
    <s v="FS"/>
    <n v="37.75"/>
    <n v="140.46666666666667"/>
    <n v="0.01"/>
    <n v="67.400000000000006"/>
    <s v=""/>
    <n v="30"/>
    <s v="acc"/>
    <s v=""/>
    <n v="10"/>
    <s v=""/>
    <s v="pupal"/>
    <s v=""/>
  </r>
  <r>
    <x v="9"/>
    <s v="10-MM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3"/>
    <s v=""/>
    <s v="Hyphantria cunea"/>
    <s v="lepidoptera"/>
    <s v="MM"/>
    <n v="36.25"/>
    <n v="137.96666666666667"/>
    <n v="0.01"/>
    <n v="610"/>
    <s v=""/>
    <n v="66.5"/>
    <s v="acc"/>
    <s v=""/>
    <n v="10"/>
    <s v=""/>
    <s v="pupal"/>
    <s v=""/>
  </r>
  <r>
    <x v="9"/>
    <s v="10-KB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5"/>
    <s v=""/>
    <s v="Hyphantria cunea"/>
    <s v="lepidoptera"/>
    <s v="KB"/>
    <n v="34.68333333333333"/>
    <n v="136.18333333333334"/>
    <n v="0.01"/>
    <n v="57.5"/>
    <s v=""/>
    <n v="162.5"/>
    <s v="acc"/>
    <s v=""/>
    <n v="10"/>
    <s v=""/>
    <s v="pupal"/>
    <s v=""/>
  </r>
  <r>
    <x v="9"/>
    <s v="10-WY"/>
    <s v="Gomi, T; Takeda, M"/>
    <s v="GEOGRAPHIC-VARIATION IN PHOTOPERIODIC RESPONSES IN AN INTRODUCED INSECT, HYPHANTRIA-CUNEA DRURY (LEPIDOPTERA, ARCTIIDAE) IN JAPAN"/>
    <s v="10.1303/aez.26.357"/>
    <x v="0"/>
    <s v="a"/>
    <s v="i"/>
    <n v="6"/>
    <n v="3"/>
    <s v=""/>
    <s v="Hyphantria cunea"/>
    <s v="lepidoptera"/>
    <s v="WY"/>
    <n v="34.233333333333334"/>
    <n v="135.16666666666666"/>
    <n v="0.01"/>
    <n v="13.9"/>
    <s v=""/>
    <n v="28.5"/>
    <s v="acc"/>
    <s v=""/>
    <n v="10"/>
    <s v=""/>
    <s v="pupal"/>
    <s v=""/>
  </r>
  <r>
    <x v="10"/>
    <s v="11-Iwamizawa"/>
    <s v="Hashimoto, K; Iijima, K; Ogawa, K"/>
    <s v="Geographic Variation in Photoperiodic Response for the Induction of Pupal Diapause in the White Cabbage Butterfly, Pieris rapae crucivora Boisuduval (Lepidoptera: Pieridae)"/>
    <s v="10.1303/jjaez.2008.201"/>
    <x v="0"/>
    <s v="a"/>
    <s v="i"/>
    <n v="7"/>
    <n v="8"/>
    <s v=""/>
    <s v="Pieris rapae"/>
    <s v="lepidoptera"/>
    <s v="Iwamizawa"/>
    <n v="43.166666666666664"/>
    <n v="141.77574999999999"/>
    <n v="0.05"/>
    <s v=""/>
    <s v=""/>
    <n v="37.5"/>
    <s v="global average"/>
    <s v=""/>
    <s v="11_1"/>
    <s v=""/>
    <s v=""/>
    <s v=""/>
  </r>
  <r>
    <x v="10"/>
    <s v="11-Sendai"/>
    <s v="Hashimoto, K; Iijima, K; Ogawa, K"/>
    <s v="Geographic Variation in Photoperiodic Response for the Induction of Pupal Diapause in the White Cabbage Butterfly, Pieris rapae crucivora Boisuduval (Lepidoptera: Pieridae)"/>
    <s v="10.1303/jjaez.2008.202"/>
    <x v="0"/>
    <s v="a"/>
    <s v="i"/>
    <n v="7"/>
    <n v="5"/>
    <s v=""/>
    <s v="Pieris rapae"/>
    <s v="lepidoptera"/>
    <s v="Sendai"/>
    <n v="38.25"/>
    <n v="140.86944399999999"/>
    <n v="0.05"/>
    <s v=""/>
    <s v=""/>
    <n v="37.5"/>
    <s v="global average"/>
    <s v=""/>
    <s v="11_2"/>
    <s v=""/>
    <s v=""/>
    <s v=""/>
  </r>
  <r>
    <x v="10"/>
    <s v="11-Nagaoka"/>
    <s v="Hashimoto, K; Iijima, K; Ogawa, K"/>
    <s v="Geographic Variation in Photoperiodic Response for the Induction of Pupal Diapause in the White Cabbage Butterfly, Pieris rapae crucivora Boisuduval (Lepidoptera: Pieridae)"/>
    <s v="10.1303/jjaez.2008.203"/>
    <x v="0"/>
    <s v="a"/>
    <s v="i"/>
    <n v="7"/>
    <n v="5"/>
    <s v=""/>
    <s v="Pieris rapae"/>
    <s v="lepidoptera"/>
    <s v="Nagaoka"/>
    <n v="37.383333333333333"/>
    <n v="138.83888899999999"/>
    <n v="0.05"/>
    <s v=""/>
    <s v=""/>
    <n v="37.5"/>
    <s v="global average"/>
    <s v=""/>
    <s v="11_3"/>
    <s v=""/>
    <s v=""/>
    <s v=""/>
  </r>
  <r>
    <x v="10"/>
    <s v="11-Okayama"/>
    <s v="Hashimoto, K; Iijima, K; Ogawa, K"/>
    <s v="Geographic Variation in Photoperiodic Response for the Induction of Pupal Diapause in the White Cabbage Butterfly, Pieris rapae crucivora Boisuduval (Lepidoptera: Pieridae)"/>
    <s v="10.1303/jjaez.2008.204"/>
    <x v="0"/>
    <s v="a"/>
    <s v="i"/>
    <n v="7"/>
    <n v="5"/>
    <s v=""/>
    <s v="Pieris rapae"/>
    <s v="lepidoptera"/>
    <s v="Okayama"/>
    <n v="34.655278000000003"/>
    <n v="133.919444"/>
    <n v="0.05"/>
    <s v=""/>
    <s v=""/>
    <n v="37.5"/>
    <s v="global average"/>
    <s v=""/>
    <s v="11_3"/>
    <s v=""/>
    <s v=""/>
    <s v=""/>
  </r>
  <r>
    <x v="10"/>
    <s v="11-Matsuyama"/>
    <s v="Hashimoto, K; Iijima, K; Ogawa, K"/>
    <s v="Geographic Variation in Photoperiodic Response for the Induction of Pupal Diapause in the White Cabbage Butterfly, Pieris rapae crucivora Boisuduval (Lepidoptera: Pieridae)"/>
    <s v="10.1303/jjaez.2008.205"/>
    <x v="0"/>
    <s v="a"/>
    <s v="i"/>
    <n v="7"/>
    <n v="6"/>
    <s v=""/>
    <s v="Pieris rapae"/>
    <s v="lepidoptera"/>
    <s v="Matsuyama"/>
    <n v="33.839167000000003"/>
    <n v="132.765556"/>
    <n v="0.05"/>
    <s v=""/>
    <s v=""/>
    <n v="37.5"/>
    <s v="global average"/>
    <s v=""/>
    <s v="11_1"/>
    <s v=""/>
    <s v=""/>
    <s v=""/>
  </r>
  <r>
    <x v="10"/>
    <s v="11-Kagoshima"/>
    <s v="Hashimoto, K; Iijima, K; Ogawa, K"/>
    <s v="Geographic Variation in Photoperiodic Response for the Induction of Pupal Diapause in the White Cabbage Butterfly, Pieris rapae crucivora Boisuduval (Lepidoptera: Pieridae)"/>
    <s v="10.1303/jjaez.2008.206"/>
    <x v="0"/>
    <s v="a"/>
    <s v="i"/>
    <n v="7"/>
    <n v="6"/>
    <s v=""/>
    <s v="Pieris rapae"/>
    <s v="lepidoptera"/>
    <s v="Kagoshima"/>
    <n v="31.596536"/>
    <n v="130.55711700000001"/>
    <n v="0.05"/>
    <s v=""/>
    <s v=""/>
    <n v="37.5"/>
    <s v="global average"/>
    <s v=""/>
    <s v="11_2"/>
    <s v=""/>
    <s v=""/>
    <s v=""/>
  </r>
  <r>
    <x v="10"/>
    <s v="11-Naze"/>
    <s v="Hashimoto, K; Iijima, K; Ogawa, K"/>
    <s v="Geographic Variation in Photoperiodic Response for the Induction of Pupal Diapause in the White Cabbage Butterfly, Pieris rapae crucivora Boisuduval (Lepidoptera: Pieridae)"/>
    <s v="10.1303/jjaez.2008.207"/>
    <x v="0"/>
    <s v="a"/>
    <s v="i"/>
    <n v="7"/>
    <n v="5"/>
    <s v=""/>
    <s v="Pieris rapae"/>
    <s v="lepidoptera"/>
    <s v="Naze"/>
    <n v="28.377247000000001"/>
    <n v="129.493742"/>
    <n v="0.05"/>
    <s v=""/>
    <s v=""/>
    <n v="37.5"/>
    <s v="global average"/>
    <s v=""/>
    <s v="11_3"/>
    <s v=""/>
    <s v=""/>
    <s v=""/>
  </r>
  <r>
    <x v="11"/>
    <s v="12-"/>
    <s v="He, ZQ; Wang, XY; Liu, YQ; Li, K"/>
    <s v="Seasonal and geographical adaption of two field crickets in China ( Orthoptera: Grylloidea: Gryllidae: Gryllinae: Teleogryllus)"/>
    <s v="10.11646/zootaxa.4338.2.11"/>
    <x v="3"/>
    <s v="a"/>
    <s v="i"/>
    <s v=""/>
    <n v="0"/>
    <s v="req"/>
    <s v=""/>
    <s v=""/>
    <s v=""/>
    <s v=""/>
    <s v=""/>
    <s v=""/>
    <s v=""/>
    <s v=""/>
    <s v=""/>
    <s v=""/>
    <s v=""/>
    <s v=""/>
    <s v=""/>
    <s v=""/>
    <s v=""/>
  </r>
  <r>
    <x v="12"/>
    <s v="13-"/>
    <s v="HEGDEKAR, BM"/>
    <s v="EFFECT OF LATITUDE ON THE CRITICAL PHOTOPERIOD FOR DIAPAUSE INDUCTION IN THE BERTHA ARMYWORM, MAMESTRA-CONFIGURATA (LEPIDOPTERA, NOCTUIDAE)"/>
    <s v="10.4039/Ent1151039-8"/>
    <x v="4"/>
    <s v="a"/>
    <s v="i"/>
    <n v="3"/>
    <n v="0"/>
    <s v="n"/>
    <s v=""/>
    <s v=""/>
    <s v=""/>
    <s v=""/>
    <s v=""/>
    <s v=""/>
    <s v=""/>
    <s v=""/>
    <s v=""/>
    <s v=""/>
    <s v=""/>
    <s v=""/>
    <s v=""/>
    <s v=""/>
    <s v=""/>
  </r>
  <r>
    <x v="12"/>
    <s v="13-"/>
    <s v="HEGDEKAR, BM"/>
    <s v="EFFECT OF LATITUDE ON THE CRITICAL PHOTOPERIOD FOR DIAPAUSE INDUCTION IN THE BERTHA ARMYWORM, MAMESTRA-CONFIGURATA (LEPIDOPTERA, NOCTUIDAE)"/>
    <s v="10.4039/Ent1151039-8"/>
    <x v="4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12"/>
    <s v="13-"/>
    <s v="HEGDEKAR, BM"/>
    <s v="EFFECT OF LATITUDE ON THE CRITICAL PHOTOPERIOD FOR DIAPAUSE INDUCTION IN THE BERTHA ARMYWORM, MAMESTRA-CONFIGURATA (LEPIDOPTERA, NOCTUIDAE)"/>
    <s v="10.4039/Ent1151039-8"/>
    <x v="4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13"/>
    <s v="14-AH"/>
    <s v="Zeng, Y; Zhu, DH"/>
    <s v="Geographical Variation in Body Size, Development Time, and Wing Dimorphism in the Cricket Velarifictorus micado (Orthoptera: Gryllidae)"/>
    <s v="10.1603/AN14040"/>
    <x v="5"/>
    <s v="a"/>
    <s v="i"/>
    <n v="5"/>
    <n v="4"/>
    <s v="n"/>
    <s v="Velarifictorus micado"/>
    <s v="orthoptera"/>
    <s v="AH"/>
    <s v=""/>
    <s v=""/>
    <s v=""/>
    <s v=""/>
    <s v=""/>
    <n v="85.5"/>
    <s v="global average"/>
    <s v=""/>
    <n v="14"/>
    <s v=""/>
    <s v="macroptery"/>
    <s v=""/>
  </r>
  <r>
    <x v="13"/>
    <s v="14-SD"/>
    <s v="Zeng, Y; Zhu, DH"/>
    <s v="Geographical Variation in Body Size, Development Time, and Wing Dimorphism in the Cricket Velarifictorus micado (Orthoptera: Gryllidae)"/>
    <s v="10.1603/AN14040"/>
    <x v="5"/>
    <s v="a"/>
    <s v="i"/>
    <n v="5"/>
    <n v="4"/>
    <s v="n"/>
    <s v="Velarifictorus micado"/>
    <s v="orthoptera"/>
    <s v="SD"/>
    <s v=""/>
    <s v=""/>
    <s v=""/>
    <s v=""/>
    <s v=""/>
    <n v="85.5"/>
    <s v="global average"/>
    <s v=""/>
    <n v="14"/>
    <s v=""/>
    <s v="macroptery"/>
    <s v=""/>
  </r>
  <r>
    <x v="13"/>
    <s v="14-HB"/>
    <s v="Zeng, Y; Zhu, DH"/>
    <s v="Geographical Variation in Body Size, Development Time, and Wing Dimorphism in the Cricket Velarifictorus micado (Orthoptera: Gryllidae)"/>
    <s v="10.1603/AN14040"/>
    <x v="5"/>
    <s v="a"/>
    <s v="i"/>
    <n v="5"/>
    <n v="4"/>
    <s v="n"/>
    <s v="Velarifictorus micado"/>
    <s v="orthoptera"/>
    <s v="HB"/>
    <s v=""/>
    <s v=""/>
    <s v=""/>
    <s v=""/>
    <s v=""/>
    <n v="85.5"/>
    <s v="global average"/>
    <s v=""/>
    <n v="14"/>
    <s v=""/>
    <s v="macroptery"/>
    <s v=""/>
  </r>
  <r>
    <x v="13"/>
    <s v="14-LN"/>
    <s v="Zeng, Y; Zhu, DH"/>
    <s v="Geographical Variation in Body Size, Development Time, and Wing Dimorphism in the Cricket Velarifictorus micado (Orthoptera: Gryllidae)"/>
    <s v="10.1603/AN14040"/>
    <x v="5"/>
    <s v="a"/>
    <s v="i"/>
    <n v="5"/>
    <n v="4"/>
    <s v="n"/>
    <s v="Velarifictorus micado"/>
    <s v="orthoptera"/>
    <s v="LN"/>
    <s v=""/>
    <s v=""/>
    <s v=""/>
    <s v=""/>
    <s v=""/>
    <n v="85.5"/>
    <s v="global average"/>
    <s v=""/>
    <n v="14"/>
    <s v=""/>
    <s v="macroptery"/>
    <s v=""/>
  </r>
  <r>
    <x v="13"/>
    <s v="14-JL"/>
    <s v="Zeng, Y; Zhu, DH"/>
    <s v="Geographical Variation in Body Size, Development Time, and Wing Dimorphism in the Cricket Velarifictorus micado (Orthoptera: Gryllidae)"/>
    <s v="10.1603/AN14040"/>
    <x v="5"/>
    <s v="a"/>
    <s v="i"/>
    <n v="5"/>
    <n v="4"/>
    <s v="n"/>
    <s v="Velarifictorus micado"/>
    <s v="orthoptera"/>
    <s v="JL"/>
    <s v="&quot;43°88' &quot;"/>
    <s v=""/>
    <s v=""/>
    <s v=""/>
    <s v=""/>
    <n v="85.5"/>
    <s v="global average"/>
    <s v=""/>
    <n v="14"/>
    <s v=""/>
    <s v="macroptery"/>
    <s v=""/>
  </r>
  <r>
    <x v="14"/>
    <s v="15-HN"/>
    <s v="Hou, YY; Xu, LZ; Wu, Y; Wang, P; Shi, JJ; Zhai, BP"/>
    <s v="Geographic Variation of Diapause and Sensitive Stages of Photoperiodic Response in Laodelphax striatellus Fallen (Hemiptera: Delphacidae)"/>
    <s v="10.1093/jisesa/iev161"/>
    <x v="0"/>
    <s v="a"/>
    <s v="i"/>
    <n v="3"/>
    <n v="4"/>
    <s v=""/>
    <s v="Laodelphax striatellus"/>
    <s v="hemiptera"/>
    <s v="HN"/>
    <n v="21.02"/>
    <n v="105.85"/>
    <n v="0.01"/>
    <n v="10"/>
    <s v=""/>
    <n v="244.5"/>
    <s v="global average"/>
    <s v=""/>
    <n v="15"/>
    <s v=""/>
    <s v="nymph"/>
    <s v=""/>
  </r>
  <r>
    <x v="14"/>
    <s v="15-JY"/>
    <s v="Hou, YY; Xu, LZ; Wu, Y; Wang, P; Shi, JJ; Zhai, BP"/>
    <s v="Geographic Variation of Diapause and Sensitive Stages of Photoperiodic Response in Laodelphax striatellus Fallen (Hemiptera: Delphacidae)"/>
    <s v="10.1093/jisesa/iev161"/>
    <x v="0"/>
    <s v="a"/>
    <s v="i"/>
    <n v="3"/>
    <n v="4"/>
    <s v=""/>
    <s v="Laodelphax striatellus"/>
    <s v="hemiptera"/>
    <s v="JY"/>
    <n v="32.51"/>
    <n v="120.15"/>
    <n v="0.01"/>
    <n v="3"/>
    <s v=""/>
    <n v="244.5"/>
    <s v="global average"/>
    <s v=""/>
    <n v="15"/>
    <s v=""/>
    <s v="nymph"/>
    <s v=""/>
  </r>
  <r>
    <x v="14"/>
    <s v="15-CC"/>
    <s v="Hou, YY; Xu, LZ; Wu, Y; Wang, P; Shi, JJ; Zhai, BP"/>
    <s v="Geographic Variation of Diapause and Sensitive Stages of Photoperiodic Response in Laodelphax striatellus Fallen (Hemiptera: Delphacidae)"/>
    <s v="10.1093/jisesa/iev161"/>
    <x v="0"/>
    <s v="a"/>
    <s v="i"/>
    <n v="3"/>
    <n v="4"/>
    <s v=""/>
    <s v="Laodelphax striatellus"/>
    <s v="hemiptera"/>
    <s v="CC"/>
    <n v="43.89"/>
    <n v="125.32"/>
    <n v="0.01"/>
    <n v="236"/>
    <s v=""/>
    <n v="244.5"/>
    <s v="global average"/>
    <s v=""/>
    <n v="15"/>
    <s v=""/>
    <s v="nymph"/>
    <s v=""/>
  </r>
  <r>
    <x v="15"/>
    <s v="16-Aomori"/>
    <s v="Ishihara, M; Shimada, M"/>
    <s v="Geographical variation in photoperiodic response for diapause induction between univoltine and multivoltine populations of Kytorhinus sharpianus (Coleoptera : Bruchidae)"/>
    <s v="10.1093/ee/28.2.195"/>
    <x v="0"/>
    <s v="a"/>
    <s v="i"/>
    <n v="4"/>
    <n v="3"/>
    <s v="n"/>
    <s v="Kytorhinus sharpianus"/>
    <s v="coleoptera"/>
    <s v="Aomori"/>
    <n v="40.822228000000003"/>
    <n v="140.74742499999999"/>
    <n v="0.05"/>
    <s v=""/>
    <s v=""/>
    <n v="84"/>
    <s v="global average"/>
    <s v=""/>
    <n v="16"/>
    <s v=""/>
    <s v="larval"/>
    <s v=""/>
  </r>
  <r>
    <x v="15"/>
    <s v="16-Obanazawa"/>
    <s v="Ishihara, M; Shimada, M"/>
    <s v="Geographical variation in photoperiodic response for diapause induction between univoltine and multivoltine populations of Kytorhinus sharpianus (Coleoptera : Bruchidae)"/>
    <s v="10.1093/ee/28.2.195"/>
    <x v="0"/>
    <s v="a"/>
    <s v="i"/>
    <n v="4"/>
    <n v="3"/>
    <s v="n"/>
    <s v="Kytorhinus sharpianus"/>
    <s v="coleoptera"/>
    <s v="Obanazawa"/>
    <n v="38.600619000000002"/>
    <n v="140.405689"/>
    <n v="0.05"/>
    <s v=""/>
    <s v=""/>
    <n v="84"/>
    <s v="global average"/>
    <s v=""/>
    <n v="16"/>
    <s v=""/>
    <s v="larval"/>
    <s v=""/>
  </r>
  <r>
    <x v="15"/>
    <s v="16-Kujiranami"/>
    <s v="Ishihara, M; Shimada, M"/>
    <s v="Geographical variation in photoperiodic response for diapause induction between univoltine and multivoltine populations of Kytorhinus sharpianus (Coleoptera : Bruchidae)"/>
    <s v="10.1093/ee/28.2.195"/>
    <x v="0"/>
    <s v="a"/>
    <s v="i"/>
    <n v="4"/>
    <n v="3"/>
    <s v="n"/>
    <s v="Kytorhinus sharpianus"/>
    <s v="coleoptera"/>
    <s v="Kujiranami"/>
    <n v="37.355800000000002"/>
    <n v="138.51740000000001"/>
    <n v="0.05"/>
    <s v=""/>
    <s v=""/>
    <n v="84"/>
    <s v="global average"/>
    <s v=""/>
    <n v="16"/>
    <s v=""/>
    <s v="larval"/>
    <s v=""/>
  </r>
  <r>
    <x v="15"/>
    <s v="16-Mitsuma"/>
    <s v="Ishihara, M; Shimada, M"/>
    <s v="Geographical variation in photoperiodic response for diapause induction between univoltine and multivoltine populations of Kytorhinus sharpianus (Coleoptera : Bruchidae)"/>
    <s v="10.1093/ee/28.2.195"/>
    <x v="0"/>
    <s v="a"/>
    <s v="i"/>
    <n v="4"/>
    <n v="3"/>
    <s v="n"/>
    <s v="Kytorhinus sharpianus"/>
    <s v="coleoptera"/>
    <s v="Mitsuma"/>
    <n v="36.073500000000003"/>
    <n v="139.98310000000001"/>
    <n v="0.01"/>
    <s v=""/>
    <s v=""/>
    <n v="84"/>
    <s v="global average"/>
    <s v=""/>
    <n v="16"/>
    <s v=""/>
    <s v="larval"/>
    <s v=""/>
  </r>
  <r>
    <x v="16"/>
    <s v="17-WA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8"/>
    <s v=""/>
    <s v="Orius sauteri"/>
    <s v="heteroptera"/>
    <s v="WA"/>
    <n v="45.397500000000001"/>
    <n v="141.70088100000001"/>
    <n v="0.05"/>
    <s v=""/>
    <s v=""/>
    <n v="38.75"/>
    <s v="acc"/>
    <s v=""/>
    <n v="17"/>
    <s v=""/>
    <s v=""/>
    <s v=""/>
  </r>
  <r>
    <x v="16"/>
    <s v="17-EN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6"/>
    <s v=""/>
    <s v="Orius sauteri"/>
    <s v="heteroptera"/>
    <s v="EN"/>
    <n v="44.066667000000002"/>
    <n v="143.533333"/>
    <n v="0.05"/>
    <s v=""/>
    <s v=""/>
    <n v="39.299999999999997"/>
    <s v="acc"/>
    <s v=""/>
    <n v="17"/>
    <s v=""/>
    <s v=""/>
    <s v=""/>
  </r>
  <r>
    <x v="16"/>
    <s v="17-KU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6"/>
    <s v=""/>
    <s v="Orius sauteri"/>
    <s v="heteroptera"/>
    <s v="KU"/>
    <n v="43.733333000000002"/>
    <n v="143.73333299999999"/>
    <n v="0.05"/>
    <s v=""/>
    <s v=""/>
    <n v="34"/>
    <s v="acc"/>
    <s v=""/>
    <n v="17"/>
    <s v=""/>
    <s v=""/>
    <s v=""/>
  </r>
  <r>
    <x v="16"/>
    <s v="17-SA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7"/>
    <s v=""/>
    <s v="Orius sauteri"/>
    <s v="heteroptera"/>
    <s v="SA"/>
    <n v="43.061943999999997"/>
    <n v="141.35416699999999"/>
    <n v="0.05"/>
    <s v=""/>
    <s v=""/>
    <n v="44.8"/>
    <s v="acc"/>
    <s v=""/>
    <n v="17"/>
    <s v=""/>
    <s v=""/>
    <s v=""/>
  </r>
  <r>
    <x v="16"/>
    <s v="17-ME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6"/>
    <s v=""/>
    <s v="Orius sauteri"/>
    <s v="heteroptera"/>
    <s v="ME"/>
    <n v="42.916666999999997"/>
    <n v="143.05000000000001"/>
    <n v="0.05"/>
    <s v=""/>
    <s v=""/>
    <n v="38"/>
    <s v="acc"/>
    <s v=""/>
    <n v="17"/>
    <s v=""/>
    <s v=""/>
    <s v=""/>
  </r>
  <r>
    <x v="16"/>
    <s v="17-MO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6"/>
    <s v=""/>
    <s v="Orius sauteri"/>
    <s v="heteroptera"/>
    <s v="MO"/>
    <n v="42.1"/>
    <n v="140.58333300000001"/>
    <n v="0.05"/>
    <s v=""/>
    <s v=""/>
    <n v="34.6"/>
    <s v="acc"/>
    <s v=""/>
    <n v="17"/>
    <s v=""/>
    <s v=""/>
    <s v=""/>
  </r>
  <r>
    <x v="16"/>
    <s v="17-HA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7"/>
    <s v=""/>
    <s v="Orius sauteri"/>
    <s v="heteroptera"/>
    <s v="HA"/>
    <n v="39.388610999999997"/>
    <n v="141.11694399999999"/>
    <n v="0.05"/>
    <s v=""/>
    <s v=""/>
    <n v="40.1"/>
    <s v="acc"/>
    <s v=""/>
    <n v="17"/>
    <s v=""/>
    <s v=""/>
    <s v=""/>
  </r>
  <r>
    <x v="16"/>
    <s v="17-TU"/>
    <s v="Ito, K; Nakata, T"/>
    <s v="Geographical variation of photoperiodic response in the females of a predatory bug, Orius sauteri (Poppius) (Heteroptera : Anthocoridae) from northern Japan"/>
    <s v="10.1303/aez.2000.101"/>
    <x v="0"/>
    <s v="a"/>
    <s v="i"/>
    <n v="8"/>
    <n v="7"/>
    <s v=""/>
    <s v="Orius sauteri"/>
    <s v="heteroptera"/>
    <s v="TU"/>
    <n v="36.080556000000001"/>
    <n v="140.114722"/>
    <n v="0.05"/>
    <s v=""/>
    <s v=""/>
    <n v="43.3"/>
    <s v="acc"/>
    <s v=""/>
    <n v="17"/>
    <s v=""/>
    <s v=""/>
    <s v=""/>
  </r>
  <r>
    <x v="17"/>
    <s v="18-Mt. Palomar"/>
    <s v="JORDAN, RG; BRADSHAW, WE"/>
    <s v="GEOGRAPHIC VARIATION IN PHOTOPERIODIC RESPONSE OF WESTERN TREE-HOLE MOSQUITO, AEDES-SIERRENSIS"/>
    <s v="10.1093/aesa/71.4.487"/>
    <x v="0"/>
    <s v="a"/>
    <s v="i"/>
    <n v="5"/>
    <n v="0"/>
    <s v="n"/>
    <s v="Aedes sierrensis"/>
    <s v="diptera"/>
    <s v="Mt. Palomar"/>
    <n v="33.363484"/>
    <n v="-116.836394"/>
    <n v="0.1"/>
    <n v="1400"/>
    <n v="400"/>
    <n v="20"/>
    <s v="acc"/>
    <s v=""/>
    <n v="18"/>
    <s v=""/>
    <s v=""/>
    <e v="#REF!"/>
  </r>
  <r>
    <x v="17"/>
    <s v="18-Lockwood"/>
    <s v="JORDAN, RG; BRADSHAW, WE"/>
    <s v="GEOGRAPHIC VARIATION IN PHOTOPERIODIC RESPONSE OF WESTERN TREE-HOLE MOSQUITO, AEDES-SIERRENSIS"/>
    <s v="10.1093/aesa/71.4.487"/>
    <x v="0"/>
    <s v="a"/>
    <s v="i"/>
    <n v="5"/>
    <n v="0"/>
    <s v="n"/>
    <s v="Aedes sierrensis"/>
    <s v="diptera"/>
    <s v="Lockwood"/>
    <n v="35.944167"/>
    <n v="-121.083333"/>
    <n v="0.1"/>
    <s v=""/>
    <s v=""/>
    <s v=""/>
    <s v="acc"/>
    <s v=""/>
    <n v="18"/>
    <s v=""/>
    <s v=""/>
    <s v=""/>
  </r>
  <r>
    <x v="17"/>
    <s v="18-Auburn"/>
    <s v="JORDAN, RG; BRADSHAW, WE"/>
    <s v="GEOGRAPHIC VARIATION IN PHOTOPERIODIC RESPONSE OF WESTERN TREE-HOLE MOSQUITO, AEDES-SIERRENSIS"/>
    <s v="10.1093/aesa/71.4.487"/>
    <x v="0"/>
    <s v="a"/>
    <s v="i"/>
    <n v="5"/>
    <n v="0"/>
    <s v="n"/>
    <s v="Aedes sierrensis"/>
    <s v="diptera"/>
    <s v="Auburn"/>
    <n v="38.89"/>
    <n v="-121.08"/>
    <n v="0.1"/>
    <s v=""/>
    <s v=""/>
    <s v=""/>
    <s v="acc"/>
    <s v=""/>
    <n v="18"/>
    <s v=""/>
    <s v=""/>
    <s v=""/>
  </r>
  <r>
    <x v="17"/>
    <s v="18-Yreka"/>
    <s v="JORDAN, RG; BRADSHAW, WE"/>
    <s v="GEOGRAPHIC VARIATION IN PHOTOPERIODIC RESPONSE OF WESTERN TREE-HOLE MOSQUITO, AEDES-SIERRENSIS"/>
    <s v="10.1093/aesa/71.4.487"/>
    <x v="0"/>
    <s v="a"/>
    <s v="i"/>
    <n v="5"/>
    <n v="0"/>
    <s v="n"/>
    <s v="Aedes sierrensis"/>
    <s v="diptera"/>
    <s v="Yreka"/>
    <n v="41.726666999999999"/>
    <n v="-122.6375"/>
    <n v="0.1"/>
    <s v=""/>
    <s v=""/>
    <s v=""/>
    <s v="acc"/>
    <s v=""/>
    <n v="18"/>
    <s v=""/>
    <s v=""/>
    <s v=""/>
  </r>
  <r>
    <x v="17"/>
    <s v="18-Halsey"/>
    <s v="JORDAN, RG; BRADSHAW, WE"/>
    <s v="GEOGRAPHIC VARIATION IN PHOTOPERIODIC RESPONSE OF WESTERN TREE-HOLE MOSQUITO, AEDES-SIERRENSIS"/>
    <s v="10.1093/aesa/71.4.487"/>
    <x v="0"/>
    <s v="a"/>
    <s v="i"/>
    <n v="5"/>
    <n v="0"/>
    <s v="n"/>
    <s v="Aedes sierrensis"/>
    <s v="diptera"/>
    <s v="Halsey"/>
    <n v="44.384444000000002"/>
    <n v="-123.11027799999999"/>
    <n v="0.1"/>
    <s v=""/>
    <s v=""/>
    <s v=""/>
    <s v="acc"/>
    <s v=""/>
    <n v="18"/>
    <s v=""/>
    <s v=""/>
    <s v=""/>
  </r>
  <r>
    <x v="18"/>
    <s v="19-Yamagata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Yamagata"/>
    <n v="38.255555999999999"/>
    <n v="140.33972199999999"/>
    <n v="0.05"/>
    <n v="150"/>
    <s v=""/>
    <n v="25"/>
    <s v="global average"/>
    <s v=""/>
    <n v="19"/>
    <s v=""/>
    <s v=""/>
    <s v=""/>
  </r>
  <r>
    <x v="18"/>
    <s v="19- Fuchu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Fuchu"/>
    <n v="35.668968999999997"/>
    <n v="139.47766899999999"/>
    <n v="0.05"/>
    <n v="50"/>
    <s v=""/>
    <n v="25"/>
    <s v="global average"/>
    <s v=""/>
    <n v="19"/>
    <s v=""/>
    <s v=""/>
    <s v=""/>
  </r>
  <r>
    <x v="18"/>
    <s v="19- Yokosuka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Yokosuka"/>
    <n v="35.281388999999997"/>
    <n v="139.671944"/>
    <n v="0.05"/>
    <n v="150"/>
    <s v=""/>
    <n v="25"/>
    <s v="global average"/>
    <s v=""/>
    <n v="19"/>
    <s v=""/>
    <s v=""/>
    <s v=""/>
  </r>
  <r>
    <x v="18"/>
    <s v="19- Gotemba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Gotemba"/>
    <n v="35.308610999999999"/>
    <n v="138.93472199999999"/>
    <n v="0.05"/>
    <s v="NA"/>
    <s v=""/>
    <n v="25"/>
    <s v="global average"/>
    <s v=""/>
    <n v="19"/>
    <s v=""/>
    <s v=""/>
    <s v=""/>
  </r>
  <r>
    <x v="18"/>
    <s v="19- Kashihara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Kashihara"/>
    <n v="34.509444000000002"/>
    <n v="135.79249999999999"/>
    <n v="0.05"/>
    <n v="50"/>
    <s v=""/>
    <n v="25"/>
    <s v="global average"/>
    <s v=""/>
    <n v="19"/>
    <s v=""/>
    <s v=""/>
    <s v=""/>
  </r>
  <r>
    <x v="18"/>
    <s v="19- Kiire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Kiire"/>
    <n v="31.6"/>
    <n v="130.55000000000001"/>
    <n v="0.05"/>
    <n v="720"/>
    <s v=""/>
    <n v="25"/>
    <s v="global average"/>
    <s v=""/>
    <n v="19"/>
    <s v=""/>
    <s v=""/>
    <s v=""/>
  </r>
  <r>
    <x v="18"/>
    <s v="19- Ishigaki"/>
    <s v="Kato, Y"/>
    <s v="Geographic variation in photoperiodic response for the induction of pupal diapause in the Aristolochia-feeding butterfly Atrophaneura alcinous"/>
    <s v="10.1303/aez.2005.347"/>
    <x v="0"/>
    <s v="a"/>
    <s v="i"/>
    <n v="7"/>
    <n v="5"/>
    <s v=""/>
    <s v="Atrophaneura alcinous"/>
    <s v="lepidoptera"/>
    <s v=" Ishigaki"/>
    <n v="24.340555999999999"/>
    <n v="124.155556"/>
    <n v="0.05"/>
    <n v="40"/>
    <s v=""/>
    <n v="25"/>
    <s v="global average"/>
    <s v=""/>
    <n v="19"/>
    <s v=""/>
    <s v=""/>
    <s v=""/>
  </r>
  <r>
    <x v="19"/>
    <s v="20-SN"/>
    <s v="KIMURA, MT; OHTSU, T; YOSHIDA, T; AWASAKI, T; LIN, FJ"/>
    <s v="CLIMATIC ADAPTATIONS AND DISTRIBUTIONS IN THE DROSOPHILA-TAKAHASHII SPECIES SUBGROUP (DIPTERA, DROSOPHILIDAE)"/>
    <s v="10.1080/00222939400770181"/>
    <x v="0"/>
    <s v="a"/>
    <s v="i"/>
    <n v="5"/>
    <n v="4"/>
    <s v="n"/>
    <s v="Drosophila lutescens"/>
    <s v="diptera"/>
    <s v="SN"/>
    <n v="38.268332999999998"/>
    <n v="140.86944399999999"/>
    <n v="0.05"/>
    <s v=""/>
    <s v=""/>
    <n v="40"/>
    <s v="global average"/>
    <s v=""/>
    <n v="20"/>
    <s v=""/>
    <s v=""/>
    <s v=""/>
  </r>
  <r>
    <x v="19"/>
    <s v="20-CH"/>
    <s v="KIMURA, MT; OHTSU, T; YOSHIDA, T; AWASAKI, T; LIN, FJ"/>
    <s v="CLIMATIC ADAPTATIONS AND DISTRIBUTIONS IN THE DROSOPHILA-TAKAHASHII SPECIES SUBGROUP (DIPTERA, DROSOPHILIDAE)"/>
    <s v="10.1080/00222939400770181"/>
    <x v="0"/>
    <s v="a"/>
    <s v="i"/>
    <n v="5"/>
    <n v="4"/>
    <s v="n"/>
    <s v="Drosophila lutescens"/>
    <s v="diptera"/>
    <s v="CH"/>
    <n v="35.607325000000003"/>
    <n v="140.10638599999999"/>
    <n v="0.05"/>
    <s v=""/>
    <s v=""/>
    <n v="40"/>
    <s v="global average"/>
    <s v=""/>
    <n v="20"/>
    <s v=""/>
    <s v=""/>
    <s v=""/>
  </r>
  <r>
    <x v="19"/>
    <s v="20-FT"/>
    <s v="KIMURA, MT; OHTSU, T; YOSHIDA, T; AWASAKI, T; LIN, FJ"/>
    <s v="CLIMATIC ADAPTATIONS AND DISTRIBUTIONS IN THE DROSOPHILA-TAKAHASHII SPECIES SUBGROUP (DIPTERA, DROSOPHILIDAE)"/>
    <s v="10.1080/00222939400770181"/>
    <x v="0"/>
    <s v="a"/>
    <s v="i"/>
    <n v="5"/>
    <n v="4"/>
    <s v="n"/>
    <s v="Drosophila lutescens"/>
    <s v="diptera"/>
    <s v="FT"/>
    <n v="33.495078999999997"/>
    <n v="130.51859999999999"/>
    <n v="0.05"/>
    <s v=""/>
    <s v=""/>
    <n v="40"/>
    <s v="global average"/>
    <s v=""/>
    <n v="20"/>
    <s v=""/>
    <s v=""/>
    <s v=""/>
  </r>
  <r>
    <x v="19"/>
    <s v="20-KS"/>
    <s v="KIMURA, MT; OHTSU, T; YOSHIDA, T; AWASAKI, T; LIN, FJ"/>
    <s v="CLIMATIC ADAPTATIONS AND DISTRIBUTIONS IN THE DROSOPHILA-TAKAHASHII SPECIES SUBGROUP (DIPTERA, DROSOPHILIDAE)"/>
    <s v="10.1080/00222939400770181"/>
    <x v="0"/>
    <s v="a"/>
    <s v="i"/>
    <n v="5"/>
    <n v="4"/>
    <s v="n"/>
    <s v="Drosophila lutescens"/>
    <s v="diptera"/>
    <s v="KS"/>
    <n v="31.766667000000002"/>
    <n v="129.80000000000001"/>
    <n v="0.05"/>
    <s v=""/>
    <s v=""/>
    <n v="40"/>
    <s v="global average"/>
    <s v=""/>
    <n v="20"/>
    <s v=""/>
    <s v=""/>
    <s v=""/>
  </r>
  <r>
    <x v="19"/>
    <s v="20-KG"/>
    <s v="KIMURA, MT; OHTSU, T; YOSHIDA, T; AWASAKI, T; LIN, FJ"/>
    <s v="CLIMATIC ADAPTATIONS AND DISTRIBUTIONS IN THE DROSOPHILA-TAKAHASHII SPECIES SUBGROUP (DIPTERA, DROSOPHILIDAE)"/>
    <s v="10.1080/00222939400770181"/>
    <x v="0"/>
    <s v="a"/>
    <s v="i"/>
    <n v="5"/>
    <n v="4"/>
    <s v="n"/>
    <s v="Drosophila lutescens"/>
    <s v="diptera"/>
    <s v="KG"/>
    <n v="31.596536"/>
    <n v="130.55711700000001"/>
    <n v="0.05"/>
    <s v=""/>
    <s v=""/>
    <n v="40"/>
    <s v="global average"/>
    <s v=""/>
    <n v="20"/>
    <s v=""/>
    <s v=""/>
    <s v=""/>
  </r>
  <r>
    <x v="20"/>
    <s v="21-leningrad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15"/>
    <s v="n"/>
    <s v="Tetranychus urticae"/>
    <s v="Tetranychidae"/>
    <s v="leningrad"/>
    <n v="59.933332999999998"/>
    <n v="30.266667000000002"/>
    <n v="0.05"/>
    <s v=""/>
    <s v=""/>
    <n v="250"/>
    <s v="global average"/>
    <s v=""/>
    <n v="21"/>
    <s v=""/>
    <s v=""/>
    <s v=""/>
  </r>
  <r>
    <x v="20"/>
    <s v="21-padua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7"/>
    <s v=""/>
    <s v="Tetranychus urticae"/>
    <s v="Tetranychidae"/>
    <s v="padua"/>
    <n v="45.408056000000002"/>
    <n v="11.872222000000001"/>
    <n v="0.05"/>
    <s v=""/>
    <s v=""/>
    <n v="250"/>
    <s v="global average"/>
    <s v=""/>
    <n v="21"/>
    <s v=""/>
    <s v=""/>
    <s v=""/>
  </r>
  <r>
    <x v="20"/>
    <s v="21-warsaw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7"/>
    <s v=""/>
    <s v="Tetranychus urticae"/>
    <s v="Tetranychidae"/>
    <s v="warsaw"/>
    <n v="52.216667000000001"/>
    <n v="21.033332999999999"/>
    <n v="0.05"/>
    <s v=""/>
    <s v=""/>
    <n v="250"/>
    <s v="global average"/>
    <s v=""/>
    <n v="21"/>
    <s v=""/>
    <s v=""/>
    <s v=""/>
  </r>
  <r>
    <x v="20"/>
    <s v="21- Aile-froide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8"/>
    <s v=""/>
    <s v="Tetranychus urticae"/>
    <s v="Tetranychidae"/>
    <s v=" Aile-froide"/>
    <n v="44.884999999999998"/>
    <n v="6.3561110000000003"/>
    <n v="0.05"/>
    <n v="1515"/>
    <s v=""/>
    <n v="250"/>
    <s v="global average"/>
    <s v=""/>
    <n v="21"/>
    <s v=""/>
    <s v=""/>
    <s v=""/>
  </r>
  <r>
    <x v="20"/>
    <s v="21-Voorne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10"/>
    <s v=""/>
    <s v="Tetranychus urticae"/>
    <s v="Tetranychidae"/>
    <s v="Voorne"/>
    <n v="51.816667000000002"/>
    <n v="4.1833330000000002"/>
    <n v="0.05"/>
    <s v=""/>
    <s v=""/>
    <n v="250"/>
    <s v="global average"/>
    <s v=""/>
    <n v="21"/>
    <s v=""/>
    <s v=""/>
    <s v=""/>
  </r>
  <r>
    <x v="20"/>
    <s v="21-Thessaloniki1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7"/>
    <s v=""/>
    <s v="Tetranychus urticae"/>
    <s v="Tetranychidae"/>
    <s v="Thessaloniki1"/>
    <n v="40.647221999999999"/>
    <n v="22.963889000000002"/>
    <n v="0.05"/>
    <s v=""/>
    <s v=""/>
    <n v="250"/>
    <s v="global average"/>
    <s v=""/>
    <n v="21"/>
    <s v=""/>
    <s v=""/>
    <s v=""/>
  </r>
  <r>
    <x v="20"/>
    <s v="21- Susch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7"/>
    <s v=""/>
    <s v="Tetranychus urticae"/>
    <s v="Tetranychidae"/>
    <s v=" Susch"/>
    <n v="46.749994999999998"/>
    <n v="10.066666"/>
    <n v="0.05"/>
    <n v="1450"/>
    <s v=""/>
    <n v="250"/>
    <s v="global average"/>
    <s v=""/>
    <n v="21"/>
    <s v=""/>
    <s v=""/>
    <s v=""/>
  </r>
  <r>
    <x v="20"/>
    <s v="21-Thessaloniki2"/>
    <s v="KOVEOS, DS; KROON, A; VEERMAN, A"/>
    <s v="THE SAME PHOTOPERIODIC CLOCK MAY CONTROL INDUCTION AND MAINTENANCE OF DIAPAUSE IN THE SPIDER-MITE TETRANCHUS-URTICAE"/>
    <s v="10.1177/074873049300800401"/>
    <x v="0"/>
    <s v="a"/>
    <s v="i"/>
    <n v="8"/>
    <n v="12"/>
    <s v=""/>
    <s v="Tetranychus urticae"/>
    <s v="Tetranychidae"/>
    <s v="Thessaloniki2"/>
    <n v="40.647221999999999"/>
    <n v="22.963889000000002"/>
    <n v="0.05"/>
    <s v=""/>
    <s v=""/>
    <n v="250"/>
    <s v="global average"/>
    <s v=""/>
    <n v="21"/>
    <s v=""/>
    <s v=""/>
    <s v=""/>
  </r>
  <r>
    <x v="21"/>
    <s v="22- Sagamihara"/>
    <s v="Kurota, H; Shimada, M"/>
    <s v="Geographical variation in photoperiodic induction of larval diapause in the bruchid beetle, Bruchidius dorsalis: polymorphism in overwintering stages"/>
    <s v="10.1046/j.1570-7458.2003.00033.x"/>
    <x v="0"/>
    <s v="a"/>
    <s v="i"/>
    <n v="3"/>
    <n v="5"/>
    <s v=""/>
    <s v="Bruchidius dorsalis"/>
    <s v="coleoptera"/>
    <s v=" Sagamihara"/>
    <n v="35.571389000000003"/>
    <n v="139.373333"/>
    <n v="0.05"/>
    <n v="60"/>
    <s v=""/>
    <n v="60"/>
    <s v="acc"/>
    <s v=""/>
    <n v="22"/>
    <s v=""/>
    <s v=""/>
    <s v=""/>
  </r>
  <r>
    <x v="21"/>
    <s v="22- Tatsuno"/>
    <s v="Kurota, H; Shimada, M"/>
    <s v="Geographical variation in photoperiodic induction of larval diapause in the bruchid beetle, Bruchidius dorsalis: polymorphism in overwintering stages"/>
    <s v="10.1046/j.1570-7458.2003.00033.x"/>
    <x v="0"/>
    <s v="a"/>
    <s v="i"/>
    <n v="3"/>
    <n v="5"/>
    <s v=""/>
    <s v="Bruchidius dorsalis"/>
    <s v="coleoptera"/>
    <s v=" Tatsuno"/>
    <n v="34.85"/>
    <n v="134.533333"/>
    <n v="0.05"/>
    <n v="740"/>
    <s v=""/>
    <n v="40"/>
    <s v="acc"/>
    <s v=""/>
    <n v="22"/>
    <s v=""/>
    <s v=""/>
    <s v=""/>
  </r>
  <r>
    <x v="21"/>
    <s v="22- Ninohe"/>
    <s v="Kurota, H; Shimada, M"/>
    <s v="Geographical variation in photoperiodic induction of larval diapause in the bruchid beetle, Bruchidius dorsalis: polymorphism in overwintering stages"/>
    <s v="10.1046/j.1570-7458.2003.00033.x"/>
    <x v="0"/>
    <s v="a"/>
    <s v="i"/>
    <n v="3"/>
    <n v="5"/>
    <s v=""/>
    <s v="Bruchidius dorsalis"/>
    <s v="coleoptera"/>
    <s v=" Ninohe"/>
    <n v="40.271110999999998"/>
    <n v="141.30500000000001"/>
    <n v="0.05"/>
    <n v="110"/>
    <s v=""/>
    <n v="60"/>
    <s v="acc"/>
    <s v=""/>
    <n v="22"/>
    <s v=""/>
    <s v=""/>
    <s v=""/>
  </r>
  <r>
    <x v="22"/>
    <s v="23-himeji"/>
    <s v="KUWANA, Y"/>
    <s v="ORIGIN OF LEUKOMA-CANDIDA (STAUDINGER) IN JAPAN AS INFERRED FROM GEOGRAPHICAL VARIATION IN PHOTOPERIODIC RESPONSE"/>
    <s v=""/>
    <x v="0"/>
    <s v="a"/>
    <s v="i"/>
    <n v="4"/>
    <n v="5"/>
    <s v="yes, but japanese"/>
    <s v="Leucoma candida"/>
    <s v="lepidoptera"/>
    <s v="himeji"/>
    <n v="34.815277999999999"/>
    <n v="134.68527800000001"/>
    <s v=""/>
    <s v=""/>
    <s v=""/>
    <n v="100"/>
    <s v="global average"/>
    <s v=""/>
    <n v="23"/>
    <s v=""/>
    <s v="larval"/>
    <s v=""/>
  </r>
  <r>
    <x v="22"/>
    <s v="23-kurashiki"/>
    <s v="KUWANA, Y"/>
    <s v="ORIGIN OF LEUKOMA-CANDIDA (STAUDINGER) IN JAPAN AS INFERRED FROM GEOGRAPHICAL VARIATION IN PHOTOPERIODIC RESPONSE"/>
    <s v=""/>
    <x v="0"/>
    <s v="a"/>
    <s v="i"/>
    <n v="4"/>
    <n v="5"/>
    <s v=""/>
    <s v="Leucoma candida"/>
    <s v="lepidoptera"/>
    <s v="kurashiki"/>
    <n v="34.585000000000001"/>
    <n v="133.77194399999999"/>
    <s v=""/>
    <s v=""/>
    <s v=""/>
    <n v="100"/>
    <s v="global average"/>
    <s v=""/>
    <n v="23"/>
    <s v=""/>
    <s v="larval"/>
    <s v=""/>
  </r>
  <r>
    <x v="22"/>
    <s v="23-okayama"/>
    <s v="KUWANA, Y"/>
    <s v="ORIGIN OF LEUKOMA-CANDIDA (STAUDINGER) IN JAPAN AS INFERRED FROM GEOGRAPHICAL VARIATION IN PHOTOPERIODIC RESPONSE"/>
    <s v=""/>
    <x v="0"/>
    <s v="a"/>
    <s v="i"/>
    <n v="4"/>
    <n v="5"/>
    <s v=""/>
    <s v="Leucoma candida"/>
    <s v="lepidoptera"/>
    <s v="okayama"/>
    <n v="34.655278000000003"/>
    <n v="133.919444"/>
    <s v=""/>
    <s v=""/>
    <s v=""/>
    <n v="100"/>
    <s v="global average"/>
    <s v=""/>
    <n v="23"/>
    <s v=""/>
    <s v="larval"/>
    <s v=""/>
  </r>
  <r>
    <x v="22"/>
    <s v="23-matsumoto"/>
    <s v="KUWANA, Y"/>
    <s v="ORIGIN OF LEUKOMA-CANDIDA (STAUDINGER) IN JAPAN AS INFERRED FROM GEOGRAPHICAL VARIATION IN PHOTOPERIODIC RESPONSE"/>
    <s v=""/>
    <x v="0"/>
    <s v="a"/>
    <s v="i"/>
    <n v="4"/>
    <n v="5"/>
    <s v=""/>
    <s v="Leucoma candida"/>
    <s v="lepidoptera"/>
    <s v="matsumoto"/>
    <n v="36.238047000000002"/>
    <n v="137.97198299999999"/>
    <s v=""/>
    <s v=""/>
    <s v=""/>
    <n v="100"/>
    <s v="global average"/>
    <s v=""/>
    <n v="23"/>
    <s v=""/>
    <s v="larval"/>
    <s v=""/>
  </r>
  <r>
    <x v="23"/>
    <s v="24-Oulu1"/>
    <s v="LANKINEN, P"/>
    <s v="GEOGRAPHICAL VARIATION IN CIRCADIAN ECLOSION RHYTHM AND PHOTOPERIODIC ADULT DIAPAUSE IN DROSOPHILA-LITTORALIS"/>
    <s v="10.1007/BF00612503"/>
    <x v="0"/>
    <s v="a"/>
    <s v="i"/>
    <s v=""/>
    <n v="9"/>
    <s v="n"/>
    <s v="drosophila littoralis"/>
    <s v="diptera"/>
    <s v="Oulu1"/>
    <n v="65"/>
    <n v="25.416666666666668"/>
    <n v="1E-3"/>
    <s v=""/>
    <s v=""/>
    <n v="30"/>
    <s v="global average"/>
    <s v=""/>
    <n v="24"/>
    <s v=""/>
    <s v="adult"/>
    <s v=""/>
  </r>
  <r>
    <x v="23"/>
    <s v="24-Oulu7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Oulu7"/>
    <n v="65"/>
    <n v="25.416666666666668"/>
    <n v="1E-3"/>
    <s v=""/>
    <s v=""/>
    <n v="30"/>
    <s v="global average"/>
    <s v=""/>
    <n v="24"/>
    <s v=""/>
    <s v="adult"/>
    <s v=""/>
  </r>
  <r>
    <x v="23"/>
    <s v="24-Oulu8"/>
    <s v="LANKINEN, P"/>
    <s v="GEOGRAPHICAL VARIATION IN CIRCADIAN ECLOSION RHYTHM AND PHOTOPERIODIC ADULT DIAPAUSE IN DROSOPHILA-LITTORALIS"/>
    <s v="10.1007/BF00612503"/>
    <x v="0"/>
    <s v="a"/>
    <s v="i"/>
    <s v=""/>
    <n v="5"/>
    <s v=""/>
    <s v="drosophila littoralis"/>
    <s v="diptera"/>
    <s v="Oulu8"/>
    <n v="65"/>
    <n v="25.416666666666668"/>
    <n v="1E-3"/>
    <s v=""/>
    <s v=""/>
    <n v="30"/>
    <s v="global average"/>
    <s v=""/>
    <n v="24"/>
    <s v=""/>
    <s v="adult"/>
    <s v=""/>
  </r>
  <r>
    <x v="23"/>
    <s v="24-paltamo1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paltamo1"/>
    <n v="64.333333333333329"/>
    <n v="27.833333333333332"/>
    <s v=""/>
    <s v=""/>
    <s v=""/>
    <n v="30"/>
    <s v="global average"/>
    <s v=""/>
    <n v="24"/>
    <s v=""/>
    <s v="adult"/>
    <s v=""/>
  </r>
  <r>
    <x v="23"/>
    <s v="24-Kuoio3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Kuoio3"/>
    <n v="62.916666666666664"/>
    <n v="27.75"/>
    <s v=""/>
    <s v=""/>
    <s v=""/>
    <n v="30"/>
    <s v="global average"/>
    <s v=""/>
    <n v="24"/>
    <s v=""/>
    <s v="adult"/>
    <s v=""/>
  </r>
  <r>
    <x v="23"/>
    <s v="24- Hollola1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 Hollola1"/>
    <n v="61.083333333333336"/>
    <n v="25.416666666666668"/>
    <s v=""/>
    <s v=""/>
    <s v=""/>
    <n v="30"/>
    <s v="global average"/>
    <s v=""/>
    <n v="24"/>
    <s v=""/>
    <s v="adult"/>
    <s v=""/>
  </r>
  <r>
    <x v="23"/>
    <s v="24- Moscow2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 Moscow2"/>
    <n v="55.75"/>
    <n v="37.5"/>
    <s v=""/>
    <s v=""/>
    <s v=""/>
    <n v="30"/>
    <s v="global average"/>
    <s v=""/>
    <n v="24"/>
    <s v=""/>
    <s v="adult"/>
    <s v=""/>
  </r>
  <r>
    <x v="23"/>
    <s v="24- Dietikon1"/>
    <s v="LANKINEN, P"/>
    <s v="GEOGRAPHICAL VARIATION IN CIRCADIAN ECLOSION RHYTHM AND PHOTOPERIODIC ADULT DIAPAUSE IN DROSOPHILA-LITTORALIS"/>
    <s v="10.1007/BF00612503"/>
    <x v="0"/>
    <s v="a"/>
    <s v="i"/>
    <s v=""/>
    <n v="8"/>
    <s v=""/>
    <s v="drosophila littoralis"/>
    <s v="diptera"/>
    <s v=" Dietikon1"/>
    <n v="47.416666666666664"/>
    <n v="8.5"/>
    <s v=""/>
    <s v=""/>
    <s v=""/>
    <n v="30"/>
    <s v="global average"/>
    <s v=""/>
    <n v="24"/>
    <s v=""/>
    <s v="adult"/>
    <s v=""/>
  </r>
  <r>
    <x v="23"/>
    <s v="24- Dietikon2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Dietikon2"/>
    <n v="47.416666666666664"/>
    <n v="8.5"/>
    <s v=""/>
    <s v=""/>
    <s v=""/>
    <n v="30"/>
    <s v="global average"/>
    <s v=""/>
    <n v="24"/>
    <s v=""/>
    <s v="adult"/>
    <s v=""/>
  </r>
  <r>
    <x v="23"/>
    <s v="24- Ticino4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Ticino4"/>
    <n v="46.166666666666664"/>
    <n v="8.8333333333333339"/>
    <s v=""/>
    <s v=""/>
    <s v=""/>
    <n v="30"/>
    <s v="global average"/>
    <s v=""/>
    <n v="24"/>
    <s v=""/>
    <s v="adult"/>
    <s v=""/>
  </r>
  <r>
    <x v="23"/>
    <s v="24- Ticino2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Ticino2"/>
    <n v="46.166666666666664"/>
    <n v="8.8333333333333339"/>
    <s v=""/>
    <s v=""/>
    <s v=""/>
    <n v="30"/>
    <s v="global average"/>
    <s v=""/>
    <n v="24"/>
    <s v=""/>
    <s v="adult"/>
    <s v=""/>
  </r>
  <r>
    <x v="23"/>
    <s v="24- Biograd"/>
    <s v="LANKINEN, P"/>
    <s v="GEOGRAPHICAL VARIATION IN CIRCADIAN ECLOSION RHYTHM AND PHOTOPERIODIC ADULT DIAPAUSE IN DROSOPHILA-LITTORALIS"/>
    <s v="10.1007/BF00612503"/>
    <x v="0"/>
    <s v="a"/>
    <s v="i"/>
    <s v=""/>
    <n v="7"/>
    <s v=""/>
    <s v="drosophila littoralis"/>
    <s v="diptera"/>
    <s v=" Biograd"/>
    <n v="43.916666666666664"/>
    <n v="16"/>
    <s v=""/>
    <s v=""/>
    <s v=""/>
    <n v="30"/>
    <s v="global average"/>
    <s v=""/>
    <n v="24"/>
    <s v=""/>
    <s v="adult"/>
    <s v=""/>
  </r>
  <r>
    <x v="23"/>
    <s v="24- Krasnodar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Krasnodar"/>
    <n v="44.666666666666664"/>
    <n v="39.5"/>
    <s v=""/>
    <s v=""/>
    <s v=""/>
    <n v="30"/>
    <s v="global average"/>
    <s v=""/>
    <n v="24"/>
    <s v=""/>
    <s v="adult"/>
    <s v=""/>
  </r>
  <r>
    <x v="23"/>
    <s v="24- Kutaisi2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Kutaisi2"/>
    <n v="42.333333333333336"/>
    <n v="42.666666666666664"/>
    <s v=""/>
    <s v=""/>
    <s v=""/>
    <n v="30"/>
    <s v="global average"/>
    <s v=""/>
    <n v="24"/>
    <s v=""/>
    <s v="adult"/>
    <s v=""/>
  </r>
  <r>
    <x v="23"/>
    <s v="24- Kutaisi4"/>
    <s v="LANKINEN, P"/>
    <s v="GEOGRAPHICAL VARIATION IN CIRCADIAN ECLOSION RHYTHM AND PHOTOPERIODIC ADULT DIAPAUSE IN DROSOPHILA-LITTORALIS"/>
    <s v="10.1007/BF00612503"/>
    <x v="0"/>
    <s v="a"/>
    <s v="i"/>
    <s v=""/>
    <n v="7"/>
    <s v=""/>
    <s v="drosophila littoralis"/>
    <s v="diptera"/>
    <s v=" Kutaisi4"/>
    <n v="42.333333333333336"/>
    <n v="42.666666666666664"/>
    <s v=""/>
    <s v=""/>
    <s v=""/>
    <n v="30"/>
    <s v="global average"/>
    <s v=""/>
    <n v="24"/>
    <s v=""/>
    <s v="adult"/>
    <s v=""/>
  </r>
  <r>
    <x v="23"/>
    <s v="24- Kutais5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Kutais5"/>
    <n v="42.333333333333336"/>
    <n v="42.666666666666664"/>
    <s v=""/>
    <s v=""/>
    <s v=""/>
    <n v="30"/>
    <s v="global average"/>
    <s v=""/>
    <n v="24"/>
    <s v=""/>
    <s v="adult"/>
    <s v=""/>
  </r>
  <r>
    <x v="23"/>
    <s v="24- Kutaisi7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Kutaisi7"/>
    <n v="42.333333333333336"/>
    <n v="42.666666666666664"/>
    <s v=""/>
    <s v=""/>
    <s v=""/>
    <n v="30"/>
    <s v="global average"/>
    <s v=""/>
    <n v="24"/>
    <s v=""/>
    <s v="adult"/>
    <s v=""/>
  </r>
  <r>
    <x v="23"/>
    <s v="24- Tbilisi"/>
    <s v="LANKINEN, P"/>
    <s v="GEOGRAPHICAL VARIATION IN CIRCADIAN ECLOSION RHYTHM AND PHOTOPERIODIC ADULT DIAPAUSE IN DROSOPHILA-LITTORALIS"/>
    <s v="10.1007/BF00612503"/>
    <x v="0"/>
    <s v="a"/>
    <s v="i"/>
    <s v=""/>
    <n v="9"/>
    <s v=""/>
    <s v="drosophila littoralis"/>
    <s v="diptera"/>
    <s v=" Tbilisi"/>
    <n v="41.833333333333336"/>
    <n v="44.5"/>
    <s v=""/>
    <s v=""/>
    <s v=""/>
    <n v="30"/>
    <s v="global average"/>
    <s v=""/>
    <n v="24"/>
    <s v=""/>
    <s v="adult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a"/>
    <s v="i"/>
    <n v="12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4"/>
    <s v="25-"/>
    <s v="LANKINEN, P; RIIHIMAA, AJ"/>
    <s v="WEAK CIRCADIAN ECLOSION RHYTHMICITY IN CHYMOMYZA-COSTATA (DIPTERA, DROSOPHILIDAE), AND ITS INDEPENDENCE OF DIAPAUSE TYPE"/>
    <s v="10.1016/0022-1910(92)90033-A"/>
    <x v="1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25"/>
    <s v="26-Pelkosenniemi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14"/>
    <s v=""/>
    <s v="drosophila montana"/>
    <s v="diptera"/>
    <s v="Pelkosenniemi"/>
    <s v="67.1N"/>
    <s v="27.3E"/>
    <s v=""/>
    <s v=""/>
    <s v=""/>
    <n v="100"/>
    <s v="global average"/>
    <n v="14"/>
    <s v="t26"/>
    <n v="21"/>
    <s v="adult"/>
    <s v=""/>
  </r>
  <r>
    <x v="25"/>
    <s v="26-Oulanka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44"/>
    <s v=""/>
    <s v="drosophila montana"/>
    <s v="diptera"/>
    <s v="Oulanka"/>
    <s v="66.4N"/>
    <s v="29.2E"/>
    <s v=""/>
    <s v=""/>
    <s v=""/>
    <n v="100"/>
    <s v="global average"/>
    <n v="44"/>
    <s v="t26"/>
    <n v="21"/>
    <s v="adult"/>
    <s v=""/>
  </r>
  <r>
    <x v="25"/>
    <s v="26-Kemi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7"/>
    <s v=""/>
    <s v="drosophila montana"/>
    <s v="diptera"/>
    <s v="Kemi"/>
    <s v="65.7N"/>
    <s v="24.7E"/>
    <s v=""/>
    <s v=""/>
    <s v=""/>
    <n v="100"/>
    <s v="global average"/>
    <n v="7"/>
    <s v="t26"/>
    <n v="21"/>
    <s v="adult"/>
    <s v=""/>
  </r>
  <r>
    <x v="25"/>
    <s v="26-Pudasjärvi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15"/>
    <s v=""/>
    <s v="drosophila montana"/>
    <s v="diptera"/>
    <s v="Pudasjärvi"/>
    <s v="65.4N"/>
    <s v="27.0E"/>
    <s v=""/>
    <s v=""/>
    <s v=""/>
    <n v="100"/>
    <s v="global average"/>
    <n v="15"/>
    <s v="t26"/>
    <n v="21"/>
    <s v="adult"/>
    <s v=""/>
  </r>
  <r>
    <x v="25"/>
    <s v="26-Paltamo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6"/>
    <s v=""/>
    <s v="drosophila montana"/>
    <s v="diptera"/>
    <s v="Paltamo"/>
    <s v="64.3N"/>
    <s v="27.9E"/>
    <s v=""/>
    <s v=""/>
    <s v=""/>
    <n v="100"/>
    <s v="global average"/>
    <n v="6"/>
    <s v="t26"/>
    <n v="21"/>
    <s v="adult"/>
    <s v=""/>
  </r>
  <r>
    <x v="25"/>
    <s v="26-Jyväskylä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7"/>
    <s v=""/>
    <s v="drosophila montana"/>
    <s v="diptera"/>
    <s v="Jyväskylä"/>
    <s v="62.2N"/>
    <s v="25.7E"/>
    <s v=""/>
    <s v=""/>
    <s v=""/>
    <n v="100"/>
    <s v="global average"/>
    <n v="7"/>
    <s v="t26"/>
    <n v="21"/>
    <s v="adult"/>
    <s v=""/>
  </r>
  <r>
    <x v="25"/>
    <s v="26-Lahti"/>
    <s v="Lankinen, P; Tyukmaeva, VI; Hoikkala, A"/>
    <s v="Northern Drosophila montana flies show variation both within and between cline populations in the critical day length evoking reproductive diapause"/>
    <s v="10.1016/j.jinsphys.2013.05.006"/>
    <x v="0"/>
    <s v="a"/>
    <s v="i"/>
    <n v="105"/>
    <n v="12"/>
    <s v=""/>
    <s v="drosophila montana"/>
    <s v="diptera"/>
    <s v="Lahti"/>
    <n v="61.1"/>
    <s v="25.7E"/>
    <s v=""/>
    <s v=""/>
    <s v=""/>
    <n v="100"/>
    <s v="global average"/>
    <n v="12"/>
    <s v="t26"/>
    <n v="21"/>
    <s v="adult"/>
    <s v=""/>
  </r>
  <r>
    <x v="26"/>
    <s v="27-Padua_A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Padua_A"/>
    <n v="45.8"/>
    <n v="12.116666666666667"/>
    <s v=""/>
    <s v=""/>
    <s v=""/>
    <n v="25.6"/>
    <s v="acc"/>
    <s v=""/>
    <s v="27_1"/>
    <s v=""/>
    <s v="adult"/>
    <s v=""/>
  </r>
  <r>
    <x v="26"/>
    <s v="27-Emmen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Emmen"/>
    <n v="52.9"/>
    <n v="6.85"/>
    <s v=""/>
    <s v=""/>
    <s v=""/>
    <n v="29.666666666666668"/>
    <s v="acc"/>
    <s v=""/>
    <s v="27_1"/>
    <s v=""/>
    <s v="adult"/>
    <s v=""/>
  </r>
  <r>
    <x v="26"/>
    <s v="27-petroskoi_E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petroskoi_E"/>
    <n v="61.81666666666667"/>
    <n v="34.166666666666664"/>
    <s v=""/>
    <s v=""/>
    <s v=""/>
    <n v="28.833333333333332"/>
    <s v="acc"/>
    <s v=""/>
    <s v="27_1"/>
    <s v=""/>
    <s v="adult"/>
    <s v=""/>
  </r>
  <r>
    <x v="26"/>
    <s v="27-padua_B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padua_B"/>
    <n v="45.8"/>
    <n v="12.116666666666667"/>
    <s v=""/>
    <s v=""/>
    <s v=""/>
    <n v="22.333333333333332"/>
    <s v="acc"/>
    <s v=""/>
    <s v="27_2"/>
    <s v=""/>
    <s v="adult"/>
    <s v=""/>
  </r>
  <r>
    <x v="26"/>
    <s v="27-Belchow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Belchow"/>
    <n v="52.016666666666666"/>
    <n v="20.566666666666666"/>
    <s v=""/>
    <s v=""/>
    <s v=""/>
    <n v="26.666666666666668"/>
    <s v="acc"/>
    <s v=""/>
    <s v="27_2"/>
    <s v=""/>
    <s v="adult"/>
    <s v=""/>
  </r>
  <r>
    <x v="26"/>
    <s v="27-petroskoi_F"/>
    <s v="Lehmann, P; Lyytinen, A; Piiroinen, S; Lindstrom, L"/>
    <s v="Latitudinal differences in diapause related photoperiodic responses of European Colorado potato beetles (Leptinotarsa decemlineata)"/>
    <s v="10.1007/s10682-015-9755-x"/>
    <x v="0"/>
    <s v="a"/>
    <s v="i"/>
    <n v="6"/>
    <n v="6"/>
    <s v=""/>
    <s v="leptinotarsa decemlineata"/>
    <s v="coleoptera"/>
    <s v="petroskoi_F"/>
    <n v="59.983333333333334"/>
    <n v="30.5"/>
    <s v=""/>
    <s v=""/>
    <s v=""/>
    <n v="39"/>
    <s v="acc"/>
    <s v=""/>
    <s v="27_2"/>
    <s v=""/>
    <s v="adult"/>
    <s v=""/>
  </r>
  <r>
    <x v="27"/>
    <s v="28-"/>
    <s v="Leisnham, PT; Towler, L; Juliano, SA"/>
    <s v="Geographic Variation of Photoperiodic Diapause but Not Adult Survival or Reproduction of the Invasive Mosquito Aedes albopictus (Diptera: Culicidae) in North America"/>
    <s v="10.1603/AN11032"/>
    <x v="6"/>
    <s v="a"/>
    <s v="i"/>
    <n v="6"/>
    <n v="2"/>
    <s v="n"/>
    <s v=""/>
    <s v=""/>
    <s v=""/>
    <s v=""/>
    <s v=""/>
    <s v=""/>
    <s v=""/>
    <s v=""/>
    <s v=""/>
    <s v=""/>
    <s v=""/>
    <s v=""/>
    <s v=""/>
    <s v=""/>
    <s v=""/>
  </r>
  <r>
    <x v="28"/>
    <s v="29- T"/>
    <s v="LUMME, J; OIKARINEN, A"/>
    <s v="GENETIC BASIS OF GEOGRAPHICALLY VARIABLE PHOTOPERIODIC DIAPAUSE IN DROSOPHILA-LITTORALIS"/>
    <s v=""/>
    <x v="0"/>
    <s v="a"/>
    <s v="i"/>
    <n v="8"/>
    <n v="7"/>
    <s v=""/>
    <s v="drosophila littoralis"/>
    <s v="diptera"/>
    <s v=" T"/>
    <n v="46.105960000000003"/>
    <n v="8.9384999999999994"/>
    <s v=""/>
    <s v=""/>
    <s v=""/>
    <n v="128"/>
    <s v="global average"/>
    <s v=""/>
    <n v="29"/>
    <s v=""/>
    <s v="adult"/>
    <s v=""/>
  </r>
  <r>
    <x v="28"/>
    <s v="29-C"/>
    <s v="LUMME, J; OIKARINEN, A"/>
    <s v="GENETIC BASIS OF GEOGRAPHICALLY VARIABLE PHOTOPERIODIC DIAPAUSE IN DROSOPHILA-LITTORALIS"/>
    <s v=""/>
    <x v="0"/>
    <s v="a"/>
    <s v="i"/>
    <n v="8"/>
    <n v="7"/>
    <s v=""/>
    <s v="drosophila littoralis"/>
    <s v="diptera"/>
    <s v="C"/>
    <n v="42.35"/>
    <n v="44.691667000000002"/>
    <s v=""/>
    <s v=""/>
    <s v=""/>
    <n v="128"/>
    <s v="global average"/>
    <s v=""/>
    <n v="29"/>
    <s v=""/>
    <s v="adult"/>
    <s v=""/>
  </r>
  <r>
    <x v="28"/>
    <s v="29-Z"/>
    <s v="LUMME, J; OIKARINEN, A"/>
    <s v="GENETIC BASIS OF GEOGRAPHICALLY VARIABLE PHOTOPERIODIC DIAPAUSE IN DROSOPHILA-LITTORALIS"/>
    <s v=""/>
    <x v="0"/>
    <s v="a"/>
    <s v="i"/>
    <n v="8"/>
    <n v="11"/>
    <s v=""/>
    <s v="drosophila littoralis"/>
    <s v="diptera"/>
    <s v="Z"/>
    <n v="47.371740000000003"/>
    <n v="8.5422600000000006"/>
    <s v=""/>
    <s v=""/>
    <s v=""/>
    <n v="128"/>
    <s v="global average"/>
    <s v=""/>
    <n v="29"/>
    <s v=""/>
    <s v="adult"/>
    <s v=""/>
  </r>
  <r>
    <x v="28"/>
    <s v="29-Ku"/>
    <s v="LUMME, J; OIKARINEN, A"/>
    <s v="GENETIC BASIS OF GEOGRAPHICALLY VARIABLE PHOTOPERIODIC DIAPAUSE IN DROSOPHILA-LITTORALIS"/>
    <s v=""/>
    <x v="0"/>
    <s v="a"/>
    <s v="i"/>
    <n v="8"/>
    <n v="8"/>
    <s v=""/>
    <s v="drosophila littoralis"/>
    <s v="diptera"/>
    <s v="Ku"/>
    <n v="47.371740000000003"/>
    <n v="27.683056000000001"/>
    <s v=""/>
    <s v=""/>
    <s v=""/>
    <n v="128"/>
    <s v="global average"/>
    <s v=""/>
    <n v="29"/>
    <s v=""/>
    <s v="adult"/>
    <s v=""/>
  </r>
  <r>
    <x v="28"/>
    <s v="29-P"/>
    <s v="LUMME, J; OIKARINEN, A"/>
    <s v="GENETIC BASIS OF GEOGRAPHICALLY VARIABLE PHOTOPERIODIC DIAPAUSE IN DROSOPHILA-LITTORALIS"/>
    <s v=""/>
    <x v="0"/>
    <s v="a"/>
    <s v="i"/>
    <n v="8"/>
    <n v="8"/>
    <s v=""/>
    <s v="drosophila littoralis"/>
    <s v="diptera"/>
    <s v="P"/>
    <n v="64.416667000000004"/>
    <n v="27.833055999999999"/>
    <s v=""/>
    <s v=""/>
    <s v=""/>
    <n v="128"/>
    <s v="global average"/>
    <s v=""/>
    <n v="29"/>
    <s v=""/>
    <s v="adult"/>
    <s v=""/>
  </r>
  <r>
    <x v="28"/>
    <s v="29-R"/>
    <s v="LUMME, J; OIKARINEN, A"/>
    <s v="GENETIC BASIS OF GEOGRAPHICALLY VARIABLE PHOTOPERIODIC DIAPAUSE IN DROSOPHILA-LITTORALIS"/>
    <s v=""/>
    <x v="0"/>
    <s v="a"/>
    <s v="i"/>
    <n v="8"/>
    <n v="8"/>
    <s v=""/>
    <s v="drosophila littoralis"/>
    <s v="diptera"/>
    <s v="R"/>
    <n v="66.5"/>
    <n v="25.716667000000001"/>
    <s v=""/>
    <s v=""/>
    <s v=""/>
    <n v="128"/>
    <s v="global average"/>
    <s v=""/>
    <n v="29"/>
    <s v=""/>
    <s v="adult"/>
    <s v=""/>
  </r>
  <r>
    <x v="28"/>
    <s v="29-Ki"/>
    <s v="LUMME, J; OIKARINEN, A"/>
    <s v="GENETIC BASIS OF GEOGRAPHICALLY VARIABLE PHOTOPERIODIC DIAPAUSE IN DROSOPHILA-LITTORALIS"/>
    <s v=""/>
    <x v="0"/>
    <s v="a"/>
    <s v="i"/>
    <n v="8"/>
    <n v="8"/>
    <s v=""/>
    <s v="drosophila littoralis"/>
    <s v="diptera"/>
    <s v="Ki"/>
    <n v="69.049166999999997"/>
    <n v="20.794443999999999"/>
    <s v=""/>
    <s v=""/>
    <s v=""/>
    <n v="128"/>
    <s v="global average"/>
    <s v=""/>
    <n v="29"/>
    <s v=""/>
    <s v="adult"/>
    <s v=""/>
  </r>
  <r>
    <x v="28"/>
    <s v="29-O"/>
    <s v="LUMME, J; OIKARINEN, A"/>
    <s v="GENETIC BASIS OF GEOGRAPHICALLY VARIABLE PHOTOPERIODIC DIAPAUSE IN DROSOPHILA-LITTORALIS"/>
    <s v=""/>
    <x v="0"/>
    <s v="a"/>
    <s v="i"/>
    <n v="8"/>
    <n v="8"/>
    <s v=""/>
    <s v="drosophila littoralis"/>
    <s v="diptera"/>
    <s v="O"/>
    <n v="65.013333000000003"/>
    <n v="25.4725"/>
    <s v=""/>
    <s v=""/>
    <s v=""/>
    <n v="128"/>
    <s v="global average"/>
    <s v=""/>
    <n v="29"/>
    <s v=""/>
    <s v="adult"/>
    <s v=""/>
  </r>
  <r>
    <x v="29"/>
    <s v="30-N"/>
    <s v="Lushai, G; Hardie, J; Harrington, R"/>
    <s v="Inheritance of photoperiodic response in the bird cherry aphid, Rhopalosiphum padi"/>
    <s v="10.1111/j.1365-3032.1996.tb00868.x"/>
    <x v="0"/>
    <s v="a"/>
    <s v="i"/>
    <n v="3"/>
    <n v="11"/>
    <s v="n"/>
    <s v="rhopalosiphum padi"/>
    <s v="hemiptera"/>
    <s v="N"/>
    <n v="56.5"/>
    <n v="-3.1"/>
    <s v=""/>
    <s v=""/>
    <s v=""/>
    <n v="21"/>
    <s v="approx"/>
    <s v=""/>
    <n v="30"/>
    <s v=""/>
    <s v="adult"/>
    <s v=""/>
  </r>
  <r>
    <x v="29"/>
    <s v="30-C"/>
    <s v="Lushai, G; Hardie, J; Harrington, R"/>
    <s v="Inheritance of photoperiodic response in the bird cherry aphid, Rhopalosiphum padi"/>
    <s v="10.1111/j.1365-3032.1996.tb00868.x"/>
    <x v="0"/>
    <s v="a"/>
    <s v="i"/>
    <n v="3"/>
    <n v="11"/>
    <s v=""/>
    <s v="rhopalosiphum padi"/>
    <s v="hemiptera"/>
    <s v="C"/>
    <n v="53.5"/>
    <n v="-1.4"/>
    <s v=""/>
    <s v=""/>
    <s v=""/>
    <n v="21"/>
    <s v="approx"/>
    <s v=""/>
    <n v="30"/>
    <s v=""/>
    <s v="adult"/>
    <s v=""/>
  </r>
  <r>
    <x v="29"/>
    <s v="30-S"/>
    <s v="Lushai, G; Hardie, J; Harrington, R"/>
    <s v="Inheritance of photoperiodic response in the bird cherry aphid, Rhopalosiphum padi"/>
    <s v="10.1111/j.1365-3032.1996.tb00868.x"/>
    <x v="0"/>
    <s v="a"/>
    <s v="i"/>
    <n v="3"/>
    <n v="11"/>
    <s v=""/>
    <s v="rhopalosiphum padi"/>
    <s v="hemiptera"/>
    <s v="S"/>
    <n v="50.4"/>
    <n v="-3.3"/>
    <s v=""/>
    <s v=""/>
    <s v=""/>
    <n v="21"/>
    <s v="approx"/>
    <s v=""/>
    <n v="30"/>
    <s v=""/>
    <s v="adult"/>
    <s v=""/>
  </r>
  <r>
    <x v="30"/>
    <s v="31- Sapporo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 Sapporo"/>
    <n v="43.061943999999997"/>
    <n v="141.35416699999999"/>
    <s v=""/>
    <s v=""/>
    <s v=""/>
    <n v="30"/>
    <s v="approx"/>
    <s v=""/>
    <n v="31"/>
    <s v=""/>
    <s v=""/>
    <s v=""/>
  </r>
  <r>
    <x v="30"/>
    <s v="31- Akita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 Akita"/>
    <n v="39.72"/>
    <n v="140.10249999999999"/>
    <s v=""/>
    <s v=""/>
    <s v=""/>
    <n v="30"/>
    <s v="approx"/>
    <s v=""/>
    <n v="31"/>
    <s v=""/>
    <s v=""/>
    <s v=""/>
  </r>
  <r>
    <x v="30"/>
    <s v="31- Urawa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 Urawa"/>
    <n v="35.861389000000003"/>
    <n v="139.645556"/>
    <s v=""/>
    <s v=""/>
    <s v=""/>
    <n v="30"/>
    <s v="approx"/>
    <s v=""/>
    <n v="31"/>
    <s v=""/>
    <s v=""/>
    <s v=""/>
  </r>
  <r>
    <x v="30"/>
    <s v="31- Chiba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 Chiba"/>
    <n v="35.607325000000003"/>
    <n v="140.10638599999999"/>
    <s v=""/>
    <s v=""/>
    <s v=""/>
    <n v="30"/>
    <s v="approx"/>
    <s v=""/>
    <n v="31"/>
    <s v=""/>
    <s v=""/>
    <s v=""/>
  </r>
  <r>
    <x v="30"/>
    <s v="31-Matsuyama2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Matsuyama2"/>
    <n v="33.839167000000003"/>
    <n v="132.765556"/>
    <s v=""/>
    <s v=""/>
    <s v=""/>
    <n v="30"/>
    <s v="approx"/>
    <s v=""/>
    <n v="31"/>
    <s v=""/>
    <s v=""/>
    <s v=""/>
  </r>
  <r>
    <x v="30"/>
    <s v="31-Matsuyama1"/>
    <s v="MINAMI, N; KIMURA, MT"/>
    <s v="GEOGRAPHICAL VARIATION OF PHOTOPERIODIC ADULT DIAPAUSE IN DROSOPHILA-AURARIA"/>
    <s v="10.1266/jjg.55.319"/>
    <x v="0"/>
    <s v="a"/>
    <s v="i"/>
    <n v="6"/>
    <n v="3"/>
    <s v=""/>
    <s v="Drosophila auraria"/>
    <s v="diptera"/>
    <s v="Matsuyama1"/>
    <n v="33.839167000000003"/>
    <n v="132.765556"/>
    <s v=""/>
    <s v=""/>
    <s v=""/>
    <n v="30"/>
    <s v="approx"/>
    <s v=""/>
    <n v="31"/>
    <s v=""/>
    <s v=""/>
    <s v=""/>
  </r>
  <r>
    <x v="31"/>
    <s v="32-He"/>
    <s v="MUONA, O; LUMME, J"/>
    <s v="GEOGRAPHICAL VARIATION IN THE REPRODUCTIVE-CYCLE AND PHOTOPERIODIC DIAPAUSE OF DROSOPHILA-PHALERATA AND DROSOPHILA-TRANSVERSA (DROSOPHILIDAE, DIPTERA)"/>
    <s v="10.1111/j.1558-5646.1981.tb04868.x"/>
    <x v="1"/>
    <s v="a"/>
    <s v="i"/>
    <n v="9"/>
    <n v="0"/>
    <s v=""/>
    <s v="drosophila transversa"/>
    <s v="diptera"/>
    <s v="He"/>
    <n v="60.166666666666664"/>
    <n v="24.95"/>
    <s v="1'"/>
    <n v="10"/>
    <s v=""/>
    <n v="80"/>
    <s v="global average"/>
    <s v=""/>
    <s v=""/>
    <s v=""/>
    <s v=""/>
    <s v=""/>
  </r>
  <r>
    <x v="31"/>
    <s v="32-Ku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Ku"/>
    <n v="66.36666666666666"/>
    <n v="29.35"/>
    <s v=""/>
    <n v="100"/>
    <s v=""/>
    <n v="80"/>
    <s v="global average"/>
    <s v=""/>
    <s v=""/>
    <s v=""/>
    <s v=""/>
    <s v=""/>
  </r>
  <r>
    <x v="31"/>
    <s v="32-Ou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Ou"/>
    <n v="65.016666666666666"/>
    <n v="25.5"/>
    <s v=""/>
    <n v="5"/>
    <s v=""/>
    <n v="80"/>
    <s v="global average"/>
    <s v=""/>
    <s v=""/>
    <s v=""/>
    <s v=""/>
    <s v=""/>
  </r>
  <r>
    <x v="31"/>
    <s v="32-IV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IV"/>
    <n v="68.63333333333334"/>
    <n v="27.633333333333333"/>
    <s v=""/>
    <n v="130"/>
    <s v=""/>
    <n v="80"/>
    <s v="global average"/>
    <s v=""/>
    <s v=""/>
    <s v=""/>
    <s v=""/>
    <s v=""/>
  </r>
  <r>
    <x v="31"/>
    <s v="32-HA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HA"/>
    <n v="61.133333333333333"/>
    <n v="24.35"/>
    <s v=""/>
    <n v="80"/>
    <s v=""/>
    <n v="80"/>
    <s v="global average"/>
    <s v=""/>
    <s v=""/>
    <s v=""/>
    <s v=""/>
    <s v=""/>
  </r>
  <r>
    <x v="31"/>
    <s v="32-VA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VA"/>
    <n v="63"/>
    <n v="27.833333333333332"/>
    <s v=""/>
    <n v="80"/>
    <s v=""/>
    <n v="80"/>
    <s v="global average"/>
    <s v=""/>
    <s v=""/>
    <s v=""/>
    <s v=""/>
    <s v=""/>
  </r>
  <r>
    <x v="31"/>
    <s v="32-Ze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Ze"/>
    <n v="46.716666666666669"/>
    <n v="10.1"/>
    <s v=""/>
    <n v="1500"/>
    <s v=""/>
    <n v="80"/>
    <s v="global average"/>
    <s v=""/>
    <s v=""/>
    <s v=""/>
    <s v=""/>
    <s v=""/>
  </r>
  <r>
    <x v="31"/>
    <s v="32-Ro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Ro"/>
    <n v="48.383333333333333"/>
    <n v="15.5"/>
    <s v=""/>
    <n v="220"/>
    <s v=""/>
    <n v="80"/>
    <s v="global average"/>
    <s v=""/>
    <s v=""/>
    <s v=""/>
    <s v=""/>
    <s v=""/>
  </r>
  <r>
    <x v="31"/>
    <s v="32-Bu"/>
    <s v="MUONA, O; LUMME, J"/>
    <s v="GEOGRAPHICAL VARIATION IN THE REPRODUCTIVE-CYCLE AND PHOTOPERIODIC DIAPAUSE OF DROSOPHILA-PHALERATA AND DROSOPHILA-TRANSVERSA (DROSOPHILIDAE, DIPTERA)"/>
    <s v="10.1111/j.1558-5646.1981.tb04868.x"/>
    <x v="1"/>
    <s v=""/>
    <s v=""/>
    <s v=""/>
    <n v="0"/>
    <s v=""/>
    <s v=""/>
    <s v=""/>
    <s v="Bu"/>
    <n v="47.5"/>
    <n v="19.05"/>
    <s v=""/>
    <n v="150"/>
    <s v=""/>
    <n v="80"/>
    <s v="global average"/>
    <s v=""/>
    <s v=""/>
    <s v=""/>
    <s v=""/>
    <s v=""/>
  </r>
  <r>
    <x v="32"/>
    <s v="33-Okinawa"/>
    <s v="Musolin, DL; Tougou, D; Fujisaki, K"/>
    <s v="Photoperiodic response in the subtropical and warm-temperate zone populations of the southern green stink bug Nezara viridula: why does it not fit the common latitudinal trend?"/>
    <s v="10.1111/j.1365-3032.2011.00797.x"/>
    <x v="0"/>
    <s v="a"/>
    <s v="i"/>
    <n v="5"/>
    <n v="7"/>
    <s v=""/>
    <s v="Nezara viridula"/>
    <s v="heteroptera"/>
    <s v="Okinawa"/>
    <n v="26.4"/>
    <n v="127.4"/>
    <n v="0.1"/>
    <s v=""/>
    <s v=""/>
    <n v="32.6"/>
    <s v="acc"/>
    <s v=""/>
    <n v="33"/>
    <s v=""/>
    <s v=""/>
    <s v=""/>
  </r>
  <r>
    <x v="32"/>
    <s v="33-Amami"/>
    <s v="Musolin, DL; Tougou, D; Fujisaki, K"/>
    <s v="Photoperiodic response in the subtropical and warm-temperate zone populations of the southern green stink bug Nezara viridula: why does it not fit the common latitudinal trend?"/>
    <s v="10.1111/j.1365-3032.2011.00797.x"/>
    <x v="0"/>
    <s v="a"/>
    <s v="i"/>
    <n v="5"/>
    <n v="7"/>
    <s v=""/>
    <s v=""/>
    <s v=""/>
    <s v="Amami"/>
    <n v="28.4"/>
    <n v="129.30000000000001"/>
    <n v="0.1"/>
    <s v=""/>
    <s v=""/>
    <n v="22"/>
    <s v="acc"/>
    <s v=""/>
    <n v="33"/>
    <s v=""/>
    <s v=""/>
    <s v=""/>
  </r>
  <r>
    <x v="32"/>
    <s v="33-Kochi"/>
    <s v="Musolin, DL; Tougou, D; Fujisaki, K"/>
    <s v="Photoperiodic response in the subtropical and warm-temperate zone populations of the southern green stink bug Nezara viridula: why does it not fit the common latitudinal trend?"/>
    <s v="10.1111/j.1365-3032.2011.00797.x"/>
    <x v="0"/>
    <s v="a"/>
    <s v="i"/>
    <n v="5"/>
    <n v="8"/>
    <s v=""/>
    <s v=""/>
    <s v=""/>
    <s v="Kochi"/>
    <n v="33.6"/>
    <n v="133.6"/>
    <n v="0.1"/>
    <s v=""/>
    <s v=""/>
    <n v="36.4"/>
    <s v="acc"/>
    <s v=""/>
    <n v="33"/>
    <s v=""/>
    <s v=""/>
    <s v=""/>
  </r>
  <r>
    <x v="32"/>
    <s v="33-Wakayama"/>
    <s v="Musolin, DL; Tougou, D; Fujisaki, K"/>
    <s v="Photoperiodic response in the subtropical and warm-temperate zone populations of the southern green stink bug Nezara viridula: why does it not fit the common latitudinal trend?"/>
    <s v="10.1111/j.1365-3032.2011.00797.x"/>
    <x v="0"/>
    <s v="a"/>
    <s v="i"/>
    <n v="5"/>
    <n v="6"/>
    <s v=""/>
    <s v=""/>
    <s v=""/>
    <s v="Wakayama"/>
    <n v="33.700000000000003"/>
    <n v="135.69999999999999"/>
    <n v="0.1"/>
    <s v=""/>
    <s v=""/>
    <n v="37"/>
    <s v="acc"/>
    <s v=""/>
    <n v="33"/>
    <s v=""/>
    <s v=""/>
    <s v=""/>
  </r>
  <r>
    <x v="32"/>
    <s v="33-Osaka"/>
    <s v="Musolin, DL; Tougou, D; Fujisaki, K"/>
    <s v="Photoperiodic response in the subtropical and warm-temperate zone populations of the southern green stink bug Nezara viridula: why does it not fit the common latitudinal trend?"/>
    <s v="10.1111/j.1365-3032.2011.00797.x"/>
    <x v="0"/>
    <s v="a"/>
    <s v="i"/>
    <n v="5"/>
    <n v="5"/>
    <s v=""/>
    <s v=""/>
    <s v=""/>
    <s v="Osaka"/>
    <n v="34.700000000000003"/>
    <n v="135.5"/>
    <n v="0.1"/>
    <s v=""/>
    <s v=""/>
    <n v="65.8"/>
    <s v="acc"/>
    <s v=""/>
    <n v="33"/>
    <s v=""/>
    <s v=""/>
    <s v="other study"/>
  </r>
  <r>
    <x v="33"/>
    <s v="34-"/>
    <s v="Nakao, S"/>
    <s v="Geographical variation of photoperiodic wing form determination and genetic background of reproductive diapause in arrhenotokous populations of Thrips nigropilosus Uzel (Thysanoptera: Thripidae) in Japan"/>
    <s v="10.1007/s13355-010-0016-8"/>
    <x v="7"/>
    <s v="a"/>
    <s v="i"/>
    <n v="5"/>
    <n v="0"/>
    <s v=""/>
    <s v=""/>
    <s v=""/>
    <s v=""/>
    <s v=""/>
    <s v=""/>
    <s v=""/>
    <s v=""/>
    <s v=""/>
    <s v=""/>
    <s v=""/>
    <s v=""/>
    <n v="34"/>
    <s v=""/>
    <s v="macroptery"/>
    <s v="4 pops come from other study"/>
  </r>
  <r>
    <x v="33"/>
    <s v="34-"/>
    <s v="Nakao, S"/>
    <s v="Geographical variation of photoperiodic wing form determination and genetic background of reproductive diapause in arrhenotokous populations of Thrips nigropilosus Uzel (Thysanoptera: Thripidae) in Japan"/>
    <s v="10.1007/s13355-010-0016-8"/>
    <x v="7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3"/>
    <s v="34-"/>
    <s v="Nakao, S"/>
    <s v="Geographical variation of photoperiodic wing form determination and genetic background of reproductive diapause in arrhenotokous populations of Thrips nigropilosus Uzel (Thysanoptera: Thripidae) in Japan"/>
    <s v="10.1007/s13355-010-0016-8"/>
    <x v="7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3"/>
    <s v="34-"/>
    <s v="Nakao, S"/>
    <s v="Geographical variation of photoperiodic wing form determination and genetic background of reproductive diapause in arrhenotokous populations of Thrips nigropilosus Uzel (Thysanoptera: Thripidae) in Japan"/>
    <s v="10.1007/s13355-010-0016-8"/>
    <x v="7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3"/>
    <s v="34-"/>
    <s v="Nakao, S"/>
    <s v="Geographical variation of photoperiodic wing form determination and genetic background of reproductive diapause in arrhenotokous populations of Thrips nigropilosus Uzel (Thysanoptera: Thripidae) in Japan"/>
    <s v="10.1007/s13355-010-0016-8"/>
    <x v="7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4"/>
    <s v="35-Kamikawa"/>
    <s v="NODA, H"/>
    <s v="GEOGRAPHIC-VARIATION OF NYMPHAL DIAPAUSE IN THE SMALL BROWN PLANTHOPPER IN JAPAN"/>
    <s v=""/>
    <x v="0"/>
    <s v="a"/>
    <s v="i"/>
    <n v="8"/>
    <n v="7"/>
    <s v=""/>
    <s v="Laodelphax striatellus"/>
    <s v="homoptera"/>
    <s v="Kamikawa"/>
    <n v="43.847186000000001"/>
    <n v="142.77042800000001"/>
    <s v=""/>
    <s v=""/>
    <s v=""/>
    <s v="NA"/>
    <s v="NA"/>
    <s v=""/>
    <n v="35"/>
    <s v=""/>
    <s v="nymphal"/>
    <s v=""/>
  </r>
  <r>
    <x v="34"/>
    <s v="35-Sendai"/>
    <s v="NODA, H"/>
    <s v="GEOGRAPHIC-VARIATION OF NYMPHAL DIAPAUSE IN THE SMALL BROWN PLANTHOPPER IN JAPAN"/>
    <s v=""/>
    <x v="0"/>
    <s v="a"/>
    <s v="i"/>
    <n v="8"/>
    <n v="7"/>
    <s v=""/>
    <s v="Laodelphax striatellus"/>
    <s v="homoptera"/>
    <s v="Sendai"/>
    <n v="38.268332999999998"/>
    <n v="140.86944399999999"/>
    <s v=""/>
    <s v=""/>
    <s v=""/>
    <s v="NA"/>
    <s v="NA"/>
    <s v=""/>
    <n v="35"/>
    <s v=""/>
    <s v="nymphal"/>
    <s v=""/>
  </r>
  <r>
    <x v="34"/>
    <s v="35-Tsukuba"/>
    <s v="NODA, H"/>
    <s v="GEOGRAPHIC-VARIATION OF NYMPHAL DIAPAUSE IN THE SMALL BROWN PLANTHOPPER IN JAPAN"/>
    <s v=""/>
    <x v="0"/>
    <s v="a"/>
    <s v="i"/>
    <n v="8"/>
    <n v="7"/>
    <s v=""/>
    <s v="Laodelphax striatellus"/>
    <s v="homoptera"/>
    <s v="Tsukuba"/>
    <n v="36.080556000000001"/>
    <n v="140.114722"/>
    <s v=""/>
    <s v=""/>
    <s v=""/>
    <s v="NA"/>
    <s v="NA"/>
    <s v=""/>
    <n v="35"/>
    <s v=""/>
    <s v="nymphal"/>
    <s v=""/>
  </r>
  <r>
    <x v="34"/>
    <s v="35-Odawara"/>
    <s v="NODA, H"/>
    <s v="GEOGRAPHIC-VARIATION OF NYMPHAL DIAPAUSE IN THE SMALL BROWN PLANTHOPPER IN JAPAN"/>
    <s v=""/>
    <x v="0"/>
    <s v="a"/>
    <s v="i"/>
    <n v="8"/>
    <n v="7"/>
    <s v=""/>
    <s v="Laodelphax striatellus"/>
    <s v="homoptera"/>
    <s v="Odawara"/>
    <n v="35.264636000000003"/>
    <n v="139.152311"/>
    <s v=""/>
    <s v=""/>
    <s v=""/>
    <s v="NA"/>
    <s v="NA"/>
    <s v=""/>
    <n v="35"/>
    <s v=""/>
    <s v="nymphal"/>
    <s v=""/>
  </r>
  <r>
    <x v="34"/>
    <s v="35-Tsu"/>
    <s v="NODA, H"/>
    <s v="GEOGRAPHIC-VARIATION OF NYMPHAL DIAPAUSE IN THE SMALL BROWN PLANTHOPPER IN JAPAN"/>
    <s v=""/>
    <x v="0"/>
    <s v="a"/>
    <s v="i"/>
    <n v="8"/>
    <n v="6"/>
    <s v=""/>
    <s v="Laodelphax striatellus"/>
    <s v="homoptera"/>
    <s v="Tsu"/>
    <n v="34.718611000000003"/>
    <n v="136.50555600000001"/>
    <s v=""/>
    <s v=""/>
    <s v=""/>
    <s v="NA"/>
    <s v="NA"/>
    <s v=""/>
    <n v="35"/>
    <s v=""/>
    <s v="nymphal"/>
    <s v=""/>
  </r>
  <r>
    <x v="34"/>
    <s v="35-Izumu"/>
    <s v="NODA, H"/>
    <s v="GEOGRAPHIC-VARIATION OF NYMPHAL DIAPAUSE IN THE SMALL BROWN PLANTHOPPER IN JAPAN"/>
    <s v=""/>
    <x v="0"/>
    <s v="a"/>
    <s v="i"/>
    <n v="8"/>
    <n v="6"/>
    <s v=""/>
    <s v="Laodelphax striatellus"/>
    <s v="homoptera"/>
    <s v="Izumu"/>
    <n v="35.368611000000001"/>
    <n v="132.755"/>
    <s v=""/>
    <s v=""/>
    <s v=""/>
    <s v="NA"/>
    <s v="NA"/>
    <s v=""/>
    <n v="35"/>
    <s v=""/>
    <s v="nymphal"/>
    <s v=""/>
  </r>
  <r>
    <x v="34"/>
    <s v="35-Kagoshima"/>
    <s v="NODA, H"/>
    <s v="GEOGRAPHIC-VARIATION OF NYMPHAL DIAPAUSE IN THE SMALL BROWN PLANTHOPPER IN JAPAN"/>
    <s v=""/>
    <x v="0"/>
    <s v="a"/>
    <s v="i"/>
    <n v="8"/>
    <n v="8"/>
    <s v=""/>
    <s v="Laodelphax striatellus"/>
    <s v="homoptera"/>
    <s v="Kagoshima"/>
    <n v="31.596536"/>
    <n v="130.55711700000001"/>
    <s v=""/>
    <s v=""/>
    <s v=""/>
    <s v="NA"/>
    <s v="NA"/>
    <s v=""/>
    <n v="35"/>
    <s v=""/>
    <s v="nymphal"/>
    <s v=""/>
  </r>
  <r>
    <x v="34"/>
    <s v="35-Ishigaki"/>
    <s v="NODA, H"/>
    <s v="GEOGRAPHIC-VARIATION OF NYMPHAL DIAPAUSE IN THE SMALL BROWN PLANTHOPPER IN JAPAN"/>
    <s v=""/>
    <x v="0"/>
    <s v="a"/>
    <s v="i"/>
    <n v="8"/>
    <n v="7"/>
    <s v=""/>
    <s v="Laodelphax striatellus"/>
    <s v="homoptera"/>
    <s v="Ishigaki"/>
    <n v="24.340555999999999"/>
    <n v="124.155556"/>
    <s v=""/>
    <s v=""/>
    <s v=""/>
    <s v="NA"/>
    <s v="NA"/>
    <s v=""/>
    <n v="35"/>
    <s v=""/>
    <s v="nymphal"/>
    <s v=""/>
  </r>
  <r>
    <x v="35"/>
    <s v="36-Kyoto"/>
    <s v="Noriyuki, S; Akiyama, K; Nishida, T"/>
    <s v="Life-history traits related to diapause in univoltine and bivoltine populations of Ypthima multistriata (Lepidoptera: Satyridae) inhabiting similar latitudes"/>
    <s v="10.1111/j.1479-8298.2011.00447.x"/>
    <x v="0"/>
    <s v="a"/>
    <s v="i"/>
    <n v="4"/>
    <n v="3"/>
    <s v=""/>
    <s v="Ypthima multistriata"/>
    <s v="lepidoptera"/>
    <s v="Kyoto"/>
    <n v="34.75"/>
    <n v="135.81899999999999"/>
    <s v=""/>
    <s v=""/>
    <s v=""/>
    <n v="66"/>
    <s v="acc"/>
    <s v=""/>
    <n v="36"/>
    <s v=""/>
    <s v="larval"/>
    <s v=""/>
  </r>
  <r>
    <x v="35"/>
    <s v="36-Ieshima Is."/>
    <s v="Noriyuki, S; Akiyama, K; Nishida, T"/>
    <s v="Life-history traits related to diapause in univoltine and bivoltine populations of Ypthima multistriata (Lepidoptera: Satyridae) inhabiting similar latitudes"/>
    <s v="10.1111/j.1479-8298.2011.00447.x"/>
    <x v="0"/>
    <s v="a"/>
    <s v="i"/>
    <n v="4"/>
    <n v="3"/>
    <s v=""/>
    <s v="Ypthima multistriata"/>
    <s v="lepidoptera"/>
    <s v="Ieshima Is."/>
    <n v="34.667000000000002"/>
    <n v="134.52600000000001"/>
    <s v=""/>
    <s v=""/>
    <s v=""/>
    <n v="13"/>
    <s v="acc"/>
    <s v=""/>
    <n v="36"/>
    <s v=""/>
    <s v="larval"/>
    <s v=""/>
  </r>
  <r>
    <x v="35"/>
    <s v="36-Tangashima Is."/>
    <s v="Noriyuki, S; Akiyama, K; Nishida, T"/>
    <s v="Life-history traits related to diapause in univoltine and bivoltine populations of Ypthima multistriata (Lepidoptera: Satyridae) inhabiting similar latitudes"/>
    <s v="10.1111/j.1479-8298.2011.00447.x"/>
    <x v="0"/>
    <s v="a"/>
    <s v="i"/>
    <n v="4"/>
    <n v="3"/>
    <s v=""/>
    <s v="Ypthima multistriata"/>
    <s v="lepidoptera"/>
    <s v="Tangashima Is."/>
    <n v="34.656999999999996"/>
    <n v="134.57599999999999"/>
    <s v=""/>
    <s v=""/>
    <s v=""/>
    <n v="34.6"/>
    <s v="acc"/>
    <s v=""/>
    <n v="36"/>
    <s v=""/>
    <s v="larval"/>
    <s v=""/>
  </r>
  <r>
    <x v="35"/>
    <s v="36-Bouzeshima Is."/>
    <s v="Noriyuki, S; Akiyama, K; Nishida, T"/>
    <s v="Life-history traits related to diapause in univoltine and bivoltine populations of Ypthima multistriata (Lepidoptera: Satyridae) inhabiting similar latitudes"/>
    <s v="10.1111/j.1479-8298.2011.00447.x"/>
    <x v="0"/>
    <s v="a"/>
    <s v="i"/>
    <n v="4"/>
    <n v="3"/>
    <s v=""/>
    <s v="Ypthima multistriata"/>
    <s v="lepidoptera"/>
    <s v="Bouzeshima Is."/>
    <n v="34.652000000000001"/>
    <n v="134.512"/>
    <s v=""/>
    <s v=""/>
    <s v=""/>
    <n v="37.6"/>
    <s v="acc"/>
    <s v=""/>
    <n v="36"/>
    <s v=""/>
    <s v="larval"/>
    <s v=""/>
  </r>
  <r>
    <x v="36"/>
    <s v="37- OUL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OUL"/>
    <n v="65.061155555555558"/>
    <n v="25.527999999999999"/>
    <s v=""/>
    <s v=""/>
    <s v=""/>
    <n v="26"/>
    <s v="pop level/ask"/>
    <s v=""/>
    <n v="37"/>
    <s v=""/>
    <s v="larval"/>
    <s v="26 lines with 15 replicates each"/>
  </r>
  <r>
    <x v="36"/>
    <s v="37- TUR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TUR"/>
    <n v="61.26125833333333"/>
    <n v="22.223322222222222"/>
    <s v=""/>
    <s v=""/>
    <s v=""/>
    <n v="21"/>
    <s v="pop level/ask"/>
    <s v=""/>
    <n v="37"/>
    <s v=""/>
    <s v="larval"/>
    <s v=""/>
  </r>
  <r>
    <x v="36"/>
    <s v="37- LAT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LAT"/>
    <n v="56.85626666666667"/>
    <n v="25.200383333333335"/>
    <s v=""/>
    <s v=""/>
    <s v=""/>
    <n v="26"/>
    <s v="pop level/ask"/>
    <s v=""/>
    <n v="37"/>
    <s v=""/>
    <s v="larval"/>
    <s v=""/>
  </r>
  <r>
    <x v="36"/>
    <s v="37- HAM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HAM"/>
    <n v="53.606561111111112"/>
    <n v="10.171594444444445"/>
    <s v=""/>
    <s v=""/>
    <s v=""/>
    <n v="26"/>
    <s v="pop level/ask"/>
    <s v=""/>
    <n v="37"/>
    <s v=""/>
    <s v="larval"/>
    <s v=""/>
  </r>
  <r>
    <x v="36"/>
    <s v="37- SCH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SCH"/>
    <n v="50.332250000000002"/>
    <n v="9.5130555555555549"/>
    <s v=""/>
    <s v=""/>
    <s v=""/>
    <n v="22"/>
    <s v="pop level/ask"/>
    <s v=""/>
    <n v="37"/>
    <s v=""/>
    <s v="larval"/>
    <s v=""/>
  </r>
  <r>
    <x v="36"/>
    <s v="37- SWI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SWI"/>
    <n v="46.73587222222222"/>
    <n v="7.1159277777777801"/>
    <s v=""/>
    <s v=""/>
    <s v=""/>
    <n v="26"/>
    <s v="pop level/ask"/>
    <s v=""/>
    <n v="37"/>
    <s v=""/>
    <s v="larval"/>
    <s v=""/>
  </r>
  <r>
    <x v="36"/>
    <s v="37- COR"/>
    <s v="Paolucci, S; van de Zande, L; Beukeboom, LW"/>
    <s v="Adaptive latitudinal cline of photoperiodic diapause induction in the parasitoid Nasonia vitripennis in Europe"/>
    <s v="10.1111/jeb.12113"/>
    <x v="2"/>
    <s v="a"/>
    <s v="i"/>
    <n v="7"/>
    <n v="8"/>
    <s v=""/>
    <s v="Nasonia vitripennis"/>
    <s v="hymenoptera"/>
    <s v=" COR"/>
    <n v="42.37522222222222"/>
    <n v="8.7479999999999993"/>
    <s v=""/>
    <s v=""/>
    <s v=""/>
    <n v="25"/>
    <s v="pop level/ask"/>
    <s v=""/>
    <n v="37"/>
    <s v=""/>
    <s v="larval"/>
    <s v=""/>
  </r>
  <r>
    <x v="37"/>
    <s v="38-Sp22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Sp22"/>
    <n v="36.97"/>
    <n v="-2.12"/>
    <n v="0.01"/>
    <n v="345"/>
    <s v=""/>
    <n v="6"/>
    <s v="acc"/>
    <s v=""/>
    <n v="38"/>
    <s v=""/>
    <s v="adult"/>
    <s v=""/>
  </r>
  <r>
    <x v="37"/>
    <s v="38-MREN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MREN"/>
    <n v="39.200000000000003"/>
    <n v="16.11"/>
    <n v="0.01"/>
    <n v="480"/>
    <s v=""/>
    <n v="6"/>
    <s v="acc"/>
    <s v=""/>
    <n v="38"/>
    <s v=""/>
    <s v="adult"/>
    <s v=""/>
  </r>
  <r>
    <x v="37"/>
    <s v="38-SAL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SAL"/>
    <n v="40.380000000000003"/>
    <n v="17.97"/>
    <n v="0.01"/>
    <n v="79"/>
    <s v=""/>
    <n v="6"/>
    <s v="acc"/>
    <s v=""/>
    <n v="38"/>
    <s v=""/>
    <s v="adult"/>
    <s v=""/>
  </r>
  <r>
    <x v="37"/>
    <s v="38-BOL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BOL"/>
    <n v="46.3"/>
    <n v="11.22"/>
    <n v="0.01"/>
    <n v="262"/>
    <s v=""/>
    <n v="6"/>
    <s v="acc"/>
    <s v=""/>
    <n v="38"/>
    <s v=""/>
    <s v="adult"/>
    <s v=""/>
  </r>
  <r>
    <x v="37"/>
    <s v="38-HU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HU"/>
    <n v="52.03"/>
    <n v="5.17"/>
    <n v="0.01"/>
    <n v="2"/>
    <s v=""/>
    <n v="6"/>
    <s v="acc"/>
    <s v=""/>
    <n v="38"/>
    <s v=""/>
    <s v="adult"/>
    <s v=""/>
  </r>
  <r>
    <x v="37"/>
    <s v="38-KOR"/>
    <s v="Pegoraro, M; Zonato, V; Tyler, ER; Fedele, G; Kyriacou, CP; Tauber, E"/>
    <s v="Geographical analysis of diapause inducibility in European Drosophila melanogaster populations"/>
    <s v="10.1016/j.jinsphys.2017.01.015"/>
    <x v="0"/>
    <s v="a"/>
    <s v="i"/>
    <n v="6"/>
    <n v="6"/>
    <s v=""/>
    <s v="Drosophila melanogaster"/>
    <s v="diptera"/>
    <s v="KOR"/>
    <n v="62.01"/>
    <n v="25.33"/>
    <n v="0.01"/>
    <n v="120"/>
    <s v=""/>
    <n v="6"/>
    <s v="acc"/>
    <s v=""/>
    <n v="38"/>
    <s v=""/>
    <s v="adult"/>
    <s v=""/>
  </r>
  <r>
    <x v="38"/>
    <s v="39-"/>
    <s v="Pivarciova, L; Vaneckova, H; Provaznik, J; Wu, BCH; Pivarci, M; Peckova, O; Bazalova, O; Cada, S; Kment, P; Kotwica-Rolinska, J; Dolezel, D"/>
    <s v="Unexpected Geographic Variability of the Free Running Period in the Linden Bug Pyrrhocoris apterus"/>
    <s v="10.1177/0748730416671213"/>
    <x v="8"/>
    <s v="a"/>
    <s v="i"/>
    <s v=""/>
    <n v="0"/>
    <s v=""/>
    <s v=""/>
    <s v=""/>
    <s v=""/>
    <s v=""/>
    <s v=""/>
    <s v=""/>
    <s v=""/>
    <s v=""/>
    <s v=""/>
    <s v=""/>
    <s v=""/>
    <s v=""/>
    <s v=""/>
    <s v=""/>
    <s v=""/>
  </r>
  <r>
    <x v="39"/>
    <s v="40- Ishigaki"/>
    <s v="Qureshi, MF; Murai, T; Yoshida, H; Tsumuki, H"/>
    <s v="Populational variation in diapause-induction and -termination of Helicoverpa armigera (Lepidoptera : Noctuidae)"/>
    <s v="10.1303/aez.2000.357"/>
    <x v="0"/>
    <s v="a"/>
    <s v="i"/>
    <n v="3"/>
    <n v="6"/>
    <s v=""/>
    <s v="Helicoverpa armigera"/>
    <s v="lepidoptera"/>
    <s v=" Ishigaki"/>
    <n v="24.3"/>
    <n v="124.2"/>
    <s v=""/>
    <s v=""/>
    <s v=""/>
    <n v="65"/>
    <s v="global average"/>
    <s v=""/>
    <n v="40"/>
    <s v=""/>
    <s v=""/>
    <s v=""/>
  </r>
  <r>
    <x v="39"/>
    <s v="40- Okayama"/>
    <s v="Qureshi, MF; Murai, T; Yoshida, H; Tsumuki, H"/>
    <s v="Populational variation in diapause-induction and -termination of Helicoverpa armigera (Lepidoptera : Noctuidae)"/>
    <s v="10.1303/aez.2000.357"/>
    <x v="0"/>
    <s v="a"/>
    <s v="i"/>
    <n v="3"/>
    <n v="6"/>
    <s v=""/>
    <s v="Helicoverpa armigera"/>
    <s v="lepidoptera"/>
    <s v=" Okayama"/>
    <n v="34.6"/>
    <n v="134.1"/>
    <s v=""/>
    <s v=""/>
    <s v=""/>
    <n v="65"/>
    <s v="global average"/>
    <s v=""/>
    <n v="40"/>
    <s v=""/>
    <s v=""/>
    <s v=""/>
  </r>
  <r>
    <x v="39"/>
    <s v="40-  Kanazawa"/>
    <s v="Qureshi, MF; Murai, T; Yoshida, H; Tsumuki, H"/>
    <s v="Populational variation in diapause-induction and -termination of Helicoverpa armigera (Lepidoptera : Noctuidae)"/>
    <s v="10.1303/aez.2000.357"/>
    <x v="0"/>
    <s v="a"/>
    <s v="i"/>
    <n v="3"/>
    <n v="6"/>
    <s v=""/>
    <s v="Helicoverpa armigera"/>
    <s v="lepidoptera"/>
    <s v="  Kanazawa"/>
    <n v="36.6"/>
    <n v="136.69999999999999"/>
    <s v=""/>
    <s v=""/>
    <s v=""/>
    <n v="65"/>
    <s v="global average"/>
    <s v=""/>
    <n v="40"/>
    <s v=""/>
    <s v=""/>
    <s v=""/>
  </r>
  <r>
    <x v="40"/>
    <s v="41- PAR"/>
    <s v="Reznik, SY; Dolgovskaya, MY; Ovchinnikov, AN; Belyakova, NA"/>
    <s v="Weak photoperiodic response facilitates the biological invasion of the harlequin ladybird Harmonia axyridis (Pallas) (Coleoptera: Coccinellidae)"/>
    <s v="10.1111/jen.12158"/>
    <x v="0"/>
    <s v="a"/>
    <s v="i"/>
    <n v="4"/>
    <n v="5"/>
    <s v=""/>
    <s v="Harmonia axyridis"/>
    <s v="coleoptera"/>
    <s v=" PAR"/>
    <n v="50"/>
    <n v="15.8"/>
    <s v=""/>
    <s v=""/>
    <s v=""/>
    <n v="6"/>
    <s v="global average"/>
    <s v=""/>
    <s v="41_3"/>
    <s v=""/>
    <s v=""/>
    <s v="6 cohorts with 10 individuals each"/>
  </r>
  <r>
    <x v="40"/>
    <s v="41- SOT"/>
    <s v="Reznik, SY; Dolgovskaya, MY; Ovchinnikov, AN; Belyakova, NA"/>
    <s v="Weak photoperiodic response facilitates the biological invasion of the harlequin ladybird Harmonia axyridis (Pallas) (Coleoptera: Coccinellidae)"/>
    <s v="10.1111/jen.12158"/>
    <x v="0"/>
    <s v="a"/>
    <s v="i"/>
    <n v="4"/>
    <n v="5"/>
    <s v=""/>
    <s v="Harmonia axyridis"/>
    <s v="coleoptera"/>
    <s v=" SOT"/>
    <n v="43.6"/>
    <n v="39.6"/>
    <s v=""/>
    <s v=""/>
    <s v=""/>
    <n v="6"/>
    <s v="global average"/>
    <s v=""/>
    <s v="41_4"/>
    <s v=""/>
    <s v=""/>
    <s v=""/>
  </r>
  <r>
    <x v="40"/>
    <s v="41- Daegu"/>
    <s v="Reznik, SY; Dolgovskaya, MY; Ovchinnikov, AN; Belyakova, NA"/>
    <s v="Weak photoperiodic response facilitates the biological invasion of the harlequin ladybird Harmonia axyridis (Pallas) (Coleoptera: Coccinellidae)"/>
    <s v="10.1111/jen.12158"/>
    <x v="0"/>
    <s v="a"/>
    <s v="i"/>
    <n v="4"/>
    <n v="5"/>
    <s v=""/>
    <s v="Harmonia axyridis"/>
    <s v="coleoptera"/>
    <s v=" Daegu"/>
    <n v="128.6"/>
    <n v="17.813861386138601"/>
    <s v=""/>
    <s v=""/>
    <s v=""/>
    <n v="6"/>
    <s v="global average"/>
    <s v=""/>
    <s v="41_1"/>
    <s v=""/>
    <s v=""/>
    <s v=""/>
  </r>
  <r>
    <x v="40"/>
    <s v="41- Irkutsk"/>
    <s v="Reznik, SY; Dolgovskaya, MY; Ovchinnikov, AN; Belyakova, NA"/>
    <s v="Weak photoperiodic response facilitates the biological invasion of the harlequin ladybird Harmonia axyridis (Pallas) (Coleoptera: Coccinellidae)"/>
    <s v="10.1111/jen.12158"/>
    <x v="0"/>
    <s v="a"/>
    <s v="i"/>
    <n v="4"/>
    <n v="5"/>
    <s v=""/>
    <s v="Harmonia axyridis"/>
    <s v="coleoptera"/>
    <s v=" Irkutsk"/>
    <n v="104.3"/>
    <n v="9.8782482282391406"/>
    <s v=""/>
    <s v=""/>
    <s v=""/>
    <n v="6"/>
    <s v="global average"/>
    <s v=""/>
    <s v="41_2"/>
    <s v=""/>
    <s v=""/>
    <s v=""/>
  </r>
  <r>
    <x v="41"/>
    <s v="42- Ivalo1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Ivalo1"/>
    <n v="68.650000000000006"/>
    <n v="27.55"/>
    <s v=""/>
    <s v=""/>
    <s v=""/>
    <n v="443"/>
    <s v="global average"/>
    <s v=""/>
    <s v="42_1"/>
    <s v=""/>
    <s v=""/>
    <s v=""/>
  </r>
  <r>
    <x v="41"/>
    <s v="42- Ivalo2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Ivalo2"/>
    <n v="68.650000000000006"/>
    <n v="27.55"/>
    <s v=""/>
    <s v=""/>
    <s v=""/>
    <n v="443"/>
    <s v="global average"/>
    <s v=""/>
    <s v="42_1"/>
    <s v=""/>
    <s v=""/>
    <s v=""/>
  </r>
  <r>
    <x v="41"/>
    <s v="42- Sodankyla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Sodankyla"/>
    <n v="67.416667000000004"/>
    <n v="26.6"/>
    <s v=""/>
    <s v=""/>
    <s v=""/>
    <n v="443"/>
    <s v="global average"/>
    <s v=""/>
    <s v="42_1"/>
    <s v=""/>
    <s v=""/>
    <s v=""/>
  </r>
  <r>
    <x v="41"/>
    <s v="42- Oulo1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Oulo1"/>
    <n v="65.013333000000003"/>
    <n v="25.4725"/>
    <s v=""/>
    <s v=""/>
    <s v=""/>
    <n v="443"/>
    <s v="global average"/>
    <s v=""/>
    <s v="42_1"/>
    <s v=""/>
    <s v=""/>
    <s v=""/>
  </r>
  <r>
    <x v="41"/>
    <s v="42- Oulo2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Oulo2"/>
    <n v="65.013333000000003"/>
    <n v="25.4725"/>
    <s v=""/>
    <s v=""/>
    <s v=""/>
    <n v="443"/>
    <s v="global average"/>
    <s v=""/>
    <s v="42_1"/>
    <s v=""/>
    <s v=""/>
    <s v=""/>
  </r>
  <r>
    <x v="41"/>
    <s v="42- Kuopio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Kuopio"/>
    <n v="62.899721999999997"/>
    <n v="27.683056000000001"/>
    <s v=""/>
    <s v=""/>
    <s v=""/>
    <n v="443"/>
    <s v="global average"/>
    <s v=""/>
    <s v="42_1"/>
    <s v=""/>
    <s v=""/>
    <s v=""/>
  </r>
  <r>
    <x v="41"/>
    <s v="42- Varkaus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8"/>
    <s v=""/>
    <s v="Chymomyza costata"/>
    <s v="diptera"/>
    <s v=" Varkaus"/>
    <n v="62.316667000000002"/>
    <n v="27.916667"/>
    <s v=""/>
    <s v=""/>
    <s v=""/>
    <n v="443"/>
    <s v="global average"/>
    <s v=""/>
    <s v="42_1"/>
    <s v=""/>
    <s v=""/>
    <s v=""/>
  </r>
  <r>
    <x v="41"/>
    <s v="42- Sapporo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6"/>
    <s v=""/>
    <s v="Chymomyza costata"/>
    <s v="diptera"/>
    <s v=" Sapporo"/>
    <n v="43.061943999999997"/>
    <n v="141.35416699999999"/>
    <s v=""/>
    <s v=""/>
    <s v=""/>
    <n v="443"/>
    <s v="global average"/>
    <s v=""/>
    <s v="42_1"/>
    <s v=""/>
    <s v=""/>
    <s v=""/>
  </r>
  <r>
    <x v="41"/>
    <s v="42-Kuusamo1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Kuusamo1"/>
    <n v="65.966667000000001"/>
    <n v="29.166667"/>
    <s v=""/>
    <s v=""/>
    <s v=""/>
    <n v="221"/>
    <s v="global average"/>
    <s v=""/>
    <s v="42_2"/>
    <s v=""/>
    <s v=""/>
    <s v=""/>
  </r>
  <r>
    <x v="41"/>
    <s v="42-Kuusamo2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Kuusamo2"/>
    <n v="65.966667000000001"/>
    <n v="29.166667"/>
    <s v=""/>
    <s v=""/>
    <s v=""/>
    <n v="221"/>
    <s v="global average"/>
    <s v=""/>
    <s v="42_2"/>
    <s v=""/>
    <s v=""/>
    <s v=""/>
  </r>
  <r>
    <x v="41"/>
    <s v="42-Kuusamo3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Kuusamo3"/>
    <n v="65.966667000000001"/>
    <n v="29.166667"/>
    <s v=""/>
    <s v=""/>
    <s v=""/>
    <n v="221"/>
    <s v="global average"/>
    <s v=""/>
    <s v="42_2"/>
    <s v=""/>
    <s v=""/>
    <s v=""/>
  </r>
  <r>
    <x v="41"/>
    <s v="42-Kuusamo4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Kuusamo4"/>
    <n v="65.966667000000001"/>
    <n v="29.166667"/>
    <s v=""/>
    <s v=""/>
    <s v=""/>
    <n v="221"/>
    <s v="global average"/>
    <s v=""/>
    <s v="42_2"/>
    <s v=""/>
    <s v=""/>
    <s v=""/>
  </r>
  <r>
    <x v="41"/>
    <s v="42-Kuusamo5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Kuusamo5"/>
    <n v="65.966667000000001"/>
    <n v="29.166667"/>
    <s v=""/>
    <s v=""/>
    <s v=""/>
    <n v="221"/>
    <s v="global average"/>
    <s v=""/>
    <s v="42_2"/>
    <s v=""/>
    <s v=""/>
    <s v=""/>
  </r>
  <r>
    <x v="41"/>
    <s v="42- Punkaharju"/>
    <s v="Riihimaa, A; Kimura, MT; Lumme, J; Lakovaara, S"/>
    <s v="Geographical variation in the larval diapause of Chymomyza costata (Diptera; Drosophilidae)"/>
    <s v="10.1111/j.1601-5223.1996.00151.x"/>
    <x v="0"/>
    <s v="a"/>
    <s v="i"/>
    <n v="14"/>
    <n v="7"/>
    <s v=""/>
    <s v="Chymomyza costata"/>
    <s v="diptera"/>
    <s v=" Punkaharju"/>
    <n v="61.75"/>
    <n v="29.4"/>
    <s v=""/>
    <s v=""/>
    <s v=""/>
    <n v="221"/>
    <s v="global average"/>
    <s v=""/>
    <s v="42_2"/>
    <s v=""/>
    <s v=""/>
    <s v=""/>
  </r>
  <r>
    <x v="42"/>
    <s v="43-Owani"/>
    <s v="Sadakiyo, S; Ishihara, M"/>
    <s v="Rapid seasonal adaptation of an alien bruchid after introduction: geographic variation in life cycle synchronization and critical photoperiod for diapause induction"/>
    <s v="10.1111/j.1570-7458.2011.01136.x"/>
    <x v="0"/>
    <s v="a"/>
    <s v="i"/>
    <n v="3"/>
    <n v="4"/>
    <s v=""/>
    <s v="Acanthoscelides pallidipennis"/>
    <s v="coleoptera"/>
    <s v="Owani"/>
    <n v="40.51"/>
    <n v="140.61000000000001"/>
    <s v=""/>
    <n v="107"/>
    <s v=""/>
    <n v="99"/>
    <s v="global average"/>
    <s v=""/>
    <n v="43"/>
    <s v=""/>
    <s v=""/>
    <s v=""/>
  </r>
  <r>
    <x v="42"/>
    <s v="43-Itakura"/>
    <s v="Sadakiyo, S; Ishihara, M"/>
    <s v="Rapid seasonal adaptation of an alien bruchid after introduction: geographic variation in life cycle synchronization and critical photoperiod for diapause induction"/>
    <s v="10.1111/j.1570-7458.2011.01136.x"/>
    <x v="0"/>
    <s v="a"/>
    <s v="i"/>
    <n v="3"/>
    <n v="4"/>
    <s v=""/>
    <s v="Acanthoscelides pallidipennis"/>
    <s v="coleoptera"/>
    <s v="Itakura"/>
    <n v="36.21"/>
    <n v="139.66"/>
    <s v=""/>
    <n v="15"/>
    <s v=""/>
    <n v="99"/>
    <s v="global average"/>
    <s v=""/>
    <n v="43"/>
    <s v=""/>
    <s v=""/>
    <s v=""/>
  </r>
  <r>
    <x v="42"/>
    <s v="43-Kobe"/>
    <s v="Sadakiyo, S; Ishihara, M"/>
    <s v="Rapid seasonal adaptation of an alien bruchid after introduction: geographic variation in life cycle synchronization and critical photoperiod for diapause induction"/>
    <s v="10.1111/j.1570-7458.2011.01136.x"/>
    <x v="0"/>
    <s v="a"/>
    <s v="i"/>
    <n v="3"/>
    <n v="4"/>
    <s v=""/>
    <s v="Acanthoscelides pallidipennis"/>
    <s v="coleoptera"/>
    <s v="Kobe"/>
    <n v="34.75"/>
    <n v="135.13"/>
    <s v=""/>
    <n v="280"/>
    <s v=""/>
    <n v="99"/>
    <s v="global average"/>
    <s v=""/>
    <n v="43"/>
    <s v=""/>
    <s v=""/>
    <s v=""/>
  </r>
  <r>
    <x v="43"/>
    <s v="44-Asa"/>
    <s v="Schroeder, M; Dalin, P"/>
    <s v="Differences in photoperiod-induced diapause plasticity among different populations of the bark beetle Ips typographus and its predator Thanasimus formicarius"/>
    <s v="10.1111/afe.12189"/>
    <x v="0"/>
    <s v="a"/>
    <s v="i"/>
    <n v="4"/>
    <n v="5"/>
    <s v=""/>
    <s v="Ips typographus"/>
    <s v="coleoptera"/>
    <s v="Asa"/>
    <n v="57.166666666666664"/>
    <n v="14.783333333333333"/>
    <s v="1'"/>
    <n v="200"/>
    <s v=""/>
    <n v="50.8"/>
    <s v="acc"/>
    <s v=""/>
    <n v="44"/>
    <s v=""/>
    <s v=""/>
    <s v=""/>
  </r>
  <r>
    <x v="43"/>
    <s v="44-Uppland "/>
    <s v="Schroeder, M; Dalin, P"/>
    <s v="Differences in photoperiod-induced diapause plasticity among different populations of the bark beetle Ips typographus and its predator Thanasimus formicarius"/>
    <s v="10.1111/afe.12189"/>
    <x v="0"/>
    <s v="a"/>
    <s v="i"/>
    <n v="4"/>
    <n v="5"/>
    <s v=""/>
    <s v="Ips typographus"/>
    <s v="coleoptera"/>
    <s v="Uppland "/>
    <n v="60.25"/>
    <n v="18.533333333333335"/>
    <s v="1'"/>
    <n v="50"/>
    <s v=""/>
    <n v="46.4"/>
    <s v="acc"/>
    <s v=""/>
    <n v="44"/>
    <s v=""/>
    <s v=""/>
    <s v=""/>
  </r>
  <r>
    <x v="43"/>
    <s v="44-Vindeln "/>
    <s v="Schroeder, M; Dalin, P"/>
    <s v="Differences in photoperiod-induced diapause plasticity among different populations of the bark beetle Ips typographus and its predator Thanasimus formicarius"/>
    <s v="10.1111/afe.12189"/>
    <x v="0"/>
    <s v="a"/>
    <s v="i"/>
    <n v="4"/>
    <n v="5"/>
    <s v=""/>
    <s v="Ips typographus"/>
    <s v="coleoptera"/>
    <s v="Vindeln "/>
    <n v="64.166666666666671"/>
    <n v="19.75"/>
    <s v="1'"/>
    <n v="200"/>
    <s v=""/>
    <n v="50.6"/>
    <s v="acc"/>
    <s v=""/>
    <n v="44"/>
    <s v=""/>
    <s v=""/>
    <s v=""/>
  </r>
  <r>
    <x v="43"/>
    <s v="44-Kalix"/>
    <s v="Schroeder, M; Dalin, P"/>
    <s v="Differences in photoperiod-induced diapause plasticity among different populations of the bark beetle Ips typographus and its predator Thanasimus formicarius"/>
    <s v="10.1111/afe.12189"/>
    <x v="0"/>
    <s v="a"/>
    <s v="i"/>
    <n v="4"/>
    <n v="5"/>
    <s v=""/>
    <s v="Ips typographus"/>
    <s v="coleoptera"/>
    <s v="Kalix"/>
    <n v="65.916666666666671"/>
    <n v="23.25"/>
    <s v="1'"/>
    <n v="100"/>
    <s v=""/>
    <n v="51.2"/>
    <s v="acc"/>
    <s v=""/>
    <n v="44"/>
    <s v=""/>
    <s v=""/>
    <s v=""/>
  </r>
  <r>
    <x v="44"/>
    <s v="45-OBH"/>
    <s v="Shimizu, T; Kawasaki, K"/>
    <s v="Geographic variability in diapause response of Japanese Orius species"/>
    <s v="10.1046/j.1570-7458.2001.00787.x"/>
    <x v="0"/>
    <s v="a"/>
    <s v="i"/>
    <n v="5"/>
    <n v="7"/>
    <s v=""/>
    <s v="Orius Sauteri"/>
    <s v="hemiptera"/>
    <s v="OBH"/>
    <n v="42.923960999999998"/>
    <n v="143.196156"/>
    <s v=""/>
    <s v="&lt;50"/>
    <s v=""/>
    <n v="75"/>
    <s v="global average"/>
    <s v=""/>
    <s v="54_1"/>
    <s v=""/>
    <s v=""/>
    <s v=""/>
  </r>
  <r>
    <x v="44"/>
    <s v="45-SPR"/>
    <s v="Shimizu, T; Kawasaki, K"/>
    <s v="Geographic variability in diapause response of Japanese Orius species"/>
    <s v="10.1046/j.1570-7458.2001.00787.x"/>
    <x v="0"/>
    <s v="a"/>
    <s v="i"/>
    <n v="5"/>
    <n v="6"/>
    <s v=""/>
    <s v="Orius Sauteri"/>
    <s v="hemiptera"/>
    <s v="SPR"/>
    <n v="43.061943999999997"/>
    <n v="141.35416699999999"/>
    <s v=""/>
    <s v="&lt;50"/>
    <s v=""/>
    <n v="75"/>
    <s v="global average"/>
    <s v=""/>
    <s v="54_1"/>
    <s v=""/>
    <s v=""/>
    <s v=""/>
  </r>
  <r>
    <x v="44"/>
    <s v="45-HRS"/>
    <s v="Shimizu, T; Kawasaki, K"/>
    <s v="Geographic variability in diapause response of Japanese Orius species"/>
    <s v="10.1046/j.1570-7458.2001.00787.x"/>
    <x v="0"/>
    <s v="a"/>
    <s v="i"/>
    <n v="5"/>
    <n v="7"/>
    <s v=""/>
    <s v="Orius Sauteri"/>
    <s v="hemiptera"/>
    <s v="HRS"/>
    <n v="40.603152999999999"/>
    <n v="140.46378899999999"/>
    <s v=""/>
    <s v="&lt;50"/>
    <s v=""/>
    <n v="75"/>
    <s v="global average"/>
    <s v=""/>
    <s v="54_1"/>
    <s v=""/>
    <s v=""/>
    <s v=""/>
  </r>
  <r>
    <x v="44"/>
    <s v="45-TKB"/>
    <s v="Shimizu, T; Kawasaki, K"/>
    <s v="Geographic variability in diapause response of Japanese Orius species"/>
    <s v="10.1046/j.1570-7458.2001.00787.x"/>
    <x v="0"/>
    <s v="a"/>
    <s v="i"/>
    <n v="5"/>
    <n v="7"/>
    <s v=""/>
    <s v="Orius Sauteri"/>
    <s v="hemiptera"/>
    <s v="TKB"/>
    <n v="36.080556000000001"/>
    <n v="140.114722"/>
    <s v=""/>
    <s v="&lt;50"/>
    <s v=""/>
    <n v="75"/>
    <s v="global average"/>
    <s v=""/>
    <s v="54_1"/>
    <s v=""/>
    <s v=""/>
    <s v=""/>
  </r>
  <r>
    <x v="44"/>
    <s v="45-KCH"/>
    <s v="Shimizu, T; Kawasaki, K"/>
    <s v="Geographic variability in diapause response of Japanese Orius species"/>
    <s v="10.1046/j.1570-7458.2001.00787.x"/>
    <x v="0"/>
    <s v="a"/>
    <s v="i"/>
    <n v="5"/>
    <n v="8"/>
    <s v=""/>
    <s v="Orius Sauteri"/>
    <s v="hemiptera"/>
    <s v="KCH"/>
    <n v="33.558889000000001"/>
    <n v="133.53111100000001"/>
    <s v=""/>
    <s v="&lt;50"/>
    <s v=""/>
    <n v="75"/>
    <s v="global average"/>
    <s v=""/>
    <s v="45_2"/>
    <s v=""/>
    <s v=""/>
    <s v=""/>
  </r>
  <r>
    <x v="45"/>
    <s v="46-Tsunan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Tsunan"/>
    <n v="37.014277999999997"/>
    <n v="138.65252799999999"/>
    <s v=""/>
    <s v=""/>
    <s v=""/>
    <n v="25"/>
    <s v="global average"/>
    <s v=""/>
    <n v="46"/>
    <s v=""/>
    <s v="larval"/>
    <s v=""/>
  </r>
  <r>
    <x v="45"/>
    <s v="46-Minakami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Minakami"/>
    <n v="36.678556"/>
    <n v="138.99913900000001"/>
    <s v=""/>
    <s v=""/>
    <s v=""/>
    <n v="25"/>
    <s v="global average"/>
    <s v=""/>
    <n v="46"/>
    <s v=""/>
    <s v="larval"/>
    <s v=""/>
  </r>
  <r>
    <x v="45"/>
    <s v="46-Matsumoto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Matsumoto"/>
    <n v="36.238047000000002"/>
    <n v="137.97198299999999"/>
    <s v=""/>
    <s v=""/>
    <s v=""/>
    <n v="25"/>
    <s v="global average"/>
    <s v=""/>
    <n v="46"/>
    <s v=""/>
    <s v="larval"/>
    <s v=""/>
  </r>
  <r>
    <x v="45"/>
    <s v="46-Komoro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Komoro"/>
    <n v="36.323889000000001"/>
    <n v="138.42916700000001"/>
    <s v=""/>
    <s v=""/>
    <s v=""/>
    <n v="25"/>
    <s v="global average"/>
    <s v=""/>
    <n v="46"/>
    <s v=""/>
    <s v="larval"/>
    <s v=""/>
  </r>
  <r>
    <x v="45"/>
    <s v="46-Yokokawa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Yokokawa"/>
    <n v="36.323999999999998"/>
    <n v="138.72359999999998"/>
    <s v=""/>
    <s v=""/>
    <s v=""/>
    <n v="25"/>
    <s v="global average"/>
    <s v=""/>
    <n v="46"/>
    <s v=""/>
    <s v="larval"/>
    <s v=""/>
  </r>
  <r>
    <x v="45"/>
    <s v="46-Nirasaki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Nirasaki"/>
    <n v="35.708888999999999"/>
    <n v="138.446111"/>
    <s v=""/>
    <s v=""/>
    <s v=""/>
    <n v="25"/>
    <s v="global average"/>
    <s v=""/>
    <n v="46"/>
    <s v=""/>
    <s v="larval"/>
    <s v=""/>
  </r>
  <r>
    <x v="45"/>
    <s v="46-Nirasaki2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Nirasaki2"/>
    <n v="35.708888999999999"/>
    <n v="138.446111"/>
    <s v=""/>
    <s v=""/>
    <s v=""/>
    <n v="25"/>
    <s v="global average"/>
    <s v=""/>
    <n v="46"/>
    <s v=""/>
    <s v="larval"/>
    <s v=""/>
  </r>
  <r>
    <x v="45"/>
    <s v="46-Nirasaki3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Nirasaki3"/>
    <n v="35.708888999999999"/>
    <n v="138.446111"/>
    <s v=""/>
    <s v=""/>
    <s v=""/>
    <n v="25"/>
    <s v="global average"/>
    <s v=""/>
    <n v="46"/>
    <s v=""/>
    <s v="larval"/>
    <s v=""/>
  </r>
  <r>
    <x v="45"/>
    <s v="46-Hatsukari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Hatsukari"/>
    <n v="35.610556000000003"/>
    <n v="138.94"/>
    <s v=""/>
    <s v=""/>
    <s v=""/>
    <n v="25"/>
    <s v="global average"/>
    <s v=""/>
    <n v="46"/>
    <s v=""/>
    <s v="larval"/>
    <s v=""/>
  </r>
  <r>
    <x v="45"/>
    <s v="46-Hatsukari2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Hatsukari2"/>
    <n v="35.610556000000003"/>
    <n v="138.94"/>
    <s v=""/>
    <s v=""/>
    <s v=""/>
    <n v="25"/>
    <s v="global average"/>
    <s v=""/>
    <n v="46"/>
    <s v=""/>
    <s v="larval"/>
    <s v=""/>
  </r>
  <r>
    <x v="45"/>
    <s v="46-Sagamihara"/>
    <s v="Shintani, Y; Ishikawa, Y"/>
    <s v="Transition of diapause attributes in the hybrid zone of the two morphological types of Psacothea hilaris (Coleoptera : Cerambycidae)"/>
    <s v="10.1093/ee/28.4.690"/>
    <x v="0"/>
    <s v="a"/>
    <s v="i"/>
    <n v="11"/>
    <n v="4"/>
    <s v="n"/>
    <s v="Psacothea hilaris"/>
    <s v="coleoptera"/>
    <s v="Sagamihara"/>
    <n v="35.571389000000003"/>
    <n v="139.373333"/>
    <s v=""/>
    <s v=""/>
    <s v=""/>
    <n v="25"/>
    <s v="global average"/>
    <s v=""/>
    <n v="46"/>
    <s v=""/>
    <s v="larval"/>
    <s v=""/>
  </r>
  <r>
    <x v="46"/>
    <s v="47-Akita"/>
    <s v="Shintani, Y; Tatsuki, S; Ishikawa, Y"/>
    <s v="Geographic variation of photoperiodic response in larval development of the yellow-spotted longicorn beetle, Psacothea hilaris (PASCOE) (Coleoptera: Cerambycidae)"/>
    <s v="10.1303/aez.31.495"/>
    <x v="0"/>
    <s v="a"/>
    <s v="i"/>
    <n v="4"/>
    <n v="5"/>
    <s v=""/>
    <s v="Psacothea hilaris"/>
    <s v="coleoptera"/>
    <s v="Akita"/>
    <n v="39.72"/>
    <n v="140.10249999999999"/>
    <s v=""/>
    <s v=""/>
    <s v=""/>
    <n v="20"/>
    <s v="global average"/>
    <s v=""/>
    <n v="47"/>
    <s v=""/>
    <s v="larval"/>
    <s v=""/>
  </r>
  <r>
    <x v="46"/>
    <s v="47- Ayabe"/>
    <s v="Shintani, Y; Tatsuki, S; Ishikawa, Y"/>
    <s v="Geographic variation of photoperiodic response in larval development of the yellow-spotted longicorn beetle, Psacothea hilaris (PASCOE) (Coleoptera: Cerambycidae)"/>
    <s v="10.1303/aez.31.495"/>
    <x v="0"/>
    <s v="a"/>
    <s v="i"/>
    <n v="4"/>
    <n v="5"/>
    <s v=""/>
    <s v="Psacothea hilaris"/>
    <s v="coleoptera"/>
    <s v=" Ayabe"/>
    <n v="35.299999999999997"/>
    <n v="135.26666700000001"/>
    <s v=""/>
    <s v=""/>
    <s v=""/>
    <n v="20"/>
    <s v="global average"/>
    <s v=""/>
    <n v="47"/>
    <s v=""/>
    <s v="larval"/>
    <s v=""/>
  </r>
  <r>
    <x v="46"/>
    <s v="47- Ino"/>
    <s v="Shintani, Y; Tatsuki, S; Ishikawa, Y"/>
    <s v="Geographic variation of photoperiodic response in larval development of the yellow-spotted longicorn beetle, Psacothea hilaris (PASCOE) (Coleoptera: Cerambycidae)"/>
    <s v="10.1303/aez.31.495"/>
    <x v="0"/>
    <s v="a"/>
    <s v="i"/>
    <n v="4"/>
    <n v="5"/>
    <s v=""/>
    <s v="Psacothea hilaris"/>
    <s v="coleoptera"/>
    <s v=" Ino"/>
    <n v="33.549999999999997"/>
    <n v="133.433333"/>
    <s v=""/>
    <s v=""/>
    <s v=""/>
    <n v="20"/>
    <s v="global average"/>
    <s v=""/>
    <n v="47"/>
    <s v=""/>
    <s v="larval"/>
    <s v=""/>
  </r>
  <r>
    <x v="46"/>
    <s v="47- Naze"/>
    <s v="Shintani, Y; Tatsuki, S; Ishikawa, Y"/>
    <s v="Geographic variation of photoperiodic response in larval development of the yellow-spotted longicorn beetle, Psacothea hilaris (PASCOE) (Coleoptera: Cerambycidae)"/>
    <s v="10.1303/aez.31.495"/>
    <x v="0"/>
    <s v="a"/>
    <s v="i"/>
    <n v="4"/>
    <n v="5"/>
    <s v=""/>
    <s v="Psacothea hilaris"/>
    <s v="coleoptera"/>
    <s v=" Naze"/>
    <n v="28.377247000000001"/>
    <n v="129.493742"/>
    <s v=""/>
    <s v=""/>
    <s v=""/>
    <n v="20"/>
    <s v="global average"/>
    <s v=""/>
    <n v="47"/>
    <s v=""/>
    <s v="larval"/>
    <s v=""/>
  </r>
  <r>
    <x v="47"/>
    <s v="48- UNDERCIV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9"/>
    <s v="n"/>
    <s v="Aedes triseratius"/>
    <s v="diptera"/>
    <s v=" UNDERCIV"/>
    <n v="46.154722"/>
    <n v="-89.385278"/>
    <n v="0.01"/>
    <s v=""/>
    <s v=""/>
    <n v="90"/>
    <s v="global average"/>
    <s v=""/>
    <n v="48"/>
    <s v=""/>
    <s v="egg"/>
    <s v=""/>
  </r>
  <r>
    <x v="47"/>
    <s v="48- ORONOIII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10"/>
    <s v=""/>
    <s v="Aedes triseratius"/>
    <s v="diptera"/>
    <s v=" ORONOIII"/>
    <n v="44.883000000000003"/>
    <n v="-68.671999999999997"/>
    <n v="0.01"/>
    <s v=""/>
    <s v=""/>
    <n v="90"/>
    <s v="global average"/>
    <s v=""/>
    <n v="48"/>
    <s v=""/>
    <s v="egg"/>
    <s v=""/>
  </r>
  <r>
    <x v="47"/>
    <s v="48- KRAMERI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10"/>
    <s v=""/>
    <s v="Aedes triseratius"/>
    <s v="diptera"/>
    <s v=" KRAMERI"/>
    <n v="41.613332999999997"/>
    <n v="-86.247500000000002"/>
    <n v="0.2"/>
    <s v=""/>
    <s v=""/>
    <n v="90"/>
    <s v="global average"/>
    <s v=""/>
    <n v="48"/>
    <s v=""/>
    <s v="egg"/>
    <s v=""/>
  </r>
  <r>
    <x v="47"/>
    <s v="48- BURDETTE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11"/>
    <s v=""/>
    <s v="Aedes triseratius"/>
    <s v="diptera"/>
    <s v=" BURDETTE"/>
    <n v="41.613332999999997"/>
    <n v="-86.247500000000002"/>
    <n v="0.2"/>
    <s v=""/>
    <s v=""/>
    <n v="90"/>
    <s v="global average"/>
    <s v=""/>
    <n v="48"/>
    <s v=""/>
    <s v="egg"/>
    <s v=""/>
  </r>
  <r>
    <x v="47"/>
    <s v="48- TOPSY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10"/>
    <s v=""/>
    <s v="Aedes triseratius"/>
    <s v="diptera"/>
    <s v=" TOPSY"/>
    <n v="30.280277999999999"/>
    <n v="-93.360833"/>
    <n v="0.2"/>
    <s v=""/>
    <s v=""/>
    <n v="90"/>
    <s v="global average"/>
    <s v=""/>
    <n v="48"/>
    <s v=""/>
    <s v="egg"/>
    <s v=""/>
  </r>
  <r>
    <x v="47"/>
    <s v="48- WALTON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9"/>
    <s v=""/>
    <s v="Aedes triseratius"/>
    <s v="diptera"/>
    <s v=" WALTON"/>
    <n v="41.613332999999997"/>
    <n v="-86.247500000000002"/>
    <n v="0.2"/>
    <s v=""/>
    <s v=""/>
    <n v="90"/>
    <s v="global average"/>
    <s v=""/>
    <n v="48"/>
    <s v=""/>
    <s v="egg"/>
    <s v=""/>
  </r>
  <r>
    <x v="47"/>
    <s v="48- Alabama"/>
    <s v="SHROYER, DA; CRAIG, GB"/>
    <s v="EGG DIAPAUSE IN AEDES-TRISERIATUS (DIPTERA, CULICIDAE) - GEOGRAPHIC-VARIATION IN PHOTOPERIODIC RESPONSE AND FACTORS INFLUENCING DIAPAUSE TERMINATION"/>
    <s v="10.1093/jmedent/20.6.601"/>
    <x v="0"/>
    <s v="a"/>
    <s v="i"/>
    <n v="9"/>
    <n v="9"/>
    <s v=""/>
    <s v="Aedes triseratius"/>
    <s v="diptera"/>
    <s v=" Alabama"/>
    <n v="32.791666999999997"/>
    <n v="-86.830832999999998"/>
    <s v="1°"/>
    <s v=""/>
    <s v=""/>
    <n v="90"/>
    <s v="global average"/>
    <s v=""/>
    <n v="48"/>
    <s v=""/>
    <s v="egg"/>
    <s v=""/>
  </r>
  <r>
    <x v="48"/>
    <s v="49- KA"/>
    <s v="SO, PM; TAKAFUJI, A"/>
    <s v="LOCAL VARIATION IN DIAPAUSE CHARACTERISTICS OF TETRANYCHUS-URTICAE KOCH (ACARINA, TETRANYCHIDAE)"/>
    <s v="10.1007/BF00317185"/>
    <x v="0"/>
    <s v="a"/>
    <s v="i"/>
    <n v="5"/>
    <n v="6"/>
    <s v="n"/>
    <s v=" Tetranychus urticae"/>
    <s v="Trombidiformes"/>
    <s v=" KA"/>
    <n v="34.516666999999998"/>
    <n v="135.85"/>
    <s v=""/>
    <n v="400"/>
    <s v=""/>
    <n v="40"/>
    <s v="global average"/>
    <s v=""/>
    <n v="49"/>
    <s v=""/>
    <s v=""/>
    <s v=""/>
  </r>
  <r>
    <x v="48"/>
    <s v="49- F"/>
    <s v="SO, PM; TAKAFUJI, A"/>
    <s v="LOCAL VARIATION IN DIAPAUSE CHARACTERISTICS OF TETRANYCHUS-URTICAE KOCH (ACARINA, TETRANYCHIDAE)"/>
    <s v="10.1007/BF00317185"/>
    <x v="0"/>
    <s v="a"/>
    <s v="i"/>
    <n v="5"/>
    <n v="6"/>
    <s v="n"/>
    <s v=" Tetranychus urticae"/>
    <s v="Trombidiformes"/>
    <s v=" F"/>
    <n v="34.596666999999997"/>
    <n v="135.83750000000001"/>
    <s v=""/>
    <n v="400"/>
    <s v=""/>
    <n v="40"/>
    <s v="global average"/>
    <s v=""/>
    <n v="49"/>
    <s v=""/>
    <s v=""/>
    <s v=""/>
  </r>
  <r>
    <x v="48"/>
    <s v="49- A"/>
    <s v="SO, PM; TAKAFUJI, A"/>
    <s v="LOCAL VARIATION IN DIAPAUSE CHARACTERISTICS OF TETRANYCHUS-URTICAE KOCH (ACARINA, TETRANYCHIDAE)"/>
    <s v="10.1007/BF00317185"/>
    <x v="0"/>
    <s v="a"/>
    <s v="i"/>
    <n v="5"/>
    <n v="7"/>
    <s v="n"/>
    <s v=" Tetranychus urticae"/>
    <s v="Trombidiformes"/>
    <s v=" A"/>
    <n v="34.516666999999998"/>
    <n v="135.85"/>
    <s v=""/>
    <n v="200"/>
    <s v=""/>
    <n v="40"/>
    <s v="global average"/>
    <s v=""/>
    <n v="49"/>
    <s v=""/>
    <s v=""/>
    <s v=""/>
  </r>
  <r>
    <x v="48"/>
    <s v="49- KY"/>
    <s v="SO, PM; TAKAFUJI, A"/>
    <s v="LOCAL VARIATION IN DIAPAUSE CHARACTERISTICS OF TETRANYCHUS-URTICAE KOCH (ACARINA, TETRANYCHIDAE)"/>
    <s v="10.1007/BF00317185"/>
    <x v="0"/>
    <s v="a"/>
    <s v="i"/>
    <n v="5"/>
    <n v="6"/>
    <s v="n"/>
    <s v=" Tetranychus urticae"/>
    <s v="Trombidiformes"/>
    <s v=" KY"/>
    <n v="35.011667000000003"/>
    <n v="135.76833300000001"/>
    <s v=""/>
    <s v="&lt;100"/>
    <s v=""/>
    <n v="40"/>
    <s v="global average"/>
    <s v=""/>
    <n v="49"/>
    <s v=""/>
    <s v=""/>
    <s v=""/>
  </r>
  <r>
    <x v="48"/>
    <s v="49- O"/>
    <s v="SO, PM; TAKAFUJI, A"/>
    <s v="LOCAL VARIATION IN DIAPAUSE CHARACTERISTICS OF TETRANYCHUS-URTICAE KOCH (ACARINA, TETRANYCHIDAE)"/>
    <s v="10.1007/BF00317185"/>
    <x v="0"/>
    <s v="a"/>
    <s v="i"/>
    <n v="5"/>
    <n v="6"/>
    <s v="n"/>
    <s v=" Tetranychus urticae"/>
    <s v="Trombidiformes"/>
    <s v=" O"/>
    <n v="34.516666999999998"/>
    <n v="135.85"/>
    <s v=""/>
    <s v="&lt;100"/>
    <s v=""/>
    <n v="40"/>
    <s v="global average"/>
    <s v=""/>
    <n v="49"/>
    <s v=""/>
    <s v=""/>
    <s v=""/>
  </r>
  <r>
    <x v="49"/>
    <s v="50-Naze"/>
    <s v="Yoshio, M; Ishii, M"/>
    <s v="Geographical variation of pupal diapause in the great mormon butterfly, Papilio memnon L (Lepidoptera : Papilionidae), in western Japan"/>
    <s v="10.1303/aez.33.281"/>
    <x v="0"/>
    <s v="a"/>
    <s v="i"/>
    <n v="4"/>
    <n v="4"/>
    <s v=""/>
    <s v="Papilio memnon"/>
    <s v="lepidoptera"/>
    <s v="Naze"/>
    <n v="28.377247000000001"/>
    <n v="129.493742"/>
    <s v=""/>
    <s v=""/>
    <s v=""/>
    <n v="12"/>
    <s v="global average"/>
    <s v=""/>
    <n v="50"/>
    <s v=""/>
    <s v="pupal"/>
    <s v=""/>
  </r>
  <r>
    <x v="49"/>
    <s v="50- Kagoshima"/>
    <s v="Yoshio, M; Ishii, M"/>
    <s v="Geographical variation of pupal diapause in the great mormon butterfly, Papilio memnon L (Lepidoptera : Papilionidae), in western Japan"/>
    <s v="10.1303/aez.33.281"/>
    <x v="0"/>
    <s v="a"/>
    <s v="i"/>
    <n v="4"/>
    <n v="4"/>
    <s v=""/>
    <s v="Papilio memnon"/>
    <s v="lepidoptera"/>
    <s v=" Kagoshima"/>
    <n v="31.596536"/>
    <n v="130.55711700000001"/>
    <s v=""/>
    <s v=""/>
    <s v=""/>
    <n v="12"/>
    <s v="global average"/>
    <s v=""/>
    <n v="50"/>
    <s v=""/>
    <s v="pupal"/>
    <s v=""/>
  </r>
  <r>
    <x v="49"/>
    <s v="50- Wakayama"/>
    <s v="Yoshio, M; Ishii, M"/>
    <s v="Geographical variation of pupal diapause in the great mormon butterfly, Papilio memnon L (Lepidoptera : Papilionidae), in western Japan"/>
    <s v="10.1303/aez.33.281"/>
    <x v="0"/>
    <s v="a"/>
    <s v="i"/>
    <n v="4"/>
    <n v="4"/>
    <s v=""/>
    <s v="Papilio memnon"/>
    <s v="lepidoptera"/>
    <s v=" Wakayama"/>
    <n v="34.230519000000001"/>
    <n v="135.17081099999999"/>
    <s v=""/>
    <s v=""/>
    <s v=""/>
    <n v="12"/>
    <s v="global average"/>
    <s v=""/>
    <n v="50"/>
    <s v=""/>
    <s v="pupal"/>
    <s v=""/>
  </r>
  <r>
    <x v="49"/>
    <s v="50- Mino"/>
    <s v="Yoshio, M; Ishii, M"/>
    <s v="Geographical variation of pupal diapause in the great mormon butterfly, Papilio memnon L (Lepidoptera : Papilionidae), in western Japan"/>
    <s v="10.1303/aez.33.281"/>
    <x v="0"/>
    <s v="a"/>
    <s v="i"/>
    <n v="4"/>
    <n v="4"/>
    <s v=""/>
    <s v="Papilio memnon"/>
    <s v="lepidoptera"/>
    <s v=" Mino"/>
    <n v="34.826932999999997"/>
    <n v="135.470461"/>
    <s v=""/>
    <s v=""/>
    <s v=""/>
    <n v="12"/>
    <s v="global average"/>
    <s v=""/>
    <n v="50"/>
    <s v=""/>
    <s v="pupal"/>
    <s v=""/>
  </r>
  <r>
    <x v="50"/>
    <s v="51-1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"/>
    <n v="39.966666666666669"/>
    <n v="-140.93333333333334"/>
    <s v=""/>
    <s v=""/>
    <s v=""/>
    <n v="240"/>
    <s v="global average"/>
    <s v=""/>
    <s v="t-51"/>
    <s v=""/>
    <s v=""/>
    <s v="by hand"/>
  </r>
  <r>
    <x v="50"/>
    <s v="51-2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"/>
    <n v="38.966666666666669"/>
    <n v="-141.18333333333334"/>
    <s v=""/>
    <s v=""/>
    <s v=""/>
    <n v="240"/>
    <s v="global average"/>
    <s v=""/>
    <s v="t-51"/>
    <s v=""/>
    <s v=""/>
    <s v="by hand"/>
  </r>
  <r>
    <x v="50"/>
    <s v="51-3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3"/>
    <n v="39.75"/>
    <n v="-140.68333333333334"/>
    <s v=""/>
    <s v=""/>
    <s v=""/>
    <n v="240"/>
    <s v="global average"/>
    <s v=""/>
    <s v="t-51"/>
    <s v=""/>
    <s v=""/>
    <s v="by hand"/>
  </r>
  <r>
    <x v="50"/>
    <s v="51-4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4"/>
    <n v="38.716666666666669"/>
    <n v="-139.81666666666666"/>
    <s v=""/>
    <s v=""/>
    <s v=""/>
    <n v="240"/>
    <s v="global average"/>
    <s v=""/>
    <s v="t-51"/>
    <s v=""/>
    <s v=""/>
    <s v="by hand"/>
  </r>
  <r>
    <x v="50"/>
    <s v="51-5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5"/>
    <n v="36.4"/>
    <n v="-139.31666666666666"/>
    <s v=""/>
    <s v=""/>
    <s v=""/>
    <n v="240"/>
    <s v="global average"/>
    <s v=""/>
    <s v="t-51"/>
    <s v=""/>
    <s v=""/>
    <s v="by hand"/>
  </r>
  <r>
    <x v="50"/>
    <s v="51-6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6"/>
    <n v="36.25"/>
    <n v="-139.63333333333333"/>
    <s v=""/>
    <s v=""/>
    <s v=""/>
    <n v="240"/>
    <s v="global average"/>
    <s v=""/>
    <s v="t-51"/>
    <s v=""/>
    <s v=""/>
    <s v="by hand"/>
  </r>
  <r>
    <x v="50"/>
    <s v="51-7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7"/>
    <n v="36.533333333333331"/>
    <n v="-140.56666666666666"/>
    <s v=""/>
    <s v=""/>
    <s v=""/>
    <n v="240"/>
    <s v="global average"/>
    <s v=""/>
    <s v="t-51"/>
    <s v=""/>
    <s v=""/>
    <s v="by hand"/>
  </r>
  <r>
    <x v="50"/>
    <s v="51-8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8"/>
    <n v="36.25"/>
    <n v="-137.98333333333332"/>
    <s v=""/>
    <s v=""/>
    <s v=""/>
    <n v="240"/>
    <s v="global average"/>
    <s v=""/>
    <s v="t-51"/>
    <s v=""/>
    <s v=""/>
    <s v="by hand"/>
  </r>
  <r>
    <x v="50"/>
    <s v="51-9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9"/>
    <n v="36.716666666666669"/>
    <n v="-137.25"/>
    <s v=""/>
    <s v=""/>
    <s v=""/>
    <n v="240"/>
    <s v="global average"/>
    <s v=""/>
    <s v="t-51"/>
    <s v=""/>
    <s v=""/>
    <s v="by hand"/>
  </r>
  <r>
    <x v="50"/>
    <s v="51-10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0"/>
    <n v="34.833333333333336"/>
    <n v="-138.16666666666666"/>
    <s v=""/>
    <s v=""/>
    <s v=""/>
    <n v="240"/>
    <s v="global average"/>
    <s v=""/>
    <s v="t-51"/>
    <s v=""/>
    <s v=""/>
    <s v="by hand"/>
  </r>
  <r>
    <x v="50"/>
    <s v="51-11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1"/>
    <n v="34.6"/>
    <n v="-135.73333333333332"/>
    <s v=""/>
    <s v=""/>
    <s v=""/>
    <n v="240"/>
    <s v="global average"/>
    <s v=""/>
    <s v="t-51"/>
    <s v=""/>
    <s v=""/>
    <s v="by hand"/>
  </r>
  <r>
    <x v="50"/>
    <s v="51-12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2"/>
    <n v="34.616666666666667"/>
    <n v="-135.69999999999999"/>
    <s v=""/>
    <s v=""/>
    <s v=""/>
    <n v="240"/>
    <s v="global average"/>
    <s v=""/>
    <s v="t-51"/>
    <s v=""/>
    <s v=""/>
    <s v="by hand"/>
  </r>
  <r>
    <x v="50"/>
    <s v="51-13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3"/>
    <n v="34.65"/>
    <n v="-133.91666666666666"/>
    <s v=""/>
    <s v=""/>
    <s v=""/>
    <n v="240"/>
    <s v="global average"/>
    <s v=""/>
    <s v="t-51"/>
    <s v=""/>
    <s v=""/>
    <s v="by hand"/>
  </r>
  <r>
    <x v="50"/>
    <s v="51-14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4"/>
    <n v="34.516666666666666"/>
    <n v="-133.51666666666668"/>
    <s v=""/>
    <s v=""/>
    <s v=""/>
    <n v="240"/>
    <s v="global average"/>
    <s v=""/>
    <s v="t-51"/>
    <s v=""/>
    <s v=""/>
    <s v="by hand"/>
  </r>
  <r>
    <x v="50"/>
    <s v="51-15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5"/>
    <n v="34.4"/>
    <n v="-133.19999999999999"/>
    <s v=""/>
    <s v=""/>
    <s v=""/>
    <n v="240"/>
    <s v="global average"/>
    <s v=""/>
    <s v="t-51"/>
    <s v=""/>
    <s v=""/>
    <s v="by hand"/>
  </r>
  <r>
    <x v="50"/>
    <s v="51-16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6"/>
    <n v="34.416666666666664"/>
    <n v="-132.73333333333332"/>
    <s v=""/>
    <s v=""/>
    <s v=""/>
    <n v="240"/>
    <s v="global average"/>
    <s v=""/>
    <s v="t-51"/>
    <s v=""/>
    <s v=""/>
    <s v="by hand"/>
  </r>
  <r>
    <x v="50"/>
    <s v="51-17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7"/>
    <n v="34.366666666666667"/>
    <n v="-132.51666666666668"/>
    <s v=""/>
    <s v=""/>
    <s v=""/>
    <n v="240"/>
    <s v="global average"/>
    <s v=""/>
    <s v="t-51"/>
    <s v=""/>
    <s v=""/>
    <s v="by hand"/>
  </r>
  <r>
    <x v="50"/>
    <s v="51-18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8"/>
    <n v="33.93333333333333"/>
    <n v="-133.28333333333333"/>
    <s v=""/>
    <s v=""/>
    <s v=""/>
    <n v="240"/>
    <s v="global average"/>
    <s v=""/>
    <s v="t-51"/>
    <s v=""/>
    <s v=""/>
    <s v="by hand"/>
  </r>
  <r>
    <x v="50"/>
    <s v="51-19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19"/>
    <n v="33.81666666666667"/>
    <n v="-134.48333333333332"/>
    <s v=""/>
    <s v=""/>
    <s v=""/>
    <n v="240"/>
    <s v="global average"/>
    <s v=""/>
    <s v="t-51"/>
    <s v=""/>
    <s v=""/>
    <s v="by hand"/>
  </r>
  <r>
    <x v="50"/>
    <s v="51-20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0"/>
    <n v="33.700000000000003"/>
    <n v="-133.88333333333333"/>
    <s v=""/>
    <s v=""/>
    <s v=""/>
    <n v="240"/>
    <s v="global average"/>
    <s v=""/>
    <s v="t-51"/>
    <s v=""/>
    <s v=""/>
    <s v="by hand"/>
  </r>
  <r>
    <x v="50"/>
    <s v="51-21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1"/>
    <n v="33.633333333333333"/>
    <n v="-133.78333333333333"/>
    <s v=""/>
    <s v=""/>
    <s v=""/>
    <n v="240"/>
    <s v="global average"/>
    <s v=""/>
    <s v="t-51"/>
    <s v=""/>
    <s v=""/>
    <s v="by hand"/>
  </r>
  <r>
    <x v="50"/>
    <s v="51-22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2"/>
    <n v="33.200000000000003"/>
    <n v="-133.13333333333333"/>
    <s v=""/>
    <s v=""/>
    <s v=""/>
    <n v="240"/>
    <s v="global average"/>
    <s v=""/>
    <s v="t-51"/>
    <s v=""/>
    <s v=""/>
    <s v="by hand"/>
  </r>
  <r>
    <x v="50"/>
    <s v="51-23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3"/>
    <n v="33.9"/>
    <n v="-133.05000000000001"/>
    <s v=""/>
    <s v=""/>
    <s v=""/>
    <n v="240"/>
    <s v="global average"/>
    <s v=""/>
    <s v="t-51"/>
    <s v=""/>
    <s v=""/>
    <s v="by hand"/>
  </r>
  <r>
    <x v="50"/>
    <s v="51-24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4"/>
    <n v="33.216666666666669"/>
    <n v="-132.56666666666666"/>
    <s v=""/>
    <s v=""/>
    <s v=""/>
    <n v="240"/>
    <s v="global average"/>
    <s v=""/>
    <s v="t-51"/>
    <s v=""/>
    <s v=""/>
    <s v="by hand"/>
  </r>
  <r>
    <x v="50"/>
    <s v="51-25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5"/>
    <n v="33.299999999999997"/>
    <n v="-130.36666666666667"/>
    <s v=""/>
    <s v=""/>
    <s v=""/>
    <n v="240"/>
    <s v="global average"/>
    <s v=""/>
    <s v="t-51"/>
    <s v=""/>
    <s v=""/>
    <s v="by hand"/>
  </r>
  <r>
    <x v="50"/>
    <s v="51-26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6"/>
    <n v="33.166666666666664"/>
    <n v="-129.71666666666667"/>
    <s v=""/>
    <s v=""/>
    <s v=""/>
    <n v="240"/>
    <s v="global average"/>
    <s v=""/>
    <s v="t-51"/>
    <s v=""/>
    <s v=""/>
    <s v="by hand"/>
  </r>
  <r>
    <x v="50"/>
    <s v="51-27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7"/>
    <n v="32.85"/>
    <n v="-130.78333333333333"/>
    <s v=""/>
    <s v=""/>
    <s v=""/>
    <n v="240"/>
    <s v="global average"/>
    <s v=""/>
    <s v="t-51"/>
    <s v=""/>
    <s v=""/>
    <s v="by hand"/>
  </r>
  <r>
    <x v="50"/>
    <s v="51-28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8"/>
    <n v="32.799999999999997"/>
    <n v="-130.91666666666666"/>
    <s v=""/>
    <s v=""/>
    <s v=""/>
    <n v="240"/>
    <s v="global average"/>
    <s v=""/>
    <s v="t-51"/>
    <s v=""/>
    <s v=""/>
    <s v="by hand"/>
  </r>
  <r>
    <x v="50"/>
    <s v="51-29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29"/>
    <n v="32.68333333333333"/>
    <n v="-130.98333333333332"/>
    <s v=""/>
    <s v=""/>
    <s v=""/>
    <n v="240"/>
    <s v="global average"/>
    <s v=""/>
    <s v="t-51"/>
    <s v=""/>
    <s v=""/>
    <s v="by hand"/>
  </r>
  <r>
    <x v="50"/>
    <s v="51-30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30"/>
    <n v="30.716666666666665"/>
    <n v="-131"/>
    <s v=""/>
    <s v=""/>
    <s v=""/>
    <n v="240"/>
    <s v="global average"/>
    <s v=""/>
    <s v="t-51"/>
    <s v=""/>
    <s v=""/>
    <s v="by hand"/>
  </r>
  <r>
    <x v="50"/>
    <s v="51-31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31"/>
    <n v="30.416666666666668"/>
    <n v="-130.56666666666666"/>
    <s v=""/>
    <s v=""/>
    <s v=""/>
    <n v="240"/>
    <s v="global average"/>
    <s v=""/>
    <s v="t-51"/>
    <s v=""/>
    <s v=""/>
    <s v="by hand"/>
  </r>
  <r>
    <x v="50"/>
    <s v="51-32"/>
    <s v="Suwa, A; Gotoh, T"/>
    <s v="Geographic variation in diapause induction and mode of diapause inheritance in Tetranychus pueraricola"/>
    <s v="10.1111/j.1439-0418.2006.01050.x"/>
    <x v="0"/>
    <s v="a"/>
    <s v="i"/>
    <n v="32"/>
    <n v="5"/>
    <s v=""/>
    <s v="Tetranychus pueraricola"/>
    <s v="Trombidiformes"/>
    <n v="32"/>
    <n v="30.383333333333333"/>
    <n v="-130.41666666666666"/>
    <s v=""/>
    <s v=""/>
    <s v=""/>
    <n v="240"/>
    <s v="global average"/>
    <s v=""/>
    <s v="t-51"/>
    <s v=""/>
    <s v=""/>
    <s v="by hand"/>
  </r>
  <r>
    <x v="51"/>
    <s v="52-Tomakomai2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Tomakomai2"/>
    <n v="42.666666666666664"/>
    <n v="141.65"/>
    <s v=""/>
    <n v="12"/>
    <s v=""/>
    <n v="53.6"/>
    <s v="acc"/>
    <s v=""/>
    <s v="t-52"/>
    <s v=""/>
    <s v=""/>
    <s v=""/>
  </r>
  <r>
    <x v="51"/>
    <s v="52-Kanazawa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Kanazawa"/>
    <n v="36.549999999999997"/>
    <n v="136.65"/>
    <s v=""/>
    <n v="11"/>
    <s v=""/>
    <n v="48.3"/>
    <s v="acc"/>
    <s v=""/>
    <s v="t-52"/>
    <s v=""/>
    <s v=""/>
    <s v=""/>
  </r>
  <r>
    <x v="51"/>
    <s v="52-Ueda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Ueda"/>
    <n v="36.4"/>
    <n v="138.19999999999999"/>
    <s v=""/>
    <n v="419"/>
    <s v=""/>
    <n v="50.6"/>
    <s v="acc"/>
    <s v=""/>
    <s v="t-52"/>
    <s v=""/>
    <s v=""/>
    <s v=""/>
  </r>
  <r>
    <x v="51"/>
    <s v="52-Tsukuba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Tsukuba"/>
    <n v="36.033333333333331"/>
    <n v="140.11666666666667"/>
    <s v=""/>
    <n v="25"/>
    <s v=""/>
    <n v="49.66"/>
    <s v="acc"/>
    <s v=""/>
    <s v="t-52"/>
    <s v=""/>
    <s v=""/>
    <s v=""/>
  </r>
  <r>
    <x v="51"/>
    <s v="52-Ogi"/>
    <s v="Tanaka, K; Murata, K"/>
    <s v="Rapid evolution of photoperiodic response in a recently introduced insect Ophraella communa along geographic gradients"/>
    <s v="10.1111/ens.12200"/>
    <x v="0"/>
    <s v="a"/>
    <s v="i"/>
    <n v="7"/>
    <n v="4"/>
    <s v=""/>
    <s v="Ophraella communa"/>
    <s v="coleoptera"/>
    <s v="Ogi"/>
    <n v="33.25"/>
    <n v="130.16666666666666"/>
    <s v=""/>
    <n v="8"/>
    <s v=""/>
    <n v="58"/>
    <s v="acc"/>
    <s v=""/>
    <s v="t-52"/>
    <s v=""/>
    <s v=""/>
    <s v=""/>
  </r>
  <r>
    <x v="51"/>
    <s v="52-Ibusuki1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Ibusuki1"/>
    <n v="31.183333333333334"/>
    <n v="130.55000000000001"/>
    <s v=""/>
    <n v="28"/>
    <s v=""/>
    <n v="59.66"/>
    <s v="acc"/>
    <s v=""/>
    <s v="t-52"/>
    <s v=""/>
    <s v=""/>
    <s v=""/>
  </r>
  <r>
    <x v="51"/>
    <s v="52-Hirosaki"/>
    <s v="Tanaka, K; Murata, K"/>
    <s v="Rapid evolution of photoperiodic response in a recently introduced insect Ophraella communa along geographic gradients"/>
    <s v="10.1111/ens.12200"/>
    <x v="0"/>
    <s v="a"/>
    <s v="i"/>
    <n v="7"/>
    <n v="3"/>
    <s v=""/>
    <s v="Ophraella communa"/>
    <s v="coleoptera"/>
    <s v="Hirosaki"/>
    <n v="40.6"/>
    <n v="140.44999999999999"/>
    <s v=""/>
    <n v="25"/>
    <s v=""/>
    <n v="51"/>
    <s v="acc"/>
    <s v=""/>
    <s v="t-52"/>
    <s v=""/>
    <s v=""/>
    <s v=""/>
  </r>
  <r>
    <x v="52"/>
    <s v="53-Pelkosenniemi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elkosenniemi1"/>
    <n v="67.099999999999994"/>
    <n v="27.5"/>
    <s v=""/>
    <s v=""/>
    <s v=""/>
    <n v="115"/>
    <s v="global average"/>
    <s v=""/>
    <s v="53-2"/>
    <s v=""/>
    <s v="adult"/>
    <s v=""/>
  </r>
  <r>
    <x v="52"/>
    <s v="53-Pelkosenniemi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elkosenniemi2"/>
    <n v="67.099999999999994"/>
    <n v="27.5"/>
    <s v=""/>
    <s v=""/>
    <s v=""/>
    <n v="115"/>
    <s v="global average"/>
    <s v=""/>
    <s v="53-2"/>
    <s v=""/>
    <s v="adult"/>
    <s v=""/>
  </r>
  <r>
    <x v="52"/>
    <s v="53-Pelkosenniemi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elkosenniemi3"/>
    <n v="67.099999999999994"/>
    <n v="27.5"/>
    <s v=""/>
    <s v=""/>
    <s v=""/>
    <n v="115"/>
    <s v="global average"/>
    <s v=""/>
    <s v="53-2"/>
    <s v=""/>
    <s v="adult"/>
    <s v=""/>
  </r>
  <r>
    <x v="52"/>
    <s v="53-Pelkosenniemi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elkosenniemi4"/>
    <n v="67.099999999999994"/>
    <n v="27.5"/>
    <s v=""/>
    <s v=""/>
    <s v=""/>
    <n v="115"/>
    <s v="global average"/>
    <s v=""/>
    <s v="53-2"/>
    <s v=""/>
    <s v="adult"/>
    <s v=""/>
  </r>
  <r>
    <x v="52"/>
    <s v="53-Oulanka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Oulanka1"/>
    <n v="66.36666666666666"/>
    <n v="29.333333333333332"/>
    <s v=""/>
    <s v=""/>
    <s v=""/>
    <n v="115"/>
    <s v="global average"/>
    <s v=""/>
    <s v="53-2"/>
    <s v=""/>
    <s v="adult"/>
    <s v=""/>
  </r>
  <r>
    <x v="52"/>
    <s v="53-Oulanka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Oulanka2"/>
    <n v="66.36666666666666"/>
    <n v="29.333333333333332"/>
    <s v=""/>
    <s v=""/>
    <s v=""/>
    <n v="115"/>
    <s v="global average"/>
    <s v=""/>
    <s v="53-2"/>
    <s v=""/>
    <s v="adult"/>
    <s v=""/>
  </r>
  <r>
    <x v="52"/>
    <s v="53-Oulanka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Oulanka3"/>
    <n v="66.36666666666666"/>
    <n v="29.333333333333332"/>
    <s v=""/>
    <s v=""/>
    <s v=""/>
    <n v="115"/>
    <s v="global average"/>
    <s v=""/>
    <s v="53-2"/>
    <s v=""/>
    <s v="adult"/>
    <s v=""/>
  </r>
  <r>
    <x v="52"/>
    <s v="53-Oulanka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Oulanka4"/>
    <n v="66.36666666666666"/>
    <n v="29.333333333333332"/>
    <s v=""/>
    <s v=""/>
    <s v=""/>
    <n v="115"/>
    <s v="global average"/>
    <s v=""/>
    <s v="53-2"/>
    <s v=""/>
    <s v="adult"/>
    <s v=""/>
  </r>
  <r>
    <x v="52"/>
    <s v="53-Pudasjärvi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udasjärvi1"/>
    <n v="65.349999999999994"/>
    <n v="26.983333333333334"/>
    <s v=""/>
    <s v=""/>
    <s v=""/>
    <n v="115"/>
    <s v="global average"/>
    <s v=""/>
    <s v="53-1"/>
    <s v=""/>
    <s v="adult"/>
    <s v=""/>
  </r>
  <r>
    <x v="52"/>
    <s v="53-Pudasjärvi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udasjärvi2"/>
    <n v="65.349999999999994"/>
    <n v="26.983333333333334"/>
    <s v=""/>
    <s v=""/>
    <s v=""/>
    <n v="115"/>
    <s v="global average"/>
    <s v=""/>
    <s v="53-1"/>
    <s v=""/>
    <s v="adult"/>
    <s v=""/>
  </r>
  <r>
    <x v="52"/>
    <s v="53-Pudasjärvi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udasjärvi3"/>
    <n v="65.349999999999994"/>
    <n v="26.983333333333334"/>
    <s v=""/>
    <s v=""/>
    <s v=""/>
    <n v="115"/>
    <s v="global average"/>
    <s v=""/>
    <s v="53-1"/>
    <s v=""/>
    <s v="adult"/>
    <s v=""/>
  </r>
  <r>
    <x v="52"/>
    <s v="53-Pudasjärvi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udasjärvi4"/>
    <n v="65.349999999999994"/>
    <n v="26.983333333333334"/>
    <s v=""/>
    <s v=""/>
    <s v=""/>
    <n v="115"/>
    <s v="global average"/>
    <s v=""/>
    <s v="53-1"/>
    <s v=""/>
    <s v="adult"/>
    <s v=""/>
  </r>
  <r>
    <x v="52"/>
    <s v="53-Paltamo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altamo1"/>
    <n v="64.400000000000006"/>
    <n v="27.833333333333332"/>
    <s v=""/>
    <s v=""/>
    <s v=""/>
    <n v="115"/>
    <s v="global average"/>
    <s v=""/>
    <s v="53-1"/>
    <s v=""/>
    <s v="adult"/>
    <s v=""/>
  </r>
  <r>
    <x v="52"/>
    <s v="53-Paltamo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altamo2"/>
    <n v="64.400000000000006"/>
    <n v="27.833333333333332"/>
    <s v=""/>
    <s v=""/>
    <s v=""/>
    <n v="115"/>
    <s v="global average"/>
    <s v=""/>
    <s v="53-1"/>
    <s v=""/>
    <s v="adult"/>
    <s v=""/>
  </r>
  <r>
    <x v="52"/>
    <s v="53-Paltamo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altamo3"/>
    <n v="64.400000000000006"/>
    <n v="27.833333333333332"/>
    <s v=""/>
    <s v=""/>
    <s v=""/>
    <n v="115"/>
    <s v="global average"/>
    <s v=""/>
    <s v="53-1"/>
    <s v=""/>
    <s v="adult"/>
    <s v=""/>
  </r>
  <r>
    <x v="52"/>
    <s v="53-Paltamo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Paltamo4"/>
    <n v="64.400000000000006"/>
    <n v="27.833333333333332"/>
    <s v=""/>
    <s v=""/>
    <s v=""/>
    <n v="115"/>
    <s v="global average"/>
    <s v=""/>
    <s v="53-1"/>
    <s v=""/>
    <s v="adult"/>
    <s v=""/>
  </r>
  <r>
    <x v="52"/>
    <s v="53-Jyväskylä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Jyväskylä1"/>
    <n v="61.233333333333334"/>
    <n v="25.733333333333334"/>
    <s v=""/>
    <s v=""/>
    <s v=""/>
    <n v="115"/>
    <s v="global average"/>
    <s v=""/>
    <s v="53-3"/>
    <s v=""/>
    <s v="adult"/>
    <s v=""/>
  </r>
  <r>
    <x v="52"/>
    <s v="53-Jyväskylä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Jyväskylä2"/>
    <n v="61.233333333333334"/>
    <n v="25.733333333333334"/>
    <s v=""/>
    <s v=""/>
    <s v=""/>
    <n v="115"/>
    <s v="global average"/>
    <s v=""/>
    <s v="53-3"/>
    <s v=""/>
    <s v="adult"/>
    <s v=""/>
  </r>
  <r>
    <x v="52"/>
    <s v="53-Jyväskylä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Jyväskylä3"/>
    <n v="61.233333333333334"/>
    <n v="25.733333333333334"/>
    <s v=""/>
    <s v=""/>
    <s v=""/>
    <n v="115"/>
    <s v="global average"/>
    <s v=""/>
    <s v="53-3"/>
    <s v=""/>
    <s v="adult"/>
    <s v=""/>
  </r>
  <r>
    <x v="52"/>
    <s v="53-Jyväskylä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Jyväskylä4"/>
    <n v="61.233333333333334"/>
    <n v="25.733333333333334"/>
    <s v=""/>
    <s v=""/>
    <s v=""/>
    <n v="115"/>
    <s v="global average"/>
    <s v=""/>
    <s v="53-3"/>
    <s v=""/>
    <s v="adult"/>
    <s v=""/>
  </r>
  <r>
    <x v="52"/>
    <s v="53-Lahti1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5"/>
    <s v=""/>
    <s v="Drosophila montana"/>
    <s v="diptera"/>
    <s v="Lahti1"/>
    <n v="60.983333333333334"/>
    <n v="25.65"/>
    <s v=""/>
    <s v=""/>
    <s v=""/>
    <n v="115"/>
    <s v="global average"/>
    <s v=""/>
    <s v="53-3"/>
    <s v=""/>
    <s v="adult"/>
    <s v=""/>
  </r>
  <r>
    <x v="52"/>
    <s v="53-Lahti2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5"/>
    <s v=""/>
    <s v="Drosophila montana"/>
    <s v="diptera"/>
    <s v="Lahti2"/>
    <n v="60.983333333333334"/>
    <n v="25.65"/>
    <s v=""/>
    <s v=""/>
    <s v=""/>
    <n v="115"/>
    <s v="global average"/>
    <s v=""/>
    <s v="53-3"/>
    <s v=""/>
    <s v="adult"/>
    <s v=""/>
  </r>
  <r>
    <x v="52"/>
    <s v="53-Lahti3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4"/>
    <s v=""/>
    <s v="Drosophila montana"/>
    <s v="diptera"/>
    <s v="Lahti3"/>
    <n v="60.983333333333334"/>
    <n v="25.65"/>
    <s v=""/>
    <s v=""/>
    <s v=""/>
    <n v="115"/>
    <s v="global average"/>
    <s v=""/>
    <s v="53-3"/>
    <s v=""/>
    <s v="adult"/>
    <s v=""/>
  </r>
  <r>
    <x v="52"/>
    <s v="53-Lahti4"/>
    <s v="Tyukmaeva, VI; Salminen, TS; Kankare, M; Knott, KE; Hoikkala, A"/>
    <s v="Adaptation to a seasonally varying environment: a strong latitudinal cline in reproductive diapause combined with high gene flow in Drosophila montana"/>
    <s v="10.1002/ece3.14"/>
    <x v="0"/>
    <s v="a"/>
    <s v="i"/>
    <n v="6"/>
    <n v="5"/>
    <s v=""/>
    <s v="Drosophila montana"/>
    <s v="diptera"/>
    <s v="Lahti4"/>
    <n v="60.983333333333334"/>
    <n v="25.65"/>
    <s v=""/>
    <s v=""/>
    <s v=""/>
    <n v="115"/>
    <s v="global average"/>
    <s v=""/>
    <s v="53-3"/>
    <s v=""/>
    <s v="adult"/>
    <s v=""/>
  </r>
  <r>
    <x v="53"/>
    <s v="54-Asahikawa"/>
    <s v="UJIYE, T"/>
    <s v="STUDIES ON THE DIAPAUSE OF THE APPLE LEAF MINER, PHYLLONORYCTER-RINGONIELLA (MATSUMURA) (LEPIDOPTERA, GRACILLARIIDAE) .3. THE GEOGRAPHICAL VARIATION IN THE PHOTOPERIODIC RESPONSES ON THE INDUCTION OF DIAPAUSE"/>
    <s v=""/>
    <x v="0"/>
    <s v="a"/>
    <s v="i"/>
    <n v="5"/>
    <n v="4"/>
    <s v=""/>
    <s v="phyllonorycter ringoniella"/>
    <s v="lepidoptera"/>
    <s v="Asahikawa"/>
    <n v="43.770819000000003"/>
    <n v="142.364969"/>
    <s v=""/>
    <s v=""/>
    <s v=""/>
    <s v="NA"/>
    <s v=""/>
    <s v=""/>
    <n v="54"/>
    <s v=""/>
    <s v=""/>
    <s v=""/>
  </r>
  <r>
    <x v="53"/>
    <s v="54-Suzaka"/>
    <s v="UJIYE, T"/>
    <s v="STUDIES ON THE DIAPAUSE OF THE APPLE LEAF MINER, PHYLLONORYCTER-RINGONIELLA (MATSUMURA) (LEPIDOPTERA, GRACILLARIIDAE) .3. THE GEOGRAPHICAL VARIATION IN THE PHOTOPERIODIC RESPONSES ON THE INDUCTION OF DIAPAUSE"/>
    <s v=""/>
    <x v="0"/>
    <s v="a"/>
    <s v="i"/>
    <n v="5"/>
    <n v="4"/>
    <s v=""/>
    <s v="phyllonorycter ringoniella"/>
    <s v="lepidoptera"/>
    <s v="Suzaka"/>
    <n v="36.647778000000002"/>
    <n v="138.30972199999999"/>
    <s v=""/>
    <s v=""/>
    <s v=""/>
    <s v="NA"/>
    <s v=""/>
    <s v=""/>
    <n v="54"/>
    <s v=""/>
    <s v=""/>
    <s v=""/>
  </r>
  <r>
    <x v="53"/>
    <s v="54-Hamamatsu"/>
    <s v="UJIYE, T"/>
    <s v="STUDIES ON THE DIAPAUSE OF THE APPLE LEAF MINER, PHYLLONORYCTER-RINGONIELLA (MATSUMURA) (LEPIDOPTERA, GRACILLARIIDAE) .3. THE GEOGRAPHICAL VARIATION IN THE PHOTOPERIODIC RESPONSES ON THE INDUCTION OF DIAPAUSE"/>
    <s v=""/>
    <x v="0"/>
    <s v="a"/>
    <s v="i"/>
    <n v="5"/>
    <n v="4"/>
    <s v=""/>
    <s v="phyllonorycter ringoniella"/>
    <s v="lepidoptera"/>
    <s v="Hamamatsu"/>
    <n v="34.710892000000001"/>
    <n v="137.72608600000001"/>
    <s v=""/>
    <s v=""/>
    <s v=""/>
    <s v="NA"/>
    <s v=""/>
    <s v=""/>
    <n v="54"/>
    <s v=""/>
    <s v=""/>
    <s v=""/>
  </r>
  <r>
    <x v="53"/>
    <s v="54-Nimi"/>
    <s v="UJIYE, T"/>
    <s v="STUDIES ON THE DIAPAUSE OF THE APPLE LEAF MINER, PHYLLONORYCTER-RINGONIELLA (MATSUMURA) (LEPIDOPTERA, GRACILLARIIDAE) .3. THE GEOGRAPHICAL VARIATION IN THE PHOTOPERIODIC RESPONSES ON THE INDUCTION OF DIAPAUSE"/>
    <s v=""/>
    <x v="0"/>
    <s v="a"/>
    <s v="i"/>
    <n v="5"/>
    <n v="4"/>
    <s v=""/>
    <s v="phyllonorycter ringoniella"/>
    <s v="lepidoptera"/>
    <s v="Nimi"/>
    <n v="34.973880000000001"/>
    <n v="133.47305"/>
    <s v=""/>
    <n v="400"/>
    <s v=""/>
    <s v="NA"/>
    <s v=""/>
    <s v=""/>
    <n v="54"/>
    <s v=""/>
    <s v=""/>
    <s v=""/>
  </r>
  <r>
    <x v="53"/>
    <s v="54-Amagi"/>
    <s v="UJIYE, T"/>
    <s v="STUDIES ON THE DIAPAUSE OF THE APPLE LEAF MINER, PHYLLONORYCTER-RINGONIELLA (MATSUMURA) (LEPIDOPTERA, GRACILLARIIDAE) .3. THE GEOGRAPHICAL VARIATION IN THE PHOTOPERIODIC RESPONSES ON THE INDUCTION OF DIAPAUSE"/>
    <s v=""/>
    <x v="0"/>
    <s v="a"/>
    <s v="i"/>
    <n v="5"/>
    <n v="4"/>
    <s v=""/>
    <s v="phyllonorycter ringoniella"/>
    <s v="lepidoptera"/>
    <s v="Amagi"/>
    <n v="33.423411000000002"/>
    <n v="130.665569"/>
    <s v=""/>
    <s v=""/>
    <s v=""/>
    <s v="NA"/>
    <s v=""/>
    <s v=""/>
    <n v="54"/>
    <s v=""/>
    <s v=""/>
    <s v=""/>
  </r>
  <r>
    <x v="54"/>
    <s v="55-BRU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BRU"/>
    <n v="31.116666666666667"/>
    <n v="-81.466666666666697"/>
    <s v=""/>
    <s v=""/>
    <s v=""/>
    <n v="386.5"/>
    <s v="acc"/>
    <s v=""/>
    <s v="55-1"/>
    <s v=""/>
    <s v=""/>
    <s v=""/>
  </r>
  <r>
    <x v="54"/>
    <s v="55-HIR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HIR"/>
    <n v="34.383333333333333"/>
    <n v="132.46666666666667"/>
    <s v=""/>
    <s v=""/>
    <s v=""/>
    <n v="398.5"/>
    <s v="acc"/>
    <s v=""/>
    <s v="55-2"/>
    <s v=""/>
    <s v=""/>
    <s v=""/>
  </r>
  <r>
    <x v="54"/>
    <s v="55-JACK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JACK"/>
    <n v="30.316666666666666"/>
    <n v="-81.783333333333303"/>
    <s v=""/>
    <s v=""/>
    <s v=""/>
    <n v="410.5"/>
    <s v="acc"/>
    <s v=""/>
    <s v="55-3"/>
    <s v=""/>
    <s v=""/>
    <s v=""/>
  </r>
  <r>
    <x v="54"/>
    <s v="55-KHO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KHO"/>
    <n v="37.366666666666667"/>
    <n v="140.36666666666667"/>
    <s v=""/>
    <s v=""/>
    <s v=""/>
    <n v="422.5"/>
    <s v="acc"/>
    <s v=""/>
    <s v="55-4"/>
    <s v=""/>
    <s v=""/>
    <s v=""/>
  </r>
  <r>
    <x v="54"/>
    <s v="55-MAN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MAN"/>
    <n v="38.616666666666667"/>
    <n v="-77.4166666666667"/>
    <s v=""/>
    <s v=""/>
    <s v=""/>
    <n v="434.5"/>
    <s v="acc"/>
    <s v=""/>
    <s v="55-5"/>
    <s v=""/>
    <s v=""/>
    <s v=""/>
  </r>
  <r>
    <x v="54"/>
    <s v="55-MEL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MEL"/>
    <n v="27.566666666666666"/>
    <n v="-80.366666666666703"/>
    <s v=""/>
    <s v=""/>
    <s v=""/>
    <n v="446.5"/>
    <s v="acc"/>
    <s v=""/>
    <s v="55-6"/>
    <s v=""/>
    <s v=""/>
    <s v=""/>
  </r>
  <r>
    <x v="54"/>
    <s v="55-NEW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NEW"/>
    <n v="40.716666666666669"/>
    <n v="-74.066666666666706"/>
    <s v=""/>
    <s v=""/>
    <s v=""/>
    <n v="458.5"/>
    <s v="acc"/>
    <s v=""/>
    <s v="55-7"/>
    <s v=""/>
    <s v=""/>
    <s v=""/>
  </r>
  <r>
    <x v="54"/>
    <s v="55-NVA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NVA"/>
    <n v="36.35"/>
    <n v="-78.366666666666703"/>
    <s v=""/>
    <s v=""/>
    <s v=""/>
    <n v="470.5"/>
    <s v="acc"/>
    <s v=""/>
    <s v="55-8"/>
    <s v=""/>
    <s v=""/>
    <s v=""/>
  </r>
  <r>
    <x v="54"/>
    <s v="55-OKI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OKI"/>
    <n v="26.216666666666665"/>
    <n v="127.91666666666667"/>
    <s v=""/>
    <s v=""/>
    <s v=""/>
    <n v="482.5"/>
    <s v="acc"/>
    <s v=""/>
    <s v="55-9"/>
    <s v=""/>
    <s v=""/>
    <s v=""/>
  </r>
  <r>
    <x v="54"/>
    <s v="55-SHI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SHI"/>
    <n v="34.016666666666666"/>
    <n v="130.93333333333334"/>
    <s v=""/>
    <s v=""/>
    <s v=""/>
    <n v="494.5"/>
    <s v="acc"/>
    <s v=""/>
    <s v="55-10"/>
    <s v=""/>
    <s v=""/>
    <s v=""/>
  </r>
  <r>
    <x v="54"/>
    <s v="55-UTS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UTS"/>
    <n v="36.533333333333331"/>
    <n v="139.86666666666667"/>
    <s v=""/>
    <s v=""/>
    <s v=""/>
    <n v="506.5"/>
    <s v="acc"/>
    <s v=""/>
    <s v="55-11"/>
    <s v=""/>
    <s v=""/>
    <s v=""/>
  </r>
  <r>
    <x v="54"/>
    <s v="55-AIZ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AIZ"/>
    <n v="37.466666666666669"/>
    <n v="139.93333333333334"/>
    <s v=""/>
    <s v=""/>
    <s v=""/>
    <n v="518.5"/>
    <s v="acc"/>
    <s v=""/>
    <s v="55-12"/>
    <s v=""/>
    <s v=""/>
    <s v=""/>
  </r>
  <r>
    <x v="54"/>
    <s v="55-BER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4"/>
    <s v=""/>
    <s v="Aedes albopictus"/>
    <s v="diptera"/>
    <s v="BER"/>
    <n v="39.766666666666666"/>
    <n v="-74.983333333333306"/>
    <s v=""/>
    <s v=""/>
    <s v=""/>
    <n v="530.5"/>
    <s v="acc"/>
    <s v=""/>
    <s v="55-13"/>
    <s v=""/>
    <s v=""/>
    <s v=""/>
  </r>
  <r>
    <x v="54"/>
    <s v="55-FAY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FAY"/>
    <n v="35.016666666666666"/>
    <n v="-78.0833333333333"/>
    <s v=""/>
    <s v=""/>
    <s v=""/>
    <n v="542.5"/>
    <s v="acc"/>
    <s v=""/>
    <s v="55-14"/>
    <s v=""/>
    <s v=""/>
    <s v=""/>
  </r>
  <r>
    <x v="54"/>
    <s v="55-KAG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KAG"/>
    <n v="31.55"/>
    <n v="130.55000000000001"/>
    <s v=""/>
    <s v=""/>
    <s v=""/>
    <n v="554.5"/>
    <s v="acc"/>
    <s v=""/>
    <s v="55-15"/>
    <s v=""/>
    <s v=""/>
    <s v=""/>
  </r>
  <r>
    <x v="54"/>
    <s v="55-OAK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OAK"/>
    <n v="28.85"/>
    <n v="-80.849999999999994"/>
    <s v=""/>
    <s v=""/>
    <s v=""/>
    <n v="566.5"/>
    <s v="acc"/>
    <s v=""/>
    <s v="55-16"/>
    <s v=""/>
    <s v=""/>
    <s v=""/>
  </r>
  <r>
    <x v="54"/>
    <s v="55-SAK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SAK"/>
    <n v="38.916666666666664"/>
    <n v="139.00833333333333"/>
    <s v=""/>
    <s v=""/>
    <s v=""/>
    <n v="578.5"/>
    <s v="acc"/>
    <s v=""/>
    <s v="55-17"/>
    <s v=""/>
    <s v=""/>
    <s v=""/>
  </r>
  <r>
    <x v="54"/>
    <s v="55-TAN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TAN"/>
    <n v="30.716666666666665"/>
    <n v="130.96666666666667"/>
    <s v=""/>
    <s v=""/>
    <s v=""/>
    <n v="590.5"/>
    <s v="acc"/>
    <s v=""/>
    <s v="55-18"/>
    <s v=""/>
    <s v=""/>
    <s v=""/>
  </r>
  <r>
    <x v="54"/>
    <s v="55-TOK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TOK"/>
    <n v="35.633333333333333"/>
    <n v="139.63333333333333"/>
    <s v=""/>
    <s v=""/>
    <s v=""/>
    <n v="602.5"/>
    <s v="acc"/>
    <s v=""/>
    <s v="55-19"/>
    <s v=""/>
    <s v=""/>
    <s v=""/>
  </r>
  <r>
    <x v="54"/>
    <s v="55-WAV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WAV"/>
    <n v="37.033333333333331"/>
    <n v="-77.116666666666703"/>
    <s v=""/>
    <s v=""/>
    <s v=""/>
    <n v="614.5"/>
    <s v="acc"/>
    <s v=""/>
    <s v="55-20"/>
    <s v=""/>
    <s v=""/>
    <s v=""/>
  </r>
  <r>
    <x v="54"/>
    <s v="55-ZIO"/>
    <s v="Urbanski, J; Mogi, M; O'Donnell, D; DeCotiis, M; Toma, T; Armbruster, P"/>
    <s v="Rapid Adaptive Evolution of Photoperiodic Response during Invasion and Range Expansion across a Climatic Gradient"/>
    <s v="10.1086/664709"/>
    <x v="0"/>
    <s v="a"/>
    <s v="i"/>
    <n v="21"/>
    <n v="12"/>
    <s v=""/>
    <s v="Aedes albopictus"/>
    <s v="diptera"/>
    <s v="ZIO"/>
    <n v="33.75"/>
    <n v="-80.033333333333303"/>
    <s v=""/>
    <s v=""/>
    <s v=""/>
    <n v="626.5"/>
    <s v="acc"/>
    <s v=""/>
    <s v="55-21"/>
    <s v=""/>
    <s v=""/>
    <s v=""/>
  </r>
  <r>
    <x v="55"/>
    <s v="56-L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9"/>
    <s v=""/>
    <s v="Tetranychus urticae"/>
    <s v="Trombidiformes"/>
    <s v="L"/>
    <n v="59.933332999999998"/>
    <n v="30.266667000000002"/>
    <s v=""/>
    <s v=""/>
    <s v=""/>
    <n v="200"/>
    <s v="global average"/>
    <s v=""/>
    <s v="56-1"/>
    <s v=""/>
    <s v=""/>
    <s v=""/>
  </r>
  <r>
    <x v="55"/>
    <s v="56-W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8"/>
    <s v=""/>
    <s v="Tetranychus urticae"/>
    <s v="Trombidiformes"/>
    <s v="W"/>
    <n v="52.233330000000002"/>
    <n v="21.016667000000002"/>
    <s v=""/>
    <s v=""/>
    <s v=""/>
    <n v="200"/>
    <s v="global average"/>
    <s v=""/>
    <s v="56-1"/>
    <s v=""/>
    <s v=""/>
    <s v=""/>
  </r>
  <r>
    <x v="55"/>
    <s v="56-V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9"/>
    <s v=""/>
    <s v="Tetranychus urticae"/>
    <s v="Trombidiformes"/>
    <s v="V"/>
    <n v="51.866667"/>
    <n v="4.1666670000000003"/>
    <s v=""/>
    <s v=""/>
    <s v=""/>
    <n v="200"/>
    <s v="global average"/>
    <s v=""/>
    <s v="56-2"/>
    <s v=""/>
    <s v=""/>
    <s v=""/>
  </r>
  <r>
    <x v="55"/>
    <s v="56-K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7"/>
    <s v=""/>
    <s v="Tetranychus urticae"/>
    <s v="Trombidiformes"/>
    <s v="K"/>
    <n v="51.103332999999999"/>
    <n v="2.654722"/>
    <s v=""/>
    <s v=""/>
    <s v=""/>
    <n v="200"/>
    <s v="global average"/>
    <s v=""/>
    <s v="56-2"/>
    <s v=""/>
    <s v=""/>
    <s v=""/>
  </r>
  <r>
    <x v="55"/>
    <s v="56-S1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7"/>
    <s v=""/>
    <s v="Tetranychus urticae"/>
    <s v="Trombidiformes"/>
    <s v="S1"/>
    <n v="46.749994999999998"/>
    <n v="10.066666"/>
    <s v=""/>
    <n v="1450"/>
    <s v=""/>
    <n v="200"/>
    <s v="global average"/>
    <s v=""/>
    <s v="56-3"/>
    <s v=""/>
    <s v=""/>
    <s v=""/>
  </r>
  <r>
    <x v="55"/>
    <s v="56-S2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7"/>
    <s v=""/>
    <s v="Tetranychus urticae"/>
    <s v="Trombidiformes"/>
    <s v="S2"/>
    <n v="46.749994999999998"/>
    <n v="10.066666"/>
    <s v=""/>
    <n v="1450"/>
    <s v=""/>
    <n v="200"/>
    <s v="global average"/>
    <s v=""/>
    <s v="56-1"/>
    <s v=""/>
    <s v=""/>
    <s v=""/>
  </r>
  <r>
    <x v="55"/>
    <s v="56-P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8"/>
    <s v=""/>
    <s v="Tetranychus urticae"/>
    <s v="Trombidiformes"/>
    <s v="P"/>
    <n v="45.408056000000002"/>
    <n v="11.872222000000001"/>
    <s v=""/>
    <s v=""/>
    <s v=""/>
    <n v="200"/>
    <s v="global average"/>
    <s v=""/>
    <s v="56-1"/>
    <s v=""/>
    <s v=""/>
    <s v=""/>
  </r>
  <r>
    <x v="55"/>
    <s v="56-A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9"/>
    <s v=""/>
    <s v="Tetranychus urticae"/>
    <s v="Trombidiformes"/>
    <s v="A"/>
    <n v="44.884999999999998"/>
    <n v="6.3561110000000003"/>
    <s v=""/>
    <n v="1515"/>
    <s v=""/>
    <n v="200"/>
    <s v="global average"/>
    <s v=""/>
    <s v="56-2"/>
    <s v=""/>
    <s v=""/>
    <s v=""/>
  </r>
  <r>
    <x v="55"/>
    <s v="56-T1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8"/>
    <s v=""/>
    <s v="Tetranychus urticae"/>
    <s v="Trombidiformes"/>
    <s v="T1"/>
    <n v="40.647221999999999"/>
    <n v="22.963889000000002"/>
    <s v=""/>
    <s v=""/>
    <s v=""/>
    <n v="200"/>
    <s v="global average"/>
    <s v=""/>
    <s v="56-2"/>
    <s v=""/>
    <s v=""/>
    <s v=""/>
  </r>
  <r>
    <x v="55"/>
    <s v="56-T2"/>
    <s v="VAZNUNES, M; KOVEOS, DS; VEERMAN, A"/>
    <s v="GEOGRAPHICAL VARIATION IN PHOTOPERIODIC INDUCTION OF DIAPAUSE IN THE SPIDER-MITE (TETRANYCHUS-URTICAE) - A CAUSAL RELATION BETWEEN CRITICAL NIGHT-LENGTH AND CIRCADIAN PERIOD"/>
    <s v="10.1177/074873049000500105"/>
    <x v="0"/>
    <s v="a"/>
    <s v="i"/>
    <n v="10"/>
    <n v="7"/>
    <s v=""/>
    <s v="Tetranychus urticae"/>
    <s v="Trombidiformes"/>
    <s v="T2"/>
    <n v="40.647221999999999"/>
    <n v="22.963889000000002"/>
    <s v=""/>
    <s v=""/>
    <s v=""/>
    <n v="200"/>
    <s v="global average"/>
    <s v=""/>
    <s v="56-3"/>
    <s v=""/>
    <s v=""/>
    <s v=""/>
  </r>
  <r>
    <x v="56"/>
    <s v="57- JMS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7"/>
    <s v=""/>
    <s v="Sericinus montelus"/>
    <s v="lepidoptera"/>
    <s v=" JMS"/>
    <n v="46.616666666666667"/>
    <n v="132.48333333333332"/>
    <s v=""/>
    <s v=""/>
    <s v=""/>
    <n v="75"/>
    <s v="global average"/>
    <s v=""/>
    <n v="57"/>
    <s v=""/>
    <s v=""/>
    <s v=""/>
  </r>
  <r>
    <x v="56"/>
    <s v="57-BJ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8"/>
    <s v=""/>
    <s v="Sericinus montelus"/>
    <s v="lepidoptera"/>
    <s v="BJ"/>
    <n v="40.25"/>
    <n v="115.08333333333333"/>
    <s v=""/>
    <s v=""/>
    <s v=""/>
    <n v="75"/>
    <s v="global average"/>
    <s v=""/>
    <n v="57"/>
    <s v=""/>
    <s v=""/>
    <s v=""/>
  </r>
  <r>
    <x v="56"/>
    <s v="57-ZB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8"/>
    <s v=""/>
    <s v="Sericinus montelus"/>
    <s v="lepidoptera"/>
    <s v="ZB"/>
    <n v="36.799999999999997"/>
    <n v="118.05"/>
    <s v=""/>
    <s v=""/>
    <s v=""/>
    <n v="75"/>
    <s v="global average"/>
    <s v=""/>
    <n v="57"/>
    <s v=""/>
    <s v=""/>
    <s v=""/>
  </r>
  <r>
    <x v="56"/>
    <s v="57-FX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7"/>
    <s v=""/>
    <s v="Sericinus montelus"/>
    <s v="lepidoptera"/>
    <s v="FX"/>
    <n v="32.6"/>
    <n v="110.7"/>
    <s v=""/>
    <s v=""/>
    <s v=""/>
    <n v="75"/>
    <s v="global average"/>
    <s v=""/>
    <n v="57"/>
    <s v=""/>
    <s v=""/>
    <s v=""/>
  </r>
  <r>
    <x v="56"/>
    <s v="57-WH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7"/>
    <s v=""/>
    <s v="Sericinus montelus"/>
    <s v="lepidoptera"/>
    <s v="WH"/>
    <n v="30.55"/>
    <n v="114.31666666666666"/>
    <s v=""/>
    <s v=""/>
    <s v=""/>
    <n v="75"/>
    <s v="global average"/>
    <s v=""/>
    <n v="57"/>
    <s v=""/>
    <s v=""/>
    <s v=""/>
  </r>
  <r>
    <x v="56"/>
    <s v="57-HH"/>
    <s v="Wang, XP; Yang, QS; Dalin, P; Zhou, XM; Luo, ZW; Lei, CL"/>
    <s v="Geographic variation in photoperiodic diapause induction and diapause intensity in Sericinus montelus (Lepidoptera: Papilionidae)"/>
    <s v="10.1111/j.1744-7917.2011.01473.x"/>
    <x v="0"/>
    <s v="a"/>
    <s v="i"/>
    <n v="6"/>
    <n v="7"/>
    <s v=""/>
    <s v="Sericinus montelus"/>
    <s v="lepidoptera"/>
    <s v="HH"/>
    <n v="27.55"/>
    <n v="109.96666666666667"/>
    <s v=""/>
    <s v=""/>
    <s v=""/>
    <n v="75"/>
    <s v="global average"/>
    <s v=""/>
    <n v="57"/>
    <s v=""/>
    <s v=""/>
    <s v=""/>
  </r>
  <r>
    <x v="57"/>
    <s v="58-"/>
    <s v="Wegis, MC; Bradshaw, WE; Davison, TE; Holzapfel, CM"/>
    <s v="Rhythmic components of photoperiodic time measurement in the pitcher-plant mosquito, Wyeomyia smithii"/>
    <s v="10.1007/s004420050130"/>
    <x v="9"/>
    <s v="a"/>
    <s v="i"/>
    <n v="6"/>
    <n v="0"/>
    <s v=""/>
    <s v=""/>
    <s v=""/>
    <s v=""/>
    <s v=""/>
    <s v=""/>
    <s v=""/>
    <s v=""/>
    <s v=""/>
    <s v=""/>
    <s v=""/>
    <s v=""/>
    <s v=""/>
    <s v=""/>
    <s v=""/>
    <s v=""/>
  </r>
  <r>
    <x v="58"/>
    <s v="59-"/>
    <s v="Yee, DA; Juliano, SA; Vamosi, SM"/>
    <s v="Seasonal Photoperiods Alter Developmental Time and Mass of an Invasive Mosquito, Aedes albopictus (Diptera: Culicidae), Across Its North-South Range in the United States"/>
    <s v="10.1603/ME11132"/>
    <x v="6"/>
    <s v="a"/>
    <s v="i"/>
    <n v="4"/>
    <n v="0"/>
    <s v=""/>
    <s v=""/>
    <s v=""/>
    <s v=""/>
    <s v=""/>
    <s v=""/>
    <s v=""/>
    <s v=""/>
    <s v=""/>
    <s v=""/>
    <s v=""/>
    <s v=""/>
    <s v=""/>
    <s v=""/>
    <s v=""/>
    <s v=""/>
  </r>
  <r>
    <x v="59"/>
    <s v="60-onuma"/>
    <s v="YOSHIDA, T; KIMURA, MT"/>
    <s v="RELATION OF THE CIRCADIAN SYSTEM TO THE PHOTOPERIODIC CLOCK IN DROSOPHILA-TRIAURARIA (DIPTERA, DROSOPHILIDAE) - AN APPROACH FROM ANALYSIS OF GEOGRAPHIC-VARIATION"/>
    <s v="10.1303/aez.29.499"/>
    <x v="0"/>
    <s v="a"/>
    <s v="i"/>
    <n v="3"/>
    <n v="11"/>
    <s v=""/>
    <s v="Drosophila triauraria"/>
    <s v="diptera"/>
    <s v="onuma"/>
    <n v="41.972000000000001"/>
    <n v="140.66909999999999"/>
    <s v=""/>
    <s v=""/>
    <s v=""/>
    <n v="50"/>
    <s v="global average"/>
    <s v=""/>
    <n v="60"/>
    <s v=""/>
    <s v="adult"/>
    <s v=""/>
  </r>
  <r>
    <x v="59"/>
    <s v="60-oita"/>
    <s v="YOSHIDA, T; KIMURA, MT"/>
    <s v="RELATION OF THE CIRCADIAN SYSTEM TO THE PHOTOPERIODIC CLOCK IN DROSOPHILA-TRIAURARIA (DIPTERA, DROSOPHILIDAE) - AN APPROACH FROM ANALYSIS OF GEOGRAPHIC-VARIATION"/>
    <s v="10.1303/aez.29.499"/>
    <x v="0"/>
    <s v="a"/>
    <s v="i"/>
    <n v="3"/>
    <n v="7"/>
    <s v=""/>
    <s v="Drosophila triauraria"/>
    <s v="diptera"/>
    <s v="oita"/>
    <n v="33.239443999999999"/>
    <n v="131.60916700000001"/>
    <s v=""/>
    <s v=""/>
    <s v=""/>
    <n v="50"/>
    <s v="global average"/>
    <s v=""/>
    <n v="60"/>
    <s v=""/>
    <s v="adult"/>
    <s v=""/>
  </r>
  <r>
    <x v="59"/>
    <s v="60-yakushima"/>
    <s v="YOSHIDA, T; KIMURA, MT"/>
    <s v="RELATION OF THE CIRCADIAN SYSTEM TO THE PHOTOPERIODIC CLOCK IN DROSOPHILA-TRIAURARIA (DIPTERA, DROSOPHILIDAE) - AN APPROACH FROM ANALYSIS OF GEOGRAPHIC-VARIATION"/>
    <s v="10.1303/aez.29.499"/>
    <x v="0"/>
    <s v="a"/>
    <s v="i"/>
    <n v="3"/>
    <n v="9"/>
    <s v=""/>
    <s v="Drosophila triauraria"/>
    <s v="diptera"/>
    <s v="yakushima"/>
    <n v="30.340287"/>
    <n v="130.52238500000001"/>
    <s v=""/>
    <s v=""/>
    <s v=""/>
    <n v="50"/>
    <s v="global average"/>
    <s v=""/>
    <n v="60"/>
    <s v=""/>
    <s v="adult"/>
    <s v=""/>
  </r>
  <r>
    <x v="60"/>
    <s v="61-wakkanai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wakkanai"/>
    <n v="45.397500000000001"/>
    <n v="141.70088100000001"/>
    <s v=""/>
    <n v="40"/>
    <s v=""/>
    <n v="60"/>
    <s v="global average"/>
    <s v=""/>
    <s v=""/>
    <s v=""/>
    <s v=""/>
    <s v=""/>
  </r>
  <r>
    <x v="60"/>
    <s v="61-onishica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onishica"/>
    <n v="44.166666666666664"/>
    <n v="141.662758"/>
    <s v=""/>
    <n v="30"/>
    <s v=""/>
    <n v="60"/>
    <s v="global average"/>
    <s v=""/>
    <s v=""/>
    <s v=""/>
    <s v=""/>
    <s v="uses cited °N but °E from obira (coastline is parallel to E)"/>
  </r>
  <r>
    <x v="60"/>
    <s v="61-sapporo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sapporo"/>
    <n v="43.061943999999997"/>
    <n v="141.35416699999999"/>
    <s v=""/>
    <n v="30"/>
    <s v=""/>
    <n v="60"/>
    <s v="global average"/>
    <s v=""/>
    <s v=""/>
    <s v=""/>
    <s v=""/>
    <s v=""/>
  </r>
  <r>
    <x v="60"/>
    <s v="61-yakumo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yakumo"/>
    <n v="42.25"/>
    <n v="140.26666700000001"/>
    <s v=""/>
    <n v="20"/>
    <s v=""/>
    <n v="60"/>
    <s v="global average"/>
    <s v=""/>
    <s v=""/>
    <s v=""/>
    <s v=""/>
    <s v=""/>
  </r>
  <r>
    <x v="60"/>
    <s v="61-hakodate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hakodate"/>
    <n v="41.768819000000001"/>
    <n v="140.72883100000001"/>
    <s v=""/>
    <n v="30"/>
    <s v=""/>
    <n v="60"/>
    <s v="global average"/>
    <s v=""/>
    <s v=""/>
    <s v=""/>
    <s v=""/>
    <s v=""/>
  </r>
  <r>
    <x v="60"/>
    <s v="61-kikonai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kikonai"/>
    <n v="41.683332999999998"/>
    <n v="140.433333"/>
    <s v=""/>
    <n v="40"/>
    <s v=""/>
    <n v="60"/>
    <s v="global average"/>
    <s v=""/>
    <s v=""/>
    <s v=""/>
    <s v=""/>
    <s v=""/>
  </r>
  <r>
    <x v="60"/>
    <s v="61-matsumae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matsumae"/>
    <n v="41.429167"/>
    <n v="140.11111099999999"/>
    <s v=""/>
    <n v="20"/>
    <s v=""/>
    <n v="60"/>
    <s v="global average"/>
    <s v=""/>
    <s v=""/>
    <s v=""/>
    <s v=""/>
    <s v=""/>
  </r>
  <r>
    <x v="60"/>
    <s v="61-Oma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Oma"/>
    <n v="41.52675"/>
    <n v="140.90733299999999"/>
    <s v=""/>
    <n v="30"/>
    <s v=""/>
    <n v="60"/>
    <s v="global average"/>
    <s v=""/>
    <s v=""/>
    <s v=""/>
    <s v=""/>
    <s v=""/>
  </r>
  <r>
    <x v="60"/>
    <s v="61-Minmaya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Minmaya"/>
    <n v="41.197028000000003"/>
    <n v="140.429889"/>
    <s v=""/>
    <n v="20"/>
    <s v=""/>
    <n v="60"/>
    <s v="global average"/>
    <s v=""/>
    <s v=""/>
    <s v=""/>
    <s v=""/>
    <s v=""/>
  </r>
  <r>
    <x v="60"/>
    <s v="61-rikuchunakano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rikuchunakano"/>
    <n v="40.304900000000004"/>
    <n v="141.7877"/>
    <s v=""/>
    <n v="10"/>
    <s v=""/>
    <n v="60"/>
    <s v="global average"/>
    <s v=""/>
    <s v=""/>
    <s v=""/>
    <s v=""/>
    <s v=""/>
  </r>
  <r>
    <x v="60"/>
    <s v="61-miyako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miyako"/>
    <n v="39.641388999999997"/>
    <n v="141.957222"/>
    <s v=""/>
    <n v="120"/>
    <s v=""/>
    <n v="60"/>
    <s v="global average"/>
    <s v=""/>
    <s v=""/>
    <s v=""/>
    <s v=""/>
    <s v=""/>
  </r>
  <r>
    <x v="60"/>
    <s v="61-togatta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togatta"/>
    <n v="38.125104166666667"/>
    <n v="140.57222222222222"/>
    <s v=""/>
    <n v="300"/>
    <s v=""/>
    <n v="60"/>
    <s v="global average"/>
    <s v=""/>
    <s v=""/>
    <s v=""/>
    <s v=""/>
    <s v=""/>
  </r>
  <r>
    <x v="60"/>
    <s v="61-yugashima"/>
    <s v="ichijo, N"/>
    <s v="DISJUNCTIVE CLINE OF CRITICAL PHOTOPERIOD IN THE REPRODUCTIVE DIAPAUSE OF DROSOPHILA LACERTOSA"/>
    <s v="http://onlinelibrary.wiley.com/doi/10.1111/j.1558-5646.1986.tb00482.x/epdf"/>
    <x v="0"/>
    <s v="a"/>
    <s v="i"/>
    <n v="13"/>
    <n v="7"/>
    <s v=""/>
    <s v="Drosophila lacertosa"/>
    <s v="diptera"/>
    <s v="yugashima"/>
    <n v="34.893055555555556"/>
    <n v="138.93055555555554"/>
    <s v=""/>
    <n v="230"/>
    <s v=""/>
    <n v="60"/>
    <s v="global average"/>
    <s v=""/>
    <s v=""/>
    <s v=""/>
    <s v=""/>
    <s v=""/>
  </r>
  <r>
    <x v="61"/>
    <s v=""/>
    <s v=""/>
    <s v=""/>
    <s v=""/>
    <x v="10"/>
    <s v=""/>
    <s v=""/>
    <s v=""/>
    <n v="0"/>
    <s v=""/>
    <s v=""/>
    <s v=""/>
    <s v="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 rowPageCount="1" colPageCount="1"/>
  <pivotFields count="26">
    <pivotField axis="axisRow" dataField="1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h="1" x="60"/>
        <item x="61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10"/>
        <item x="6"/>
        <item x="8"/>
        <item x="0"/>
        <item x="3"/>
        <item x="2"/>
        <item x="5"/>
        <item x="1"/>
        <item x="9"/>
        <item x="4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451"/>
  <sheetViews>
    <sheetView workbookViewId="0">
      <selection activeCell="J7" sqref="J7"/>
    </sheetView>
  </sheetViews>
  <sheetFormatPr defaultRowHeight="14.4" x14ac:dyDescent="0.3"/>
  <cols>
    <col min="3" max="3" width="48.109375" customWidth="1"/>
    <col min="6" max="8" width="8.88671875" customWidth="1"/>
    <col min="11" max="11" width="8.88671875" customWidth="1"/>
    <col min="12" max="12" width="14.109375" customWidth="1"/>
    <col min="14" max="14" width="13.88671875" customWidth="1"/>
    <col min="21" max="21" width="14.21875" customWidth="1"/>
  </cols>
  <sheetData>
    <row r="1" spans="1:26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idden="1" x14ac:dyDescent="0.3">
      <c r="A2">
        <f>IF([1]metadata!A2="","",[1]metadata!A2)</f>
        <v>1</v>
      </c>
      <c r="B2" t="str">
        <f>IF([1]metadata!B2="","",[1]metadata!B2)</f>
        <v>1-el_paso</v>
      </c>
      <c r="C2" t="str">
        <f>IF([1]metadata!C2="","",[1]metadata!C2)</f>
        <v>ANKERSMIT, GW; ADKISSON, PL</v>
      </c>
      <c r="D2" t="str">
        <f>IF([1]metadata!D2="","",[1]metadata!D2)</f>
        <v>PHOTOPERIODIC RESPONSES OF CERTAIN GEOGRAPHICAL STRAINS OF PECTINOPHORA GOSSYPIELLA (LEPIDOPTERA)</v>
      </c>
      <c r="E2" t="str">
        <f>IF([1]metadata!E2="","",[1]metadata!E2)</f>
        <v>10.1016/0022-1910(67)90067-4</v>
      </c>
      <c r="F2" t="str">
        <f>IF([1]metadata!F2="","",[1]metadata!F2)</f>
        <v>y</v>
      </c>
      <c r="G2" t="str">
        <f>IF([1]metadata!G2="","",[1]metadata!G2)</f>
        <v>a</v>
      </c>
      <c r="H2" t="str">
        <f>IF([1]metadata!H2="","",[1]metadata!H2)</f>
        <v>i</v>
      </c>
      <c r="I2">
        <f>IF([1]metadata!I2="","",[1]metadata!I2)</f>
        <v>3</v>
      </c>
      <c r="J2">
        <f>IF([1]metadata!J2="",0,[1]metadata!J2)</f>
        <v>5</v>
      </c>
      <c r="K2" t="str">
        <f>IF([1]metadata!K2="","",[1]metadata!K2)</f>
        <v/>
      </c>
      <c r="L2" t="str">
        <f>IF([1]metadata!L2="","",[1]metadata!L2)</f>
        <v>Pectinophora gossypiella</v>
      </c>
      <c r="M2" t="str">
        <f>IF([1]metadata!M2="","",[1]metadata!M2)</f>
        <v>lepidoptera</v>
      </c>
      <c r="N2" t="str">
        <f>IF([1]metadata!N2="","",[1]metadata!N2)</f>
        <v>el_paso</v>
      </c>
      <c r="O2">
        <f>IF([1]metadata!O2="","",[1]metadata!O2)</f>
        <v>31.779</v>
      </c>
      <c r="P2">
        <f>IF([1]metadata!P2="","",[1]metadata!P2)</f>
        <v>-106.47799999999999</v>
      </c>
      <c r="Q2">
        <f>IF([1]metadata!Q2="","",[1]metadata!Q2)</f>
        <v>1</v>
      </c>
      <c r="R2" t="str">
        <f>IF([1]metadata!R2="","",[1]metadata!R2)</f>
        <v/>
      </c>
      <c r="S2" t="str">
        <f>IF([1]metadata!S2="","",[1]metadata!S2)</f>
        <v/>
      </c>
      <c r="T2">
        <f>IF([1]metadata!T2="","",[1]metadata!T2)</f>
        <v>275</v>
      </c>
      <c r="U2" t="str">
        <f>IF([1]metadata!U2="","",[1]metadata!U2)</f>
        <v>pop average</v>
      </c>
      <c r="V2" t="str">
        <f>IF([1]metadata!V2="","",[1]metadata!V2)</f>
        <v/>
      </c>
      <c r="W2" t="str">
        <f>IF([1]metadata!W2="","",[1]metadata!W2)</f>
        <v>1_1</v>
      </c>
      <c r="X2" t="str">
        <f>IF([1]metadata!X2="","",[1]metadata!X2)</f>
        <v/>
      </c>
      <c r="Y2" t="str">
        <f>IF([1]metadata!Y2="","",[1]metadata!Y2)</f>
        <v>larval</v>
      </c>
      <c r="Z2" t="str">
        <f>IF([1]metadata!Z2="","",[1]metadata!Z2)</f>
        <v/>
      </c>
    </row>
    <row r="3" spans="1:26" hidden="1" x14ac:dyDescent="0.3">
      <c r="A3">
        <f>IF([1]metadata!A3="","",[1]metadata!A3)</f>
        <v>1</v>
      </c>
      <c r="B3" t="str">
        <f>IF([1]metadata!B3="","",[1]metadata!B3)</f>
        <v>1-port_lavaca</v>
      </c>
      <c r="C3" t="str">
        <f>IF([1]metadata!C3="","",[1]metadata!C3)</f>
        <v>ANKERSMIT, GW; ADKISSON, PL</v>
      </c>
      <c r="D3" t="str">
        <f>IF([1]metadata!D3="","",[1]metadata!D3)</f>
        <v>PHOTOPERIODIC RESPONSES OF CERTAIN GEOGRAPHICAL STRAINS OF PECTINOPHORA GOSSYPIELLA (LEPIDOPTERA)</v>
      </c>
      <c r="E3" t="str">
        <f>IF([1]metadata!E3="","",[1]metadata!E3)</f>
        <v>10.1016/0022-1910(67)90067-4</v>
      </c>
      <c r="F3" t="str">
        <f>IF([1]metadata!F3="","",[1]metadata!F3)</f>
        <v>y</v>
      </c>
      <c r="G3" t="str">
        <f>IF([1]metadata!G3="","",[1]metadata!G3)</f>
        <v>a</v>
      </c>
      <c r="H3" t="str">
        <f>IF([1]metadata!H3="","",[1]metadata!H3)</f>
        <v>i</v>
      </c>
      <c r="I3">
        <f>IF([1]metadata!I3="","",[1]metadata!I3)</f>
        <v>3</v>
      </c>
      <c r="J3">
        <f>IF([1]metadata!J3="",0,[1]metadata!J3)</f>
        <v>6</v>
      </c>
      <c r="K3" t="str">
        <f>IF([1]metadata!K3="","",[1]metadata!K3)</f>
        <v/>
      </c>
      <c r="L3" t="str">
        <f>IF([1]metadata!L3="","",[1]metadata!L3)</f>
        <v>Pectinophora gossypiella</v>
      </c>
      <c r="M3" t="str">
        <f>IF([1]metadata!M3="","",[1]metadata!M3)</f>
        <v>lepidoptera</v>
      </c>
      <c r="N3" t="str">
        <f>IF([1]metadata!N3="","",[1]metadata!N3)</f>
        <v>port_lavaca</v>
      </c>
      <c r="O3">
        <f>IF([1]metadata!O3="","",[1]metadata!O3)</f>
        <v>28.61</v>
      </c>
      <c r="P3">
        <f>IF([1]metadata!P3="","",[1]metadata!P3)</f>
        <v>-96.629000000000005</v>
      </c>
      <c r="Q3">
        <f>IF([1]metadata!Q3="","",[1]metadata!Q3)</f>
        <v>1</v>
      </c>
      <c r="R3" t="str">
        <f>IF([1]metadata!R3="","",[1]metadata!R3)</f>
        <v/>
      </c>
      <c r="S3" t="str">
        <f>IF([1]metadata!S3="","",[1]metadata!S3)</f>
        <v/>
      </c>
      <c r="T3">
        <f>IF([1]metadata!T3="","",[1]metadata!T3)</f>
        <v>275</v>
      </c>
      <c r="U3" t="str">
        <f>IF([1]metadata!U3="","",[1]metadata!U3)</f>
        <v>pop average</v>
      </c>
      <c r="V3" t="str">
        <f>IF([1]metadata!V3="","",[1]metadata!V3)</f>
        <v/>
      </c>
      <c r="W3" t="str">
        <f>IF([1]metadata!W3="","",[1]metadata!W3)</f>
        <v>1_2</v>
      </c>
      <c r="X3" t="str">
        <f>IF([1]metadata!X3="","",[1]metadata!X3)</f>
        <v/>
      </c>
      <c r="Y3" t="str">
        <f>IF([1]metadata!Y3="","",[1]metadata!Y3)</f>
        <v>larval</v>
      </c>
      <c r="Z3" t="str">
        <f>IF([1]metadata!Z3="","",[1]metadata!Z3)</f>
        <v/>
      </c>
    </row>
    <row r="4" spans="1:26" hidden="1" x14ac:dyDescent="0.3">
      <c r="A4">
        <f>IF([1]metadata!A4="","",[1]metadata!A4)</f>
        <v>1</v>
      </c>
      <c r="B4" t="str">
        <f>IF([1]metadata!B4="","",[1]metadata!B4)</f>
        <v>1-virgin_is</v>
      </c>
      <c r="C4" t="str">
        <f>IF([1]metadata!C4="","",[1]metadata!C4)</f>
        <v>ANKERSMIT, GW; ADKISSON, PL</v>
      </c>
      <c r="D4" t="str">
        <f>IF([1]metadata!D4="","",[1]metadata!D4)</f>
        <v>PHOTOPERIODIC RESPONSES OF CERTAIN GEOGRAPHICAL STRAINS OF PECTINOPHORA GOSSYPIELLA (LEPIDOPTERA)</v>
      </c>
      <c r="E4" t="str">
        <f>IF([1]metadata!E4="","",[1]metadata!E4)</f>
        <v>10.1016/0022-1910(67)90067-4</v>
      </c>
      <c r="F4" t="str">
        <f>IF([1]metadata!F4="","",[1]metadata!F4)</f>
        <v>y</v>
      </c>
      <c r="G4" t="str">
        <f>IF([1]metadata!G4="","",[1]metadata!G4)</f>
        <v>a</v>
      </c>
      <c r="H4" t="str">
        <f>IF([1]metadata!H4="","",[1]metadata!H4)</f>
        <v>i</v>
      </c>
      <c r="I4">
        <f>IF([1]metadata!I4="","",[1]metadata!I4)</f>
        <v>3</v>
      </c>
      <c r="J4">
        <f>IF([1]metadata!J4="",0,[1]metadata!J4)</f>
        <v>4</v>
      </c>
      <c r="K4" t="str">
        <f>IF([1]metadata!K4="","",[1]metadata!K4)</f>
        <v/>
      </c>
      <c r="L4" t="str">
        <f>IF([1]metadata!L4="","",[1]metadata!L4)</f>
        <v>Pectinophora gossypiella</v>
      </c>
      <c r="M4" t="str">
        <f>IF([1]metadata!M4="","",[1]metadata!M4)</f>
        <v>lepidoptera</v>
      </c>
      <c r="N4" t="str">
        <f>IF([1]metadata!N4="","",[1]metadata!N4)</f>
        <v>virgin_is</v>
      </c>
      <c r="O4">
        <f>IF([1]metadata!O4="","",[1]metadata!O4)</f>
        <v>18.332999999999998</v>
      </c>
      <c r="P4">
        <f>IF([1]metadata!P4="","",[1]metadata!P4)</f>
        <v>-64.75</v>
      </c>
      <c r="Q4">
        <f>IF([1]metadata!Q4="","",[1]metadata!Q4)</f>
        <v>1</v>
      </c>
      <c r="R4" t="str">
        <f>IF([1]metadata!R4="","",[1]metadata!R4)</f>
        <v/>
      </c>
      <c r="S4" t="str">
        <f>IF([1]metadata!S4="","",[1]metadata!S4)</f>
        <v/>
      </c>
      <c r="T4">
        <f>IF([1]metadata!T4="","",[1]metadata!T4)</f>
        <v>175</v>
      </c>
      <c r="U4" t="str">
        <f>IF([1]metadata!U4="","",[1]metadata!U4)</f>
        <v>pop average</v>
      </c>
      <c r="V4" t="str">
        <f>IF([1]metadata!V4="","",[1]metadata!V4)</f>
        <v/>
      </c>
      <c r="W4" t="str">
        <f>IF([1]metadata!W4="","",[1]metadata!W4)</f>
        <v>1_3</v>
      </c>
      <c r="X4" t="str">
        <f>IF([1]metadata!X4="","",[1]metadata!X4)</f>
        <v/>
      </c>
      <c r="Y4" t="str">
        <f>IF([1]metadata!Y4="","",[1]metadata!Y4)</f>
        <v>larval</v>
      </c>
      <c r="Z4" t="str">
        <f>IF([1]metadata!Z4="","",[1]metadata!Z4)</f>
        <v/>
      </c>
    </row>
    <row r="5" spans="1:26" x14ac:dyDescent="0.3">
      <c r="A5">
        <f>IF([1]metadata!A5="","",[1]metadata!A5)</f>
        <v>2</v>
      </c>
      <c r="B5" t="str">
        <f>IF([1]metadata!B5="","",[1]metadata!B5)</f>
        <v>2-</v>
      </c>
      <c r="C5" t="str">
        <f>IF([1]metadata!C5="","",[1]metadata!C5)</f>
        <v>BRADSHAW, WE</v>
      </c>
      <c r="D5" t="str">
        <f>IF([1]metadata!D5="","",[1]metadata!D5)</f>
        <v>GEOGRAPHY OF PHOTOPERIODIC RESPONSE IN DIAPAUSING MOSQUITO</v>
      </c>
      <c r="E5" t="str">
        <f>IF([1]metadata!E5="","",[1]metadata!E5)</f>
        <v>10.1038/262384b0</v>
      </c>
      <c r="F5" t="str">
        <f>IF([1]metadata!F5="","",[1]metadata!F5)</f>
        <v>y-askfordata</v>
      </c>
      <c r="G5" t="str">
        <f>IF([1]metadata!G5="","",[1]metadata!G5)</f>
        <v>a</v>
      </c>
      <c r="H5" t="str">
        <f>IF([1]metadata!H5="","",[1]metadata!H5)</f>
        <v>i</v>
      </c>
      <c r="I5">
        <f>IF([1]metadata!I5="","",[1]metadata!I5)</f>
        <v>22</v>
      </c>
      <c r="J5">
        <f>IF([1]metadata!J5="",0,[1]metadata!J5)</f>
        <v>16</v>
      </c>
      <c r="K5" t="str">
        <f>IF([1]metadata!K5="","",[1]metadata!K5)</f>
        <v/>
      </c>
      <c r="L5" t="str">
        <f>IF([1]metadata!L5="","",[1]metadata!L5)</f>
        <v>Wyeomyia smithii</v>
      </c>
      <c r="M5" t="str">
        <f>IF([1]metadata!M5="","",[1]metadata!M5)</f>
        <v>diptera</v>
      </c>
      <c r="N5" t="str">
        <f>IF([1]metadata!N5="","",[1]metadata!N5)</f>
        <v/>
      </c>
      <c r="O5" t="str">
        <f>IF([1]metadata!O5="","",[1]metadata!O5)</f>
        <v/>
      </c>
      <c r="P5" t="str">
        <f>IF([1]metadata!P5="","",[1]metadata!P5)</f>
        <v/>
      </c>
      <c r="Q5" t="str">
        <f>IF([1]metadata!Q5="","",[1]metadata!Q5)</f>
        <v/>
      </c>
      <c r="R5" t="str">
        <f>IF([1]metadata!R5="","",[1]metadata!R5)</f>
        <v/>
      </c>
      <c r="S5" t="str">
        <f>IF([1]metadata!S5="","",[1]metadata!S5)</f>
        <v/>
      </c>
      <c r="T5" t="str">
        <f>IF([1]metadata!T5="","",[1]metadata!T5)</f>
        <v/>
      </c>
      <c r="U5" t="str">
        <f>IF([1]metadata!U5="","",[1]metadata!U5)</f>
        <v/>
      </c>
      <c r="V5" t="str">
        <f>IF([1]metadata!V5="","",[1]metadata!V5)</f>
        <v/>
      </c>
      <c r="W5" t="str">
        <f>IF([1]metadata!W5="","",[1]metadata!W5)</f>
        <v/>
      </c>
      <c r="X5" t="str">
        <f>IF([1]metadata!X5="","",[1]metadata!X5)</f>
        <v/>
      </c>
      <c r="Y5" t="str">
        <f>IF([1]metadata!Y5="","",[1]metadata!Y5)</f>
        <v/>
      </c>
      <c r="Z5" t="str">
        <f>IF([1]metadata!Z5="","",[1]metadata!Z5)</f>
        <v/>
      </c>
    </row>
    <row r="6" spans="1:26" x14ac:dyDescent="0.3">
      <c r="A6">
        <f>IF([1]metadata!A6="","",[1]metadata!A6)</f>
        <v>2</v>
      </c>
      <c r="B6" t="str">
        <f>IF([1]metadata!B6="","",[1]metadata!B6)</f>
        <v>2-</v>
      </c>
      <c r="C6" t="str">
        <f>IF([1]metadata!C6="","",[1]metadata!C6)</f>
        <v>BRADSHAW, WE</v>
      </c>
      <c r="D6" t="str">
        <f>IF([1]metadata!D6="","",[1]metadata!D6)</f>
        <v>GEOGRAPHY OF PHOTOPERIODIC RESPONSE IN DIAPAUSING MOSQUITO</v>
      </c>
      <c r="E6" t="str">
        <f>IF([1]metadata!E6="","",[1]metadata!E6)</f>
        <v>10.1038/262384b0</v>
      </c>
      <c r="F6" t="str">
        <f>IF([1]metadata!F6="","",[1]metadata!F6)</f>
        <v>y-askfordata</v>
      </c>
      <c r="G6" t="str">
        <f>IF([1]metadata!G6="","",[1]metadata!G6)</f>
        <v>a</v>
      </c>
      <c r="H6" t="str">
        <f>IF([1]metadata!H6="","",[1]metadata!H6)</f>
        <v>i</v>
      </c>
      <c r="I6">
        <f>IF([1]metadata!I6="","",[1]metadata!I6)</f>
        <v>22</v>
      </c>
      <c r="J6">
        <f>IF([1]metadata!J6="",0,[1]metadata!J6)</f>
        <v>16</v>
      </c>
      <c r="K6" t="str">
        <f>IF([1]metadata!K6="","",[1]metadata!K6)</f>
        <v/>
      </c>
      <c r="L6" t="str">
        <f>IF([1]metadata!L6="","",[1]metadata!L6)</f>
        <v/>
      </c>
      <c r="M6" t="str">
        <f>IF([1]metadata!M6="","",[1]metadata!M6)</f>
        <v/>
      </c>
      <c r="N6" t="str">
        <f>IF([1]metadata!N6="","",[1]metadata!N6)</f>
        <v/>
      </c>
      <c r="O6" t="str">
        <f>IF([1]metadata!O6="","",[1]metadata!O6)</f>
        <v/>
      </c>
      <c r="P6" t="str">
        <f>IF([1]metadata!P6="","",[1]metadata!P6)</f>
        <v/>
      </c>
      <c r="Q6" t="str">
        <f>IF([1]metadata!Q6="","",[1]metadata!Q6)</f>
        <v/>
      </c>
      <c r="R6" t="str">
        <f>IF([1]metadata!R6="","",[1]metadata!R6)</f>
        <v/>
      </c>
      <c r="S6" t="str">
        <f>IF([1]metadata!S6="","",[1]metadata!S6)</f>
        <v/>
      </c>
      <c r="T6" t="str">
        <f>IF([1]metadata!T6="","",[1]metadata!T6)</f>
        <v/>
      </c>
      <c r="U6" t="str">
        <f>IF([1]metadata!U6="","",[1]metadata!U6)</f>
        <v/>
      </c>
      <c r="V6" t="str">
        <f>IF([1]metadata!V6="","",[1]metadata!V6)</f>
        <v/>
      </c>
      <c r="W6" t="str">
        <f>IF([1]metadata!W6="","",[1]metadata!W6)</f>
        <v/>
      </c>
      <c r="X6" t="str">
        <f>IF([1]metadata!X6="","",[1]metadata!X6)</f>
        <v/>
      </c>
      <c r="Y6" t="str">
        <f>IF([1]metadata!Y6="","",[1]metadata!Y6)</f>
        <v/>
      </c>
      <c r="Z6" t="str">
        <f>IF([1]metadata!Z6="","",[1]metadata!Z6)</f>
        <v/>
      </c>
    </row>
    <row r="7" spans="1:26" x14ac:dyDescent="0.3">
      <c r="A7">
        <f>IF([1]metadata!A7="","",[1]metadata!A7)</f>
        <v>2</v>
      </c>
      <c r="B7" t="str">
        <f>IF([1]metadata!B7="","",[1]metadata!B7)</f>
        <v>2-</v>
      </c>
      <c r="C7" t="str">
        <f>IF([1]metadata!C7="","",[1]metadata!C7)</f>
        <v>BRADSHAW, WE</v>
      </c>
      <c r="D7" t="str">
        <f>IF([1]metadata!D7="","",[1]metadata!D7)</f>
        <v>GEOGRAPHY OF PHOTOPERIODIC RESPONSE IN DIAPAUSING MOSQUITO</v>
      </c>
      <c r="E7" t="str">
        <f>IF([1]metadata!E7="","",[1]metadata!E7)</f>
        <v>10.1038/262384b0</v>
      </c>
      <c r="F7" t="str">
        <f>IF([1]metadata!F7="","",[1]metadata!F7)</f>
        <v>y-askfordata</v>
      </c>
      <c r="G7" t="str">
        <f>IF([1]metadata!G7="","",[1]metadata!G7)</f>
        <v>a</v>
      </c>
      <c r="H7" t="str">
        <f>IF([1]metadata!H7="","",[1]metadata!H7)</f>
        <v>i</v>
      </c>
      <c r="I7">
        <f>IF([1]metadata!I7="","",[1]metadata!I7)</f>
        <v>22</v>
      </c>
      <c r="J7">
        <f>IF([1]metadata!J7="",0,[1]metadata!J7)</f>
        <v>16</v>
      </c>
      <c r="K7" t="str">
        <f>IF([1]metadata!K7="","",[1]metadata!K7)</f>
        <v/>
      </c>
      <c r="L7" t="str">
        <f>IF([1]metadata!L7="","",[1]metadata!L7)</f>
        <v/>
      </c>
      <c r="M7" t="str">
        <f>IF([1]metadata!M7="","",[1]metadata!M7)</f>
        <v/>
      </c>
      <c r="N7" t="str">
        <f>IF([1]metadata!N7="","",[1]metadata!N7)</f>
        <v/>
      </c>
      <c r="O7" t="str">
        <f>IF([1]metadata!O7="","",[1]metadata!O7)</f>
        <v/>
      </c>
      <c r="P7" t="str">
        <f>IF([1]metadata!P7="","",[1]metadata!P7)</f>
        <v/>
      </c>
      <c r="Q7" t="str">
        <f>IF([1]metadata!Q7="","",[1]metadata!Q7)</f>
        <v/>
      </c>
      <c r="R7" t="str">
        <f>IF([1]metadata!R7="","",[1]metadata!R7)</f>
        <v/>
      </c>
      <c r="S7" t="str">
        <f>IF([1]metadata!S7="","",[1]metadata!S7)</f>
        <v/>
      </c>
      <c r="T7" t="str">
        <f>IF([1]metadata!T7="","",[1]metadata!T7)</f>
        <v/>
      </c>
      <c r="U7" t="str">
        <f>IF([1]metadata!U7="","",[1]metadata!U7)</f>
        <v/>
      </c>
      <c r="V7" t="str">
        <f>IF([1]metadata!V7="","",[1]metadata!V7)</f>
        <v/>
      </c>
      <c r="W7" t="str">
        <f>IF([1]metadata!W7="","",[1]metadata!W7)</f>
        <v/>
      </c>
      <c r="X7" t="str">
        <f>IF([1]metadata!X7="","",[1]metadata!X7)</f>
        <v/>
      </c>
      <c r="Y7" t="str">
        <f>IF([1]metadata!Y7="","",[1]metadata!Y7)</f>
        <v/>
      </c>
      <c r="Z7" t="str">
        <f>IF([1]metadata!Z7="","",[1]metadata!Z7)</f>
        <v/>
      </c>
    </row>
    <row r="8" spans="1:26" x14ac:dyDescent="0.3">
      <c r="A8">
        <f>IF([1]metadata!A8="","",[1]metadata!A8)</f>
        <v>2</v>
      </c>
      <c r="B8" t="str">
        <f>IF([1]metadata!B8="","",[1]metadata!B8)</f>
        <v>2-</v>
      </c>
      <c r="C8" t="str">
        <f>IF([1]metadata!C8="","",[1]metadata!C8)</f>
        <v>BRADSHAW, WE</v>
      </c>
      <c r="D8" t="str">
        <f>IF([1]metadata!D8="","",[1]metadata!D8)</f>
        <v>GEOGRAPHY OF PHOTOPERIODIC RESPONSE IN DIAPAUSING MOSQUITO</v>
      </c>
      <c r="E8" t="str">
        <f>IF([1]metadata!E8="","",[1]metadata!E8)</f>
        <v>10.1038/262384b0</v>
      </c>
      <c r="F8" t="str">
        <f>IF([1]metadata!F8="","",[1]metadata!F8)</f>
        <v>y-askfordata</v>
      </c>
      <c r="G8" t="str">
        <f>IF([1]metadata!G8="","",[1]metadata!G8)</f>
        <v>a</v>
      </c>
      <c r="H8" t="str">
        <f>IF([1]metadata!H8="","",[1]metadata!H8)</f>
        <v>i</v>
      </c>
      <c r="I8">
        <f>IF([1]metadata!I8="","",[1]metadata!I8)</f>
        <v>22</v>
      </c>
      <c r="J8">
        <f>IF([1]metadata!J8="",0,[1]metadata!J8)</f>
        <v>16</v>
      </c>
      <c r="K8" t="str">
        <f>IF([1]metadata!K8="","",[1]metadata!K8)</f>
        <v/>
      </c>
      <c r="L8" t="str">
        <f>IF([1]metadata!L8="","",[1]metadata!L8)</f>
        <v/>
      </c>
      <c r="M8" t="str">
        <f>IF([1]metadata!M8="","",[1]metadata!M8)</f>
        <v/>
      </c>
      <c r="N8" t="str">
        <f>IF([1]metadata!N8="","",[1]metadata!N8)</f>
        <v/>
      </c>
      <c r="O8" t="str">
        <f>IF([1]metadata!O8="","",[1]metadata!O8)</f>
        <v/>
      </c>
      <c r="P8" t="str">
        <f>IF([1]metadata!P8="","",[1]metadata!P8)</f>
        <v/>
      </c>
      <c r="Q8" t="str">
        <f>IF([1]metadata!Q8="","",[1]metadata!Q8)</f>
        <v/>
      </c>
      <c r="R8" t="str">
        <f>IF([1]metadata!R8="","",[1]metadata!R8)</f>
        <v/>
      </c>
      <c r="S8" t="str">
        <f>IF([1]metadata!S8="","",[1]metadata!S8)</f>
        <v/>
      </c>
      <c r="T8" t="str">
        <f>IF([1]metadata!T8="","",[1]metadata!T8)</f>
        <v/>
      </c>
      <c r="U8" t="str">
        <f>IF([1]metadata!U8="","",[1]metadata!U8)</f>
        <v/>
      </c>
      <c r="V8" t="str">
        <f>IF([1]metadata!V8="","",[1]metadata!V8)</f>
        <v/>
      </c>
      <c r="W8" t="str">
        <f>IF([1]metadata!W8="","",[1]metadata!W8)</f>
        <v/>
      </c>
      <c r="X8" t="str">
        <f>IF([1]metadata!X8="","",[1]metadata!X8)</f>
        <v/>
      </c>
      <c r="Y8" t="str">
        <f>IF([1]metadata!Y8="","",[1]metadata!Y8)</f>
        <v/>
      </c>
      <c r="Z8" t="str">
        <f>IF([1]metadata!Z8="","",[1]metadata!Z8)</f>
        <v/>
      </c>
    </row>
    <row r="9" spans="1:26" x14ac:dyDescent="0.3">
      <c r="A9">
        <f>IF([1]metadata!A9="","",[1]metadata!A9)</f>
        <v>2</v>
      </c>
      <c r="B9" t="str">
        <f>IF([1]metadata!B9="","",[1]metadata!B9)</f>
        <v>2-</v>
      </c>
      <c r="C9" t="str">
        <f>IF([1]metadata!C9="","",[1]metadata!C9)</f>
        <v>BRADSHAW, WE</v>
      </c>
      <c r="D9" t="str">
        <f>IF([1]metadata!D9="","",[1]metadata!D9)</f>
        <v>GEOGRAPHY OF PHOTOPERIODIC RESPONSE IN DIAPAUSING MOSQUITO</v>
      </c>
      <c r="E9" t="str">
        <f>IF([1]metadata!E9="","",[1]metadata!E9)</f>
        <v>10.1038/262384b0</v>
      </c>
      <c r="F9" t="str">
        <f>IF([1]metadata!F9="","",[1]metadata!F9)</f>
        <v>y-askfordata</v>
      </c>
      <c r="G9" t="str">
        <f>IF([1]metadata!G9="","",[1]metadata!G9)</f>
        <v>a</v>
      </c>
      <c r="H9" t="str">
        <f>IF([1]metadata!H9="","",[1]metadata!H9)</f>
        <v>i</v>
      </c>
      <c r="I9">
        <f>IF([1]metadata!I9="","",[1]metadata!I9)</f>
        <v>22</v>
      </c>
      <c r="J9">
        <f>IF([1]metadata!J9="",0,[1]metadata!J9)</f>
        <v>16</v>
      </c>
      <c r="K9" t="str">
        <f>IF([1]metadata!K9="","",[1]metadata!K9)</f>
        <v/>
      </c>
      <c r="L9" t="str">
        <f>IF([1]metadata!L9="","",[1]metadata!L9)</f>
        <v/>
      </c>
      <c r="M9" t="str">
        <f>IF([1]metadata!M9="","",[1]metadata!M9)</f>
        <v/>
      </c>
      <c r="N9" t="str">
        <f>IF([1]metadata!N9="","",[1]metadata!N9)</f>
        <v/>
      </c>
      <c r="O9" t="str">
        <f>IF([1]metadata!O9="","",[1]metadata!O9)</f>
        <v/>
      </c>
      <c r="P9" t="str">
        <f>IF([1]metadata!P9="","",[1]metadata!P9)</f>
        <v/>
      </c>
      <c r="Q9" t="str">
        <f>IF([1]metadata!Q9="","",[1]metadata!Q9)</f>
        <v/>
      </c>
      <c r="R9" t="str">
        <f>IF([1]metadata!R9="","",[1]metadata!R9)</f>
        <v/>
      </c>
      <c r="S9" t="str">
        <f>IF([1]metadata!S9="","",[1]metadata!S9)</f>
        <v/>
      </c>
      <c r="T9" t="str">
        <f>IF([1]metadata!T9="","",[1]metadata!T9)</f>
        <v/>
      </c>
      <c r="U9" t="str">
        <f>IF([1]metadata!U9="","",[1]metadata!U9)</f>
        <v/>
      </c>
      <c r="V9" t="str">
        <f>IF([1]metadata!V9="","",[1]metadata!V9)</f>
        <v/>
      </c>
      <c r="W9" t="str">
        <f>IF([1]metadata!W9="","",[1]metadata!W9)</f>
        <v/>
      </c>
      <c r="X9" t="str">
        <f>IF([1]metadata!X9="","",[1]metadata!X9)</f>
        <v/>
      </c>
      <c r="Y9" t="str">
        <f>IF([1]metadata!Y9="","",[1]metadata!Y9)</f>
        <v/>
      </c>
      <c r="Z9" t="str">
        <f>IF([1]metadata!Z9="","",[1]metadata!Z9)</f>
        <v/>
      </c>
    </row>
    <row r="10" spans="1:26" x14ac:dyDescent="0.3">
      <c r="A10">
        <f>IF([1]metadata!A10="","",[1]metadata!A10)</f>
        <v>2</v>
      </c>
      <c r="B10" t="str">
        <f>IF([1]metadata!B10="","",[1]metadata!B10)</f>
        <v>2-</v>
      </c>
      <c r="C10" t="str">
        <f>IF([1]metadata!C10="","",[1]metadata!C10)</f>
        <v>BRADSHAW, WE</v>
      </c>
      <c r="D10" t="str">
        <f>IF([1]metadata!D10="","",[1]metadata!D10)</f>
        <v>GEOGRAPHY OF PHOTOPERIODIC RESPONSE IN DIAPAUSING MOSQUITO</v>
      </c>
      <c r="E10" t="str">
        <f>IF([1]metadata!E10="","",[1]metadata!E10)</f>
        <v>10.1038/262384b0</v>
      </c>
      <c r="F10" t="str">
        <f>IF([1]metadata!F10="","",[1]metadata!F10)</f>
        <v>y-askfordata</v>
      </c>
      <c r="G10" t="str">
        <f>IF([1]metadata!G10="","",[1]metadata!G10)</f>
        <v>a</v>
      </c>
      <c r="H10" t="str">
        <f>IF([1]metadata!H10="","",[1]metadata!H10)</f>
        <v>i</v>
      </c>
      <c r="I10">
        <f>IF([1]metadata!I10="","",[1]metadata!I10)</f>
        <v>22</v>
      </c>
      <c r="J10">
        <f>IF([1]metadata!J10="",0,[1]metadata!J10)</f>
        <v>16</v>
      </c>
      <c r="K10" t="str">
        <f>IF([1]metadata!K10="","",[1]metadata!K10)</f>
        <v/>
      </c>
      <c r="L10" t="str">
        <f>IF([1]metadata!L10="","",[1]metadata!L10)</f>
        <v/>
      </c>
      <c r="M10" t="str">
        <f>IF([1]metadata!M10="","",[1]metadata!M10)</f>
        <v/>
      </c>
      <c r="N10" t="str">
        <f>IF([1]metadata!N10="","",[1]metadata!N10)</f>
        <v/>
      </c>
      <c r="O10" t="str">
        <f>IF([1]metadata!O10="","",[1]metadata!O10)</f>
        <v/>
      </c>
      <c r="P10" t="str">
        <f>IF([1]metadata!P10="","",[1]metadata!P10)</f>
        <v/>
      </c>
      <c r="Q10" t="str">
        <f>IF([1]metadata!Q10="","",[1]metadata!Q10)</f>
        <v/>
      </c>
      <c r="R10" t="str">
        <f>IF([1]metadata!R10="","",[1]metadata!R10)</f>
        <v/>
      </c>
      <c r="S10" t="str">
        <f>IF([1]metadata!S10="","",[1]metadata!S10)</f>
        <v/>
      </c>
      <c r="T10" t="str">
        <f>IF([1]metadata!T10="","",[1]metadata!T10)</f>
        <v/>
      </c>
      <c r="U10" t="str">
        <f>IF([1]metadata!U10="","",[1]metadata!U10)</f>
        <v/>
      </c>
      <c r="V10" t="str">
        <f>IF([1]metadata!V10="","",[1]metadata!V10)</f>
        <v/>
      </c>
      <c r="W10" t="str">
        <f>IF([1]metadata!W10="","",[1]metadata!W10)</f>
        <v/>
      </c>
      <c r="X10" t="str">
        <f>IF([1]metadata!X10="","",[1]metadata!X10)</f>
        <v/>
      </c>
      <c r="Y10" t="str">
        <f>IF([1]metadata!Y10="","",[1]metadata!Y10)</f>
        <v/>
      </c>
      <c r="Z10" t="str">
        <f>IF([1]metadata!Z10="","",[1]metadata!Z10)</f>
        <v/>
      </c>
    </row>
    <row r="11" spans="1:26" x14ac:dyDescent="0.3">
      <c r="A11">
        <f>IF([1]metadata!A11="","",[1]metadata!A11)</f>
        <v>2</v>
      </c>
      <c r="B11" t="str">
        <f>IF([1]metadata!B11="","",[1]metadata!B11)</f>
        <v>2-</v>
      </c>
      <c r="C11" t="str">
        <f>IF([1]metadata!C11="","",[1]metadata!C11)</f>
        <v>BRADSHAW, WE</v>
      </c>
      <c r="D11" t="str">
        <f>IF([1]metadata!D11="","",[1]metadata!D11)</f>
        <v>GEOGRAPHY OF PHOTOPERIODIC RESPONSE IN DIAPAUSING MOSQUITO</v>
      </c>
      <c r="E11" t="str">
        <f>IF([1]metadata!E11="","",[1]metadata!E11)</f>
        <v>10.1038/262384b0</v>
      </c>
      <c r="F11" t="str">
        <f>IF([1]metadata!F11="","",[1]metadata!F11)</f>
        <v>y-askfordata</v>
      </c>
      <c r="G11" t="str">
        <f>IF([1]metadata!G11="","",[1]metadata!G11)</f>
        <v>a</v>
      </c>
      <c r="H11" t="str">
        <f>IF([1]metadata!H11="","",[1]metadata!H11)</f>
        <v>i</v>
      </c>
      <c r="I11">
        <f>IF([1]metadata!I11="","",[1]metadata!I11)</f>
        <v>22</v>
      </c>
      <c r="J11">
        <f>IF([1]metadata!J11="",0,[1]metadata!J11)</f>
        <v>16</v>
      </c>
      <c r="K11" t="str">
        <f>IF([1]metadata!K11="","",[1]metadata!K11)</f>
        <v/>
      </c>
      <c r="L11" t="str">
        <f>IF([1]metadata!L11="","",[1]metadata!L11)</f>
        <v/>
      </c>
      <c r="M11" t="str">
        <f>IF([1]metadata!M11="","",[1]metadata!M11)</f>
        <v/>
      </c>
      <c r="N11" t="str">
        <f>IF([1]metadata!N11="","",[1]metadata!N11)</f>
        <v/>
      </c>
      <c r="O11" t="str">
        <f>IF([1]metadata!O11="","",[1]metadata!O11)</f>
        <v/>
      </c>
      <c r="P11" t="str">
        <f>IF([1]metadata!P11="","",[1]metadata!P11)</f>
        <v/>
      </c>
      <c r="Q11" t="str">
        <f>IF([1]metadata!Q11="","",[1]metadata!Q11)</f>
        <v/>
      </c>
      <c r="R11" t="str">
        <f>IF([1]metadata!R11="","",[1]metadata!R11)</f>
        <v/>
      </c>
      <c r="S11" t="str">
        <f>IF([1]metadata!S11="","",[1]metadata!S11)</f>
        <v/>
      </c>
      <c r="T11" t="str">
        <f>IF([1]metadata!T11="","",[1]metadata!T11)</f>
        <v/>
      </c>
      <c r="U11" t="str">
        <f>IF([1]metadata!U11="","",[1]metadata!U11)</f>
        <v/>
      </c>
      <c r="V11" t="str">
        <f>IF([1]metadata!V11="","",[1]metadata!V11)</f>
        <v/>
      </c>
      <c r="W11" t="str">
        <f>IF([1]metadata!W11="","",[1]metadata!W11)</f>
        <v/>
      </c>
      <c r="X11" t="str">
        <f>IF([1]metadata!X11="","",[1]metadata!X11)</f>
        <v/>
      </c>
      <c r="Y11" t="str">
        <f>IF([1]metadata!Y11="","",[1]metadata!Y11)</f>
        <v/>
      </c>
      <c r="Z11" t="str">
        <f>IF([1]metadata!Z11="","",[1]metadata!Z11)</f>
        <v/>
      </c>
    </row>
    <row r="12" spans="1:26" x14ac:dyDescent="0.3">
      <c r="A12">
        <f>IF([1]metadata!A12="","",[1]metadata!A12)</f>
        <v>2</v>
      </c>
      <c r="B12" t="str">
        <f>IF([1]metadata!B12="","",[1]metadata!B12)</f>
        <v>2-</v>
      </c>
      <c r="C12" t="str">
        <f>IF([1]metadata!C12="","",[1]metadata!C12)</f>
        <v>BRADSHAW, WE</v>
      </c>
      <c r="D12" t="str">
        <f>IF([1]metadata!D12="","",[1]metadata!D12)</f>
        <v>GEOGRAPHY OF PHOTOPERIODIC RESPONSE IN DIAPAUSING MOSQUITO</v>
      </c>
      <c r="E12" t="str">
        <f>IF([1]metadata!E12="","",[1]metadata!E12)</f>
        <v>10.1038/262384b0</v>
      </c>
      <c r="F12" t="str">
        <f>IF([1]metadata!F12="","",[1]metadata!F12)</f>
        <v>y-askfordata</v>
      </c>
      <c r="G12" t="str">
        <f>IF([1]metadata!G12="","",[1]metadata!G12)</f>
        <v>a</v>
      </c>
      <c r="H12" t="str">
        <f>IF([1]metadata!H12="","",[1]metadata!H12)</f>
        <v>i</v>
      </c>
      <c r="I12">
        <f>IF([1]metadata!I12="","",[1]metadata!I12)</f>
        <v>22</v>
      </c>
      <c r="J12">
        <f>IF([1]metadata!J12="",0,[1]metadata!J12)</f>
        <v>16</v>
      </c>
      <c r="K12" t="str">
        <f>IF([1]metadata!K12="","",[1]metadata!K12)</f>
        <v/>
      </c>
      <c r="L12" t="str">
        <f>IF([1]metadata!L12="","",[1]metadata!L12)</f>
        <v/>
      </c>
      <c r="M12" t="str">
        <f>IF([1]metadata!M12="","",[1]metadata!M12)</f>
        <v/>
      </c>
      <c r="N12" t="str">
        <f>IF([1]metadata!N12="","",[1]metadata!N12)</f>
        <v/>
      </c>
      <c r="O12" t="str">
        <f>IF([1]metadata!O12="","",[1]metadata!O12)</f>
        <v/>
      </c>
      <c r="P12" t="str">
        <f>IF([1]metadata!P12="","",[1]metadata!P12)</f>
        <v/>
      </c>
      <c r="Q12" t="str">
        <f>IF([1]metadata!Q12="","",[1]metadata!Q12)</f>
        <v/>
      </c>
      <c r="R12" t="str">
        <f>IF([1]metadata!R12="","",[1]metadata!R12)</f>
        <v/>
      </c>
      <c r="S12" t="str">
        <f>IF([1]metadata!S12="","",[1]metadata!S12)</f>
        <v/>
      </c>
      <c r="T12" t="str">
        <f>IF([1]metadata!T12="","",[1]metadata!T12)</f>
        <v/>
      </c>
      <c r="U12" t="str">
        <f>IF([1]metadata!U12="","",[1]metadata!U12)</f>
        <v/>
      </c>
      <c r="V12" t="str">
        <f>IF([1]metadata!V12="","",[1]metadata!V12)</f>
        <v/>
      </c>
      <c r="W12" t="str">
        <f>IF([1]metadata!W12="","",[1]metadata!W12)</f>
        <v/>
      </c>
      <c r="X12" t="str">
        <f>IF([1]metadata!X12="","",[1]metadata!X12)</f>
        <v/>
      </c>
      <c r="Y12" t="str">
        <f>IF([1]metadata!Y12="","",[1]metadata!Y12)</f>
        <v/>
      </c>
      <c r="Z12" t="str">
        <f>IF([1]metadata!Z12="","",[1]metadata!Z12)</f>
        <v/>
      </c>
    </row>
    <row r="13" spans="1:26" x14ac:dyDescent="0.3">
      <c r="A13">
        <f>IF([1]metadata!A13="","",[1]metadata!A13)</f>
        <v>2</v>
      </c>
      <c r="B13" t="str">
        <f>IF([1]metadata!B13="","",[1]metadata!B13)</f>
        <v>2-</v>
      </c>
      <c r="C13" t="str">
        <f>IF([1]metadata!C13="","",[1]metadata!C13)</f>
        <v>BRADSHAW, WE</v>
      </c>
      <c r="D13" t="str">
        <f>IF([1]metadata!D13="","",[1]metadata!D13)</f>
        <v>GEOGRAPHY OF PHOTOPERIODIC RESPONSE IN DIAPAUSING MOSQUITO</v>
      </c>
      <c r="E13" t="str">
        <f>IF([1]metadata!E13="","",[1]metadata!E13)</f>
        <v>10.1038/262384b0</v>
      </c>
      <c r="F13" t="str">
        <f>IF([1]metadata!F13="","",[1]metadata!F13)</f>
        <v>y-askfordata</v>
      </c>
      <c r="G13" t="str">
        <f>IF([1]metadata!G13="","",[1]metadata!G13)</f>
        <v>a</v>
      </c>
      <c r="H13" t="str">
        <f>IF([1]metadata!H13="","",[1]metadata!H13)</f>
        <v>i</v>
      </c>
      <c r="I13">
        <f>IF([1]metadata!I13="","",[1]metadata!I13)</f>
        <v>22</v>
      </c>
      <c r="J13">
        <f>IF([1]metadata!J13="",0,[1]metadata!J13)</f>
        <v>16</v>
      </c>
      <c r="K13" t="str">
        <f>IF([1]metadata!K13="","",[1]metadata!K13)</f>
        <v/>
      </c>
      <c r="L13" t="str">
        <f>IF([1]metadata!L13="","",[1]metadata!L13)</f>
        <v/>
      </c>
      <c r="M13" t="str">
        <f>IF([1]metadata!M13="","",[1]metadata!M13)</f>
        <v/>
      </c>
      <c r="N13" t="str">
        <f>IF([1]metadata!N13="","",[1]metadata!N13)</f>
        <v/>
      </c>
      <c r="O13" t="str">
        <f>IF([1]metadata!O13="","",[1]metadata!O13)</f>
        <v/>
      </c>
      <c r="P13" t="str">
        <f>IF([1]metadata!P13="","",[1]metadata!P13)</f>
        <v/>
      </c>
      <c r="Q13" t="str">
        <f>IF([1]metadata!Q13="","",[1]metadata!Q13)</f>
        <v/>
      </c>
      <c r="R13" t="str">
        <f>IF([1]metadata!R13="","",[1]metadata!R13)</f>
        <v/>
      </c>
      <c r="S13" t="str">
        <f>IF([1]metadata!S13="","",[1]metadata!S13)</f>
        <v/>
      </c>
      <c r="T13" t="str">
        <f>IF([1]metadata!T13="","",[1]metadata!T13)</f>
        <v/>
      </c>
      <c r="U13" t="str">
        <f>IF([1]metadata!U13="","",[1]metadata!U13)</f>
        <v/>
      </c>
      <c r="V13" t="str">
        <f>IF([1]metadata!V13="","",[1]metadata!V13)</f>
        <v/>
      </c>
      <c r="W13" t="str">
        <f>IF([1]metadata!W13="","",[1]metadata!W13)</f>
        <v/>
      </c>
      <c r="X13" t="str">
        <f>IF([1]metadata!X13="","",[1]metadata!X13)</f>
        <v/>
      </c>
      <c r="Y13" t="str">
        <f>IF([1]metadata!Y13="","",[1]metadata!Y13)</f>
        <v/>
      </c>
      <c r="Z13" t="str">
        <f>IF([1]metadata!Z13="","",[1]metadata!Z13)</f>
        <v/>
      </c>
    </row>
    <row r="14" spans="1:26" x14ac:dyDescent="0.3">
      <c r="A14">
        <f>IF([1]metadata!A14="","",[1]metadata!A14)</f>
        <v>2</v>
      </c>
      <c r="B14" t="str">
        <f>IF([1]metadata!B14="","",[1]metadata!B14)</f>
        <v>2-</v>
      </c>
      <c r="C14" t="str">
        <f>IF([1]metadata!C14="","",[1]metadata!C14)</f>
        <v>BRADSHAW, WE</v>
      </c>
      <c r="D14" t="str">
        <f>IF([1]metadata!D14="","",[1]metadata!D14)</f>
        <v>GEOGRAPHY OF PHOTOPERIODIC RESPONSE IN DIAPAUSING MOSQUITO</v>
      </c>
      <c r="E14" t="str">
        <f>IF([1]metadata!E14="","",[1]metadata!E14)</f>
        <v>10.1038/262384b0</v>
      </c>
      <c r="F14" t="str">
        <f>IF([1]metadata!F14="","",[1]metadata!F14)</f>
        <v>y-askfordata</v>
      </c>
      <c r="G14" t="str">
        <f>IF([1]metadata!G14="","",[1]metadata!G14)</f>
        <v>a</v>
      </c>
      <c r="H14" t="str">
        <f>IF([1]metadata!H14="","",[1]metadata!H14)</f>
        <v>i</v>
      </c>
      <c r="I14">
        <f>IF([1]metadata!I14="","",[1]metadata!I14)</f>
        <v>22</v>
      </c>
      <c r="J14">
        <f>IF([1]metadata!J14="",0,[1]metadata!J14)</f>
        <v>16</v>
      </c>
      <c r="K14" t="str">
        <f>IF([1]metadata!K14="","",[1]metadata!K14)</f>
        <v/>
      </c>
      <c r="L14" t="str">
        <f>IF([1]metadata!L14="","",[1]metadata!L14)</f>
        <v/>
      </c>
      <c r="M14" t="str">
        <f>IF([1]metadata!M14="","",[1]metadata!M14)</f>
        <v/>
      </c>
      <c r="N14" t="str">
        <f>IF([1]metadata!N14="","",[1]metadata!N14)</f>
        <v/>
      </c>
      <c r="O14" t="str">
        <f>IF([1]metadata!O14="","",[1]metadata!O14)</f>
        <v/>
      </c>
      <c r="P14" t="str">
        <f>IF([1]metadata!P14="","",[1]metadata!P14)</f>
        <v/>
      </c>
      <c r="Q14" t="str">
        <f>IF([1]metadata!Q14="","",[1]metadata!Q14)</f>
        <v/>
      </c>
      <c r="R14" t="str">
        <f>IF([1]metadata!R14="","",[1]metadata!R14)</f>
        <v/>
      </c>
      <c r="S14" t="str">
        <f>IF([1]metadata!S14="","",[1]metadata!S14)</f>
        <v/>
      </c>
      <c r="T14" t="str">
        <f>IF([1]metadata!T14="","",[1]metadata!T14)</f>
        <v/>
      </c>
      <c r="U14" t="str">
        <f>IF([1]metadata!U14="","",[1]metadata!U14)</f>
        <v/>
      </c>
      <c r="V14" t="str">
        <f>IF([1]metadata!V14="","",[1]metadata!V14)</f>
        <v/>
      </c>
      <c r="W14" t="str">
        <f>IF([1]metadata!W14="","",[1]metadata!W14)</f>
        <v/>
      </c>
      <c r="X14" t="str">
        <f>IF([1]metadata!X14="","",[1]metadata!X14)</f>
        <v/>
      </c>
      <c r="Y14" t="str">
        <f>IF([1]metadata!Y14="","",[1]metadata!Y14)</f>
        <v/>
      </c>
      <c r="Z14" t="str">
        <f>IF([1]metadata!Z14="","",[1]metadata!Z14)</f>
        <v/>
      </c>
    </row>
    <row r="15" spans="1:26" x14ac:dyDescent="0.3">
      <c r="A15">
        <f>IF([1]metadata!A15="","",[1]metadata!A15)</f>
        <v>2</v>
      </c>
      <c r="B15" t="str">
        <f>IF([1]metadata!B15="","",[1]metadata!B15)</f>
        <v>2-</v>
      </c>
      <c r="C15" t="str">
        <f>IF([1]metadata!C15="","",[1]metadata!C15)</f>
        <v>BRADSHAW, WE</v>
      </c>
      <c r="D15" t="str">
        <f>IF([1]metadata!D15="","",[1]metadata!D15)</f>
        <v>GEOGRAPHY OF PHOTOPERIODIC RESPONSE IN DIAPAUSING MOSQUITO</v>
      </c>
      <c r="E15" t="str">
        <f>IF([1]metadata!E15="","",[1]metadata!E15)</f>
        <v>10.1038/262384b0</v>
      </c>
      <c r="F15" t="str">
        <f>IF([1]metadata!F15="","",[1]metadata!F15)</f>
        <v>y-askfordata</v>
      </c>
      <c r="G15" t="str">
        <f>IF([1]metadata!G15="","",[1]metadata!G15)</f>
        <v>a</v>
      </c>
      <c r="H15" t="str">
        <f>IF([1]metadata!H15="","",[1]metadata!H15)</f>
        <v>i</v>
      </c>
      <c r="I15">
        <f>IF([1]metadata!I15="","",[1]metadata!I15)</f>
        <v>22</v>
      </c>
      <c r="J15">
        <f>IF([1]metadata!J15="",0,[1]metadata!J15)</f>
        <v>16</v>
      </c>
      <c r="K15" t="str">
        <f>IF([1]metadata!K15="","",[1]metadata!K15)</f>
        <v/>
      </c>
      <c r="L15" t="str">
        <f>IF([1]metadata!L15="","",[1]metadata!L15)</f>
        <v/>
      </c>
      <c r="M15" t="str">
        <f>IF([1]metadata!M15="","",[1]metadata!M15)</f>
        <v/>
      </c>
      <c r="N15" t="str">
        <f>IF([1]metadata!N15="","",[1]metadata!N15)</f>
        <v/>
      </c>
      <c r="O15" t="str">
        <f>IF([1]metadata!O15="","",[1]metadata!O15)</f>
        <v/>
      </c>
      <c r="P15" t="str">
        <f>IF([1]metadata!P15="","",[1]metadata!P15)</f>
        <v/>
      </c>
      <c r="Q15" t="str">
        <f>IF([1]metadata!Q15="","",[1]metadata!Q15)</f>
        <v/>
      </c>
      <c r="R15" t="str">
        <f>IF([1]metadata!R15="","",[1]metadata!R15)</f>
        <v/>
      </c>
      <c r="S15" t="str">
        <f>IF([1]metadata!S15="","",[1]metadata!S15)</f>
        <v/>
      </c>
      <c r="T15" t="str">
        <f>IF([1]metadata!T15="","",[1]metadata!T15)</f>
        <v/>
      </c>
      <c r="U15" t="str">
        <f>IF([1]metadata!U15="","",[1]metadata!U15)</f>
        <v/>
      </c>
      <c r="V15" t="str">
        <f>IF([1]metadata!V15="","",[1]metadata!V15)</f>
        <v/>
      </c>
      <c r="W15" t="str">
        <f>IF([1]metadata!W15="","",[1]metadata!W15)</f>
        <v/>
      </c>
      <c r="X15" t="str">
        <f>IF([1]metadata!X15="","",[1]metadata!X15)</f>
        <v/>
      </c>
      <c r="Y15" t="str">
        <f>IF([1]metadata!Y15="","",[1]metadata!Y15)</f>
        <v/>
      </c>
      <c r="Z15" t="str">
        <f>IF([1]metadata!Z15="","",[1]metadata!Z15)</f>
        <v/>
      </c>
    </row>
    <row r="16" spans="1:26" x14ac:dyDescent="0.3">
      <c r="A16">
        <f>IF([1]metadata!A16="","",[1]metadata!A16)</f>
        <v>2</v>
      </c>
      <c r="B16" t="str">
        <f>IF([1]metadata!B16="","",[1]metadata!B16)</f>
        <v>2-</v>
      </c>
      <c r="C16" t="str">
        <f>IF([1]metadata!C16="","",[1]metadata!C16)</f>
        <v>BRADSHAW, WE</v>
      </c>
      <c r="D16" t="str">
        <f>IF([1]metadata!D16="","",[1]metadata!D16)</f>
        <v>GEOGRAPHY OF PHOTOPERIODIC RESPONSE IN DIAPAUSING MOSQUITO</v>
      </c>
      <c r="E16" t="str">
        <f>IF([1]metadata!E16="","",[1]metadata!E16)</f>
        <v>10.1038/262384b0</v>
      </c>
      <c r="F16" t="str">
        <f>IF([1]metadata!F16="","",[1]metadata!F16)</f>
        <v>y-askfordata</v>
      </c>
      <c r="G16" t="str">
        <f>IF([1]metadata!G16="","",[1]metadata!G16)</f>
        <v>a</v>
      </c>
      <c r="H16" t="str">
        <f>IF([1]metadata!H16="","",[1]metadata!H16)</f>
        <v>i</v>
      </c>
      <c r="I16">
        <f>IF([1]metadata!I16="","",[1]metadata!I16)</f>
        <v>22</v>
      </c>
      <c r="J16">
        <f>IF([1]metadata!J16="",0,[1]metadata!J16)</f>
        <v>16</v>
      </c>
      <c r="K16" t="str">
        <f>IF([1]metadata!K16="","",[1]metadata!K16)</f>
        <v/>
      </c>
      <c r="L16" t="str">
        <f>IF([1]metadata!L16="","",[1]metadata!L16)</f>
        <v/>
      </c>
      <c r="M16" t="str">
        <f>IF([1]metadata!M16="","",[1]metadata!M16)</f>
        <v/>
      </c>
      <c r="N16" t="str">
        <f>IF([1]metadata!N16="","",[1]metadata!N16)</f>
        <v/>
      </c>
      <c r="O16" t="str">
        <f>IF([1]metadata!O16="","",[1]metadata!O16)</f>
        <v/>
      </c>
      <c r="P16" t="str">
        <f>IF([1]metadata!P16="","",[1]metadata!P16)</f>
        <v/>
      </c>
      <c r="Q16" t="str">
        <f>IF([1]metadata!Q16="","",[1]metadata!Q16)</f>
        <v/>
      </c>
      <c r="R16" t="str">
        <f>IF([1]metadata!R16="","",[1]metadata!R16)</f>
        <v/>
      </c>
      <c r="S16" t="str">
        <f>IF([1]metadata!S16="","",[1]metadata!S16)</f>
        <v/>
      </c>
      <c r="T16" t="str">
        <f>IF([1]metadata!T16="","",[1]metadata!T16)</f>
        <v/>
      </c>
      <c r="U16" t="str">
        <f>IF([1]metadata!U16="","",[1]metadata!U16)</f>
        <v/>
      </c>
      <c r="V16" t="str">
        <f>IF([1]metadata!V16="","",[1]metadata!V16)</f>
        <v/>
      </c>
      <c r="W16" t="str">
        <f>IF([1]metadata!W16="","",[1]metadata!W16)</f>
        <v/>
      </c>
      <c r="X16" t="str">
        <f>IF([1]metadata!X16="","",[1]metadata!X16)</f>
        <v/>
      </c>
      <c r="Y16" t="str">
        <f>IF([1]metadata!Y16="","",[1]metadata!Y16)</f>
        <v/>
      </c>
      <c r="Z16" t="str">
        <f>IF([1]metadata!Z16="","",[1]metadata!Z16)</f>
        <v/>
      </c>
    </row>
    <row r="17" spans="1:26" x14ac:dyDescent="0.3">
      <c r="A17">
        <f>IF([1]metadata!A17="","",[1]metadata!A17)</f>
        <v>2</v>
      </c>
      <c r="B17" t="str">
        <f>IF([1]metadata!B17="","",[1]metadata!B17)</f>
        <v>2-</v>
      </c>
      <c r="C17" t="str">
        <f>IF([1]metadata!C17="","",[1]metadata!C17)</f>
        <v>BRADSHAW, WE</v>
      </c>
      <c r="D17" t="str">
        <f>IF([1]metadata!D17="","",[1]metadata!D17)</f>
        <v>GEOGRAPHY OF PHOTOPERIODIC RESPONSE IN DIAPAUSING MOSQUITO</v>
      </c>
      <c r="E17" t="str">
        <f>IF([1]metadata!E17="","",[1]metadata!E17)</f>
        <v>10.1038/262384b0</v>
      </c>
      <c r="F17" t="str">
        <f>IF([1]metadata!F17="","",[1]metadata!F17)</f>
        <v>y-askfordata</v>
      </c>
      <c r="G17" t="str">
        <f>IF([1]metadata!G17="","",[1]metadata!G17)</f>
        <v>a</v>
      </c>
      <c r="H17" t="str">
        <f>IF([1]metadata!H17="","",[1]metadata!H17)</f>
        <v>i</v>
      </c>
      <c r="I17">
        <f>IF([1]metadata!I17="","",[1]metadata!I17)</f>
        <v>22</v>
      </c>
      <c r="J17">
        <f>IF([1]metadata!J17="",0,[1]metadata!J17)</f>
        <v>16</v>
      </c>
      <c r="K17" t="str">
        <f>IF([1]metadata!K17="","",[1]metadata!K17)</f>
        <v/>
      </c>
      <c r="L17" t="str">
        <f>IF([1]metadata!L17="","",[1]metadata!L17)</f>
        <v/>
      </c>
      <c r="M17" t="str">
        <f>IF([1]metadata!M17="","",[1]metadata!M17)</f>
        <v/>
      </c>
      <c r="N17" t="str">
        <f>IF([1]metadata!N17="","",[1]metadata!N17)</f>
        <v/>
      </c>
      <c r="O17" t="str">
        <f>IF([1]metadata!O17="","",[1]metadata!O17)</f>
        <v/>
      </c>
      <c r="P17" t="str">
        <f>IF([1]metadata!P17="","",[1]metadata!P17)</f>
        <v/>
      </c>
      <c r="Q17" t="str">
        <f>IF([1]metadata!Q17="","",[1]metadata!Q17)</f>
        <v/>
      </c>
      <c r="R17" t="str">
        <f>IF([1]metadata!R17="","",[1]metadata!R17)</f>
        <v/>
      </c>
      <c r="S17" t="str">
        <f>IF([1]metadata!S17="","",[1]metadata!S17)</f>
        <v/>
      </c>
      <c r="T17" t="str">
        <f>IF([1]metadata!T17="","",[1]metadata!T17)</f>
        <v/>
      </c>
      <c r="U17" t="str">
        <f>IF([1]metadata!U17="","",[1]metadata!U17)</f>
        <v/>
      </c>
      <c r="V17" t="str">
        <f>IF([1]metadata!V17="","",[1]metadata!V17)</f>
        <v/>
      </c>
      <c r="W17" t="str">
        <f>IF([1]metadata!W17="","",[1]metadata!W17)</f>
        <v/>
      </c>
      <c r="X17" t="str">
        <f>IF([1]metadata!X17="","",[1]metadata!X17)</f>
        <v/>
      </c>
      <c r="Y17" t="str">
        <f>IF([1]metadata!Y17="","",[1]metadata!Y17)</f>
        <v/>
      </c>
      <c r="Z17" t="str">
        <f>IF([1]metadata!Z17="","",[1]metadata!Z17)</f>
        <v/>
      </c>
    </row>
    <row r="18" spans="1:26" x14ac:dyDescent="0.3">
      <c r="A18">
        <f>IF([1]metadata!A18="","",[1]metadata!A18)</f>
        <v>2</v>
      </c>
      <c r="B18" t="str">
        <f>IF([1]metadata!B18="","",[1]metadata!B18)</f>
        <v>2-</v>
      </c>
      <c r="C18" t="str">
        <f>IF([1]metadata!C18="","",[1]metadata!C18)</f>
        <v>BRADSHAW, WE</v>
      </c>
      <c r="D18" t="str">
        <f>IF([1]metadata!D18="","",[1]metadata!D18)</f>
        <v>GEOGRAPHY OF PHOTOPERIODIC RESPONSE IN DIAPAUSING MOSQUITO</v>
      </c>
      <c r="E18" t="str">
        <f>IF([1]metadata!E18="","",[1]metadata!E18)</f>
        <v>10.1038/262384b0</v>
      </c>
      <c r="F18" t="str">
        <f>IF([1]metadata!F18="","",[1]metadata!F18)</f>
        <v>y-askfordata</v>
      </c>
      <c r="G18" t="str">
        <f>IF([1]metadata!G18="","",[1]metadata!G18)</f>
        <v>a</v>
      </c>
      <c r="H18" t="str">
        <f>IF([1]metadata!H18="","",[1]metadata!H18)</f>
        <v>i</v>
      </c>
      <c r="I18">
        <f>IF([1]metadata!I18="","",[1]metadata!I18)</f>
        <v>22</v>
      </c>
      <c r="J18">
        <f>IF([1]metadata!J18="",0,[1]metadata!J18)</f>
        <v>16</v>
      </c>
      <c r="K18" t="str">
        <f>IF([1]metadata!K18="","",[1]metadata!K18)</f>
        <v/>
      </c>
      <c r="L18" t="str">
        <f>IF([1]metadata!L18="","",[1]metadata!L18)</f>
        <v/>
      </c>
      <c r="M18" t="str">
        <f>IF([1]metadata!M18="","",[1]metadata!M18)</f>
        <v/>
      </c>
      <c r="N18" t="str">
        <f>IF([1]metadata!N18="","",[1]metadata!N18)</f>
        <v/>
      </c>
      <c r="O18" t="str">
        <f>IF([1]metadata!O18="","",[1]metadata!O18)</f>
        <v/>
      </c>
      <c r="P18" t="str">
        <f>IF([1]metadata!P18="","",[1]metadata!P18)</f>
        <v/>
      </c>
      <c r="Q18" t="str">
        <f>IF([1]metadata!Q18="","",[1]metadata!Q18)</f>
        <v/>
      </c>
      <c r="R18" t="str">
        <f>IF([1]metadata!R18="","",[1]metadata!R18)</f>
        <v/>
      </c>
      <c r="S18" t="str">
        <f>IF([1]metadata!S18="","",[1]metadata!S18)</f>
        <v/>
      </c>
      <c r="T18" t="str">
        <f>IF([1]metadata!T18="","",[1]metadata!T18)</f>
        <v/>
      </c>
      <c r="U18" t="str">
        <f>IF([1]metadata!U18="","",[1]metadata!U18)</f>
        <v/>
      </c>
      <c r="V18" t="str">
        <f>IF([1]metadata!V18="","",[1]metadata!V18)</f>
        <v/>
      </c>
      <c r="W18" t="str">
        <f>IF([1]metadata!W18="","",[1]metadata!W18)</f>
        <v/>
      </c>
      <c r="X18" t="str">
        <f>IF([1]metadata!X18="","",[1]metadata!X18)</f>
        <v/>
      </c>
      <c r="Y18" t="str">
        <f>IF([1]metadata!Y18="","",[1]metadata!Y18)</f>
        <v/>
      </c>
      <c r="Z18" t="str">
        <f>IF([1]metadata!Z18="","",[1]metadata!Z18)</f>
        <v/>
      </c>
    </row>
    <row r="19" spans="1:26" x14ac:dyDescent="0.3">
      <c r="A19">
        <f>IF([1]metadata!A19="","",[1]metadata!A19)</f>
        <v>2</v>
      </c>
      <c r="B19" t="str">
        <f>IF([1]metadata!B19="","",[1]metadata!B19)</f>
        <v>2-</v>
      </c>
      <c r="C19" t="str">
        <f>IF([1]metadata!C19="","",[1]metadata!C19)</f>
        <v>BRADSHAW, WE</v>
      </c>
      <c r="D19" t="str">
        <f>IF([1]metadata!D19="","",[1]metadata!D19)</f>
        <v>GEOGRAPHY OF PHOTOPERIODIC RESPONSE IN DIAPAUSING MOSQUITO</v>
      </c>
      <c r="E19" t="str">
        <f>IF([1]metadata!E19="","",[1]metadata!E19)</f>
        <v>10.1038/262384b0</v>
      </c>
      <c r="F19" t="str">
        <f>IF([1]metadata!F19="","",[1]metadata!F19)</f>
        <v>y-askfordata</v>
      </c>
      <c r="G19" t="str">
        <f>IF([1]metadata!G19="","",[1]metadata!G19)</f>
        <v>a</v>
      </c>
      <c r="H19" t="str">
        <f>IF([1]metadata!H19="","",[1]metadata!H19)</f>
        <v>i</v>
      </c>
      <c r="I19">
        <f>IF([1]metadata!I19="","",[1]metadata!I19)</f>
        <v>22</v>
      </c>
      <c r="J19">
        <f>IF([1]metadata!J19="",0,[1]metadata!J19)</f>
        <v>16</v>
      </c>
      <c r="K19" t="str">
        <f>IF([1]metadata!K19="","",[1]metadata!K19)</f>
        <v/>
      </c>
      <c r="L19" t="str">
        <f>IF([1]metadata!L19="","",[1]metadata!L19)</f>
        <v/>
      </c>
      <c r="M19" t="str">
        <f>IF([1]metadata!M19="","",[1]metadata!M19)</f>
        <v/>
      </c>
      <c r="N19" t="str">
        <f>IF([1]metadata!N19="","",[1]metadata!N19)</f>
        <v/>
      </c>
      <c r="O19" t="str">
        <f>IF([1]metadata!O19="","",[1]metadata!O19)</f>
        <v/>
      </c>
      <c r="P19" t="str">
        <f>IF([1]metadata!P19="","",[1]metadata!P19)</f>
        <v/>
      </c>
      <c r="Q19" t="str">
        <f>IF([1]metadata!Q19="","",[1]metadata!Q19)</f>
        <v/>
      </c>
      <c r="R19" t="str">
        <f>IF([1]metadata!R19="","",[1]metadata!R19)</f>
        <v/>
      </c>
      <c r="S19" t="str">
        <f>IF([1]metadata!S19="","",[1]metadata!S19)</f>
        <v/>
      </c>
      <c r="T19" t="str">
        <f>IF([1]metadata!T19="","",[1]metadata!T19)</f>
        <v/>
      </c>
      <c r="U19" t="str">
        <f>IF([1]metadata!U19="","",[1]metadata!U19)</f>
        <v/>
      </c>
      <c r="V19" t="str">
        <f>IF([1]metadata!V19="","",[1]metadata!V19)</f>
        <v/>
      </c>
      <c r="W19" t="str">
        <f>IF([1]metadata!W19="","",[1]metadata!W19)</f>
        <v/>
      </c>
      <c r="X19" t="str">
        <f>IF([1]metadata!X19="","",[1]metadata!X19)</f>
        <v/>
      </c>
      <c r="Y19" t="str">
        <f>IF([1]metadata!Y19="","",[1]metadata!Y19)</f>
        <v/>
      </c>
      <c r="Z19" t="str">
        <f>IF([1]metadata!Z19="","",[1]metadata!Z19)</f>
        <v/>
      </c>
    </row>
    <row r="20" spans="1:26" x14ac:dyDescent="0.3">
      <c r="A20">
        <f>IF([1]metadata!A20="","",[1]metadata!A20)</f>
        <v>2</v>
      </c>
      <c r="B20" t="str">
        <f>IF([1]metadata!B20="","",[1]metadata!B20)</f>
        <v>2-</v>
      </c>
      <c r="C20" t="str">
        <f>IF([1]metadata!C20="","",[1]metadata!C20)</f>
        <v>BRADSHAW, WE</v>
      </c>
      <c r="D20" t="str">
        <f>IF([1]metadata!D20="","",[1]metadata!D20)</f>
        <v>GEOGRAPHY OF PHOTOPERIODIC RESPONSE IN DIAPAUSING MOSQUITO</v>
      </c>
      <c r="E20" t="str">
        <f>IF([1]metadata!E20="","",[1]metadata!E20)</f>
        <v>10.1038/262384b0</v>
      </c>
      <c r="F20" t="str">
        <f>IF([1]metadata!F20="","",[1]metadata!F20)</f>
        <v>y-askfordata</v>
      </c>
      <c r="G20" t="str">
        <f>IF([1]metadata!G20="","",[1]metadata!G20)</f>
        <v>a</v>
      </c>
      <c r="H20" t="str">
        <f>IF([1]metadata!H20="","",[1]metadata!H20)</f>
        <v>i</v>
      </c>
      <c r="I20">
        <f>IF([1]metadata!I20="","",[1]metadata!I20)</f>
        <v>22</v>
      </c>
      <c r="J20">
        <f>IF([1]metadata!J20="",0,[1]metadata!J20)</f>
        <v>16</v>
      </c>
      <c r="K20" t="str">
        <f>IF([1]metadata!K20="","",[1]metadata!K20)</f>
        <v/>
      </c>
      <c r="L20" t="str">
        <f>IF([1]metadata!L20="","",[1]metadata!L20)</f>
        <v/>
      </c>
      <c r="M20" t="str">
        <f>IF([1]metadata!M20="","",[1]metadata!M20)</f>
        <v/>
      </c>
      <c r="N20" t="str">
        <f>IF([1]metadata!N20="","",[1]metadata!N20)</f>
        <v/>
      </c>
      <c r="O20" t="str">
        <f>IF([1]metadata!O20="","",[1]metadata!O20)</f>
        <v/>
      </c>
      <c r="P20" t="str">
        <f>IF([1]metadata!P20="","",[1]metadata!P20)</f>
        <v/>
      </c>
      <c r="Q20" t="str">
        <f>IF([1]metadata!Q20="","",[1]metadata!Q20)</f>
        <v/>
      </c>
      <c r="R20" t="str">
        <f>IF([1]metadata!R20="","",[1]metadata!R20)</f>
        <v/>
      </c>
      <c r="S20" t="str">
        <f>IF([1]metadata!S20="","",[1]metadata!S20)</f>
        <v/>
      </c>
      <c r="T20" t="str">
        <f>IF([1]metadata!T20="","",[1]metadata!T20)</f>
        <v/>
      </c>
      <c r="U20" t="str">
        <f>IF([1]metadata!U20="","",[1]metadata!U20)</f>
        <v/>
      </c>
      <c r="V20" t="str">
        <f>IF([1]metadata!V20="","",[1]metadata!V20)</f>
        <v/>
      </c>
      <c r="W20" t="str">
        <f>IF([1]metadata!W20="","",[1]metadata!W20)</f>
        <v/>
      </c>
      <c r="X20" t="str">
        <f>IF([1]metadata!X20="","",[1]metadata!X20)</f>
        <v/>
      </c>
      <c r="Y20" t="str">
        <f>IF([1]metadata!Y20="","",[1]metadata!Y20)</f>
        <v/>
      </c>
      <c r="Z20" t="str">
        <f>IF([1]metadata!Z20="","",[1]metadata!Z20)</f>
        <v/>
      </c>
    </row>
    <row r="21" spans="1:26" x14ac:dyDescent="0.3">
      <c r="A21">
        <f>IF([1]metadata!A21="","",[1]metadata!A21)</f>
        <v>2</v>
      </c>
      <c r="B21" t="str">
        <f>IF([1]metadata!B21="","",[1]metadata!B21)</f>
        <v>2-</v>
      </c>
      <c r="C21" t="str">
        <f>IF([1]metadata!C21="","",[1]metadata!C21)</f>
        <v>BRADSHAW, WE</v>
      </c>
      <c r="D21" t="str">
        <f>IF([1]metadata!D21="","",[1]metadata!D21)</f>
        <v>GEOGRAPHY OF PHOTOPERIODIC RESPONSE IN DIAPAUSING MOSQUITO</v>
      </c>
      <c r="E21" t="str">
        <f>IF([1]metadata!E21="","",[1]metadata!E21)</f>
        <v>10.1038/262384b0</v>
      </c>
      <c r="F21" t="str">
        <f>IF([1]metadata!F21="","",[1]metadata!F21)</f>
        <v>y-askfordata</v>
      </c>
      <c r="G21" t="str">
        <f>IF([1]metadata!G21="","",[1]metadata!G21)</f>
        <v>a</v>
      </c>
      <c r="H21" t="str">
        <f>IF([1]metadata!H21="","",[1]metadata!H21)</f>
        <v>i</v>
      </c>
      <c r="I21">
        <f>IF([1]metadata!I21="","",[1]metadata!I21)</f>
        <v>22</v>
      </c>
      <c r="J21">
        <f>IF([1]metadata!J21="",0,[1]metadata!J21)</f>
        <v>16</v>
      </c>
      <c r="K21" t="str">
        <f>IF([1]metadata!K21="","",[1]metadata!K21)</f>
        <v/>
      </c>
      <c r="L21" t="str">
        <f>IF([1]metadata!L21="","",[1]metadata!L21)</f>
        <v/>
      </c>
      <c r="M21" t="str">
        <f>IF([1]metadata!M21="","",[1]metadata!M21)</f>
        <v/>
      </c>
      <c r="N21" t="str">
        <f>IF([1]metadata!N21="","",[1]metadata!N21)</f>
        <v/>
      </c>
      <c r="O21" t="str">
        <f>IF([1]metadata!O21="","",[1]metadata!O21)</f>
        <v/>
      </c>
      <c r="P21" t="str">
        <f>IF([1]metadata!P21="","",[1]metadata!P21)</f>
        <v/>
      </c>
      <c r="Q21" t="str">
        <f>IF([1]metadata!Q21="","",[1]metadata!Q21)</f>
        <v/>
      </c>
      <c r="R21" t="str">
        <f>IF([1]metadata!R21="","",[1]metadata!R21)</f>
        <v/>
      </c>
      <c r="S21" t="str">
        <f>IF([1]metadata!S21="","",[1]metadata!S21)</f>
        <v/>
      </c>
      <c r="T21" t="str">
        <f>IF([1]metadata!T21="","",[1]metadata!T21)</f>
        <v/>
      </c>
      <c r="U21" t="str">
        <f>IF([1]metadata!U21="","",[1]metadata!U21)</f>
        <v/>
      </c>
      <c r="V21" t="str">
        <f>IF([1]metadata!V21="","",[1]metadata!V21)</f>
        <v/>
      </c>
      <c r="W21" t="str">
        <f>IF([1]metadata!W21="","",[1]metadata!W21)</f>
        <v/>
      </c>
      <c r="X21" t="str">
        <f>IF([1]metadata!X21="","",[1]metadata!X21)</f>
        <v/>
      </c>
      <c r="Y21" t="str">
        <f>IF([1]metadata!Y21="","",[1]metadata!Y21)</f>
        <v/>
      </c>
      <c r="Z21" t="str">
        <f>IF([1]metadata!Z21="","",[1]metadata!Z21)</f>
        <v/>
      </c>
    </row>
    <row r="22" spans="1:26" x14ac:dyDescent="0.3">
      <c r="A22">
        <f>IF([1]metadata!A22="","",[1]metadata!A22)</f>
        <v>2</v>
      </c>
      <c r="B22" t="str">
        <f>IF([1]metadata!B22="","",[1]metadata!B22)</f>
        <v>2-</v>
      </c>
      <c r="C22" t="str">
        <f>IF([1]metadata!C22="","",[1]metadata!C22)</f>
        <v>BRADSHAW, WE</v>
      </c>
      <c r="D22" t="str">
        <f>IF([1]metadata!D22="","",[1]metadata!D22)</f>
        <v>GEOGRAPHY OF PHOTOPERIODIC RESPONSE IN DIAPAUSING MOSQUITO</v>
      </c>
      <c r="E22" t="str">
        <f>IF([1]metadata!E22="","",[1]metadata!E22)</f>
        <v>10.1038/262384b0</v>
      </c>
      <c r="F22" t="str">
        <f>IF([1]metadata!F22="","",[1]metadata!F22)</f>
        <v>y-askfordata</v>
      </c>
      <c r="G22" t="str">
        <f>IF([1]metadata!G22="","",[1]metadata!G22)</f>
        <v>a</v>
      </c>
      <c r="H22" t="str">
        <f>IF([1]metadata!H22="","",[1]metadata!H22)</f>
        <v>i</v>
      </c>
      <c r="I22">
        <f>IF([1]metadata!I22="","",[1]metadata!I22)</f>
        <v>22</v>
      </c>
      <c r="J22">
        <f>IF([1]metadata!J22="",0,[1]metadata!J22)</f>
        <v>16</v>
      </c>
      <c r="K22" t="str">
        <f>IF([1]metadata!K22="","",[1]metadata!K22)</f>
        <v/>
      </c>
      <c r="L22" t="str">
        <f>IF([1]metadata!L22="","",[1]metadata!L22)</f>
        <v/>
      </c>
      <c r="M22" t="str">
        <f>IF([1]metadata!M22="","",[1]metadata!M22)</f>
        <v/>
      </c>
      <c r="N22" t="str">
        <f>IF([1]metadata!N22="","",[1]metadata!N22)</f>
        <v/>
      </c>
      <c r="O22" t="str">
        <f>IF([1]metadata!O22="","",[1]metadata!O22)</f>
        <v/>
      </c>
      <c r="P22" t="str">
        <f>IF([1]metadata!P22="","",[1]metadata!P22)</f>
        <v/>
      </c>
      <c r="Q22" t="str">
        <f>IF([1]metadata!Q22="","",[1]metadata!Q22)</f>
        <v/>
      </c>
      <c r="R22" t="str">
        <f>IF([1]metadata!R22="","",[1]metadata!R22)</f>
        <v/>
      </c>
      <c r="S22" t="str">
        <f>IF([1]metadata!S22="","",[1]metadata!S22)</f>
        <v/>
      </c>
      <c r="T22" t="str">
        <f>IF([1]metadata!T22="","",[1]metadata!T22)</f>
        <v/>
      </c>
      <c r="U22" t="str">
        <f>IF([1]metadata!U22="","",[1]metadata!U22)</f>
        <v/>
      </c>
      <c r="V22" t="str">
        <f>IF([1]metadata!V22="","",[1]metadata!V22)</f>
        <v/>
      </c>
      <c r="W22" t="str">
        <f>IF([1]metadata!W22="","",[1]metadata!W22)</f>
        <v/>
      </c>
      <c r="X22" t="str">
        <f>IF([1]metadata!X22="","",[1]metadata!X22)</f>
        <v/>
      </c>
      <c r="Y22" t="str">
        <f>IF([1]metadata!Y22="","",[1]metadata!Y22)</f>
        <v/>
      </c>
      <c r="Z22" t="str">
        <f>IF([1]metadata!Z22="","",[1]metadata!Z22)</f>
        <v/>
      </c>
    </row>
    <row r="23" spans="1:26" x14ac:dyDescent="0.3">
      <c r="A23">
        <f>IF([1]metadata!A23="","",[1]metadata!A23)</f>
        <v>2</v>
      </c>
      <c r="B23" t="str">
        <f>IF([1]metadata!B23="","",[1]metadata!B23)</f>
        <v>2-</v>
      </c>
      <c r="C23" t="str">
        <f>IF([1]metadata!C23="","",[1]metadata!C23)</f>
        <v>BRADSHAW, WE</v>
      </c>
      <c r="D23" t="str">
        <f>IF([1]metadata!D23="","",[1]metadata!D23)</f>
        <v>GEOGRAPHY OF PHOTOPERIODIC RESPONSE IN DIAPAUSING MOSQUITO</v>
      </c>
      <c r="E23" t="str">
        <f>IF([1]metadata!E23="","",[1]metadata!E23)</f>
        <v>10.1038/262384b0</v>
      </c>
      <c r="F23" t="str">
        <f>IF([1]metadata!F23="","",[1]metadata!F23)</f>
        <v>y-askfordata</v>
      </c>
      <c r="G23" t="str">
        <f>IF([1]metadata!G23="","",[1]metadata!G23)</f>
        <v>a</v>
      </c>
      <c r="H23" t="str">
        <f>IF([1]metadata!H23="","",[1]metadata!H23)</f>
        <v>i</v>
      </c>
      <c r="I23">
        <f>IF([1]metadata!I23="","",[1]metadata!I23)</f>
        <v>22</v>
      </c>
      <c r="J23">
        <f>IF([1]metadata!J23="",0,[1]metadata!J23)</f>
        <v>16</v>
      </c>
      <c r="K23" t="str">
        <f>IF([1]metadata!K23="","",[1]metadata!K23)</f>
        <v/>
      </c>
      <c r="L23" t="str">
        <f>IF([1]metadata!L23="","",[1]metadata!L23)</f>
        <v/>
      </c>
      <c r="M23" t="str">
        <f>IF([1]metadata!M23="","",[1]metadata!M23)</f>
        <v/>
      </c>
      <c r="N23" t="str">
        <f>IF([1]metadata!N23="","",[1]metadata!N23)</f>
        <v/>
      </c>
      <c r="O23" t="str">
        <f>IF([1]metadata!O23="","",[1]metadata!O23)</f>
        <v/>
      </c>
      <c r="P23" t="str">
        <f>IF([1]metadata!P23="","",[1]metadata!P23)</f>
        <v/>
      </c>
      <c r="Q23" t="str">
        <f>IF([1]metadata!Q23="","",[1]metadata!Q23)</f>
        <v/>
      </c>
      <c r="R23" t="str">
        <f>IF([1]metadata!R23="","",[1]metadata!R23)</f>
        <v/>
      </c>
      <c r="S23" t="str">
        <f>IF([1]metadata!S23="","",[1]metadata!S23)</f>
        <v/>
      </c>
      <c r="T23" t="str">
        <f>IF([1]metadata!T23="","",[1]metadata!T23)</f>
        <v/>
      </c>
      <c r="U23" t="str">
        <f>IF([1]metadata!U23="","",[1]metadata!U23)</f>
        <v/>
      </c>
      <c r="V23" t="str">
        <f>IF([1]metadata!V23="","",[1]metadata!V23)</f>
        <v/>
      </c>
      <c r="W23" t="str">
        <f>IF([1]metadata!W23="","",[1]metadata!W23)</f>
        <v/>
      </c>
      <c r="X23" t="str">
        <f>IF([1]metadata!X23="","",[1]metadata!X23)</f>
        <v/>
      </c>
      <c r="Y23" t="str">
        <f>IF([1]metadata!Y23="","",[1]metadata!Y23)</f>
        <v/>
      </c>
      <c r="Z23" t="str">
        <f>IF([1]metadata!Z23="","",[1]metadata!Z23)</f>
        <v/>
      </c>
    </row>
    <row r="24" spans="1:26" x14ac:dyDescent="0.3">
      <c r="A24">
        <f>IF([1]metadata!A24="","",[1]metadata!A24)</f>
        <v>2</v>
      </c>
      <c r="B24" t="str">
        <f>IF([1]metadata!B24="","",[1]metadata!B24)</f>
        <v>2-</v>
      </c>
      <c r="C24" t="str">
        <f>IF([1]metadata!C24="","",[1]metadata!C24)</f>
        <v>BRADSHAW, WE</v>
      </c>
      <c r="D24" t="str">
        <f>IF([1]metadata!D24="","",[1]metadata!D24)</f>
        <v>GEOGRAPHY OF PHOTOPERIODIC RESPONSE IN DIAPAUSING MOSQUITO</v>
      </c>
      <c r="E24" t="str">
        <f>IF([1]metadata!E24="","",[1]metadata!E24)</f>
        <v>10.1038/262384b0</v>
      </c>
      <c r="F24" t="str">
        <f>IF([1]metadata!F24="","",[1]metadata!F24)</f>
        <v>y-askfordata</v>
      </c>
      <c r="G24" t="str">
        <f>IF([1]metadata!G24="","",[1]metadata!G24)</f>
        <v>a</v>
      </c>
      <c r="H24" t="str">
        <f>IF([1]metadata!H24="","",[1]metadata!H24)</f>
        <v>i</v>
      </c>
      <c r="I24">
        <f>IF([1]metadata!I24="","",[1]metadata!I24)</f>
        <v>22</v>
      </c>
      <c r="J24">
        <f>IF([1]metadata!J24="",0,[1]metadata!J24)</f>
        <v>16</v>
      </c>
      <c r="K24" t="str">
        <f>IF([1]metadata!K24="","",[1]metadata!K24)</f>
        <v/>
      </c>
      <c r="L24" t="str">
        <f>IF([1]metadata!L24="","",[1]metadata!L24)</f>
        <v/>
      </c>
      <c r="M24" t="str">
        <f>IF([1]metadata!M24="","",[1]metadata!M24)</f>
        <v/>
      </c>
      <c r="N24" t="str">
        <f>IF([1]metadata!N24="","",[1]metadata!N24)</f>
        <v/>
      </c>
      <c r="O24" t="str">
        <f>IF([1]metadata!O24="","",[1]metadata!O24)</f>
        <v/>
      </c>
      <c r="P24" t="str">
        <f>IF([1]metadata!P24="","",[1]metadata!P24)</f>
        <v/>
      </c>
      <c r="Q24" t="str">
        <f>IF([1]metadata!Q24="","",[1]metadata!Q24)</f>
        <v/>
      </c>
      <c r="R24" t="str">
        <f>IF([1]metadata!R24="","",[1]metadata!R24)</f>
        <v/>
      </c>
      <c r="S24" t="str">
        <f>IF([1]metadata!S24="","",[1]metadata!S24)</f>
        <v/>
      </c>
      <c r="T24" t="str">
        <f>IF([1]metadata!T24="","",[1]metadata!T24)</f>
        <v/>
      </c>
      <c r="U24" t="str">
        <f>IF([1]metadata!U24="","",[1]metadata!U24)</f>
        <v/>
      </c>
      <c r="V24" t="str">
        <f>IF([1]metadata!V24="","",[1]metadata!V24)</f>
        <v/>
      </c>
      <c r="W24" t="str">
        <f>IF([1]metadata!W24="","",[1]metadata!W24)</f>
        <v/>
      </c>
      <c r="X24" t="str">
        <f>IF([1]metadata!X24="","",[1]metadata!X24)</f>
        <v/>
      </c>
      <c r="Y24" t="str">
        <f>IF([1]metadata!Y24="","",[1]metadata!Y24)</f>
        <v/>
      </c>
      <c r="Z24" t="str">
        <f>IF([1]metadata!Z24="","",[1]metadata!Z24)</f>
        <v/>
      </c>
    </row>
    <row r="25" spans="1:26" x14ac:dyDescent="0.3">
      <c r="A25">
        <f>IF([1]metadata!A25="","",[1]metadata!A25)</f>
        <v>2</v>
      </c>
      <c r="B25" t="str">
        <f>IF([1]metadata!B25="","",[1]metadata!B25)</f>
        <v>2-</v>
      </c>
      <c r="C25" t="str">
        <f>IF([1]metadata!C25="","",[1]metadata!C25)</f>
        <v>BRADSHAW, WE</v>
      </c>
      <c r="D25" t="str">
        <f>IF([1]metadata!D25="","",[1]metadata!D25)</f>
        <v>GEOGRAPHY OF PHOTOPERIODIC RESPONSE IN DIAPAUSING MOSQUITO</v>
      </c>
      <c r="E25" t="str">
        <f>IF([1]metadata!E25="","",[1]metadata!E25)</f>
        <v>10.1038/262384b0</v>
      </c>
      <c r="F25" t="str">
        <f>IF([1]metadata!F25="","",[1]metadata!F25)</f>
        <v>y-askfordata</v>
      </c>
      <c r="G25" t="str">
        <f>IF([1]metadata!G25="","",[1]metadata!G25)</f>
        <v>a</v>
      </c>
      <c r="H25" t="str">
        <f>IF([1]metadata!H25="","",[1]metadata!H25)</f>
        <v>i</v>
      </c>
      <c r="I25">
        <f>IF([1]metadata!I25="","",[1]metadata!I25)</f>
        <v>22</v>
      </c>
      <c r="J25">
        <f>IF([1]metadata!J25="",0,[1]metadata!J25)</f>
        <v>16</v>
      </c>
      <c r="K25" t="str">
        <f>IF([1]metadata!K25="","",[1]metadata!K25)</f>
        <v/>
      </c>
      <c r="L25" t="str">
        <f>IF([1]metadata!L25="","",[1]metadata!L25)</f>
        <v/>
      </c>
      <c r="M25" t="str">
        <f>IF([1]metadata!M25="","",[1]metadata!M25)</f>
        <v/>
      </c>
      <c r="N25" t="str">
        <f>IF([1]metadata!N25="","",[1]metadata!N25)</f>
        <v/>
      </c>
      <c r="O25" t="str">
        <f>IF([1]metadata!O25="","",[1]metadata!O25)</f>
        <v/>
      </c>
      <c r="P25" t="str">
        <f>IF([1]metadata!P25="","",[1]metadata!P25)</f>
        <v/>
      </c>
      <c r="Q25" t="str">
        <f>IF([1]metadata!Q25="","",[1]metadata!Q25)</f>
        <v/>
      </c>
      <c r="R25" t="str">
        <f>IF([1]metadata!R25="","",[1]metadata!R25)</f>
        <v/>
      </c>
      <c r="S25" t="str">
        <f>IF([1]metadata!S25="","",[1]metadata!S25)</f>
        <v/>
      </c>
      <c r="T25" t="str">
        <f>IF([1]metadata!T25="","",[1]metadata!T25)</f>
        <v/>
      </c>
      <c r="U25" t="str">
        <f>IF([1]metadata!U25="","",[1]metadata!U25)</f>
        <v/>
      </c>
      <c r="V25" t="str">
        <f>IF([1]metadata!V25="","",[1]metadata!V25)</f>
        <v/>
      </c>
      <c r="W25" t="str">
        <f>IF([1]metadata!W25="","",[1]metadata!W25)</f>
        <v/>
      </c>
      <c r="X25" t="str">
        <f>IF([1]metadata!X25="","",[1]metadata!X25)</f>
        <v/>
      </c>
      <c r="Y25" t="str">
        <f>IF([1]metadata!Y25="","",[1]metadata!Y25)</f>
        <v/>
      </c>
      <c r="Z25" t="str">
        <f>IF([1]metadata!Z25="","",[1]metadata!Z25)</f>
        <v/>
      </c>
    </row>
    <row r="26" spans="1:26" x14ac:dyDescent="0.3">
      <c r="A26">
        <f>IF([1]metadata!A26="","",[1]metadata!A26)</f>
        <v>2</v>
      </c>
      <c r="B26" t="str">
        <f>IF([1]metadata!B26="","",[1]metadata!B26)</f>
        <v>2-</v>
      </c>
      <c r="C26" t="str">
        <f>IF([1]metadata!C26="","",[1]metadata!C26)</f>
        <v>BRADSHAW, WE</v>
      </c>
      <c r="D26" t="str">
        <f>IF([1]metadata!D26="","",[1]metadata!D26)</f>
        <v>GEOGRAPHY OF PHOTOPERIODIC RESPONSE IN DIAPAUSING MOSQUITO</v>
      </c>
      <c r="E26" t="str">
        <f>IF([1]metadata!E26="","",[1]metadata!E26)</f>
        <v>10.1038/262384b0</v>
      </c>
      <c r="F26" t="str">
        <f>IF([1]metadata!F26="","",[1]metadata!F26)</f>
        <v>y-askfordata</v>
      </c>
      <c r="G26" t="str">
        <f>IF([1]metadata!G26="","",[1]metadata!G26)</f>
        <v>a</v>
      </c>
      <c r="H26" t="str">
        <f>IF([1]metadata!H26="","",[1]metadata!H26)</f>
        <v>i</v>
      </c>
      <c r="I26">
        <f>IF([1]metadata!I26="","",[1]metadata!I26)</f>
        <v>22</v>
      </c>
      <c r="J26">
        <f>IF([1]metadata!J26="",0,[1]metadata!J26)</f>
        <v>16</v>
      </c>
      <c r="K26" t="str">
        <f>IF([1]metadata!K26="","",[1]metadata!K26)</f>
        <v/>
      </c>
      <c r="L26" t="str">
        <f>IF([1]metadata!L26="","",[1]metadata!L26)</f>
        <v/>
      </c>
      <c r="M26" t="str">
        <f>IF([1]metadata!M26="","",[1]metadata!M26)</f>
        <v/>
      </c>
      <c r="N26" t="str">
        <f>IF([1]metadata!N26="","",[1]metadata!N26)</f>
        <v/>
      </c>
      <c r="O26" t="str">
        <f>IF([1]metadata!O26="","",[1]metadata!O26)</f>
        <v/>
      </c>
      <c r="P26" t="str">
        <f>IF([1]metadata!P26="","",[1]metadata!P26)</f>
        <v/>
      </c>
      <c r="Q26" t="str">
        <f>IF([1]metadata!Q26="","",[1]metadata!Q26)</f>
        <v/>
      </c>
      <c r="R26" t="str">
        <f>IF([1]metadata!R26="","",[1]metadata!R26)</f>
        <v/>
      </c>
      <c r="S26" t="str">
        <f>IF([1]metadata!S26="","",[1]metadata!S26)</f>
        <v/>
      </c>
      <c r="T26" t="str">
        <f>IF([1]metadata!T26="","",[1]metadata!T26)</f>
        <v/>
      </c>
      <c r="U26" t="str">
        <f>IF([1]metadata!U26="","",[1]metadata!U26)</f>
        <v/>
      </c>
      <c r="V26" t="str">
        <f>IF([1]metadata!V26="","",[1]metadata!V26)</f>
        <v/>
      </c>
      <c r="W26" t="str">
        <f>IF([1]metadata!W26="","",[1]metadata!W26)</f>
        <v/>
      </c>
      <c r="X26" t="str">
        <f>IF([1]metadata!X26="","",[1]metadata!X26)</f>
        <v/>
      </c>
      <c r="Y26" t="str">
        <f>IF([1]metadata!Y26="","",[1]metadata!Y26)</f>
        <v/>
      </c>
      <c r="Z26" t="str">
        <f>IF([1]metadata!Z26="","",[1]metadata!Z26)</f>
        <v/>
      </c>
    </row>
    <row r="27" spans="1:26" hidden="1" x14ac:dyDescent="0.3">
      <c r="A27">
        <f>IF([1]metadata!A27="","",[1]metadata!A27)</f>
        <v>3</v>
      </c>
      <c r="B27" t="str">
        <f>IF([1]metadata!B27="","",[1]metadata!B27)</f>
        <v>3-valence</v>
      </c>
      <c r="C27" t="str">
        <f>IF([1]metadata!C27="","",[1]metadata!C27)</f>
        <v>BUES, R; TOUBON, JF; POITOUT, HS</v>
      </c>
      <c r="D27" t="str">
        <f>IF([1]metadata!D27="","",[1]metadata!D27)</f>
        <v>ECOPHYSIOLOGICAL AND ENZYMATIC VARIABILITY OF CYDIA-POMONELLA L ACCORDING TO GEOGRAPHICAL ORIGIN AND HOST-PLANT</v>
      </c>
      <c r="E27" t="str">
        <f>IF([1]metadata!E27="","",[1]metadata!E27)</f>
        <v>10.1051/agro:19950306</v>
      </c>
      <c r="F27" t="str">
        <f>IF([1]metadata!F27="","",[1]metadata!F27)</f>
        <v>y</v>
      </c>
      <c r="G27" t="str">
        <f>IF([1]metadata!G27="","",[1]metadata!G27)</f>
        <v>a</v>
      </c>
      <c r="H27" t="str">
        <f>IF([1]metadata!H27="","",[1]metadata!H27)</f>
        <v>i</v>
      </c>
      <c r="I27">
        <f>IF([1]metadata!I27="","",[1]metadata!I27)</f>
        <v>7</v>
      </c>
      <c r="J27">
        <f>IF([1]metadata!J27="",0,[1]metadata!J27)</f>
        <v>3</v>
      </c>
      <c r="K27" t="str">
        <f>IF([1]metadata!K27="","",[1]metadata!K27)</f>
        <v/>
      </c>
      <c r="L27" t="str">
        <f>IF([1]metadata!L27="","",[1]metadata!L27)</f>
        <v xml:space="preserve">Cydia pomonella </v>
      </c>
      <c r="M27" t="str">
        <f>IF([1]metadata!M27="","",[1]metadata!M27)</f>
        <v>lepidoptera</v>
      </c>
      <c r="N27" t="str">
        <f>IF([1]metadata!N27="","",[1]metadata!N27)</f>
        <v>valence</v>
      </c>
      <c r="O27">
        <f>IF([1]metadata!O27="","",[1]metadata!O27)</f>
        <v>44.932499999999997</v>
      </c>
      <c r="P27">
        <f>IF([1]metadata!P27="","",[1]metadata!P27)</f>
        <v>4.8911110000000004</v>
      </c>
      <c r="Q27" t="str">
        <f>IF([1]metadata!Q27="","",[1]metadata!Q27)</f>
        <v>NA</v>
      </c>
      <c r="R27" t="str">
        <f>IF([1]metadata!R27="","",[1]metadata!R27)</f>
        <v/>
      </c>
      <c r="S27" t="str">
        <f>IF([1]metadata!S27="","",[1]metadata!S27)</f>
        <v/>
      </c>
      <c r="T27">
        <f>IF([1]metadata!T27="","",[1]metadata!T27)</f>
        <v>752</v>
      </c>
      <c r="U27" t="str">
        <f>IF([1]metadata!U27="","",[1]metadata!U27)</f>
        <v>acc</v>
      </c>
      <c r="V27" t="str">
        <f>IF([1]metadata!V27="","",[1]metadata!V27)</f>
        <v/>
      </c>
      <c r="W27" t="str">
        <f>IF([1]metadata!W27="","",[1]metadata!W27)</f>
        <v>t3</v>
      </c>
      <c r="X27" t="str">
        <f>IF([1]metadata!X27="","",[1]metadata!X27)</f>
        <v/>
      </c>
      <c r="Y27" t="str">
        <f>IF([1]metadata!Y27="","",[1]metadata!Y27)</f>
        <v/>
      </c>
      <c r="Z27" t="str">
        <f>IF([1]metadata!Z27="","",[1]metadata!Z27)</f>
        <v/>
      </c>
    </row>
    <row r="28" spans="1:26" hidden="1" x14ac:dyDescent="0.3">
      <c r="A28">
        <f>IF([1]metadata!A28="","",[1]metadata!A28)</f>
        <v>3</v>
      </c>
      <c r="B28" t="str">
        <f>IF([1]metadata!B28="","",[1]metadata!B28)</f>
        <v>3-Saint-marcellin</v>
      </c>
      <c r="C28" t="str">
        <f>IF([1]metadata!C28="","",[1]metadata!C28)</f>
        <v>BUES, R; TOUBON, JF; POITOUT, HS</v>
      </c>
      <c r="D28" t="str">
        <f>IF([1]metadata!D28="","",[1]metadata!D28)</f>
        <v>ECOPHYSIOLOGICAL AND ENZYMATIC VARIABILITY OF CYDIA-POMONELLA L ACCORDING TO GEOGRAPHICAL ORIGIN AND HOST-PLANT</v>
      </c>
      <c r="E28" t="str">
        <f>IF([1]metadata!E28="","",[1]metadata!E28)</f>
        <v>10.1051/agro:19950306</v>
      </c>
      <c r="F28" t="str">
        <f>IF([1]metadata!F28="","",[1]metadata!F28)</f>
        <v>y</v>
      </c>
      <c r="G28" t="str">
        <f>IF([1]metadata!G28="","",[1]metadata!G28)</f>
        <v>a</v>
      </c>
      <c r="H28" t="str">
        <f>IF([1]metadata!H28="","",[1]metadata!H28)</f>
        <v>i</v>
      </c>
      <c r="I28">
        <f>IF([1]metadata!I28="","",[1]metadata!I28)</f>
        <v>7</v>
      </c>
      <c r="J28">
        <f>IF([1]metadata!J28="",0,[1]metadata!J28)</f>
        <v>3</v>
      </c>
      <c r="K28" t="str">
        <f>IF([1]metadata!K28="","",[1]metadata!K28)</f>
        <v/>
      </c>
      <c r="L28" t="str">
        <f>IF([1]metadata!L28="","",[1]metadata!L28)</f>
        <v xml:space="preserve">Cydia pomonella </v>
      </c>
      <c r="M28" t="str">
        <f>IF([1]metadata!M28="","",[1]metadata!M28)</f>
        <v>lepidoptera</v>
      </c>
      <c r="N28" t="str">
        <f>IF([1]metadata!N28="","",[1]metadata!N28)</f>
        <v>Saint-marcellin</v>
      </c>
      <c r="O28">
        <f>IF([1]metadata!O28="","",[1]metadata!O28)</f>
        <v>45.153888999999999</v>
      </c>
      <c r="P28">
        <f>IF([1]metadata!P28="","",[1]metadata!P28)</f>
        <v>5.3205559999999998</v>
      </c>
      <c r="Q28" t="str">
        <f>IF([1]metadata!Q28="","",[1]metadata!Q28)</f>
        <v>NA</v>
      </c>
      <c r="R28" t="str">
        <f>IF([1]metadata!R28="","",[1]metadata!R28)</f>
        <v/>
      </c>
      <c r="S28" t="str">
        <f>IF([1]metadata!S28="","",[1]metadata!S28)</f>
        <v/>
      </c>
      <c r="T28">
        <f>IF([1]metadata!T28="","",[1]metadata!T28)</f>
        <v>236</v>
      </c>
      <c r="U28" t="str">
        <f>IF([1]metadata!U28="","",[1]metadata!U28)</f>
        <v>acc</v>
      </c>
      <c r="V28" t="str">
        <f>IF([1]metadata!V28="","",[1]metadata!V28)</f>
        <v/>
      </c>
      <c r="W28" t="str">
        <f>IF([1]metadata!W28="","",[1]metadata!W28)</f>
        <v>t3</v>
      </c>
      <c r="X28" t="str">
        <f>IF([1]metadata!X28="","",[1]metadata!X28)</f>
        <v/>
      </c>
      <c r="Y28" t="str">
        <f>IF([1]metadata!Y28="","",[1]metadata!Y28)</f>
        <v/>
      </c>
      <c r="Z28" t="str">
        <f>IF([1]metadata!Z28="","",[1]metadata!Z28)</f>
        <v/>
      </c>
    </row>
    <row r="29" spans="1:26" hidden="1" x14ac:dyDescent="0.3">
      <c r="A29">
        <f>IF([1]metadata!A29="","",[1]metadata!A29)</f>
        <v>3</v>
      </c>
      <c r="B29" t="str">
        <f>IF([1]metadata!B29="","",[1]metadata!B29)</f>
        <v>3-Avignon1</v>
      </c>
      <c r="C29" t="str">
        <f>IF([1]metadata!C29="","",[1]metadata!C29)</f>
        <v>BUES, R; TOUBON, JF; POITOUT, HS</v>
      </c>
      <c r="D29" t="str">
        <f>IF([1]metadata!D29="","",[1]metadata!D29)</f>
        <v>ECOPHYSIOLOGICAL AND ENZYMATIC VARIABILITY OF CYDIA-POMONELLA L ACCORDING TO GEOGRAPHICAL ORIGIN AND HOST-PLANT</v>
      </c>
      <c r="E29" t="str">
        <f>IF([1]metadata!E29="","",[1]metadata!E29)</f>
        <v>10.1051/agro:19950306</v>
      </c>
      <c r="F29" t="str">
        <f>IF([1]metadata!F29="","",[1]metadata!F29)</f>
        <v>y</v>
      </c>
      <c r="G29" t="str">
        <f>IF([1]metadata!G29="","",[1]metadata!G29)</f>
        <v>a</v>
      </c>
      <c r="H29" t="str">
        <f>IF([1]metadata!H29="","",[1]metadata!H29)</f>
        <v>i</v>
      </c>
      <c r="I29">
        <f>IF([1]metadata!I29="","",[1]metadata!I29)</f>
        <v>7</v>
      </c>
      <c r="J29">
        <f>IF([1]metadata!J29="",0,[1]metadata!J29)</f>
        <v>3</v>
      </c>
      <c r="K29" t="str">
        <f>IF([1]metadata!K29="","",[1]metadata!K29)</f>
        <v/>
      </c>
      <c r="L29" t="str">
        <f>IF([1]metadata!L29="","",[1]metadata!L29)</f>
        <v xml:space="preserve">Cydia pomonella </v>
      </c>
      <c r="M29" t="str">
        <f>IF([1]metadata!M29="","",[1]metadata!M29)</f>
        <v>lepidoptera</v>
      </c>
      <c r="N29" t="str">
        <f>IF([1]metadata!N29="","",[1]metadata!N29)</f>
        <v>Avignon1</v>
      </c>
      <c r="O29">
        <f>IF([1]metadata!O29="","",[1]metadata!O29)</f>
        <v>43.948611</v>
      </c>
      <c r="P29">
        <f>IF([1]metadata!P29="","",[1]metadata!P29)</f>
        <v>4.8083330000000002</v>
      </c>
      <c r="Q29" t="str">
        <f>IF([1]metadata!Q29="","",[1]metadata!Q29)</f>
        <v>NA</v>
      </c>
      <c r="R29" t="str">
        <f>IF([1]metadata!R29="","",[1]metadata!R29)</f>
        <v/>
      </c>
      <c r="S29" t="str">
        <f>IF([1]metadata!S29="","",[1]metadata!S29)</f>
        <v/>
      </c>
      <c r="T29">
        <f>IF([1]metadata!T29="","",[1]metadata!T29)</f>
        <v>265</v>
      </c>
      <c r="U29" t="str">
        <f>IF([1]metadata!U29="","",[1]metadata!U29)</f>
        <v>acc</v>
      </c>
      <c r="V29" t="str">
        <f>IF([1]metadata!V29="","",[1]metadata!V29)</f>
        <v/>
      </c>
      <c r="W29" t="str">
        <f>IF([1]metadata!W29="","",[1]metadata!W29)</f>
        <v>t3</v>
      </c>
      <c r="X29" t="str">
        <f>IF([1]metadata!X29="","",[1]metadata!X29)</f>
        <v/>
      </c>
      <c r="Y29" t="str">
        <f>IF([1]metadata!Y29="","",[1]metadata!Y29)</f>
        <v/>
      </c>
      <c r="Z29" t="str">
        <f>IF([1]metadata!Z29="","",[1]metadata!Z29)</f>
        <v/>
      </c>
    </row>
    <row r="30" spans="1:26" hidden="1" x14ac:dyDescent="0.3">
      <c r="A30">
        <f>IF([1]metadata!A30="","",[1]metadata!A30)</f>
        <v>3</v>
      </c>
      <c r="B30" t="str">
        <f>IF([1]metadata!B30="","",[1]metadata!B30)</f>
        <v>3-Avignon2</v>
      </c>
      <c r="C30" t="str">
        <f>IF([1]metadata!C30="","",[1]metadata!C30)</f>
        <v>BUES, R; TOUBON, JF; POITOUT, HS</v>
      </c>
      <c r="D30" t="str">
        <f>IF([1]metadata!D30="","",[1]metadata!D30)</f>
        <v>ECOPHYSIOLOGICAL AND ENZYMATIC VARIABILITY OF CYDIA-POMONELLA L ACCORDING TO GEOGRAPHICAL ORIGIN AND HOST-PLANT</v>
      </c>
      <c r="E30" t="str">
        <f>IF([1]metadata!E30="","",[1]metadata!E30)</f>
        <v>10.1051/agro:19950306</v>
      </c>
      <c r="F30" t="str">
        <f>IF([1]metadata!F30="","",[1]metadata!F30)</f>
        <v>y</v>
      </c>
      <c r="G30" t="str">
        <f>IF([1]metadata!G30="","",[1]metadata!G30)</f>
        <v>a</v>
      </c>
      <c r="H30" t="str">
        <f>IF([1]metadata!H30="","",[1]metadata!H30)</f>
        <v>i</v>
      </c>
      <c r="I30">
        <f>IF([1]metadata!I30="","",[1]metadata!I30)</f>
        <v>7</v>
      </c>
      <c r="J30">
        <f>IF([1]metadata!J30="",0,[1]metadata!J30)</f>
        <v>3</v>
      </c>
      <c r="K30" t="str">
        <f>IF([1]metadata!K30="","",[1]metadata!K30)</f>
        <v/>
      </c>
      <c r="L30" t="str">
        <f>IF([1]metadata!L30="","",[1]metadata!L30)</f>
        <v xml:space="preserve">Cydia pomonella </v>
      </c>
      <c r="M30" t="str">
        <f>IF([1]metadata!M30="","",[1]metadata!M30)</f>
        <v>lepidoptera</v>
      </c>
      <c r="N30" t="str">
        <f>IF([1]metadata!N30="","",[1]metadata!N30)</f>
        <v>Avignon2</v>
      </c>
      <c r="O30">
        <f>IF([1]metadata!O30="","",[1]metadata!O30)</f>
        <v>43.948611</v>
      </c>
      <c r="P30">
        <f>IF([1]metadata!P30="","",[1]metadata!P30)</f>
        <v>4.8083330000000002</v>
      </c>
      <c r="Q30" t="str">
        <f>IF([1]metadata!Q30="","",[1]metadata!Q30)</f>
        <v>NA</v>
      </c>
      <c r="R30" t="str">
        <f>IF([1]metadata!R30="","",[1]metadata!R30)</f>
        <v/>
      </c>
      <c r="S30" t="str">
        <f>IF([1]metadata!S30="","",[1]metadata!S30)</f>
        <v/>
      </c>
      <c r="T30">
        <f>IF([1]metadata!T30="","",[1]metadata!T30)</f>
        <v>1380</v>
      </c>
      <c r="U30" t="str">
        <f>IF([1]metadata!U30="","",[1]metadata!U30)</f>
        <v>acc</v>
      </c>
      <c r="V30" t="str">
        <f>IF([1]metadata!V30="","",[1]metadata!V30)</f>
        <v/>
      </c>
      <c r="W30" t="str">
        <f>IF([1]metadata!W30="","",[1]metadata!W30)</f>
        <v>t3</v>
      </c>
      <c r="X30" t="str">
        <f>IF([1]metadata!X30="","",[1]metadata!X30)</f>
        <v/>
      </c>
      <c r="Y30" t="str">
        <f>IF([1]metadata!Y30="","",[1]metadata!Y30)</f>
        <v/>
      </c>
      <c r="Z30" t="str">
        <f>IF([1]metadata!Z30="","",[1]metadata!Z30)</f>
        <v/>
      </c>
    </row>
    <row r="31" spans="1:26" hidden="1" x14ac:dyDescent="0.3">
      <c r="A31">
        <f>IF([1]metadata!A31="","",[1]metadata!A31)</f>
        <v>3</v>
      </c>
      <c r="B31" t="str">
        <f>IF([1]metadata!B31="","",[1]metadata!B31)</f>
        <v>3-Manosque</v>
      </c>
      <c r="C31" t="str">
        <f>IF([1]metadata!C31="","",[1]metadata!C31)</f>
        <v>BUES, R; TOUBON, JF; POITOUT, HS</v>
      </c>
      <c r="D31" t="str">
        <f>IF([1]metadata!D31="","",[1]metadata!D31)</f>
        <v>ECOPHYSIOLOGICAL AND ENZYMATIC VARIABILITY OF CYDIA-POMONELLA L ACCORDING TO GEOGRAPHICAL ORIGIN AND HOST-PLANT</v>
      </c>
      <c r="E31" t="str">
        <f>IF([1]metadata!E31="","",[1]metadata!E31)</f>
        <v>10.1051/agro:19950306</v>
      </c>
      <c r="F31" t="str">
        <f>IF([1]metadata!F31="","",[1]metadata!F31)</f>
        <v>y</v>
      </c>
      <c r="G31" t="str">
        <f>IF([1]metadata!G31="","",[1]metadata!G31)</f>
        <v>a</v>
      </c>
      <c r="H31" t="str">
        <f>IF([1]metadata!H31="","",[1]metadata!H31)</f>
        <v>i</v>
      </c>
      <c r="I31">
        <f>IF([1]metadata!I31="","",[1]metadata!I31)</f>
        <v>7</v>
      </c>
      <c r="J31">
        <f>IF([1]metadata!J31="",0,[1]metadata!J31)</f>
        <v>3</v>
      </c>
      <c r="K31" t="str">
        <f>IF([1]metadata!K31="","",[1]metadata!K31)</f>
        <v/>
      </c>
      <c r="L31" t="str">
        <f>IF([1]metadata!L31="","",[1]metadata!L31)</f>
        <v xml:space="preserve">Cydia pomonella </v>
      </c>
      <c r="M31" t="str">
        <f>IF([1]metadata!M31="","",[1]metadata!M31)</f>
        <v>lepidoptera</v>
      </c>
      <c r="N31" t="str">
        <f>IF([1]metadata!N31="","",[1]metadata!N31)</f>
        <v>Manosque</v>
      </c>
      <c r="O31">
        <f>IF([1]metadata!O31="","",[1]metadata!O31)</f>
        <v>43.833333000000003</v>
      </c>
      <c r="P31">
        <f>IF([1]metadata!P31="","",[1]metadata!P31)</f>
        <v>5.7830560000000002</v>
      </c>
      <c r="Q31" t="str">
        <f>IF([1]metadata!Q31="","",[1]metadata!Q31)</f>
        <v>NA</v>
      </c>
      <c r="R31" t="str">
        <f>IF([1]metadata!R31="","",[1]metadata!R31)</f>
        <v/>
      </c>
      <c r="S31" t="str">
        <f>IF([1]metadata!S31="","",[1]metadata!S31)</f>
        <v/>
      </c>
      <c r="T31">
        <f>IF([1]metadata!T31="","",[1]metadata!T31)</f>
        <v>286</v>
      </c>
      <c r="U31" t="str">
        <f>IF([1]metadata!U31="","",[1]metadata!U31)</f>
        <v>acc</v>
      </c>
      <c r="V31" t="str">
        <f>IF([1]metadata!V31="","",[1]metadata!V31)</f>
        <v/>
      </c>
      <c r="W31" t="str">
        <f>IF([1]metadata!W31="","",[1]metadata!W31)</f>
        <v>t3</v>
      </c>
      <c r="X31" t="str">
        <f>IF([1]metadata!X31="","",[1]metadata!X31)</f>
        <v/>
      </c>
      <c r="Y31" t="str">
        <f>IF([1]metadata!Y31="","",[1]metadata!Y31)</f>
        <v/>
      </c>
      <c r="Z31" t="str">
        <f>IF([1]metadata!Z31="","",[1]metadata!Z31)</f>
        <v/>
      </c>
    </row>
    <row r="32" spans="1:26" hidden="1" x14ac:dyDescent="0.3">
      <c r="A32">
        <f>IF([1]metadata!A32="","",[1]metadata!A32)</f>
        <v>3</v>
      </c>
      <c r="B32" t="str">
        <f>IF([1]metadata!B32="","",[1]metadata!B32)</f>
        <v>3-Rennes</v>
      </c>
      <c r="C32" t="str">
        <f>IF([1]metadata!C32="","",[1]metadata!C32)</f>
        <v>BUES, R; TOUBON, JF; POITOUT, HS</v>
      </c>
      <c r="D32" t="str">
        <f>IF([1]metadata!D32="","",[1]metadata!D32)</f>
        <v>ECOPHYSIOLOGICAL AND ENZYMATIC VARIABILITY OF CYDIA-POMONELLA L ACCORDING TO GEOGRAPHICAL ORIGIN AND HOST-PLANT</v>
      </c>
      <c r="E32" t="str">
        <f>IF([1]metadata!E32="","",[1]metadata!E32)</f>
        <v>10.1051/agro:19950306</v>
      </c>
      <c r="F32" t="str">
        <f>IF([1]metadata!F32="","",[1]metadata!F32)</f>
        <v>y</v>
      </c>
      <c r="G32" t="str">
        <f>IF([1]metadata!G32="","",[1]metadata!G32)</f>
        <v>a</v>
      </c>
      <c r="H32" t="str">
        <f>IF([1]metadata!H32="","",[1]metadata!H32)</f>
        <v>i</v>
      </c>
      <c r="I32">
        <f>IF([1]metadata!I32="","",[1]metadata!I32)</f>
        <v>7</v>
      </c>
      <c r="J32">
        <f>IF([1]metadata!J32="",0,[1]metadata!J32)</f>
        <v>3</v>
      </c>
      <c r="K32" t="str">
        <f>IF([1]metadata!K32="","",[1]metadata!K32)</f>
        <v/>
      </c>
      <c r="L32" t="str">
        <f>IF([1]metadata!L32="","",[1]metadata!L32)</f>
        <v xml:space="preserve">Cydia pomonella </v>
      </c>
      <c r="M32" t="str">
        <f>IF([1]metadata!M32="","",[1]metadata!M32)</f>
        <v>lepidoptera</v>
      </c>
      <c r="N32" t="str">
        <f>IF([1]metadata!N32="","",[1]metadata!N32)</f>
        <v>Rennes</v>
      </c>
      <c r="O32">
        <f>IF([1]metadata!O32="","",[1]metadata!O32)</f>
        <v>48.114167000000002</v>
      </c>
      <c r="P32">
        <f>IF([1]metadata!P32="","",[1]metadata!P32)</f>
        <v>-1.680833</v>
      </c>
      <c r="Q32" t="str">
        <f>IF([1]metadata!Q32="","",[1]metadata!Q32)</f>
        <v>NA</v>
      </c>
      <c r="R32" t="str">
        <f>IF([1]metadata!R32="","",[1]metadata!R32)</f>
        <v/>
      </c>
      <c r="S32" t="str">
        <f>IF([1]metadata!S32="","",[1]metadata!S32)</f>
        <v/>
      </c>
      <c r="T32">
        <f>IF([1]metadata!T32="","",[1]metadata!T32)</f>
        <v>174</v>
      </c>
      <c r="U32" t="str">
        <f>IF([1]metadata!U32="","",[1]metadata!U32)</f>
        <v>acc</v>
      </c>
      <c r="V32" t="str">
        <f>IF([1]metadata!V32="","",[1]metadata!V32)</f>
        <v/>
      </c>
      <c r="W32" t="str">
        <f>IF([1]metadata!W32="","",[1]metadata!W32)</f>
        <v>t3</v>
      </c>
      <c r="X32" t="str">
        <f>IF([1]metadata!X32="","",[1]metadata!X32)</f>
        <v/>
      </c>
      <c r="Y32" t="str">
        <f>IF([1]metadata!Y32="","",[1]metadata!Y32)</f>
        <v/>
      </c>
      <c r="Z32" t="str">
        <f>IF([1]metadata!Z32="","",[1]metadata!Z32)</f>
        <v/>
      </c>
    </row>
    <row r="33" spans="1:26" hidden="1" x14ac:dyDescent="0.3">
      <c r="A33">
        <f>IF([1]metadata!A33="","",[1]metadata!A33)</f>
        <v>3</v>
      </c>
      <c r="B33" t="str">
        <f>IF([1]metadata!B33="","",[1]metadata!B33)</f>
        <v>3-Chambery</v>
      </c>
      <c r="C33" t="str">
        <f>IF([1]metadata!C33="","",[1]metadata!C33)</f>
        <v>BUES, R; TOUBON, JF; POITOUT, HS</v>
      </c>
      <c r="D33" t="str">
        <f>IF([1]metadata!D33="","",[1]metadata!D33)</f>
        <v>ECOPHYSIOLOGICAL AND ENZYMATIC VARIABILITY OF CYDIA-POMONELLA L ACCORDING TO GEOGRAPHICAL ORIGIN AND HOST-PLANT</v>
      </c>
      <c r="E33" t="str">
        <f>IF([1]metadata!E33="","",[1]metadata!E33)</f>
        <v>10.1051/agro:19950306</v>
      </c>
      <c r="F33" t="str">
        <f>IF([1]metadata!F33="","",[1]metadata!F33)</f>
        <v>y</v>
      </c>
      <c r="G33" t="str">
        <f>IF([1]metadata!G33="","",[1]metadata!G33)</f>
        <v>a</v>
      </c>
      <c r="H33" t="str">
        <f>IF([1]metadata!H33="","",[1]metadata!H33)</f>
        <v>i</v>
      </c>
      <c r="I33">
        <f>IF([1]metadata!I33="","",[1]metadata!I33)</f>
        <v>7</v>
      </c>
      <c r="J33">
        <f>IF([1]metadata!J33="",0,[1]metadata!J33)</f>
        <v>3</v>
      </c>
      <c r="K33" t="str">
        <f>IF([1]metadata!K33="","",[1]metadata!K33)</f>
        <v/>
      </c>
      <c r="L33" t="str">
        <f>IF([1]metadata!L33="","",[1]metadata!L33)</f>
        <v xml:space="preserve">Cydia pomonella </v>
      </c>
      <c r="M33" t="str">
        <f>IF([1]metadata!M33="","",[1]metadata!M33)</f>
        <v>lepidoptera</v>
      </c>
      <c r="N33" t="str">
        <f>IF([1]metadata!N33="","",[1]metadata!N33)</f>
        <v>Chambery</v>
      </c>
      <c r="O33">
        <f>IF([1]metadata!O33="","",[1]metadata!O33)</f>
        <v>45.566389000000001</v>
      </c>
      <c r="P33">
        <f>IF([1]metadata!P33="","",[1]metadata!P33)</f>
        <v>5.920833</v>
      </c>
      <c r="Q33" t="str">
        <f>IF([1]metadata!Q33="","",[1]metadata!Q33)</f>
        <v>NA</v>
      </c>
      <c r="R33" t="str">
        <f>IF([1]metadata!R33="","",[1]metadata!R33)</f>
        <v/>
      </c>
      <c r="S33" t="str">
        <f>IF([1]metadata!S33="","",[1]metadata!S33)</f>
        <v/>
      </c>
      <c r="T33">
        <f>IF([1]metadata!T33="","",[1]metadata!T33)</f>
        <v>213</v>
      </c>
      <c r="U33" t="str">
        <f>IF([1]metadata!U33="","",[1]metadata!U33)</f>
        <v>acc</v>
      </c>
      <c r="V33" t="str">
        <f>IF([1]metadata!V33="","",[1]metadata!V33)</f>
        <v/>
      </c>
      <c r="W33" t="str">
        <f>IF([1]metadata!W33="","",[1]metadata!W33)</f>
        <v>t3</v>
      </c>
      <c r="X33" t="str">
        <f>IF([1]metadata!X33="","",[1]metadata!X33)</f>
        <v/>
      </c>
      <c r="Y33" t="str">
        <f>IF([1]metadata!Y33="","",[1]metadata!Y33)</f>
        <v/>
      </c>
      <c r="Z33" t="str">
        <f>IF([1]metadata!Z33="","",[1]metadata!Z33)</f>
        <v/>
      </c>
    </row>
    <row r="34" spans="1:26" x14ac:dyDescent="0.3">
      <c r="A34">
        <f>IF([1]metadata!A34="","",[1]metadata!A34)</f>
        <v>4</v>
      </c>
      <c r="B34" t="str">
        <f>IF([1]metadata!B34="","",[1]metadata!B34)</f>
        <v>4-</v>
      </c>
      <c r="C34" t="str">
        <f>IF([1]metadata!C34="","",[1]metadata!C34)</f>
        <v>CAMPBELL, MD; BRADSHAW, WE</v>
      </c>
      <c r="D34" t="str">
        <f>IF([1]metadata!D34="","",[1]metadata!D34)</f>
        <v>GENETIC COORDINATION OF DIAPAUSE IN THE PITCHERPLANT MOSQUITO, WYEOMYIA-SMITHII (DIPTERA, CULICIDAE)</v>
      </c>
      <c r="E34" t="str">
        <f>IF([1]metadata!E34="","",[1]metadata!E34)</f>
        <v>10.1093/aesa/85.4.445</v>
      </c>
      <c r="F34" t="str">
        <f>IF([1]metadata!F34="","",[1]metadata!F34)</f>
        <v>y-askfordata</v>
      </c>
      <c r="G34" t="str">
        <f>IF([1]metadata!G34="","",[1]metadata!G34)</f>
        <v>a</v>
      </c>
      <c r="H34" t="str">
        <f>IF([1]metadata!H34="","",[1]metadata!H34)</f>
        <v>i</v>
      </c>
      <c r="I34">
        <f>IF([1]metadata!I34="","",[1]metadata!I34)</f>
        <v>6</v>
      </c>
      <c r="J34">
        <f>IF([1]metadata!J34="",0,[1]metadata!J34)</f>
        <v>0</v>
      </c>
      <c r="K34" t="str">
        <f>IF([1]metadata!K34="","",[1]metadata!K34)</f>
        <v>n</v>
      </c>
      <c r="L34" t="str">
        <f>IF([1]metadata!L34="","",[1]metadata!L34)</f>
        <v>Wyeomyia smithii</v>
      </c>
      <c r="M34" t="str">
        <f>IF([1]metadata!M34="","",[1]metadata!M34)</f>
        <v>diptera</v>
      </c>
      <c r="N34" t="str">
        <f>IF([1]metadata!N34="","",[1]metadata!N34)</f>
        <v/>
      </c>
      <c r="O34" t="str">
        <f>IF([1]metadata!O34="","",[1]metadata!O34)</f>
        <v/>
      </c>
      <c r="P34" t="str">
        <f>IF([1]metadata!P34="","",[1]metadata!P34)</f>
        <v/>
      </c>
      <c r="Q34" t="str">
        <f>IF([1]metadata!Q34="","",[1]metadata!Q34)</f>
        <v/>
      </c>
      <c r="R34" t="str">
        <f>IF([1]metadata!R34="","",[1]metadata!R34)</f>
        <v/>
      </c>
      <c r="S34" t="str">
        <f>IF([1]metadata!S34="","",[1]metadata!S34)</f>
        <v/>
      </c>
      <c r="T34" t="str">
        <f>IF([1]metadata!T34="","",[1]metadata!T34)</f>
        <v/>
      </c>
      <c r="U34" t="str">
        <f>IF([1]metadata!U34="","",[1]metadata!U34)</f>
        <v/>
      </c>
      <c r="V34" t="str">
        <f>IF([1]metadata!V34="","",[1]metadata!V34)</f>
        <v/>
      </c>
      <c r="W34" t="str">
        <f>IF([1]metadata!W34="","",[1]metadata!W34)</f>
        <v/>
      </c>
      <c r="X34" t="str">
        <f>IF([1]metadata!X34="","",[1]metadata!X34)</f>
        <v/>
      </c>
      <c r="Y34" t="str">
        <f>IF([1]metadata!Y34="","",[1]metadata!Y34)</f>
        <v/>
      </c>
      <c r="Z34" t="str">
        <f>IF([1]metadata!Z34="","",[1]metadata!Z34)</f>
        <v/>
      </c>
    </row>
    <row r="35" spans="1:26" x14ac:dyDescent="0.3">
      <c r="A35">
        <f>IF([1]metadata!A35="","",[1]metadata!A35)</f>
        <v>4</v>
      </c>
      <c r="B35" t="str">
        <f>IF([1]metadata!B35="","",[1]metadata!B35)</f>
        <v>4-</v>
      </c>
      <c r="C35" t="str">
        <f>IF([1]metadata!C35="","",[1]metadata!C35)</f>
        <v>CAMPBELL, MD; BRADSHAW, WE</v>
      </c>
      <c r="D35" t="str">
        <f>IF([1]metadata!D35="","",[1]metadata!D35)</f>
        <v>GENETIC COORDINATION OF DIAPAUSE IN THE PITCHERPLANT MOSQUITO, WYEOMYIA-SMITHII (DIPTERA, CULICIDAE)</v>
      </c>
      <c r="E35" t="str">
        <f>IF([1]metadata!E35="","",[1]metadata!E35)</f>
        <v>10.1093/aesa/85.4.445</v>
      </c>
      <c r="F35" t="str">
        <f>IF([1]metadata!F35="","",[1]metadata!F35)</f>
        <v>y-askfordata</v>
      </c>
      <c r="G35" t="str">
        <f>IF([1]metadata!G35="","",[1]metadata!G35)</f>
        <v>a</v>
      </c>
      <c r="H35" t="str">
        <f>IF([1]metadata!H35="","",[1]metadata!H35)</f>
        <v>i</v>
      </c>
      <c r="I35" t="str">
        <f>IF([1]metadata!I35="","",[1]metadata!I35)</f>
        <v/>
      </c>
      <c r="J35">
        <f>IF([1]metadata!J35="",0,[1]metadata!J35)</f>
        <v>0</v>
      </c>
      <c r="K35" t="str">
        <f>IF([1]metadata!K35="","",[1]metadata!K35)</f>
        <v/>
      </c>
      <c r="L35" t="str">
        <f>IF([1]metadata!L35="","",[1]metadata!L35)</f>
        <v/>
      </c>
      <c r="M35" t="str">
        <f>IF([1]metadata!M35="","",[1]metadata!M35)</f>
        <v/>
      </c>
      <c r="N35" t="str">
        <f>IF([1]metadata!N35="","",[1]metadata!N35)</f>
        <v/>
      </c>
      <c r="O35" t="str">
        <f>IF([1]metadata!O35="","",[1]metadata!O35)</f>
        <v/>
      </c>
      <c r="P35" t="str">
        <f>IF([1]metadata!P35="","",[1]metadata!P35)</f>
        <v/>
      </c>
      <c r="Q35" t="str">
        <f>IF([1]metadata!Q35="","",[1]metadata!Q35)</f>
        <v/>
      </c>
      <c r="R35" t="str">
        <f>IF([1]metadata!R35="","",[1]metadata!R35)</f>
        <v/>
      </c>
      <c r="S35" t="str">
        <f>IF([1]metadata!S35="","",[1]metadata!S35)</f>
        <v/>
      </c>
      <c r="T35" t="str">
        <f>IF([1]metadata!T35="","",[1]metadata!T35)</f>
        <v/>
      </c>
      <c r="U35" t="str">
        <f>IF([1]metadata!U35="","",[1]metadata!U35)</f>
        <v/>
      </c>
      <c r="V35" t="str">
        <f>IF([1]metadata!V35="","",[1]metadata!V35)</f>
        <v/>
      </c>
      <c r="W35" t="str">
        <f>IF([1]metadata!W35="","",[1]metadata!W35)</f>
        <v/>
      </c>
      <c r="X35" t="str">
        <f>IF([1]metadata!X35="","",[1]metadata!X35)</f>
        <v/>
      </c>
      <c r="Y35" t="str">
        <f>IF([1]metadata!Y35="","",[1]metadata!Y35)</f>
        <v/>
      </c>
      <c r="Z35" t="str">
        <f>IF([1]metadata!Z35="","",[1]metadata!Z35)</f>
        <v/>
      </c>
    </row>
    <row r="36" spans="1:26" x14ac:dyDescent="0.3">
      <c r="A36">
        <f>IF([1]metadata!A36="","",[1]metadata!A36)</f>
        <v>4</v>
      </c>
      <c r="B36" t="str">
        <f>IF([1]metadata!B36="","",[1]metadata!B36)</f>
        <v>4-</v>
      </c>
      <c r="C36" t="str">
        <f>IF([1]metadata!C36="","",[1]metadata!C36)</f>
        <v>CAMPBELL, MD; BRADSHAW, WE</v>
      </c>
      <c r="D36" t="str">
        <f>IF([1]metadata!D36="","",[1]metadata!D36)</f>
        <v>GENETIC COORDINATION OF DIAPAUSE IN THE PITCHERPLANT MOSQUITO, WYEOMYIA-SMITHII (DIPTERA, CULICIDAE)</v>
      </c>
      <c r="E36" t="str">
        <f>IF([1]metadata!E36="","",[1]metadata!E36)</f>
        <v>10.1093/aesa/85.4.445</v>
      </c>
      <c r="F36" t="str">
        <f>IF([1]metadata!F36="","",[1]metadata!F36)</f>
        <v>y-askfordata</v>
      </c>
      <c r="G36" t="str">
        <f>IF([1]metadata!G36="","",[1]metadata!G36)</f>
        <v>a</v>
      </c>
      <c r="H36" t="str">
        <f>IF([1]metadata!H36="","",[1]metadata!H36)</f>
        <v>i</v>
      </c>
      <c r="I36" t="str">
        <f>IF([1]metadata!I36="","",[1]metadata!I36)</f>
        <v/>
      </c>
      <c r="J36">
        <f>IF([1]metadata!J36="",0,[1]metadata!J36)</f>
        <v>0</v>
      </c>
      <c r="K36" t="str">
        <f>IF([1]metadata!K36="","",[1]metadata!K36)</f>
        <v/>
      </c>
      <c r="L36" t="str">
        <f>IF([1]metadata!L36="","",[1]metadata!L36)</f>
        <v/>
      </c>
      <c r="M36" t="str">
        <f>IF([1]metadata!M36="","",[1]metadata!M36)</f>
        <v/>
      </c>
      <c r="N36" t="str">
        <f>IF([1]metadata!N36="","",[1]metadata!N36)</f>
        <v/>
      </c>
      <c r="O36" t="str">
        <f>IF([1]metadata!O36="","",[1]metadata!O36)</f>
        <v/>
      </c>
      <c r="P36" t="str">
        <f>IF([1]metadata!P36="","",[1]metadata!P36)</f>
        <v/>
      </c>
      <c r="Q36" t="str">
        <f>IF([1]metadata!Q36="","",[1]metadata!Q36)</f>
        <v/>
      </c>
      <c r="R36" t="str">
        <f>IF([1]metadata!R36="","",[1]metadata!R36)</f>
        <v/>
      </c>
      <c r="S36" t="str">
        <f>IF([1]metadata!S36="","",[1]metadata!S36)</f>
        <v/>
      </c>
      <c r="T36" t="str">
        <f>IF([1]metadata!T36="","",[1]metadata!T36)</f>
        <v/>
      </c>
      <c r="U36" t="str">
        <f>IF([1]metadata!U36="","",[1]metadata!U36)</f>
        <v/>
      </c>
      <c r="V36" t="str">
        <f>IF([1]metadata!V36="","",[1]metadata!V36)</f>
        <v/>
      </c>
      <c r="W36" t="str">
        <f>IF([1]metadata!W36="","",[1]metadata!W36)</f>
        <v/>
      </c>
      <c r="X36" t="str">
        <f>IF([1]metadata!X36="","",[1]metadata!X36)</f>
        <v/>
      </c>
      <c r="Y36" t="str">
        <f>IF([1]metadata!Y36="","",[1]metadata!Y36)</f>
        <v/>
      </c>
      <c r="Z36" t="str">
        <f>IF([1]metadata!Z36="","",[1]metadata!Z36)</f>
        <v/>
      </c>
    </row>
    <row r="37" spans="1:26" x14ac:dyDescent="0.3">
      <c r="A37">
        <f>IF([1]metadata!A37="","",[1]metadata!A37)</f>
        <v>4</v>
      </c>
      <c r="B37" t="str">
        <f>IF([1]metadata!B37="","",[1]metadata!B37)</f>
        <v>4-</v>
      </c>
      <c r="C37" t="str">
        <f>IF([1]metadata!C37="","",[1]metadata!C37)</f>
        <v>CAMPBELL, MD; BRADSHAW, WE</v>
      </c>
      <c r="D37" t="str">
        <f>IF([1]metadata!D37="","",[1]metadata!D37)</f>
        <v>GENETIC COORDINATION OF DIAPAUSE IN THE PITCHERPLANT MOSQUITO, WYEOMYIA-SMITHII (DIPTERA, CULICIDAE)</v>
      </c>
      <c r="E37" t="str">
        <f>IF([1]metadata!E37="","",[1]metadata!E37)</f>
        <v>10.1093/aesa/85.4.445</v>
      </c>
      <c r="F37" t="str">
        <f>IF([1]metadata!F37="","",[1]metadata!F37)</f>
        <v>y-askfordata</v>
      </c>
      <c r="G37" t="str">
        <f>IF([1]metadata!G37="","",[1]metadata!G37)</f>
        <v>a</v>
      </c>
      <c r="H37" t="str">
        <f>IF([1]metadata!H37="","",[1]metadata!H37)</f>
        <v>i</v>
      </c>
      <c r="I37" t="str">
        <f>IF([1]metadata!I37="","",[1]metadata!I37)</f>
        <v/>
      </c>
      <c r="J37">
        <f>IF([1]metadata!J37="",0,[1]metadata!J37)</f>
        <v>0</v>
      </c>
      <c r="K37" t="str">
        <f>IF([1]metadata!K37="","",[1]metadata!K37)</f>
        <v/>
      </c>
      <c r="L37" t="str">
        <f>IF([1]metadata!L37="","",[1]metadata!L37)</f>
        <v/>
      </c>
      <c r="M37" t="str">
        <f>IF([1]metadata!M37="","",[1]metadata!M37)</f>
        <v/>
      </c>
      <c r="N37" t="str">
        <f>IF([1]metadata!N37="","",[1]metadata!N37)</f>
        <v/>
      </c>
      <c r="O37" t="str">
        <f>IF([1]metadata!O37="","",[1]metadata!O37)</f>
        <v/>
      </c>
      <c r="P37" t="str">
        <f>IF([1]metadata!P37="","",[1]metadata!P37)</f>
        <v/>
      </c>
      <c r="Q37" t="str">
        <f>IF([1]metadata!Q37="","",[1]metadata!Q37)</f>
        <v/>
      </c>
      <c r="R37" t="str">
        <f>IF([1]metadata!R37="","",[1]metadata!R37)</f>
        <v/>
      </c>
      <c r="S37" t="str">
        <f>IF([1]metadata!S37="","",[1]metadata!S37)</f>
        <v/>
      </c>
      <c r="T37" t="str">
        <f>IF([1]metadata!T37="","",[1]metadata!T37)</f>
        <v/>
      </c>
      <c r="U37" t="str">
        <f>IF([1]metadata!U37="","",[1]metadata!U37)</f>
        <v/>
      </c>
      <c r="V37" t="str">
        <f>IF([1]metadata!V37="","",[1]metadata!V37)</f>
        <v/>
      </c>
      <c r="W37" t="str">
        <f>IF([1]metadata!W37="","",[1]metadata!W37)</f>
        <v/>
      </c>
      <c r="X37" t="str">
        <f>IF([1]metadata!X37="","",[1]metadata!X37)</f>
        <v/>
      </c>
      <c r="Y37" t="str">
        <f>IF([1]metadata!Y37="","",[1]metadata!Y37)</f>
        <v/>
      </c>
      <c r="Z37" t="str">
        <f>IF([1]metadata!Z37="","",[1]metadata!Z37)</f>
        <v/>
      </c>
    </row>
    <row r="38" spans="1:26" x14ac:dyDescent="0.3">
      <c r="A38">
        <f>IF([1]metadata!A38="","",[1]metadata!A38)</f>
        <v>4</v>
      </c>
      <c r="B38" t="str">
        <f>IF([1]metadata!B38="","",[1]metadata!B38)</f>
        <v>4-</v>
      </c>
      <c r="C38" t="str">
        <f>IF([1]metadata!C38="","",[1]metadata!C38)</f>
        <v>CAMPBELL, MD; BRADSHAW, WE</v>
      </c>
      <c r="D38" t="str">
        <f>IF([1]metadata!D38="","",[1]metadata!D38)</f>
        <v>GENETIC COORDINATION OF DIAPAUSE IN THE PITCHERPLANT MOSQUITO, WYEOMYIA-SMITHII (DIPTERA, CULICIDAE)</v>
      </c>
      <c r="E38" t="str">
        <f>IF([1]metadata!E38="","",[1]metadata!E38)</f>
        <v>10.1093/aesa/85.4.445</v>
      </c>
      <c r="F38" t="str">
        <f>IF([1]metadata!F38="","",[1]metadata!F38)</f>
        <v>y-askfordata</v>
      </c>
      <c r="G38" t="str">
        <f>IF([1]metadata!G38="","",[1]metadata!G38)</f>
        <v/>
      </c>
      <c r="H38" t="str">
        <f>IF([1]metadata!H38="","",[1]metadata!H38)</f>
        <v/>
      </c>
      <c r="I38" t="str">
        <f>IF([1]metadata!I38="","",[1]metadata!I38)</f>
        <v/>
      </c>
      <c r="J38">
        <f>IF([1]metadata!J38="",0,[1]metadata!J38)</f>
        <v>0</v>
      </c>
      <c r="K38" t="str">
        <f>IF([1]metadata!K38="","",[1]metadata!K38)</f>
        <v/>
      </c>
      <c r="L38" t="str">
        <f>IF([1]metadata!L38="","",[1]metadata!L38)</f>
        <v/>
      </c>
      <c r="M38" t="str">
        <f>IF([1]metadata!M38="","",[1]metadata!M38)</f>
        <v/>
      </c>
      <c r="N38" t="str">
        <f>IF([1]metadata!N38="","",[1]metadata!N38)</f>
        <v/>
      </c>
      <c r="O38" t="str">
        <f>IF([1]metadata!O38="","",[1]metadata!O38)</f>
        <v/>
      </c>
      <c r="P38" t="str">
        <f>IF([1]metadata!P38="","",[1]metadata!P38)</f>
        <v/>
      </c>
      <c r="Q38" t="str">
        <f>IF([1]metadata!Q38="","",[1]metadata!Q38)</f>
        <v/>
      </c>
      <c r="R38" t="str">
        <f>IF([1]metadata!R38="","",[1]metadata!R38)</f>
        <v/>
      </c>
      <c r="S38" t="str">
        <f>IF([1]metadata!S38="","",[1]metadata!S38)</f>
        <v/>
      </c>
      <c r="T38" t="str">
        <f>IF([1]metadata!T38="","",[1]metadata!T38)</f>
        <v/>
      </c>
      <c r="U38" t="str">
        <f>IF([1]metadata!U38="","",[1]metadata!U38)</f>
        <v/>
      </c>
      <c r="V38" t="str">
        <f>IF([1]metadata!V38="","",[1]metadata!V38)</f>
        <v/>
      </c>
      <c r="W38" t="str">
        <f>IF([1]metadata!W38="","",[1]metadata!W38)</f>
        <v/>
      </c>
      <c r="X38" t="str">
        <f>IF([1]metadata!X38="","",[1]metadata!X38)</f>
        <v/>
      </c>
      <c r="Y38" t="str">
        <f>IF([1]metadata!Y38="","",[1]metadata!Y38)</f>
        <v/>
      </c>
      <c r="Z38" t="str">
        <f>IF([1]metadata!Z38="","",[1]metadata!Z38)</f>
        <v/>
      </c>
    </row>
    <row r="39" spans="1:26" x14ac:dyDescent="0.3">
      <c r="A39">
        <f>IF([1]metadata!A39="","",[1]metadata!A39)</f>
        <v>4</v>
      </c>
      <c r="B39" t="str">
        <f>IF([1]metadata!B39="","",[1]metadata!B39)</f>
        <v>4-</v>
      </c>
      <c r="C39" t="str">
        <f>IF([1]metadata!C39="","",[1]metadata!C39)</f>
        <v>CAMPBELL, MD; BRADSHAW, WE</v>
      </c>
      <c r="D39" t="str">
        <f>IF([1]metadata!D39="","",[1]metadata!D39)</f>
        <v>GENETIC COORDINATION OF DIAPAUSE IN THE PITCHERPLANT MOSQUITO, WYEOMYIA-SMITHII (DIPTERA, CULICIDAE)</v>
      </c>
      <c r="E39" t="str">
        <f>IF([1]metadata!E39="","",[1]metadata!E39)</f>
        <v>10.1093/aesa/85.4.445</v>
      </c>
      <c r="F39" t="str">
        <f>IF([1]metadata!F39="","",[1]metadata!F39)</f>
        <v>y-askfordata</v>
      </c>
      <c r="G39" t="str">
        <f>IF([1]metadata!G39="","",[1]metadata!G39)</f>
        <v/>
      </c>
      <c r="H39" t="str">
        <f>IF([1]metadata!H39="","",[1]metadata!H39)</f>
        <v/>
      </c>
      <c r="I39" t="str">
        <f>IF([1]metadata!I39="","",[1]metadata!I39)</f>
        <v/>
      </c>
      <c r="J39">
        <f>IF([1]metadata!J39="",0,[1]metadata!J39)</f>
        <v>0</v>
      </c>
      <c r="K39" t="str">
        <f>IF([1]metadata!K39="","",[1]metadata!K39)</f>
        <v/>
      </c>
      <c r="L39" t="str">
        <f>IF([1]metadata!L39="","",[1]metadata!L39)</f>
        <v/>
      </c>
      <c r="M39" t="str">
        <f>IF([1]metadata!M39="","",[1]metadata!M39)</f>
        <v/>
      </c>
      <c r="N39" t="str">
        <f>IF([1]metadata!N39="","",[1]metadata!N39)</f>
        <v/>
      </c>
      <c r="O39" t="str">
        <f>IF([1]metadata!O39="","",[1]metadata!O39)</f>
        <v/>
      </c>
      <c r="P39" t="str">
        <f>IF([1]metadata!P39="","",[1]metadata!P39)</f>
        <v/>
      </c>
      <c r="Q39" t="str">
        <f>IF([1]metadata!Q39="","",[1]metadata!Q39)</f>
        <v/>
      </c>
      <c r="R39" t="str">
        <f>IF([1]metadata!R39="","",[1]metadata!R39)</f>
        <v/>
      </c>
      <c r="S39" t="str">
        <f>IF([1]metadata!S39="","",[1]metadata!S39)</f>
        <v/>
      </c>
      <c r="T39" t="str">
        <f>IF([1]metadata!T39="","",[1]metadata!T39)</f>
        <v/>
      </c>
      <c r="U39" t="str">
        <f>IF([1]metadata!U39="","",[1]metadata!U39)</f>
        <v/>
      </c>
      <c r="V39" t="str">
        <f>IF([1]metadata!V39="","",[1]metadata!V39)</f>
        <v/>
      </c>
      <c r="W39" t="str">
        <f>IF([1]metadata!W39="","",[1]metadata!W39)</f>
        <v/>
      </c>
      <c r="X39" t="str">
        <f>IF([1]metadata!X39="","",[1]metadata!X39)</f>
        <v/>
      </c>
      <c r="Y39" t="str">
        <f>IF([1]metadata!Y39="","",[1]metadata!Y39)</f>
        <v/>
      </c>
      <c r="Z39" t="str">
        <f>IF([1]metadata!Z39="","",[1]metadata!Z39)</f>
        <v/>
      </c>
    </row>
    <row r="40" spans="1:26" hidden="1" x14ac:dyDescent="0.3">
      <c r="A40">
        <f>IF([1]metadata!A40="","",[1]metadata!A40)</f>
        <v>5</v>
      </c>
      <c r="B40" t="str">
        <f>IF([1]metadata!B40="","",[1]metadata!B40)</f>
        <v>5-Guangzhou</v>
      </c>
      <c r="C40" t="str">
        <f>IF([1]metadata!C40="","",[1]metadata!C40)</f>
        <v>Chen, YS; Chen, C; He, HM; Xia, QW; Xue, FS</v>
      </c>
      <c r="D40" t="str">
        <f>IF([1]metadata!D40="","",[1]metadata!D40)</f>
        <v>Geographic variation in diapause induction and termination of the cotton bollworm, Helicoverpa armigera Hubner (Lepidoptera: Noctuidae)</v>
      </c>
      <c r="E40" t="str">
        <f>IF([1]metadata!E40="","",[1]metadata!E40)</f>
        <v>10.1016/j.jinsphys.2013.06.002</v>
      </c>
      <c r="F40" t="str">
        <f>IF([1]metadata!F40="","",[1]metadata!F40)</f>
        <v>y</v>
      </c>
      <c r="G40" t="str">
        <f>IF([1]metadata!G40="","",[1]metadata!G40)</f>
        <v>a</v>
      </c>
      <c r="H40" t="str">
        <f>IF([1]metadata!H40="","",[1]metadata!H40)</f>
        <v>i</v>
      </c>
      <c r="I40">
        <f>IF([1]metadata!I40="","",[1]metadata!I40)</f>
        <v>5</v>
      </c>
      <c r="J40">
        <f>IF([1]metadata!J40="",0,[1]metadata!J40)</f>
        <v>6</v>
      </c>
      <c r="K40" t="str">
        <f>IF([1]metadata!K40="","",[1]metadata!K40)</f>
        <v/>
      </c>
      <c r="L40" t="str">
        <f>IF([1]metadata!L40="","",[1]metadata!L40)</f>
        <v>Helicoverpa armigera</v>
      </c>
      <c r="M40" t="str">
        <f>IF([1]metadata!M40="","",[1]metadata!M40)</f>
        <v>lepidoptera</v>
      </c>
      <c r="N40" t="str">
        <f>IF([1]metadata!N40="","",[1]metadata!N40)</f>
        <v>Guangzhou</v>
      </c>
      <c r="O40">
        <f>IF([1]metadata!O40="","",[1]metadata!O40)</f>
        <v>23.08</v>
      </c>
      <c r="P40">
        <f>IF([1]metadata!P40="","",[1]metadata!P40)</f>
        <v>113.14</v>
      </c>
      <c r="Q40">
        <f>IF([1]metadata!Q40="","",[1]metadata!Q40)</f>
        <v>0.01</v>
      </c>
      <c r="R40" t="str">
        <f>IF([1]metadata!R40="","",[1]metadata!R40)</f>
        <v/>
      </c>
      <c r="S40" t="str">
        <f>IF([1]metadata!S40="","",[1]metadata!S40)</f>
        <v/>
      </c>
      <c r="T40">
        <f>IF([1]metadata!T40="","",[1]metadata!T40)</f>
        <v>71.5</v>
      </c>
      <c r="U40" t="str">
        <f>IF([1]metadata!U40="","",[1]metadata!U40)</f>
        <v>global average</v>
      </c>
      <c r="V40" t="str">
        <f>IF([1]metadata!V40="","",[1]metadata!V40)</f>
        <v/>
      </c>
      <c r="W40">
        <f>IF([1]metadata!W40="","",[1]metadata!W40)</f>
        <v>5</v>
      </c>
      <c r="X40" t="str">
        <f>IF([1]metadata!X40="","",[1]metadata!X40)</f>
        <v/>
      </c>
      <c r="Y40" t="str">
        <f>IF([1]metadata!Y40="","",[1]metadata!Y40)</f>
        <v>pupal</v>
      </c>
      <c r="Z40" t="str">
        <f>IF([1]metadata!Z40="","",[1]metadata!Z40)</f>
        <v/>
      </c>
    </row>
    <row r="41" spans="1:26" hidden="1" x14ac:dyDescent="0.3">
      <c r="A41">
        <f>IF([1]metadata!A41="","",[1]metadata!A41)</f>
        <v>5</v>
      </c>
      <c r="B41" t="str">
        <f>IF([1]metadata!B41="","",[1]metadata!B41)</f>
        <v>5-Yongxiu</v>
      </c>
      <c r="C41" t="str">
        <f>IF([1]metadata!C41="","",[1]metadata!C41)</f>
        <v>Chen, YS; Chen, C; He, HM; Xia, QW; Xue, FS</v>
      </c>
      <c r="D41" t="str">
        <f>IF([1]metadata!D41="","",[1]metadata!D41)</f>
        <v>Geographic variation in diapause induction and termination of the cotton bollworm, Helicoverpa armigera Hubner (Lepidoptera: Noctuidae)</v>
      </c>
      <c r="E41" t="str">
        <f>IF([1]metadata!E41="","",[1]metadata!E41)</f>
        <v>10.1016/j.jinsphys.2013.06.002</v>
      </c>
      <c r="F41" t="str">
        <f>IF([1]metadata!F41="","",[1]metadata!F41)</f>
        <v>y</v>
      </c>
      <c r="G41" t="str">
        <f>IF([1]metadata!G41="","",[1]metadata!G41)</f>
        <v>a</v>
      </c>
      <c r="H41" t="str">
        <f>IF([1]metadata!H41="","",[1]metadata!H41)</f>
        <v>i</v>
      </c>
      <c r="I41">
        <f>IF([1]metadata!I41="","",[1]metadata!I41)</f>
        <v>5</v>
      </c>
      <c r="J41">
        <f>IF([1]metadata!J41="",0,[1]metadata!J41)</f>
        <v>6</v>
      </c>
      <c r="K41" t="str">
        <f>IF([1]metadata!K41="","",[1]metadata!K41)</f>
        <v/>
      </c>
      <c r="L41" t="str">
        <f>IF([1]metadata!L41="","",[1]metadata!L41)</f>
        <v>Helicoverpa armigera</v>
      </c>
      <c r="M41" t="str">
        <f>IF([1]metadata!M41="","",[1]metadata!M41)</f>
        <v>lepidoptera</v>
      </c>
      <c r="N41" t="str">
        <f>IF([1]metadata!N41="","",[1]metadata!N41)</f>
        <v>Yongxiu</v>
      </c>
      <c r="O41">
        <f>IF([1]metadata!O41="","",[1]metadata!O41)</f>
        <v>29.04</v>
      </c>
      <c r="P41">
        <f>IF([1]metadata!P41="","",[1]metadata!P41)</f>
        <v>116.82</v>
      </c>
      <c r="Q41">
        <f>IF([1]metadata!Q41="","",[1]metadata!Q41)</f>
        <v>0.01</v>
      </c>
      <c r="R41" t="str">
        <f>IF([1]metadata!R41="","",[1]metadata!R41)</f>
        <v/>
      </c>
      <c r="S41" t="str">
        <f>IF([1]metadata!S41="","",[1]metadata!S41)</f>
        <v/>
      </c>
      <c r="T41">
        <f>IF([1]metadata!T41="","",[1]metadata!T41)</f>
        <v>71.5</v>
      </c>
      <c r="U41" t="str">
        <f>IF([1]metadata!U41="","",[1]metadata!U41)</f>
        <v>global average</v>
      </c>
      <c r="V41" t="str">
        <f>IF([1]metadata!V41="","",[1]metadata!V41)</f>
        <v/>
      </c>
      <c r="W41">
        <f>IF([1]metadata!W41="","",[1]metadata!W41)</f>
        <v>5</v>
      </c>
      <c r="X41" t="str">
        <f>IF([1]metadata!X41="","",[1]metadata!X41)</f>
        <v/>
      </c>
      <c r="Y41" t="str">
        <f>IF([1]metadata!Y41="","",[1]metadata!Y41)</f>
        <v>pupal</v>
      </c>
      <c r="Z41" t="str">
        <f>IF([1]metadata!Z41="","",[1]metadata!Z41)</f>
        <v/>
      </c>
    </row>
    <row r="42" spans="1:26" hidden="1" x14ac:dyDescent="0.3">
      <c r="A42">
        <f>IF([1]metadata!A42="","",[1]metadata!A42)</f>
        <v>5</v>
      </c>
      <c r="B42" t="str">
        <f>IF([1]metadata!B42="","",[1]metadata!B42)</f>
        <v>5-Taian</v>
      </c>
      <c r="C42" t="str">
        <f>IF([1]metadata!C42="","",[1]metadata!C42)</f>
        <v>Chen, YS; Chen, C; He, HM; Xia, QW; Xue, FS</v>
      </c>
      <c r="D42" t="str">
        <f>IF([1]metadata!D42="","",[1]metadata!D42)</f>
        <v>Geographic variation in diapause induction and termination of the cotton bollworm, Helicoverpa armigera Hubner (Lepidoptera: Noctuidae)</v>
      </c>
      <c r="E42" t="str">
        <f>IF([1]metadata!E42="","",[1]metadata!E42)</f>
        <v>10.1016/j.jinsphys.2013.06.002</v>
      </c>
      <c r="F42" t="str">
        <f>IF([1]metadata!F42="","",[1]metadata!F42)</f>
        <v>y</v>
      </c>
      <c r="G42" t="str">
        <f>IF([1]metadata!G42="","",[1]metadata!G42)</f>
        <v>a</v>
      </c>
      <c r="H42" t="str">
        <f>IF([1]metadata!H42="","",[1]metadata!H42)</f>
        <v>i</v>
      </c>
      <c r="I42">
        <f>IF([1]metadata!I42="","",[1]metadata!I42)</f>
        <v>5</v>
      </c>
      <c r="J42">
        <f>IF([1]metadata!J42="",0,[1]metadata!J42)</f>
        <v>6</v>
      </c>
      <c r="K42" t="str">
        <f>IF([1]metadata!K42="","",[1]metadata!K42)</f>
        <v/>
      </c>
      <c r="L42" t="str">
        <f>IF([1]metadata!L42="","",[1]metadata!L42)</f>
        <v>Helicoverpa armigera</v>
      </c>
      <c r="M42" t="str">
        <f>IF([1]metadata!M42="","",[1]metadata!M42)</f>
        <v>lepidoptera</v>
      </c>
      <c r="N42" t="str">
        <f>IF([1]metadata!N42="","",[1]metadata!N42)</f>
        <v>Taian</v>
      </c>
      <c r="O42">
        <f>IF([1]metadata!O42="","",[1]metadata!O42)</f>
        <v>36.15</v>
      </c>
      <c r="P42">
        <f>IF([1]metadata!P42="","",[1]metadata!P42)</f>
        <v>116.59</v>
      </c>
      <c r="Q42">
        <f>IF([1]metadata!Q42="","",[1]metadata!Q42)</f>
        <v>0.01</v>
      </c>
      <c r="R42" t="str">
        <f>IF([1]metadata!R42="","",[1]metadata!R42)</f>
        <v/>
      </c>
      <c r="S42" t="str">
        <f>IF([1]metadata!S42="","",[1]metadata!S42)</f>
        <v/>
      </c>
      <c r="T42">
        <f>IF([1]metadata!T42="","",[1]metadata!T42)</f>
        <v>71.5</v>
      </c>
      <c r="U42" t="str">
        <f>IF([1]metadata!U42="","",[1]metadata!U42)</f>
        <v>global average</v>
      </c>
      <c r="V42" t="str">
        <f>IF([1]metadata!V42="","",[1]metadata!V42)</f>
        <v/>
      </c>
      <c r="W42">
        <f>IF([1]metadata!W42="","",[1]metadata!W42)</f>
        <v>5</v>
      </c>
      <c r="X42" t="str">
        <f>IF([1]metadata!X42="","",[1]metadata!X42)</f>
        <v/>
      </c>
      <c r="Y42" t="str">
        <f>IF([1]metadata!Y42="","",[1]metadata!Y42)</f>
        <v>pupal</v>
      </c>
      <c r="Z42" t="str">
        <f>IF([1]metadata!Z42="","",[1]metadata!Z42)</f>
        <v/>
      </c>
    </row>
    <row r="43" spans="1:26" hidden="1" x14ac:dyDescent="0.3">
      <c r="A43">
        <f>IF([1]metadata!A43="","",[1]metadata!A43)</f>
        <v>5</v>
      </c>
      <c r="B43" t="str">
        <f>IF([1]metadata!B43="","",[1]metadata!B43)</f>
        <v>5-Langfang</v>
      </c>
      <c r="C43" t="str">
        <f>IF([1]metadata!C43="","",[1]metadata!C43)</f>
        <v>Chen, YS; Chen, C; He, HM; Xia, QW; Xue, FS</v>
      </c>
      <c r="D43" t="str">
        <f>IF([1]metadata!D43="","",[1]metadata!D43)</f>
        <v>Geographic variation in diapause induction and termination of the cotton bollworm, Helicoverpa armigera Hubner (Lepidoptera: Noctuidae)</v>
      </c>
      <c r="E43" t="str">
        <f>IF([1]metadata!E43="","",[1]metadata!E43)</f>
        <v>10.1016/j.jinsphys.2013.06.002</v>
      </c>
      <c r="F43" t="str">
        <f>IF([1]metadata!F43="","",[1]metadata!F43)</f>
        <v>y</v>
      </c>
      <c r="G43" t="str">
        <f>IF([1]metadata!G43="","",[1]metadata!G43)</f>
        <v>a</v>
      </c>
      <c r="H43" t="str">
        <f>IF([1]metadata!H43="","",[1]metadata!H43)</f>
        <v>i</v>
      </c>
      <c r="I43">
        <f>IF([1]metadata!I43="","",[1]metadata!I43)</f>
        <v>5</v>
      </c>
      <c r="J43">
        <f>IF([1]metadata!J43="",0,[1]metadata!J43)</f>
        <v>6</v>
      </c>
      <c r="K43" t="str">
        <f>IF([1]metadata!K43="","",[1]metadata!K43)</f>
        <v/>
      </c>
      <c r="L43" t="str">
        <f>IF([1]metadata!L43="","",[1]metadata!L43)</f>
        <v>Helicoverpa armigera</v>
      </c>
      <c r="M43" t="str">
        <f>IF([1]metadata!M43="","",[1]metadata!M43)</f>
        <v>lepidoptera</v>
      </c>
      <c r="N43" t="str">
        <f>IF([1]metadata!N43="","",[1]metadata!N43)</f>
        <v>Langfang</v>
      </c>
      <c r="O43">
        <f>IF([1]metadata!O43="","",[1]metadata!O43)</f>
        <v>39.31</v>
      </c>
      <c r="P43">
        <f>IF([1]metadata!P43="","",[1]metadata!P43)</f>
        <v>116.42</v>
      </c>
      <c r="Q43">
        <f>IF([1]metadata!Q43="","",[1]metadata!Q43)</f>
        <v>0.01</v>
      </c>
      <c r="R43" t="str">
        <f>IF([1]metadata!R43="","",[1]metadata!R43)</f>
        <v/>
      </c>
      <c r="S43" t="str">
        <f>IF([1]metadata!S43="","",[1]metadata!S43)</f>
        <v/>
      </c>
      <c r="T43">
        <f>IF([1]metadata!T43="","",[1]metadata!T43)</f>
        <v>71.5</v>
      </c>
      <c r="U43" t="str">
        <f>IF([1]metadata!U43="","",[1]metadata!U43)</f>
        <v>global average</v>
      </c>
      <c r="V43" t="str">
        <f>IF([1]metadata!V43="","",[1]metadata!V43)</f>
        <v/>
      </c>
      <c r="W43">
        <f>IF([1]metadata!W43="","",[1]metadata!W43)</f>
        <v>5</v>
      </c>
      <c r="X43" t="str">
        <f>IF([1]metadata!X43="","",[1]metadata!X43)</f>
        <v/>
      </c>
      <c r="Y43" t="str">
        <f>IF([1]metadata!Y43="","",[1]metadata!Y43)</f>
        <v>pupal</v>
      </c>
      <c r="Z43" t="str">
        <f>IF([1]metadata!Z43="","",[1]metadata!Z43)</f>
        <v/>
      </c>
    </row>
    <row r="44" spans="1:26" hidden="1" x14ac:dyDescent="0.3">
      <c r="A44">
        <f>IF([1]metadata!A44="","",[1]metadata!A44)</f>
        <v>5</v>
      </c>
      <c r="B44" t="str">
        <f>IF([1]metadata!B44="","",[1]metadata!B44)</f>
        <v>5-Kazuo</v>
      </c>
      <c r="C44" t="str">
        <f>IF([1]metadata!C44="","",[1]metadata!C44)</f>
        <v>Chen, YS; Chen, C; He, HM; Xia, QW; Xue, FS</v>
      </c>
      <c r="D44" t="str">
        <f>IF([1]metadata!D44="","",[1]metadata!D44)</f>
        <v>Geographic variation in diapause induction and termination of the cotton bollworm, Helicoverpa armigera Hubner (Lepidoptera: Noctuidae)</v>
      </c>
      <c r="E44" t="str">
        <f>IF([1]metadata!E44="","",[1]metadata!E44)</f>
        <v>10.1016/j.jinsphys.2013.06.002</v>
      </c>
      <c r="F44" t="str">
        <f>IF([1]metadata!F44="","",[1]metadata!F44)</f>
        <v>y</v>
      </c>
      <c r="G44" t="str">
        <f>IF([1]metadata!G44="","",[1]metadata!G44)</f>
        <v>a</v>
      </c>
      <c r="H44" t="str">
        <f>IF([1]metadata!H44="","",[1]metadata!H44)</f>
        <v>i</v>
      </c>
      <c r="I44">
        <f>IF([1]metadata!I44="","",[1]metadata!I44)</f>
        <v>5</v>
      </c>
      <c r="J44">
        <f>IF([1]metadata!J44="",0,[1]metadata!J44)</f>
        <v>6</v>
      </c>
      <c r="K44" t="str">
        <f>IF([1]metadata!K44="","",[1]metadata!K44)</f>
        <v/>
      </c>
      <c r="L44" t="str">
        <f>IF([1]metadata!L44="","",[1]metadata!L44)</f>
        <v>Helicoverpa armigera</v>
      </c>
      <c r="M44" t="str">
        <f>IF([1]metadata!M44="","",[1]metadata!M44)</f>
        <v>lepidoptera</v>
      </c>
      <c r="N44" t="str">
        <f>IF([1]metadata!N44="","",[1]metadata!N44)</f>
        <v>Kazuo</v>
      </c>
      <c r="O44">
        <f>IF([1]metadata!O44="","",[1]metadata!O44)</f>
        <v>41.34</v>
      </c>
      <c r="P44">
        <f>IF([1]metadata!P44="","",[1]metadata!P44)</f>
        <v>120.27</v>
      </c>
      <c r="Q44">
        <f>IF([1]metadata!Q44="","",[1]metadata!Q44)</f>
        <v>0.01</v>
      </c>
      <c r="R44" t="str">
        <f>IF([1]metadata!R44="","",[1]metadata!R44)</f>
        <v/>
      </c>
      <c r="S44" t="str">
        <f>IF([1]metadata!S44="","",[1]metadata!S44)</f>
        <v/>
      </c>
      <c r="T44">
        <f>IF([1]metadata!T44="","",[1]metadata!T44)</f>
        <v>71.5</v>
      </c>
      <c r="U44" t="str">
        <f>IF([1]metadata!U44="","",[1]metadata!U44)</f>
        <v>global average</v>
      </c>
      <c r="V44" t="str">
        <f>IF([1]metadata!V44="","",[1]metadata!V44)</f>
        <v/>
      </c>
      <c r="W44">
        <f>IF([1]metadata!W44="","",[1]metadata!W44)</f>
        <v>5</v>
      </c>
      <c r="X44" t="str">
        <f>IF([1]metadata!X44="","",[1]metadata!X44)</f>
        <v/>
      </c>
      <c r="Y44" t="str">
        <f>IF([1]metadata!Y44="","",[1]metadata!Y44)</f>
        <v>pupal</v>
      </c>
      <c r="Z44" t="str">
        <f>IF([1]metadata!Z44="","",[1]metadata!Z44)</f>
        <v/>
      </c>
    </row>
    <row r="45" spans="1:26" hidden="1" x14ac:dyDescent="0.3">
      <c r="A45">
        <f>IF([1]metadata!A45="","",[1]metadata!A45)</f>
        <v>6</v>
      </c>
      <c r="B45" t="str">
        <f>IF([1]metadata!B45="","",[1]metadata!B45)</f>
        <v>6-KO</v>
      </c>
      <c r="C45" t="str">
        <f>IF([1]metadata!C45="","",[1]metadata!C45)</f>
        <v>KIMURA, MT</v>
      </c>
      <c r="D45" t="str">
        <f>IF([1]metadata!D45="","",[1]metadata!D45)</f>
        <v>Geographic variation of reproductive diapause in the Drosophila auraria complex (Diptera: Drosophilidae)</v>
      </c>
      <c r="E45" t="str">
        <f>IF([1]metadata!E45="","",[1]metadata!E45)</f>
        <v>10.1111/j.1365-3032.1984.tb00784.x</v>
      </c>
      <c r="F45" t="str">
        <f>IF([1]metadata!F45="","",[1]metadata!F45)</f>
        <v>y</v>
      </c>
      <c r="G45" t="str">
        <f>IF([1]metadata!G45="","",[1]metadata!G45)</f>
        <v>a</v>
      </c>
      <c r="H45" t="str">
        <f>IF([1]metadata!H45="","",[1]metadata!H45)</f>
        <v>i</v>
      </c>
      <c r="I45">
        <f>IF([1]metadata!I45="","",[1]metadata!I45)</f>
        <v>10</v>
      </c>
      <c r="J45">
        <f>IF([1]metadata!J45="",0,[1]metadata!J45)</f>
        <v>7</v>
      </c>
      <c r="K45" t="str">
        <f>IF([1]metadata!K45="","",[1]metadata!K45)</f>
        <v>n</v>
      </c>
      <c r="L45" t="str">
        <f>IF([1]metadata!L45="","",[1]metadata!L45)</f>
        <v>Drosophila auraria</v>
      </c>
      <c r="M45" t="str">
        <f>IF([1]metadata!M45="","",[1]metadata!M45)</f>
        <v>diptera</v>
      </c>
      <c r="N45" t="str">
        <f>IF([1]metadata!N45="","",[1]metadata!N45)</f>
        <v>KO</v>
      </c>
      <c r="O45">
        <f>IF([1]metadata!O45="","",[1]metadata!O45)</f>
        <v>44.774360999999999</v>
      </c>
      <c r="P45">
        <f>IF([1]metadata!P45="","",[1]metadata!P45)</f>
        <v>142.254389</v>
      </c>
      <c r="Q45">
        <f>IF([1]metadata!Q45="","",[1]metadata!Q45)</f>
        <v>0.1</v>
      </c>
      <c r="R45" t="str">
        <f>IF([1]metadata!R45="","",[1]metadata!R45)</f>
        <v/>
      </c>
      <c r="S45" t="str">
        <f>IF([1]metadata!S45="","",[1]metadata!S45)</f>
        <v/>
      </c>
      <c r="T45">
        <f>IF([1]metadata!T45="","",[1]metadata!T45)</f>
        <v>110</v>
      </c>
      <c r="U45" t="str">
        <f>IF([1]metadata!U45="","",[1]metadata!U45)</f>
        <v>global average</v>
      </c>
      <c r="V45" t="str">
        <f>IF([1]metadata!V45="","",[1]metadata!V45)</f>
        <v/>
      </c>
      <c r="W45">
        <f>IF([1]metadata!W45="","",[1]metadata!W45)</f>
        <v>6</v>
      </c>
      <c r="X45" t="str">
        <f>IF([1]metadata!X45="","",[1]metadata!X45)</f>
        <v/>
      </c>
      <c r="Y45" t="str">
        <f>IF([1]metadata!Y45="","",[1]metadata!Y45)</f>
        <v/>
      </c>
      <c r="Z45" t="str">
        <f>IF([1]metadata!Z45="","",[1]metadata!Z45)</f>
        <v/>
      </c>
    </row>
    <row r="46" spans="1:26" hidden="1" x14ac:dyDescent="0.3">
      <c r="A46">
        <f>IF([1]metadata!A46="","",[1]metadata!A46)</f>
        <v>6</v>
      </c>
      <c r="B46" t="str">
        <f>IF([1]metadata!B46="","",[1]metadata!B46)</f>
        <v>6-SP</v>
      </c>
      <c r="C46" t="str">
        <f>IF([1]metadata!C46="","",[1]metadata!C46)</f>
        <v>KIMURA, MT</v>
      </c>
      <c r="D46" t="str">
        <f>IF([1]metadata!D46="","",[1]metadata!D46)</f>
        <v>Geographic variation of reproductive diapause in the Drosophila auraria complex (Diptera: Drosophilidae)</v>
      </c>
      <c r="E46" t="str">
        <f>IF([1]metadata!E46="","",[1]metadata!E46)</f>
        <v>10.1111/j.1365-3032.1984.tb00784.x</v>
      </c>
      <c r="F46" t="str">
        <f>IF([1]metadata!F46="","",[1]metadata!F46)</f>
        <v>y</v>
      </c>
      <c r="G46" t="str">
        <f>IF([1]metadata!G46="","",[1]metadata!G46)</f>
        <v>a</v>
      </c>
      <c r="H46" t="str">
        <f>IF([1]metadata!H46="","",[1]metadata!H46)</f>
        <v>i</v>
      </c>
      <c r="I46">
        <f>IF([1]metadata!I46="","",[1]metadata!I46)</f>
        <v>10</v>
      </c>
      <c r="J46">
        <f>IF([1]metadata!J46="",0,[1]metadata!J46)</f>
        <v>5</v>
      </c>
      <c r="K46" t="str">
        <f>IF([1]metadata!K46="","",[1]metadata!K46)</f>
        <v>n</v>
      </c>
      <c r="L46" t="str">
        <f>IF([1]metadata!L46="","",[1]metadata!L46)</f>
        <v>Drosophila auraria</v>
      </c>
      <c r="M46" t="str">
        <f>IF([1]metadata!M46="","",[1]metadata!M46)</f>
        <v>diptera</v>
      </c>
      <c r="N46" t="str">
        <f>IF([1]metadata!N46="","",[1]metadata!N46)</f>
        <v>SP</v>
      </c>
      <c r="O46">
        <f>IF([1]metadata!O46="","",[1]metadata!O46)</f>
        <v>43.06861</v>
      </c>
      <c r="P46">
        <f>IF([1]metadata!P46="","",[1]metadata!P46)</f>
        <v>141.35077999999999</v>
      </c>
      <c r="Q46">
        <f>IF([1]metadata!Q46="","",[1]metadata!Q46)</f>
        <v>0.1</v>
      </c>
      <c r="R46" t="str">
        <f>IF([1]metadata!R46="","",[1]metadata!R46)</f>
        <v/>
      </c>
      <c r="S46" t="str">
        <f>IF([1]metadata!S46="","",[1]metadata!S46)</f>
        <v/>
      </c>
      <c r="T46">
        <f>IF([1]metadata!T46="","",[1]metadata!T46)</f>
        <v>110</v>
      </c>
      <c r="U46" t="str">
        <f>IF([1]metadata!U46="","",[1]metadata!U46)</f>
        <v>global average</v>
      </c>
      <c r="V46" t="str">
        <f>IF([1]metadata!V46="","",[1]metadata!V46)</f>
        <v/>
      </c>
      <c r="W46">
        <f>IF([1]metadata!W46="","",[1]metadata!W46)</f>
        <v>6</v>
      </c>
      <c r="X46" t="str">
        <f>IF([1]metadata!X46="","",[1]metadata!X46)</f>
        <v/>
      </c>
      <c r="Y46" t="str">
        <f>IF([1]metadata!Y46="","",[1]metadata!Y46)</f>
        <v/>
      </c>
      <c r="Z46" t="str">
        <f>IF([1]metadata!Z46="","",[1]metadata!Z46)</f>
        <v/>
      </c>
    </row>
    <row r="47" spans="1:26" hidden="1" x14ac:dyDescent="0.3">
      <c r="A47">
        <f>IF([1]metadata!A47="","",[1]metadata!A47)</f>
        <v>6</v>
      </c>
      <c r="B47" t="str">
        <f>IF([1]metadata!B47="","",[1]metadata!B47)</f>
        <v>6-ON</v>
      </c>
      <c r="C47" t="str">
        <f>IF([1]metadata!C47="","",[1]metadata!C47)</f>
        <v>KIMURA, MT</v>
      </c>
      <c r="D47" t="str">
        <f>IF([1]metadata!D47="","",[1]metadata!D47)</f>
        <v>Geographic variation of reproductive diapause in the Drosophila auraria complex (Diptera: Drosophilidae)</v>
      </c>
      <c r="E47" t="str">
        <f>IF([1]metadata!E47="","",[1]metadata!E47)</f>
        <v>10.1111/j.1365-3032.1984.tb00784.x</v>
      </c>
      <c r="F47" t="str">
        <f>IF([1]metadata!F47="","",[1]metadata!F47)</f>
        <v>y</v>
      </c>
      <c r="G47" t="str">
        <f>IF([1]metadata!G47="","",[1]metadata!G47)</f>
        <v>a</v>
      </c>
      <c r="H47" t="str">
        <f>IF([1]metadata!H47="","",[1]metadata!H47)</f>
        <v>i</v>
      </c>
      <c r="I47">
        <f>IF([1]metadata!I47="","",[1]metadata!I47)</f>
        <v>10</v>
      </c>
      <c r="J47">
        <f>IF([1]metadata!J47="",0,[1]metadata!J47)</f>
        <v>7</v>
      </c>
      <c r="K47" t="str">
        <f>IF([1]metadata!K47="","",[1]metadata!K47)</f>
        <v>n</v>
      </c>
      <c r="L47" t="str">
        <f>IF([1]metadata!L47="","",[1]metadata!L47)</f>
        <v>Drosophila auraria</v>
      </c>
      <c r="M47" t="str">
        <f>IF([1]metadata!M47="","",[1]metadata!M47)</f>
        <v>diptera</v>
      </c>
      <c r="N47" t="str">
        <f>IF([1]metadata!N47="","",[1]metadata!N47)</f>
        <v>ON</v>
      </c>
      <c r="O47">
        <f>IF([1]metadata!O47="","",[1]metadata!O47)</f>
        <v>41.972000000000001</v>
      </c>
      <c r="P47">
        <f>IF([1]metadata!P47="","",[1]metadata!P47)</f>
        <v>140.66909999999999</v>
      </c>
      <c r="Q47">
        <f>IF([1]metadata!Q47="","",[1]metadata!Q47)</f>
        <v>0.1</v>
      </c>
      <c r="R47" t="str">
        <f>IF([1]metadata!R47="","",[1]metadata!R47)</f>
        <v/>
      </c>
      <c r="S47" t="str">
        <f>IF([1]metadata!S47="","",[1]metadata!S47)</f>
        <v/>
      </c>
      <c r="T47">
        <f>IF([1]metadata!T47="","",[1]metadata!T47)</f>
        <v>110</v>
      </c>
      <c r="U47" t="str">
        <f>IF([1]metadata!U47="","",[1]metadata!U47)</f>
        <v>global average</v>
      </c>
      <c r="V47" t="str">
        <f>IF([1]metadata!V47="","",[1]metadata!V47)</f>
        <v/>
      </c>
      <c r="W47">
        <f>IF([1]metadata!W47="","",[1]metadata!W47)</f>
        <v>6</v>
      </c>
      <c r="X47" t="str">
        <f>IF([1]metadata!X47="","",[1]metadata!X47)</f>
        <v/>
      </c>
      <c r="Y47" t="str">
        <f>IF([1]metadata!Y47="","",[1]metadata!Y47)</f>
        <v/>
      </c>
      <c r="Z47" t="str">
        <f>IF([1]metadata!Z47="","",[1]metadata!Z47)</f>
        <v/>
      </c>
    </row>
    <row r="48" spans="1:26" hidden="1" x14ac:dyDescent="0.3">
      <c r="A48">
        <f>IF([1]metadata!A48="","",[1]metadata!A48)</f>
        <v>6</v>
      </c>
      <c r="B48" t="str">
        <f>IF([1]metadata!B48="","",[1]metadata!B48)</f>
        <v>6-SM</v>
      </c>
      <c r="C48" t="str">
        <f>IF([1]metadata!C48="","",[1]metadata!C48)</f>
        <v>KIMURA, MT</v>
      </c>
      <c r="D48" t="str">
        <f>IF([1]metadata!D48="","",[1]metadata!D48)</f>
        <v>Geographic variation of reproductive diapause in the Drosophila auraria complex (Diptera: Drosophilidae)</v>
      </c>
      <c r="E48" t="str">
        <f>IF([1]metadata!E48="","",[1]metadata!E48)</f>
        <v>10.1111/j.1365-3032.1984.tb00784.x</v>
      </c>
      <c r="F48" t="str">
        <f>IF([1]metadata!F48="","",[1]metadata!F48)</f>
        <v>y</v>
      </c>
      <c r="G48" t="str">
        <f>IF([1]metadata!G48="","",[1]metadata!G48)</f>
        <v>a</v>
      </c>
      <c r="H48" t="str">
        <f>IF([1]metadata!H48="","",[1]metadata!H48)</f>
        <v>i</v>
      </c>
      <c r="I48">
        <f>IF([1]metadata!I48="","",[1]metadata!I48)</f>
        <v>10</v>
      </c>
      <c r="J48">
        <f>IF([1]metadata!J48="",0,[1]metadata!J48)</f>
        <v>5</v>
      </c>
      <c r="K48" t="str">
        <f>IF([1]metadata!K48="","",[1]metadata!K48)</f>
        <v>n</v>
      </c>
      <c r="L48" t="str">
        <f>IF([1]metadata!L48="","",[1]metadata!L48)</f>
        <v>Drosophila auraria</v>
      </c>
      <c r="M48" t="str">
        <f>IF([1]metadata!M48="","",[1]metadata!M48)</f>
        <v>diptera</v>
      </c>
      <c r="N48" t="str">
        <f>IF([1]metadata!N48="","",[1]metadata!N48)</f>
        <v>SM</v>
      </c>
      <c r="O48">
        <f>IF([1]metadata!O48="","",[1]metadata!O48)</f>
        <v>40.599027999999997</v>
      </c>
      <c r="P48">
        <f>IF([1]metadata!P48="","",[1]metadata!P48)</f>
        <v>141.39761100000001</v>
      </c>
      <c r="Q48">
        <f>IF([1]metadata!Q48="","",[1]metadata!Q48)</f>
        <v>0.1</v>
      </c>
      <c r="R48" t="str">
        <f>IF([1]metadata!R48="","",[1]metadata!R48)</f>
        <v/>
      </c>
      <c r="S48" t="str">
        <f>IF([1]metadata!S48="","",[1]metadata!S48)</f>
        <v/>
      </c>
      <c r="T48">
        <f>IF([1]metadata!T48="","",[1]metadata!T48)</f>
        <v>110</v>
      </c>
      <c r="U48" t="str">
        <f>IF([1]metadata!U48="","",[1]metadata!U48)</f>
        <v>global average</v>
      </c>
      <c r="V48" t="str">
        <f>IF([1]metadata!V48="","",[1]metadata!V48)</f>
        <v/>
      </c>
      <c r="W48">
        <f>IF([1]metadata!W48="","",[1]metadata!W48)</f>
        <v>6</v>
      </c>
      <c r="X48" t="str">
        <f>IF([1]metadata!X48="","",[1]metadata!X48)</f>
        <v/>
      </c>
      <c r="Y48" t="str">
        <f>IF([1]metadata!Y48="","",[1]metadata!Y48)</f>
        <v/>
      </c>
      <c r="Z48" t="str">
        <f>IF([1]metadata!Z48="","",[1]metadata!Z48)</f>
        <v/>
      </c>
    </row>
    <row r="49" spans="1:26" hidden="1" x14ac:dyDescent="0.3">
      <c r="A49">
        <f>IF([1]metadata!A49="","",[1]metadata!A49)</f>
        <v>6</v>
      </c>
      <c r="B49" t="str">
        <f>IF([1]metadata!B49="","",[1]metadata!B49)</f>
        <v>6-KT</v>
      </c>
      <c r="C49" t="str">
        <f>IF([1]metadata!C49="","",[1]metadata!C49)</f>
        <v>KIMURA, MT</v>
      </c>
      <c r="D49" t="str">
        <f>IF([1]metadata!D49="","",[1]metadata!D49)</f>
        <v>Geographic variation of reproductive diapause in the Drosophila auraria complex (Diptera: Drosophilidae)</v>
      </c>
      <c r="E49" t="str">
        <f>IF([1]metadata!E49="","",[1]metadata!E49)</f>
        <v>10.1111/j.1365-3032.1984.tb00784.x</v>
      </c>
      <c r="F49" t="str">
        <f>IF([1]metadata!F49="","",[1]metadata!F49)</f>
        <v>y</v>
      </c>
      <c r="G49" t="str">
        <f>IF([1]metadata!G49="","",[1]metadata!G49)</f>
        <v>a</v>
      </c>
      <c r="H49" t="str">
        <f>IF([1]metadata!H49="","",[1]metadata!H49)</f>
        <v>i</v>
      </c>
      <c r="I49">
        <f>IF([1]metadata!I49="","",[1]metadata!I49)</f>
        <v>10</v>
      </c>
      <c r="J49">
        <f>IF([1]metadata!J49="",0,[1]metadata!J49)</f>
        <v>4</v>
      </c>
      <c r="K49" t="str">
        <f>IF([1]metadata!K49="","",[1]metadata!K49)</f>
        <v>n</v>
      </c>
      <c r="L49" t="str">
        <f>IF([1]metadata!L49="","",[1]metadata!L49)</f>
        <v>Drosophila auraria</v>
      </c>
      <c r="M49" t="str">
        <f>IF([1]metadata!M49="","",[1]metadata!M49)</f>
        <v>diptera</v>
      </c>
      <c r="N49" t="str">
        <f>IF([1]metadata!N49="","",[1]metadata!N49)</f>
        <v>KT</v>
      </c>
      <c r="O49">
        <f>IF([1]metadata!O49="","",[1]metadata!O49)</f>
        <v>39.286749999999998</v>
      </c>
      <c r="P49">
        <f>IF([1]metadata!P49="","",[1]metadata!P49)</f>
        <v>141.11322200000001</v>
      </c>
      <c r="Q49">
        <f>IF([1]metadata!Q49="","",[1]metadata!Q49)</f>
        <v>0.1</v>
      </c>
      <c r="R49" t="str">
        <f>IF([1]metadata!R49="","",[1]metadata!R49)</f>
        <v/>
      </c>
      <c r="S49" t="str">
        <f>IF([1]metadata!S49="","",[1]metadata!S49)</f>
        <v/>
      </c>
      <c r="T49">
        <f>IF([1]metadata!T49="","",[1]metadata!T49)</f>
        <v>110</v>
      </c>
      <c r="U49" t="str">
        <f>IF([1]metadata!U49="","",[1]metadata!U49)</f>
        <v>global average</v>
      </c>
      <c r="V49" t="str">
        <f>IF([1]metadata!V49="","",[1]metadata!V49)</f>
        <v/>
      </c>
      <c r="W49">
        <f>IF([1]metadata!W49="","",[1]metadata!W49)</f>
        <v>6</v>
      </c>
      <c r="X49" t="str">
        <f>IF([1]metadata!X49="","",[1]metadata!X49)</f>
        <v/>
      </c>
      <c r="Y49" t="str">
        <f>IF([1]metadata!Y49="","",[1]metadata!Y49)</f>
        <v/>
      </c>
      <c r="Z49" t="str">
        <f>IF([1]metadata!Z49="","",[1]metadata!Z49)</f>
        <v/>
      </c>
    </row>
    <row r="50" spans="1:26" hidden="1" x14ac:dyDescent="0.3">
      <c r="A50">
        <f>IF([1]metadata!A50="","",[1]metadata!A50)</f>
        <v>6</v>
      </c>
      <c r="B50" t="str">
        <f>IF([1]metadata!B50="","",[1]metadata!B50)</f>
        <v>6-IW</v>
      </c>
      <c r="C50" t="str">
        <f>IF([1]metadata!C50="","",[1]metadata!C50)</f>
        <v>KIMURA, MT</v>
      </c>
      <c r="D50" t="str">
        <f>IF([1]metadata!D50="","",[1]metadata!D50)</f>
        <v>Geographic variation of reproductive diapause in the Drosophila auraria complex (Diptera: Drosophilidae)</v>
      </c>
      <c r="E50" t="str">
        <f>IF([1]metadata!E50="","",[1]metadata!E50)</f>
        <v>10.1111/j.1365-3032.1984.tb00784.x</v>
      </c>
      <c r="F50" t="str">
        <f>IF([1]metadata!F50="","",[1]metadata!F50)</f>
        <v>y</v>
      </c>
      <c r="G50" t="str">
        <f>IF([1]metadata!G50="","",[1]metadata!G50)</f>
        <v>a</v>
      </c>
      <c r="H50" t="str">
        <f>IF([1]metadata!H50="","",[1]metadata!H50)</f>
        <v>i</v>
      </c>
      <c r="I50">
        <f>IF([1]metadata!I50="","",[1]metadata!I50)</f>
        <v>10</v>
      </c>
      <c r="J50">
        <f>IF([1]metadata!J50="",0,[1]metadata!J50)</f>
        <v>8</v>
      </c>
      <c r="K50" t="str">
        <f>IF([1]metadata!K50="","",[1]metadata!K50)</f>
        <v>n</v>
      </c>
      <c r="L50" t="str">
        <f>IF([1]metadata!L50="","",[1]metadata!L50)</f>
        <v>Drosophila auraria</v>
      </c>
      <c r="M50" t="str">
        <f>IF([1]metadata!M50="","",[1]metadata!M50)</f>
        <v>diptera</v>
      </c>
      <c r="N50" t="str">
        <f>IF([1]metadata!N50="","",[1]metadata!N50)</f>
        <v>IW</v>
      </c>
      <c r="O50">
        <f>IF([1]metadata!O50="","",[1]metadata!O50)</f>
        <v>38.104278000000001</v>
      </c>
      <c r="P50">
        <f>IF([1]metadata!P50="","",[1]metadata!P50)</f>
        <v>140.87016</v>
      </c>
      <c r="Q50">
        <f>IF([1]metadata!Q50="","",[1]metadata!Q50)</f>
        <v>0.1</v>
      </c>
      <c r="R50" t="str">
        <f>IF([1]metadata!R50="","",[1]metadata!R50)</f>
        <v/>
      </c>
      <c r="S50" t="str">
        <f>IF([1]metadata!S50="","",[1]metadata!S50)</f>
        <v/>
      </c>
      <c r="T50">
        <f>IF([1]metadata!T50="","",[1]metadata!T50)</f>
        <v>110</v>
      </c>
      <c r="U50" t="str">
        <f>IF([1]metadata!U50="","",[1]metadata!U50)</f>
        <v>global average</v>
      </c>
      <c r="V50" t="str">
        <f>IF([1]metadata!V50="","",[1]metadata!V50)</f>
        <v/>
      </c>
      <c r="W50">
        <f>IF([1]metadata!W50="","",[1]metadata!W50)</f>
        <v>6</v>
      </c>
      <c r="X50" t="str">
        <f>IF([1]metadata!X50="","",[1]metadata!X50)</f>
        <v/>
      </c>
      <c r="Y50" t="str">
        <f>IF([1]metadata!Y50="","",[1]metadata!Y50)</f>
        <v/>
      </c>
      <c r="Z50" t="str">
        <f>IF([1]metadata!Z50="","",[1]metadata!Z50)</f>
        <v/>
      </c>
    </row>
    <row r="51" spans="1:26" hidden="1" x14ac:dyDescent="0.3">
      <c r="A51">
        <f>IF([1]metadata!A51="","",[1]metadata!A51)</f>
        <v>6</v>
      </c>
      <c r="B51" t="str">
        <f>IF([1]metadata!B51="","",[1]metadata!B51)</f>
        <v>6-TS</v>
      </c>
      <c r="C51" t="str">
        <f>IF([1]metadata!C51="","",[1]metadata!C51)</f>
        <v>KIMURA, MT</v>
      </c>
      <c r="D51" t="str">
        <f>IF([1]metadata!D51="","",[1]metadata!D51)</f>
        <v>Geographic variation of reproductive diapause in the Drosophila auraria complex (Diptera: Drosophilidae)</v>
      </c>
      <c r="E51" t="str">
        <f>IF([1]metadata!E51="","",[1]metadata!E51)</f>
        <v>10.1111/j.1365-3032.1984.tb00784.x</v>
      </c>
      <c r="F51" t="str">
        <f>IF([1]metadata!F51="","",[1]metadata!F51)</f>
        <v>y</v>
      </c>
      <c r="G51" t="str">
        <f>IF([1]metadata!G51="","",[1]metadata!G51)</f>
        <v>a</v>
      </c>
      <c r="H51" t="str">
        <f>IF([1]metadata!H51="","",[1]metadata!H51)</f>
        <v>i</v>
      </c>
      <c r="I51">
        <f>IF([1]metadata!I51="","",[1]metadata!I51)</f>
        <v>10</v>
      </c>
      <c r="J51">
        <f>IF([1]metadata!J51="",0,[1]metadata!J51)</f>
        <v>8</v>
      </c>
      <c r="K51" t="str">
        <f>IF([1]metadata!K51="","",[1]metadata!K51)</f>
        <v>n</v>
      </c>
      <c r="L51" t="str">
        <f>IF([1]metadata!L51="","",[1]metadata!L51)</f>
        <v>Drosophila auraria</v>
      </c>
      <c r="M51" t="str">
        <f>IF([1]metadata!M51="","",[1]metadata!M51)</f>
        <v>diptera</v>
      </c>
      <c r="N51" t="str">
        <f>IF([1]metadata!N51="","",[1]metadata!N51)</f>
        <v>TS</v>
      </c>
      <c r="O51">
        <f>IF([1]metadata!O51="","",[1]metadata!O51)</f>
        <v>36.321888999999999</v>
      </c>
      <c r="P51">
        <f>IF([1]metadata!P51="","",[1]metadata!P51)</f>
        <v>139.00327799999999</v>
      </c>
      <c r="Q51">
        <f>IF([1]metadata!Q51="","",[1]metadata!Q51)</f>
        <v>0.1</v>
      </c>
      <c r="R51" t="str">
        <f>IF([1]metadata!R51="","",[1]metadata!R51)</f>
        <v/>
      </c>
      <c r="S51" t="str">
        <f>IF([1]metadata!S51="","",[1]metadata!S51)</f>
        <v/>
      </c>
      <c r="T51">
        <f>IF([1]metadata!T51="","",[1]metadata!T51)</f>
        <v>110</v>
      </c>
      <c r="U51" t="str">
        <f>IF([1]metadata!U51="","",[1]metadata!U51)</f>
        <v>global average</v>
      </c>
      <c r="V51" t="str">
        <f>IF([1]metadata!V51="","",[1]metadata!V51)</f>
        <v/>
      </c>
      <c r="W51">
        <f>IF([1]metadata!W51="","",[1]metadata!W51)</f>
        <v>6</v>
      </c>
      <c r="X51" t="str">
        <f>IF([1]metadata!X51="","",[1]metadata!X51)</f>
        <v/>
      </c>
      <c r="Y51" t="str">
        <f>IF([1]metadata!Y51="","",[1]metadata!Y51)</f>
        <v/>
      </c>
      <c r="Z51" t="str">
        <f>IF([1]metadata!Z51="","",[1]metadata!Z51)</f>
        <v/>
      </c>
    </row>
    <row r="52" spans="1:26" hidden="1" x14ac:dyDescent="0.3">
      <c r="A52">
        <f>IF([1]metadata!A52="","",[1]metadata!A52)</f>
        <v>6</v>
      </c>
      <c r="B52" t="str">
        <f>IF([1]metadata!B52="","",[1]metadata!B52)</f>
        <v>6-TK</v>
      </c>
      <c r="C52" t="str">
        <f>IF([1]metadata!C52="","",[1]metadata!C52)</f>
        <v>KIMURA, MT</v>
      </c>
      <c r="D52" t="str">
        <f>IF([1]metadata!D52="","",[1]metadata!D52)</f>
        <v>Geographic variation of reproductive diapause in the Drosophila auraria complex (Diptera: Drosophilidae)</v>
      </c>
      <c r="E52" t="str">
        <f>IF([1]metadata!E52="","",[1]metadata!E52)</f>
        <v>10.1111/j.1365-3032.1984.tb00784.x</v>
      </c>
      <c r="F52" t="str">
        <f>IF([1]metadata!F52="","",[1]metadata!F52)</f>
        <v>y</v>
      </c>
      <c r="G52" t="str">
        <f>IF([1]metadata!G52="","",[1]metadata!G52)</f>
        <v>a</v>
      </c>
      <c r="H52" t="str">
        <f>IF([1]metadata!H52="","",[1]metadata!H52)</f>
        <v>i</v>
      </c>
      <c r="I52">
        <f>IF([1]metadata!I52="","",[1]metadata!I52)</f>
        <v>10</v>
      </c>
      <c r="J52">
        <f>IF([1]metadata!J52="",0,[1]metadata!J52)</f>
        <v>5</v>
      </c>
      <c r="K52" t="str">
        <f>IF([1]metadata!K52="","",[1]metadata!K52)</f>
        <v>n</v>
      </c>
      <c r="L52" t="str">
        <f>IF([1]metadata!L52="","",[1]metadata!L52)</f>
        <v>Drosophila auraria</v>
      </c>
      <c r="M52" t="str">
        <f>IF([1]metadata!M52="","",[1]metadata!M52)</f>
        <v>diptera</v>
      </c>
      <c r="N52" t="str">
        <f>IF([1]metadata!N52="","",[1]metadata!N52)</f>
        <v>TK</v>
      </c>
      <c r="O52">
        <f>IF([1]metadata!O52="","",[1]metadata!O52)</f>
        <v>34.35</v>
      </c>
      <c r="P52">
        <f>IF([1]metadata!P52="","",[1]metadata!P52)</f>
        <v>134.05000000000001</v>
      </c>
      <c r="Q52">
        <f>IF([1]metadata!Q52="","",[1]metadata!Q52)</f>
        <v>0.1</v>
      </c>
      <c r="R52" t="str">
        <f>IF([1]metadata!R52="","",[1]metadata!R52)</f>
        <v/>
      </c>
      <c r="S52" t="str">
        <f>IF([1]metadata!S52="","",[1]metadata!S52)</f>
        <v/>
      </c>
      <c r="T52">
        <f>IF([1]metadata!T52="","",[1]metadata!T52)</f>
        <v>110</v>
      </c>
      <c r="U52" t="str">
        <f>IF([1]metadata!U52="","",[1]metadata!U52)</f>
        <v>global average</v>
      </c>
      <c r="V52" t="str">
        <f>IF([1]metadata!V52="","",[1]metadata!V52)</f>
        <v/>
      </c>
      <c r="W52">
        <f>IF([1]metadata!W52="","",[1]metadata!W52)</f>
        <v>6</v>
      </c>
      <c r="X52" t="str">
        <f>IF([1]metadata!X52="","",[1]metadata!X52)</f>
        <v/>
      </c>
      <c r="Y52" t="str">
        <f>IF([1]metadata!Y52="","",[1]metadata!Y52)</f>
        <v/>
      </c>
      <c r="Z52" t="str">
        <f>IF([1]metadata!Z52="","",[1]metadata!Z52)</f>
        <v/>
      </c>
    </row>
    <row r="53" spans="1:26" hidden="1" x14ac:dyDescent="0.3">
      <c r="A53">
        <f>IF([1]metadata!A53="","",[1]metadata!A53)</f>
        <v>6</v>
      </c>
      <c r="B53" t="str">
        <f>IF([1]metadata!B53="","",[1]metadata!B53)</f>
        <v>6-OI</v>
      </c>
      <c r="C53" t="str">
        <f>IF([1]metadata!C53="","",[1]metadata!C53)</f>
        <v>KIMURA, MT</v>
      </c>
      <c r="D53" t="str">
        <f>IF([1]metadata!D53="","",[1]metadata!D53)</f>
        <v>Geographic variation of reproductive diapause in the Drosophila auraria complex (Diptera: Drosophilidae)</v>
      </c>
      <c r="E53" t="str">
        <f>IF([1]metadata!E53="","",[1]metadata!E53)</f>
        <v>10.1111/j.1365-3032.1984.tb00784.x</v>
      </c>
      <c r="F53" t="str">
        <f>IF([1]metadata!F53="","",[1]metadata!F53)</f>
        <v>y</v>
      </c>
      <c r="G53" t="str">
        <f>IF([1]metadata!G53="","",[1]metadata!G53)</f>
        <v>a</v>
      </c>
      <c r="H53" t="str">
        <f>IF([1]metadata!H53="","",[1]metadata!H53)</f>
        <v>i</v>
      </c>
      <c r="I53">
        <f>IF([1]metadata!I53="","",[1]metadata!I53)</f>
        <v>10</v>
      </c>
      <c r="J53">
        <f>IF([1]metadata!J53="",0,[1]metadata!J53)</f>
        <v>7</v>
      </c>
      <c r="K53" t="str">
        <f>IF([1]metadata!K53="","",[1]metadata!K53)</f>
        <v>n</v>
      </c>
      <c r="L53" t="str">
        <f>IF([1]metadata!L53="","",[1]metadata!L53)</f>
        <v>Drosophila auraria</v>
      </c>
      <c r="M53" t="str">
        <f>IF([1]metadata!M53="","",[1]metadata!M53)</f>
        <v>diptera</v>
      </c>
      <c r="N53" t="str">
        <f>IF([1]metadata!N53="","",[1]metadata!N53)</f>
        <v>OI</v>
      </c>
      <c r="O53">
        <f>IF([1]metadata!O53="","",[1]metadata!O53)</f>
        <v>33.233333000000002</v>
      </c>
      <c r="P53">
        <f>IF([1]metadata!P53="","",[1]metadata!P53)</f>
        <v>131.60666699999999</v>
      </c>
      <c r="Q53">
        <f>IF([1]metadata!Q53="","",[1]metadata!Q53)</f>
        <v>0.1</v>
      </c>
      <c r="R53" t="str">
        <f>IF([1]metadata!R53="","",[1]metadata!R53)</f>
        <v/>
      </c>
      <c r="S53" t="str">
        <f>IF([1]metadata!S53="","",[1]metadata!S53)</f>
        <v/>
      </c>
      <c r="T53">
        <f>IF([1]metadata!T53="","",[1]metadata!T53)</f>
        <v>110</v>
      </c>
      <c r="U53" t="str">
        <f>IF([1]metadata!U53="","",[1]metadata!U53)</f>
        <v>global average</v>
      </c>
      <c r="V53" t="str">
        <f>IF([1]metadata!V53="","",[1]metadata!V53)</f>
        <v/>
      </c>
      <c r="W53">
        <f>IF([1]metadata!W53="","",[1]metadata!W53)</f>
        <v>6</v>
      </c>
      <c r="X53" t="str">
        <f>IF([1]metadata!X53="","",[1]metadata!X53)</f>
        <v/>
      </c>
      <c r="Y53" t="str">
        <f>IF([1]metadata!Y53="","",[1]metadata!Y53)</f>
        <v/>
      </c>
      <c r="Z53" t="str">
        <f>IF([1]metadata!Z53="","",[1]metadata!Z53)</f>
        <v/>
      </c>
    </row>
    <row r="54" spans="1:26" hidden="1" x14ac:dyDescent="0.3">
      <c r="A54">
        <f>IF([1]metadata!A54="","",[1]metadata!A54)</f>
        <v>6</v>
      </c>
      <c r="B54" t="str">
        <f>IF([1]metadata!B54="","",[1]metadata!B54)</f>
        <v>6-MY</v>
      </c>
      <c r="C54" t="str">
        <f>IF([1]metadata!C54="","",[1]metadata!C54)</f>
        <v>KIMURA, MT</v>
      </c>
      <c r="D54" t="str">
        <f>IF([1]metadata!D54="","",[1]metadata!D54)</f>
        <v>Geographic variation of reproductive diapause in the Drosophila auraria complex (Diptera: Drosophilidae)</v>
      </c>
      <c r="E54" t="str">
        <f>IF([1]metadata!E54="","",[1]metadata!E54)</f>
        <v>10.1111/j.1365-3032.1984.tb00784.x</v>
      </c>
      <c r="F54" t="str">
        <f>IF([1]metadata!F54="","",[1]metadata!F54)</f>
        <v>y</v>
      </c>
      <c r="G54" t="str">
        <f>IF([1]metadata!G54="","",[1]metadata!G54)</f>
        <v>a</v>
      </c>
      <c r="H54" t="str">
        <f>IF([1]metadata!H54="","",[1]metadata!H54)</f>
        <v>i</v>
      </c>
      <c r="I54">
        <f>IF([1]metadata!I54="","",[1]metadata!I54)</f>
        <v>10</v>
      </c>
      <c r="J54">
        <f>IF([1]metadata!J54="",0,[1]metadata!J54)</f>
        <v>7</v>
      </c>
      <c r="K54" t="str">
        <f>IF([1]metadata!K54="","",[1]metadata!K54)</f>
        <v>n</v>
      </c>
      <c r="L54" t="str">
        <f>IF([1]metadata!L54="","",[1]metadata!L54)</f>
        <v>Drosophila auraria</v>
      </c>
      <c r="M54" t="str">
        <f>IF([1]metadata!M54="","",[1]metadata!M54)</f>
        <v>diptera</v>
      </c>
      <c r="N54" t="str">
        <f>IF([1]metadata!N54="","",[1]metadata!N54)</f>
        <v>MY</v>
      </c>
      <c r="O54" t="str">
        <f>IF([1]metadata!O54="","",[1]metadata!O54)</f>
        <v>31.916667,</v>
      </c>
      <c r="P54">
        <f>IF([1]metadata!P54="","",[1]metadata!P54)</f>
        <v>131.41666699999999</v>
      </c>
      <c r="Q54">
        <f>IF([1]metadata!Q54="","",[1]metadata!Q54)</f>
        <v>0.1</v>
      </c>
      <c r="R54" t="str">
        <f>IF([1]metadata!R54="","",[1]metadata!R54)</f>
        <v/>
      </c>
      <c r="S54" t="str">
        <f>IF([1]metadata!S54="","",[1]metadata!S54)</f>
        <v/>
      </c>
      <c r="T54">
        <f>IF([1]metadata!T54="","",[1]metadata!T54)</f>
        <v>110</v>
      </c>
      <c r="U54" t="str">
        <f>IF([1]metadata!U54="","",[1]metadata!U54)</f>
        <v>global average</v>
      </c>
      <c r="V54" t="str">
        <f>IF([1]metadata!V54="","",[1]metadata!V54)</f>
        <v/>
      </c>
      <c r="W54">
        <f>IF([1]metadata!W54="","",[1]metadata!W54)</f>
        <v>6</v>
      </c>
      <c r="X54" t="str">
        <f>IF([1]metadata!X54="","",[1]metadata!X54)</f>
        <v/>
      </c>
      <c r="Y54" t="str">
        <f>IF([1]metadata!Y54="","",[1]metadata!Y54)</f>
        <v/>
      </c>
      <c r="Z54" t="str">
        <f>IF([1]metadata!Z54="","",[1]metadata!Z54)</f>
        <v/>
      </c>
    </row>
    <row r="55" spans="1:26" hidden="1" x14ac:dyDescent="0.3">
      <c r="A55">
        <f>IF([1]metadata!A55="","",[1]metadata!A55)</f>
        <v>6</v>
      </c>
      <c r="B55" t="str">
        <f>IF([1]metadata!B55="","",[1]metadata!B55)</f>
        <v>6-ON</v>
      </c>
      <c r="C55" t="str">
        <f>IF([1]metadata!C55="","",[1]metadata!C55)</f>
        <v>KIMURA, MT</v>
      </c>
      <c r="D55" t="str">
        <f>IF([1]metadata!D55="","",[1]metadata!D55)</f>
        <v>Geographic variation of reproductive diapause in the Drosophila auraria complex (Diptera: Drosophilidae)</v>
      </c>
      <c r="E55" t="str">
        <f>IF([1]metadata!E55="","",[1]metadata!E55)</f>
        <v>10.1111/j.1365-3032.1984.tb00784.x</v>
      </c>
      <c r="F55" t="str">
        <f>IF([1]metadata!F55="","",[1]metadata!F55)</f>
        <v>y</v>
      </c>
      <c r="G55" t="str">
        <f>IF([1]metadata!G55="","",[1]metadata!G55)</f>
        <v>a</v>
      </c>
      <c r="H55" t="str">
        <f>IF([1]metadata!H55="","",[1]metadata!H55)</f>
        <v>i</v>
      </c>
      <c r="I55">
        <f>IF([1]metadata!I55="","",[1]metadata!I55)</f>
        <v>7</v>
      </c>
      <c r="J55">
        <f>IF([1]metadata!J55="",0,[1]metadata!J55)</f>
        <v>6</v>
      </c>
      <c r="K55" t="str">
        <f>IF([1]metadata!K55="","",[1]metadata!K55)</f>
        <v>n</v>
      </c>
      <c r="L55" t="str">
        <f>IF([1]metadata!L55="","",[1]metadata!L55)</f>
        <v>Drosophila triauraria</v>
      </c>
      <c r="M55" t="str">
        <f>IF([1]metadata!M55="","",[1]metadata!M55)</f>
        <v>diptera</v>
      </c>
      <c r="N55" t="str">
        <f>IF([1]metadata!N55="","",[1]metadata!N55)</f>
        <v>ON</v>
      </c>
      <c r="O55">
        <f>IF([1]metadata!O55="","",[1]metadata!O55)</f>
        <v>41.972000000000001</v>
      </c>
      <c r="P55">
        <f>IF([1]metadata!P55="","",[1]metadata!P55)</f>
        <v>140.66909999999999</v>
      </c>
      <c r="Q55">
        <f>IF([1]metadata!Q55="","",[1]metadata!Q55)</f>
        <v>0.1</v>
      </c>
      <c r="R55" t="str">
        <f>IF([1]metadata!R55="","",[1]metadata!R55)</f>
        <v/>
      </c>
      <c r="S55" t="str">
        <f>IF([1]metadata!S55="","",[1]metadata!S55)</f>
        <v/>
      </c>
      <c r="T55">
        <f>IF([1]metadata!T55="","",[1]metadata!T55)</f>
        <v>110</v>
      </c>
      <c r="U55" t="str">
        <f>IF([1]metadata!U55="","",[1]metadata!U55)</f>
        <v>global average</v>
      </c>
      <c r="V55" t="str">
        <f>IF([1]metadata!V55="","",[1]metadata!V55)</f>
        <v/>
      </c>
      <c r="W55">
        <f>IF([1]metadata!W55="","",[1]metadata!W55)</f>
        <v>6</v>
      </c>
      <c r="X55" t="str">
        <f>IF([1]metadata!X55="","",[1]metadata!X55)</f>
        <v/>
      </c>
      <c r="Y55" t="str">
        <f>IF([1]metadata!Y55="","",[1]metadata!Y55)</f>
        <v/>
      </c>
      <c r="Z55" t="str">
        <f>IF([1]metadata!Z55="","",[1]metadata!Z55)</f>
        <v/>
      </c>
    </row>
    <row r="56" spans="1:26" hidden="1" x14ac:dyDescent="0.3">
      <c r="A56">
        <f>IF([1]metadata!A56="","",[1]metadata!A56)</f>
        <v>6</v>
      </c>
      <c r="B56" t="str">
        <f>IF([1]metadata!B56="","",[1]metadata!B56)</f>
        <v>6-KT</v>
      </c>
      <c r="C56" t="str">
        <f>IF([1]metadata!C56="","",[1]metadata!C56)</f>
        <v>KIMURA, MT</v>
      </c>
      <c r="D56" t="str">
        <f>IF([1]metadata!D56="","",[1]metadata!D56)</f>
        <v>Geographic variation of reproductive diapause in the Drosophila auraria complex (Diptera: Drosophilidae)</v>
      </c>
      <c r="E56" t="str">
        <f>IF([1]metadata!E56="","",[1]metadata!E56)</f>
        <v>10.1111/j.1365-3032.1984.tb00784.x</v>
      </c>
      <c r="F56" t="str">
        <f>IF([1]metadata!F56="","",[1]metadata!F56)</f>
        <v>y</v>
      </c>
      <c r="G56" t="str">
        <f>IF([1]metadata!G56="","",[1]metadata!G56)</f>
        <v>a</v>
      </c>
      <c r="H56" t="str">
        <f>IF([1]metadata!H56="","",[1]metadata!H56)</f>
        <v>i</v>
      </c>
      <c r="I56">
        <f>IF([1]metadata!I56="","",[1]metadata!I56)</f>
        <v>7</v>
      </c>
      <c r="J56">
        <f>IF([1]metadata!J56="",0,[1]metadata!J56)</f>
        <v>4</v>
      </c>
      <c r="K56" t="str">
        <f>IF([1]metadata!K56="","",[1]metadata!K56)</f>
        <v>n</v>
      </c>
      <c r="L56" t="str">
        <f>IF([1]metadata!L56="","",[1]metadata!L56)</f>
        <v>Drosophila triauraria</v>
      </c>
      <c r="M56" t="str">
        <f>IF([1]metadata!M56="","",[1]metadata!M56)</f>
        <v>diptera</v>
      </c>
      <c r="N56" t="str">
        <f>IF([1]metadata!N56="","",[1]metadata!N56)</f>
        <v>KT</v>
      </c>
      <c r="O56">
        <f>IF([1]metadata!O56="","",[1]metadata!O56)</f>
        <v>39.286749999999998</v>
      </c>
      <c r="P56">
        <f>IF([1]metadata!P56="","",[1]metadata!P56)</f>
        <v>141.11322200000001</v>
      </c>
      <c r="Q56">
        <f>IF([1]metadata!Q56="","",[1]metadata!Q56)</f>
        <v>0.1</v>
      </c>
      <c r="R56" t="str">
        <f>IF([1]metadata!R56="","",[1]metadata!R56)</f>
        <v/>
      </c>
      <c r="S56" t="str">
        <f>IF([1]metadata!S56="","",[1]metadata!S56)</f>
        <v/>
      </c>
      <c r="T56">
        <f>IF([1]metadata!T56="","",[1]metadata!T56)</f>
        <v>110</v>
      </c>
      <c r="U56" t="str">
        <f>IF([1]metadata!U56="","",[1]metadata!U56)</f>
        <v>global average</v>
      </c>
      <c r="V56" t="str">
        <f>IF([1]metadata!V56="","",[1]metadata!V56)</f>
        <v/>
      </c>
      <c r="W56">
        <f>IF([1]metadata!W56="","",[1]metadata!W56)</f>
        <v>6</v>
      </c>
      <c r="X56" t="str">
        <f>IF([1]metadata!X56="","",[1]metadata!X56)</f>
        <v/>
      </c>
      <c r="Y56" t="str">
        <f>IF([1]metadata!Y56="","",[1]metadata!Y56)</f>
        <v/>
      </c>
      <c r="Z56" t="str">
        <f>IF([1]metadata!Z56="","",[1]metadata!Z56)</f>
        <v/>
      </c>
    </row>
    <row r="57" spans="1:26" hidden="1" x14ac:dyDescent="0.3">
      <c r="A57">
        <f>IF([1]metadata!A57="","",[1]metadata!A57)</f>
        <v>6</v>
      </c>
      <c r="B57" t="str">
        <f>IF([1]metadata!B57="","",[1]metadata!B57)</f>
        <v>6-IW</v>
      </c>
      <c r="C57" t="str">
        <f>IF([1]metadata!C57="","",[1]metadata!C57)</f>
        <v>KIMURA, MT</v>
      </c>
      <c r="D57" t="str">
        <f>IF([1]metadata!D57="","",[1]metadata!D57)</f>
        <v>Geographic variation of reproductive diapause in the Drosophila auraria complex (Diptera: Drosophilidae)</v>
      </c>
      <c r="E57" t="str">
        <f>IF([1]metadata!E57="","",[1]metadata!E57)</f>
        <v>10.1111/j.1365-3032.1984.tb00784.x</v>
      </c>
      <c r="F57" t="str">
        <f>IF([1]metadata!F57="","",[1]metadata!F57)</f>
        <v>y</v>
      </c>
      <c r="G57" t="str">
        <f>IF([1]metadata!G57="","",[1]metadata!G57)</f>
        <v>a</v>
      </c>
      <c r="H57" t="str">
        <f>IF([1]metadata!H57="","",[1]metadata!H57)</f>
        <v>i</v>
      </c>
      <c r="I57">
        <f>IF([1]metadata!I57="","",[1]metadata!I57)</f>
        <v>7</v>
      </c>
      <c r="J57">
        <f>IF([1]metadata!J57="",0,[1]metadata!J57)</f>
        <v>7</v>
      </c>
      <c r="K57" t="str">
        <f>IF([1]metadata!K57="","",[1]metadata!K57)</f>
        <v>n</v>
      </c>
      <c r="L57" t="str">
        <f>IF([1]metadata!L57="","",[1]metadata!L57)</f>
        <v>Drosophila triauraria</v>
      </c>
      <c r="M57" t="str">
        <f>IF([1]metadata!M57="","",[1]metadata!M57)</f>
        <v>diptera</v>
      </c>
      <c r="N57" t="str">
        <f>IF([1]metadata!N57="","",[1]metadata!N57)</f>
        <v>IW</v>
      </c>
      <c r="O57">
        <f>IF([1]metadata!O57="","",[1]metadata!O57)</f>
        <v>38.104278000000001</v>
      </c>
      <c r="P57">
        <f>IF([1]metadata!P57="","",[1]metadata!P57)</f>
        <v>140.87016</v>
      </c>
      <c r="Q57">
        <f>IF([1]metadata!Q57="","",[1]metadata!Q57)</f>
        <v>0.1</v>
      </c>
      <c r="R57" t="str">
        <f>IF([1]metadata!R57="","",[1]metadata!R57)</f>
        <v/>
      </c>
      <c r="S57" t="str">
        <f>IF([1]metadata!S57="","",[1]metadata!S57)</f>
        <v/>
      </c>
      <c r="T57">
        <f>IF([1]metadata!T57="","",[1]metadata!T57)</f>
        <v>110</v>
      </c>
      <c r="U57" t="str">
        <f>IF([1]metadata!U57="","",[1]metadata!U57)</f>
        <v>global average</v>
      </c>
      <c r="V57" t="str">
        <f>IF([1]metadata!V57="","",[1]metadata!V57)</f>
        <v/>
      </c>
      <c r="W57">
        <f>IF([1]metadata!W57="","",[1]metadata!W57)</f>
        <v>6</v>
      </c>
      <c r="X57" t="str">
        <f>IF([1]metadata!X57="","",[1]metadata!X57)</f>
        <v/>
      </c>
      <c r="Y57" t="str">
        <f>IF([1]metadata!Y57="","",[1]metadata!Y57)</f>
        <v/>
      </c>
      <c r="Z57" t="str">
        <f>IF([1]metadata!Z57="","",[1]metadata!Z57)</f>
        <v/>
      </c>
    </row>
    <row r="58" spans="1:26" hidden="1" x14ac:dyDescent="0.3">
      <c r="A58">
        <f>IF([1]metadata!A58="","",[1]metadata!A58)</f>
        <v>6</v>
      </c>
      <c r="B58" t="str">
        <f>IF([1]metadata!B58="","",[1]metadata!B58)</f>
        <v>6-TB</v>
      </c>
      <c r="C58" t="str">
        <f>IF([1]metadata!C58="","",[1]metadata!C58)</f>
        <v>KIMURA, MT</v>
      </c>
      <c r="D58" t="str">
        <f>IF([1]metadata!D58="","",[1]metadata!D58)</f>
        <v>Geographic variation of reproductive diapause in the Drosophila auraria complex (Diptera: Drosophilidae)</v>
      </c>
      <c r="E58" t="str">
        <f>IF([1]metadata!E58="","",[1]metadata!E58)</f>
        <v>10.1111/j.1365-3032.1984.tb00784.x</v>
      </c>
      <c r="F58" t="str">
        <f>IF([1]metadata!F58="","",[1]metadata!F58)</f>
        <v>y</v>
      </c>
      <c r="G58" t="str">
        <f>IF([1]metadata!G58="","",[1]metadata!G58)</f>
        <v>a</v>
      </c>
      <c r="H58" t="str">
        <f>IF([1]metadata!H58="","",[1]metadata!H58)</f>
        <v>i</v>
      </c>
      <c r="I58">
        <f>IF([1]metadata!I58="","",[1]metadata!I58)</f>
        <v>7</v>
      </c>
      <c r="J58">
        <f>IF([1]metadata!J58="",0,[1]metadata!J58)</f>
        <v>4</v>
      </c>
      <c r="K58" t="str">
        <f>IF([1]metadata!K58="","",[1]metadata!K58)</f>
        <v>n</v>
      </c>
      <c r="L58" t="str">
        <f>IF([1]metadata!L58="","",[1]metadata!L58)</f>
        <v>Drosophila triauraria</v>
      </c>
      <c r="M58" t="str">
        <f>IF([1]metadata!M58="","",[1]metadata!M58)</f>
        <v>diptera</v>
      </c>
      <c r="N58" t="str">
        <f>IF([1]metadata!N58="","",[1]metadata!N58)</f>
        <v>TB</v>
      </c>
      <c r="O58">
        <f>IF([1]metadata!O58="","",[1]metadata!O58)</f>
        <v>36.083472</v>
      </c>
      <c r="P58">
        <f>IF([1]metadata!P58="","",[1]metadata!P58)</f>
        <v>140.07644400000001</v>
      </c>
      <c r="Q58">
        <f>IF([1]metadata!Q58="","",[1]metadata!Q58)</f>
        <v>0.1</v>
      </c>
      <c r="R58" t="str">
        <f>IF([1]metadata!R58="","",[1]metadata!R58)</f>
        <v/>
      </c>
      <c r="S58" t="str">
        <f>IF([1]metadata!S58="","",[1]metadata!S58)</f>
        <v/>
      </c>
      <c r="T58">
        <f>IF([1]metadata!T58="","",[1]metadata!T58)</f>
        <v>110</v>
      </c>
      <c r="U58" t="str">
        <f>IF([1]metadata!U58="","",[1]metadata!U58)</f>
        <v>global average</v>
      </c>
      <c r="V58" t="str">
        <f>IF([1]metadata!V58="","",[1]metadata!V58)</f>
        <v/>
      </c>
      <c r="W58">
        <f>IF([1]metadata!W58="","",[1]metadata!W58)</f>
        <v>6</v>
      </c>
      <c r="X58" t="str">
        <f>IF([1]metadata!X58="","",[1]metadata!X58)</f>
        <v/>
      </c>
      <c r="Y58" t="str">
        <f>IF([1]metadata!Y58="","",[1]metadata!Y58)</f>
        <v/>
      </c>
      <c r="Z58" t="str">
        <f>IF([1]metadata!Z58="","",[1]metadata!Z58)</f>
        <v/>
      </c>
    </row>
    <row r="59" spans="1:26" hidden="1" x14ac:dyDescent="0.3">
      <c r="A59">
        <f>IF([1]metadata!A59="","",[1]metadata!A59)</f>
        <v>6</v>
      </c>
      <c r="B59" t="str">
        <f>IF([1]metadata!B59="","",[1]metadata!B59)</f>
        <v>6-OI</v>
      </c>
      <c r="C59" t="str">
        <f>IF([1]metadata!C59="","",[1]metadata!C59)</f>
        <v>KIMURA, MT</v>
      </c>
      <c r="D59" t="str">
        <f>IF([1]metadata!D59="","",[1]metadata!D59)</f>
        <v>Geographic variation of reproductive diapause in the Drosophila auraria complex (Diptera: Drosophilidae)</v>
      </c>
      <c r="E59" t="str">
        <f>IF([1]metadata!E59="","",[1]metadata!E59)</f>
        <v>10.1111/j.1365-3032.1984.tb00784.x</v>
      </c>
      <c r="F59" t="str">
        <f>IF([1]metadata!F59="","",[1]metadata!F59)</f>
        <v>y</v>
      </c>
      <c r="G59" t="str">
        <f>IF([1]metadata!G59="","",[1]metadata!G59)</f>
        <v>a</v>
      </c>
      <c r="H59" t="str">
        <f>IF([1]metadata!H59="","",[1]metadata!H59)</f>
        <v>i</v>
      </c>
      <c r="I59">
        <f>IF([1]metadata!I59="","",[1]metadata!I59)</f>
        <v>7</v>
      </c>
      <c r="J59">
        <f>IF([1]metadata!J59="",0,[1]metadata!J59)</f>
        <v>8</v>
      </c>
      <c r="K59" t="str">
        <f>IF([1]metadata!K59="","",[1]metadata!K59)</f>
        <v>n</v>
      </c>
      <c r="L59" t="str">
        <f>IF([1]metadata!L59="","",[1]metadata!L59)</f>
        <v>Drosophila triauraria</v>
      </c>
      <c r="M59" t="str">
        <f>IF([1]metadata!M59="","",[1]metadata!M59)</f>
        <v>diptera</v>
      </c>
      <c r="N59" t="str">
        <f>IF([1]metadata!N59="","",[1]metadata!N59)</f>
        <v>OI</v>
      </c>
      <c r="O59">
        <f>IF([1]metadata!O59="","",[1]metadata!O59)</f>
        <v>33.233333000000002</v>
      </c>
      <c r="P59">
        <f>IF([1]metadata!P59="","",[1]metadata!P59)</f>
        <v>131.60666699999999</v>
      </c>
      <c r="Q59">
        <f>IF([1]metadata!Q59="","",[1]metadata!Q59)</f>
        <v>0.1</v>
      </c>
      <c r="R59" t="str">
        <f>IF([1]metadata!R59="","",[1]metadata!R59)</f>
        <v/>
      </c>
      <c r="S59" t="str">
        <f>IF([1]metadata!S59="","",[1]metadata!S59)</f>
        <v/>
      </c>
      <c r="T59">
        <f>IF([1]metadata!T59="","",[1]metadata!T59)</f>
        <v>110</v>
      </c>
      <c r="U59" t="str">
        <f>IF([1]metadata!U59="","",[1]metadata!U59)</f>
        <v>global average</v>
      </c>
      <c r="V59" t="str">
        <f>IF([1]metadata!V59="","",[1]metadata!V59)</f>
        <v/>
      </c>
      <c r="W59">
        <f>IF([1]metadata!W59="","",[1]metadata!W59)</f>
        <v>6</v>
      </c>
      <c r="X59" t="str">
        <f>IF([1]metadata!X59="","",[1]metadata!X59)</f>
        <v/>
      </c>
      <c r="Y59" t="str">
        <f>IF([1]metadata!Y59="","",[1]metadata!Y59)</f>
        <v/>
      </c>
      <c r="Z59" t="str">
        <f>IF([1]metadata!Z59="","",[1]metadata!Z59)</f>
        <v/>
      </c>
    </row>
    <row r="60" spans="1:26" hidden="1" x14ac:dyDescent="0.3">
      <c r="A60">
        <f>IF([1]metadata!A60="","",[1]metadata!A60)</f>
        <v>6</v>
      </c>
      <c r="B60" t="str">
        <f>IF([1]metadata!B60="","",[1]metadata!B60)</f>
        <v>6-KG</v>
      </c>
      <c r="C60" t="str">
        <f>IF([1]metadata!C60="","",[1]metadata!C60)</f>
        <v>KIMURA, MT</v>
      </c>
      <c r="D60" t="str">
        <f>IF([1]metadata!D60="","",[1]metadata!D60)</f>
        <v>Geographic variation of reproductive diapause in the Drosophila auraria complex (Diptera: Drosophilidae)</v>
      </c>
      <c r="E60" t="str">
        <f>IF([1]metadata!E60="","",[1]metadata!E60)</f>
        <v>10.1111/j.1365-3032.1984.tb00784.x</v>
      </c>
      <c r="F60" t="str">
        <f>IF([1]metadata!F60="","",[1]metadata!F60)</f>
        <v>y</v>
      </c>
      <c r="G60" t="str">
        <f>IF([1]metadata!G60="","",[1]metadata!G60)</f>
        <v>a</v>
      </c>
      <c r="H60" t="str">
        <f>IF([1]metadata!H60="","",[1]metadata!H60)</f>
        <v>i</v>
      </c>
      <c r="I60">
        <f>IF([1]metadata!I60="","",[1]metadata!I60)</f>
        <v>7</v>
      </c>
      <c r="J60">
        <f>IF([1]metadata!J60="",0,[1]metadata!J60)</f>
        <v>8</v>
      </c>
      <c r="K60" t="str">
        <f>IF([1]metadata!K60="","",[1]metadata!K60)</f>
        <v>n</v>
      </c>
      <c r="L60" t="str">
        <f>IF([1]metadata!L60="","",[1]metadata!L60)</f>
        <v>Drosophila triauraria</v>
      </c>
      <c r="M60" t="str">
        <f>IF([1]metadata!M60="","",[1]metadata!M60)</f>
        <v>diptera</v>
      </c>
      <c r="N60" t="str">
        <f>IF([1]metadata!N60="","",[1]metadata!N60)</f>
        <v>KG</v>
      </c>
      <c r="O60">
        <f>IF([1]metadata!O60="","",[1]metadata!O60)</f>
        <v>31.6</v>
      </c>
      <c r="P60">
        <f>IF([1]metadata!P60="","",[1]metadata!P60)</f>
        <v>130.55000000000001</v>
      </c>
      <c r="Q60">
        <f>IF([1]metadata!Q60="","",[1]metadata!Q60)</f>
        <v>0.1</v>
      </c>
      <c r="R60" t="str">
        <f>IF([1]metadata!R60="","",[1]metadata!R60)</f>
        <v/>
      </c>
      <c r="S60" t="str">
        <f>IF([1]metadata!S60="","",[1]metadata!S60)</f>
        <v/>
      </c>
      <c r="T60">
        <f>IF([1]metadata!T60="","",[1]metadata!T60)</f>
        <v>110</v>
      </c>
      <c r="U60" t="str">
        <f>IF([1]metadata!U60="","",[1]metadata!U60)</f>
        <v>global average</v>
      </c>
      <c r="V60" t="str">
        <f>IF([1]metadata!V60="","",[1]metadata!V60)</f>
        <v/>
      </c>
      <c r="W60">
        <f>IF([1]metadata!W60="","",[1]metadata!W60)</f>
        <v>6</v>
      </c>
      <c r="X60" t="str">
        <f>IF([1]metadata!X60="","",[1]metadata!X60)</f>
        <v/>
      </c>
      <c r="Y60" t="str">
        <f>IF([1]metadata!Y60="","",[1]metadata!Y60)</f>
        <v/>
      </c>
      <c r="Z60" t="str">
        <f>IF([1]metadata!Z60="","",[1]metadata!Z60)</f>
        <v/>
      </c>
    </row>
    <row r="61" spans="1:26" hidden="1" x14ac:dyDescent="0.3">
      <c r="A61">
        <f>IF([1]metadata!A61="","",[1]metadata!A61)</f>
        <v>6</v>
      </c>
      <c r="B61" t="str">
        <f>IF([1]metadata!B61="","",[1]metadata!B61)</f>
        <v>6-YK</v>
      </c>
      <c r="C61" t="str">
        <f>IF([1]metadata!C61="","",[1]metadata!C61)</f>
        <v>KIMURA, MT</v>
      </c>
      <c r="D61" t="str">
        <f>IF([1]metadata!D61="","",[1]metadata!D61)</f>
        <v>Geographic variation of reproductive diapause in the Drosophila auraria complex (Diptera: Drosophilidae)</v>
      </c>
      <c r="E61" t="str">
        <f>IF([1]metadata!E61="","",[1]metadata!E61)</f>
        <v>10.1111/j.1365-3032.1984.tb00784.x</v>
      </c>
      <c r="F61" t="str">
        <f>IF([1]metadata!F61="","",[1]metadata!F61)</f>
        <v>y</v>
      </c>
      <c r="G61" t="str">
        <f>IF([1]metadata!G61="","",[1]metadata!G61)</f>
        <v>a</v>
      </c>
      <c r="H61" t="str">
        <f>IF([1]metadata!H61="","",[1]metadata!H61)</f>
        <v>i</v>
      </c>
      <c r="I61">
        <f>IF([1]metadata!I61="","",[1]metadata!I61)</f>
        <v>7</v>
      </c>
      <c r="J61">
        <f>IF([1]metadata!J61="",0,[1]metadata!J61)</f>
        <v>7</v>
      </c>
      <c r="K61" t="str">
        <f>IF([1]metadata!K61="","",[1]metadata!K61)</f>
        <v>n</v>
      </c>
      <c r="L61" t="str">
        <f>IF([1]metadata!L61="","",[1]metadata!L61)</f>
        <v>Drosophila triauraria</v>
      </c>
      <c r="M61" t="str">
        <f>IF([1]metadata!M61="","",[1]metadata!M61)</f>
        <v>diptera</v>
      </c>
      <c r="N61" t="str">
        <f>IF([1]metadata!N61="","",[1]metadata!N61)</f>
        <v>YK</v>
      </c>
      <c r="O61">
        <f>IF([1]metadata!O61="","",[1]metadata!O61)</f>
        <v>30.358611</v>
      </c>
      <c r="P61">
        <f>IF([1]metadata!P61="","",[1]metadata!P61)</f>
        <v>130.52861100000001</v>
      </c>
      <c r="Q61">
        <f>IF([1]metadata!Q61="","",[1]metadata!Q61)</f>
        <v>0.1</v>
      </c>
      <c r="R61" t="str">
        <f>IF([1]metadata!R61="","",[1]metadata!R61)</f>
        <v/>
      </c>
      <c r="S61" t="str">
        <f>IF([1]metadata!S61="","",[1]metadata!S61)</f>
        <v/>
      </c>
      <c r="T61">
        <f>IF([1]metadata!T61="","",[1]metadata!T61)</f>
        <v>110</v>
      </c>
      <c r="U61" t="str">
        <f>IF([1]metadata!U61="","",[1]metadata!U61)</f>
        <v>global average</v>
      </c>
      <c r="V61" t="str">
        <f>IF([1]metadata!V61="","",[1]metadata!V61)</f>
        <v/>
      </c>
      <c r="W61">
        <f>IF([1]metadata!W61="","",[1]metadata!W61)</f>
        <v>6</v>
      </c>
      <c r="X61" t="str">
        <f>IF([1]metadata!X61="","",[1]metadata!X61)</f>
        <v/>
      </c>
      <c r="Y61" t="str">
        <f>IF([1]metadata!Y61="","",[1]metadata!Y61)</f>
        <v/>
      </c>
      <c r="Z61" t="str">
        <f>IF([1]metadata!Z61="","",[1]metadata!Z61)</f>
        <v/>
      </c>
    </row>
    <row r="62" spans="1:26" hidden="1" x14ac:dyDescent="0.3">
      <c r="A62">
        <f>IF([1]metadata!A62="","",[1]metadata!A62)</f>
        <v>6</v>
      </c>
      <c r="B62" t="str">
        <f>IF([1]metadata!B62="","",[1]metadata!B62)</f>
        <v>6-KO</v>
      </c>
      <c r="C62" t="str">
        <f>IF([1]metadata!C62="","",[1]metadata!C62)</f>
        <v>KIMURA, MT</v>
      </c>
      <c r="D62" t="str">
        <f>IF([1]metadata!D62="","",[1]metadata!D62)</f>
        <v>Geographic variation of reproductive diapause in the Drosophila auraria complex (Diptera: Drosophilidae)</v>
      </c>
      <c r="E62" t="str">
        <f>IF([1]metadata!E62="","",[1]metadata!E62)</f>
        <v>10.1111/j.1365-3032.1984.tb00784.x</v>
      </c>
      <c r="F62" t="str">
        <f>IF([1]metadata!F62="","",[1]metadata!F62)</f>
        <v>y</v>
      </c>
      <c r="G62" t="str">
        <f>IF([1]metadata!G62="","",[1]metadata!G62)</f>
        <v>a</v>
      </c>
      <c r="H62" t="str">
        <f>IF([1]metadata!H62="","",[1]metadata!H62)</f>
        <v>i</v>
      </c>
      <c r="I62">
        <f>IF([1]metadata!I62="","",[1]metadata!I62)</f>
        <v>5</v>
      </c>
      <c r="J62">
        <f>IF([1]metadata!J62="",0,[1]metadata!J62)</f>
        <v>4</v>
      </c>
      <c r="K62" t="str">
        <f>IF([1]metadata!K62="","",[1]metadata!K62)</f>
        <v>n</v>
      </c>
      <c r="L62" t="str">
        <f>IF([1]metadata!L62="","",[1]metadata!L62)</f>
        <v>Drosophila subauraria</v>
      </c>
      <c r="M62" t="str">
        <f>IF([1]metadata!M62="","",[1]metadata!M62)</f>
        <v>diptera</v>
      </c>
      <c r="N62" t="str">
        <f>IF([1]metadata!N62="","",[1]metadata!N62)</f>
        <v>KO</v>
      </c>
      <c r="O62">
        <f>IF([1]metadata!O62="","",[1]metadata!O62)</f>
        <v>44.774360999999999</v>
      </c>
      <c r="P62">
        <f>IF([1]metadata!P62="","",[1]metadata!P62)</f>
        <v>142.254389</v>
      </c>
      <c r="Q62">
        <f>IF([1]metadata!Q62="","",[1]metadata!Q62)</f>
        <v>0.1</v>
      </c>
      <c r="R62" t="str">
        <f>IF([1]metadata!R62="","",[1]metadata!R62)</f>
        <v/>
      </c>
      <c r="S62" t="str">
        <f>IF([1]metadata!S62="","",[1]metadata!S62)</f>
        <v/>
      </c>
      <c r="T62">
        <f>IF([1]metadata!T62="","",[1]metadata!T62)</f>
        <v>110</v>
      </c>
      <c r="U62" t="str">
        <f>IF([1]metadata!U62="","",[1]metadata!U62)</f>
        <v>global average</v>
      </c>
      <c r="V62" t="str">
        <f>IF([1]metadata!V62="","",[1]metadata!V62)</f>
        <v/>
      </c>
      <c r="W62">
        <f>IF([1]metadata!W62="","",[1]metadata!W62)</f>
        <v>6</v>
      </c>
      <c r="X62" t="str">
        <f>IF([1]metadata!X62="","",[1]metadata!X62)</f>
        <v/>
      </c>
      <c r="Y62" t="str">
        <f>IF([1]metadata!Y62="","",[1]metadata!Y62)</f>
        <v/>
      </c>
      <c r="Z62" t="str">
        <f>IF([1]metadata!Z62="","",[1]metadata!Z62)</f>
        <v/>
      </c>
    </row>
    <row r="63" spans="1:26" hidden="1" x14ac:dyDescent="0.3">
      <c r="A63">
        <f>IF([1]metadata!A63="","",[1]metadata!A63)</f>
        <v>6</v>
      </c>
      <c r="B63" t="str">
        <f>IF([1]metadata!B63="","",[1]metadata!B63)</f>
        <v>6-ON</v>
      </c>
      <c r="C63" t="str">
        <f>IF([1]metadata!C63="","",[1]metadata!C63)</f>
        <v>KIMURA, MT</v>
      </c>
      <c r="D63" t="str">
        <f>IF([1]metadata!D63="","",[1]metadata!D63)</f>
        <v>Geographic variation of reproductive diapause in the Drosophila auraria complex (Diptera: Drosophilidae)</v>
      </c>
      <c r="E63" t="str">
        <f>IF([1]metadata!E63="","",[1]metadata!E63)</f>
        <v>10.1111/j.1365-3032.1984.tb00784.x</v>
      </c>
      <c r="F63" t="str">
        <f>IF([1]metadata!F63="","",[1]metadata!F63)</f>
        <v>y</v>
      </c>
      <c r="G63" t="str">
        <f>IF([1]metadata!G63="","",[1]metadata!G63)</f>
        <v>a</v>
      </c>
      <c r="H63" t="str">
        <f>IF([1]metadata!H63="","",[1]metadata!H63)</f>
        <v>i</v>
      </c>
      <c r="I63">
        <f>IF([1]metadata!I63="","",[1]metadata!I63)</f>
        <v>6</v>
      </c>
      <c r="J63">
        <f>IF([1]metadata!J63="",0,[1]metadata!J63)</f>
        <v>7</v>
      </c>
      <c r="K63" t="str">
        <f>IF([1]metadata!K63="","",[1]metadata!K63)</f>
        <v>n</v>
      </c>
      <c r="L63" t="str">
        <f>IF([1]metadata!L63="","",[1]metadata!L63)</f>
        <v>Drosophila subauraria</v>
      </c>
      <c r="M63" t="str">
        <f>IF([1]metadata!M63="","",[1]metadata!M63)</f>
        <v>diptera</v>
      </c>
      <c r="N63" t="str">
        <f>IF([1]metadata!N63="","",[1]metadata!N63)</f>
        <v>ON</v>
      </c>
      <c r="O63">
        <f>IF([1]metadata!O63="","",[1]metadata!O63)</f>
        <v>41.972000000000001</v>
      </c>
      <c r="P63">
        <f>IF([1]metadata!P63="","",[1]metadata!P63)</f>
        <v>140.66909999999999</v>
      </c>
      <c r="Q63">
        <f>IF([1]metadata!Q63="","",[1]metadata!Q63)</f>
        <v>0.1</v>
      </c>
      <c r="R63" t="str">
        <f>IF([1]metadata!R63="","",[1]metadata!R63)</f>
        <v/>
      </c>
      <c r="S63" t="str">
        <f>IF([1]metadata!S63="","",[1]metadata!S63)</f>
        <v/>
      </c>
      <c r="T63">
        <f>IF([1]metadata!T63="","",[1]metadata!T63)</f>
        <v>110</v>
      </c>
      <c r="U63" t="str">
        <f>IF([1]metadata!U63="","",[1]metadata!U63)</f>
        <v>global average</v>
      </c>
      <c r="V63" t="str">
        <f>IF([1]metadata!V63="","",[1]metadata!V63)</f>
        <v/>
      </c>
      <c r="W63">
        <f>IF([1]metadata!W63="","",[1]metadata!W63)</f>
        <v>6</v>
      </c>
      <c r="X63" t="str">
        <f>IF([1]metadata!X63="","",[1]metadata!X63)</f>
        <v/>
      </c>
      <c r="Y63" t="str">
        <f>IF([1]metadata!Y63="","",[1]metadata!Y63)</f>
        <v/>
      </c>
      <c r="Z63" t="str">
        <f>IF([1]metadata!Z63="","",[1]metadata!Z63)</f>
        <v/>
      </c>
    </row>
    <row r="64" spans="1:26" hidden="1" x14ac:dyDescent="0.3">
      <c r="A64">
        <f>IF([1]metadata!A64="","",[1]metadata!A64)</f>
        <v>6</v>
      </c>
      <c r="B64" t="str">
        <f>IF([1]metadata!B64="","",[1]metadata!B64)</f>
        <v>6-SM</v>
      </c>
      <c r="C64" t="str">
        <f>IF([1]metadata!C64="","",[1]metadata!C64)</f>
        <v>KIMURA, MT</v>
      </c>
      <c r="D64" t="str">
        <f>IF([1]metadata!D64="","",[1]metadata!D64)</f>
        <v>Geographic variation of reproductive diapause in the Drosophila auraria complex (Diptera: Drosophilidae)</v>
      </c>
      <c r="E64" t="str">
        <f>IF([1]metadata!E64="","",[1]metadata!E64)</f>
        <v>10.1111/j.1365-3032.1984.tb00784.x</v>
      </c>
      <c r="F64" t="str">
        <f>IF([1]metadata!F64="","",[1]metadata!F64)</f>
        <v>y</v>
      </c>
      <c r="G64" t="str">
        <f>IF([1]metadata!G64="","",[1]metadata!G64)</f>
        <v>a</v>
      </c>
      <c r="H64" t="str">
        <f>IF([1]metadata!H64="","",[1]metadata!H64)</f>
        <v>i</v>
      </c>
      <c r="I64">
        <f>IF([1]metadata!I64="","",[1]metadata!I64)</f>
        <v>7</v>
      </c>
      <c r="J64">
        <f>IF([1]metadata!J64="",0,[1]metadata!J64)</f>
        <v>6</v>
      </c>
      <c r="K64" t="str">
        <f>IF([1]metadata!K64="","",[1]metadata!K64)</f>
        <v>n</v>
      </c>
      <c r="L64" t="str">
        <f>IF([1]metadata!L64="","",[1]metadata!L64)</f>
        <v>Drosophila subauraria</v>
      </c>
      <c r="M64" t="str">
        <f>IF([1]metadata!M64="","",[1]metadata!M64)</f>
        <v>diptera</v>
      </c>
      <c r="N64" t="str">
        <f>IF([1]metadata!N64="","",[1]metadata!N64)</f>
        <v>SM</v>
      </c>
      <c r="O64">
        <f>IF([1]metadata!O64="","",[1]metadata!O64)</f>
        <v>40.599027999999997</v>
      </c>
      <c r="P64">
        <f>IF([1]metadata!P64="","",[1]metadata!P64)</f>
        <v>141.39761100000001</v>
      </c>
      <c r="Q64">
        <f>IF([1]metadata!Q64="","",[1]metadata!Q64)</f>
        <v>0.1</v>
      </c>
      <c r="R64" t="str">
        <f>IF([1]metadata!R64="","",[1]metadata!R64)</f>
        <v/>
      </c>
      <c r="S64" t="str">
        <f>IF([1]metadata!S64="","",[1]metadata!S64)</f>
        <v/>
      </c>
      <c r="T64">
        <f>IF([1]metadata!T64="","",[1]metadata!T64)</f>
        <v>110</v>
      </c>
      <c r="U64" t="str">
        <f>IF([1]metadata!U64="","",[1]metadata!U64)</f>
        <v>global average</v>
      </c>
      <c r="V64" t="str">
        <f>IF([1]metadata!V64="","",[1]metadata!V64)</f>
        <v/>
      </c>
      <c r="W64">
        <f>IF([1]metadata!W64="","",[1]metadata!W64)</f>
        <v>6</v>
      </c>
      <c r="X64" t="str">
        <f>IF([1]metadata!X64="","",[1]metadata!X64)</f>
        <v/>
      </c>
      <c r="Y64" t="str">
        <f>IF([1]metadata!Y64="","",[1]metadata!Y64)</f>
        <v/>
      </c>
      <c r="Z64" t="str">
        <f>IF([1]metadata!Z64="","",[1]metadata!Z64)</f>
        <v/>
      </c>
    </row>
    <row r="65" spans="1:26" hidden="1" x14ac:dyDescent="0.3">
      <c r="A65">
        <f>IF([1]metadata!A65="","",[1]metadata!A65)</f>
        <v>6</v>
      </c>
      <c r="B65" t="str">
        <f>IF([1]metadata!B65="","",[1]metadata!B65)</f>
        <v>6-KT</v>
      </c>
      <c r="C65" t="str">
        <f>IF([1]metadata!C65="","",[1]metadata!C65)</f>
        <v>KIMURA, MT</v>
      </c>
      <c r="D65" t="str">
        <f>IF([1]metadata!D65="","",[1]metadata!D65)</f>
        <v>Geographic variation of reproductive diapause in the Drosophila auraria complex (Diptera: Drosophilidae)</v>
      </c>
      <c r="E65" t="str">
        <f>IF([1]metadata!E65="","",[1]metadata!E65)</f>
        <v>10.1111/j.1365-3032.1984.tb00784.x</v>
      </c>
      <c r="F65" t="str">
        <f>IF([1]metadata!F65="","",[1]metadata!F65)</f>
        <v>y</v>
      </c>
      <c r="G65" t="str">
        <f>IF([1]metadata!G65="","",[1]metadata!G65)</f>
        <v>a</v>
      </c>
      <c r="H65" t="str">
        <f>IF([1]metadata!H65="","",[1]metadata!H65)</f>
        <v>i</v>
      </c>
      <c r="I65">
        <f>IF([1]metadata!I65="","",[1]metadata!I65)</f>
        <v>8</v>
      </c>
      <c r="J65">
        <f>IF([1]metadata!J65="",0,[1]metadata!J65)</f>
        <v>7</v>
      </c>
      <c r="K65" t="str">
        <f>IF([1]metadata!K65="","",[1]metadata!K65)</f>
        <v>n</v>
      </c>
      <c r="L65" t="str">
        <f>IF([1]metadata!L65="","",[1]metadata!L65)</f>
        <v>Drosophila subauraria</v>
      </c>
      <c r="M65" t="str">
        <f>IF([1]metadata!M65="","",[1]metadata!M65)</f>
        <v>diptera</v>
      </c>
      <c r="N65" t="str">
        <f>IF([1]metadata!N65="","",[1]metadata!N65)</f>
        <v>KT</v>
      </c>
      <c r="O65">
        <f>IF([1]metadata!O65="","",[1]metadata!O65)</f>
        <v>39.286749999999998</v>
      </c>
      <c r="P65">
        <f>IF([1]metadata!P65="","",[1]metadata!P65)</f>
        <v>141.11322200000001</v>
      </c>
      <c r="Q65">
        <f>IF([1]metadata!Q65="","",[1]metadata!Q65)</f>
        <v>0.1</v>
      </c>
      <c r="R65" t="str">
        <f>IF([1]metadata!R65="","",[1]metadata!R65)</f>
        <v/>
      </c>
      <c r="S65" t="str">
        <f>IF([1]metadata!S65="","",[1]metadata!S65)</f>
        <v/>
      </c>
      <c r="T65">
        <f>IF([1]metadata!T65="","",[1]metadata!T65)</f>
        <v>110</v>
      </c>
      <c r="U65" t="str">
        <f>IF([1]metadata!U65="","",[1]metadata!U65)</f>
        <v>global average</v>
      </c>
      <c r="V65" t="str">
        <f>IF([1]metadata!V65="","",[1]metadata!V65)</f>
        <v/>
      </c>
      <c r="W65">
        <f>IF([1]metadata!W65="","",[1]metadata!W65)</f>
        <v>6</v>
      </c>
      <c r="X65" t="str">
        <f>IF([1]metadata!X65="","",[1]metadata!X65)</f>
        <v/>
      </c>
      <c r="Y65" t="str">
        <f>IF([1]metadata!Y65="","",[1]metadata!Y65)</f>
        <v/>
      </c>
      <c r="Z65" t="str">
        <f>IF([1]metadata!Z65="","",[1]metadata!Z65)</f>
        <v/>
      </c>
    </row>
    <row r="66" spans="1:26" hidden="1" x14ac:dyDescent="0.3">
      <c r="A66">
        <f>IF([1]metadata!A66="","",[1]metadata!A66)</f>
        <v>6</v>
      </c>
      <c r="B66" t="str">
        <f>IF([1]metadata!B66="","",[1]metadata!B66)</f>
        <v>6-IW</v>
      </c>
      <c r="C66" t="str">
        <f>IF([1]metadata!C66="","",[1]metadata!C66)</f>
        <v>KIMURA, MT</v>
      </c>
      <c r="D66" t="str">
        <f>IF([1]metadata!D66="","",[1]metadata!D66)</f>
        <v>Geographic variation of reproductive diapause in the Drosophila auraria complex (Diptera: Drosophilidae)</v>
      </c>
      <c r="E66" t="str">
        <f>IF([1]metadata!E66="","",[1]metadata!E66)</f>
        <v>10.1111/j.1365-3032.1984.tb00784.x</v>
      </c>
      <c r="F66" t="str">
        <f>IF([1]metadata!F66="","",[1]metadata!F66)</f>
        <v>y</v>
      </c>
      <c r="G66" t="str">
        <f>IF([1]metadata!G66="","",[1]metadata!G66)</f>
        <v>a</v>
      </c>
      <c r="H66" t="str">
        <f>IF([1]metadata!H66="","",[1]metadata!H66)</f>
        <v>i</v>
      </c>
      <c r="I66">
        <f>IF([1]metadata!I66="","",[1]metadata!I66)</f>
        <v>9</v>
      </c>
      <c r="J66">
        <f>IF([1]metadata!J66="",0,[1]metadata!J66)</f>
        <v>7</v>
      </c>
      <c r="K66" t="str">
        <f>IF([1]metadata!K66="","",[1]metadata!K66)</f>
        <v>n</v>
      </c>
      <c r="L66" t="str">
        <f>IF([1]metadata!L66="","",[1]metadata!L66)</f>
        <v>Drosophila subauraria</v>
      </c>
      <c r="M66" t="str">
        <f>IF([1]metadata!M66="","",[1]metadata!M66)</f>
        <v>diptera</v>
      </c>
      <c r="N66" t="str">
        <f>IF([1]metadata!N66="","",[1]metadata!N66)</f>
        <v>IW</v>
      </c>
      <c r="O66">
        <f>IF([1]metadata!O66="","",[1]metadata!O66)</f>
        <v>38.104278000000001</v>
      </c>
      <c r="P66">
        <f>IF([1]metadata!P66="","",[1]metadata!P66)</f>
        <v>140.87016</v>
      </c>
      <c r="Q66">
        <f>IF([1]metadata!Q66="","",[1]metadata!Q66)</f>
        <v>0.1</v>
      </c>
      <c r="R66" t="str">
        <f>IF([1]metadata!R66="","",[1]metadata!R66)</f>
        <v/>
      </c>
      <c r="S66" t="str">
        <f>IF([1]metadata!S66="","",[1]metadata!S66)</f>
        <v/>
      </c>
      <c r="T66">
        <f>IF([1]metadata!T66="","",[1]metadata!T66)</f>
        <v>110</v>
      </c>
      <c r="U66" t="str">
        <f>IF([1]metadata!U66="","",[1]metadata!U66)</f>
        <v>global average</v>
      </c>
      <c r="V66" t="str">
        <f>IF([1]metadata!V66="","",[1]metadata!V66)</f>
        <v/>
      </c>
      <c r="W66">
        <f>IF([1]metadata!W66="","",[1]metadata!W66)</f>
        <v>6</v>
      </c>
      <c r="X66" t="str">
        <f>IF([1]metadata!X66="","",[1]metadata!X66)</f>
        <v/>
      </c>
      <c r="Y66" t="str">
        <f>IF([1]metadata!Y66="","",[1]metadata!Y66)</f>
        <v/>
      </c>
      <c r="Z66" t="str">
        <f>IF([1]metadata!Z66="","",[1]metadata!Z66)</f>
        <v/>
      </c>
    </row>
    <row r="67" spans="1:26" x14ac:dyDescent="0.3">
      <c r="A67">
        <f>IF([1]metadata!A67="","",[1]metadata!A67)</f>
        <v>7</v>
      </c>
      <c r="B67" t="str">
        <f>IF([1]metadata!B67="","",[1]metadata!B67)</f>
        <v>7-</v>
      </c>
      <c r="C67" t="str">
        <f>IF([1]metadata!C67="","",[1]metadata!C67)</f>
        <v>Gomi, T</v>
      </c>
      <c r="D67" t="str">
        <f>IF([1]metadata!D67="","",[1]metadata!D67)</f>
        <v>Geographic variation in critical photoperiod for diapause induction and its temperature dependence in Hyphantria cunea Drury (Lepidoptera: Arctiidae)</v>
      </c>
      <c r="E67" t="str">
        <f>IF([1]metadata!E67="","",[1]metadata!E67)</f>
        <v>10.1007/s004420050220</v>
      </c>
      <c r="F67" t="str">
        <f>IF([1]metadata!F67="","",[1]metadata!F67)</f>
        <v>y-ask</v>
      </c>
      <c r="G67" t="str">
        <f>IF([1]metadata!G67="","",[1]metadata!G67)</f>
        <v>a</v>
      </c>
      <c r="H67" t="str">
        <f>IF([1]metadata!H67="","",[1]metadata!H67)</f>
        <v>i</v>
      </c>
      <c r="I67">
        <f>IF([1]metadata!I67="","",[1]metadata!I67)</f>
        <v>12</v>
      </c>
      <c r="J67">
        <f>IF([1]metadata!J67="",0,[1]metadata!J67)</f>
        <v>0</v>
      </c>
      <c r="K67" t="str">
        <f>IF([1]metadata!K67="","",[1]metadata!K67)</f>
        <v/>
      </c>
      <c r="L67" t="str">
        <f>IF([1]metadata!L67="","",[1]metadata!L67)</f>
        <v/>
      </c>
      <c r="M67" t="str">
        <f>IF([1]metadata!M67="","",[1]metadata!M67)</f>
        <v/>
      </c>
      <c r="N67" t="str">
        <f>IF([1]metadata!N67="","",[1]metadata!N67)</f>
        <v/>
      </c>
      <c r="O67" t="str">
        <f>IF([1]metadata!O67="","",[1]metadata!O67)</f>
        <v/>
      </c>
      <c r="P67" t="str">
        <f>IF([1]metadata!P67="","",[1]metadata!P67)</f>
        <v/>
      </c>
      <c r="Q67" t="str">
        <f>IF([1]metadata!Q67="","",[1]metadata!Q67)</f>
        <v/>
      </c>
      <c r="R67" t="str">
        <f>IF([1]metadata!R67="","",[1]metadata!R67)</f>
        <v/>
      </c>
      <c r="S67" t="str">
        <f>IF([1]metadata!S67="","",[1]metadata!S67)</f>
        <v/>
      </c>
      <c r="T67" t="str">
        <f>IF([1]metadata!T67="","",[1]metadata!T67)</f>
        <v/>
      </c>
      <c r="U67" t="str">
        <f>IF([1]metadata!U67="","",[1]metadata!U67)</f>
        <v/>
      </c>
      <c r="V67" t="str">
        <f>IF([1]metadata!V67="","",[1]metadata!V67)</f>
        <v/>
      </c>
      <c r="W67" t="str">
        <f>IF([1]metadata!W67="","",[1]metadata!W67)</f>
        <v/>
      </c>
      <c r="X67" t="str">
        <f>IF([1]metadata!X67="","",[1]metadata!X67)</f>
        <v/>
      </c>
      <c r="Y67" t="str">
        <f>IF([1]metadata!Y67="","",[1]metadata!Y67)</f>
        <v/>
      </c>
      <c r="Z67" t="str">
        <f>IF([1]metadata!Z67="","",[1]metadata!Z67)</f>
        <v/>
      </c>
    </row>
    <row r="68" spans="1:26" x14ac:dyDescent="0.3">
      <c r="A68">
        <f>IF([1]metadata!A68="","",[1]metadata!A68)</f>
        <v>7</v>
      </c>
      <c r="B68" t="str">
        <f>IF([1]metadata!B68="","",[1]metadata!B68)</f>
        <v>7-</v>
      </c>
      <c r="C68" t="str">
        <f>IF([1]metadata!C68="","",[1]metadata!C68)</f>
        <v>Gomi, T</v>
      </c>
      <c r="D68" t="str">
        <f>IF([1]metadata!D68="","",[1]metadata!D68)</f>
        <v>Geographic variation in critical photoperiod for diapause induction and its temperature dependence in Hyphantria cunea Drury (Lepidoptera: Arctiidae)</v>
      </c>
      <c r="E68" t="str">
        <f>IF([1]metadata!E68="","",[1]metadata!E68)</f>
        <v>10.1007/s004420050220</v>
      </c>
      <c r="F68" t="str">
        <f>IF([1]metadata!F68="","",[1]metadata!F68)</f>
        <v>y-ask</v>
      </c>
      <c r="G68" t="str">
        <f>IF([1]metadata!G68="","",[1]metadata!G68)</f>
        <v/>
      </c>
      <c r="H68" t="str">
        <f>IF([1]metadata!H68="","",[1]metadata!H68)</f>
        <v/>
      </c>
      <c r="I68" t="str">
        <f>IF([1]metadata!I68="","",[1]metadata!I68)</f>
        <v/>
      </c>
      <c r="J68">
        <f>IF([1]metadata!J68="",0,[1]metadata!J68)</f>
        <v>0</v>
      </c>
      <c r="K68" t="str">
        <f>IF([1]metadata!K68="","",[1]metadata!K68)</f>
        <v/>
      </c>
      <c r="L68" t="str">
        <f>IF([1]metadata!L68="","",[1]metadata!L68)</f>
        <v/>
      </c>
      <c r="M68" t="str">
        <f>IF([1]metadata!M68="","",[1]metadata!M68)</f>
        <v/>
      </c>
      <c r="N68" t="str">
        <f>IF([1]metadata!N68="","",[1]metadata!N68)</f>
        <v/>
      </c>
      <c r="O68" t="str">
        <f>IF([1]metadata!O68="","",[1]metadata!O68)</f>
        <v/>
      </c>
      <c r="P68" t="str">
        <f>IF([1]metadata!P68="","",[1]metadata!P68)</f>
        <v/>
      </c>
      <c r="Q68" t="str">
        <f>IF([1]metadata!Q68="","",[1]metadata!Q68)</f>
        <v/>
      </c>
      <c r="R68" t="str">
        <f>IF([1]metadata!R68="","",[1]metadata!R68)</f>
        <v/>
      </c>
      <c r="S68" t="str">
        <f>IF([1]metadata!S68="","",[1]metadata!S68)</f>
        <v/>
      </c>
      <c r="T68" t="str">
        <f>IF([1]metadata!T68="","",[1]metadata!T68)</f>
        <v/>
      </c>
      <c r="U68" t="str">
        <f>IF([1]metadata!U68="","",[1]metadata!U68)</f>
        <v/>
      </c>
      <c r="V68" t="str">
        <f>IF([1]metadata!V68="","",[1]metadata!V68)</f>
        <v/>
      </c>
      <c r="W68" t="str">
        <f>IF([1]metadata!W68="","",[1]metadata!W68)</f>
        <v/>
      </c>
      <c r="X68" t="str">
        <f>IF([1]metadata!X68="","",[1]metadata!X68)</f>
        <v/>
      </c>
      <c r="Y68" t="str">
        <f>IF([1]metadata!Y68="","",[1]metadata!Y68)</f>
        <v/>
      </c>
      <c r="Z68" t="str">
        <f>IF([1]metadata!Z68="","",[1]metadata!Z68)</f>
        <v/>
      </c>
    </row>
    <row r="69" spans="1:26" x14ac:dyDescent="0.3">
      <c r="A69">
        <f>IF([1]metadata!A69="","",[1]metadata!A69)</f>
        <v>7</v>
      </c>
      <c r="B69" t="str">
        <f>IF([1]metadata!B69="","",[1]metadata!B69)</f>
        <v>7-</v>
      </c>
      <c r="C69" t="str">
        <f>IF([1]metadata!C69="","",[1]metadata!C69)</f>
        <v>Gomi, T</v>
      </c>
      <c r="D69" t="str">
        <f>IF([1]metadata!D69="","",[1]metadata!D69)</f>
        <v>Geographic variation in critical photoperiod for diapause induction and its temperature dependence in Hyphantria cunea Drury (Lepidoptera: Arctiidae)</v>
      </c>
      <c r="E69" t="str">
        <f>IF([1]metadata!E69="","",[1]metadata!E69)</f>
        <v>10.1007/s004420050220</v>
      </c>
      <c r="F69" t="str">
        <f>IF([1]metadata!F69="","",[1]metadata!F69)</f>
        <v>y-ask</v>
      </c>
      <c r="G69" t="str">
        <f>IF([1]metadata!G69="","",[1]metadata!G69)</f>
        <v/>
      </c>
      <c r="H69" t="str">
        <f>IF([1]metadata!H69="","",[1]metadata!H69)</f>
        <v/>
      </c>
      <c r="I69" t="str">
        <f>IF([1]metadata!I69="","",[1]metadata!I69)</f>
        <v/>
      </c>
      <c r="J69">
        <f>IF([1]metadata!J69="",0,[1]metadata!J69)</f>
        <v>0</v>
      </c>
      <c r="K69" t="str">
        <f>IF([1]metadata!K69="","",[1]metadata!K69)</f>
        <v/>
      </c>
      <c r="L69" t="str">
        <f>IF([1]metadata!L69="","",[1]metadata!L69)</f>
        <v/>
      </c>
      <c r="M69" t="str">
        <f>IF([1]metadata!M69="","",[1]metadata!M69)</f>
        <v/>
      </c>
      <c r="N69" t="str">
        <f>IF([1]metadata!N69="","",[1]metadata!N69)</f>
        <v/>
      </c>
      <c r="O69" t="str">
        <f>IF([1]metadata!O69="","",[1]metadata!O69)</f>
        <v/>
      </c>
      <c r="P69" t="str">
        <f>IF([1]metadata!P69="","",[1]metadata!P69)</f>
        <v/>
      </c>
      <c r="Q69" t="str">
        <f>IF([1]metadata!Q69="","",[1]metadata!Q69)</f>
        <v/>
      </c>
      <c r="R69" t="str">
        <f>IF([1]metadata!R69="","",[1]metadata!R69)</f>
        <v/>
      </c>
      <c r="S69" t="str">
        <f>IF([1]metadata!S69="","",[1]metadata!S69)</f>
        <v/>
      </c>
      <c r="T69" t="str">
        <f>IF([1]metadata!T69="","",[1]metadata!T69)</f>
        <v/>
      </c>
      <c r="U69" t="str">
        <f>IF([1]metadata!U69="","",[1]metadata!U69)</f>
        <v/>
      </c>
      <c r="V69" t="str">
        <f>IF([1]metadata!V69="","",[1]metadata!V69)</f>
        <v/>
      </c>
      <c r="W69" t="str">
        <f>IF([1]metadata!W69="","",[1]metadata!W69)</f>
        <v/>
      </c>
      <c r="X69" t="str">
        <f>IF([1]metadata!X69="","",[1]metadata!X69)</f>
        <v/>
      </c>
      <c r="Y69" t="str">
        <f>IF([1]metadata!Y69="","",[1]metadata!Y69)</f>
        <v/>
      </c>
      <c r="Z69" t="str">
        <f>IF([1]metadata!Z69="","",[1]metadata!Z69)</f>
        <v/>
      </c>
    </row>
    <row r="70" spans="1:26" x14ac:dyDescent="0.3">
      <c r="A70">
        <f>IF([1]metadata!A70="","",[1]metadata!A70)</f>
        <v>7</v>
      </c>
      <c r="B70" t="str">
        <f>IF([1]metadata!B70="","",[1]metadata!B70)</f>
        <v>7-</v>
      </c>
      <c r="C70" t="str">
        <f>IF([1]metadata!C70="","",[1]metadata!C70)</f>
        <v>Gomi, T</v>
      </c>
      <c r="D70" t="str">
        <f>IF([1]metadata!D70="","",[1]metadata!D70)</f>
        <v>Geographic variation in critical photoperiod for diapause induction and its temperature dependence in Hyphantria cunea Drury (Lepidoptera: Arctiidae)</v>
      </c>
      <c r="E70" t="str">
        <f>IF([1]metadata!E70="","",[1]metadata!E70)</f>
        <v>10.1007/s004420050220</v>
      </c>
      <c r="F70" t="str">
        <f>IF([1]metadata!F70="","",[1]metadata!F70)</f>
        <v>y-ask</v>
      </c>
      <c r="G70" t="str">
        <f>IF([1]metadata!G70="","",[1]metadata!G70)</f>
        <v/>
      </c>
      <c r="H70" t="str">
        <f>IF([1]metadata!H70="","",[1]metadata!H70)</f>
        <v/>
      </c>
      <c r="I70" t="str">
        <f>IF([1]metadata!I70="","",[1]metadata!I70)</f>
        <v/>
      </c>
      <c r="J70">
        <f>IF([1]metadata!J70="",0,[1]metadata!J70)</f>
        <v>0</v>
      </c>
      <c r="K70" t="str">
        <f>IF([1]metadata!K70="","",[1]metadata!K70)</f>
        <v/>
      </c>
      <c r="L70" t="str">
        <f>IF([1]metadata!L70="","",[1]metadata!L70)</f>
        <v/>
      </c>
      <c r="M70" t="str">
        <f>IF([1]metadata!M70="","",[1]metadata!M70)</f>
        <v/>
      </c>
      <c r="N70" t="str">
        <f>IF([1]metadata!N70="","",[1]metadata!N70)</f>
        <v/>
      </c>
      <c r="O70" t="str">
        <f>IF([1]metadata!O70="","",[1]metadata!O70)</f>
        <v/>
      </c>
      <c r="P70" t="str">
        <f>IF([1]metadata!P70="","",[1]metadata!P70)</f>
        <v/>
      </c>
      <c r="Q70" t="str">
        <f>IF([1]metadata!Q70="","",[1]metadata!Q70)</f>
        <v/>
      </c>
      <c r="R70" t="str">
        <f>IF([1]metadata!R70="","",[1]metadata!R70)</f>
        <v/>
      </c>
      <c r="S70" t="str">
        <f>IF([1]metadata!S70="","",[1]metadata!S70)</f>
        <v/>
      </c>
      <c r="T70" t="str">
        <f>IF([1]metadata!T70="","",[1]metadata!T70)</f>
        <v/>
      </c>
      <c r="U70" t="str">
        <f>IF([1]metadata!U70="","",[1]metadata!U70)</f>
        <v/>
      </c>
      <c r="V70" t="str">
        <f>IF([1]metadata!V70="","",[1]metadata!V70)</f>
        <v/>
      </c>
      <c r="W70" t="str">
        <f>IF([1]metadata!W70="","",[1]metadata!W70)</f>
        <v/>
      </c>
      <c r="X70" t="str">
        <f>IF([1]metadata!X70="","",[1]metadata!X70)</f>
        <v/>
      </c>
      <c r="Y70" t="str">
        <f>IF([1]metadata!Y70="","",[1]metadata!Y70)</f>
        <v/>
      </c>
      <c r="Z70" t="str">
        <f>IF([1]metadata!Z70="","",[1]metadata!Z70)</f>
        <v/>
      </c>
    </row>
    <row r="71" spans="1:26" x14ac:dyDescent="0.3">
      <c r="A71">
        <f>IF([1]metadata!A71="","",[1]metadata!A71)</f>
        <v>7</v>
      </c>
      <c r="B71" t="str">
        <f>IF([1]metadata!B71="","",[1]metadata!B71)</f>
        <v>7-</v>
      </c>
      <c r="C71" t="str">
        <f>IF([1]metadata!C71="","",[1]metadata!C71)</f>
        <v>Gomi, T</v>
      </c>
      <c r="D71" t="str">
        <f>IF([1]metadata!D71="","",[1]metadata!D71)</f>
        <v>Geographic variation in critical photoperiod for diapause induction and its temperature dependence in Hyphantria cunea Drury (Lepidoptera: Arctiidae)</v>
      </c>
      <c r="E71" t="str">
        <f>IF([1]metadata!E71="","",[1]metadata!E71)</f>
        <v>10.1007/s004420050220</v>
      </c>
      <c r="F71" t="str">
        <f>IF([1]metadata!F71="","",[1]metadata!F71)</f>
        <v>y-ask</v>
      </c>
      <c r="G71" t="str">
        <f>IF([1]metadata!G71="","",[1]metadata!G71)</f>
        <v/>
      </c>
      <c r="H71" t="str">
        <f>IF([1]metadata!H71="","",[1]metadata!H71)</f>
        <v/>
      </c>
      <c r="I71" t="str">
        <f>IF([1]metadata!I71="","",[1]metadata!I71)</f>
        <v/>
      </c>
      <c r="J71">
        <f>IF([1]metadata!J71="",0,[1]metadata!J71)</f>
        <v>0</v>
      </c>
      <c r="K71" t="str">
        <f>IF([1]metadata!K71="","",[1]metadata!K71)</f>
        <v/>
      </c>
      <c r="L71" t="str">
        <f>IF([1]metadata!L71="","",[1]metadata!L71)</f>
        <v/>
      </c>
      <c r="M71" t="str">
        <f>IF([1]metadata!M71="","",[1]metadata!M71)</f>
        <v/>
      </c>
      <c r="N71" t="str">
        <f>IF([1]metadata!N71="","",[1]metadata!N71)</f>
        <v/>
      </c>
      <c r="O71" t="str">
        <f>IF([1]metadata!O71="","",[1]metadata!O71)</f>
        <v/>
      </c>
      <c r="P71" t="str">
        <f>IF([1]metadata!P71="","",[1]metadata!P71)</f>
        <v/>
      </c>
      <c r="Q71" t="str">
        <f>IF([1]metadata!Q71="","",[1]metadata!Q71)</f>
        <v/>
      </c>
      <c r="R71" t="str">
        <f>IF([1]metadata!R71="","",[1]metadata!R71)</f>
        <v/>
      </c>
      <c r="S71" t="str">
        <f>IF([1]metadata!S71="","",[1]metadata!S71)</f>
        <v/>
      </c>
      <c r="T71" t="str">
        <f>IF([1]metadata!T71="","",[1]metadata!T71)</f>
        <v/>
      </c>
      <c r="U71" t="str">
        <f>IF([1]metadata!U71="","",[1]metadata!U71)</f>
        <v/>
      </c>
      <c r="V71" t="str">
        <f>IF([1]metadata!V71="","",[1]metadata!V71)</f>
        <v/>
      </c>
      <c r="W71" t="str">
        <f>IF([1]metadata!W71="","",[1]metadata!W71)</f>
        <v/>
      </c>
      <c r="X71" t="str">
        <f>IF([1]metadata!X71="","",[1]metadata!X71)</f>
        <v/>
      </c>
      <c r="Y71" t="str">
        <f>IF([1]metadata!Y71="","",[1]metadata!Y71)</f>
        <v/>
      </c>
      <c r="Z71" t="str">
        <f>IF([1]metadata!Z71="","",[1]metadata!Z71)</f>
        <v/>
      </c>
    </row>
    <row r="72" spans="1:26" x14ac:dyDescent="0.3">
      <c r="A72">
        <f>IF([1]metadata!A72="","",[1]metadata!A72)</f>
        <v>7</v>
      </c>
      <c r="B72" t="str">
        <f>IF([1]metadata!B72="","",[1]metadata!B72)</f>
        <v>7-</v>
      </c>
      <c r="C72" t="str">
        <f>IF([1]metadata!C72="","",[1]metadata!C72)</f>
        <v>Gomi, T</v>
      </c>
      <c r="D72" t="str">
        <f>IF([1]metadata!D72="","",[1]metadata!D72)</f>
        <v>Geographic variation in critical photoperiod for diapause induction and its temperature dependence in Hyphantria cunea Drury (Lepidoptera: Arctiidae)</v>
      </c>
      <c r="E72" t="str">
        <f>IF([1]metadata!E72="","",[1]metadata!E72)</f>
        <v>10.1007/s004420050220</v>
      </c>
      <c r="F72" t="str">
        <f>IF([1]metadata!F72="","",[1]metadata!F72)</f>
        <v>y-ask</v>
      </c>
      <c r="G72" t="str">
        <f>IF([1]metadata!G72="","",[1]metadata!G72)</f>
        <v/>
      </c>
      <c r="H72" t="str">
        <f>IF([1]metadata!H72="","",[1]metadata!H72)</f>
        <v/>
      </c>
      <c r="I72" t="str">
        <f>IF([1]metadata!I72="","",[1]metadata!I72)</f>
        <v/>
      </c>
      <c r="J72">
        <f>IF([1]metadata!J72="",0,[1]metadata!J72)</f>
        <v>0</v>
      </c>
      <c r="K72" t="str">
        <f>IF([1]metadata!K72="","",[1]metadata!K72)</f>
        <v/>
      </c>
      <c r="L72" t="str">
        <f>IF([1]metadata!L72="","",[1]metadata!L72)</f>
        <v/>
      </c>
      <c r="M72" t="str">
        <f>IF([1]metadata!M72="","",[1]metadata!M72)</f>
        <v/>
      </c>
      <c r="N72" t="str">
        <f>IF([1]metadata!N72="","",[1]metadata!N72)</f>
        <v/>
      </c>
      <c r="O72" t="str">
        <f>IF([1]metadata!O72="","",[1]metadata!O72)</f>
        <v/>
      </c>
      <c r="P72" t="str">
        <f>IF([1]metadata!P72="","",[1]metadata!P72)</f>
        <v/>
      </c>
      <c r="Q72" t="str">
        <f>IF([1]metadata!Q72="","",[1]metadata!Q72)</f>
        <v/>
      </c>
      <c r="R72" t="str">
        <f>IF([1]metadata!R72="","",[1]metadata!R72)</f>
        <v/>
      </c>
      <c r="S72" t="str">
        <f>IF([1]metadata!S72="","",[1]metadata!S72)</f>
        <v/>
      </c>
      <c r="T72" t="str">
        <f>IF([1]metadata!T72="","",[1]metadata!T72)</f>
        <v/>
      </c>
      <c r="U72" t="str">
        <f>IF([1]metadata!U72="","",[1]metadata!U72)</f>
        <v/>
      </c>
      <c r="V72" t="str">
        <f>IF([1]metadata!V72="","",[1]metadata!V72)</f>
        <v/>
      </c>
      <c r="W72" t="str">
        <f>IF([1]metadata!W72="","",[1]metadata!W72)</f>
        <v/>
      </c>
      <c r="X72" t="str">
        <f>IF([1]metadata!X72="","",[1]metadata!X72)</f>
        <v/>
      </c>
      <c r="Y72" t="str">
        <f>IF([1]metadata!Y72="","",[1]metadata!Y72)</f>
        <v/>
      </c>
      <c r="Z72" t="str">
        <f>IF([1]metadata!Z72="","",[1]metadata!Z72)</f>
        <v/>
      </c>
    </row>
    <row r="73" spans="1:26" x14ac:dyDescent="0.3">
      <c r="A73">
        <f>IF([1]metadata!A73="","",[1]metadata!A73)</f>
        <v>7</v>
      </c>
      <c r="B73" t="str">
        <f>IF([1]metadata!B73="","",[1]metadata!B73)</f>
        <v>7-</v>
      </c>
      <c r="C73" t="str">
        <f>IF([1]metadata!C73="","",[1]metadata!C73)</f>
        <v>Gomi, T</v>
      </c>
      <c r="D73" t="str">
        <f>IF([1]metadata!D73="","",[1]metadata!D73)</f>
        <v>Geographic variation in critical photoperiod for diapause induction and its temperature dependence in Hyphantria cunea Drury (Lepidoptera: Arctiidae)</v>
      </c>
      <c r="E73" t="str">
        <f>IF([1]metadata!E73="","",[1]metadata!E73)</f>
        <v>10.1007/s004420050220</v>
      </c>
      <c r="F73" t="str">
        <f>IF([1]metadata!F73="","",[1]metadata!F73)</f>
        <v>y-ask</v>
      </c>
      <c r="G73" t="str">
        <f>IF([1]metadata!G73="","",[1]metadata!G73)</f>
        <v/>
      </c>
      <c r="H73" t="str">
        <f>IF([1]metadata!H73="","",[1]metadata!H73)</f>
        <v/>
      </c>
      <c r="I73" t="str">
        <f>IF([1]metadata!I73="","",[1]metadata!I73)</f>
        <v/>
      </c>
      <c r="J73">
        <f>IF([1]metadata!J73="",0,[1]metadata!J73)</f>
        <v>0</v>
      </c>
      <c r="K73" t="str">
        <f>IF([1]metadata!K73="","",[1]metadata!K73)</f>
        <v/>
      </c>
      <c r="L73" t="str">
        <f>IF([1]metadata!L73="","",[1]metadata!L73)</f>
        <v/>
      </c>
      <c r="M73" t="str">
        <f>IF([1]metadata!M73="","",[1]metadata!M73)</f>
        <v/>
      </c>
      <c r="N73" t="str">
        <f>IF([1]metadata!N73="","",[1]metadata!N73)</f>
        <v/>
      </c>
      <c r="O73" t="str">
        <f>IF([1]metadata!O73="","",[1]metadata!O73)</f>
        <v/>
      </c>
      <c r="P73" t="str">
        <f>IF([1]metadata!P73="","",[1]metadata!P73)</f>
        <v/>
      </c>
      <c r="Q73" t="str">
        <f>IF([1]metadata!Q73="","",[1]metadata!Q73)</f>
        <v/>
      </c>
      <c r="R73" t="str">
        <f>IF([1]metadata!R73="","",[1]metadata!R73)</f>
        <v/>
      </c>
      <c r="S73" t="str">
        <f>IF([1]metadata!S73="","",[1]metadata!S73)</f>
        <v/>
      </c>
      <c r="T73" t="str">
        <f>IF([1]metadata!T73="","",[1]metadata!T73)</f>
        <v/>
      </c>
      <c r="U73" t="str">
        <f>IF([1]metadata!U73="","",[1]metadata!U73)</f>
        <v/>
      </c>
      <c r="V73" t="str">
        <f>IF([1]metadata!V73="","",[1]metadata!V73)</f>
        <v/>
      </c>
      <c r="W73" t="str">
        <f>IF([1]metadata!W73="","",[1]metadata!W73)</f>
        <v/>
      </c>
      <c r="X73" t="str">
        <f>IF([1]metadata!X73="","",[1]metadata!X73)</f>
        <v/>
      </c>
      <c r="Y73" t="str">
        <f>IF([1]metadata!Y73="","",[1]metadata!Y73)</f>
        <v/>
      </c>
      <c r="Z73" t="str">
        <f>IF([1]metadata!Z73="","",[1]metadata!Z73)</f>
        <v/>
      </c>
    </row>
    <row r="74" spans="1:26" x14ac:dyDescent="0.3">
      <c r="A74">
        <f>IF([1]metadata!A74="","",[1]metadata!A74)</f>
        <v>7</v>
      </c>
      <c r="B74" t="str">
        <f>IF([1]metadata!B74="","",[1]metadata!B74)</f>
        <v>7-</v>
      </c>
      <c r="C74" t="str">
        <f>IF([1]metadata!C74="","",[1]metadata!C74)</f>
        <v>Gomi, T</v>
      </c>
      <c r="D74" t="str">
        <f>IF([1]metadata!D74="","",[1]metadata!D74)</f>
        <v>Geographic variation in critical photoperiod for diapause induction and its temperature dependence in Hyphantria cunea Drury (Lepidoptera: Arctiidae)</v>
      </c>
      <c r="E74" t="str">
        <f>IF([1]metadata!E74="","",[1]metadata!E74)</f>
        <v>10.1007/s004420050220</v>
      </c>
      <c r="F74" t="str">
        <f>IF([1]metadata!F74="","",[1]metadata!F74)</f>
        <v>y-ask</v>
      </c>
      <c r="G74" t="str">
        <f>IF([1]metadata!G74="","",[1]metadata!G74)</f>
        <v/>
      </c>
      <c r="H74" t="str">
        <f>IF([1]metadata!H74="","",[1]metadata!H74)</f>
        <v/>
      </c>
      <c r="I74" t="str">
        <f>IF([1]metadata!I74="","",[1]metadata!I74)</f>
        <v/>
      </c>
      <c r="J74">
        <f>IF([1]metadata!J74="",0,[1]metadata!J74)</f>
        <v>0</v>
      </c>
      <c r="K74" t="str">
        <f>IF([1]metadata!K74="","",[1]metadata!K74)</f>
        <v/>
      </c>
      <c r="L74" t="str">
        <f>IF([1]metadata!L74="","",[1]metadata!L74)</f>
        <v/>
      </c>
      <c r="M74" t="str">
        <f>IF([1]metadata!M74="","",[1]metadata!M74)</f>
        <v/>
      </c>
      <c r="N74" t="str">
        <f>IF([1]metadata!N74="","",[1]metadata!N74)</f>
        <v/>
      </c>
      <c r="O74" t="str">
        <f>IF([1]metadata!O74="","",[1]metadata!O74)</f>
        <v/>
      </c>
      <c r="P74" t="str">
        <f>IF([1]metadata!P74="","",[1]metadata!P74)</f>
        <v/>
      </c>
      <c r="Q74" t="str">
        <f>IF([1]metadata!Q74="","",[1]metadata!Q74)</f>
        <v/>
      </c>
      <c r="R74" t="str">
        <f>IF([1]metadata!R74="","",[1]metadata!R74)</f>
        <v/>
      </c>
      <c r="S74" t="str">
        <f>IF([1]metadata!S74="","",[1]metadata!S74)</f>
        <v/>
      </c>
      <c r="T74" t="str">
        <f>IF([1]metadata!T74="","",[1]metadata!T74)</f>
        <v/>
      </c>
      <c r="U74" t="str">
        <f>IF([1]metadata!U74="","",[1]metadata!U74)</f>
        <v/>
      </c>
      <c r="V74" t="str">
        <f>IF([1]metadata!V74="","",[1]metadata!V74)</f>
        <v/>
      </c>
      <c r="W74" t="str">
        <f>IF([1]metadata!W74="","",[1]metadata!W74)</f>
        <v/>
      </c>
      <c r="X74" t="str">
        <f>IF([1]metadata!X74="","",[1]metadata!X74)</f>
        <v/>
      </c>
      <c r="Y74" t="str">
        <f>IF([1]metadata!Y74="","",[1]metadata!Y74)</f>
        <v/>
      </c>
      <c r="Z74" t="str">
        <f>IF([1]metadata!Z74="","",[1]metadata!Z74)</f>
        <v/>
      </c>
    </row>
    <row r="75" spans="1:26" x14ac:dyDescent="0.3">
      <c r="A75">
        <f>IF([1]metadata!A75="","",[1]metadata!A75)</f>
        <v>7</v>
      </c>
      <c r="B75" t="str">
        <f>IF([1]metadata!B75="","",[1]metadata!B75)</f>
        <v>7-</v>
      </c>
      <c r="C75" t="str">
        <f>IF([1]metadata!C75="","",[1]metadata!C75)</f>
        <v>Gomi, T</v>
      </c>
      <c r="D75" t="str">
        <f>IF([1]metadata!D75="","",[1]metadata!D75)</f>
        <v>Geographic variation in critical photoperiod for diapause induction and its temperature dependence in Hyphantria cunea Drury (Lepidoptera: Arctiidae)</v>
      </c>
      <c r="E75" t="str">
        <f>IF([1]metadata!E75="","",[1]metadata!E75)</f>
        <v>10.1007/s004420050220</v>
      </c>
      <c r="F75" t="str">
        <f>IF([1]metadata!F75="","",[1]metadata!F75)</f>
        <v>y-ask</v>
      </c>
      <c r="G75" t="str">
        <f>IF([1]metadata!G75="","",[1]metadata!G75)</f>
        <v/>
      </c>
      <c r="H75" t="str">
        <f>IF([1]metadata!H75="","",[1]metadata!H75)</f>
        <v/>
      </c>
      <c r="I75" t="str">
        <f>IF([1]metadata!I75="","",[1]metadata!I75)</f>
        <v/>
      </c>
      <c r="J75">
        <f>IF([1]metadata!J75="",0,[1]metadata!J75)</f>
        <v>0</v>
      </c>
      <c r="K75" t="str">
        <f>IF([1]metadata!K75="","",[1]metadata!K75)</f>
        <v/>
      </c>
      <c r="L75" t="str">
        <f>IF([1]metadata!L75="","",[1]metadata!L75)</f>
        <v/>
      </c>
      <c r="M75" t="str">
        <f>IF([1]metadata!M75="","",[1]metadata!M75)</f>
        <v/>
      </c>
      <c r="N75" t="str">
        <f>IF([1]metadata!N75="","",[1]metadata!N75)</f>
        <v/>
      </c>
      <c r="O75" t="str">
        <f>IF([1]metadata!O75="","",[1]metadata!O75)</f>
        <v/>
      </c>
      <c r="P75" t="str">
        <f>IF([1]metadata!P75="","",[1]metadata!P75)</f>
        <v/>
      </c>
      <c r="Q75" t="str">
        <f>IF([1]metadata!Q75="","",[1]metadata!Q75)</f>
        <v/>
      </c>
      <c r="R75" t="str">
        <f>IF([1]metadata!R75="","",[1]metadata!R75)</f>
        <v/>
      </c>
      <c r="S75" t="str">
        <f>IF([1]metadata!S75="","",[1]metadata!S75)</f>
        <v/>
      </c>
      <c r="T75" t="str">
        <f>IF([1]metadata!T75="","",[1]metadata!T75)</f>
        <v/>
      </c>
      <c r="U75" t="str">
        <f>IF([1]metadata!U75="","",[1]metadata!U75)</f>
        <v/>
      </c>
      <c r="V75" t="str">
        <f>IF([1]metadata!V75="","",[1]metadata!V75)</f>
        <v/>
      </c>
      <c r="W75" t="str">
        <f>IF([1]metadata!W75="","",[1]metadata!W75)</f>
        <v/>
      </c>
      <c r="X75" t="str">
        <f>IF([1]metadata!X75="","",[1]metadata!X75)</f>
        <v/>
      </c>
      <c r="Y75" t="str">
        <f>IF([1]metadata!Y75="","",[1]metadata!Y75)</f>
        <v/>
      </c>
      <c r="Z75" t="str">
        <f>IF([1]metadata!Z75="","",[1]metadata!Z75)</f>
        <v/>
      </c>
    </row>
    <row r="76" spans="1:26" x14ac:dyDescent="0.3">
      <c r="A76">
        <f>IF([1]metadata!A76="","",[1]metadata!A76)</f>
        <v>7</v>
      </c>
      <c r="B76" t="str">
        <f>IF([1]metadata!B76="","",[1]metadata!B76)</f>
        <v>7-</v>
      </c>
      <c r="C76" t="str">
        <f>IF([1]metadata!C76="","",[1]metadata!C76)</f>
        <v>Gomi, T</v>
      </c>
      <c r="D76" t="str">
        <f>IF([1]metadata!D76="","",[1]metadata!D76)</f>
        <v>Geographic variation in critical photoperiod for diapause induction and its temperature dependence in Hyphantria cunea Drury (Lepidoptera: Arctiidae)</v>
      </c>
      <c r="E76" t="str">
        <f>IF([1]metadata!E76="","",[1]metadata!E76)</f>
        <v>10.1007/s004420050220</v>
      </c>
      <c r="F76" t="str">
        <f>IF([1]metadata!F76="","",[1]metadata!F76)</f>
        <v>y-ask</v>
      </c>
      <c r="G76" t="str">
        <f>IF([1]metadata!G76="","",[1]metadata!G76)</f>
        <v/>
      </c>
      <c r="H76" t="str">
        <f>IF([1]metadata!H76="","",[1]metadata!H76)</f>
        <v/>
      </c>
      <c r="I76" t="str">
        <f>IF([1]metadata!I76="","",[1]metadata!I76)</f>
        <v/>
      </c>
      <c r="J76">
        <f>IF([1]metadata!J76="",0,[1]metadata!J76)</f>
        <v>0</v>
      </c>
      <c r="K76" t="str">
        <f>IF([1]metadata!K76="","",[1]metadata!K76)</f>
        <v/>
      </c>
      <c r="L76" t="str">
        <f>IF([1]metadata!L76="","",[1]metadata!L76)</f>
        <v/>
      </c>
      <c r="M76" t="str">
        <f>IF([1]metadata!M76="","",[1]metadata!M76)</f>
        <v/>
      </c>
      <c r="N76" t="str">
        <f>IF([1]metadata!N76="","",[1]metadata!N76)</f>
        <v/>
      </c>
      <c r="O76" t="str">
        <f>IF([1]metadata!O76="","",[1]metadata!O76)</f>
        <v/>
      </c>
      <c r="P76" t="str">
        <f>IF([1]metadata!P76="","",[1]metadata!P76)</f>
        <v/>
      </c>
      <c r="Q76" t="str">
        <f>IF([1]metadata!Q76="","",[1]metadata!Q76)</f>
        <v/>
      </c>
      <c r="R76" t="str">
        <f>IF([1]metadata!R76="","",[1]metadata!R76)</f>
        <v/>
      </c>
      <c r="S76" t="str">
        <f>IF([1]metadata!S76="","",[1]metadata!S76)</f>
        <v/>
      </c>
      <c r="T76" t="str">
        <f>IF([1]metadata!T76="","",[1]metadata!T76)</f>
        <v/>
      </c>
      <c r="U76" t="str">
        <f>IF([1]metadata!U76="","",[1]metadata!U76)</f>
        <v/>
      </c>
      <c r="V76" t="str">
        <f>IF([1]metadata!V76="","",[1]metadata!V76)</f>
        <v/>
      </c>
      <c r="W76" t="str">
        <f>IF([1]metadata!W76="","",[1]metadata!W76)</f>
        <v/>
      </c>
      <c r="X76" t="str">
        <f>IF([1]metadata!X76="","",[1]metadata!X76)</f>
        <v/>
      </c>
      <c r="Y76" t="str">
        <f>IF([1]metadata!Y76="","",[1]metadata!Y76)</f>
        <v/>
      </c>
      <c r="Z76" t="str">
        <f>IF([1]metadata!Z76="","",[1]metadata!Z76)</f>
        <v/>
      </c>
    </row>
    <row r="77" spans="1:26" x14ac:dyDescent="0.3">
      <c r="A77">
        <f>IF([1]metadata!A77="","",[1]metadata!A77)</f>
        <v>7</v>
      </c>
      <c r="B77" t="str">
        <f>IF([1]metadata!B77="","",[1]metadata!B77)</f>
        <v>7-</v>
      </c>
      <c r="C77" t="str">
        <f>IF([1]metadata!C77="","",[1]metadata!C77)</f>
        <v>Gomi, T</v>
      </c>
      <c r="D77" t="str">
        <f>IF([1]metadata!D77="","",[1]metadata!D77)</f>
        <v>Geographic variation in critical photoperiod for diapause induction and its temperature dependence in Hyphantria cunea Drury (Lepidoptera: Arctiidae)</v>
      </c>
      <c r="E77" t="str">
        <f>IF([1]metadata!E77="","",[1]metadata!E77)</f>
        <v>10.1007/s004420050220</v>
      </c>
      <c r="F77" t="str">
        <f>IF([1]metadata!F77="","",[1]metadata!F77)</f>
        <v>y-ask</v>
      </c>
      <c r="G77" t="str">
        <f>IF([1]metadata!G77="","",[1]metadata!G77)</f>
        <v/>
      </c>
      <c r="H77" t="str">
        <f>IF([1]metadata!H77="","",[1]metadata!H77)</f>
        <v/>
      </c>
      <c r="I77" t="str">
        <f>IF([1]metadata!I77="","",[1]metadata!I77)</f>
        <v/>
      </c>
      <c r="J77">
        <f>IF([1]metadata!J77="",0,[1]metadata!J77)</f>
        <v>0</v>
      </c>
      <c r="K77" t="str">
        <f>IF([1]metadata!K77="","",[1]metadata!K77)</f>
        <v/>
      </c>
      <c r="L77" t="str">
        <f>IF([1]metadata!L77="","",[1]metadata!L77)</f>
        <v/>
      </c>
      <c r="M77" t="str">
        <f>IF([1]metadata!M77="","",[1]metadata!M77)</f>
        <v/>
      </c>
      <c r="N77" t="str">
        <f>IF([1]metadata!N77="","",[1]metadata!N77)</f>
        <v/>
      </c>
      <c r="O77" t="str">
        <f>IF([1]metadata!O77="","",[1]metadata!O77)</f>
        <v/>
      </c>
      <c r="P77" t="str">
        <f>IF([1]metadata!P77="","",[1]metadata!P77)</f>
        <v/>
      </c>
      <c r="Q77" t="str">
        <f>IF([1]metadata!Q77="","",[1]metadata!Q77)</f>
        <v/>
      </c>
      <c r="R77" t="str">
        <f>IF([1]metadata!R77="","",[1]metadata!R77)</f>
        <v/>
      </c>
      <c r="S77" t="str">
        <f>IF([1]metadata!S77="","",[1]metadata!S77)</f>
        <v/>
      </c>
      <c r="T77" t="str">
        <f>IF([1]metadata!T77="","",[1]metadata!T77)</f>
        <v/>
      </c>
      <c r="U77" t="str">
        <f>IF([1]metadata!U77="","",[1]metadata!U77)</f>
        <v/>
      </c>
      <c r="V77" t="str">
        <f>IF([1]metadata!V77="","",[1]metadata!V77)</f>
        <v/>
      </c>
      <c r="W77" t="str">
        <f>IF([1]metadata!W77="","",[1]metadata!W77)</f>
        <v/>
      </c>
      <c r="X77" t="str">
        <f>IF([1]metadata!X77="","",[1]metadata!X77)</f>
        <v/>
      </c>
      <c r="Y77" t="str">
        <f>IF([1]metadata!Y77="","",[1]metadata!Y77)</f>
        <v/>
      </c>
      <c r="Z77" t="str">
        <f>IF([1]metadata!Z77="","",[1]metadata!Z77)</f>
        <v/>
      </c>
    </row>
    <row r="78" spans="1:26" x14ac:dyDescent="0.3">
      <c r="A78">
        <f>IF([1]metadata!A78="","",[1]metadata!A78)</f>
        <v>7</v>
      </c>
      <c r="B78" t="str">
        <f>IF([1]metadata!B78="","",[1]metadata!B78)</f>
        <v>7-</v>
      </c>
      <c r="C78" t="str">
        <f>IF([1]metadata!C78="","",[1]metadata!C78)</f>
        <v>Gomi, T</v>
      </c>
      <c r="D78" t="str">
        <f>IF([1]metadata!D78="","",[1]metadata!D78)</f>
        <v>Geographic variation in critical photoperiod for diapause induction and its temperature dependence in Hyphantria cunea Drury (Lepidoptera: Arctiidae)</v>
      </c>
      <c r="E78" t="str">
        <f>IF([1]metadata!E78="","",[1]metadata!E78)</f>
        <v>10.1007/s004420050220</v>
      </c>
      <c r="F78" t="str">
        <f>IF([1]metadata!F78="","",[1]metadata!F78)</f>
        <v>y-ask</v>
      </c>
      <c r="G78" t="str">
        <f>IF([1]metadata!G78="","",[1]metadata!G78)</f>
        <v/>
      </c>
      <c r="H78" t="str">
        <f>IF([1]metadata!H78="","",[1]metadata!H78)</f>
        <v/>
      </c>
      <c r="I78" t="str">
        <f>IF([1]metadata!I78="","",[1]metadata!I78)</f>
        <v/>
      </c>
      <c r="J78">
        <f>IF([1]metadata!J78="",0,[1]metadata!J78)</f>
        <v>0</v>
      </c>
      <c r="K78" t="str">
        <f>IF([1]metadata!K78="","",[1]metadata!K78)</f>
        <v/>
      </c>
      <c r="L78" t="str">
        <f>IF([1]metadata!L78="","",[1]metadata!L78)</f>
        <v/>
      </c>
      <c r="M78" t="str">
        <f>IF([1]metadata!M78="","",[1]metadata!M78)</f>
        <v/>
      </c>
      <c r="N78" t="str">
        <f>IF([1]metadata!N78="","",[1]metadata!N78)</f>
        <v/>
      </c>
      <c r="O78" t="str">
        <f>IF([1]metadata!O78="","",[1]metadata!O78)</f>
        <v/>
      </c>
      <c r="P78" t="str">
        <f>IF([1]metadata!P78="","",[1]metadata!P78)</f>
        <v/>
      </c>
      <c r="Q78" t="str">
        <f>IF([1]metadata!Q78="","",[1]metadata!Q78)</f>
        <v/>
      </c>
      <c r="R78" t="str">
        <f>IF([1]metadata!R78="","",[1]metadata!R78)</f>
        <v/>
      </c>
      <c r="S78" t="str">
        <f>IF([1]metadata!S78="","",[1]metadata!S78)</f>
        <v/>
      </c>
      <c r="T78" t="str">
        <f>IF([1]metadata!T78="","",[1]metadata!T78)</f>
        <v/>
      </c>
      <c r="U78" t="str">
        <f>IF([1]metadata!U78="","",[1]metadata!U78)</f>
        <v/>
      </c>
      <c r="V78" t="str">
        <f>IF([1]metadata!V78="","",[1]metadata!V78)</f>
        <v/>
      </c>
      <c r="W78" t="str">
        <f>IF([1]metadata!W78="","",[1]metadata!W78)</f>
        <v/>
      </c>
      <c r="X78" t="str">
        <f>IF([1]metadata!X78="","",[1]metadata!X78)</f>
        <v/>
      </c>
      <c r="Y78" t="str">
        <f>IF([1]metadata!Y78="","",[1]metadata!Y78)</f>
        <v/>
      </c>
      <c r="Z78" t="str">
        <f>IF([1]metadata!Z78="","",[1]metadata!Z78)</f>
        <v/>
      </c>
    </row>
    <row r="79" spans="1:26" hidden="1" x14ac:dyDescent="0.3">
      <c r="A79">
        <f>IF([1]metadata!A79="","",[1]metadata!A79)</f>
        <v>8</v>
      </c>
      <c r="B79" t="str">
        <f>IF([1]metadata!B79="","",[1]metadata!B79)</f>
        <v>8-takaoka</v>
      </c>
      <c r="C79" t="str">
        <f>IF([1]metadata!C79="","",[1]metadata!C79)</f>
        <v>Gomi, T; Adachi, K; Shimizu, A; Tanimoto, K; Kawabata, E; Takeda, M</v>
      </c>
      <c r="D79" t="str">
        <f>IF([1]metadata!D79="","",[1]metadata!D79)</f>
        <v>Northerly shift in voltinism watershed in Hyphantria cunea (Drury) (Lepidoptera: Arctiidae) along the Japan Sea coast: Evidence of global warming?</v>
      </c>
      <c r="E79" t="str">
        <f>IF([1]metadata!E79="","",[1]metadata!E79)</f>
        <v>10.1303/aez.2009.357</v>
      </c>
      <c r="F79" t="str">
        <f>IF([1]metadata!F79="","",[1]metadata!F79)</f>
        <v>y</v>
      </c>
      <c r="G79" t="str">
        <f>IF([1]metadata!G79="","",[1]metadata!G79)</f>
        <v>a</v>
      </c>
      <c r="H79" t="str">
        <f>IF([1]metadata!H79="","",[1]metadata!H79)</f>
        <v>i</v>
      </c>
      <c r="I79">
        <f>IF([1]metadata!I79="","",[1]metadata!I79)</f>
        <v>3</v>
      </c>
      <c r="J79">
        <f>IF([1]metadata!J79="",0,[1]metadata!J79)</f>
        <v>5</v>
      </c>
      <c r="K79" t="str">
        <f>IF([1]metadata!K79="","",[1]metadata!K79)</f>
        <v/>
      </c>
      <c r="L79" t="str">
        <f>IF([1]metadata!L79="","",[1]metadata!L79)</f>
        <v>Hyphantria cunea</v>
      </c>
      <c r="M79" t="str">
        <f>IF([1]metadata!M79="","",[1]metadata!M79)</f>
        <v>lepidoptera</v>
      </c>
      <c r="N79" t="str">
        <f>IF([1]metadata!N79="","",[1]metadata!N79)</f>
        <v>takaoka</v>
      </c>
      <c r="O79">
        <f>IF([1]metadata!O79="","",[1]metadata!O79)</f>
        <v>36.75</v>
      </c>
      <c r="P79">
        <f>IF([1]metadata!P79="","",[1]metadata!P79)</f>
        <v>137.01666666666668</v>
      </c>
      <c r="Q79">
        <f>IF([1]metadata!Q79="","",[1]metadata!Q79)</f>
        <v>0.01</v>
      </c>
      <c r="R79" t="str">
        <f>IF([1]metadata!R79="","",[1]metadata!R79)</f>
        <v/>
      </c>
      <c r="S79" t="str">
        <f>IF([1]metadata!S79="","",[1]metadata!S79)</f>
        <v/>
      </c>
      <c r="T79">
        <f>IF([1]metadata!T79="","",[1]metadata!T79)</f>
        <v>298</v>
      </c>
      <c r="U79" t="str">
        <f>IF([1]metadata!U79="","",[1]metadata!U79)</f>
        <v>pop average</v>
      </c>
      <c r="V79" t="str">
        <f>IF([1]metadata!V79="","",[1]metadata!V79)</f>
        <v/>
      </c>
      <c r="W79">
        <f>IF([1]metadata!W79="","",[1]metadata!W79)</f>
        <v>8</v>
      </c>
      <c r="X79" t="str">
        <f>IF([1]metadata!X79="","",[1]metadata!X79)</f>
        <v/>
      </c>
      <c r="Y79" t="str">
        <f>IF([1]metadata!Y79="","",[1]metadata!Y79)</f>
        <v>pupal</v>
      </c>
      <c r="Z79" t="str">
        <f>IF([1]metadata!Z79="","",[1]metadata!Z79)</f>
        <v/>
      </c>
    </row>
    <row r="80" spans="1:26" hidden="1" x14ac:dyDescent="0.3">
      <c r="A80">
        <f>IF([1]metadata!A80="","",[1]metadata!A80)</f>
        <v>8</v>
      </c>
      <c r="B80" t="str">
        <f>IF([1]metadata!B80="","",[1]metadata!B80)</f>
        <v>8-kanazawa</v>
      </c>
      <c r="C80" t="str">
        <f>IF([1]metadata!C80="","",[1]metadata!C80)</f>
        <v>Gomi, T; Adachi, K; Shimizu, A; Tanimoto, K; Kawabata, E; Takeda, M</v>
      </c>
      <c r="D80" t="str">
        <f>IF([1]metadata!D80="","",[1]metadata!D80)</f>
        <v>Northerly shift in voltinism watershed in Hyphantria cunea (Drury) (Lepidoptera: Arctiidae) along the Japan Sea coast: Evidence of global warming?</v>
      </c>
      <c r="E80" t="str">
        <f>IF([1]metadata!E80="","",[1]metadata!E80)</f>
        <v>10.1303/aez.2009.357</v>
      </c>
      <c r="F80" t="str">
        <f>IF([1]metadata!F80="","",[1]metadata!F80)</f>
        <v>y</v>
      </c>
      <c r="G80" t="str">
        <f>IF([1]metadata!G80="","",[1]metadata!G80)</f>
        <v>a</v>
      </c>
      <c r="H80" t="str">
        <f>IF([1]metadata!H80="","",[1]metadata!H80)</f>
        <v>i</v>
      </c>
      <c r="I80">
        <f>IF([1]metadata!I80="","",[1]metadata!I80)</f>
        <v>3</v>
      </c>
      <c r="J80">
        <f>IF([1]metadata!J80="",0,[1]metadata!J80)</f>
        <v>6</v>
      </c>
      <c r="K80" t="str">
        <f>IF([1]metadata!K80="","",[1]metadata!K80)</f>
        <v/>
      </c>
      <c r="L80" t="str">
        <f>IF([1]metadata!L80="","",[1]metadata!L80)</f>
        <v>Hyphantria cunea</v>
      </c>
      <c r="M80" t="str">
        <f>IF([1]metadata!M80="","",[1]metadata!M80)</f>
        <v>lepidoptera</v>
      </c>
      <c r="N80" t="str">
        <f>IF([1]metadata!N80="","",[1]metadata!N80)</f>
        <v>kanazawa</v>
      </c>
      <c r="O80">
        <f>IF([1]metadata!O80="","",[1]metadata!O80)</f>
        <v>36.56666666666667</v>
      </c>
      <c r="P80">
        <f>IF([1]metadata!P80="","",[1]metadata!P80)</f>
        <v>136.65</v>
      </c>
      <c r="Q80">
        <f>IF([1]metadata!Q80="","",[1]metadata!Q80)</f>
        <v>0.01</v>
      </c>
      <c r="R80" t="str">
        <f>IF([1]metadata!R80="","",[1]metadata!R80)</f>
        <v/>
      </c>
      <c r="S80" t="str">
        <f>IF([1]metadata!S80="","",[1]metadata!S80)</f>
        <v/>
      </c>
      <c r="T80">
        <f>IF([1]metadata!T80="","",[1]metadata!T80)</f>
        <v>312.60000000000002</v>
      </c>
      <c r="U80" t="str">
        <f>IF([1]metadata!U80="","",[1]metadata!U80)</f>
        <v>pop average</v>
      </c>
      <c r="V80" t="str">
        <f>IF([1]metadata!V80="","",[1]metadata!V80)</f>
        <v/>
      </c>
      <c r="W80">
        <f>IF([1]metadata!W80="","",[1]metadata!W80)</f>
        <v>8</v>
      </c>
      <c r="X80" t="str">
        <f>IF([1]metadata!X80="","",[1]metadata!X80)</f>
        <v/>
      </c>
      <c r="Y80" t="str">
        <f>IF([1]metadata!Y80="","",[1]metadata!Y80)</f>
        <v>pupal</v>
      </c>
      <c r="Z80" t="str">
        <f>IF([1]metadata!Z80="","",[1]metadata!Z80)</f>
        <v/>
      </c>
    </row>
    <row r="81" spans="1:26" hidden="1" x14ac:dyDescent="0.3">
      <c r="A81">
        <f>IF([1]metadata!A81="","",[1]metadata!A81)</f>
        <v>8</v>
      </c>
      <c r="B81" t="str">
        <f>IF([1]metadata!B81="","",[1]metadata!B81)</f>
        <v>8-fukui</v>
      </c>
      <c r="C81" t="str">
        <f>IF([1]metadata!C81="","",[1]metadata!C81)</f>
        <v>Gomi, T; Adachi, K; Shimizu, A; Tanimoto, K; Kawabata, E; Takeda, M</v>
      </c>
      <c r="D81" t="str">
        <f>IF([1]metadata!D81="","",[1]metadata!D81)</f>
        <v>Northerly shift in voltinism watershed in Hyphantria cunea (Drury) (Lepidoptera: Arctiidae) along the Japan Sea coast: Evidence of global warming?</v>
      </c>
      <c r="E81" t="str">
        <f>IF([1]metadata!E81="","",[1]metadata!E81)</f>
        <v>10.1303/aez.2009.357</v>
      </c>
      <c r="F81" t="str">
        <f>IF([1]metadata!F81="","",[1]metadata!F81)</f>
        <v>y</v>
      </c>
      <c r="G81" t="str">
        <f>IF([1]metadata!G81="","",[1]metadata!G81)</f>
        <v>a</v>
      </c>
      <c r="H81" t="str">
        <f>IF([1]metadata!H81="","",[1]metadata!H81)</f>
        <v>i</v>
      </c>
      <c r="I81">
        <f>IF([1]metadata!I81="","",[1]metadata!I81)</f>
        <v>3</v>
      </c>
      <c r="J81">
        <f>IF([1]metadata!J81="",0,[1]metadata!J81)</f>
        <v>4</v>
      </c>
      <c r="K81" t="str">
        <f>IF([1]metadata!K81="","",[1]metadata!K81)</f>
        <v/>
      </c>
      <c r="L81" t="str">
        <f>IF([1]metadata!L81="","",[1]metadata!L81)</f>
        <v>Hyphantria cunea</v>
      </c>
      <c r="M81" t="str">
        <f>IF([1]metadata!M81="","",[1]metadata!M81)</f>
        <v>lepidoptera</v>
      </c>
      <c r="N81" t="str">
        <f>IF([1]metadata!N81="","",[1]metadata!N81)</f>
        <v>fukui</v>
      </c>
      <c r="O81">
        <f>IF([1]metadata!O81="","",[1]metadata!O81)</f>
        <v>36.06666666666667</v>
      </c>
      <c r="P81">
        <f>IF([1]metadata!P81="","",[1]metadata!P81)</f>
        <v>136.21666666666667</v>
      </c>
      <c r="Q81">
        <f>IF([1]metadata!Q81="","",[1]metadata!Q81)</f>
        <v>0.01</v>
      </c>
      <c r="R81" t="str">
        <f>IF([1]metadata!R81="","",[1]metadata!R81)</f>
        <v/>
      </c>
      <c r="S81" t="str">
        <f>IF([1]metadata!S81="","",[1]metadata!S81)</f>
        <v/>
      </c>
      <c r="T81">
        <f>IF([1]metadata!T81="","",[1]metadata!T81)</f>
        <v>296</v>
      </c>
      <c r="U81" t="str">
        <f>IF([1]metadata!U81="","",[1]metadata!U81)</f>
        <v>pop average</v>
      </c>
      <c r="V81" t="str">
        <f>IF([1]metadata!V81="","",[1]metadata!V81)</f>
        <v/>
      </c>
      <c r="W81">
        <f>IF([1]metadata!W81="","",[1]metadata!W81)</f>
        <v>8</v>
      </c>
      <c r="X81" t="str">
        <f>IF([1]metadata!X81="","",[1]metadata!X81)</f>
        <v/>
      </c>
      <c r="Y81" t="str">
        <f>IF([1]metadata!Y81="","",[1]metadata!Y81)</f>
        <v>pupal</v>
      </c>
      <c r="Z81" t="str">
        <f>IF([1]metadata!Z81="","",[1]metadata!Z81)</f>
        <v/>
      </c>
    </row>
    <row r="82" spans="1:26" ht="12" hidden="1" customHeight="1" x14ac:dyDescent="0.3">
      <c r="A82">
        <f>IF([1]metadata!A82="","",[1]metadata!A82)</f>
        <v>9</v>
      </c>
      <c r="B82" t="str">
        <f>IF([1]metadata!B82="","",[1]metadata!B82)</f>
        <v>9-AT</v>
      </c>
      <c r="C82" t="str">
        <f>IF([1]metadata!C82="","",[1]metadata!C82)</f>
        <v>Gomi, T; Takeda, M</v>
      </c>
      <c r="D82" t="str">
        <f>IF([1]metadata!D82="","",[1]metadata!D82)</f>
        <v>Changes in life-history traits in the Fall Webworm within half a century of introduction to Japan</v>
      </c>
      <c r="E82" t="str">
        <f>IF([1]metadata!E82="","",[1]metadata!E82)</f>
        <v>10.2307/2390287</v>
      </c>
      <c r="F82" t="str">
        <f>IF([1]metadata!F82="","",[1]metadata!F82)</f>
        <v>y</v>
      </c>
      <c r="G82" t="str">
        <f>IF([1]metadata!G82="","",[1]metadata!G82)</f>
        <v>a</v>
      </c>
      <c r="H82" t="str">
        <f>IF([1]metadata!H82="","",[1]metadata!H82)</f>
        <v>i</v>
      </c>
      <c r="I82">
        <f>IF([1]metadata!I82="","",[1]metadata!I82)</f>
        <v>7</v>
      </c>
      <c r="J82">
        <f>IF([1]metadata!J82="",0,[1]metadata!J82)</f>
        <v>5</v>
      </c>
      <c r="K82" t="str">
        <f>IF([1]metadata!K82="","",[1]metadata!K82)</f>
        <v/>
      </c>
      <c r="L82" t="str">
        <f>IF([1]metadata!L82="","",[1]metadata!L82)</f>
        <v>Hyphantria cunea</v>
      </c>
      <c r="M82" t="str">
        <f>IF([1]metadata!M82="","",[1]metadata!M82)</f>
        <v>lepidoptera</v>
      </c>
      <c r="N82" t="str">
        <f>IF([1]metadata!N82="","",[1]metadata!N82)</f>
        <v>AT</v>
      </c>
      <c r="O82">
        <f>IF([1]metadata!O82="","",[1]metadata!O82)</f>
        <v>39.700000000000003</v>
      </c>
      <c r="P82">
        <f>IF([1]metadata!P82="","",[1]metadata!P82)</f>
        <v>140.1</v>
      </c>
      <c r="Q82">
        <f>IF([1]metadata!Q82="","",[1]metadata!Q82)</f>
        <v>0.01</v>
      </c>
      <c r="R82">
        <f>IF([1]metadata!R82="","",[1]metadata!R82)</f>
        <v>9.4</v>
      </c>
      <c r="S82" t="str">
        <f>IF([1]metadata!S82="","",[1]metadata!S82)</f>
        <v/>
      </c>
      <c r="T82">
        <f>IF([1]metadata!T82="","",[1]metadata!T82)</f>
        <v>770</v>
      </c>
      <c r="U82" t="str">
        <f>IF([1]metadata!U82="","",[1]metadata!U82)</f>
        <v>global average</v>
      </c>
      <c r="V82" t="str">
        <f>IF([1]metadata!V82="","",[1]metadata!V82)</f>
        <v/>
      </c>
      <c r="W82">
        <f>IF([1]metadata!W82="","",[1]metadata!W82)</f>
        <v>9</v>
      </c>
      <c r="X82" t="str">
        <f>IF([1]metadata!X82="","",[1]metadata!X82)</f>
        <v/>
      </c>
      <c r="Y82" t="str">
        <f>IF([1]metadata!Y82="","",[1]metadata!Y82)</f>
        <v>pupal</v>
      </c>
      <c r="Z82" t="str">
        <f>IF([1]metadata!Z82="","",[1]metadata!Z82)</f>
        <v/>
      </c>
    </row>
    <row r="83" spans="1:26" hidden="1" x14ac:dyDescent="0.3">
      <c r="A83">
        <f>IF([1]metadata!A83="","",[1]metadata!A83)</f>
        <v>9</v>
      </c>
      <c r="B83" t="str">
        <f>IF([1]metadata!B83="","",[1]metadata!B83)</f>
        <v>9-UM</v>
      </c>
      <c r="C83" t="str">
        <f>IF([1]metadata!C83="","",[1]metadata!C83)</f>
        <v>Gomi, T; Takeda, M</v>
      </c>
      <c r="D83" t="str">
        <f>IF([1]metadata!D83="","",[1]metadata!D83)</f>
        <v>Changes in life-history traits in the Fall Webworm within half a century of introduction to Japan</v>
      </c>
      <c r="E83" t="str">
        <f>IF([1]metadata!E83="","",[1]metadata!E83)</f>
        <v>10.2307/2390287</v>
      </c>
      <c r="F83" t="str">
        <f>IF([1]metadata!F83="","",[1]metadata!F83)</f>
        <v>y</v>
      </c>
      <c r="G83" t="str">
        <f>IF([1]metadata!G83="","",[1]metadata!G83)</f>
        <v>a</v>
      </c>
      <c r="H83" t="str">
        <f>IF([1]metadata!H83="","",[1]metadata!H83)</f>
        <v>i</v>
      </c>
      <c r="I83">
        <f>IF([1]metadata!I83="","",[1]metadata!I83)</f>
        <v>7</v>
      </c>
      <c r="J83">
        <f>IF([1]metadata!J83="",0,[1]metadata!J83)</f>
        <v>3</v>
      </c>
      <c r="K83" t="str">
        <f>IF([1]metadata!K83="","",[1]metadata!K83)</f>
        <v/>
      </c>
      <c r="L83" t="str">
        <f>IF([1]metadata!L83="","",[1]metadata!L83)</f>
        <v>Hyphantria cunea</v>
      </c>
      <c r="M83" t="str">
        <f>IF([1]metadata!M83="","",[1]metadata!M83)</f>
        <v>lepidoptera</v>
      </c>
      <c r="N83" t="str">
        <f>IF([1]metadata!N83="","",[1]metadata!N83)</f>
        <v>UM</v>
      </c>
      <c r="O83">
        <f>IF([1]metadata!O83="","",[1]metadata!O83)</f>
        <v>36.6</v>
      </c>
      <c r="P83">
        <f>IF([1]metadata!P83="","",[1]metadata!P83)</f>
        <v>139.9</v>
      </c>
      <c r="Q83">
        <f>IF([1]metadata!Q83="","",[1]metadata!Q83)</f>
        <v>0.01</v>
      </c>
      <c r="R83">
        <f>IF([1]metadata!R83="","",[1]metadata!R83)</f>
        <v>118.9</v>
      </c>
      <c r="S83" t="str">
        <f>IF([1]metadata!S83="","",[1]metadata!S83)</f>
        <v/>
      </c>
      <c r="T83">
        <f>IF([1]metadata!T83="","",[1]metadata!T83)</f>
        <v>770</v>
      </c>
      <c r="U83" t="str">
        <f>IF([1]metadata!U83="","",[1]metadata!U83)</f>
        <v>global average</v>
      </c>
      <c r="V83" t="str">
        <f>IF([1]metadata!V83="","",[1]metadata!V83)</f>
        <v/>
      </c>
      <c r="W83">
        <f>IF([1]metadata!W83="","",[1]metadata!W83)</f>
        <v>9</v>
      </c>
      <c r="X83" t="str">
        <f>IF([1]metadata!X83="","",[1]metadata!X83)</f>
        <v/>
      </c>
      <c r="Y83" t="str">
        <f>IF([1]metadata!Y83="","",[1]metadata!Y83)</f>
        <v>pupal</v>
      </c>
      <c r="Z83" t="str">
        <f>IF([1]metadata!Z83="","",[1]metadata!Z83)</f>
        <v/>
      </c>
    </row>
    <row r="84" spans="1:26" hidden="1" x14ac:dyDescent="0.3">
      <c r="A84">
        <f>IF([1]metadata!A84="","",[1]metadata!A84)</f>
        <v>9</v>
      </c>
      <c r="B84" t="str">
        <f>IF([1]metadata!B84="","",[1]metadata!B84)</f>
        <v>9-MB</v>
      </c>
      <c r="C84" t="str">
        <f>IF([1]metadata!C84="","",[1]metadata!C84)</f>
        <v>Gomi, T; Takeda, M</v>
      </c>
      <c r="D84" t="str">
        <f>IF([1]metadata!D84="","",[1]metadata!D84)</f>
        <v>Changes in life-history traits in the Fall Webworm within half a century of introduction to Japan</v>
      </c>
      <c r="E84" t="str">
        <f>IF([1]metadata!E84="","",[1]metadata!E84)</f>
        <v>10.2307/2390287</v>
      </c>
      <c r="F84" t="str">
        <f>IF([1]metadata!F84="","",[1]metadata!F84)</f>
        <v>y</v>
      </c>
      <c r="G84" t="str">
        <f>IF([1]metadata!G84="","",[1]metadata!G84)</f>
        <v>a</v>
      </c>
      <c r="H84" t="str">
        <f>IF([1]metadata!H84="","",[1]metadata!H84)</f>
        <v>i</v>
      </c>
      <c r="I84">
        <f>IF([1]metadata!I84="","",[1]metadata!I84)</f>
        <v>7</v>
      </c>
      <c r="J84">
        <f>IF([1]metadata!J84="",0,[1]metadata!J84)</f>
        <v>4</v>
      </c>
      <c r="K84" t="str">
        <f>IF([1]metadata!K84="","",[1]metadata!K84)</f>
        <v/>
      </c>
      <c r="L84" t="str">
        <f>IF([1]metadata!L84="","",[1]metadata!L84)</f>
        <v>Hyphantria cunea</v>
      </c>
      <c r="M84" t="str">
        <f>IF([1]metadata!M84="","",[1]metadata!M84)</f>
        <v>lepidoptera</v>
      </c>
      <c r="N84" t="str">
        <f>IF([1]metadata!N84="","",[1]metadata!N84)</f>
        <v>MB</v>
      </c>
      <c r="O84">
        <f>IF([1]metadata!O84="","",[1]metadata!O84)</f>
        <v>36.4</v>
      </c>
      <c r="P84">
        <f>IF([1]metadata!P84="","",[1]metadata!P84)</f>
        <v>139.1</v>
      </c>
      <c r="Q84">
        <f>IF([1]metadata!Q84="","",[1]metadata!Q84)</f>
        <v>0.01</v>
      </c>
      <c r="R84">
        <f>IF([1]metadata!R84="","",[1]metadata!R84)</f>
        <v>112.2</v>
      </c>
      <c r="S84" t="str">
        <f>IF([1]metadata!S84="","",[1]metadata!S84)</f>
        <v/>
      </c>
      <c r="T84">
        <f>IF([1]metadata!T84="","",[1]metadata!T84)</f>
        <v>770</v>
      </c>
      <c r="U84" t="str">
        <f>IF([1]metadata!U84="","",[1]metadata!U84)</f>
        <v>global average</v>
      </c>
      <c r="V84" t="str">
        <f>IF([1]metadata!V84="","",[1]metadata!V84)</f>
        <v/>
      </c>
      <c r="W84">
        <f>IF([1]metadata!W84="","",[1]metadata!W84)</f>
        <v>9</v>
      </c>
      <c r="X84" t="str">
        <f>IF([1]metadata!X84="","",[1]metadata!X84)</f>
        <v/>
      </c>
      <c r="Y84" t="str">
        <f>IF([1]metadata!Y84="","",[1]metadata!Y84)</f>
        <v>pupal</v>
      </c>
      <c r="Z84" t="str">
        <f>IF([1]metadata!Z84="","",[1]metadata!Z84)</f>
        <v/>
      </c>
    </row>
    <row r="85" spans="1:26" hidden="1" x14ac:dyDescent="0.3">
      <c r="A85">
        <f>IF([1]metadata!A85="","",[1]metadata!A85)</f>
        <v>9</v>
      </c>
      <c r="B85" t="str">
        <f>IF([1]metadata!B85="","",[1]metadata!B85)</f>
        <v>9-FI</v>
      </c>
      <c r="C85" t="str">
        <f>IF([1]metadata!C85="","",[1]metadata!C85)</f>
        <v>Gomi, T; Takeda, M</v>
      </c>
      <c r="D85" t="str">
        <f>IF([1]metadata!D85="","",[1]metadata!D85)</f>
        <v>Changes in life-history traits in the Fall Webworm within half a century of introduction to Japan</v>
      </c>
      <c r="E85" t="str">
        <f>IF([1]metadata!E85="","",[1]metadata!E85)</f>
        <v>10.2307/2390287</v>
      </c>
      <c r="F85" t="str">
        <f>IF([1]metadata!F85="","",[1]metadata!F85)</f>
        <v>y</v>
      </c>
      <c r="G85" t="str">
        <f>IF([1]metadata!G85="","",[1]metadata!G85)</f>
        <v>a</v>
      </c>
      <c r="H85" t="str">
        <f>IF([1]metadata!H85="","",[1]metadata!H85)</f>
        <v>i</v>
      </c>
      <c r="I85">
        <f>IF([1]metadata!I85="","",[1]metadata!I85)</f>
        <v>7</v>
      </c>
      <c r="J85">
        <f>IF([1]metadata!J85="",0,[1]metadata!J85)</f>
        <v>4</v>
      </c>
      <c r="K85" t="str">
        <f>IF([1]metadata!K85="","",[1]metadata!K85)</f>
        <v/>
      </c>
      <c r="L85" t="str">
        <f>IF([1]metadata!L85="","",[1]metadata!L85)</f>
        <v>Hyphantria cunea</v>
      </c>
      <c r="M85" t="str">
        <f>IF([1]metadata!M85="","",[1]metadata!M85)</f>
        <v>lepidoptera</v>
      </c>
      <c r="N85" t="str">
        <f>IF([1]metadata!N85="","",[1]metadata!N85)</f>
        <v>FI</v>
      </c>
      <c r="O85">
        <f>IF([1]metadata!O85="","",[1]metadata!O85)</f>
        <v>36.1</v>
      </c>
      <c r="P85">
        <f>IF([1]metadata!P85="","",[1]metadata!P85)</f>
        <v>136.19999999999999</v>
      </c>
      <c r="Q85">
        <f>IF([1]metadata!Q85="","",[1]metadata!Q85)</f>
        <v>0.01</v>
      </c>
      <c r="R85">
        <f>IF([1]metadata!R85="","",[1]metadata!R85)</f>
        <v>9.1</v>
      </c>
      <c r="S85" t="str">
        <f>IF([1]metadata!S85="","",[1]metadata!S85)</f>
        <v/>
      </c>
      <c r="T85">
        <f>IF([1]metadata!T85="","",[1]metadata!T85)</f>
        <v>770</v>
      </c>
      <c r="U85" t="str">
        <f>IF([1]metadata!U85="","",[1]metadata!U85)</f>
        <v>global average</v>
      </c>
      <c r="V85" t="str">
        <f>IF([1]metadata!V85="","",[1]metadata!V85)</f>
        <v/>
      </c>
      <c r="W85">
        <f>IF([1]metadata!W85="","",[1]metadata!W85)</f>
        <v>9</v>
      </c>
      <c r="X85" t="str">
        <f>IF([1]metadata!X85="","",[1]metadata!X85)</f>
        <v/>
      </c>
      <c r="Y85" t="str">
        <f>IF([1]metadata!Y85="","",[1]metadata!Y85)</f>
        <v>pupal</v>
      </c>
      <c r="Z85" t="str">
        <f>IF([1]metadata!Z85="","",[1]metadata!Z85)</f>
        <v/>
      </c>
    </row>
    <row r="86" spans="1:26" hidden="1" x14ac:dyDescent="0.3">
      <c r="A86">
        <f>IF([1]metadata!A86="","",[1]metadata!A86)</f>
        <v>9</v>
      </c>
      <c r="B86" t="str">
        <f>IF([1]metadata!B86="","",[1]metadata!B86)</f>
        <v>9-UW</v>
      </c>
      <c r="C86" t="str">
        <f>IF([1]metadata!C86="","",[1]metadata!C86)</f>
        <v>Gomi, T; Takeda, M</v>
      </c>
      <c r="D86" t="str">
        <f>IF([1]metadata!D86="","",[1]metadata!D86)</f>
        <v>Changes in life-history traits in the Fall Webworm within half a century of introduction to Japan</v>
      </c>
      <c r="E86" t="str">
        <f>IF([1]metadata!E86="","",[1]metadata!E86)</f>
        <v>10.2307/2390287</v>
      </c>
      <c r="F86" t="str">
        <f>IF([1]metadata!F86="","",[1]metadata!F86)</f>
        <v>y</v>
      </c>
      <c r="G86" t="str">
        <f>IF([1]metadata!G86="","",[1]metadata!G86)</f>
        <v>a</v>
      </c>
      <c r="H86" t="str">
        <f>IF([1]metadata!H86="","",[1]metadata!H86)</f>
        <v>i</v>
      </c>
      <c r="I86">
        <f>IF([1]metadata!I86="","",[1]metadata!I86)</f>
        <v>7</v>
      </c>
      <c r="J86">
        <f>IF([1]metadata!J86="",0,[1]metadata!J86)</f>
        <v>4</v>
      </c>
      <c r="K86" t="str">
        <f>IF([1]metadata!K86="","",[1]metadata!K86)</f>
        <v/>
      </c>
      <c r="L86" t="str">
        <f>IF([1]metadata!L86="","",[1]metadata!L86)</f>
        <v>Hyphantria cunea</v>
      </c>
      <c r="M86" t="str">
        <f>IF([1]metadata!M86="","",[1]metadata!M86)</f>
        <v>lepidoptera</v>
      </c>
      <c r="N86" t="str">
        <f>IF([1]metadata!N86="","",[1]metadata!N86)</f>
        <v>UW</v>
      </c>
      <c r="O86">
        <f>IF([1]metadata!O86="","",[1]metadata!O86)</f>
        <v>35.9</v>
      </c>
      <c r="P86">
        <f>IF([1]metadata!P86="","",[1]metadata!P86)</f>
        <v>139.69999999999999</v>
      </c>
      <c r="Q86">
        <f>IF([1]metadata!Q86="","",[1]metadata!Q86)</f>
        <v>0.01</v>
      </c>
      <c r="R86">
        <f>IF([1]metadata!R86="","",[1]metadata!R86)</f>
        <v>8</v>
      </c>
      <c r="S86" t="str">
        <f>IF([1]metadata!S86="","",[1]metadata!S86)</f>
        <v/>
      </c>
      <c r="T86">
        <f>IF([1]metadata!T86="","",[1]metadata!T86)</f>
        <v>770</v>
      </c>
      <c r="U86" t="str">
        <f>IF([1]metadata!U86="","",[1]metadata!U86)</f>
        <v>global average</v>
      </c>
      <c r="V86" t="str">
        <f>IF([1]metadata!V86="","",[1]metadata!V86)</f>
        <v/>
      </c>
      <c r="W86">
        <f>IF([1]metadata!W86="","",[1]metadata!W86)</f>
        <v>9</v>
      </c>
      <c r="X86" t="str">
        <f>IF([1]metadata!X86="","",[1]metadata!X86)</f>
        <v/>
      </c>
      <c r="Y86" t="str">
        <f>IF([1]metadata!Y86="","",[1]metadata!Y86)</f>
        <v>pupal</v>
      </c>
      <c r="Z86" t="str">
        <f>IF([1]metadata!Z86="","",[1]metadata!Z86)</f>
        <v/>
      </c>
    </row>
    <row r="87" spans="1:26" hidden="1" x14ac:dyDescent="0.3">
      <c r="A87">
        <f>IF([1]metadata!A87="","",[1]metadata!A87)</f>
        <v>9</v>
      </c>
      <c r="B87" t="str">
        <f>IF([1]metadata!B87="","",[1]metadata!B87)</f>
        <v>9-KT</v>
      </c>
      <c r="C87" t="str">
        <f>IF([1]metadata!C87="","",[1]metadata!C87)</f>
        <v>Gomi, T; Takeda, M</v>
      </c>
      <c r="D87" t="str">
        <f>IF([1]metadata!D87="","",[1]metadata!D87)</f>
        <v>Changes in life-history traits in the Fall Webworm within half a century of introduction to Japan</v>
      </c>
      <c r="E87" t="str">
        <f>IF([1]metadata!E87="","",[1]metadata!E87)</f>
        <v>10.2307/2390287</v>
      </c>
      <c r="F87" t="str">
        <f>IF([1]metadata!F87="","",[1]metadata!F87)</f>
        <v>y</v>
      </c>
      <c r="G87" t="str">
        <f>IF([1]metadata!G87="","",[1]metadata!G87)</f>
        <v>a</v>
      </c>
      <c r="H87" t="str">
        <f>IF([1]metadata!H87="","",[1]metadata!H87)</f>
        <v>i</v>
      </c>
      <c r="I87">
        <f>IF([1]metadata!I87="","",[1]metadata!I87)</f>
        <v>7</v>
      </c>
      <c r="J87">
        <f>IF([1]metadata!J87="",0,[1]metadata!J87)</f>
        <v>3</v>
      </c>
      <c r="K87" t="str">
        <f>IF([1]metadata!K87="","",[1]metadata!K87)</f>
        <v/>
      </c>
      <c r="L87" t="str">
        <f>IF([1]metadata!L87="","",[1]metadata!L87)</f>
        <v>Hyphantria cunea</v>
      </c>
      <c r="M87" t="str">
        <f>IF([1]metadata!M87="","",[1]metadata!M87)</f>
        <v>lepidoptera</v>
      </c>
      <c r="N87" t="str">
        <f>IF([1]metadata!N87="","",[1]metadata!N87)</f>
        <v>KT</v>
      </c>
      <c r="O87">
        <f>IF([1]metadata!O87="","",[1]metadata!O87)</f>
        <v>35</v>
      </c>
      <c r="P87">
        <f>IF([1]metadata!P87="","",[1]metadata!P87)</f>
        <v>135.80000000000001</v>
      </c>
      <c r="Q87">
        <f>IF([1]metadata!Q87="","",[1]metadata!Q87)</f>
        <v>0.01</v>
      </c>
      <c r="R87">
        <f>IF([1]metadata!R87="","",[1]metadata!R87)</f>
        <v>41.4</v>
      </c>
      <c r="S87" t="str">
        <f>IF([1]metadata!S87="","",[1]metadata!S87)</f>
        <v/>
      </c>
      <c r="T87">
        <f>IF([1]metadata!T87="","",[1]metadata!T87)</f>
        <v>770</v>
      </c>
      <c r="U87" t="str">
        <f>IF([1]metadata!U87="","",[1]metadata!U87)</f>
        <v>global average</v>
      </c>
      <c r="V87" t="str">
        <f>IF([1]metadata!V87="","",[1]metadata!V87)</f>
        <v/>
      </c>
      <c r="W87">
        <f>IF([1]metadata!W87="","",[1]metadata!W87)</f>
        <v>9</v>
      </c>
      <c r="X87" t="str">
        <f>IF([1]metadata!X87="","",[1]metadata!X87)</f>
        <v/>
      </c>
      <c r="Y87" t="str">
        <f>IF([1]metadata!Y87="","",[1]metadata!Y87)</f>
        <v>pupal</v>
      </c>
      <c r="Z87" t="str">
        <f>IF([1]metadata!Z87="","",[1]metadata!Z87)</f>
        <v/>
      </c>
    </row>
    <row r="88" spans="1:26" hidden="1" x14ac:dyDescent="0.3">
      <c r="A88">
        <f>IF([1]metadata!A88="","",[1]metadata!A88)</f>
        <v>9</v>
      </c>
      <c r="B88" t="str">
        <f>IF([1]metadata!B88="","",[1]metadata!B88)</f>
        <v>9-SO</v>
      </c>
      <c r="C88" t="str">
        <f>IF([1]metadata!C88="","",[1]metadata!C88)</f>
        <v>Gomi, T; Takeda, M</v>
      </c>
      <c r="D88" t="str">
        <f>IF([1]metadata!D88="","",[1]metadata!D88)</f>
        <v>Changes in life-history traits in the Fall Webworm within half a century of introduction to Japan</v>
      </c>
      <c r="E88" t="str">
        <f>IF([1]metadata!E88="","",[1]metadata!E88)</f>
        <v>10.2307/2390287</v>
      </c>
      <c r="F88" t="str">
        <f>IF([1]metadata!F88="","",[1]metadata!F88)</f>
        <v>y</v>
      </c>
      <c r="G88" t="str">
        <f>IF([1]metadata!G88="","",[1]metadata!G88)</f>
        <v>a</v>
      </c>
      <c r="H88" t="str">
        <f>IF([1]metadata!H88="","",[1]metadata!H88)</f>
        <v>i</v>
      </c>
      <c r="I88">
        <f>IF([1]metadata!I88="","",[1]metadata!I88)</f>
        <v>7</v>
      </c>
      <c r="J88">
        <f>IF([1]metadata!J88="",0,[1]metadata!J88)</f>
        <v>3</v>
      </c>
      <c r="K88" t="str">
        <f>IF([1]metadata!K88="","",[1]metadata!K88)</f>
        <v/>
      </c>
      <c r="L88" t="str">
        <f>IF([1]metadata!L88="","",[1]metadata!L88)</f>
        <v>Hyphantria cunea</v>
      </c>
      <c r="M88" t="str">
        <f>IF([1]metadata!M88="","",[1]metadata!M88)</f>
        <v>lepidoptera</v>
      </c>
      <c r="N88" t="str">
        <f>IF([1]metadata!N88="","",[1]metadata!N88)</f>
        <v>SO</v>
      </c>
      <c r="O88">
        <f>IF([1]metadata!O88="","",[1]metadata!O88)</f>
        <v>35</v>
      </c>
      <c r="P88">
        <f>IF([1]metadata!P88="","",[1]metadata!P88)</f>
        <v>138.4</v>
      </c>
      <c r="Q88">
        <f>IF([1]metadata!Q88="","",[1]metadata!Q88)</f>
        <v>0.01</v>
      </c>
      <c r="R88">
        <f>IF([1]metadata!R88="","",[1]metadata!R88)</f>
        <v>14.1</v>
      </c>
      <c r="S88" t="str">
        <f>IF([1]metadata!S88="","",[1]metadata!S88)</f>
        <v/>
      </c>
      <c r="T88">
        <f>IF([1]metadata!T88="","",[1]metadata!T88)</f>
        <v>770</v>
      </c>
      <c r="U88" t="str">
        <f>IF([1]metadata!U88="","",[1]metadata!U88)</f>
        <v>global average</v>
      </c>
      <c r="V88" t="str">
        <f>IF([1]metadata!V88="","",[1]metadata!V88)</f>
        <v/>
      </c>
      <c r="W88">
        <f>IF([1]metadata!W88="","",[1]metadata!W88)</f>
        <v>9</v>
      </c>
      <c r="X88" t="str">
        <f>IF([1]metadata!X88="","",[1]metadata!X88)</f>
        <v/>
      </c>
      <c r="Y88" t="str">
        <f>IF([1]metadata!Y88="","",[1]metadata!Y88)</f>
        <v>pupal</v>
      </c>
      <c r="Z88" t="str">
        <f>IF([1]metadata!Z88="","",[1]metadata!Z88)</f>
        <v/>
      </c>
    </row>
    <row r="89" spans="1:26" hidden="1" x14ac:dyDescent="0.3">
      <c r="A89">
        <f>IF([1]metadata!A89="","",[1]metadata!A89)</f>
        <v>10</v>
      </c>
      <c r="B89" t="str">
        <f>IF([1]metadata!B89="","",[1]metadata!B89)</f>
        <v>10-SD</v>
      </c>
      <c r="C89" t="str">
        <f>IF([1]metadata!C89="","",[1]metadata!C89)</f>
        <v>GOMI, T; TAKEDA, M</v>
      </c>
      <c r="D89" t="str">
        <f>IF([1]metadata!D89="","",[1]metadata!D89)</f>
        <v>GEOGRAPHIC-VARIATION IN PHOTOPERIODIC RESPONSES IN AN INTRODUCED INSECT, HYPHANTRIA-CUNEA DRURY (LEPIDOPTERA, ARCTIIDAE) IN JAPAN</v>
      </c>
      <c r="E89" t="str">
        <f>IF([1]metadata!E89="","",[1]metadata!E89)</f>
        <v>10.1303/aez.26.357</v>
      </c>
      <c r="F89" t="str">
        <f>IF([1]metadata!F89="","",[1]metadata!F89)</f>
        <v>y</v>
      </c>
      <c r="G89" t="str">
        <f>IF([1]metadata!G89="","",[1]metadata!G89)</f>
        <v>a</v>
      </c>
      <c r="H89" t="str">
        <f>IF([1]metadata!H89="","",[1]metadata!H89)</f>
        <v>i</v>
      </c>
      <c r="I89">
        <f>IF([1]metadata!I89="","",[1]metadata!I89)</f>
        <v>6</v>
      </c>
      <c r="J89">
        <f>IF([1]metadata!J89="",0,[1]metadata!J89)</f>
        <v>3</v>
      </c>
      <c r="K89" t="str">
        <f>IF([1]metadata!K89="","",[1]metadata!K89)</f>
        <v/>
      </c>
      <c r="L89" t="str">
        <f>IF([1]metadata!L89="","",[1]metadata!L89)</f>
        <v>Hyphantria cunea</v>
      </c>
      <c r="M89" t="str">
        <f>IF([1]metadata!M89="","",[1]metadata!M89)</f>
        <v>lepidoptera</v>
      </c>
      <c r="N89" t="str">
        <f>IF([1]metadata!N89="","",[1]metadata!N89)</f>
        <v>SD</v>
      </c>
      <c r="O89">
        <f>IF([1]metadata!O89="","",[1]metadata!O89)</f>
        <v>38.266666666666666</v>
      </c>
      <c r="P89">
        <f>IF([1]metadata!P89="","",[1]metadata!P89)</f>
        <v>140.9</v>
      </c>
      <c r="Q89">
        <f>IF([1]metadata!Q89="","",[1]metadata!Q89)</f>
        <v>0.01</v>
      </c>
      <c r="R89">
        <f>IF([1]metadata!R89="","",[1]metadata!R89)</f>
        <v>38.9</v>
      </c>
      <c r="S89" t="str">
        <f>IF([1]metadata!S89="","",[1]metadata!S89)</f>
        <v/>
      </c>
      <c r="T89">
        <f>IF([1]metadata!T89="","",[1]metadata!T89)</f>
        <v>179.5</v>
      </c>
      <c r="U89" t="str">
        <f>IF([1]metadata!U89="","",[1]metadata!U89)</f>
        <v>acc</v>
      </c>
      <c r="V89" t="str">
        <f>IF([1]metadata!V89="","",[1]metadata!V89)</f>
        <v/>
      </c>
      <c r="W89">
        <f>IF([1]metadata!W89="","",[1]metadata!W89)</f>
        <v>10</v>
      </c>
      <c r="X89" t="str">
        <f>IF([1]metadata!X89="","",[1]metadata!X89)</f>
        <v/>
      </c>
      <c r="Y89" t="str">
        <f>IF([1]metadata!Y89="","",[1]metadata!Y89)</f>
        <v>pupal</v>
      </c>
      <c r="Z89" t="str">
        <f>IF([1]metadata!Z89="","",[1]metadata!Z89)</f>
        <v/>
      </c>
    </row>
    <row r="90" spans="1:26" hidden="1" x14ac:dyDescent="0.3">
      <c r="A90">
        <f>IF([1]metadata!A90="","",[1]metadata!A90)</f>
        <v>10</v>
      </c>
      <c r="B90" t="str">
        <f>IF([1]metadata!B90="","",[1]metadata!B90)</f>
        <v>10-NG</v>
      </c>
      <c r="C90" t="str">
        <f>IF([1]metadata!C90="","",[1]metadata!C90)</f>
        <v>GOMI, T; TAKEDA, M</v>
      </c>
      <c r="D90" t="str">
        <f>IF([1]metadata!D90="","",[1]metadata!D90)</f>
        <v>GEOGRAPHIC-VARIATION IN PHOTOPERIODIC RESPONSES IN AN INTRODUCED INSECT, HYPHANTRIA-CUNEA DRURY (LEPIDOPTERA, ARCTIIDAE) IN JAPAN</v>
      </c>
      <c r="E90" t="str">
        <f>IF([1]metadata!E90="","",[1]metadata!E90)</f>
        <v>10.1303/aez.26.357</v>
      </c>
      <c r="F90" t="str">
        <f>IF([1]metadata!F90="","",[1]metadata!F90)</f>
        <v>y</v>
      </c>
      <c r="G90" t="str">
        <f>IF([1]metadata!G90="","",[1]metadata!G90)</f>
        <v>a</v>
      </c>
      <c r="H90" t="str">
        <f>IF([1]metadata!H90="","",[1]metadata!H90)</f>
        <v>i</v>
      </c>
      <c r="I90">
        <f>IF([1]metadata!I90="","",[1]metadata!I90)</f>
        <v>6</v>
      </c>
      <c r="J90">
        <f>IF([1]metadata!J90="",0,[1]metadata!J90)</f>
        <v>3</v>
      </c>
      <c r="K90" t="str">
        <f>IF([1]metadata!K90="","",[1]metadata!K90)</f>
        <v/>
      </c>
      <c r="L90" t="str">
        <f>IF([1]metadata!L90="","",[1]metadata!L90)</f>
        <v>Hyphantria cunea</v>
      </c>
      <c r="M90" t="str">
        <f>IF([1]metadata!M90="","",[1]metadata!M90)</f>
        <v>lepidoptera</v>
      </c>
      <c r="N90" t="str">
        <f>IF([1]metadata!N90="","",[1]metadata!N90)</f>
        <v>NG</v>
      </c>
      <c r="O90">
        <f>IF([1]metadata!O90="","",[1]metadata!O90)</f>
        <v>37.916666666666664</v>
      </c>
      <c r="P90">
        <f>IF([1]metadata!P90="","",[1]metadata!P90)</f>
        <v>139.05000000000001</v>
      </c>
      <c r="Q90">
        <f>IF([1]metadata!Q90="","",[1]metadata!Q90)</f>
        <v>0.01</v>
      </c>
      <c r="R90">
        <f>IF([1]metadata!R90="","",[1]metadata!R90)</f>
        <v>1.9</v>
      </c>
      <c r="S90" t="str">
        <f>IF([1]metadata!S90="","",[1]metadata!S90)</f>
        <v/>
      </c>
      <c r="T90">
        <f>IF([1]metadata!T90="","",[1]metadata!T90)</f>
        <v>289</v>
      </c>
      <c r="U90" t="str">
        <f>IF([1]metadata!U90="","",[1]metadata!U90)</f>
        <v>acc</v>
      </c>
      <c r="V90" t="str">
        <f>IF([1]metadata!V90="","",[1]metadata!V90)</f>
        <v/>
      </c>
      <c r="W90">
        <f>IF([1]metadata!W90="","",[1]metadata!W90)</f>
        <v>10</v>
      </c>
      <c r="X90" t="str">
        <f>IF([1]metadata!X90="","",[1]metadata!X90)</f>
        <v/>
      </c>
      <c r="Y90" t="str">
        <f>IF([1]metadata!Y90="","",[1]metadata!Y90)</f>
        <v>pupal</v>
      </c>
      <c r="Z90" t="str">
        <f>IF([1]metadata!Z90="","",[1]metadata!Z90)</f>
        <v/>
      </c>
    </row>
    <row r="91" spans="1:26" hidden="1" x14ac:dyDescent="0.3">
      <c r="A91">
        <f>IF([1]metadata!A91="","",[1]metadata!A91)</f>
        <v>10</v>
      </c>
      <c r="B91" t="str">
        <f>IF([1]metadata!B91="","",[1]metadata!B91)</f>
        <v>10-FS</v>
      </c>
      <c r="C91" t="str">
        <f>IF([1]metadata!C91="","",[1]metadata!C91)</f>
        <v>GOMI, T; TAKEDA, M</v>
      </c>
      <c r="D91" t="str">
        <f>IF([1]metadata!D91="","",[1]metadata!D91)</f>
        <v>GEOGRAPHIC-VARIATION IN PHOTOPERIODIC RESPONSES IN AN INTRODUCED INSECT, HYPHANTRIA-CUNEA DRURY (LEPIDOPTERA, ARCTIIDAE) IN JAPAN</v>
      </c>
      <c r="E91" t="str">
        <f>IF([1]metadata!E91="","",[1]metadata!E91)</f>
        <v>10.1303/aez.26.357</v>
      </c>
      <c r="F91" t="str">
        <f>IF([1]metadata!F91="","",[1]metadata!F91)</f>
        <v>y</v>
      </c>
      <c r="G91" t="str">
        <f>IF([1]metadata!G91="","",[1]metadata!G91)</f>
        <v>a</v>
      </c>
      <c r="H91" t="str">
        <f>IF([1]metadata!H91="","",[1]metadata!H91)</f>
        <v>i</v>
      </c>
      <c r="I91">
        <f>IF([1]metadata!I91="","",[1]metadata!I91)</f>
        <v>6</v>
      </c>
      <c r="J91">
        <f>IF([1]metadata!J91="",0,[1]metadata!J91)</f>
        <v>3</v>
      </c>
      <c r="K91" t="str">
        <f>IF([1]metadata!K91="","",[1]metadata!K91)</f>
        <v/>
      </c>
      <c r="L91" t="str">
        <f>IF([1]metadata!L91="","",[1]metadata!L91)</f>
        <v>Hyphantria cunea</v>
      </c>
      <c r="M91" t="str">
        <f>IF([1]metadata!M91="","",[1]metadata!M91)</f>
        <v>lepidoptera</v>
      </c>
      <c r="N91" t="str">
        <f>IF([1]metadata!N91="","",[1]metadata!N91)</f>
        <v>FS</v>
      </c>
      <c r="O91">
        <f>IF([1]metadata!O91="","",[1]metadata!O91)</f>
        <v>37.75</v>
      </c>
      <c r="P91">
        <f>IF([1]metadata!P91="","",[1]metadata!P91)</f>
        <v>140.46666666666667</v>
      </c>
      <c r="Q91">
        <f>IF([1]metadata!Q91="","",[1]metadata!Q91)</f>
        <v>0.01</v>
      </c>
      <c r="R91">
        <f>IF([1]metadata!R91="","",[1]metadata!R91)</f>
        <v>67.400000000000006</v>
      </c>
      <c r="S91" t="str">
        <f>IF([1]metadata!S91="","",[1]metadata!S91)</f>
        <v/>
      </c>
      <c r="T91">
        <f>IF([1]metadata!T91="","",[1]metadata!T91)</f>
        <v>30</v>
      </c>
      <c r="U91" t="str">
        <f>IF([1]metadata!U91="","",[1]metadata!U91)</f>
        <v>acc</v>
      </c>
      <c r="V91" t="str">
        <f>IF([1]metadata!V91="","",[1]metadata!V91)</f>
        <v/>
      </c>
      <c r="W91">
        <f>IF([1]metadata!W91="","",[1]metadata!W91)</f>
        <v>10</v>
      </c>
      <c r="X91" t="str">
        <f>IF([1]metadata!X91="","",[1]metadata!X91)</f>
        <v/>
      </c>
      <c r="Y91" t="str">
        <f>IF([1]metadata!Y91="","",[1]metadata!Y91)</f>
        <v>pupal</v>
      </c>
      <c r="Z91" t="str">
        <f>IF([1]metadata!Z91="","",[1]metadata!Z91)</f>
        <v/>
      </c>
    </row>
    <row r="92" spans="1:26" hidden="1" x14ac:dyDescent="0.3">
      <c r="A92">
        <f>IF([1]metadata!A92="","",[1]metadata!A92)</f>
        <v>10</v>
      </c>
      <c r="B92" t="str">
        <f>IF([1]metadata!B92="","",[1]metadata!B92)</f>
        <v>10-MM</v>
      </c>
      <c r="C92" t="str">
        <f>IF([1]metadata!C92="","",[1]metadata!C92)</f>
        <v>GOMI, T; TAKEDA, M</v>
      </c>
      <c r="D92" t="str">
        <f>IF([1]metadata!D92="","",[1]metadata!D92)</f>
        <v>GEOGRAPHIC-VARIATION IN PHOTOPERIODIC RESPONSES IN AN INTRODUCED INSECT, HYPHANTRIA-CUNEA DRURY (LEPIDOPTERA, ARCTIIDAE) IN JAPAN</v>
      </c>
      <c r="E92" t="str">
        <f>IF([1]metadata!E92="","",[1]metadata!E92)</f>
        <v>10.1303/aez.26.357</v>
      </c>
      <c r="F92" t="str">
        <f>IF([1]metadata!F92="","",[1]metadata!F92)</f>
        <v>y</v>
      </c>
      <c r="G92" t="str">
        <f>IF([1]metadata!G92="","",[1]metadata!G92)</f>
        <v>a</v>
      </c>
      <c r="H92" t="str">
        <f>IF([1]metadata!H92="","",[1]metadata!H92)</f>
        <v>i</v>
      </c>
      <c r="I92">
        <f>IF([1]metadata!I92="","",[1]metadata!I92)</f>
        <v>6</v>
      </c>
      <c r="J92">
        <f>IF([1]metadata!J92="",0,[1]metadata!J92)</f>
        <v>3</v>
      </c>
      <c r="K92" t="str">
        <f>IF([1]metadata!K92="","",[1]metadata!K92)</f>
        <v/>
      </c>
      <c r="L92" t="str">
        <f>IF([1]metadata!L92="","",[1]metadata!L92)</f>
        <v>Hyphantria cunea</v>
      </c>
      <c r="M92" t="str">
        <f>IF([1]metadata!M92="","",[1]metadata!M92)</f>
        <v>lepidoptera</v>
      </c>
      <c r="N92" t="str">
        <f>IF([1]metadata!N92="","",[1]metadata!N92)</f>
        <v>MM</v>
      </c>
      <c r="O92">
        <f>IF([1]metadata!O92="","",[1]metadata!O92)</f>
        <v>36.25</v>
      </c>
      <c r="P92">
        <f>IF([1]metadata!P92="","",[1]metadata!P92)</f>
        <v>137.96666666666667</v>
      </c>
      <c r="Q92">
        <f>IF([1]metadata!Q92="","",[1]metadata!Q92)</f>
        <v>0.01</v>
      </c>
      <c r="R92">
        <f>IF([1]metadata!R92="","",[1]metadata!R92)</f>
        <v>610</v>
      </c>
      <c r="S92" t="str">
        <f>IF([1]metadata!S92="","",[1]metadata!S92)</f>
        <v/>
      </c>
      <c r="T92">
        <f>IF([1]metadata!T92="","",[1]metadata!T92)</f>
        <v>66.5</v>
      </c>
      <c r="U92" t="str">
        <f>IF([1]metadata!U92="","",[1]metadata!U92)</f>
        <v>acc</v>
      </c>
      <c r="V92" t="str">
        <f>IF([1]metadata!V92="","",[1]metadata!V92)</f>
        <v/>
      </c>
      <c r="W92">
        <f>IF([1]metadata!W92="","",[1]metadata!W92)</f>
        <v>10</v>
      </c>
      <c r="X92" t="str">
        <f>IF([1]metadata!X92="","",[1]metadata!X92)</f>
        <v/>
      </c>
      <c r="Y92" t="str">
        <f>IF([1]metadata!Y92="","",[1]metadata!Y92)</f>
        <v>pupal</v>
      </c>
      <c r="Z92" t="str">
        <f>IF([1]metadata!Z92="","",[1]metadata!Z92)</f>
        <v/>
      </c>
    </row>
    <row r="93" spans="1:26" hidden="1" x14ac:dyDescent="0.3">
      <c r="A93">
        <f>IF([1]metadata!A93="","",[1]metadata!A93)</f>
        <v>10</v>
      </c>
      <c r="B93" t="str">
        <f>IF([1]metadata!B93="","",[1]metadata!B93)</f>
        <v>10-KB</v>
      </c>
      <c r="C93" t="str">
        <f>IF([1]metadata!C93="","",[1]metadata!C93)</f>
        <v>GOMI, T; TAKEDA, M</v>
      </c>
      <c r="D93" t="str">
        <f>IF([1]metadata!D93="","",[1]metadata!D93)</f>
        <v>GEOGRAPHIC-VARIATION IN PHOTOPERIODIC RESPONSES IN AN INTRODUCED INSECT, HYPHANTRIA-CUNEA DRURY (LEPIDOPTERA, ARCTIIDAE) IN JAPAN</v>
      </c>
      <c r="E93" t="str">
        <f>IF([1]metadata!E93="","",[1]metadata!E93)</f>
        <v>10.1303/aez.26.357</v>
      </c>
      <c r="F93" t="str">
        <f>IF([1]metadata!F93="","",[1]metadata!F93)</f>
        <v>y</v>
      </c>
      <c r="G93" t="str">
        <f>IF([1]metadata!G93="","",[1]metadata!G93)</f>
        <v>a</v>
      </c>
      <c r="H93" t="str">
        <f>IF([1]metadata!H93="","",[1]metadata!H93)</f>
        <v>i</v>
      </c>
      <c r="I93">
        <f>IF([1]metadata!I93="","",[1]metadata!I93)</f>
        <v>6</v>
      </c>
      <c r="J93">
        <f>IF([1]metadata!J93="",0,[1]metadata!J93)</f>
        <v>5</v>
      </c>
      <c r="K93" t="str">
        <f>IF([1]metadata!K93="","",[1]metadata!K93)</f>
        <v/>
      </c>
      <c r="L93" t="str">
        <f>IF([1]metadata!L93="","",[1]metadata!L93)</f>
        <v>Hyphantria cunea</v>
      </c>
      <c r="M93" t="str">
        <f>IF([1]metadata!M93="","",[1]metadata!M93)</f>
        <v>lepidoptera</v>
      </c>
      <c r="N93" t="str">
        <f>IF([1]metadata!N93="","",[1]metadata!N93)</f>
        <v>KB</v>
      </c>
      <c r="O93">
        <f>IF([1]metadata!O93="","",[1]metadata!O93)</f>
        <v>34.68333333333333</v>
      </c>
      <c r="P93">
        <f>IF([1]metadata!P93="","",[1]metadata!P93)</f>
        <v>136.18333333333334</v>
      </c>
      <c r="Q93">
        <f>IF([1]metadata!Q93="","",[1]metadata!Q93)</f>
        <v>0.01</v>
      </c>
      <c r="R93">
        <f>IF([1]metadata!R93="","",[1]metadata!R93)</f>
        <v>57.5</v>
      </c>
      <c r="S93" t="str">
        <f>IF([1]metadata!S93="","",[1]metadata!S93)</f>
        <v/>
      </c>
      <c r="T93">
        <f>IF([1]metadata!T93="","",[1]metadata!T93)</f>
        <v>162.5</v>
      </c>
      <c r="U93" t="str">
        <f>IF([1]metadata!U93="","",[1]metadata!U93)</f>
        <v>acc</v>
      </c>
      <c r="V93" t="str">
        <f>IF([1]metadata!V93="","",[1]metadata!V93)</f>
        <v/>
      </c>
      <c r="W93">
        <f>IF([1]metadata!W93="","",[1]metadata!W93)</f>
        <v>10</v>
      </c>
      <c r="X93" t="str">
        <f>IF([1]metadata!X93="","",[1]metadata!X93)</f>
        <v/>
      </c>
      <c r="Y93" t="str">
        <f>IF([1]metadata!Y93="","",[1]metadata!Y93)</f>
        <v>pupal</v>
      </c>
      <c r="Z93" t="str">
        <f>IF([1]metadata!Z93="","",[1]metadata!Z93)</f>
        <v/>
      </c>
    </row>
    <row r="94" spans="1:26" hidden="1" x14ac:dyDescent="0.3">
      <c r="A94">
        <f>IF([1]metadata!A94="","",[1]metadata!A94)</f>
        <v>10</v>
      </c>
      <c r="B94" t="str">
        <f>IF([1]metadata!B94="","",[1]metadata!B94)</f>
        <v>10-WY</v>
      </c>
      <c r="C94" t="str">
        <f>IF([1]metadata!C94="","",[1]metadata!C94)</f>
        <v>GOMI, T; TAKEDA, M</v>
      </c>
      <c r="D94" t="str">
        <f>IF([1]metadata!D94="","",[1]metadata!D94)</f>
        <v>GEOGRAPHIC-VARIATION IN PHOTOPERIODIC RESPONSES IN AN INTRODUCED INSECT, HYPHANTRIA-CUNEA DRURY (LEPIDOPTERA, ARCTIIDAE) IN JAPAN</v>
      </c>
      <c r="E94" t="str">
        <f>IF([1]metadata!E94="","",[1]metadata!E94)</f>
        <v>10.1303/aez.26.357</v>
      </c>
      <c r="F94" t="str">
        <f>IF([1]metadata!F94="","",[1]metadata!F94)</f>
        <v>y</v>
      </c>
      <c r="G94" t="str">
        <f>IF([1]metadata!G94="","",[1]metadata!G94)</f>
        <v>a</v>
      </c>
      <c r="H94" t="str">
        <f>IF([1]metadata!H94="","",[1]metadata!H94)</f>
        <v>i</v>
      </c>
      <c r="I94">
        <f>IF([1]metadata!I94="","",[1]metadata!I94)</f>
        <v>6</v>
      </c>
      <c r="J94">
        <f>IF([1]metadata!J94="",0,[1]metadata!J94)</f>
        <v>3</v>
      </c>
      <c r="K94" t="str">
        <f>IF([1]metadata!K94="","",[1]metadata!K94)</f>
        <v/>
      </c>
      <c r="L94" t="str">
        <f>IF([1]metadata!L94="","",[1]metadata!L94)</f>
        <v>Hyphantria cunea</v>
      </c>
      <c r="M94" t="str">
        <f>IF([1]metadata!M94="","",[1]metadata!M94)</f>
        <v>lepidoptera</v>
      </c>
      <c r="N94" t="str">
        <f>IF([1]metadata!N94="","",[1]metadata!N94)</f>
        <v>WY</v>
      </c>
      <c r="O94">
        <f>IF([1]metadata!O94="","",[1]metadata!O94)</f>
        <v>34.233333333333334</v>
      </c>
      <c r="P94">
        <f>IF([1]metadata!P94="","",[1]metadata!P94)</f>
        <v>135.16666666666666</v>
      </c>
      <c r="Q94">
        <f>IF([1]metadata!Q94="","",[1]metadata!Q94)</f>
        <v>0.01</v>
      </c>
      <c r="R94">
        <f>IF([1]metadata!R94="","",[1]metadata!R94)</f>
        <v>13.9</v>
      </c>
      <c r="S94" t="str">
        <f>IF([1]metadata!S94="","",[1]metadata!S94)</f>
        <v/>
      </c>
      <c r="T94">
        <f>IF([1]metadata!T94="","",[1]metadata!T94)</f>
        <v>28.5</v>
      </c>
      <c r="U94" t="str">
        <f>IF([1]metadata!U94="","",[1]metadata!U94)</f>
        <v>acc</v>
      </c>
      <c r="V94" t="str">
        <f>IF([1]metadata!V94="","",[1]metadata!V94)</f>
        <v/>
      </c>
      <c r="W94">
        <f>IF([1]metadata!W94="","",[1]metadata!W94)</f>
        <v>10</v>
      </c>
      <c r="X94" t="str">
        <f>IF([1]metadata!X94="","",[1]metadata!X94)</f>
        <v/>
      </c>
      <c r="Y94" t="str">
        <f>IF([1]metadata!Y94="","",[1]metadata!Y94)</f>
        <v>pupal</v>
      </c>
      <c r="Z94" t="str">
        <f>IF([1]metadata!Z94="","",[1]metadata!Z94)</f>
        <v/>
      </c>
    </row>
    <row r="95" spans="1:26" hidden="1" x14ac:dyDescent="0.3">
      <c r="A95">
        <f>IF([1]metadata!A95="","",[1]metadata!A95)</f>
        <v>11</v>
      </c>
      <c r="B95" t="str">
        <f>IF([1]metadata!B95="","",[1]metadata!B95)</f>
        <v>11-Iwamizawa</v>
      </c>
      <c r="C95" t="str">
        <f>IF([1]metadata!C95="","",[1]metadata!C95)</f>
        <v>Hashimoto, K; Iijima, K; Ogawa, K</v>
      </c>
      <c r="D95" t="str">
        <f>IF([1]metadata!D95="","",[1]metadata!D95)</f>
        <v>Geographic Variation in Photoperiodic Response for the Induction of Pupal Diapause in the White Cabbage Butterfly, Pieris rapae crucivora Boisuduval (Lepidoptera: Pieridae)</v>
      </c>
      <c r="E95" t="str">
        <f>IF([1]metadata!E95="","",[1]metadata!E95)</f>
        <v>10.1303/jjaez.2008.201</v>
      </c>
      <c r="F95" t="str">
        <f>IF([1]metadata!F95="","",[1]metadata!F95)</f>
        <v>y</v>
      </c>
      <c r="G95" t="str">
        <f>IF([1]metadata!G95="","",[1]metadata!G95)</f>
        <v>a</v>
      </c>
      <c r="H95" t="str">
        <f>IF([1]metadata!H95="","",[1]metadata!H95)</f>
        <v>i</v>
      </c>
      <c r="I95">
        <f>IF([1]metadata!I95="","",[1]metadata!I95)</f>
        <v>7</v>
      </c>
      <c r="J95">
        <f>IF([1]metadata!J95="",0,[1]metadata!J95)</f>
        <v>8</v>
      </c>
      <c r="K95" t="str">
        <f>IF([1]metadata!K95="","",[1]metadata!K95)</f>
        <v/>
      </c>
      <c r="L95" t="str">
        <f>IF([1]metadata!L95="","",[1]metadata!L95)</f>
        <v>Pieris rapae</v>
      </c>
      <c r="M95" t="str">
        <f>IF([1]metadata!M95="","",[1]metadata!M95)</f>
        <v>lepidoptera</v>
      </c>
      <c r="N95" t="str">
        <f>IF([1]metadata!N95="","",[1]metadata!N95)</f>
        <v>Iwamizawa</v>
      </c>
      <c r="O95">
        <f>IF([1]metadata!O95="","",[1]metadata!O95)</f>
        <v>43.166666666666664</v>
      </c>
      <c r="P95">
        <f>IF([1]metadata!P95="","",[1]metadata!P95)</f>
        <v>141.77574999999999</v>
      </c>
      <c r="Q95">
        <f>IF([1]metadata!Q95="","",[1]metadata!Q95)</f>
        <v>0.05</v>
      </c>
      <c r="R95" t="str">
        <f>IF([1]metadata!R95="","",[1]metadata!R95)</f>
        <v/>
      </c>
      <c r="S95" t="str">
        <f>IF([1]metadata!S95="","",[1]metadata!S95)</f>
        <v/>
      </c>
      <c r="T95">
        <f>IF([1]metadata!T95="","",[1]metadata!T95)</f>
        <v>37.5</v>
      </c>
      <c r="U95" t="str">
        <f>IF([1]metadata!U95="","",[1]metadata!U95)</f>
        <v>global average</v>
      </c>
      <c r="V95" t="str">
        <f>IF([1]metadata!V95="","",[1]metadata!V95)</f>
        <v/>
      </c>
      <c r="W95" t="str">
        <f>IF([1]metadata!W95="","",[1]metadata!W95)</f>
        <v>11_1</v>
      </c>
      <c r="X95" t="str">
        <f>IF([1]metadata!X95="","",[1]metadata!X95)</f>
        <v/>
      </c>
      <c r="Y95" t="str">
        <f>IF([1]metadata!Y95="","",[1]metadata!Y95)</f>
        <v/>
      </c>
      <c r="Z95" t="str">
        <f>IF([1]metadata!Z95="","",[1]metadata!Z95)</f>
        <v/>
      </c>
    </row>
    <row r="96" spans="1:26" hidden="1" x14ac:dyDescent="0.3">
      <c r="A96">
        <f>IF([1]metadata!A96="","",[1]metadata!A96)</f>
        <v>11</v>
      </c>
      <c r="B96" t="str">
        <f>IF([1]metadata!B96="","",[1]metadata!B96)</f>
        <v>11-Sendai</v>
      </c>
      <c r="C96" t="str">
        <f>IF([1]metadata!C96="","",[1]metadata!C96)</f>
        <v>Hashimoto, K; Iijima, K; Ogawa, K</v>
      </c>
      <c r="D96" t="str">
        <f>IF([1]metadata!D96="","",[1]metadata!D96)</f>
        <v>Geographic Variation in Photoperiodic Response for the Induction of Pupal Diapause in the White Cabbage Butterfly, Pieris rapae crucivora Boisuduval (Lepidoptera: Pieridae)</v>
      </c>
      <c r="E96" t="str">
        <f>IF([1]metadata!E96="","",[1]metadata!E96)</f>
        <v>10.1303/jjaez.2008.202</v>
      </c>
      <c r="F96" t="str">
        <f>IF([1]metadata!F96="","",[1]metadata!F96)</f>
        <v>y</v>
      </c>
      <c r="G96" t="str">
        <f>IF([1]metadata!G96="","",[1]metadata!G96)</f>
        <v>a</v>
      </c>
      <c r="H96" t="str">
        <f>IF([1]metadata!H96="","",[1]metadata!H96)</f>
        <v>i</v>
      </c>
      <c r="I96">
        <f>IF([1]metadata!I96="","",[1]metadata!I96)</f>
        <v>7</v>
      </c>
      <c r="J96">
        <f>IF([1]metadata!J96="",0,[1]metadata!J96)</f>
        <v>5</v>
      </c>
      <c r="K96" t="str">
        <f>IF([1]metadata!K96="","",[1]metadata!K96)</f>
        <v/>
      </c>
      <c r="L96" t="str">
        <f>IF([1]metadata!L96="","",[1]metadata!L96)</f>
        <v>Pieris rapae</v>
      </c>
      <c r="M96" t="str">
        <f>IF([1]metadata!M96="","",[1]metadata!M96)</f>
        <v>lepidoptera</v>
      </c>
      <c r="N96" t="str">
        <f>IF([1]metadata!N96="","",[1]metadata!N96)</f>
        <v>Sendai</v>
      </c>
      <c r="O96">
        <f>IF([1]metadata!O96="","",[1]metadata!O96)</f>
        <v>38.25</v>
      </c>
      <c r="P96">
        <f>IF([1]metadata!P96="","",[1]metadata!P96)</f>
        <v>140.86944399999999</v>
      </c>
      <c r="Q96">
        <f>IF([1]metadata!Q96="","",[1]metadata!Q96)</f>
        <v>0.05</v>
      </c>
      <c r="R96" t="str">
        <f>IF([1]metadata!R96="","",[1]metadata!R96)</f>
        <v/>
      </c>
      <c r="S96" t="str">
        <f>IF([1]metadata!S96="","",[1]metadata!S96)</f>
        <v/>
      </c>
      <c r="T96">
        <f>IF([1]metadata!T96="","",[1]metadata!T96)</f>
        <v>37.5</v>
      </c>
      <c r="U96" t="str">
        <f>IF([1]metadata!U96="","",[1]metadata!U96)</f>
        <v>global average</v>
      </c>
      <c r="V96" t="str">
        <f>IF([1]metadata!V96="","",[1]metadata!V96)</f>
        <v/>
      </c>
      <c r="W96" t="str">
        <f>IF([1]metadata!W96="","",[1]metadata!W96)</f>
        <v>11_2</v>
      </c>
      <c r="X96" t="str">
        <f>IF([1]metadata!X96="","",[1]metadata!X96)</f>
        <v/>
      </c>
      <c r="Y96" t="str">
        <f>IF([1]metadata!Y96="","",[1]metadata!Y96)</f>
        <v/>
      </c>
      <c r="Z96" t="str">
        <f>IF([1]metadata!Z96="","",[1]metadata!Z96)</f>
        <v/>
      </c>
    </row>
    <row r="97" spans="1:26" hidden="1" x14ac:dyDescent="0.3">
      <c r="A97">
        <f>IF([1]metadata!A97="","",[1]metadata!A97)</f>
        <v>11</v>
      </c>
      <c r="B97" t="str">
        <f>IF([1]metadata!B97="","",[1]metadata!B97)</f>
        <v>11-Nagaoka</v>
      </c>
      <c r="C97" t="str">
        <f>IF([1]metadata!C97="","",[1]metadata!C97)</f>
        <v>Hashimoto, K; Iijima, K; Ogawa, K</v>
      </c>
      <c r="D97" t="str">
        <f>IF([1]metadata!D97="","",[1]metadata!D97)</f>
        <v>Geographic Variation in Photoperiodic Response for the Induction of Pupal Diapause in the White Cabbage Butterfly, Pieris rapae crucivora Boisuduval (Lepidoptera: Pieridae)</v>
      </c>
      <c r="E97" t="str">
        <f>IF([1]metadata!E97="","",[1]metadata!E97)</f>
        <v>10.1303/jjaez.2008.203</v>
      </c>
      <c r="F97" t="str">
        <f>IF([1]metadata!F97="","",[1]metadata!F97)</f>
        <v>y</v>
      </c>
      <c r="G97" t="str">
        <f>IF([1]metadata!G97="","",[1]metadata!G97)</f>
        <v>a</v>
      </c>
      <c r="H97" t="str">
        <f>IF([1]metadata!H97="","",[1]metadata!H97)</f>
        <v>i</v>
      </c>
      <c r="I97">
        <f>IF([1]metadata!I97="","",[1]metadata!I97)</f>
        <v>7</v>
      </c>
      <c r="J97">
        <f>IF([1]metadata!J97="",0,[1]metadata!J97)</f>
        <v>5</v>
      </c>
      <c r="K97" t="str">
        <f>IF([1]metadata!K97="","",[1]metadata!K97)</f>
        <v/>
      </c>
      <c r="L97" t="str">
        <f>IF([1]metadata!L97="","",[1]metadata!L97)</f>
        <v>Pieris rapae</v>
      </c>
      <c r="M97" t="str">
        <f>IF([1]metadata!M97="","",[1]metadata!M97)</f>
        <v>lepidoptera</v>
      </c>
      <c r="N97" t="str">
        <f>IF([1]metadata!N97="","",[1]metadata!N97)</f>
        <v>Nagaoka</v>
      </c>
      <c r="O97">
        <f>IF([1]metadata!O97="","",[1]metadata!O97)</f>
        <v>37.383333333333333</v>
      </c>
      <c r="P97">
        <f>IF([1]metadata!P97="","",[1]metadata!P97)</f>
        <v>138.83888899999999</v>
      </c>
      <c r="Q97">
        <f>IF([1]metadata!Q97="","",[1]metadata!Q97)</f>
        <v>0.05</v>
      </c>
      <c r="R97" t="str">
        <f>IF([1]metadata!R97="","",[1]metadata!R97)</f>
        <v/>
      </c>
      <c r="S97" t="str">
        <f>IF([1]metadata!S97="","",[1]metadata!S97)</f>
        <v/>
      </c>
      <c r="T97">
        <f>IF([1]metadata!T97="","",[1]metadata!T97)</f>
        <v>37.5</v>
      </c>
      <c r="U97" t="str">
        <f>IF([1]metadata!U97="","",[1]metadata!U97)</f>
        <v>global average</v>
      </c>
      <c r="V97" t="str">
        <f>IF([1]metadata!V97="","",[1]metadata!V97)</f>
        <v/>
      </c>
      <c r="W97" t="str">
        <f>IF([1]metadata!W97="","",[1]metadata!W97)</f>
        <v>11_3</v>
      </c>
      <c r="X97" t="str">
        <f>IF([1]metadata!X97="","",[1]metadata!X97)</f>
        <v/>
      </c>
      <c r="Y97" t="str">
        <f>IF([1]metadata!Y97="","",[1]metadata!Y97)</f>
        <v/>
      </c>
      <c r="Z97" t="str">
        <f>IF([1]metadata!Z97="","",[1]metadata!Z97)</f>
        <v/>
      </c>
    </row>
    <row r="98" spans="1:26" hidden="1" x14ac:dyDescent="0.3">
      <c r="A98">
        <f>IF([1]metadata!A98="","",[1]metadata!A98)</f>
        <v>11</v>
      </c>
      <c r="B98" t="str">
        <f>IF([1]metadata!B98="","",[1]metadata!B98)</f>
        <v>11-Okayama</v>
      </c>
      <c r="C98" t="str">
        <f>IF([1]metadata!C98="","",[1]metadata!C98)</f>
        <v>Hashimoto, K; Iijima, K; Ogawa, K</v>
      </c>
      <c r="D98" t="str">
        <f>IF([1]metadata!D98="","",[1]metadata!D98)</f>
        <v>Geographic Variation in Photoperiodic Response for the Induction of Pupal Diapause in the White Cabbage Butterfly, Pieris rapae crucivora Boisuduval (Lepidoptera: Pieridae)</v>
      </c>
      <c r="E98" t="str">
        <f>IF([1]metadata!E98="","",[1]metadata!E98)</f>
        <v>10.1303/jjaez.2008.204</v>
      </c>
      <c r="F98" t="str">
        <f>IF([1]metadata!F98="","",[1]metadata!F98)</f>
        <v>y</v>
      </c>
      <c r="G98" t="str">
        <f>IF([1]metadata!G98="","",[1]metadata!G98)</f>
        <v>a</v>
      </c>
      <c r="H98" t="str">
        <f>IF([1]metadata!H98="","",[1]metadata!H98)</f>
        <v>i</v>
      </c>
      <c r="I98">
        <f>IF([1]metadata!I98="","",[1]metadata!I98)</f>
        <v>7</v>
      </c>
      <c r="J98">
        <f>IF([1]metadata!J98="",0,[1]metadata!J98)</f>
        <v>5</v>
      </c>
      <c r="K98" t="str">
        <f>IF([1]metadata!K98="","",[1]metadata!K98)</f>
        <v/>
      </c>
      <c r="L98" t="str">
        <f>IF([1]metadata!L98="","",[1]metadata!L98)</f>
        <v>Pieris rapae</v>
      </c>
      <c r="M98" t="str">
        <f>IF([1]metadata!M98="","",[1]metadata!M98)</f>
        <v>lepidoptera</v>
      </c>
      <c r="N98" t="str">
        <f>IF([1]metadata!N98="","",[1]metadata!N98)</f>
        <v>Okayama</v>
      </c>
      <c r="O98">
        <f>IF([1]metadata!O98="","",[1]metadata!O98)</f>
        <v>34.655278000000003</v>
      </c>
      <c r="P98">
        <f>IF([1]metadata!P98="","",[1]metadata!P98)</f>
        <v>133.919444</v>
      </c>
      <c r="Q98">
        <f>IF([1]metadata!Q98="","",[1]metadata!Q98)</f>
        <v>0.05</v>
      </c>
      <c r="R98" t="str">
        <f>IF([1]metadata!R98="","",[1]metadata!R98)</f>
        <v/>
      </c>
      <c r="S98" t="str">
        <f>IF([1]metadata!S98="","",[1]metadata!S98)</f>
        <v/>
      </c>
      <c r="T98">
        <f>IF([1]metadata!T98="","",[1]metadata!T98)</f>
        <v>37.5</v>
      </c>
      <c r="U98" t="str">
        <f>IF([1]metadata!U98="","",[1]metadata!U98)</f>
        <v>global average</v>
      </c>
      <c r="V98" t="str">
        <f>IF([1]metadata!V98="","",[1]metadata!V98)</f>
        <v/>
      </c>
      <c r="W98" t="str">
        <f>IF([1]metadata!W98="","",[1]metadata!W98)</f>
        <v>11_3</v>
      </c>
      <c r="X98" t="str">
        <f>IF([1]metadata!X98="","",[1]metadata!X98)</f>
        <v/>
      </c>
      <c r="Y98" t="str">
        <f>IF([1]metadata!Y98="","",[1]metadata!Y98)</f>
        <v/>
      </c>
      <c r="Z98" t="str">
        <f>IF([1]metadata!Z98="","",[1]metadata!Z98)</f>
        <v/>
      </c>
    </row>
    <row r="99" spans="1:26" hidden="1" x14ac:dyDescent="0.3">
      <c r="A99">
        <f>IF([1]metadata!A99="","",[1]metadata!A99)</f>
        <v>11</v>
      </c>
      <c r="B99" t="str">
        <f>IF([1]metadata!B99="","",[1]metadata!B99)</f>
        <v>11-Matsuyama</v>
      </c>
      <c r="C99" t="str">
        <f>IF([1]metadata!C99="","",[1]metadata!C99)</f>
        <v>Hashimoto, K; Iijima, K; Ogawa, K</v>
      </c>
      <c r="D99" t="str">
        <f>IF([1]metadata!D99="","",[1]metadata!D99)</f>
        <v>Geographic Variation in Photoperiodic Response for the Induction of Pupal Diapause in the White Cabbage Butterfly, Pieris rapae crucivora Boisuduval (Lepidoptera: Pieridae)</v>
      </c>
      <c r="E99" t="str">
        <f>IF([1]metadata!E99="","",[1]metadata!E99)</f>
        <v>10.1303/jjaez.2008.205</v>
      </c>
      <c r="F99" t="str">
        <f>IF([1]metadata!F99="","",[1]metadata!F99)</f>
        <v>y</v>
      </c>
      <c r="G99" t="str">
        <f>IF([1]metadata!G99="","",[1]metadata!G99)</f>
        <v>a</v>
      </c>
      <c r="H99" t="str">
        <f>IF([1]metadata!H99="","",[1]metadata!H99)</f>
        <v>i</v>
      </c>
      <c r="I99">
        <f>IF([1]metadata!I99="","",[1]metadata!I99)</f>
        <v>7</v>
      </c>
      <c r="J99">
        <f>IF([1]metadata!J99="",0,[1]metadata!J99)</f>
        <v>6</v>
      </c>
      <c r="K99" t="str">
        <f>IF([1]metadata!K99="","",[1]metadata!K99)</f>
        <v/>
      </c>
      <c r="L99" t="str">
        <f>IF([1]metadata!L99="","",[1]metadata!L99)</f>
        <v>Pieris rapae</v>
      </c>
      <c r="M99" t="str">
        <f>IF([1]metadata!M99="","",[1]metadata!M99)</f>
        <v>lepidoptera</v>
      </c>
      <c r="N99" t="str">
        <f>IF([1]metadata!N99="","",[1]metadata!N99)</f>
        <v>Matsuyama</v>
      </c>
      <c r="O99">
        <f>IF([1]metadata!O99="","",[1]metadata!O99)</f>
        <v>33.839167000000003</v>
      </c>
      <c r="P99">
        <f>IF([1]metadata!P99="","",[1]metadata!P99)</f>
        <v>132.765556</v>
      </c>
      <c r="Q99">
        <f>IF([1]metadata!Q99="","",[1]metadata!Q99)</f>
        <v>0.05</v>
      </c>
      <c r="R99" t="str">
        <f>IF([1]metadata!R99="","",[1]metadata!R99)</f>
        <v/>
      </c>
      <c r="S99" t="str">
        <f>IF([1]metadata!S99="","",[1]metadata!S99)</f>
        <v/>
      </c>
      <c r="T99">
        <f>IF([1]metadata!T99="","",[1]metadata!T99)</f>
        <v>37.5</v>
      </c>
      <c r="U99" t="str">
        <f>IF([1]metadata!U99="","",[1]metadata!U99)</f>
        <v>global average</v>
      </c>
      <c r="V99" t="str">
        <f>IF([1]metadata!V99="","",[1]metadata!V99)</f>
        <v/>
      </c>
      <c r="W99" t="str">
        <f>IF([1]metadata!W99="","",[1]metadata!W99)</f>
        <v>11_1</v>
      </c>
      <c r="X99" t="str">
        <f>IF([1]metadata!X99="","",[1]metadata!X99)</f>
        <v/>
      </c>
      <c r="Y99" t="str">
        <f>IF([1]metadata!Y99="","",[1]metadata!Y99)</f>
        <v/>
      </c>
      <c r="Z99" t="str">
        <f>IF([1]metadata!Z99="","",[1]metadata!Z99)</f>
        <v/>
      </c>
    </row>
    <row r="100" spans="1:26" hidden="1" x14ac:dyDescent="0.3">
      <c r="A100">
        <f>IF([1]metadata!A100="","",[1]metadata!A100)</f>
        <v>11</v>
      </c>
      <c r="B100" t="str">
        <f>IF([1]metadata!B100="","",[1]metadata!B100)</f>
        <v>11-Kagoshima</v>
      </c>
      <c r="C100" t="str">
        <f>IF([1]metadata!C100="","",[1]metadata!C100)</f>
        <v>Hashimoto, K; Iijima, K; Ogawa, K</v>
      </c>
      <c r="D100" t="str">
        <f>IF([1]metadata!D100="","",[1]metadata!D100)</f>
        <v>Geographic Variation in Photoperiodic Response for the Induction of Pupal Diapause in the White Cabbage Butterfly, Pieris rapae crucivora Boisuduval (Lepidoptera: Pieridae)</v>
      </c>
      <c r="E100" t="str">
        <f>IF([1]metadata!E100="","",[1]metadata!E100)</f>
        <v>10.1303/jjaez.2008.206</v>
      </c>
      <c r="F100" t="str">
        <f>IF([1]metadata!F100="","",[1]metadata!F100)</f>
        <v>y</v>
      </c>
      <c r="G100" t="str">
        <f>IF([1]metadata!G100="","",[1]metadata!G100)</f>
        <v>a</v>
      </c>
      <c r="H100" t="str">
        <f>IF([1]metadata!H100="","",[1]metadata!H100)</f>
        <v>i</v>
      </c>
      <c r="I100">
        <f>IF([1]metadata!I100="","",[1]metadata!I100)</f>
        <v>7</v>
      </c>
      <c r="J100">
        <f>IF([1]metadata!J100="",0,[1]metadata!J100)</f>
        <v>6</v>
      </c>
      <c r="K100" t="str">
        <f>IF([1]metadata!K100="","",[1]metadata!K100)</f>
        <v/>
      </c>
      <c r="L100" t="str">
        <f>IF([1]metadata!L100="","",[1]metadata!L100)</f>
        <v>Pieris rapae</v>
      </c>
      <c r="M100" t="str">
        <f>IF([1]metadata!M100="","",[1]metadata!M100)</f>
        <v>lepidoptera</v>
      </c>
      <c r="N100" t="str">
        <f>IF([1]metadata!N100="","",[1]metadata!N100)</f>
        <v>Kagoshima</v>
      </c>
      <c r="O100">
        <f>IF([1]metadata!O100="","",[1]metadata!O100)</f>
        <v>31.596536</v>
      </c>
      <c r="P100">
        <f>IF([1]metadata!P100="","",[1]metadata!P100)</f>
        <v>130.55711700000001</v>
      </c>
      <c r="Q100">
        <f>IF([1]metadata!Q100="","",[1]metadata!Q100)</f>
        <v>0.05</v>
      </c>
      <c r="R100" t="str">
        <f>IF([1]metadata!R100="","",[1]metadata!R100)</f>
        <v/>
      </c>
      <c r="S100" t="str">
        <f>IF([1]metadata!S100="","",[1]metadata!S100)</f>
        <v/>
      </c>
      <c r="T100">
        <f>IF([1]metadata!T100="","",[1]metadata!T100)</f>
        <v>37.5</v>
      </c>
      <c r="U100" t="str">
        <f>IF([1]metadata!U100="","",[1]metadata!U100)</f>
        <v>global average</v>
      </c>
      <c r="V100" t="str">
        <f>IF([1]metadata!V100="","",[1]metadata!V100)</f>
        <v/>
      </c>
      <c r="W100" t="str">
        <f>IF([1]metadata!W100="","",[1]metadata!W100)</f>
        <v>11_2</v>
      </c>
      <c r="X100" t="str">
        <f>IF([1]metadata!X100="","",[1]metadata!X100)</f>
        <v/>
      </c>
      <c r="Y100" t="str">
        <f>IF([1]metadata!Y100="","",[1]metadata!Y100)</f>
        <v/>
      </c>
      <c r="Z100" t="str">
        <f>IF([1]metadata!Z100="","",[1]metadata!Z100)</f>
        <v/>
      </c>
    </row>
    <row r="101" spans="1:26" hidden="1" x14ac:dyDescent="0.3">
      <c r="A101">
        <f>IF([1]metadata!A101="","",[1]metadata!A101)</f>
        <v>11</v>
      </c>
      <c r="B101" t="str">
        <f>IF([1]metadata!B101="","",[1]metadata!B101)</f>
        <v>11-Naze</v>
      </c>
      <c r="C101" t="str">
        <f>IF([1]metadata!C101="","",[1]metadata!C101)</f>
        <v>Hashimoto, K; Iijima, K; Ogawa, K</v>
      </c>
      <c r="D101" t="str">
        <f>IF([1]metadata!D101="","",[1]metadata!D101)</f>
        <v>Geographic Variation in Photoperiodic Response for the Induction of Pupal Diapause in the White Cabbage Butterfly, Pieris rapae crucivora Boisuduval (Lepidoptera: Pieridae)</v>
      </c>
      <c r="E101" t="str">
        <f>IF([1]metadata!E101="","",[1]metadata!E101)</f>
        <v>10.1303/jjaez.2008.207</v>
      </c>
      <c r="F101" t="str">
        <f>IF([1]metadata!F101="","",[1]metadata!F101)</f>
        <v>y</v>
      </c>
      <c r="G101" t="str">
        <f>IF([1]metadata!G101="","",[1]metadata!G101)</f>
        <v>a</v>
      </c>
      <c r="H101" t="str">
        <f>IF([1]metadata!H101="","",[1]metadata!H101)</f>
        <v>i</v>
      </c>
      <c r="I101">
        <f>IF([1]metadata!I101="","",[1]metadata!I101)</f>
        <v>7</v>
      </c>
      <c r="J101">
        <f>IF([1]metadata!J101="",0,[1]metadata!J101)</f>
        <v>5</v>
      </c>
      <c r="K101" t="str">
        <f>IF([1]metadata!K101="","",[1]metadata!K101)</f>
        <v/>
      </c>
      <c r="L101" t="str">
        <f>IF([1]metadata!L101="","",[1]metadata!L101)</f>
        <v>Pieris rapae</v>
      </c>
      <c r="M101" t="str">
        <f>IF([1]metadata!M101="","",[1]metadata!M101)</f>
        <v>lepidoptera</v>
      </c>
      <c r="N101" t="str">
        <f>IF([1]metadata!N101="","",[1]metadata!N101)</f>
        <v>Naze</v>
      </c>
      <c r="O101">
        <f>IF([1]metadata!O101="","",[1]metadata!O101)</f>
        <v>28.377247000000001</v>
      </c>
      <c r="P101">
        <f>IF([1]metadata!P101="","",[1]metadata!P101)</f>
        <v>129.493742</v>
      </c>
      <c r="Q101">
        <f>IF([1]metadata!Q101="","",[1]metadata!Q101)</f>
        <v>0.05</v>
      </c>
      <c r="R101" t="str">
        <f>IF([1]metadata!R101="","",[1]metadata!R101)</f>
        <v/>
      </c>
      <c r="S101" t="str">
        <f>IF([1]metadata!S101="","",[1]metadata!S101)</f>
        <v/>
      </c>
      <c r="T101">
        <f>IF([1]metadata!T101="","",[1]metadata!T101)</f>
        <v>37.5</v>
      </c>
      <c r="U101" t="str">
        <f>IF([1]metadata!U101="","",[1]metadata!U101)</f>
        <v>global average</v>
      </c>
      <c r="V101" t="str">
        <f>IF([1]metadata!V101="","",[1]metadata!V101)</f>
        <v/>
      </c>
      <c r="W101" t="str">
        <f>IF([1]metadata!W101="","",[1]metadata!W101)</f>
        <v>11_3</v>
      </c>
      <c r="X101" t="str">
        <f>IF([1]metadata!X101="","",[1]metadata!X101)</f>
        <v/>
      </c>
      <c r="Y101" t="str">
        <f>IF([1]metadata!Y101="","",[1]metadata!Y101)</f>
        <v/>
      </c>
      <c r="Z101" t="str">
        <f>IF([1]metadata!Z101="","",[1]metadata!Z101)</f>
        <v/>
      </c>
    </row>
    <row r="102" spans="1:26" x14ac:dyDescent="0.3">
      <c r="A102">
        <f>IF([1]metadata!A102="","",[1]metadata!A102)</f>
        <v>12</v>
      </c>
      <c r="B102" t="str">
        <f>IF([1]metadata!B102="","",[1]metadata!B102)</f>
        <v>12-</v>
      </c>
      <c r="C102" t="str">
        <f>IF([1]metadata!C102="","",[1]metadata!C102)</f>
        <v>He, ZQ; Wang, XY; Liu, YQ; Li, K</v>
      </c>
      <c r="D102" t="str">
        <f>IF([1]metadata!D102="","",[1]metadata!D102)</f>
        <v>Seasonal and geographical adaption of two field crickets in China ( Orthoptera: Grylloidea: Gryllidae: Gryllinae: Teleogryllus)</v>
      </c>
      <c r="E102" t="str">
        <f>IF([1]metadata!E102="","",[1]metadata!E102)</f>
        <v>10.11646/zootaxa.4338.2.11</v>
      </c>
      <c r="F102" t="str">
        <f>IF([1]metadata!F102="","",[1]metadata!F102)</f>
        <v>y?</v>
      </c>
      <c r="G102" t="str">
        <f>IF([1]metadata!G102="","",[1]metadata!G102)</f>
        <v>a</v>
      </c>
      <c r="H102" t="str">
        <f>IF([1]metadata!H102="","",[1]metadata!H102)</f>
        <v>i</v>
      </c>
      <c r="I102" t="str">
        <f>IF([1]metadata!I102="","",[1]metadata!I102)</f>
        <v/>
      </c>
      <c r="J102">
        <f>IF([1]metadata!J102="",0,[1]metadata!J102)</f>
        <v>0</v>
      </c>
      <c r="K102" t="str">
        <f>IF([1]metadata!K102="","",[1]metadata!K102)</f>
        <v>req</v>
      </c>
      <c r="L102" t="str">
        <f>IF([1]metadata!L102="","",[1]metadata!L102)</f>
        <v/>
      </c>
      <c r="M102" t="str">
        <f>IF([1]metadata!M102="","",[1]metadata!M102)</f>
        <v/>
      </c>
      <c r="N102" t="str">
        <f>IF([1]metadata!N102="","",[1]metadata!N102)</f>
        <v/>
      </c>
      <c r="O102" t="str">
        <f>IF([1]metadata!O102="","",[1]metadata!O102)</f>
        <v/>
      </c>
      <c r="P102" t="str">
        <f>IF([1]metadata!P102="","",[1]metadata!P102)</f>
        <v/>
      </c>
      <c r="Q102" t="str">
        <f>IF([1]metadata!Q102="","",[1]metadata!Q102)</f>
        <v/>
      </c>
      <c r="R102" t="str">
        <f>IF([1]metadata!R102="","",[1]metadata!R102)</f>
        <v/>
      </c>
      <c r="S102" t="str">
        <f>IF([1]metadata!S102="","",[1]metadata!S102)</f>
        <v/>
      </c>
      <c r="T102" t="str">
        <f>IF([1]metadata!T102="","",[1]metadata!T102)</f>
        <v/>
      </c>
      <c r="U102" t="str">
        <f>IF([1]metadata!U102="","",[1]metadata!U102)</f>
        <v/>
      </c>
      <c r="V102" t="str">
        <f>IF([1]metadata!V102="","",[1]metadata!V102)</f>
        <v/>
      </c>
      <c r="W102" t="str">
        <f>IF([1]metadata!W102="","",[1]metadata!W102)</f>
        <v/>
      </c>
      <c r="X102" t="str">
        <f>IF([1]metadata!X102="","",[1]metadata!X102)</f>
        <v/>
      </c>
      <c r="Y102" t="str">
        <f>IF([1]metadata!Y102="","",[1]metadata!Y102)</f>
        <v/>
      </c>
      <c r="Z102" t="str">
        <f>IF([1]metadata!Z102="","",[1]metadata!Z102)</f>
        <v/>
      </c>
    </row>
    <row r="103" spans="1:26" x14ac:dyDescent="0.3">
      <c r="A103">
        <f>IF([1]metadata!A103="","",[1]metadata!A103)</f>
        <v>13</v>
      </c>
      <c r="B103" t="str">
        <f>IF([1]metadata!B103="","",[1]metadata!B103)</f>
        <v>13-</v>
      </c>
      <c r="C103" t="str">
        <f>IF([1]metadata!C103="","",[1]metadata!C103)</f>
        <v>HEGDEKAR, BM</v>
      </c>
      <c r="D103" t="str">
        <f>IF([1]metadata!D103="","",[1]metadata!D103)</f>
        <v>EFFECT OF LATITUDE ON THE CRITICAL PHOTOPERIOD FOR DIAPAUSE INDUCTION IN THE BERTHA ARMYWORM, MAMESTRA-CONFIGURATA (LEPIDOPTERA, NOCTUIDAE)</v>
      </c>
      <c r="E103" t="str">
        <f>IF([1]metadata!E103="","",[1]metadata!E103)</f>
        <v>10.4039/Ent1151039-8</v>
      </c>
      <c r="F103" t="str">
        <f>IF([1]metadata!F103="","",[1]metadata!F103)</f>
        <v>y-no_acc</v>
      </c>
      <c r="G103" t="str">
        <f>IF([1]metadata!G103="","",[1]metadata!G103)</f>
        <v>a</v>
      </c>
      <c r="H103" t="str">
        <f>IF([1]metadata!H103="","",[1]metadata!H103)</f>
        <v>i</v>
      </c>
      <c r="I103">
        <f>IF([1]metadata!I103="","",[1]metadata!I103)</f>
        <v>3</v>
      </c>
      <c r="J103">
        <f>IF([1]metadata!J103="",0,[1]metadata!J103)</f>
        <v>0</v>
      </c>
      <c r="K103" t="str">
        <f>IF([1]metadata!K103="","",[1]metadata!K103)</f>
        <v>n</v>
      </c>
      <c r="L103" t="str">
        <f>IF([1]metadata!L103="","",[1]metadata!L103)</f>
        <v/>
      </c>
      <c r="M103" t="str">
        <f>IF([1]metadata!M103="","",[1]metadata!M103)</f>
        <v/>
      </c>
      <c r="N103" t="str">
        <f>IF([1]metadata!N103="","",[1]metadata!N103)</f>
        <v/>
      </c>
      <c r="O103" t="str">
        <f>IF([1]metadata!O103="","",[1]metadata!O103)</f>
        <v/>
      </c>
      <c r="P103" t="str">
        <f>IF([1]metadata!P103="","",[1]metadata!P103)</f>
        <v/>
      </c>
      <c r="Q103" t="str">
        <f>IF([1]metadata!Q103="","",[1]metadata!Q103)</f>
        <v/>
      </c>
      <c r="R103" t="str">
        <f>IF([1]metadata!R103="","",[1]metadata!R103)</f>
        <v/>
      </c>
      <c r="S103" t="str">
        <f>IF([1]metadata!S103="","",[1]metadata!S103)</f>
        <v/>
      </c>
      <c r="T103" t="str">
        <f>IF([1]metadata!T103="","",[1]metadata!T103)</f>
        <v/>
      </c>
      <c r="U103" t="str">
        <f>IF([1]metadata!U103="","",[1]metadata!U103)</f>
        <v/>
      </c>
      <c r="V103" t="str">
        <f>IF([1]metadata!V103="","",[1]metadata!V103)</f>
        <v/>
      </c>
      <c r="W103" t="str">
        <f>IF([1]metadata!W103="","",[1]metadata!W103)</f>
        <v/>
      </c>
      <c r="X103" t="str">
        <f>IF([1]metadata!X103="","",[1]metadata!X103)</f>
        <v/>
      </c>
      <c r="Y103" t="str">
        <f>IF([1]metadata!Y103="","",[1]metadata!Y103)</f>
        <v/>
      </c>
      <c r="Z103" t="str">
        <f>IF([1]metadata!Z103="","",[1]metadata!Z103)</f>
        <v/>
      </c>
    </row>
    <row r="104" spans="1:26" x14ac:dyDescent="0.3">
      <c r="A104">
        <f>IF([1]metadata!A104="","",[1]metadata!A104)</f>
        <v>13</v>
      </c>
      <c r="B104" t="str">
        <f>IF([1]metadata!B104="","",[1]metadata!B104)</f>
        <v>13-</v>
      </c>
      <c r="C104" t="str">
        <f>IF([1]metadata!C104="","",[1]metadata!C104)</f>
        <v>HEGDEKAR, BM</v>
      </c>
      <c r="D104" t="str">
        <f>IF([1]metadata!D104="","",[1]metadata!D104)</f>
        <v>EFFECT OF LATITUDE ON THE CRITICAL PHOTOPERIOD FOR DIAPAUSE INDUCTION IN THE BERTHA ARMYWORM, MAMESTRA-CONFIGURATA (LEPIDOPTERA, NOCTUIDAE)</v>
      </c>
      <c r="E104" t="str">
        <f>IF([1]metadata!E104="","",[1]metadata!E104)</f>
        <v>10.4039/Ent1151039-8</v>
      </c>
      <c r="F104" t="str">
        <f>IF([1]metadata!F104="","",[1]metadata!F104)</f>
        <v>y-no_acc</v>
      </c>
      <c r="G104" t="str">
        <f>IF([1]metadata!G104="","",[1]metadata!G104)</f>
        <v/>
      </c>
      <c r="H104" t="str">
        <f>IF([1]metadata!H104="","",[1]metadata!H104)</f>
        <v/>
      </c>
      <c r="I104" t="str">
        <f>IF([1]metadata!I104="","",[1]metadata!I104)</f>
        <v/>
      </c>
      <c r="J104">
        <f>IF([1]metadata!J104="",0,[1]metadata!J104)</f>
        <v>0</v>
      </c>
      <c r="K104" t="str">
        <f>IF([1]metadata!K104="","",[1]metadata!K104)</f>
        <v/>
      </c>
      <c r="L104" t="str">
        <f>IF([1]metadata!L104="","",[1]metadata!L104)</f>
        <v/>
      </c>
      <c r="M104" t="str">
        <f>IF([1]metadata!M104="","",[1]metadata!M104)</f>
        <v/>
      </c>
      <c r="N104" t="str">
        <f>IF([1]metadata!N104="","",[1]metadata!N104)</f>
        <v/>
      </c>
      <c r="O104" t="str">
        <f>IF([1]metadata!O104="","",[1]metadata!O104)</f>
        <v/>
      </c>
      <c r="P104" t="str">
        <f>IF([1]metadata!P104="","",[1]metadata!P104)</f>
        <v/>
      </c>
      <c r="Q104" t="str">
        <f>IF([1]metadata!Q104="","",[1]metadata!Q104)</f>
        <v/>
      </c>
      <c r="R104" t="str">
        <f>IF([1]metadata!R104="","",[1]metadata!R104)</f>
        <v/>
      </c>
      <c r="S104" t="str">
        <f>IF([1]metadata!S104="","",[1]metadata!S104)</f>
        <v/>
      </c>
      <c r="T104" t="str">
        <f>IF([1]metadata!T104="","",[1]metadata!T104)</f>
        <v/>
      </c>
      <c r="U104" t="str">
        <f>IF([1]metadata!U104="","",[1]metadata!U104)</f>
        <v/>
      </c>
      <c r="V104" t="str">
        <f>IF([1]metadata!V104="","",[1]metadata!V104)</f>
        <v/>
      </c>
      <c r="W104" t="str">
        <f>IF([1]metadata!W104="","",[1]metadata!W104)</f>
        <v/>
      </c>
      <c r="X104" t="str">
        <f>IF([1]metadata!X104="","",[1]metadata!X104)</f>
        <v/>
      </c>
      <c r="Y104" t="str">
        <f>IF([1]metadata!Y104="","",[1]metadata!Y104)</f>
        <v/>
      </c>
      <c r="Z104" t="str">
        <f>IF([1]metadata!Z104="","",[1]metadata!Z104)</f>
        <v/>
      </c>
    </row>
    <row r="105" spans="1:26" x14ac:dyDescent="0.3">
      <c r="A105">
        <f>IF([1]metadata!A105="","",[1]metadata!A105)</f>
        <v>13</v>
      </c>
      <c r="B105" t="str">
        <f>IF([1]metadata!B105="","",[1]metadata!B105)</f>
        <v>13-</v>
      </c>
      <c r="C105" t="str">
        <f>IF([1]metadata!C105="","",[1]metadata!C105)</f>
        <v>HEGDEKAR, BM</v>
      </c>
      <c r="D105" t="str">
        <f>IF([1]metadata!D105="","",[1]metadata!D105)</f>
        <v>EFFECT OF LATITUDE ON THE CRITICAL PHOTOPERIOD FOR DIAPAUSE INDUCTION IN THE BERTHA ARMYWORM, MAMESTRA-CONFIGURATA (LEPIDOPTERA, NOCTUIDAE)</v>
      </c>
      <c r="E105" t="str">
        <f>IF([1]metadata!E105="","",[1]metadata!E105)</f>
        <v>10.4039/Ent1151039-8</v>
      </c>
      <c r="F105" t="str">
        <f>IF([1]metadata!F105="","",[1]metadata!F105)</f>
        <v>y-no_acc</v>
      </c>
      <c r="G105" t="str">
        <f>IF([1]metadata!G105="","",[1]metadata!G105)</f>
        <v/>
      </c>
      <c r="H105" t="str">
        <f>IF([1]metadata!H105="","",[1]metadata!H105)</f>
        <v/>
      </c>
      <c r="I105" t="str">
        <f>IF([1]metadata!I105="","",[1]metadata!I105)</f>
        <v/>
      </c>
      <c r="J105">
        <f>IF([1]metadata!J105="",0,[1]metadata!J105)</f>
        <v>0</v>
      </c>
      <c r="K105" t="str">
        <f>IF([1]metadata!K105="","",[1]metadata!K105)</f>
        <v/>
      </c>
      <c r="L105" t="str">
        <f>IF([1]metadata!L105="","",[1]metadata!L105)</f>
        <v/>
      </c>
      <c r="M105" t="str">
        <f>IF([1]metadata!M105="","",[1]metadata!M105)</f>
        <v/>
      </c>
      <c r="N105" t="str">
        <f>IF([1]metadata!N105="","",[1]metadata!N105)</f>
        <v/>
      </c>
      <c r="O105" t="str">
        <f>IF([1]metadata!O105="","",[1]metadata!O105)</f>
        <v/>
      </c>
      <c r="P105" t="str">
        <f>IF([1]metadata!P105="","",[1]metadata!P105)</f>
        <v/>
      </c>
      <c r="Q105" t="str">
        <f>IF([1]metadata!Q105="","",[1]metadata!Q105)</f>
        <v/>
      </c>
      <c r="R105" t="str">
        <f>IF([1]metadata!R105="","",[1]metadata!R105)</f>
        <v/>
      </c>
      <c r="S105" t="str">
        <f>IF([1]metadata!S105="","",[1]metadata!S105)</f>
        <v/>
      </c>
      <c r="T105" t="str">
        <f>IF([1]metadata!T105="","",[1]metadata!T105)</f>
        <v/>
      </c>
      <c r="U105" t="str">
        <f>IF([1]metadata!U105="","",[1]metadata!U105)</f>
        <v/>
      </c>
      <c r="V105" t="str">
        <f>IF([1]metadata!V105="","",[1]metadata!V105)</f>
        <v/>
      </c>
      <c r="W105" t="str">
        <f>IF([1]metadata!W105="","",[1]metadata!W105)</f>
        <v/>
      </c>
      <c r="X105" t="str">
        <f>IF([1]metadata!X105="","",[1]metadata!X105)</f>
        <v/>
      </c>
      <c r="Y105" t="str">
        <f>IF([1]metadata!Y105="","",[1]metadata!Y105)</f>
        <v/>
      </c>
      <c r="Z105" t="str">
        <f>IF([1]metadata!Z105="","",[1]metadata!Z105)</f>
        <v/>
      </c>
    </row>
    <row r="106" spans="1:26" x14ac:dyDescent="0.3">
      <c r="A106">
        <f>IF([1]metadata!A106="","",[1]metadata!A106)</f>
        <v>14</v>
      </c>
      <c r="B106" t="str">
        <f>IF([1]metadata!B106="","",[1]metadata!B106)</f>
        <v>14-AH</v>
      </c>
      <c r="C106" t="str">
        <f>IF([1]metadata!C106="","",[1]metadata!C106)</f>
        <v>Zeng, Y; Zhu, DH</v>
      </c>
      <c r="D106" t="str">
        <f>IF([1]metadata!D106="","",[1]metadata!D106)</f>
        <v>Geographical Variation in Body Size, Development Time, and Wing Dimorphism in the Cricket Velarifictorus micado (Orthoptera: Gryllidae)</v>
      </c>
      <c r="E106" t="str">
        <f>IF([1]metadata!E106="","",[1]metadata!E106)</f>
        <v>10.1603/AN14040</v>
      </c>
      <c r="F106" t="str">
        <f>IF([1]metadata!F106="","",[1]metadata!F106)</f>
        <v>y-askcoordinates</v>
      </c>
      <c r="G106" t="str">
        <f>IF([1]metadata!G106="","",[1]metadata!G106)</f>
        <v>a</v>
      </c>
      <c r="H106" t="str">
        <f>IF([1]metadata!H106="","",[1]metadata!H106)</f>
        <v>i</v>
      </c>
      <c r="I106">
        <f>IF([1]metadata!I106="","",[1]metadata!I106)</f>
        <v>5</v>
      </c>
      <c r="J106">
        <f>IF([1]metadata!J106="",0,[1]metadata!J106)</f>
        <v>4</v>
      </c>
      <c r="K106" t="str">
        <f>IF([1]metadata!K106="","",[1]metadata!K106)</f>
        <v>n</v>
      </c>
      <c r="L106" t="str">
        <f>IF([1]metadata!L106="","",[1]metadata!L106)</f>
        <v>Velarifictorus micado</v>
      </c>
      <c r="M106" t="str">
        <f>IF([1]metadata!M106="","",[1]metadata!M106)</f>
        <v>orthoptera</v>
      </c>
      <c r="N106" t="str">
        <f>IF([1]metadata!N106="","",[1]metadata!N106)</f>
        <v>AH</v>
      </c>
      <c r="O106" t="str">
        <f>IF([1]metadata!O106="","",[1]metadata!O106)</f>
        <v/>
      </c>
      <c r="P106" t="str">
        <f>IF([1]metadata!P106="","",[1]metadata!P106)</f>
        <v/>
      </c>
      <c r="Q106" t="str">
        <f>IF([1]metadata!Q106="","",[1]metadata!Q106)</f>
        <v/>
      </c>
      <c r="R106" t="str">
        <f>IF([1]metadata!R106="","",[1]metadata!R106)</f>
        <v/>
      </c>
      <c r="S106" t="str">
        <f>IF([1]metadata!S106="","",[1]metadata!S106)</f>
        <v/>
      </c>
      <c r="T106">
        <f>IF([1]metadata!T106="","",[1]metadata!T106)</f>
        <v>85.5</v>
      </c>
      <c r="U106" t="str">
        <f>IF([1]metadata!U106="","",[1]metadata!U106)</f>
        <v>global average</v>
      </c>
      <c r="V106" t="str">
        <f>IF([1]metadata!V106="","",[1]metadata!V106)</f>
        <v/>
      </c>
      <c r="W106">
        <f>IF([1]metadata!W106="","",[1]metadata!W106)</f>
        <v>14</v>
      </c>
      <c r="X106" t="str">
        <f>IF([1]metadata!X106="","",[1]metadata!X106)</f>
        <v/>
      </c>
      <c r="Y106" t="str">
        <f>IF([1]metadata!Y106="","",[1]metadata!Y106)</f>
        <v>macroptery</v>
      </c>
      <c r="Z106" t="str">
        <f>IF([1]metadata!Z106="","",[1]metadata!Z106)</f>
        <v/>
      </c>
    </row>
    <row r="107" spans="1:26" x14ac:dyDescent="0.3">
      <c r="A107">
        <f>IF([1]metadata!A107="","",[1]metadata!A107)</f>
        <v>14</v>
      </c>
      <c r="B107" t="str">
        <f>IF([1]metadata!B107="","",[1]metadata!B107)</f>
        <v>14-SD</v>
      </c>
      <c r="C107" t="str">
        <f>IF([1]metadata!C107="","",[1]metadata!C107)</f>
        <v>Zeng, Y; Zhu, DH</v>
      </c>
      <c r="D107" t="str">
        <f>IF([1]metadata!D107="","",[1]metadata!D107)</f>
        <v>Geographical Variation in Body Size, Development Time, and Wing Dimorphism in the Cricket Velarifictorus micado (Orthoptera: Gryllidae)</v>
      </c>
      <c r="E107" t="str">
        <f>IF([1]metadata!E107="","",[1]metadata!E107)</f>
        <v>10.1603/AN14040</v>
      </c>
      <c r="F107" t="str">
        <f>IF([1]metadata!F107="","",[1]metadata!F107)</f>
        <v>y-askcoordinates</v>
      </c>
      <c r="G107" t="str">
        <f>IF([1]metadata!G107="","",[1]metadata!G107)</f>
        <v>a</v>
      </c>
      <c r="H107" t="str">
        <f>IF([1]metadata!H107="","",[1]metadata!H107)</f>
        <v>i</v>
      </c>
      <c r="I107">
        <f>IF([1]metadata!I107="","",[1]metadata!I107)</f>
        <v>5</v>
      </c>
      <c r="J107">
        <f>IF([1]metadata!J107="",0,[1]metadata!J107)</f>
        <v>4</v>
      </c>
      <c r="K107" t="str">
        <f>IF([1]metadata!K107="","",[1]metadata!K107)</f>
        <v>n</v>
      </c>
      <c r="L107" t="str">
        <f>IF([1]metadata!L107="","",[1]metadata!L107)</f>
        <v>Velarifictorus micado</v>
      </c>
      <c r="M107" t="str">
        <f>IF([1]metadata!M107="","",[1]metadata!M107)</f>
        <v>orthoptera</v>
      </c>
      <c r="N107" t="str">
        <f>IF([1]metadata!N107="","",[1]metadata!N107)</f>
        <v>SD</v>
      </c>
      <c r="O107" t="str">
        <f>IF([1]metadata!O107="","",[1]metadata!O107)</f>
        <v/>
      </c>
      <c r="P107" t="str">
        <f>IF([1]metadata!P107="","",[1]metadata!P107)</f>
        <v/>
      </c>
      <c r="Q107" t="str">
        <f>IF([1]metadata!Q107="","",[1]metadata!Q107)</f>
        <v/>
      </c>
      <c r="R107" t="str">
        <f>IF([1]metadata!R107="","",[1]metadata!R107)</f>
        <v/>
      </c>
      <c r="S107" t="str">
        <f>IF([1]metadata!S107="","",[1]metadata!S107)</f>
        <v/>
      </c>
      <c r="T107">
        <f>IF([1]metadata!T107="","",[1]metadata!T107)</f>
        <v>85.5</v>
      </c>
      <c r="U107" t="str">
        <f>IF([1]metadata!U107="","",[1]metadata!U107)</f>
        <v>global average</v>
      </c>
      <c r="V107" t="str">
        <f>IF([1]metadata!V107="","",[1]metadata!V107)</f>
        <v/>
      </c>
      <c r="W107">
        <f>IF([1]metadata!W107="","",[1]metadata!W107)</f>
        <v>14</v>
      </c>
      <c r="X107" t="str">
        <f>IF([1]metadata!X107="","",[1]metadata!X107)</f>
        <v/>
      </c>
      <c r="Y107" t="str">
        <f>IF([1]metadata!Y107="","",[1]metadata!Y107)</f>
        <v>macroptery</v>
      </c>
      <c r="Z107" t="str">
        <f>IF([1]metadata!Z107="","",[1]metadata!Z107)</f>
        <v/>
      </c>
    </row>
    <row r="108" spans="1:26" x14ac:dyDescent="0.3">
      <c r="A108">
        <f>IF([1]metadata!A108="","",[1]metadata!A108)</f>
        <v>14</v>
      </c>
      <c r="B108" t="str">
        <f>IF([1]metadata!B108="","",[1]metadata!B108)</f>
        <v>14-HB</v>
      </c>
      <c r="C108" t="str">
        <f>IF([1]metadata!C108="","",[1]metadata!C108)</f>
        <v>Zeng, Y; Zhu, DH</v>
      </c>
      <c r="D108" t="str">
        <f>IF([1]metadata!D108="","",[1]metadata!D108)</f>
        <v>Geographical Variation in Body Size, Development Time, and Wing Dimorphism in the Cricket Velarifictorus micado (Orthoptera: Gryllidae)</v>
      </c>
      <c r="E108" t="str">
        <f>IF([1]metadata!E108="","",[1]metadata!E108)</f>
        <v>10.1603/AN14040</v>
      </c>
      <c r="F108" t="str">
        <f>IF([1]metadata!F108="","",[1]metadata!F108)</f>
        <v>y-askcoordinates</v>
      </c>
      <c r="G108" t="str">
        <f>IF([1]metadata!G108="","",[1]metadata!G108)</f>
        <v>a</v>
      </c>
      <c r="H108" t="str">
        <f>IF([1]metadata!H108="","",[1]metadata!H108)</f>
        <v>i</v>
      </c>
      <c r="I108">
        <f>IF([1]metadata!I108="","",[1]metadata!I108)</f>
        <v>5</v>
      </c>
      <c r="J108">
        <f>IF([1]metadata!J108="",0,[1]metadata!J108)</f>
        <v>4</v>
      </c>
      <c r="K108" t="str">
        <f>IF([1]metadata!K108="","",[1]metadata!K108)</f>
        <v>n</v>
      </c>
      <c r="L108" t="str">
        <f>IF([1]metadata!L108="","",[1]metadata!L108)</f>
        <v>Velarifictorus micado</v>
      </c>
      <c r="M108" t="str">
        <f>IF([1]metadata!M108="","",[1]metadata!M108)</f>
        <v>orthoptera</v>
      </c>
      <c r="N108" t="str">
        <f>IF([1]metadata!N108="","",[1]metadata!N108)</f>
        <v>HB</v>
      </c>
      <c r="O108" t="str">
        <f>IF([1]metadata!O108="","",[1]metadata!O108)</f>
        <v/>
      </c>
      <c r="P108" t="str">
        <f>IF([1]metadata!P108="","",[1]metadata!P108)</f>
        <v/>
      </c>
      <c r="Q108" t="str">
        <f>IF([1]metadata!Q108="","",[1]metadata!Q108)</f>
        <v/>
      </c>
      <c r="R108" t="str">
        <f>IF([1]metadata!R108="","",[1]metadata!R108)</f>
        <v/>
      </c>
      <c r="S108" t="str">
        <f>IF([1]metadata!S108="","",[1]metadata!S108)</f>
        <v/>
      </c>
      <c r="T108">
        <f>IF([1]metadata!T108="","",[1]metadata!T108)</f>
        <v>85.5</v>
      </c>
      <c r="U108" t="str">
        <f>IF([1]metadata!U108="","",[1]metadata!U108)</f>
        <v>global average</v>
      </c>
      <c r="V108" t="str">
        <f>IF([1]metadata!V108="","",[1]metadata!V108)</f>
        <v/>
      </c>
      <c r="W108">
        <f>IF([1]metadata!W108="","",[1]metadata!W108)</f>
        <v>14</v>
      </c>
      <c r="X108" t="str">
        <f>IF([1]metadata!X108="","",[1]metadata!X108)</f>
        <v/>
      </c>
      <c r="Y108" t="str">
        <f>IF([1]metadata!Y108="","",[1]metadata!Y108)</f>
        <v>macroptery</v>
      </c>
      <c r="Z108" t="str">
        <f>IF([1]metadata!Z108="","",[1]metadata!Z108)</f>
        <v/>
      </c>
    </row>
    <row r="109" spans="1:26" x14ac:dyDescent="0.3">
      <c r="A109">
        <f>IF([1]metadata!A109="","",[1]metadata!A109)</f>
        <v>14</v>
      </c>
      <c r="B109" t="str">
        <f>IF([1]metadata!B109="","",[1]metadata!B109)</f>
        <v>14-LN</v>
      </c>
      <c r="C109" t="str">
        <f>IF([1]metadata!C109="","",[1]metadata!C109)</f>
        <v>Zeng, Y; Zhu, DH</v>
      </c>
      <c r="D109" t="str">
        <f>IF([1]metadata!D109="","",[1]metadata!D109)</f>
        <v>Geographical Variation in Body Size, Development Time, and Wing Dimorphism in the Cricket Velarifictorus micado (Orthoptera: Gryllidae)</v>
      </c>
      <c r="E109" t="str">
        <f>IF([1]metadata!E109="","",[1]metadata!E109)</f>
        <v>10.1603/AN14040</v>
      </c>
      <c r="F109" t="str">
        <f>IF([1]metadata!F109="","",[1]metadata!F109)</f>
        <v>y-askcoordinates</v>
      </c>
      <c r="G109" t="str">
        <f>IF([1]metadata!G109="","",[1]metadata!G109)</f>
        <v>a</v>
      </c>
      <c r="H109" t="str">
        <f>IF([1]metadata!H109="","",[1]metadata!H109)</f>
        <v>i</v>
      </c>
      <c r="I109">
        <f>IF([1]metadata!I109="","",[1]metadata!I109)</f>
        <v>5</v>
      </c>
      <c r="J109">
        <f>IF([1]metadata!J109="",0,[1]metadata!J109)</f>
        <v>4</v>
      </c>
      <c r="K109" t="str">
        <f>IF([1]metadata!K109="","",[1]metadata!K109)</f>
        <v>n</v>
      </c>
      <c r="L109" t="str">
        <f>IF([1]metadata!L109="","",[1]metadata!L109)</f>
        <v>Velarifictorus micado</v>
      </c>
      <c r="M109" t="str">
        <f>IF([1]metadata!M109="","",[1]metadata!M109)</f>
        <v>orthoptera</v>
      </c>
      <c r="N109" t="str">
        <f>IF([1]metadata!N109="","",[1]metadata!N109)</f>
        <v>LN</v>
      </c>
      <c r="O109" t="str">
        <f>IF([1]metadata!O109="","",[1]metadata!O109)</f>
        <v/>
      </c>
      <c r="P109" t="str">
        <f>IF([1]metadata!P109="","",[1]metadata!P109)</f>
        <v/>
      </c>
      <c r="Q109" t="str">
        <f>IF([1]metadata!Q109="","",[1]metadata!Q109)</f>
        <v/>
      </c>
      <c r="R109" t="str">
        <f>IF([1]metadata!R109="","",[1]metadata!R109)</f>
        <v/>
      </c>
      <c r="S109" t="str">
        <f>IF([1]metadata!S109="","",[1]metadata!S109)</f>
        <v/>
      </c>
      <c r="T109">
        <f>IF([1]metadata!T109="","",[1]metadata!T109)</f>
        <v>85.5</v>
      </c>
      <c r="U109" t="str">
        <f>IF([1]metadata!U109="","",[1]metadata!U109)</f>
        <v>global average</v>
      </c>
      <c r="V109" t="str">
        <f>IF([1]metadata!V109="","",[1]metadata!V109)</f>
        <v/>
      </c>
      <c r="W109">
        <f>IF([1]metadata!W109="","",[1]metadata!W109)</f>
        <v>14</v>
      </c>
      <c r="X109" t="str">
        <f>IF([1]metadata!X109="","",[1]metadata!X109)</f>
        <v/>
      </c>
      <c r="Y109" t="str">
        <f>IF([1]metadata!Y109="","",[1]metadata!Y109)</f>
        <v>macroptery</v>
      </c>
      <c r="Z109" t="str">
        <f>IF([1]metadata!Z109="","",[1]metadata!Z109)</f>
        <v/>
      </c>
    </row>
    <row r="110" spans="1:26" x14ac:dyDescent="0.3">
      <c r="A110">
        <f>IF([1]metadata!A110="","",[1]metadata!A110)</f>
        <v>14</v>
      </c>
      <c r="B110" t="str">
        <f>IF([1]metadata!B110="","",[1]metadata!B110)</f>
        <v>14-JL</v>
      </c>
      <c r="C110" t="str">
        <f>IF([1]metadata!C110="","",[1]metadata!C110)</f>
        <v>Zeng, Y; Zhu, DH</v>
      </c>
      <c r="D110" t="str">
        <f>IF([1]metadata!D110="","",[1]metadata!D110)</f>
        <v>Geographical Variation in Body Size, Development Time, and Wing Dimorphism in the Cricket Velarifictorus micado (Orthoptera: Gryllidae)</v>
      </c>
      <c r="E110" t="str">
        <f>IF([1]metadata!E110="","",[1]metadata!E110)</f>
        <v>10.1603/AN14040</v>
      </c>
      <c r="F110" t="str">
        <f>IF([1]metadata!F110="","",[1]metadata!F110)</f>
        <v>y-askcoordinates</v>
      </c>
      <c r="G110" t="str">
        <f>IF([1]metadata!G110="","",[1]metadata!G110)</f>
        <v>a</v>
      </c>
      <c r="H110" t="str">
        <f>IF([1]metadata!H110="","",[1]metadata!H110)</f>
        <v>i</v>
      </c>
      <c r="I110">
        <f>IF([1]metadata!I110="","",[1]metadata!I110)</f>
        <v>5</v>
      </c>
      <c r="J110">
        <f>IF([1]metadata!J110="",0,[1]metadata!J110)</f>
        <v>4</v>
      </c>
      <c r="K110" t="str">
        <f>IF([1]metadata!K110="","",[1]metadata!K110)</f>
        <v>n</v>
      </c>
      <c r="L110" t="str">
        <f>IF([1]metadata!L110="","",[1]metadata!L110)</f>
        <v>Velarifictorus micado</v>
      </c>
      <c r="M110" t="str">
        <f>IF([1]metadata!M110="","",[1]metadata!M110)</f>
        <v>orthoptera</v>
      </c>
      <c r="N110" t="str">
        <f>IF([1]metadata!N110="","",[1]metadata!N110)</f>
        <v>JL</v>
      </c>
      <c r="O110" t="str">
        <f>IF([1]metadata!O110="","",[1]metadata!O110)</f>
        <v>"43°88' "</v>
      </c>
      <c r="P110" t="str">
        <f>IF([1]metadata!P110="","",[1]metadata!P110)</f>
        <v/>
      </c>
      <c r="Q110" t="str">
        <f>IF([1]metadata!Q110="","",[1]metadata!Q110)</f>
        <v/>
      </c>
      <c r="R110" t="str">
        <f>IF([1]metadata!R110="","",[1]metadata!R110)</f>
        <v/>
      </c>
      <c r="S110" t="str">
        <f>IF([1]metadata!S110="","",[1]metadata!S110)</f>
        <v/>
      </c>
      <c r="T110">
        <f>IF([1]metadata!T110="","",[1]metadata!T110)</f>
        <v>85.5</v>
      </c>
      <c r="U110" t="str">
        <f>IF([1]metadata!U110="","",[1]metadata!U110)</f>
        <v>global average</v>
      </c>
      <c r="V110" t="str">
        <f>IF([1]metadata!V110="","",[1]metadata!V110)</f>
        <v/>
      </c>
      <c r="W110">
        <f>IF([1]metadata!W110="","",[1]metadata!W110)</f>
        <v>14</v>
      </c>
      <c r="X110" t="str">
        <f>IF([1]metadata!X110="","",[1]metadata!X110)</f>
        <v/>
      </c>
      <c r="Y110" t="str">
        <f>IF([1]metadata!Y110="","",[1]metadata!Y110)</f>
        <v>macroptery</v>
      </c>
      <c r="Z110" t="str">
        <f>IF([1]metadata!Z110="","",[1]metadata!Z110)</f>
        <v/>
      </c>
    </row>
    <row r="111" spans="1:26" hidden="1" x14ac:dyDescent="0.3">
      <c r="A111">
        <f>IF([1]metadata!A111="","",[1]metadata!A111)</f>
        <v>15</v>
      </c>
      <c r="B111" t="str">
        <f>IF([1]metadata!B111="","",[1]metadata!B111)</f>
        <v>15-HN</v>
      </c>
      <c r="C111" t="str">
        <f>IF([1]metadata!C111="","",[1]metadata!C111)</f>
        <v>Hou, YY; Xu, LZ; Wu, Y; Wang, P; Shi, JJ; Zhai, BP</v>
      </c>
      <c r="D111" t="str">
        <f>IF([1]metadata!D111="","",[1]metadata!D111)</f>
        <v>Geographic Variation of Diapause and Sensitive Stages of Photoperiodic Response in Laodelphax striatellus Fallen (Hemiptera: Delphacidae)</v>
      </c>
      <c r="E111" t="str">
        <f>IF([1]metadata!E111="","",[1]metadata!E111)</f>
        <v>10.1093/jisesa/iev161</v>
      </c>
      <c r="F111" t="str">
        <f>IF([1]metadata!F111="","",[1]metadata!F111)</f>
        <v>y</v>
      </c>
      <c r="G111" t="str">
        <f>IF([1]metadata!G111="","",[1]metadata!G111)</f>
        <v>a</v>
      </c>
      <c r="H111" t="str">
        <f>IF([1]metadata!H111="","",[1]metadata!H111)</f>
        <v>i</v>
      </c>
      <c r="I111">
        <f>IF([1]metadata!I111="","",[1]metadata!I111)</f>
        <v>3</v>
      </c>
      <c r="J111">
        <f>IF([1]metadata!J111="",0,[1]metadata!J111)</f>
        <v>4</v>
      </c>
      <c r="K111" t="str">
        <f>IF([1]metadata!K111="","",[1]metadata!K111)</f>
        <v/>
      </c>
      <c r="L111" t="str">
        <f>IF([1]metadata!L111="","",[1]metadata!L111)</f>
        <v>Laodelphax striatellus</v>
      </c>
      <c r="M111" t="str">
        <f>IF([1]metadata!M111="","",[1]metadata!M111)</f>
        <v>hemiptera</v>
      </c>
      <c r="N111" t="str">
        <f>IF([1]metadata!N111="","",[1]metadata!N111)</f>
        <v>HN</v>
      </c>
      <c r="O111">
        <f>IF([1]metadata!O111="","",[1]metadata!O111)</f>
        <v>21.02</v>
      </c>
      <c r="P111">
        <f>IF([1]metadata!P111="","",[1]metadata!P111)</f>
        <v>105.85</v>
      </c>
      <c r="Q111">
        <f>IF([1]metadata!Q111="","",[1]metadata!Q111)</f>
        <v>0.01</v>
      </c>
      <c r="R111">
        <f>IF([1]metadata!R111="","",[1]metadata!R111)</f>
        <v>10</v>
      </c>
      <c r="S111" t="str">
        <f>IF([1]metadata!S111="","",[1]metadata!S111)</f>
        <v/>
      </c>
      <c r="T111">
        <f>IF([1]metadata!T111="","",[1]metadata!T111)</f>
        <v>244.5</v>
      </c>
      <c r="U111" t="str">
        <f>IF([1]metadata!U111="","",[1]metadata!U111)</f>
        <v>global average</v>
      </c>
      <c r="V111" t="str">
        <f>IF([1]metadata!V111="","",[1]metadata!V111)</f>
        <v/>
      </c>
      <c r="W111">
        <f>IF([1]metadata!W111="","",[1]metadata!W111)</f>
        <v>15</v>
      </c>
      <c r="X111" t="str">
        <f>IF([1]metadata!X111="","",[1]metadata!X111)</f>
        <v/>
      </c>
      <c r="Y111" t="str">
        <f>IF([1]metadata!Y111="","",[1]metadata!Y111)</f>
        <v>nymph</v>
      </c>
      <c r="Z111" t="str">
        <f>IF([1]metadata!Z111="","",[1]metadata!Z111)</f>
        <v/>
      </c>
    </row>
    <row r="112" spans="1:26" hidden="1" x14ac:dyDescent="0.3">
      <c r="A112">
        <f>IF([1]metadata!A112="","",[1]metadata!A112)</f>
        <v>15</v>
      </c>
      <c r="B112" t="str">
        <f>IF([1]metadata!B112="","",[1]metadata!B112)</f>
        <v>15-JY</v>
      </c>
      <c r="C112" t="str">
        <f>IF([1]metadata!C112="","",[1]metadata!C112)</f>
        <v>Hou, YY; Xu, LZ; Wu, Y; Wang, P; Shi, JJ; Zhai, BP</v>
      </c>
      <c r="D112" t="str">
        <f>IF([1]metadata!D112="","",[1]metadata!D112)</f>
        <v>Geographic Variation of Diapause and Sensitive Stages of Photoperiodic Response in Laodelphax striatellus Fallen (Hemiptera: Delphacidae)</v>
      </c>
      <c r="E112" t="str">
        <f>IF([1]metadata!E112="","",[1]metadata!E112)</f>
        <v>10.1093/jisesa/iev161</v>
      </c>
      <c r="F112" t="str">
        <f>IF([1]metadata!F112="","",[1]metadata!F112)</f>
        <v>y</v>
      </c>
      <c r="G112" t="str">
        <f>IF([1]metadata!G112="","",[1]metadata!G112)</f>
        <v>a</v>
      </c>
      <c r="H112" t="str">
        <f>IF([1]metadata!H112="","",[1]metadata!H112)</f>
        <v>i</v>
      </c>
      <c r="I112">
        <f>IF([1]metadata!I112="","",[1]metadata!I112)</f>
        <v>3</v>
      </c>
      <c r="J112">
        <f>IF([1]metadata!J112="",0,[1]metadata!J112)</f>
        <v>4</v>
      </c>
      <c r="K112" t="str">
        <f>IF([1]metadata!K112="","",[1]metadata!K112)</f>
        <v/>
      </c>
      <c r="L112" t="str">
        <f>IF([1]metadata!L112="","",[1]metadata!L112)</f>
        <v>Laodelphax striatellus</v>
      </c>
      <c r="M112" t="str">
        <f>IF([1]metadata!M112="","",[1]metadata!M112)</f>
        <v>hemiptera</v>
      </c>
      <c r="N112" t="str">
        <f>IF([1]metadata!N112="","",[1]metadata!N112)</f>
        <v>JY</v>
      </c>
      <c r="O112">
        <f>IF([1]metadata!O112="","",[1]metadata!O112)</f>
        <v>32.51</v>
      </c>
      <c r="P112">
        <f>IF([1]metadata!P112="","",[1]metadata!P112)</f>
        <v>120.15</v>
      </c>
      <c r="Q112">
        <f>IF([1]metadata!Q112="","",[1]metadata!Q112)</f>
        <v>0.01</v>
      </c>
      <c r="R112">
        <f>IF([1]metadata!R112="","",[1]metadata!R112)</f>
        <v>3</v>
      </c>
      <c r="S112" t="str">
        <f>IF([1]metadata!S112="","",[1]metadata!S112)</f>
        <v/>
      </c>
      <c r="T112">
        <f>IF([1]metadata!T112="","",[1]metadata!T112)</f>
        <v>244.5</v>
      </c>
      <c r="U112" t="str">
        <f>IF([1]metadata!U112="","",[1]metadata!U112)</f>
        <v>global average</v>
      </c>
      <c r="V112" t="str">
        <f>IF([1]metadata!V112="","",[1]metadata!V112)</f>
        <v/>
      </c>
      <c r="W112">
        <f>IF([1]metadata!W112="","",[1]metadata!W112)</f>
        <v>15</v>
      </c>
      <c r="X112" t="str">
        <f>IF([1]metadata!X112="","",[1]metadata!X112)</f>
        <v/>
      </c>
      <c r="Y112" t="str">
        <f>IF([1]metadata!Y112="","",[1]metadata!Y112)</f>
        <v>nymph</v>
      </c>
      <c r="Z112" t="str">
        <f>IF([1]metadata!Z112="","",[1]metadata!Z112)</f>
        <v/>
      </c>
    </row>
    <row r="113" spans="1:26" hidden="1" x14ac:dyDescent="0.3">
      <c r="A113">
        <f>IF([1]metadata!A113="","",[1]metadata!A113)</f>
        <v>15</v>
      </c>
      <c r="B113" t="str">
        <f>IF([1]metadata!B113="","",[1]metadata!B113)</f>
        <v>15-CC</v>
      </c>
      <c r="C113" t="str">
        <f>IF([1]metadata!C113="","",[1]metadata!C113)</f>
        <v>Hou, YY; Xu, LZ; Wu, Y; Wang, P; Shi, JJ; Zhai, BP</v>
      </c>
      <c r="D113" t="str">
        <f>IF([1]metadata!D113="","",[1]metadata!D113)</f>
        <v>Geographic Variation of Diapause and Sensitive Stages of Photoperiodic Response in Laodelphax striatellus Fallen (Hemiptera: Delphacidae)</v>
      </c>
      <c r="E113" t="str">
        <f>IF([1]metadata!E113="","",[1]metadata!E113)</f>
        <v>10.1093/jisesa/iev161</v>
      </c>
      <c r="F113" t="str">
        <f>IF([1]metadata!F113="","",[1]metadata!F113)</f>
        <v>y</v>
      </c>
      <c r="G113" t="str">
        <f>IF([1]metadata!G113="","",[1]metadata!G113)</f>
        <v>a</v>
      </c>
      <c r="H113" t="str">
        <f>IF([1]metadata!H113="","",[1]metadata!H113)</f>
        <v>i</v>
      </c>
      <c r="I113">
        <f>IF([1]metadata!I113="","",[1]metadata!I113)</f>
        <v>3</v>
      </c>
      <c r="J113">
        <f>IF([1]metadata!J113="",0,[1]metadata!J113)</f>
        <v>4</v>
      </c>
      <c r="K113" t="str">
        <f>IF([1]metadata!K113="","",[1]metadata!K113)</f>
        <v/>
      </c>
      <c r="L113" t="str">
        <f>IF([1]metadata!L113="","",[1]metadata!L113)</f>
        <v>Laodelphax striatellus</v>
      </c>
      <c r="M113" t="str">
        <f>IF([1]metadata!M113="","",[1]metadata!M113)</f>
        <v>hemiptera</v>
      </c>
      <c r="N113" t="str">
        <f>IF([1]metadata!N113="","",[1]metadata!N113)</f>
        <v>CC</v>
      </c>
      <c r="O113">
        <f>IF([1]metadata!O113="","",[1]metadata!O113)</f>
        <v>43.89</v>
      </c>
      <c r="P113">
        <f>IF([1]metadata!P113="","",[1]metadata!P113)</f>
        <v>125.32</v>
      </c>
      <c r="Q113">
        <f>IF([1]metadata!Q113="","",[1]metadata!Q113)</f>
        <v>0.01</v>
      </c>
      <c r="R113">
        <f>IF([1]metadata!R113="","",[1]metadata!R113)</f>
        <v>236</v>
      </c>
      <c r="S113" t="str">
        <f>IF([1]metadata!S113="","",[1]metadata!S113)</f>
        <v/>
      </c>
      <c r="T113">
        <f>IF([1]metadata!T113="","",[1]metadata!T113)</f>
        <v>244.5</v>
      </c>
      <c r="U113" t="str">
        <f>IF([1]metadata!U113="","",[1]metadata!U113)</f>
        <v>global average</v>
      </c>
      <c r="V113" t="str">
        <f>IF([1]metadata!V113="","",[1]metadata!V113)</f>
        <v/>
      </c>
      <c r="W113">
        <f>IF([1]metadata!W113="","",[1]metadata!W113)</f>
        <v>15</v>
      </c>
      <c r="X113" t="str">
        <f>IF([1]metadata!X113="","",[1]metadata!X113)</f>
        <v/>
      </c>
      <c r="Y113" t="str">
        <f>IF([1]metadata!Y113="","",[1]metadata!Y113)</f>
        <v>nymph</v>
      </c>
      <c r="Z113" t="str">
        <f>IF([1]metadata!Z113="","",[1]metadata!Z113)</f>
        <v/>
      </c>
    </row>
    <row r="114" spans="1:26" hidden="1" x14ac:dyDescent="0.3">
      <c r="A114">
        <f>IF([1]metadata!A114="","",[1]metadata!A114)</f>
        <v>16</v>
      </c>
      <c r="B114" t="str">
        <f>IF([1]metadata!B114="","",[1]metadata!B114)</f>
        <v>16-Aomori</v>
      </c>
      <c r="C114" t="str">
        <f>IF([1]metadata!C114="","",[1]metadata!C114)</f>
        <v>Ishihara, M; Shimada, M</v>
      </c>
      <c r="D114" t="str">
        <f>IF([1]metadata!D114="","",[1]metadata!D114)</f>
        <v>Geographical variation in photoperiodic response for diapause induction between univoltine and multivoltine populations of Kytorhinus sharpianus (Coleoptera : Bruchidae)</v>
      </c>
      <c r="E114" t="str">
        <f>IF([1]metadata!E114="","",[1]metadata!E114)</f>
        <v>10.1093/ee/28.2.195</v>
      </c>
      <c r="F114" t="str">
        <f>IF([1]metadata!F114="","",[1]metadata!F114)</f>
        <v>y</v>
      </c>
      <c r="G114" t="str">
        <f>IF([1]metadata!G114="","",[1]metadata!G114)</f>
        <v>a</v>
      </c>
      <c r="H114" t="str">
        <f>IF([1]metadata!H114="","",[1]metadata!H114)</f>
        <v>i</v>
      </c>
      <c r="I114">
        <f>IF([1]metadata!I114="","",[1]metadata!I114)</f>
        <v>4</v>
      </c>
      <c r="J114">
        <f>IF([1]metadata!J114="",0,[1]metadata!J114)</f>
        <v>3</v>
      </c>
      <c r="K114" t="str">
        <f>IF([1]metadata!K114="","",[1]metadata!K114)</f>
        <v>n</v>
      </c>
      <c r="L114" t="str">
        <f>IF([1]metadata!L114="","",[1]metadata!L114)</f>
        <v>Kytorhinus sharpianus</v>
      </c>
      <c r="M114" t="str">
        <f>IF([1]metadata!M114="","",[1]metadata!M114)</f>
        <v>coleoptera</v>
      </c>
      <c r="N114" t="str">
        <f>IF([1]metadata!N114="","",[1]metadata!N114)</f>
        <v>Aomori</v>
      </c>
      <c r="O114">
        <f>IF([1]metadata!O114="","",[1]metadata!O114)</f>
        <v>40.822228000000003</v>
      </c>
      <c r="P114">
        <f>IF([1]metadata!P114="","",[1]metadata!P114)</f>
        <v>140.74742499999999</v>
      </c>
      <c r="Q114">
        <f>IF([1]metadata!Q114="","",[1]metadata!Q114)</f>
        <v>0.05</v>
      </c>
      <c r="R114" t="str">
        <f>IF([1]metadata!R114="","",[1]metadata!R114)</f>
        <v/>
      </c>
      <c r="S114" t="str">
        <f>IF([1]metadata!S114="","",[1]metadata!S114)</f>
        <v/>
      </c>
      <c r="T114">
        <f>IF([1]metadata!T114="","",[1]metadata!T114)</f>
        <v>84</v>
      </c>
      <c r="U114" t="str">
        <f>IF([1]metadata!U114="","",[1]metadata!U114)</f>
        <v>global average</v>
      </c>
      <c r="V114" t="str">
        <f>IF([1]metadata!V114="","",[1]metadata!V114)</f>
        <v/>
      </c>
      <c r="W114">
        <f>IF([1]metadata!W114="","",[1]metadata!W114)</f>
        <v>16</v>
      </c>
      <c r="X114" t="str">
        <f>IF([1]metadata!X114="","",[1]metadata!X114)</f>
        <v/>
      </c>
      <c r="Y114" t="str">
        <f>IF([1]metadata!Y114="","",[1]metadata!Y114)</f>
        <v>larval</v>
      </c>
      <c r="Z114" t="str">
        <f>IF([1]metadata!Z114="","",[1]metadata!Z114)</f>
        <v/>
      </c>
    </row>
    <row r="115" spans="1:26" hidden="1" x14ac:dyDescent="0.3">
      <c r="A115">
        <f>IF([1]metadata!A115="","",[1]metadata!A115)</f>
        <v>16</v>
      </c>
      <c r="B115" t="str">
        <f>IF([1]metadata!B115="","",[1]metadata!B115)</f>
        <v>16-Obanazawa</v>
      </c>
      <c r="C115" t="str">
        <f>IF([1]metadata!C115="","",[1]metadata!C115)</f>
        <v>Ishihara, M; Shimada, M</v>
      </c>
      <c r="D115" t="str">
        <f>IF([1]metadata!D115="","",[1]metadata!D115)</f>
        <v>Geographical variation in photoperiodic response for diapause induction between univoltine and multivoltine populations of Kytorhinus sharpianus (Coleoptera : Bruchidae)</v>
      </c>
      <c r="E115" t="str">
        <f>IF([1]metadata!E115="","",[1]metadata!E115)</f>
        <v>10.1093/ee/28.2.195</v>
      </c>
      <c r="F115" t="str">
        <f>IF([1]metadata!F115="","",[1]metadata!F115)</f>
        <v>y</v>
      </c>
      <c r="G115" t="str">
        <f>IF([1]metadata!G115="","",[1]metadata!G115)</f>
        <v>a</v>
      </c>
      <c r="H115" t="str">
        <f>IF([1]metadata!H115="","",[1]metadata!H115)</f>
        <v>i</v>
      </c>
      <c r="I115">
        <f>IF([1]metadata!I115="","",[1]metadata!I115)</f>
        <v>4</v>
      </c>
      <c r="J115">
        <f>IF([1]metadata!J115="",0,[1]metadata!J115)</f>
        <v>3</v>
      </c>
      <c r="K115" t="str">
        <f>IF([1]metadata!K115="","",[1]metadata!K115)</f>
        <v>n</v>
      </c>
      <c r="L115" t="str">
        <f>IF([1]metadata!L115="","",[1]metadata!L115)</f>
        <v>Kytorhinus sharpianus</v>
      </c>
      <c r="M115" t="str">
        <f>IF([1]metadata!M115="","",[1]metadata!M115)</f>
        <v>coleoptera</v>
      </c>
      <c r="N115" t="str">
        <f>IF([1]metadata!N115="","",[1]metadata!N115)</f>
        <v>Obanazawa</v>
      </c>
      <c r="O115">
        <f>IF([1]metadata!O115="","",[1]metadata!O115)</f>
        <v>38.600619000000002</v>
      </c>
      <c r="P115">
        <f>IF([1]metadata!P115="","",[1]metadata!P115)</f>
        <v>140.405689</v>
      </c>
      <c r="Q115">
        <f>IF([1]metadata!Q115="","",[1]metadata!Q115)</f>
        <v>0.05</v>
      </c>
      <c r="R115" t="str">
        <f>IF([1]metadata!R115="","",[1]metadata!R115)</f>
        <v/>
      </c>
      <c r="S115" t="str">
        <f>IF([1]metadata!S115="","",[1]metadata!S115)</f>
        <v/>
      </c>
      <c r="T115">
        <f>IF([1]metadata!T115="","",[1]metadata!T115)</f>
        <v>84</v>
      </c>
      <c r="U115" t="str">
        <f>IF([1]metadata!U115="","",[1]metadata!U115)</f>
        <v>global average</v>
      </c>
      <c r="V115" t="str">
        <f>IF([1]metadata!V115="","",[1]metadata!V115)</f>
        <v/>
      </c>
      <c r="W115">
        <f>IF([1]metadata!W115="","",[1]metadata!W115)</f>
        <v>16</v>
      </c>
      <c r="X115" t="str">
        <f>IF([1]metadata!X115="","",[1]metadata!X115)</f>
        <v/>
      </c>
      <c r="Y115" t="str">
        <f>IF([1]metadata!Y115="","",[1]metadata!Y115)</f>
        <v>larval</v>
      </c>
      <c r="Z115" t="str">
        <f>IF([1]metadata!Z115="","",[1]metadata!Z115)</f>
        <v/>
      </c>
    </row>
    <row r="116" spans="1:26" hidden="1" x14ac:dyDescent="0.3">
      <c r="A116">
        <f>IF([1]metadata!A116="","",[1]metadata!A116)</f>
        <v>16</v>
      </c>
      <c r="B116" t="str">
        <f>IF([1]metadata!B116="","",[1]metadata!B116)</f>
        <v>16-Kujiranami</v>
      </c>
      <c r="C116" t="str">
        <f>IF([1]metadata!C116="","",[1]metadata!C116)</f>
        <v>Ishihara, M; Shimada, M</v>
      </c>
      <c r="D116" t="str">
        <f>IF([1]metadata!D116="","",[1]metadata!D116)</f>
        <v>Geographical variation in photoperiodic response for diapause induction between univoltine and multivoltine populations of Kytorhinus sharpianus (Coleoptera : Bruchidae)</v>
      </c>
      <c r="E116" t="str">
        <f>IF([1]metadata!E116="","",[1]metadata!E116)</f>
        <v>10.1093/ee/28.2.195</v>
      </c>
      <c r="F116" t="str">
        <f>IF([1]metadata!F116="","",[1]metadata!F116)</f>
        <v>y</v>
      </c>
      <c r="G116" t="str">
        <f>IF([1]metadata!G116="","",[1]metadata!G116)</f>
        <v>a</v>
      </c>
      <c r="H116" t="str">
        <f>IF([1]metadata!H116="","",[1]metadata!H116)</f>
        <v>i</v>
      </c>
      <c r="I116">
        <f>IF([1]metadata!I116="","",[1]metadata!I116)</f>
        <v>4</v>
      </c>
      <c r="J116">
        <f>IF([1]metadata!J116="",0,[1]metadata!J116)</f>
        <v>3</v>
      </c>
      <c r="K116" t="str">
        <f>IF([1]metadata!K116="","",[1]metadata!K116)</f>
        <v>n</v>
      </c>
      <c r="L116" t="str">
        <f>IF([1]metadata!L116="","",[1]metadata!L116)</f>
        <v>Kytorhinus sharpianus</v>
      </c>
      <c r="M116" t="str">
        <f>IF([1]metadata!M116="","",[1]metadata!M116)</f>
        <v>coleoptera</v>
      </c>
      <c r="N116" t="str">
        <f>IF([1]metadata!N116="","",[1]metadata!N116)</f>
        <v>Kujiranami</v>
      </c>
      <c r="O116">
        <f>IF([1]metadata!O116="","",[1]metadata!O116)</f>
        <v>37.355800000000002</v>
      </c>
      <c r="P116">
        <f>IF([1]metadata!P116="","",[1]metadata!P116)</f>
        <v>138.51740000000001</v>
      </c>
      <c r="Q116">
        <f>IF([1]metadata!Q116="","",[1]metadata!Q116)</f>
        <v>0.05</v>
      </c>
      <c r="R116" t="str">
        <f>IF([1]metadata!R116="","",[1]metadata!R116)</f>
        <v/>
      </c>
      <c r="S116" t="str">
        <f>IF([1]metadata!S116="","",[1]metadata!S116)</f>
        <v/>
      </c>
      <c r="T116">
        <f>IF([1]metadata!T116="","",[1]metadata!T116)</f>
        <v>84</v>
      </c>
      <c r="U116" t="str">
        <f>IF([1]metadata!U116="","",[1]metadata!U116)</f>
        <v>global average</v>
      </c>
      <c r="V116" t="str">
        <f>IF([1]metadata!V116="","",[1]metadata!V116)</f>
        <v/>
      </c>
      <c r="W116">
        <f>IF([1]metadata!W116="","",[1]metadata!W116)</f>
        <v>16</v>
      </c>
      <c r="X116" t="str">
        <f>IF([1]metadata!X116="","",[1]metadata!X116)</f>
        <v/>
      </c>
      <c r="Y116" t="str">
        <f>IF([1]metadata!Y116="","",[1]metadata!Y116)</f>
        <v>larval</v>
      </c>
      <c r="Z116" t="str">
        <f>IF([1]metadata!Z116="","",[1]metadata!Z116)</f>
        <v/>
      </c>
    </row>
    <row r="117" spans="1:26" hidden="1" x14ac:dyDescent="0.3">
      <c r="A117">
        <f>IF([1]metadata!A117="","",[1]metadata!A117)</f>
        <v>16</v>
      </c>
      <c r="B117" t="str">
        <f>IF([1]metadata!B117="","",[1]metadata!B117)</f>
        <v>16-Mitsuma</v>
      </c>
      <c r="C117" t="str">
        <f>IF([1]metadata!C117="","",[1]metadata!C117)</f>
        <v>Ishihara, M; Shimada, M</v>
      </c>
      <c r="D117" t="str">
        <f>IF([1]metadata!D117="","",[1]metadata!D117)</f>
        <v>Geographical variation in photoperiodic response for diapause induction between univoltine and multivoltine populations of Kytorhinus sharpianus (Coleoptera : Bruchidae)</v>
      </c>
      <c r="E117" t="str">
        <f>IF([1]metadata!E117="","",[1]metadata!E117)</f>
        <v>10.1093/ee/28.2.195</v>
      </c>
      <c r="F117" t="str">
        <f>IF([1]metadata!F117="","",[1]metadata!F117)</f>
        <v>y</v>
      </c>
      <c r="G117" t="str">
        <f>IF([1]metadata!G117="","",[1]metadata!G117)</f>
        <v>a</v>
      </c>
      <c r="H117" t="str">
        <f>IF([1]metadata!H117="","",[1]metadata!H117)</f>
        <v>i</v>
      </c>
      <c r="I117">
        <f>IF([1]metadata!I117="","",[1]metadata!I117)</f>
        <v>4</v>
      </c>
      <c r="J117">
        <f>IF([1]metadata!J117="",0,[1]metadata!J117)</f>
        <v>3</v>
      </c>
      <c r="K117" t="str">
        <f>IF([1]metadata!K117="","",[1]metadata!K117)</f>
        <v>n</v>
      </c>
      <c r="L117" t="str">
        <f>IF([1]metadata!L117="","",[1]metadata!L117)</f>
        <v>Kytorhinus sharpianus</v>
      </c>
      <c r="M117" t="str">
        <f>IF([1]metadata!M117="","",[1]metadata!M117)</f>
        <v>coleoptera</v>
      </c>
      <c r="N117" t="str">
        <f>IF([1]metadata!N117="","",[1]metadata!N117)</f>
        <v>Mitsuma</v>
      </c>
      <c r="O117">
        <f>IF([1]metadata!O117="","",[1]metadata!O117)</f>
        <v>36.073500000000003</v>
      </c>
      <c r="P117">
        <f>IF([1]metadata!P117="","",[1]metadata!P117)</f>
        <v>139.98310000000001</v>
      </c>
      <c r="Q117">
        <f>IF([1]metadata!Q117="","",[1]metadata!Q117)</f>
        <v>0.01</v>
      </c>
      <c r="R117" t="str">
        <f>IF([1]metadata!R117="","",[1]metadata!R117)</f>
        <v/>
      </c>
      <c r="S117" t="str">
        <f>IF([1]metadata!S117="","",[1]metadata!S117)</f>
        <v/>
      </c>
      <c r="T117">
        <f>IF([1]metadata!T117="","",[1]metadata!T117)</f>
        <v>84</v>
      </c>
      <c r="U117" t="str">
        <f>IF([1]metadata!U117="","",[1]metadata!U117)</f>
        <v>global average</v>
      </c>
      <c r="V117" t="str">
        <f>IF([1]metadata!V117="","",[1]metadata!V117)</f>
        <v/>
      </c>
      <c r="W117">
        <f>IF([1]metadata!W117="","",[1]metadata!W117)</f>
        <v>16</v>
      </c>
      <c r="X117" t="str">
        <f>IF([1]metadata!X117="","",[1]metadata!X117)</f>
        <v/>
      </c>
      <c r="Y117" t="str">
        <f>IF([1]metadata!Y117="","",[1]metadata!Y117)</f>
        <v>larval</v>
      </c>
      <c r="Z117" t="str">
        <f>IF([1]metadata!Z117="","",[1]metadata!Z117)</f>
        <v/>
      </c>
    </row>
    <row r="118" spans="1:26" hidden="1" x14ac:dyDescent="0.3">
      <c r="A118">
        <f>IF([1]metadata!A118="","",[1]metadata!A118)</f>
        <v>17</v>
      </c>
      <c r="B118" t="str">
        <f>IF([1]metadata!B118="","",[1]metadata!B118)</f>
        <v>17-WA</v>
      </c>
      <c r="C118" t="str">
        <f>IF([1]metadata!C118="","",[1]metadata!C118)</f>
        <v>Ito, K; Nakata, T</v>
      </c>
      <c r="D118" t="str">
        <f>IF([1]metadata!D118="","",[1]metadata!D118)</f>
        <v>Geographical variation of photoperiodic response in the females of a predatory bug, Orius sauteri (Poppius) (Heteroptera : Anthocoridae) from northern Japan</v>
      </c>
      <c r="E118" t="str">
        <f>IF([1]metadata!E118="","",[1]metadata!E118)</f>
        <v>10.1303/aez.2000.101</v>
      </c>
      <c r="F118" t="str">
        <f>IF([1]metadata!F118="","",[1]metadata!F118)</f>
        <v>y</v>
      </c>
      <c r="G118" t="str">
        <f>IF([1]metadata!G118="","",[1]metadata!G118)</f>
        <v>a</v>
      </c>
      <c r="H118" t="str">
        <f>IF([1]metadata!H118="","",[1]metadata!H118)</f>
        <v>i</v>
      </c>
      <c r="I118">
        <f>IF([1]metadata!I118="","",[1]metadata!I118)</f>
        <v>8</v>
      </c>
      <c r="J118">
        <f>IF([1]metadata!J118="",0,[1]metadata!J118)</f>
        <v>8</v>
      </c>
      <c r="K118" t="str">
        <f>IF([1]metadata!K118="","",[1]metadata!K118)</f>
        <v/>
      </c>
      <c r="L118" t="str">
        <f>IF([1]metadata!L118="","",[1]metadata!L118)</f>
        <v>Orius sauteri</v>
      </c>
      <c r="M118" t="str">
        <f>IF([1]metadata!M118="","",[1]metadata!M118)</f>
        <v>heteroptera</v>
      </c>
      <c r="N118" t="str">
        <f>IF([1]metadata!N118="","",[1]metadata!N118)</f>
        <v>WA</v>
      </c>
      <c r="O118">
        <f>IF([1]metadata!O118="","",[1]metadata!O118)</f>
        <v>45.397500000000001</v>
      </c>
      <c r="P118">
        <f>IF([1]metadata!P118="","",[1]metadata!P118)</f>
        <v>141.70088100000001</v>
      </c>
      <c r="Q118">
        <f>IF([1]metadata!Q118="","",[1]metadata!Q118)</f>
        <v>0.05</v>
      </c>
      <c r="R118" t="str">
        <f>IF([1]metadata!R118="","",[1]metadata!R118)</f>
        <v/>
      </c>
      <c r="S118" t="str">
        <f>IF([1]metadata!S118="","",[1]metadata!S118)</f>
        <v/>
      </c>
      <c r="T118">
        <f>IF([1]metadata!T118="","",[1]metadata!T118)</f>
        <v>38.75</v>
      </c>
      <c r="U118" t="str">
        <f>IF([1]metadata!U118="","",[1]metadata!U118)</f>
        <v>acc</v>
      </c>
      <c r="V118" t="str">
        <f>IF([1]metadata!V118="","",[1]metadata!V118)</f>
        <v/>
      </c>
      <c r="W118">
        <f>IF([1]metadata!W118="","",[1]metadata!W118)</f>
        <v>17</v>
      </c>
      <c r="X118" t="str">
        <f>IF([1]metadata!X118="","",[1]metadata!X118)</f>
        <v/>
      </c>
      <c r="Y118" t="str">
        <f>IF([1]metadata!Y118="","",[1]metadata!Y118)</f>
        <v/>
      </c>
      <c r="Z118" t="str">
        <f>IF([1]metadata!Z118="","",[1]metadata!Z118)</f>
        <v/>
      </c>
    </row>
    <row r="119" spans="1:26" hidden="1" x14ac:dyDescent="0.3">
      <c r="A119">
        <f>IF([1]metadata!A119="","",[1]metadata!A119)</f>
        <v>17</v>
      </c>
      <c r="B119" t="str">
        <f>IF([1]metadata!B119="","",[1]metadata!B119)</f>
        <v>17-EN</v>
      </c>
      <c r="C119" t="str">
        <f>IF([1]metadata!C119="","",[1]metadata!C119)</f>
        <v>Ito, K; Nakata, T</v>
      </c>
      <c r="D119" t="str">
        <f>IF([1]metadata!D119="","",[1]metadata!D119)</f>
        <v>Geographical variation of photoperiodic response in the females of a predatory bug, Orius sauteri (Poppius) (Heteroptera : Anthocoridae) from northern Japan</v>
      </c>
      <c r="E119" t="str">
        <f>IF([1]metadata!E119="","",[1]metadata!E119)</f>
        <v>10.1303/aez.2000.101</v>
      </c>
      <c r="F119" t="str">
        <f>IF([1]metadata!F119="","",[1]metadata!F119)</f>
        <v>y</v>
      </c>
      <c r="G119" t="str">
        <f>IF([1]metadata!G119="","",[1]metadata!G119)</f>
        <v>a</v>
      </c>
      <c r="H119" t="str">
        <f>IF([1]metadata!H119="","",[1]metadata!H119)</f>
        <v>i</v>
      </c>
      <c r="I119">
        <f>IF([1]metadata!I119="","",[1]metadata!I119)</f>
        <v>8</v>
      </c>
      <c r="J119">
        <f>IF([1]metadata!J119="",0,[1]metadata!J119)</f>
        <v>6</v>
      </c>
      <c r="K119" t="str">
        <f>IF([1]metadata!K119="","",[1]metadata!K119)</f>
        <v/>
      </c>
      <c r="L119" t="str">
        <f>IF([1]metadata!L119="","",[1]metadata!L119)</f>
        <v>Orius sauteri</v>
      </c>
      <c r="M119" t="str">
        <f>IF([1]metadata!M119="","",[1]metadata!M119)</f>
        <v>heteroptera</v>
      </c>
      <c r="N119" t="str">
        <f>IF([1]metadata!N119="","",[1]metadata!N119)</f>
        <v>EN</v>
      </c>
      <c r="O119">
        <f>IF([1]metadata!O119="","",[1]metadata!O119)</f>
        <v>44.066667000000002</v>
      </c>
      <c r="P119">
        <f>IF([1]metadata!P119="","",[1]metadata!P119)</f>
        <v>143.533333</v>
      </c>
      <c r="Q119">
        <f>IF([1]metadata!Q119="","",[1]metadata!Q119)</f>
        <v>0.05</v>
      </c>
      <c r="R119" t="str">
        <f>IF([1]metadata!R119="","",[1]metadata!R119)</f>
        <v/>
      </c>
      <c r="S119" t="str">
        <f>IF([1]metadata!S119="","",[1]metadata!S119)</f>
        <v/>
      </c>
      <c r="T119">
        <f>IF([1]metadata!T119="","",[1]metadata!T119)</f>
        <v>39.299999999999997</v>
      </c>
      <c r="U119" t="str">
        <f>IF([1]metadata!U119="","",[1]metadata!U119)</f>
        <v>acc</v>
      </c>
      <c r="V119" t="str">
        <f>IF([1]metadata!V119="","",[1]metadata!V119)</f>
        <v/>
      </c>
      <c r="W119">
        <f>IF([1]metadata!W119="","",[1]metadata!W119)</f>
        <v>17</v>
      </c>
      <c r="X119" t="str">
        <f>IF([1]metadata!X119="","",[1]metadata!X119)</f>
        <v/>
      </c>
      <c r="Y119" t="str">
        <f>IF([1]metadata!Y119="","",[1]metadata!Y119)</f>
        <v/>
      </c>
      <c r="Z119" t="str">
        <f>IF([1]metadata!Z119="","",[1]metadata!Z119)</f>
        <v/>
      </c>
    </row>
    <row r="120" spans="1:26" hidden="1" x14ac:dyDescent="0.3">
      <c r="A120">
        <f>IF([1]metadata!A120="","",[1]metadata!A120)</f>
        <v>17</v>
      </c>
      <c r="B120" t="str">
        <f>IF([1]metadata!B120="","",[1]metadata!B120)</f>
        <v>17-KU</v>
      </c>
      <c r="C120" t="str">
        <f>IF([1]metadata!C120="","",[1]metadata!C120)</f>
        <v>Ito, K; Nakata, T</v>
      </c>
      <c r="D120" t="str">
        <f>IF([1]metadata!D120="","",[1]metadata!D120)</f>
        <v>Geographical variation of photoperiodic response in the females of a predatory bug, Orius sauteri (Poppius) (Heteroptera : Anthocoridae) from northern Japan</v>
      </c>
      <c r="E120" t="str">
        <f>IF([1]metadata!E120="","",[1]metadata!E120)</f>
        <v>10.1303/aez.2000.101</v>
      </c>
      <c r="F120" t="str">
        <f>IF([1]metadata!F120="","",[1]metadata!F120)</f>
        <v>y</v>
      </c>
      <c r="G120" t="str">
        <f>IF([1]metadata!G120="","",[1]metadata!G120)</f>
        <v>a</v>
      </c>
      <c r="H120" t="str">
        <f>IF([1]metadata!H120="","",[1]metadata!H120)</f>
        <v>i</v>
      </c>
      <c r="I120">
        <f>IF([1]metadata!I120="","",[1]metadata!I120)</f>
        <v>8</v>
      </c>
      <c r="J120">
        <f>IF([1]metadata!J120="",0,[1]metadata!J120)</f>
        <v>6</v>
      </c>
      <c r="K120" t="str">
        <f>IF([1]metadata!K120="","",[1]metadata!K120)</f>
        <v/>
      </c>
      <c r="L120" t="str">
        <f>IF([1]metadata!L120="","",[1]metadata!L120)</f>
        <v>Orius sauteri</v>
      </c>
      <c r="M120" t="str">
        <f>IF([1]metadata!M120="","",[1]metadata!M120)</f>
        <v>heteroptera</v>
      </c>
      <c r="N120" t="str">
        <f>IF([1]metadata!N120="","",[1]metadata!N120)</f>
        <v>KU</v>
      </c>
      <c r="O120">
        <f>IF([1]metadata!O120="","",[1]metadata!O120)</f>
        <v>43.733333000000002</v>
      </c>
      <c r="P120">
        <f>IF([1]metadata!P120="","",[1]metadata!P120)</f>
        <v>143.73333299999999</v>
      </c>
      <c r="Q120">
        <f>IF([1]metadata!Q120="","",[1]metadata!Q120)</f>
        <v>0.05</v>
      </c>
      <c r="R120" t="str">
        <f>IF([1]metadata!R120="","",[1]metadata!R120)</f>
        <v/>
      </c>
      <c r="S120" t="str">
        <f>IF([1]metadata!S120="","",[1]metadata!S120)</f>
        <v/>
      </c>
      <c r="T120">
        <f>IF([1]metadata!T120="","",[1]metadata!T120)</f>
        <v>34</v>
      </c>
      <c r="U120" t="str">
        <f>IF([1]metadata!U120="","",[1]metadata!U120)</f>
        <v>acc</v>
      </c>
      <c r="V120" t="str">
        <f>IF([1]metadata!V120="","",[1]metadata!V120)</f>
        <v/>
      </c>
      <c r="W120">
        <f>IF([1]metadata!W120="","",[1]metadata!W120)</f>
        <v>17</v>
      </c>
      <c r="X120" t="str">
        <f>IF([1]metadata!X120="","",[1]metadata!X120)</f>
        <v/>
      </c>
      <c r="Y120" t="str">
        <f>IF([1]metadata!Y120="","",[1]metadata!Y120)</f>
        <v/>
      </c>
      <c r="Z120" t="str">
        <f>IF([1]metadata!Z120="","",[1]metadata!Z120)</f>
        <v/>
      </c>
    </row>
    <row r="121" spans="1:26" hidden="1" x14ac:dyDescent="0.3">
      <c r="A121">
        <f>IF([1]metadata!A121="","",[1]metadata!A121)</f>
        <v>17</v>
      </c>
      <c r="B121" t="str">
        <f>IF([1]metadata!B121="","",[1]metadata!B121)</f>
        <v>17-SA</v>
      </c>
      <c r="C121" t="str">
        <f>IF([1]metadata!C121="","",[1]metadata!C121)</f>
        <v>Ito, K; Nakata, T</v>
      </c>
      <c r="D121" t="str">
        <f>IF([1]metadata!D121="","",[1]metadata!D121)</f>
        <v>Geographical variation of photoperiodic response in the females of a predatory bug, Orius sauteri (Poppius) (Heteroptera : Anthocoridae) from northern Japan</v>
      </c>
      <c r="E121" t="str">
        <f>IF([1]metadata!E121="","",[1]metadata!E121)</f>
        <v>10.1303/aez.2000.101</v>
      </c>
      <c r="F121" t="str">
        <f>IF([1]metadata!F121="","",[1]metadata!F121)</f>
        <v>y</v>
      </c>
      <c r="G121" t="str">
        <f>IF([1]metadata!G121="","",[1]metadata!G121)</f>
        <v>a</v>
      </c>
      <c r="H121" t="str">
        <f>IF([1]metadata!H121="","",[1]metadata!H121)</f>
        <v>i</v>
      </c>
      <c r="I121">
        <f>IF([1]metadata!I121="","",[1]metadata!I121)</f>
        <v>8</v>
      </c>
      <c r="J121">
        <f>IF([1]metadata!J121="",0,[1]metadata!J121)</f>
        <v>7</v>
      </c>
      <c r="K121" t="str">
        <f>IF([1]metadata!K121="","",[1]metadata!K121)</f>
        <v/>
      </c>
      <c r="L121" t="str">
        <f>IF([1]metadata!L121="","",[1]metadata!L121)</f>
        <v>Orius sauteri</v>
      </c>
      <c r="M121" t="str">
        <f>IF([1]metadata!M121="","",[1]metadata!M121)</f>
        <v>heteroptera</v>
      </c>
      <c r="N121" t="str">
        <f>IF([1]metadata!N121="","",[1]metadata!N121)</f>
        <v>SA</v>
      </c>
      <c r="O121">
        <f>IF([1]metadata!O121="","",[1]metadata!O121)</f>
        <v>43.061943999999997</v>
      </c>
      <c r="P121">
        <f>IF([1]metadata!P121="","",[1]metadata!P121)</f>
        <v>141.35416699999999</v>
      </c>
      <c r="Q121">
        <f>IF([1]metadata!Q121="","",[1]metadata!Q121)</f>
        <v>0.05</v>
      </c>
      <c r="R121" t="str">
        <f>IF([1]metadata!R121="","",[1]metadata!R121)</f>
        <v/>
      </c>
      <c r="S121" t="str">
        <f>IF([1]metadata!S121="","",[1]metadata!S121)</f>
        <v/>
      </c>
      <c r="T121">
        <f>IF([1]metadata!T121="","",[1]metadata!T121)</f>
        <v>44.8</v>
      </c>
      <c r="U121" t="str">
        <f>IF([1]metadata!U121="","",[1]metadata!U121)</f>
        <v>acc</v>
      </c>
      <c r="V121" t="str">
        <f>IF([1]metadata!V121="","",[1]metadata!V121)</f>
        <v/>
      </c>
      <c r="W121">
        <f>IF([1]metadata!W121="","",[1]metadata!W121)</f>
        <v>17</v>
      </c>
      <c r="X121" t="str">
        <f>IF([1]metadata!X121="","",[1]metadata!X121)</f>
        <v/>
      </c>
      <c r="Y121" t="str">
        <f>IF([1]metadata!Y121="","",[1]metadata!Y121)</f>
        <v/>
      </c>
      <c r="Z121" t="str">
        <f>IF([1]metadata!Z121="","",[1]metadata!Z121)</f>
        <v/>
      </c>
    </row>
    <row r="122" spans="1:26" hidden="1" x14ac:dyDescent="0.3">
      <c r="A122">
        <f>IF([1]metadata!A122="","",[1]metadata!A122)</f>
        <v>17</v>
      </c>
      <c r="B122" t="str">
        <f>IF([1]metadata!B122="","",[1]metadata!B122)</f>
        <v>17-ME</v>
      </c>
      <c r="C122" t="str">
        <f>IF([1]metadata!C122="","",[1]metadata!C122)</f>
        <v>Ito, K; Nakata, T</v>
      </c>
      <c r="D122" t="str">
        <f>IF([1]metadata!D122="","",[1]metadata!D122)</f>
        <v>Geographical variation of photoperiodic response in the females of a predatory bug, Orius sauteri (Poppius) (Heteroptera : Anthocoridae) from northern Japan</v>
      </c>
      <c r="E122" t="str">
        <f>IF([1]metadata!E122="","",[1]metadata!E122)</f>
        <v>10.1303/aez.2000.101</v>
      </c>
      <c r="F122" t="str">
        <f>IF([1]metadata!F122="","",[1]metadata!F122)</f>
        <v>y</v>
      </c>
      <c r="G122" t="str">
        <f>IF([1]metadata!G122="","",[1]metadata!G122)</f>
        <v>a</v>
      </c>
      <c r="H122" t="str">
        <f>IF([1]metadata!H122="","",[1]metadata!H122)</f>
        <v>i</v>
      </c>
      <c r="I122">
        <f>IF([1]metadata!I122="","",[1]metadata!I122)</f>
        <v>8</v>
      </c>
      <c r="J122">
        <f>IF([1]metadata!J122="",0,[1]metadata!J122)</f>
        <v>6</v>
      </c>
      <c r="K122" t="str">
        <f>IF([1]metadata!K122="","",[1]metadata!K122)</f>
        <v/>
      </c>
      <c r="L122" t="str">
        <f>IF([1]metadata!L122="","",[1]metadata!L122)</f>
        <v>Orius sauteri</v>
      </c>
      <c r="M122" t="str">
        <f>IF([1]metadata!M122="","",[1]metadata!M122)</f>
        <v>heteroptera</v>
      </c>
      <c r="N122" t="str">
        <f>IF([1]metadata!N122="","",[1]metadata!N122)</f>
        <v>ME</v>
      </c>
      <c r="O122">
        <f>IF([1]metadata!O122="","",[1]metadata!O122)</f>
        <v>42.916666999999997</v>
      </c>
      <c r="P122">
        <f>IF([1]metadata!P122="","",[1]metadata!P122)</f>
        <v>143.05000000000001</v>
      </c>
      <c r="Q122">
        <f>IF([1]metadata!Q122="","",[1]metadata!Q122)</f>
        <v>0.05</v>
      </c>
      <c r="R122" t="str">
        <f>IF([1]metadata!R122="","",[1]metadata!R122)</f>
        <v/>
      </c>
      <c r="S122" t="str">
        <f>IF([1]metadata!S122="","",[1]metadata!S122)</f>
        <v/>
      </c>
      <c r="T122">
        <f>IF([1]metadata!T122="","",[1]metadata!T122)</f>
        <v>38</v>
      </c>
      <c r="U122" t="str">
        <f>IF([1]metadata!U122="","",[1]metadata!U122)</f>
        <v>acc</v>
      </c>
      <c r="V122" t="str">
        <f>IF([1]metadata!V122="","",[1]metadata!V122)</f>
        <v/>
      </c>
      <c r="W122">
        <f>IF([1]metadata!W122="","",[1]metadata!W122)</f>
        <v>17</v>
      </c>
      <c r="X122" t="str">
        <f>IF([1]metadata!X122="","",[1]metadata!X122)</f>
        <v/>
      </c>
      <c r="Y122" t="str">
        <f>IF([1]metadata!Y122="","",[1]metadata!Y122)</f>
        <v/>
      </c>
      <c r="Z122" t="str">
        <f>IF([1]metadata!Z122="","",[1]metadata!Z122)</f>
        <v/>
      </c>
    </row>
    <row r="123" spans="1:26" hidden="1" x14ac:dyDescent="0.3">
      <c r="A123">
        <f>IF([1]metadata!A123="","",[1]metadata!A123)</f>
        <v>17</v>
      </c>
      <c r="B123" t="str">
        <f>IF([1]metadata!B123="","",[1]metadata!B123)</f>
        <v>17-MO</v>
      </c>
      <c r="C123" t="str">
        <f>IF([1]metadata!C123="","",[1]metadata!C123)</f>
        <v>Ito, K; Nakata, T</v>
      </c>
      <c r="D123" t="str">
        <f>IF([1]metadata!D123="","",[1]metadata!D123)</f>
        <v>Geographical variation of photoperiodic response in the females of a predatory bug, Orius sauteri (Poppius) (Heteroptera : Anthocoridae) from northern Japan</v>
      </c>
      <c r="E123" t="str">
        <f>IF([1]metadata!E123="","",[1]metadata!E123)</f>
        <v>10.1303/aez.2000.101</v>
      </c>
      <c r="F123" t="str">
        <f>IF([1]metadata!F123="","",[1]metadata!F123)</f>
        <v>y</v>
      </c>
      <c r="G123" t="str">
        <f>IF([1]metadata!G123="","",[1]metadata!G123)</f>
        <v>a</v>
      </c>
      <c r="H123" t="str">
        <f>IF([1]metadata!H123="","",[1]metadata!H123)</f>
        <v>i</v>
      </c>
      <c r="I123">
        <f>IF([1]metadata!I123="","",[1]metadata!I123)</f>
        <v>8</v>
      </c>
      <c r="J123">
        <f>IF([1]metadata!J123="",0,[1]metadata!J123)</f>
        <v>6</v>
      </c>
      <c r="K123" t="str">
        <f>IF([1]metadata!K123="","",[1]metadata!K123)</f>
        <v/>
      </c>
      <c r="L123" t="str">
        <f>IF([1]metadata!L123="","",[1]metadata!L123)</f>
        <v>Orius sauteri</v>
      </c>
      <c r="M123" t="str">
        <f>IF([1]metadata!M123="","",[1]metadata!M123)</f>
        <v>heteroptera</v>
      </c>
      <c r="N123" t="str">
        <f>IF([1]metadata!N123="","",[1]metadata!N123)</f>
        <v>MO</v>
      </c>
      <c r="O123">
        <f>IF([1]metadata!O123="","",[1]metadata!O123)</f>
        <v>42.1</v>
      </c>
      <c r="P123">
        <f>IF([1]metadata!P123="","",[1]metadata!P123)</f>
        <v>140.58333300000001</v>
      </c>
      <c r="Q123">
        <f>IF([1]metadata!Q123="","",[1]metadata!Q123)</f>
        <v>0.05</v>
      </c>
      <c r="R123" t="str">
        <f>IF([1]metadata!R123="","",[1]metadata!R123)</f>
        <v/>
      </c>
      <c r="S123" t="str">
        <f>IF([1]metadata!S123="","",[1]metadata!S123)</f>
        <v/>
      </c>
      <c r="T123">
        <f>IF([1]metadata!T123="","",[1]metadata!T123)</f>
        <v>34.6</v>
      </c>
      <c r="U123" t="str">
        <f>IF([1]metadata!U123="","",[1]metadata!U123)</f>
        <v>acc</v>
      </c>
      <c r="V123" t="str">
        <f>IF([1]metadata!V123="","",[1]metadata!V123)</f>
        <v/>
      </c>
      <c r="W123">
        <f>IF([1]metadata!W123="","",[1]metadata!W123)</f>
        <v>17</v>
      </c>
      <c r="X123" t="str">
        <f>IF([1]metadata!X123="","",[1]metadata!X123)</f>
        <v/>
      </c>
      <c r="Y123" t="str">
        <f>IF([1]metadata!Y123="","",[1]metadata!Y123)</f>
        <v/>
      </c>
      <c r="Z123" t="str">
        <f>IF([1]metadata!Z123="","",[1]metadata!Z123)</f>
        <v/>
      </c>
    </row>
    <row r="124" spans="1:26" hidden="1" x14ac:dyDescent="0.3">
      <c r="A124">
        <f>IF([1]metadata!A124="","",[1]metadata!A124)</f>
        <v>17</v>
      </c>
      <c r="B124" t="str">
        <f>IF([1]metadata!B124="","",[1]metadata!B124)</f>
        <v>17-HA</v>
      </c>
      <c r="C124" t="str">
        <f>IF([1]metadata!C124="","",[1]metadata!C124)</f>
        <v>Ito, K; Nakata, T</v>
      </c>
      <c r="D124" t="str">
        <f>IF([1]metadata!D124="","",[1]metadata!D124)</f>
        <v>Geographical variation of photoperiodic response in the females of a predatory bug, Orius sauteri (Poppius) (Heteroptera : Anthocoridae) from northern Japan</v>
      </c>
      <c r="E124" t="str">
        <f>IF([1]metadata!E124="","",[1]metadata!E124)</f>
        <v>10.1303/aez.2000.101</v>
      </c>
      <c r="F124" t="str">
        <f>IF([1]metadata!F124="","",[1]metadata!F124)</f>
        <v>y</v>
      </c>
      <c r="G124" t="str">
        <f>IF([1]metadata!G124="","",[1]metadata!G124)</f>
        <v>a</v>
      </c>
      <c r="H124" t="str">
        <f>IF([1]metadata!H124="","",[1]metadata!H124)</f>
        <v>i</v>
      </c>
      <c r="I124">
        <f>IF([1]metadata!I124="","",[1]metadata!I124)</f>
        <v>8</v>
      </c>
      <c r="J124">
        <f>IF([1]metadata!J124="",0,[1]metadata!J124)</f>
        <v>7</v>
      </c>
      <c r="K124" t="str">
        <f>IF([1]metadata!K124="","",[1]metadata!K124)</f>
        <v/>
      </c>
      <c r="L124" t="str">
        <f>IF([1]metadata!L124="","",[1]metadata!L124)</f>
        <v>Orius sauteri</v>
      </c>
      <c r="M124" t="str">
        <f>IF([1]metadata!M124="","",[1]metadata!M124)</f>
        <v>heteroptera</v>
      </c>
      <c r="N124" t="str">
        <f>IF([1]metadata!N124="","",[1]metadata!N124)</f>
        <v>HA</v>
      </c>
      <c r="O124">
        <f>IF([1]metadata!O124="","",[1]metadata!O124)</f>
        <v>39.388610999999997</v>
      </c>
      <c r="P124">
        <f>IF([1]metadata!P124="","",[1]metadata!P124)</f>
        <v>141.11694399999999</v>
      </c>
      <c r="Q124">
        <f>IF([1]metadata!Q124="","",[1]metadata!Q124)</f>
        <v>0.05</v>
      </c>
      <c r="R124" t="str">
        <f>IF([1]metadata!R124="","",[1]metadata!R124)</f>
        <v/>
      </c>
      <c r="S124" t="str">
        <f>IF([1]metadata!S124="","",[1]metadata!S124)</f>
        <v/>
      </c>
      <c r="T124">
        <f>IF([1]metadata!T124="","",[1]metadata!T124)</f>
        <v>40.1</v>
      </c>
      <c r="U124" t="str">
        <f>IF([1]metadata!U124="","",[1]metadata!U124)</f>
        <v>acc</v>
      </c>
      <c r="V124" t="str">
        <f>IF([1]metadata!V124="","",[1]metadata!V124)</f>
        <v/>
      </c>
      <c r="W124">
        <f>IF([1]metadata!W124="","",[1]metadata!W124)</f>
        <v>17</v>
      </c>
      <c r="X124" t="str">
        <f>IF([1]metadata!X124="","",[1]metadata!X124)</f>
        <v/>
      </c>
      <c r="Y124" t="str">
        <f>IF([1]metadata!Y124="","",[1]metadata!Y124)</f>
        <v/>
      </c>
      <c r="Z124" t="str">
        <f>IF([1]metadata!Z124="","",[1]metadata!Z124)</f>
        <v/>
      </c>
    </row>
    <row r="125" spans="1:26" hidden="1" x14ac:dyDescent="0.3">
      <c r="A125">
        <f>IF([1]metadata!A125="","",[1]metadata!A125)</f>
        <v>17</v>
      </c>
      <c r="B125" t="str">
        <f>IF([1]metadata!B125="","",[1]metadata!B125)</f>
        <v>17-TU</v>
      </c>
      <c r="C125" t="str">
        <f>IF([1]metadata!C125="","",[1]metadata!C125)</f>
        <v>Ito, K; Nakata, T</v>
      </c>
      <c r="D125" t="str">
        <f>IF([1]metadata!D125="","",[1]metadata!D125)</f>
        <v>Geographical variation of photoperiodic response in the females of a predatory bug, Orius sauteri (Poppius) (Heteroptera : Anthocoridae) from northern Japan</v>
      </c>
      <c r="E125" t="str">
        <f>IF([1]metadata!E125="","",[1]metadata!E125)</f>
        <v>10.1303/aez.2000.101</v>
      </c>
      <c r="F125" t="str">
        <f>IF([1]metadata!F125="","",[1]metadata!F125)</f>
        <v>y</v>
      </c>
      <c r="G125" t="str">
        <f>IF([1]metadata!G125="","",[1]metadata!G125)</f>
        <v>a</v>
      </c>
      <c r="H125" t="str">
        <f>IF([1]metadata!H125="","",[1]metadata!H125)</f>
        <v>i</v>
      </c>
      <c r="I125">
        <f>IF([1]metadata!I125="","",[1]metadata!I125)</f>
        <v>8</v>
      </c>
      <c r="J125">
        <f>IF([1]metadata!J125="",0,[1]metadata!J125)</f>
        <v>7</v>
      </c>
      <c r="K125" t="str">
        <f>IF([1]metadata!K125="","",[1]metadata!K125)</f>
        <v/>
      </c>
      <c r="L125" t="str">
        <f>IF([1]metadata!L125="","",[1]metadata!L125)</f>
        <v>Orius sauteri</v>
      </c>
      <c r="M125" t="str">
        <f>IF([1]metadata!M125="","",[1]metadata!M125)</f>
        <v>heteroptera</v>
      </c>
      <c r="N125" t="str">
        <f>IF([1]metadata!N125="","",[1]metadata!N125)</f>
        <v>TU</v>
      </c>
      <c r="O125">
        <f>IF([1]metadata!O125="","",[1]metadata!O125)</f>
        <v>36.080556000000001</v>
      </c>
      <c r="P125">
        <f>IF([1]metadata!P125="","",[1]metadata!P125)</f>
        <v>140.114722</v>
      </c>
      <c r="Q125">
        <f>IF([1]metadata!Q125="","",[1]metadata!Q125)</f>
        <v>0.05</v>
      </c>
      <c r="R125" t="str">
        <f>IF([1]metadata!R125="","",[1]metadata!R125)</f>
        <v/>
      </c>
      <c r="S125" t="str">
        <f>IF([1]metadata!S125="","",[1]metadata!S125)</f>
        <v/>
      </c>
      <c r="T125">
        <f>IF([1]metadata!T125="","",[1]metadata!T125)</f>
        <v>43.3</v>
      </c>
      <c r="U125" t="str">
        <f>IF([1]metadata!U125="","",[1]metadata!U125)</f>
        <v>acc</v>
      </c>
      <c r="V125" t="str">
        <f>IF([1]metadata!V125="","",[1]metadata!V125)</f>
        <v/>
      </c>
      <c r="W125">
        <f>IF([1]metadata!W125="","",[1]metadata!W125)</f>
        <v>17</v>
      </c>
      <c r="X125" t="str">
        <f>IF([1]metadata!X125="","",[1]metadata!X125)</f>
        <v/>
      </c>
      <c r="Y125" t="str">
        <f>IF([1]metadata!Y125="","",[1]metadata!Y125)</f>
        <v/>
      </c>
      <c r="Z125" t="str">
        <f>IF([1]metadata!Z125="","",[1]metadata!Z125)</f>
        <v/>
      </c>
    </row>
    <row r="126" spans="1:26" hidden="1" x14ac:dyDescent="0.3">
      <c r="A126">
        <f>IF([1]metadata!A126="","",[1]metadata!A126)</f>
        <v>18</v>
      </c>
      <c r="B126" t="str">
        <f>IF([1]metadata!B126="","",[1]metadata!B126)</f>
        <v>18-Mt. Palomar</v>
      </c>
      <c r="C126" t="str">
        <f>IF([1]metadata!C126="","",[1]metadata!C126)</f>
        <v>JORDAN, RG; BRADSHAW, WE</v>
      </c>
      <c r="D126" t="str">
        <f>IF([1]metadata!D126="","",[1]metadata!D126)</f>
        <v>GEOGRAPHIC VARIATION IN PHOTOPERIODIC RESPONSE OF WESTERN TREE-HOLE MOSQUITO, AEDES-SIERRENSIS</v>
      </c>
      <c r="E126" t="str">
        <f>IF([1]metadata!E126="","",[1]metadata!E126)</f>
        <v>10.1093/aesa/71.4.487</v>
      </c>
      <c r="F126" t="str">
        <f>IF([1]metadata!F126="","",[1]metadata!F126)</f>
        <v>y</v>
      </c>
      <c r="G126" t="str">
        <f>IF([1]metadata!G126="","",[1]metadata!G126)</f>
        <v>a</v>
      </c>
      <c r="H126" t="str">
        <f>IF([1]metadata!H126="","",[1]metadata!H126)</f>
        <v>i</v>
      </c>
      <c r="I126">
        <f>IF([1]metadata!I126="","",[1]metadata!I126)</f>
        <v>5</v>
      </c>
      <c r="J126">
        <f>IF([1]metadata!J126="",0,[1]metadata!J126)</f>
        <v>0</v>
      </c>
      <c r="K126" t="str">
        <f>IF([1]metadata!K126="","",[1]metadata!K126)</f>
        <v>n</v>
      </c>
      <c r="L126" t="str">
        <f>IF([1]metadata!L126="","",[1]metadata!L126)</f>
        <v>Aedes sierrensis</v>
      </c>
      <c r="M126" t="str">
        <f>IF([1]metadata!M126="","",[1]metadata!M126)</f>
        <v>diptera</v>
      </c>
      <c r="N126" t="str">
        <f>IF([1]metadata!N126="","",[1]metadata!N126)</f>
        <v>Mt. Palomar</v>
      </c>
      <c r="O126">
        <f>IF([1]metadata!O126="","",[1]metadata!O126)</f>
        <v>33.363484</v>
      </c>
      <c r="P126">
        <f>IF([1]metadata!P126="","",[1]metadata!P126)</f>
        <v>-116.836394</v>
      </c>
      <c r="Q126">
        <f>IF([1]metadata!Q126="","",[1]metadata!Q126)</f>
        <v>0.1</v>
      </c>
      <c r="R126">
        <f>IF([1]metadata!R126="","",[1]metadata!R126)</f>
        <v>1400</v>
      </c>
      <c r="S126">
        <f>IF([1]metadata!S126="","",[1]metadata!S126)</f>
        <v>400</v>
      </c>
      <c r="T126">
        <f>IF([1]metadata!T126="","",[1]metadata!T126)</f>
        <v>20</v>
      </c>
      <c r="U126" t="str">
        <f>IF([1]metadata!U126="","",[1]metadata!U126)</f>
        <v>acc</v>
      </c>
      <c r="V126" t="str">
        <f>IF([1]metadata!V126="","",[1]metadata!V126)</f>
        <v/>
      </c>
      <c r="W126">
        <f>IF([1]metadata!W126="","",[1]metadata!W126)</f>
        <v>18</v>
      </c>
      <c r="X126" t="str">
        <f>IF([1]metadata!Z126="","",[1]metadata!Z126)</f>
        <v/>
      </c>
      <c r="Y126" t="str">
        <f>IF([1]metadata!Y126="","",[1]metadata!Y126)</f>
        <v/>
      </c>
      <c r="Z126" t="e">
        <f>IF([1]metadata!#REF!="","",[1]metadata!#REF!)</f>
        <v>#REF!</v>
      </c>
    </row>
    <row r="127" spans="1:26" hidden="1" x14ac:dyDescent="0.3">
      <c r="A127">
        <f>IF([1]metadata!A127="","",[1]metadata!A127)</f>
        <v>18</v>
      </c>
      <c r="B127" t="str">
        <f>IF([1]metadata!B127="","",[1]metadata!B127)</f>
        <v>18-Lockwood</v>
      </c>
      <c r="C127" t="str">
        <f>IF([1]metadata!C127="","",[1]metadata!C127)</f>
        <v>JORDAN, RG; BRADSHAW, WE</v>
      </c>
      <c r="D127" t="str">
        <f>IF([1]metadata!D127="","",[1]metadata!D127)</f>
        <v>GEOGRAPHIC VARIATION IN PHOTOPERIODIC RESPONSE OF WESTERN TREE-HOLE MOSQUITO, AEDES-SIERRENSIS</v>
      </c>
      <c r="E127" t="str">
        <f>IF([1]metadata!E127="","",[1]metadata!E127)</f>
        <v>10.1093/aesa/71.4.487</v>
      </c>
      <c r="F127" t="str">
        <f>IF([1]metadata!F127="","",[1]metadata!F127)</f>
        <v>y</v>
      </c>
      <c r="G127" t="str">
        <f>IF([1]metadata!G127="","",[1]metadata!G127)</f>
        <v>a</v>
      </c>
      <c r="H127" t="str">
        <f>IF([1]metadata!H127="","",[1]metadata!H127)</f>
        <v>i</v>
      </c>
      <c r="I127">
        <f>IF([1]metadata!I127="","",[1]metadata!I127)</f>
        <v>5</v>
      </c>
      <c r="J127">
        <f>IF([1]metadata!J127="",0,[1]metadata!J127)</f>
        <v>0</v>
      </c>
      <c r="K127" t="str">
        <f>IF([1]metadata!K127="","",[1]metadata!K127)</f>
        <v>n</v>
      </c>
      <c r="L127" t="str">
        <f>IF([1]metadata!L127="","",[1]metadata!L127)</f>
        <v>Aedes sierrensis</v>
      </c>
      <c r="M127" t="str">
        <f>IF([1]metadata!M127="","",[1]metadata!M127)</f>
        <v>diptera</v>
      </c>
      <c r="N127" t="str">
        <f>IF([1]metadata!N127="","",[1]metadata!N127)</f>
        <v>Lockwood</v>
      </c>
      <c r="O127">
        <f>IF([1]metadata!O127="","",[1]metadata!O127)</f>
        <v>35.944167</v>
      </c>
      <c r="P127">
        <f>IF([1]metadata!P127="","",[1]metadata!P127)</f>
        <v>-121.083333</v>
      </c>
      <c r="Q127">
        <f>IF([1]metadata!Q127="","",[1]metadata!Q127)</f>
        <v>0.1</v>
      </c>
      <c r="R127" t="str">
        <f>IF([1]metadata!R127="","",[1]metadata!R127)</f>
        <v/>
      </c>
      <c r="S127" t="str">
        <f>IF([1]metadata!S127="","",[1]metadata!S127)</f>
        <v/>
      </c>
      <c r="T127" t="str">
        <f>IF([1]metadata!T127="","",[1]metadata!T127)</f>
        <v/>
      </c>
      <c r="U127" t="str">
        <f>IF([1]metadata!U127="","",[1]metadata!U127)</f>
        <v>acc</v>
      </c>
      <c r="V127" t="str">
        <f>IF([1]metadata!V127="","",[1]metadata!V127)</f>
        <v/>
      </c>
      <c r="W127">
        <f>IF([1]metadata!W127="","",[1]metadata!W127)</f>
        <v>18</v>
      </c>
      <c r="X127" t="str">
        <f>IF([1]metadata!X127="","",[1]metadata!X127)</f>
        <v/>
      </c>
      <c r="Y127" t="str">
        <f>IF([1]metadata!Y127="","",[1]metadata!Y127)</f>
        <v/>
      </c>
      <c r="Z127" t="str">
        <f>IF([1]metadata!Z127="","",[1]metadata!Z127)</f>
        <v/>
      </c>
    </row>
    <row r="128" spans="1:26" hidden="1" x14ac:dyDescent="0.3">
      <c r="A128">
        <f>IF([1]metadata!A128="","",[1]metadata!A128)</f>
        <v>18</v>
      </c>
      <c r="B128" t="str">
        <f>IF([1]metadata!B128="","",[1]metadata!B128)</f>
        <v>18-Auburn</v>
      </c>
      <c r="C128" t="str">
        <f>IF([1]metadata!C128="","",[1]metadata!C128)</f>
        <v>JORDAN, RG; BRADSHAW, WE</v>
      </c>
      <c r="D128" t="str">
        <f>IF([1]metadata!D128="","",[1]metadata!D128)</f>
        <v>GEOGRAPHIC VARIATION IN PHOTOPERIODIC RESPONSE OF WESTERN TREE-HOLE MOSQUITO, AEDES-SIERRENSIS</v>
      </c>
      <c r="E128" t="str">
        <f>IF([1]metadata!E128="","",[1]metadata!E128)</f>
        <v>10.1093/aesa/71.4.487</v>
      </c>
      <c r="F128" t="str">
        <f>IF([1]metadata!F128="","",[1]metadata!F128)</f>
        <v>y</v>
      </c>
      <c r="G128" t="str">
        <f>IF([1]metadata!G128="","",[1]metadata!G128)</f>
        <v>a</v>
      </c>
      <c r="H128" t="str">
        <f>IF([1]metadata!H128="","",[1]metadata!H128)</f>
        <v>i</v>
      </c>
      <c r="I128">
        <f>IF([1]metadata!I128="","",[1]metadata!I128)</f>
        <v>5</v>
      </c>
      <c r="J128">
        <f>IF([1]metadata!J128="",0,[1]metadata!J128)</f>
        <v>0</v>
      </c>
      <c r="K128" t="str">
        <f>IF([1]metadata!K128="","",[1]metadata!K128)</f>
        <v>n</v>
      </c>
      <c r="L128" t="str">
        <f>IF([1]metadata!L128="","",[1]metadata!L128)</f>
        <v>Aedes sierrensis</v>
      </c>
      <c r="M128" t="str">
        <f>IF([1]metadata!M128="","",[1]metadata!M128)</f>
        <v>diptera</v>
      </c>
      <c r="N128" t="str">
        <f>IF([1]metadata!N128="","",[1]metadata!N128)</f>
        <v>Auburn</v>
      </c>
      <c r="O128">
        <f>IF([1]metadata!O128="","",[1]metadata!O128)</f>
        <v>38.89</v>
      </c>
      <c r="P128">
        <f>IF([1]metadata!P128="","",[1]metadata!P128)</f>
        <v>-121.08</v>
      </c>
      <c r="Q128">
        <f>IF([1]metadata!Q128="","",[1]metadata!Q128)</f>
        <v>0.1</v>
      </c>
      <c r="R128" t="str">
        <f>IF([1]metadata!R128="","",[1]metadata!R128)</f>
        <v/>
      </c>
      <c r="S128" t="str">
        <f>IF([1]metadata!S128="","",[1]metadata!S128)</f>
        <v/>
      </c>
      <c r="T128" t="str">
        <f>IF([1]metadata!T128="","",[1]metadata!T128)</f>
        <v/>
      </c>
      <c r="U128" t="str">
        <f>IF([1]metadata!U128="","",[1]metadata!U128)</f>
        <v>acc</v>
      </c>
      <c r="V128" t="str">
        <f>IF([1]metadata!V128="","",[1]metadata!V128)</f>
        <v/>
      </c>
      <c r="W128">
        <f>IF([1]metadata!W128="","",[1]metadata!W128)</f>
        <v>18</v>
      </c>
      <c r="X128" t="str">
        <f>IF([1]metadata!X128="","",[1]metadata!X128)</f>
        <v/>
      </c>
      <c r="Y128" t="str">
        <f>IF([1]metadata!Y128="","",[1]metadata!Y128)</f>
        <v/>
      </c>
      <c r="Z128" t="str">
        <f>IF([1]metadata!Z128="","",[1]metadata!Z128)</f>
        <v/>
      </c>
    </row>
    <row r="129" spans="1:26" hidden="1" x14ac:dyDescent="0.3">
      <c r="A129">
        <f>IF([1]metadata!A129="","",[1]metadata!A129)</f>
        <v>18</v>
      </c>
      <c r="B129" t="str">
        <f>IF([1]metadata!B129="","",[1]metadata!B129)</f>
        <v>18-Yreka</v>
      </c>
      <c r="C129" t="str">
        <f>IF([1]metadata!C129="","",[1]metadata!C129)</f>
        <v>JORDAN, RG; BRADSHAW, WE</v>
      </c>
      <c r="D129" t="str">
        <f>IF([1]metadata!D129="","",[1]metadata!D129)</f>
        <v>GEOGRAPHIC VARIATION IN PHOTOPERIODIC RESPONSE OF WESTERN TREE-HOLE MOSQUITO, AEDES-SIERRENSIS</v>
      </c>
      <c r="E129" t="str">
        <f>IF([1]metadata!E129="","",[1]metadata!E129)</f>
        <v>10.1093/aesa/71.4.487</v>
      </c>
      <c r="F129" t="str">
        <f>IF([1]metadata!F129="","",[1]metadata!F129)</f>
        <v>y</v>
      </c>
      <c r="G129" t="str">
        <f>IF([1]metadata!G129="","",[1]metadata!G129)</f>
        <v>a</v>
      </c>
      <c r="H129" t="str">
        <f>IF([1]metadata!H129="","",[1]metadata!H129)</f>
        <v>i</v>
      </c>
      <c r="I129">
        <f>IF([1]metadata!I129="","",[1]metadata!I129)</f>
        <v>5</v>
      </c>
      <c r="J129">
        <f>IF([1]metadata!J129="",0,[1]metadata!J129)</f>
        <v>0</v>
      </c>
      <c r="K129" t="str">
        <f>IF([1]metadata!K129="","",[1]metadata!K129)</f>
        <v>n</v>
      </c>
      <c r="L129" t="str">
        <f>IF([1]metadata!L129="","",[1]metadata!L129)</f>
        <v>Aedes sierrensis</v>
      </c>
      <c r="M129" t="str">
        <f>IF([1]metadata!M129="","",[1]metadata!M129)</f>
        <v>diptera</v>
      </c>
      <c r="N129" t="str">
        <f>IF([1]metadata!N129="","",[1]metadata!N129)</f>
        <v>Yreka</v>
      </c>
      <c r="O129">
        <f>IF([1]metadata!O129="","",[1]metadata!O129)</f>
        <v>41.726666999999999</v>
      </c>
      <c r="P129">
        <f>IF([1]metadata!P129="","",[1]metadata!P129)</f>
        <v>-122.6375</v>
      </c>
      <c r="Q129">
        <f>IF([1]metadata!Q129="","",[1]metadata!Q129)</f>
        <v>0.1</v>
      </c>
      <c r="R129" t="str">
        <f>IF([1]metadata!R129="","",[1]metadata!R129)</f>
        <v/>
      </c>
      <c r="S129" t="str">
        <f>IF([1]metadata!S129="","",[1]metadata!S129)</f>
        <v/>
      </c>
      <c r="T129" t="str">
        <f>IF([1]metadata!T129="","",[1]metadata!T129)</f>
        <v/>
      </c>
      <c r="U129" t="str">
        <f>IF([1]metadata!U129="","",[1]metadata!U129)</f>
        <v>acc</v>
      </c>
      <c r="V129" t="str">
        <f>IF([1]metadata!V129="","",[1]metadata!V129)</f>
        <v/>
      </c>
      <c r="W129">
        <f>IF([1]metadata!W129="","",[1]metadata!W129)</f>
        <v>18</v>
      </c>
      <c r="X129" t="str">
        <f>IF([1]metadata!X129="","",[1]metadata!X129)</f>
        <v/>
      </c>
      <c r="Y129" t="str">
        <f>IF([1]metadata!Y129="","",[1]metadata!Y129)</f>
        <v/>
      </c>
      <c r="Z129" t="str">
        <f>IF([1]metadata!Z129="","",[1]metadata!Z129)</f>
        <v/>
      </c>
    </row>
    <row r="130" spans="1:26" hidden="1" x14ac:dyDescent="0.3">
      <c r="A130">
        <f>IF([1]metadata!A130="","",[1]metadata!A130)</f>
        <v>18</v>
      </c>
      <c r="B130" t="str">
        <f>IF([1]metadata!B130="","",[1]metadata!B130)</f>
        <v>18-Halsey</v>
      </c>
      <c r="C130" t="str">
        <f>IF([1]metadata!C130="","",[1]metadata!C130)</f>
        <v>JORDAN, RG; BRADSHAW, WE</v>
      </c>
      <c r="D130" t="str">
        <f>IF([1]metadata!D130="","",[1]metadata!D130)</f>
        <v>GEOGRAPHIC VARIATION IN PHOTOPERIODIC RESPONSE OF WESTERN TREE-HOLE MOSQUITO, AEDES-SIERRENSIS</v>
      </c>
      <c r="E130" t="str">
        <f>IF([1]metadata!E130="","",[1]metadata!E130)</f>
        <v>10.1093/aesa/71.4.487</v>
      </c>
      <c r="F130" t="str">
        <f>IF([1]metadata!F130="","",[1]metadata!F130)</f>
        <v>y</v>
      </c>
      <c r="G130" t="str">
        <f>IF([1]metadata!G130="","",[1]metadata!G130)</f>
        <v>a</v>
      </c>
      <c r="H130" t="str">
        <f>IF([1]metadata!H130="","",[1]metadata!H130)</f>
        <v>i</v>
      </c>
      <c r="I130">
        <f>IF([1]metadata!I130="","",[1]metadata!I130)</f>
        <v>5</v>
      </c>
      <c r="J130">
        <f>IF([1]metadata!J130="",0,[1]metadata!J130)</f>
        <v>0</v>
      </c>
      <c r="K130" t="str">
        <f>IF([1]metadata!K130="","",[1]metadata!K130)</f>
        <v>n</v>
      </c>
      <c r="L130" t="str">
        <f>IF([1]metadata!L130="","",[1]metadata!L130)</f>
        <v>Aedes sierrensis</v>
      </c>
      <c r="M130" t="str">
        <f>IF([1]metadata!M130="","",[1]metadata!M130)</f>
        <v>diptera</v>
      </c>
      <c r="N130" t="str">
        <f>IF([1]metadata!N130="","",[1]metadata!N130)</f>
        <v>Halsey</v>
      </c>
      <c r="O130">
        <f>IF([1]metadata!O130="","",[1]metadata!O130)</f>
        <v>44.384444000000002</v>
      </c>
      <c r="P130">
        <f>IF([1]metadata!P130="","",[1]metadata!P130)</f>
        <v>-123.11027799999999</v>
      </c>
      <c r="Q130">
        <f>IF([1]metadata!Q130="","",[1]metadata!Q130)</f>
        <v>0.1</v>
      </c>
      <c r="R130" t="str">
        <f>IF([1]metadata!R130="","",[1]metadata!R130)</f>
        <v/>
      </c>
      <c r="S130" t="str">
        <f>IF([1]metadata!S130="","",[1]metadata!S130)</f>
        <v/>
      </c>
      <c r="T130" t="str">
        <f>IF([1]metadata!T130="","",[1]metadata!T130)</f>
        <v/>
      </c>
      <c r="U130" t="str">
        <f>IF([1]metadata!U130="","",[1]metadata!U130)</f>
        <v>acc</v>
      </c>
      <c r="V130" t="str">
        <f>IF([1]metadata!V130="","",[1]metadata!V130)</f>
        <v/>
      </c>
      <c r="W130">
        <f>IF([1]metadata!W130="","",[1]metadata!W130)</f>
        <v>18</v>
      </c>
      <c r="X130" t="str">
        <f>IF([1]metadata!X130="","",[1]metadata!X130)</f>
        <v/>
      </c>
      <c r="Y130" t="str">
        <f>IF([1]metadata!Y130="","",[1]metadata!Y130)</f>
        <v/>
      </c>
      <c r="Z130" t="str">
        <f>IF([1]metadata!Z130="","",[1]metadata!Z130)</f>
        <v/>
      </c>
    </row>
    <row r="131" spans="1:26" hidden="1" x14ac:dyDescent="0.3">
      <c r="A131">
        <f>IF([1]metadata!A131="","",[1]metadata!A131)</f>
        <v>19</v>
      </c>
      <c r="B131" t="str">
        <f>IF([1]metadata!B131="","",[1]metadata!B131)</f>
        <v>19-Yamagata</v>
      </c>
      <c r="C131" t="str">
        <f>IF([1]metadata!C131="","",[1]metadata!C131)</f>
        <v>Kato, Y</v>
      </c>
      <c r="D131" t="str">
        <f>IF([1]metadata!D131="","",[1]metadata!D131)</f>
        <v>Geographic variation in photoperiodic response for the induction of pupal diapause in the Aristolochia-feeding butterfly Atrophaneura alcinous</v>
      </c>
      <c r="E131" t="str">
        <f>IF([1]metadata!E131="","",[1]metadata!E131)</f>
        <v>10.1303/aez.2005.347</v>
      </c>
      <c r="F131" t="str">
        <f>IF([1]metadata!F131="","",[1]metadata!F131)</f>
        <v>y</v>
      </c>
      <c r="G131" t="str">
        <f>IF([1]metadata!G131="","",[1]metadata!G131)</f>
        <v>a</v>
      </c>
      <c r="H131" t="str">
        <f>IF([1]metadata!H131="","",[1]metadata!H131)</f>
        <v>i</v>
      </c>
      <c r="I131">
        <f>IF([1]metadata!I131="","",[1]metadata!I131)</f>
        <v>7</v>
      </c>
      <c r="J131">
        <f>IF([1]metadata!J131="",0,[1]metadata!J131)</f>
        <v>5</v>
      </c>
      <c r="K131" t="str">
        <f>IF([1]metadata!K131="","",[1]metadata!K131)</f>
        <v/>
      </c>
      <c r="L131" t="str">
        <f>IF([1]metadata!L131="","",[1]metadata!L131)</f>
        <v>Atrophaneura alcinous</v>
      </c>
      <c r="M131" t="str">
        <f>IF([1]metadata!M131="","",[1]metadata!M131)</f>
        <v>lepidoptera</v>
      </c>
      <c r="N131" t="str">
        <f>IF([1]metadata!N131="","",[1]metadata!N131)</f>
        <v>Yamagata</v>
      </c>
      <c r="O131">
        <f>IF([1]metadata!O131="","",[1]metadata!O131)</f>
        <v>38.255555999999999</v>
      </c>
      <c r="P131">
        <f>IF([1]metadata!P131="","",[1]metadata!P131)</f>
        <v>140.33972199999999</v>
      </c>
      <c r="Q131">
        <f>IF([1]metadata!Q131="","",[1]metadata!Q131)</f>
        <v>0.05</v>
      </c>
      <c r="R131">
        <f>IF([1]metadata!R131="","",[1]metadata!R131)</f>
        <v>150</v>
      </c>
      <c r="S131" t="str">
        <f>IF([1]metadata!S131="","",[1]metadata!S131)</f>
        <v/>
      </c>
      <c r="T131">
        <f>IF([1]metadata!T131="","",[1]metadata!T131)</f>
        <v>25</v>
      </c>
      <c r="U131" t="str">
        <f>IF([1]metadata!U131="","",[1]metadata!U131)</f>
        <v>global average</v>
      </c>
      <c r="V131" t="str">
        <f>IF([1]metadata!V131="","",[1]metadata!V131)</f>
        <v/>
      </c>
      <c r="W131">
        <f>IF([1]metadata!W131="","",[1]metadata!W131)</f>
        <v>19</v>
      </c>
      <c r="X131" t="str">
        <f>IF([1]metadata!X131="","",[1]metadata!X131)</f>
        <v/>
      </c>
      <c r="Y131" t="str">
        <f>IF([1]metadata!Y131="","",[1]metadata!Y131)</f>
        <v/>
      </c>
      <c r="Z131" t="str">
        <f>IF([1]metadata!Z131="","",[1]metadata!Z131)</f>
        <v/>
      </c>
    </row>
    <row r="132" spans="1:26" hidden="1" x14ac:dyDescent="0.3">
      <c r="A132">
        <f>IF([1]metadata!A132="","",[1]metadata!A132)</f>
        <v>19</v>
      </c>
      <c r="B132" t="str">
        <f>IF([1]metadata!B132="","",[1]metadata!B132)</f>
        <v>19- Fuchu</v>
      </c>
      <c r="C132" t="str">
        <f>IF([1]metadata!C132="","",[1]metadata!C132)</f>
        <v>Kato, Y</v>
      </c>
      <c r="D132" t="str">
        <f>IF([1]metadata!D132="","",[1]metadata!D132)</f>
        <v>Geographic variation in photoperiodic response for the induction of pupal diapause in the Aristolochia-feeding butterfly Atrophaneura alcinous</v>
      </c>
      <c r="E132" t="str">
        <f>IF([1]metadata!E132="","",[1]metadata!E132)</f>
        <v>10.1303/aez.2005.347</v>
      </c>
      <c r="F132" t="str">
        <f>IF([1]metadata!F132="","",[1]metadata!F132)</f>
        <v>y</v>
      </c>
      <c r="G132" t="str">
        <f>IF([1]metadata!G132="","",[1]metadata!G132)</f>
        <v>a</v>
      </c>
      <c r="H132" t="str">
        <f>IF([1]metadata!H132="","",[1]metadata!H132)</f>
        <v>i</v>
      </c>
      <c r="I132">
        <f>IF([1]metadata!I132="","",[1]metadata!I132)</f>
        <v>7</v>
      </c>
      <c r="J132">
        <f>IF([1]metadata!J132="",0,[1]metadata!J132)</f>
        <v>5</v>
      </c>
      <c r="K132" t="str">
        <f>IF([1]metadata!K132="","",[1]metadata!K132)</f>
        <v/>
      </c>
      <c r="L132" t="str">
        <f>IF([1]metadata!L132="","",[1]metadata!L132)</f>
        <v>Atrophaneura alcinous</v>
      </c>
      <c r="M132" t="str">
        <f>IF([1]metadata!M132="","",[1]metadata!M132)</f>
        <v>lepidoptera</v>
      </c>
      <c r="N132" t="str">
        <f>IF([1]metadata!N132="","",[1]metadata!N132)</f>
        <v xml:space="preserve"> Fuchu</v>
      </c>
      <c r="O132">
        <f>IF([1]metadata!O132="","",[1]metadata!O132)</f>
        <v>35.668968999999997</v>
      </c>
      <c r="P132">
        <f>IF([1]metadata!P132="","",[1]metadata!P132)</f>
        <v>139.47766899999999</v>
      </c>
      <c r="Q132">
        <f>IF([1]metadata!Q132="","",[1]metadata!Q132)</f>
        <v>0.05</v>
      </c>
      <c r="R132">
        <f>IF([1]metadata!R132="","",[1]metadata!R132)</f>
        <v>50</v>
      </c>
      <c r="S132" t="str">
        <f>IF([1]metadata!S132="","",[1]metadata!S132)</f>
        <v/>
      </c>
      <c r="T132">
        <f>IF([1]metadata!T132="","",[1]metadata!T132)</f>
        <v>25</v>
      </c>
      <c r="U132" t="str">
        <f>IF([1]metadata!U132="","",[1]metadata!U132)</f>
        <v>global average</v>
      </c>
      <c r="V132" t="str">
        <f>IF([1]metadata!V132="","",[1]metadata!V132)</f>
        <v/>
      </c>
      <c r="W132">
        <f>IF([1]metadata!W132="","",[1]metadata!W132)</f>
        <v>19</v>
      </c>
      <c r="X132" t="str">
        <f>IF([1]metadata!X132="","",[1]metadata!X132)</f>
        <v/>
      </c>
      <c r="Y132" t="str">
        <f>IF([1]metadata!Y132="","",[1]metadata!Y132)</f>
        <v/>
      </c>
      <c r="Z132" t="str">
        <f>IF([1]metadata!Z132="","",[1]metadata!Z132)</f>
        <v/>
      </c>
    </row>
    <row r="133" spans="1:26" hidden="1" x14ac:dyDescent="0.3">
      <c r="A133">
        <f>IF([1]metadata!A133="","",[1]metadata!A133)</f>
        <v>19</v>
      </c>
      <c r="B133" t="str">
        <f>IF([1]metadata!B133="","",[1]metadata!B133)</f>
        <v>19- Yokosuka</v>
      </c>
      <c r="C133" t="str">
        <f>IF([1]metadata!C133="","",[1]metadata!C133)</f>
        <v>Kato, Y</v>
      </c>
      <c r="D133" t="str">
        <f>IF([1]metadata!D133="","",[1]metadata!D133)</f>
        <v>Geographic variation in photoperiodic response for the induction of pupal diapause in the Aristolochia-feeding butterfly Atrophaneura alcinous</v>
      </c>
      <c r="E133" t="str">
        <f>IF([1]metadata!E133="","",[1]metadata!E133)</f>
        <v>10.1303/aez.2005.347</v>
      </c>
      <c r="F133" t="str">
        <f>IF([1]metadata!F133="","",[1]metadata!F133)</f>
        <v>y</v>
      </c>
      <c r="G133" t="str">
        <f>IF([1]metadata!G133="","",[1]metadata!G133)</f>
        <v>a</v>
      </c>
      <c r="H133" t="str">
        <f>IF([1]metadata!H133="","",[1]metadata!H133)</f>
        <v>i</v>
      </c>
      <c r="I133">
        <f>IF([1]metadata!I133="","",[1]metadata!I133)</f>
        <v>7</v>
      </c>
      <c r="J133">
        <f>IF([1]metadata!J133="",0,[1]metadata!J133)</f>
        <v>5</v>
      </c>
      <c r="K133" t="str">
        <f>IF([1]metadata!K133="","",[1]metadata!K133)</f>
        <v/>
      </c>
      <c r="L133" t="str">
        <f>IF([1]metadata!L133="","",[1]metadata!L133)</f>
        <v>Atrophaneura alcinous</v>
      </c>
      <c r="M133" t="str">
        <f>IF([1]metadata!M133="","",[1]metadata!M133)</f>
        <v>lepidoptera</v>
      </c>
      <c r="N133" t="str">
        <f>IF([1]metadata!N133="","",[1]metadata!N133)</f>
        <v xml:space="preserve"> Yokosuka</v>
      </c>
      <c r="O133">
        <f>IF([1]metadata!O133="","",[1]metadata!O133)</f>
        <v>35.281388999999997</v>
      </c>
      <c r="P133">
        <f>IF([1]metadata!P133="","",[1]metadata!P133)</f>
        <v>139.671944</v>
      </c>
      <c r="Q133">
        <f>IF([1]metadata!Q133="","",[1]metadata!Q133)</f>
        <v>0.05</v>
      </c>
      <c r="R133">
        <f>IF([1]metadata!R133="","",[1]metadata!R133)</f>
        <v>150</v>
      </c>
      <c r="S133" t="str">
        <f>IF([1]metadata!S133="","",[1]metadata!S133)</f>
        <v/>
      </c>
      <c r="T133">
        <f>IF([1]metadata!T133="","",[1]metadata!T133)</f>
        <v>25</v>
      </c>
      <c r="U133" t="str">
        <f>IF([1]metadata!U133="","",[1]metadata!U133)</f>
        <v>global average</v>
      </c>
      <c r="V133" t="str">
        <f>IF([1]metadata!V133="","",[1]metadata!V133)</f>
        <v/>
      </c>
      <c r="W133">
        <f>IF([1]metadata!W133="","",[1]metadata!W133)</f>
        <v>19</v>
      </c>
      <c r="X133" t="str">
        <f>IF([1]metadata!X133="","",[1]metadata!X133)</f>
        <v/>
      </c>
      <c r="Y133" t="str">
        <f>IF([1]metadata!Y133="","",[1]metadata!Y133)</f>
        <v/>
      </c>
      <c r="Z133" t="str">
        <f>IF([1]metadata!Z133="","",[1]metadata!Z133)</f>
        <v/>
      </c>
    </row>
    <row r="134" spans="1:26" hidden="1" x14ac:dyDescent="0.3">
      <c r="A134">
        <f>IF([1]metadata!A134="","",[1]metadata!A134)</f>
        <v>19</v>
      </c>
      <c r="B134" t="str">
        <f>IF([1]metadata!B134="","",[1]metadata!B134)</f>
        <v>19- Gotemba</v>
      </c>
      <c r="C134" t="str">
        <f>IF([1]metadata!C134="","",[1]metadata!C134)</f>
        <v>Kato, Y</v>
      </c>
      <c r="D134" t="str">
        <f>IF([1]metadata!D134="","",[1]metadata!D134)</f>
        <v>Geographic variation in photoperiodic response for the induction of pupal diapause in the Aristolochia-feeding butterfly Atrophaneura alcinous</v>
      </c>
      <c r="E134" t="str">
        <f>IF([1]metadata!E134="","",[1]metadata!E134)</f>
        <v>10.1303/aez.2005.347</v>
      </c>
      <c r="F134" t="str">
        <f>IF([1]metadata!F134="","",[1]metadata!F134)</f>
        <v>y</v>
      </c>
      <c r="G134" t="str">
        <f>IF([1]metadata!G134="","",[1]metadata!G134)</f>
        <v>a</v>
      </c>
      <c r="H134" t="str">
        <f>IF([1]metadata!H134="","",[1]metadata!H134)</f>
        <v>i</v>
      </c>
      <c r="I134">
        <f>IF([1]metadata!I134="","",[1]metadata!I134)</f>
        <v>7</v>
      </c>
      <c r="J134">
        <f>IF([1]metadata!J134="",0,[1]metadata!J134)</f>
        <v>5</v>
      </c>
      <c r="K134" t="str">
        <f>IF([1]metadata!K134="","",[1]metadata!K134)</f>
        <v/>
      </c>
      <c r="L134" t="str">
        <f>IF([1]metadata!L134="","",[1]metadata!L134)</f>
        <v>Atrophaneura alcinous</v>
      </c>
      <c r="M134" t="str">
        <f>IF([1]metadata!M134="","",[1]metadata!M134)</f>
        <v>lepidoptera</v>
      </c>
      <c r="N134" t="str">
        <f>IF([1]metadata!N134="","",[1]metadata!N134)</f>
        <v xml:space="preserve"> Gotemba</v>
      </c>
      <c r="O134">
        <f>IF([1]metadata!O134="","",[1]metadata!O134)</f>
        <v>35.308610999999999</v>
      </c>
      <c r="P134">
        <f>IF([1]metadata!P134="","",[1]metadata!P134)</f>
        <v>138.93472199999999</v>
      </c>
      <c r="Q134">
        <f>IF([1]metadata!Q134="","",[1]metadata!Q134)</f>
        <v>0.05</v>
      </c>
      <c r="R134" t="str">
        <f>IF([1]metadata!R134="","",[1]metadata!R134)</f>
        <v>NA</v>
      </c>
      <c r="S134" t="str">
        <f>IF([1]metadata!S134="","",[1]metadata!S134)</f>
        <v/>
      </c>
      <c r="T134">
        <f>IF([1]metadata!T134="","",[1]metadata!T134)</f>
        <v>25</v>
      </c>
      <c r="U134" t="str">
        <f>IF([1]metadata!U134="","",[1]metadata!U134)</f>
        <v>global average</v>
      </c>
      <c r="V134" t="str">
        <f>IF([1]metadata!V134="","",[1]metadata!V134)</f>
        <v/>
      </c>
      <c r="W134">
        <f>IF([1]metadata!W134="","",[1]metadata!W134)</f>
        <v>19</v>
      </c>
      <c r="X134" t="str">
        <f>IF([1]metadata!X134="","",[1]metadata!X134)</f>
        <v/>
      </c>
      <c r="Y134" t="str">
        <f>IF([1]metadata!Y134="","",[1]metadata!Y134)</f>
        <v/>
      </c>
      <c r="Z134" t="str">
        <f>IF([1]metadata!Z134="","",[1]metadata!Z134)</f>
        <v/>
      </c>
    </row>
    <row r="135" spans="1:26" hidden="1" x14ac:dyDescent="0.3">
      <c r="A135">
        <f>IF([1]metadata!A135="","",[1]metadata!A135)</f>
        <v>19</v>
      </c>
      <c r="B135" t="str">
        <f>IF([1]metadata!B135="","",[1]metadata!B135)</f>
        <v>19- Kashihara</v>
      </c>
      <c r="C135" t="str">
        <f>IF([1]metadata!C135="","",[1]metadata!C135)</f>
        <v>Kato, Y</v>
      </c>
      <c r="D135" t="str">
        <f>IF([1]metadata!D135="","",[1]metadata!D135)</f>
        <v>Geographic variation in photoperiodic response for the induction of pupal diapause in the Aristolochia-feeding butterfly Atrophaneura alcinous</v>
      </c>
      <c r="E135" t="str">
        <f>IF([1]metadata!E135="","",[1]metadata!E135)</f>
        <v>10.1303/aez.2005.347</v>
      </c>
      <c r="F135" t="str">
        <f>IF([1]metadata!F135="","",[1]metadata!F135)</f>
        <v>y</v>
      </c>
      <c r="G135" t="str">
        <f>IF([1]metadata!G135="","",[1]metadata!G135)</f>
        <v>a</v>
      </c>
      <c r="H135" t="str">
        <f>IF([1]metadata!H135="","",[1]metadata!H135)</f>
        <v>i</v>
      </c>
      <c r="I135">
        <f>IF([1]metadata!I135="","",[1]metadata!I135)</f>
        <v>7</v>
      </c>
      <c r="J135">
        <f>IF([1]metadata!J135="",0,[1]metadata!J135)</f>
        <v>5</v>
      </c>
      <c r="K135" t="str">
        <f>IF([1]metadata!K135="","",[1]metadata!K135)</f>
        <v/>
      </c>
      <c r="L135" t="str">
        <f>IF([1]metadata!L135="","",[1]metadata!L135)</f>
        <v>Atrophaneura alcinous</v>
      </c>
      <c r="M135" t="str">
        <f>IF([1]metadata!M135="","",[1]metadata!M135)</f>
        <v>lepidoptera</v>
      </c>
      <c r="N135" t="str">
        <f>IF([1]metadata!N135="","",[1]metadata!N135)</f>
        <v xml:space="preserve"> Kashihara</v>
      </c>
      <c r="O135">
        <f>IF([1]metadata!O135="","",[1]metadata!O135)</f>
        <v>34.509444000000002</v>
      </c>
      <c r="P135">
        <f>IF([1]metadata!P135="","",[1]metadata!P135)</f>
        <v>135.79249999999999</v>
      </c>
      <c r="Q135">
        <f>IF([1]metadata!Q135="","",[1]metadata!Q135)</f>
        <v>0.05</v>
      </c>
      <c r="R135">
        <f>IF([1]metadata!R135="","",[1]metadata!R135)</f>
        <v>50</v>
      </c>
      <c r="S135" t="str">
        <f>IF([1]metadata!S135="","",[1]metadata!S135)</f>
        <v/>
      </c>
      <c r="T135">
        <f>IF([1]metadata!T135="","",[1]metadata!T135)</f>
        <v>25</v>
      </c>
      <c r="U135" t="str">
        <f>IF([1]metadata!U135="","",[1]metadata!U135)</f>
        <v>global average</v>
      </c>
      <c r="V135" t="str">
        <f>IF([1]metadata!V135="","",[1]metadata!V135)</f>
        <v/>
      </c>
      <c r="W135">
        <f>IF([1]metadata!W135="","",[1]metadata!W135)</f>
        <v>19</v>
      </c>
      <c r="X135" t="str">
        <f>IF([1]metadata!X135="","",[1]metadata!X135)</f>
        <v/>
      </c>
      <c r="Y135" t="str">
        <f>IF([1]metadata!Y135="","",[1]metadata!Y135)</f>
        <v/>
      </c>
      <c r="Z135" t="str">
        <f>IF([1]metadata!Z135="","",[1]metadata!Z135)</f>
        <v/>
      </c>
    </row>
    <row r="136" spans="1:26" hidden="1" x14ac:dyDescent="0.3">
      <c r="A136">
        <f>IF([1]metadata!A136="","",[1]metadata!A136)</f>
        <v>19</v>
      </c>
      <c r="B136" t="str">
        <f>IF([1]metadata!B136="","",[1]metadata!B136)</f>
        <v>19- Kiire</v>
      </c>
      <c r="C136" t="str">
        <f>IF([1]metadata!C136="","",[1]metadata!C136)</f>
        <v>Kato, Y</v>
      </c>
      <c r="D136" t="str">
        <f>IF([1]metadata!D136="","",[1]metadata!D136)</f>
        <v>Geographic variation in photoperiodic response for the induction of pupal diapause in the Aristolochia-feeding butterfly Atrophaneura alcinous</v>
      </c>
      <c r="E136" t="str">
        <f>IF([1]metadata!E136="","",[1]metadata!E136)</f>
        <v>10.1303/aez.2005.347</v>
      </c>
      <c r="F136" t="str">
        <f>IF([1]metadata!F136="","",[1]metadata!F136)</f>
        <v>y</v>
      </c>
      <c r="G136" t="str">
        <f>IF([1]metadata!G136="","",[1]metadata!G136)</f>
        <v>a</v>
      </c>
      <c r="H136" t="str">
        <f>IF([1]metadata!H136="","",[1]metadata!H136)</f>
        <v>i</v>
      </c>
      <c r="I136">
        <f>IF([1]metadata!I136="","",[1]metadata!I136)</f>
        <v>7</v>
      </c>
      <c r="J136">
        <f>IF([1]metadata!J136="",0,[1]metadata!J136)</f>
        <v>5</v>
      </c>
      <c r="K136" t="str">
        <f>IF([1]metadata!K136="","",[1]metadata!K136)</f>
        <v/>
      </c>
      <c r="L136" t="str">
        <f>IF([1]metadata!L136="","",[1]metadata!L136)</f>
        <v>Atrophaneura alcinous</v>
      </c>
      <c r="M136" t="str">
        <f>IF([1]metadata!M136="","",[1]metadata!M136)</f>
        <v>lepidoptera</v>
      </c>
      <c r="N136" t="str">
        <f>IF([1]metadata!N136="","",[1]metadata!N136)</f>
        <v xml:space="preserve"> Kiire</v>
      </c>
      <c r="O136">
        <f>IF([1]metadata!O136="","",[1]metadata!O136)</f>
        <v>31.6</v>
      </c>
      <c r="P136">
        <f>IF([1]metadata!P136="","",[1]metadata!P136)</f>
        <v>130.55000000000001</v>
      </c>
      <c r="Q136">
        <f>IF([1]metadata!Q136="","",[1]metadata!Q136)</f>
        <v>0.05</v>
      </c>
      <c r="R136">
        <f>IF([1]metadata!R136="","",[1]metadata!R136)</f>
        <v>720</v>
      </c>
      <c r="S136" t="str">
        <f>IF([1]metadata!S136="","",[1]metadata!S136)</f>
        <v/>
      </c>
      <c r="T136">
        <f>IF([1]metadata!T136="","",[1]metadata!T136)</f>
        <v>25</v>
      </c>
      <c r="U136" t="str">
        <f>IF([1]metadata!U136="","",[1]metadata!U136)</f>
        <v>global average</v>
      </c>
      <c r="V136" t="str">
        <f>IF([1]metadata!V136="","",[1]metadata!V136)</f>
        <v/>
      </c>
      <c r="W136">
        <f>IF([1]metadata!W136="","",[1]metadata!W136)</f>
        <v>19</v>
      </c>
      <c r="X136" t="str">
        <f>IF([1]metadata!X136="","",[1]metadata!X136)</f>
        <v/>
      </c>
      <c r="Y136" t="str">
        <f>IF([1]metadata!Y136="","",[1]metadata!Y136)</f>
        <v/>
      </c>
      <c r="Z136" t="str">
        <f>IF([1]metadata!Z136="","",[1]metadata!Z136)</f>
        <v/>
      </c>
    </row>
    <row r="137" spans="1:26" hidden="1" x14ac:dyDescent="0.3">
      <c r="A137">
        <f>IF([1]metadata!A137="","",[1]metadata!A137)</f>
        <v>19</v>
      </c>
      <c r="B137" t="str">
        <f>IF([1]metadata!B137="","",[1]metadata!B137)</f>
        <v>19- Ishigaki</v>
      </c>
      <c r="C137" t="str">
        <f>IF([1]metadata!C137="","",[1]metadata!C137)</f>
        <v>Kato, Y</v>
      </c>
      <c r="D137" t="str">
        <f>IF([1]metadata!D137="","",[1]metadata!D137)</f>
        <v>Geographic variation in photoperiodic response for the induction of pupal diapause in the Aristolochia-feeding butterfly Atrophaneura alcinous</v>
      </c>
      <c r="E137" t="str">
        <f>IF([1]metadata!E137="","",[1]metadata!E137)</f>
        <v>10.1303/aez.2005.347</v>
      </c>
      <c r="F137" t="str">
        <f>IF([1]metadata!F137="","",[1]metadata!F137)</f>
        <v>y</v>
      </c>
      <c r="G137" t="str">
        <f>IF([1]metadata!G137="","",[1]metadata!G137)</f>
        <v>a</v>
      </c>
      <c r="H137" t="str">
        <f>IF([1]metadata!H137="","",[1]metadata!H137)</f>
        <v>i</v>
      </c>
      <c r="I137">
        <f>IF([1]metadata!I137="","",[1]metadata!I137)</f>
        <v>7</v>
      </c>
      <c r="J137">
        <f>IF([1]metadata!J137="",0,[1]metadata!J137)</f>
        <v>5</v>
      </c>
      <c r="K137" t="str">
        <f>IF([1]metadata!K137="","",[1]metadata!K137)</f>
        <v/>
      </c>
      <c r="L137" t="str">
        <f>IF([1]metadata!L137="","",[1]metadata!L137)</f>
        <v>Atrophaneura alcinous</v>
      </c>
      <c r="M137" t="str">
        <f>IF([1]metadata!M137="","",[1]metadata!M137)</f>
        <v>lepidoptera</v>
      </c>
      <c r="N137" t="str">
        <f>IF([1]metadata!N137="","",[1]metadata!N137)</f>
        <v xml:space="preserve"> Ishigaki</v>
      </c>
      <c r="O137">
        <f>IF([1]metadata!O137="","",[1]metadata!O137)</f>
        <v>24.340555999999999</v>
      </c>
      <c r="P137">
        <f>IF([1]metadata!P137="","",[1]metadata!P137)</f>
        <v>124.155556</v>
      </c>
      <c r="Q137">
        <f>IF([1]metadata!Q137="","",[1]metadata!Q137)</f>
        <v>0.05</v>
      </c>
      <c r="R137">
        <f>IF([1]metadata!R137="","",[1]metadata!R137)</f>
        <v>40</v>
      </c>
      <c r="S137" t="str">
        <f>IF([1]metadata!S137="","",[1]metadata!S137)</f>
        <v/>
      </c>
      <c r="T137">
        <f>IF([1]metadata!T137="","",[1]metadata!T137)</f>
        <v>25</v>
      </c>
      <c r="U137" t="str">
        <f>IF([1]metadata!U137="","",[1]metadata!U137)</f>
        <v>global average</v>
      </c>
      <c r="V137" t="str">
        <f>IF([1]metadata!V137="","",[1]metadata!V137)</f>
        <v/>
      </c>
      <c r="W137">
        <f>IF([1]metadata!W137="","",[1]metadata!W137)</f>
        <v>19</v>
      </c>
      <c r="X137" t="str">
        <f>IF([1]metadata!X137="","",[1]metadata!X137)</f>
        <v/>
      </c>
      <c r="Y137" t="str">
        <f>IF([1]metadata!Y137="","",[1]metadata!Y137)</f>
        <v/>
      </c>
      <c r="Z137" t="str">
        <f>IF([1]metadata!Z137="","",[1]metadata!Z137)</f>
        <v/>
      </c>
    </row>
    <row r="138" spans="1:26" hidden="1" x14ac:dyDescent="0.3">
      <c r="A138">
        <f>IF([1]metadata!A138="","",[1]metadata!A138)</f>
        <v>20</v>
      </c>
      <c r="B138" t="str">
        <f>IF([1]metadata!B138="","",[1]metadata!B138)</f>
        <v>20-SN</v>
      </c>
      <c r="C138" t="str">
        <f>IF([1]metadata!C138="","",[1]metadata!C138)</f>
        <v>KIMURA, MT; OHTSU, T; YOSHIDA, T; AWASAKI, T; LIN, FJ</v>
      </c>
      <c r="D138" t="str">
        <f>IF([1]metadata!D138="","",[1]metadata!D138)</f>
        <v>CLIMATIC ADAPTATIONS AND DISTRIBUTIONS IN THE DROSOPHILA-TAKAHASHII SPECIES SUBGROUP (DIPTERA, DROSOPHILIDAE)</v>
      </c>
      <c r="E138" t="str">
        <f>IF([1]metadata!E138="","",[1]metadata!E138)</f>
        <v>10.1080/00222939400770181</v>
      </c>
      <c r="F138" t="str">
        <f>IF([1]metadata!F138="","",[1]metadata!F138)</f>
        <v>y</v>
      </c>
      <c r="G138" t="str">
        <f>IF([1]metadata!G138="","",[1]metadata!G138)</f>
        <v>a</v>
      </c>
      <c r="H138" t="str">
        <f>IF([1]metadata!H138="","",[1]metadata!H138)</f>
        <v>i</v>
      </c>
      <c r="I138">
        <f>IF([1]metadata!I138="","",[1]metadata!I138)</f>
        <v>5</v>
      </c>
      <c r="J138">
        <f>IF([1]metadata!J138="",0,[1]metadata!J138)</f>
        <v>4</v>
      </c>
      <c r="K138" t="str">
        <f>IF([1]metadata!K138="","",[1]metadata!K138)</f>
        <v>n</v>
      </c>
      <c r="L138" t="str">
        <f>IF([1]metadata!L138="","",[1]metadata!L138)</f>
        <v>Drosophila lutescens</v>
      </c>
      <c r="M138" t="str">
        <f>IF([1]metadata!M138="","",[1]metadata!M138)</f>
        <v>diptera</v>
      </c>
      <c r="N138" t="str">
        <f>IF([1]metadata!N138="","",[1]metadata!N138)</f>
        <v>SN</v>
      </c>
      <c r="O138">
        <f>IF([1]metadata!O138="","",[1]metadata!O138)</f>
        <v>38.268332999999998</v>
      </c>
      <c r="P138">
        <f>IF([1]metadata!P138="","",[1]metadata!P138)</f>
        <v>140.86944399999999</v>
      </c>
      <c r="Q138">
        <f>IF([1]metadata!Q138="","",[1]metadata!Q138)</f>
        <v>0.05</v>
      </c>
      <c r="R138" t="str">
        <f>IF([1]metadata!R138="","",[1]metadata!R138)</f>
        <v/>
      </c>
      <c r="S138" t="str">
        <f>IF([1]metadata!S138="","",[1]metadata!S138)</f>
        <v/>
      </c>
      <c r="T138">
        <f>IF([1]metadata!T138="","",[1]metadata!T138)</f>
        <v>40</v>
      </c>
      <c r="U138" t="str">
        <f>IF([1]metadata!U138="","",[1]metadata!U138)</f>
        <v>global average</v>
      </c>
      <c r="V138" t="str">
        <f>IF([1]metadata!V138="","",[1]metadata!V138)</f>
        <v/>
      </c>
      <c r="W138">
        <f>IF([1]metadata!W138="","",[1]metadata!W138)</f>
        <v>20</v>
      </c>
      <c r="X138" t="str">
        <f>IF([1]metadata!X138="","",[1]metadata!X138)</f>
        <v/>
      </c>
      <c r="Y138" t="str">
        <f>IF([1]metadata!Y138="","",[1]metadata!Y138)</f>
        <v/>
      </c>
      <c r="Z138" t="str">
        <f>IF([1]metadata!Z138="","",[1]metadata!Z138)</f>
        <v/>
      </c>
    </row>
    <row r="139" spans="1:26" hidden="1" x14ac:dyDescent="0.3">
      <c r="A139">
        <f>IF([1]metadata!A139="","",[1]metadata!A139)</f>
        <v>20</v>
      </c>
      <c r="B139" t="str">
        <f>IF([1]metadata!B139="","",[1]metadata!B139)</f>
        <v>20-CH</v>
      </c>
      <c r="C139" t="str">
        <f>IF([1]metadata!C139="","",[1]metadata!C139)</f>
        <v>KIMURA, MT; OHTSU, T; YOSHIDA, T; AWASAKI, T; LIN, FJ</v>
      </c>
      <c r="D139" t="str">
        <f>IF([1]metadata!D139="","",[1]metadata!D139)</f>
        <v>CLIMATIC ADAPTATIONS AND DISTRIBUTIONS IN THE DROSOPHILA-TAKAHASHII SPECIES SUBGROUP (DIPTERA, DROSOPHILIDAE)</v>
      </c>
      <c r="E139" t="str">
        <f>IF([1]metadata!E139="","",[1]metadata!E139)</f>
        <v>10.1080/00222939400770181</v>
      </c>
      <c r="F139" t="str">
        <f>IF([1]metadata!F139="","",[1]metadata!F139)</f>
        <v>y</v>
      </c>
      <c r="G139" t="str">
        <f>IF([1]metadata!G139="","",[1]metadata!G139)</f>
        <v>a</v>
      </c>
      <c r="H139" t="str">
        <f>IF([1]metadata!H139="","",[1]metadata!H139)</f>
        <v>i</v>
      </c>
      <c r="I139">
        <f>IF([1]metadata!I139="","",[1]metadata!I139)</f>
        <v>5</v>
      </c>
      <c r="J139">
        <f>IF([1]metadata!J139="",0,[1]metadata!J139)</f>
        <v>4</v>
      </c>
      <c r="K139" t="str">
        <f>IF([1]metadata!K139="","",[1]metadata!K139)</f>
        <v>n</v>
      </c>
      <c r="L139" t="str">
        <f>IF([1]metadata!L139="","",[1]metadata!L139)</f>
        <v>Drosophila lutescens</v>
      </c>
      <c r="M139" t="str">
        <f>IF([1]metadata!M139="","",[1]metadata!M139)</f>
        <v>diptera</v>
      </c>
      <c r="N139" t="str">
        <f>IF([1]metadata!N139="","",[1]metadata!N139)</f>
        <v>CH</v>
      </c>
      <c r="O139">
        <f>IF([1]metadata!O139="","",[1]metadata!O139)</f>
        <v>35.607325000000003</v>
      </c>
      <c r="P139">
        <f>IF([1]metadata!P139="","",[1]metadata!P139)</f>
        <v>140.10638599999999</v>
      </c>
      <c r="Q139">
        <f>IF([1]metadata!Q139="","",[1]metadata!Q139)</f>
        <v>0.05</v>
      </c>
      <c r="R139" t="str">
        <f>IF([1]metadata!R139="","",[1]metadata!R139)</f>
        <v/>
      </c>
      <c r="S139" t="str">
        <f>IF([1]metadata!S139="","",[1]metadata!S139)</f>
        <v/>
      </c>
      <c r="T139">
        <f>IF([1]metadata!T139="","",[1]metadata!T139)</f>
        <v>40</v>
      </c>
      <c r="U139" t="str">
        <f>IF([1]metadata!U139="","",[1]metadata!U139)</f>
        <v>global average</v>
      </c>
      <c r="V139" t="str">
        <f>IF([1]metadata!V139="","",[1]metadata!V139)</f>
        <v/>
      </c>
      <c r="W139">
        <f>IF([1]metadata!W139="","",[1]metadata!W139)</f>
        <v>20</v>
      </c>
      <c r="X139" t="str">
        <f>IF([1]metadata!X139="","",[1]metadata!X139)</f>
        <v/>
      </c>
      <c r="Y139" t="str">
        <f>IF([1]metadata!Y139="","",[1]metadata!Y139)</f>
        <v/>
      </c>
      <c r="Z139" t="str">
        <f>IF([1]metadata!Z139="","",[1]metadata!Z139)</f>
        <v/>
      </c>
    </row>
    <row r="140" spans="1:26" hidden="1" x14ac:dyDescent="0.3">
      <c r="A140">
        <f>IF([1]metadata!A140="","",[1]metadata!A140)</f>
        <v>20</v>
      </c>
      <c r="B140" t="str">
        <f>IF([1]metadata!B140="","",[1]metadata!B140)</f>
        <v>20-FT</v>
      </c>
      <c r="C140" t="str">
        <f>IF([1]metadata!C140="","",[1]metadata!C140)</f>
        <v>KIMURA, MT; OHTSU, T; YOSHIDA, T; AWASAKI, T; LIN, FJ</v>
      </c>
      <c r="D140" t="str">
        <f>IF([1]metadata!D140="","",[1]metadata!D140)</f>
        <v>CLIMATIC ADAPTATIONS AND DISTRIBUTIONS IN THE DROSOPHILA-TAKAHASHII SPECIES SUBGROUP (DIPTERA, DROSOPHILIDAE)</v>
      </c>
      <c r="E140" t="str">
        <f>IF([1]metadata!E140="","",[1]metadata!E140)</f>
        <v>10.1080/00222939400770181</v>
      </c>
      <c r="F140" t="str">
        <f>IF([1]metadata!F140="","",[1]metadata!F140)</f>
        <v>y</v>
      </c>
      <c r="G140" t="str">
        <f>IF([1]metadata!G140="","",[1]metadata!G140)</f>
        <v>a</v>
      </c>
      <c r="H140" t="str">
        <f>IF([1]metadata!H140="","",[1]metadata!H140)</f>
        <v>i</v>
      </c>
      <c r="I140">
        <f>IF([1]metadata!I140="","",[1]metadata!I140)</f>
        <v>5</v>
      </c>
      <c r="J140">
        <f>IF([1]metadata!J140="",0,[1]metadata!J140)</f>
        <v>4</v>
      </c>
      <c r="K140" t="str">
        <f>IF([1]metadata!K140="","",[1]metadata!K140)</f>
        <v>n</v>
      </c>
      <c r="L140" t="str">
        <f>IF([1]metadata!L140="","",[1]metadata!L140)</f>
        <v>Drosophila lutescens</v>
      </c>
      <c r="M140" t="str">
        <f>IF([1]metadata!M140="","",[1]metadata!M140)</f>
        <v>diptera</v>
      </c>
      <c r="N140" t="str">
        <f>IF([1]metadata!N140="","",[1]metadata!N140)</f>
        <v>FT</v>
      </c>
      <c r="O140">
        <f>IF([1]metadata!O140="","",[1]metadata!O140)</f>
        <v>33.495078999999997</v>
      </c>
      <c r="P140">
        <f>IF([1]metadata!P140="","",[1]metadata!P140)</f>
        <v>130.51859999999999</v>
      </c>
      <c r="Q140">
        <f>IF([1]metadata!Q140="","",[1]metadata!Q140)</f>
        <v>0.05</v>
      </c>
      <c r="R140" t="str">
        <f>IF([1]metadata!R140="","",[1]metadata!R140)</f>
        <v/>
      </c>
      <c r="S140" t="str">
        <f>IF([1]metadata!S140="","",[1]metadata!S140)</f>
        <v/>
      </c>
      <c r="T140">
        <f>IF([1]metadata!T140="","",[1]metadata!T140)</f>
        <v>40</v>
      </c>
      <c r="U140" t="str">
        <f>IF([1]metadata!U140="","",[1]metadata!U140)</f>
        <v>global average</v>
      </c>
      <c r="V140" t="str">
        <f>IF([1]metadata!V140="","",[1]metadata!V140)</f>
        <v/>
      </c>
      <c r="W140">
        <f>IF([1]metadata!W140="","",[1]metadata!W140)</f>
        <v>20</v>
      </c>
      <c r="X140" t="str">
        <f>IF([1]metadata!X140="","",[1]metadata!X140)</f>
        <v/>
      </c>
      <c r="Y140" t="str">
        <f>IF([1]metadata!Y140="","",[1]metadata!Y140)</f>
        <v/>
      </c>
      <c r="Z140" t="str">
        <f>IF([1]metadata!Z140="","",[1]metadata!Z140)</f>
        <v/>
      </c>
    </row>
    <row r="141" spans="1:26" hidden="1" x14ac:dyDescent="0.3">
      <c r="A141">
        <f>IF([1]metadata!A141="","",[1]metadata!A141)</f>
        <v>20</v>
      </c>
      <c r="B141" t="str">
        <f>IF([1]metadata!B141="","",[1]metadata!B141)</f>
        <v>20-KS</v>
      </c>
      <c r="C141" t="str">
        <f>IF([1]metadata!C141="","",[1]metadata!C141)</f>
        <v>KIMURA, MT; OHTSU, T; YOSHIDA, T; AWASAKI, T; LIN, FJ</v>
      </c>
      <c r="D141" t="str">
        <f>IF([1]metadata!D141="","",[1]metadata!D141)</f>
        <v>CLIMATIC ADAPTATIONS AND DISTRIBUTIONS IN THE DROSOPHILA-TAKAHASHII SPECIES SUBGROUP (DIPTERA, DROSOPHILIDAE)</v>
      </c>
      <c r="E141" t="str">
        <f>IF([1]metadata!E141="","",[1]metadata!E141)</f>
        <v>10.1080/00222939400770181</v>
      </c>
      <c r="F141" t="str">
        <f>IF([1]metadata!F141="","",[1]metadata!F141)</f>
        <v>y</v>
      </c>
      <c r="G141" t="str">
        <f>IF([1]metadata!G141="","",[1]metadata!G141)</f>
        <v>a</v>
      </c>
      <c r="H141" t="str">
        <f>IF([1]metadata!H141="","",[1]metadata!H141)</f>
        <v>i</v>
      </c>
      <c r="I141">
        <f>IF([1]metadata!I141="","",[1]metadata!I141)</f>
        <v>5</v>
      </c>
      <c r="J141">
        <f>IF([1]metadata!J141="",0,[1]metadata!J141)</f>
        <v>4</v>
      </c>
      <c r="K141" t="str">
        <f>IF([1]metadata!K141="","",[1]metadata!K141)</f>
        <v>n</v>
      </c>
      <c r="L141" t="str">
        <f>IF([1]metadata!L141="","",[1]metadata!L141)</f>
        <v>Drosophila lutescens</v>
      </c>
      <c r="M141" t="str">
        <f>IF([1]metadata!M141="","",[1]metadata!M141)</f>
        <v>diptera</v>
      </c>
      <c r="N141" t="str">
        <f>IF([1]metadata!N141="","",[1]metadata!N141)</f>
        <v>KS</v>
      </c>
      <c r="O141">
        <f>IF([1]metadata!O141="","",[1]metadata!O141)</f>
        <v>31.766667000000002</v>
      </c>
      <c r="P141">
        <f>IF([1]metadata!P141="","",[1]metadata!P141)</f>
        <v>129.80000000000001</v>
      </c>
      <c r="Q141">
        <f>IF([1]metadata!Q141="","",[1]metadata!Q141)</f>
        <v>0.05</v>
      </c>
      <c r="R141" t="str">
        <f>IF([1]metadata!R141="","",[1]metadata!R141)</f>
        <v/>
      </c>
      <c r="S141" t="str">
        <f>IF([1]metadata!S141="","",[1]metadata!S141)</f>
        <v/>
      </c>
      <c r="T141">
        <f>IF([1]metadata!T141="","",[1]metadata!T141)</f>
        <v>40</v>
      </c>
      <c r="U141" t="str">
        <f>IF([1]metadata!U141="","",[1]metadata!U141)</f>
        <v>global average</v>
      </c>
      <c r="V141" t="str">
        <f>IF([1]metadata!V141="","",[1]metadata!V141)</f>
        <v/>
      </c>
      <c r="W141">
        <f>IF([1]metadata!W141="","",[1]metadata!W141)</f>
        <v>20</v>
      </c>
      <c r="X141" t="str">
        <f>IF([1]metadata!X141="","",[1]metadata!X141)</f>
        <v/>
      </c>
      <c r="Y141" t="str">
        <f>IF([1]metadata!Y141="","",[1]metadata!Y141)</f>
        <v/>
      </c>
      <c r="Z141" t="str">
        <f>IF([1]metadata!Z141="","",[1]metadata!Z141)</f>
        <v/>
      </c>
    </row>
    <row r="142" spans="1:26" hidden="1" x14ac:dyDescent="0.3">
      <c r="A142">
        <f>IF([1]metadata!A142="","",[1]metadata!A142)</f>
        <v>20</v>
      </c>
      <c r="B142" t="str">
        <f>IF([1]metadata!B142="","",[1]metadata!B142)</f>
        <v>20-KG</v>
      </c>
      <c r="C142" t="str">
        <f>IF([1]metadata!C142="","",[1]metadata!C142)</f>
        <v>KIMURA, MT; OHTSU, T; YOSHIDA, T; AWASAKI, T; LIN, FJ</v>
      </c>
      <c r="D142" t="str">
        <f>IF([1]metadata!D142="","",[1]metadata!D142)</f>
        <v>CLIMATIC ADAPTATIONS AND DISTRIBUTIONS IN THE DROSOPHILA-TAKAHASHII SPECIES SUBGROUP (DIPTERA, DROSOPHILIDAE)</v>
      </c>
      <c r="E142" t="str">
        <f>IF([1]metadata!E142="","",[1]metadata!E142)</f>
        <v>10.1080/00222939400770181</v>
      </c>
      <c r="F142" t="str">
        <f>IF([1]metadata!F142="","",[1]metadata!F142)</f>
        <v>y</v>
      </c>
      <c r="G142" t="str">
        <f>IF([1]metadata!G142="","",[1]metadata!G142)</f>
        <v>a</v>
      </c>
      <c r="H142" t="str">
        <f>IF([1]metadata!H142="","",[1]metadata!H142)</f>
        <v>i</v>
      </c>
      <c r="I142">
        <f>IF([1]metadata!I142="","",[1]metadata!I142)</f>
        <v>5</v>
      </c>
      <c r="J142">
        <f>IF([1]metadata!J142="",0,[1]metadata!J142)</f>
        <v>4</v>
      </c>
      <c r="K142" t="str">
        <f>IF([1]metadata!K142="","",[1]metadata!K142)</f>
        <v>n</v>
      </c>
      <c r="L142" t="str">
        <f>IF([1]metadata!L142="","",[1]metadata!L142)</f>
        <v>Drosophila lutescens</v>
      </c>
      <c r="M142" t="str">
        <f>IF([1]metadata!M142="","",[1]metadata!M142)</f>
        <v>diptera</v>
      </c>
      <c r="N142" t="str">
        <f>IF([1]metadata!N142="","",[1]metadata!N142)</f>
        <v>KG</v>
      </c>
      <c r="O142">
        <f>IF([1]metadata!O142="","",[1]metadata!O142)</f>
        <v>31.596536</v>
      </c>
      <c r="P142">
        <f>IF([1]metadata!P142="","",[1]metadata!P142)</f>
        <v>130.55711700000001</v>
      </c>
      <c r="Q142">
        <f>IF([1]metadata!Q142="","",[1]metadata!Q142)</f>
        <v>0.05</v>
      </c>
      <c r="R142" t="str">
        <f>IF([1]metadata!R142="","",[1]metadata!R142)</f>
        <v/>
      </c>
      <c r="S142" t="str">
        <f>IF([1]metadata!S142="","",[1]metadata!S142)</f>
        <v/>
      </c>
      <c r="T142">
        <f>IF([1]metadata!T142="","",[1]metadata!T142)</f>
        <v>40</v>
      </c>
      <c r="U142" t="str">
        <f>IF([1]metadata!U142="","",[1]metadata!U142)</f>
        <v>global average</v>
      </c>
      <c r="V142" t="str">
        <f>IF([1]metadata!V142="","",[1]metadata!V142)</f>
        <v/>
      </c>
      <c r="W142">
        <f>IF([1]metadata!W142="","",[1]metadata!W142)</f>
        <v>20</v>
      </c>
      <c r="X142" t="str">
        <f>IF([1]metadata!X142="","",[1]metadata!X142)</f>
        <v/>
      </c>
      <c r="Y142" t="str">
        <f>IF([1]metadata!Y142="","",[1]metadata!Y142)</f>
        <v/>
      </c>
      <c r="Z142" t="str">
        <f>IF([1]metadata!Z142="","",[1]metadata!Z142)</f>
        <v/>
      </c>
    </row>
    <row r="143" spans="1:26" hidden="1" x14ac:dyDescent="0.3">
      <c r="A143">
        <f>IF([1]metadata!A143="","",[1]metadata!A143)</f>
        <v>21</v>
      </c>
      <c r="B143" t="str">
        <f>IF([1]metadata!B143="","",[1]metadata!B143)</f>
        <v>21-leningrad</v>
      </c>
      <c r="C143" t="str">
        <f>IF([1]metadata!C143="","",[1]metadata!C143)</f>
        <v>KOVEOS, DS; KROON, A; VEERMAN, A</v>
      </c>
      <c r="D143" t="str">
        <f>IF([1]metadata!D143="","",[1]metadata!D143)</f>
        <v>THE SAME PHOTOPERIODIC CLOCK MAY CONTROL INDUCTION AND MAINTENANCE OF DIAPAUSE IN THE SPIDER-MITE TETRANCHUS-URTICAE</v>
      </c>
      <c r="E143" t="str">
        <f>IF([1]metadata!E143="","",[1]metadata!E143)</f>
        <v>10.1177/074873049300800401</v>
      </c>
      <c r="F143" t="str">
        <f>IF([1]metadata!F143="","",[1]metadata!F143)</f>
        <v>y</v>
      </c>
      <c r="G143" t="str">
        <f>IF([1]metadata!G143="","",[1]metadata!G143)</f>
        <v>a</v>
      </c>
      <c r="H143" t="str">
        <f>IF([1]metadata!H143="","",[1]metadata!H143)</f>
        <v>i</v>
      </c>
      <c r="I143">
        <f>IF([1]metadata!I143="","",[1]metadata!I143)</f>
        <v>8</v>
      </c>
      <c r="J143">
        <f>IF([1]metadata!J143="",0,[1]metadata!J143)</f>
        <v>15</v>
      </c>
      <c r="K143" t="str">
        <f>IF([1]metadata!K143="","",[1]metadata!K143)</f>
        <v>n</v>
      </c>
      <c r="L143" t="str">
        <f>IF([1]metadata!L143="","",[1]metadata!L143)</f>
        <v>Tetranychus urticae</v>
      </c>
      <c r="M143" t="str">
        <f>IF([1]metadata!M143="","",[1]metadata!M143)</f>
        <v>Tetranychidae</v>
      </c>
      <c r="N143" t="str">
        <f>IF([1]metadata!N143="","",[1]metadata!N143)</f>
        <v>leningrad</v>
      </c>
      <c r="O143">
        <f>IF([1]metadata!O143="","",[1]metadata!O143)</f>
        <v>59.933332999999998</v>
      </c>
      <c r="P143">
        <f>IF([1]metadata!P143="","",[1]metadata!P143)</f>
        <v>30.266667000000002</v>
      </c>
      <c r="Q143">
        <f>IF([1]metadata!Q143="","",[1]metadata!Q143)</f>
        <v>0.05</v>
      </c>
      <c r="R143" t="str">
        <f>IF([1]metadata!R143="","",[1]metadata!R143)</f>
        <v/>
      </c>
      <c r="S143" t="str">
        <f>IF([1]metadata!S143="","",[1]metadata!S143)</f>
        <v/>
      </c>
      <c r="T143">
        <f>IF([1]metadata!T143="","",[1]metadata!T143)</f>
        <v>250</v>
      </c>
      <c r="U143" t="str">
        <f>IF([1]metadata!U143="","",[1]metadata!U143)</f>
        <v>global average</v>
      </c>
      <c r="V143" t="str">
        <f>IF([1]metadata!V143="","",[1]metadata!V143)</f>
        <v/>
      </c>
      <c r="W143">
        <f>IF([1]metadata!W143="","",[1]metadata!W143)</f>
        <v>21</v>
      </c>
      <c r="X143" t="str">
        <f>IF([1]metadata!X143="","",[1]metadata!X143)</f>
        <v/>
      </c>
      <c r="Y143" t="str">
        <f>IF([1]metadata!Y143="","",[1]metadata!Y143)</f>
        <v/>
      </c>
      <c r="Z143" t="str">
        <f>IF([1]metadata!Z143="","",[1]metadata!Z143)</f>
        <v/>
      </c>
    </row>
    <row r="144" spans="1:26" hidden="1" x14ac:dyDescent="0.3">
      <c r="A144">
        <f>IF([1]metadata!A144="","",[1]metadata!A144)</f>
        <v>21</v>
      </c>
      <c r="B144" t="str">
        <f>IF([1]metadata!B144="","",[1]metadata!B144)</f>
        <v>21-padua</v>
      </c>
      <c r="C144" t="str">
        <f>IF([1]metadata!C144="","",[1]metadata!C144)</f>
        <v>KOVEOS, DS; KROON, A; VEERMAN, A</v>
      </c>
      <c r="D144" t="str">
        <f>IF([1]metadata!D144="","",[1]metadata!D144)</f>
        <v>THE SAME PHOTOPERIODIC CLOCK MAY CONTROL INDUCTION AND MAINTENANCE OF DIAPAUSE IN THE SPIDER-MITE TETRANCHUS-URTICAE</v>
      </c>
      <c r="E144" t="str">
        <f>IF([1]metadata!E144="","",[1]metadata!E144)</f>
        <v>10.1177/074873049300800401</v>
      </c>
      <c r="F144" t="str">
        <f>IF([1]metadata!F144="","",[1]metadata!F144)</f>
        <v>y</v>
      </c>
      <c r="G144" t="str">
        <f>IF([1]metadata!G144="","",[1]metadata!G144)</f>
        <v>a</v>
      </c>
      <c r="H144" t="str">
        <f>IF([1]metadata!H144="","",[1]metadata!H144)</f>
        <v>i</v>
      </c>
      <c r="I144">
        <f>IF([1]metadata!I144="","",[1]metadata!I144)</f>
        <v>8</v>
      </c>
      <c r="J144">
        <f>IF([1]metadata!J144="",0,[1]metadata!J144)</f>
        <v>7</v>
      </c>
      <c r="K144" t="str">
        <f>IF([1]metadata!K144="","",[1]metadata!K144)</f>
        <v/>
      </c>
      <c r="L144" t="str">
        <f>IF([1]metadata!L144="","",[1]metadata!L144)</f>
        <v>Tetranychus urticae</v>
      </c>
      <c r="M144" t="str">
        <f>IF([1]metadata!M144="","",[1]metadata!M144)</f>
        <v>Tetranychidae</v>
      </c>
      <c r="N144" t="str">
        <f>IF([1]metadata!N144="","",[1]metadata!N144)</f>
        <v>padua</v>
      </c>
      <c r="O144">
        <f>IF([1]metadata!O144="","",[1]metadata!O144)</f>
        <v>45.408056000000002</v>
      </c>
      <c r="P144">
        <f>IF([1]metadata!P144="","",[1]metadata!P144)</f>
        <v>11.872222000000001</v>
      </c>
      <c r="Q144">
        <f>IF([1]metadata!Q144="","",[1]metadata!Q144)</f>
        <v>0.05</v>
      </c>
      <c r="R144" t="str">
        <f>IF([1]metadata!R144="","",[1]metadata!R144)</f>
        <v/>
      </c>
      <c r="S144" t="str">
        <f>IF([1]metadata!S144="","",[1]metadata!S144)</f>
        <v/>
      </c>
      <c r="T144">
        <f>IF([1]metadata!T144="","",[1]metadata!T144)</f>
        <v>250</v>
      </c>
      <c r="U144" t="str">
        <f>IF([1]metadata!U144="","",[1]metadata!U144)</f>
        <v>global average</v>
      </c>
      <c r="V144" t="str">
        <f>IF([1]metadata!V144="","",[1]metadata!V144)</f>
        <v/>
      </c>
      <c r="W144">
        <f>IF([1]metadata!W144="","",[1]metadata!W144)</f>
        <v>21</v>
      </c>
      <c r="X144" t="str">
        <f>IF([1]metadata!X144="","",[1]metadata!X144)</f>
        <v/>
      </c>
      <c r="Y144" t="str">
        <f>IF([1]metadata!Y144="","",[1]metadata!Y144)</f>
        <v/>
      </c>
      <c r="Z144" t="str">
        <f>IF([1]metadata!Z144="","",[1]metadata!Z144)</f>
        <v/>
      </c>
    </row>
    <row r="145" spans="1:26" hidden="1" x14ac:dyDescent="0.3">
      <c r="A145">
        <f>IF([1]metadata!A145="","",[1]metadata!A145)</f>
        <v>21</v>
      </c>
      <c r="B145" t="str">
        <f>IF([1]metadata!B145="","",[1]metadata!B145)</f>
        <v>21-warsaw</v>
      </c>
      <c r="C145" t="str">
        <f>IF([1]metadata!C145="","",[1]metadata!C145)</f>
        <v>KOVEOS, DS; KROON, A; VEERMAN, A</v>
      </c>
      <c r="D145" t="str">
        <f>IF([1]metadata!D145="","",[1]metadata!D145)</f>
        <v>THE SAME PHOTOPERIODIC CLOCK MAY CONTROL INDUCTION AND MAINTENANCE OF DIAPAUSE IN THE SPIDER-MITE TETRANCHUS-URTICAE</v>
      </c>
      <c r="E145" t="str">
        <f>IF([1]metadata!E145="","",[1]metadata!E145)</f>
        <v>10.1177/074873049300800401</v>
      </c>
      <c r="F145" t="str">
        <f>IF([1]metadata!F145="","",[1]metadata!F145)</f>
        <v>y</v>
      </c>
      <c r="G145" t="str">
        <f>IF([1]metadata!G145="","",[1]metadata!G145)</f>
        <v>a</v>
      </c>
      <c r="H145" t="str">
        <f>IF([1]metadata!H145="","",[1]metadata!H145)</f>
        <v>i</v>
      </c>
      <c r="I145">
        <f>IF([1]metadata!I145="","",[1]metadata!I145)</f>
        <v>8</v>
      </c>
      <c r="J145">
        <f>IF([1]metadata!J145="",0,[1]metadata!J145)</f>
        <v>7</v>
      </c>
      <c r="K145" t="str">
        <f>IF([1]metadata!K145="","",[1]metadata!K145)</f>
        <v/>
      </c>
      <c r="L145" t="str">
        <f>IF([1]metadata!L145="","",[1]metadata!L145)</f>
        <v>Tetranychus urticae</v>
      </c>
      <c r="M145" t="str">
        <f>IF([1]metadata!M145="","",[1]metadata!M145)</f>
        <v>Tetranychidae</v>
      </c>
      <c r="N145" t="str">
        <f>IF([1]metadata!N145="","",[1]metadata!N145)</f>
        <v>warsaw</v>
      </c>
      <c r="O145">
        <f>IF([1]metadata!O145="","",[1]metadata!O145)</f>
        <v>52.216667000000001</v>
      </c>
      <c r="P145">
        <f>IF([1]metadata!P145="","",[1]metadata!P145)</f>
        <v>21.033332999999999</v>
      </c>
      <c r="Q145">
        <f>IF([1]metadata!Q145="","",[1]metadata!Q145)</f>
        <v>0.05</v>
      </c>
      <c r="R145" t="str">
        <f>IF([1]metadata!R145="","",[1]metadata!R145)</f>
        <v/>
      </c>
      <c r="S145" t="str">
        <f>IF([1]metadata!S145="","",[1]metadata!S145)</f>
        <v/>
      </c>
      <c r="T145">
        <f>IF([1]metadata!T145="","",[1]metadata!T145)</f>
        <v>250</v>
      </c>
      <c r="U145" t="str">
        <f>IF([1]metadata!U145="","",[1]metadata!U145)</f>
        <v>global average</v>
      </c>
      <c r="V145" t="str">
        <f>IF([1]metadata!V145="","",[1]metadata!V145)</f>
        <v/>
      </c>
      <c r="W145">
        <f>IF([1]metadata!W145="","",[1]metadata!W145)</f>
        <v>21</v>
      </c>
      <c r="X145" t="str">
        <f>IF([1]metadata!X145="","",[1]metadata!X145)</f>
        <v/>
      </c>
      <c r="Y145" t="str">
        <f>IF([1]metadata!Y145="","",[1]metadata!Y145)</f>
        <v/>
      </c>
      <c r="Z145" t="str">
        <f>IF([1]metadata!Z145="","",[1]metadata!Z145)</f>
        <v/>
      </c>
    </row>
    <row r="146" spans="1:26" hidden="1" x14ac:dyDescent="0.3">
      <c r="A146">
        <f>IF([1]metadata!A146="","",[1]metadata!A146)</f>
        <v>21</v>
      </c>
      <c r="B146" t="str">
        <f>IF([1]metadata!B146="","",[1]metadata!B146)</f>
        <v>21- Aile-froide</v>
      </c>
      <c r="C146" t="str">
        <f>IF([1]metadata!C146="","",[1]metadata!C146)</f>
        <v>KOVEOS, DS; KROON, A; VEERMAN, A</v>
      </c>
      <c r="D146" t="str">
        <f>IF([1]metadata!D146="","",[1]metadata!D146)</f>
        <v>THE SAME PHOTOPERIODIC CLOCK MAY CONTROL INDUCTION AND MAINTENANCE OF DIAPAUSE IN THE SPIDER-MITE TETRANCHUS-URTICAE</v>
      </c>
      <c r="E146" t="str">
        <f>IF([1]metadata!E146="","",[1]metadata!E146)</f>
        <v>10.1177/074873049300800401</v>
      </c>
      <c r="F146" t="str">
        <f>IF([1]metadata!F146="","",[1]metadata!F146)</f>
        <v>y</v>
      </c>
      <c r="G146" t="str">
        <f>IF([1]metadata!G146="","",[1]metadata!G146)</f>
        <v>a</v>
      </c>
      <c r="H146" t="str">
        <f>IF([1]metadata!H146="","",[1]metadata!H146)</f>
        <v>i</v>
      </c>
      <c r="I146">
        <f>IF([1]metadata!I146="","",[1]metadata!I146)</f>
        <v>8</v>
      </c>
      <c r="J146">
        <f>IF([1]metadata!J146="",0,[1]metadata!J146)</f>
        <v>8</v>
      </c>
      <c r="K146" t="str">
        <f>IF([1]metadata!K146="","",[1]metadata!K146)</f>
        <v/>
      </c>
      <c r="L146" t="str">
        <f>IF([1]metadata!L146="","",[1]metadata!L146)</f>
        <v>Tetranychus urticae</v>
      </c>
      <c r="M146" t="str">
        <f>IF([1]metadata!M146="","",[1]metadata!M146)</f>
        <v>Tetranychidae</v>
      </c>
      <c r="N146" t="str">
        <f>IF([1]metadata!N146="","",[1]metadata!N146)</f>
        <v xml:space="preserve"> Aile-froide</v>
      </c>
      <c r="O146">
        <f>IF([1]metadata!O146="","",[1]metadata!O146)</f>
        <v>44.884999999999998</v>
      </c>
      <c r="P146">
        <f>IF([1]metadata!P146="","",[1]metadata!P146)</f>
        <v>6.3561110000000003</v>
      </c>
      <c r="Q146">
        <f>IF([1]metadata!Q146="","",[1]metadata!Q146)</f>
        <v>0.05</v>
      </c>
      <c r="R146">
        <f>IF([1]metadata!R146="","",[1]metadata!R146)</f>
        <v>1515</v>
      </c>
      <c r="S146" t="str">
        <f>IF([1]metadata!S146="","",[1]metadata!S146)</f>
        <v/>
      </c>
      <c r="T146">
        <f>IF([1]metadata!T146="","",[1]metadata!T146)</f>
        <v>250</v>
      </c>
      <c r="U146" t="str">
        <f>IF([1]metadata!U146="","",[1]metadata!U146)</f>
        <v>global average</v>
      </c>
      <c r="V146" t="str">
        <f>IF([1]metadata!V146="","",[1]metadata!V146)</f>
        <v/>
      </c>
      <c r="W146">
        <f>IF([1]metadata!W146="","",[1]metadata!W146)</f>
        <v>21</v>
      </c>
      <c r="X146" t="str">
        <f>IF([1]metadata!X146="","",[1]metadata!X146)</f>
        <v/>
      </c>
      <c r="Y146" t="str">
        <f>IF([1]metadata!Y146="","",[1]metadata!Y146)</f>
        <v/>
      </c>
      <c r="Z146" t="str">
        <f>IF([1]metadata!Z146="","",[1]metadata!Z146)</f>
        <v/>
      </c>
    </row>
    <row r="147" spans="1:26" hidden="1" x14ac:dyDescent="0.3">
      <c r="A147">
        <f>IF([1]metadata!A147="","",[1]metadata!A147)</f>
        <v>21</v>
      </c>
      <c r="B147" t="str">
        <f>IF([1]metadata!B147="","",[1]metadata!B147)</f>
        <v>21-Voorne</v>
      </c>
      <c r="C147" t="str">
        <f>IF([1]metadata!C147="","",[1]metadata!C147)</f>
        <v>KOVEOS, DS; KROON, A; VEERMAN, A</v>
      </c>
      <c r="D147" t="str">
        <f>IF([1]metadata!D147="","",[1]metadata!D147)</f>
        <v>THE SAME PHOTOPERIODIC CLOCK MAY CONTROL INDUCTION AND MAINTENANCE OF DIAPAUSE IN THE SPIDER-MITE TETRANCHUS-URTICAE</v>
      </c>
      <c r="E147" t="str">
        <f>IF([1]metadata!E147="","",[1]metadata!E147)</f>
        <v>10.1177/074873049300800401</v>
      </c>
      <c r="F147" t="str">
        <f>IF([1]metadata!F147="","",[1]metadata!F147)</f>
        <v>y</v>
      </c>
      <c r="G147" t="str">
        <f>IF([1]metadata!G147="","",[1]metadata!G147)</f>
        <v>a</v>
      </c>
      <c r="H147" t="str">
        <f>IF([1]metadata!H147="","",[1]metadata!H147)</f>
        <v>i</v>
      </c>
      <c r="I147">
        <f>IF([1]metadata!I147="","",[1]metadata!I147)</f>
        <v>8</v>
      </c>
      <c r="J147">
        <f>IF([1]metadata!J147="",0,[1]metadata!J147)</f>
        <v>10</v>
      </c>
      <c r="K147" t="str">
        <f>IF([1]metadata!K147="","",[1]metadata!K147)</f>
        <v/>
      </c>
      <c r="L147" t="str">
        <f>IF([1]metadata!L147="","",[1]metadata!L147)</f>
        <v>Tetranychus urticae</v>
      </c>
      <c r="M147" t="str">
        <f>IF([1]metadata!M147="","",[1]metadata!M147)</f>
        <v>Tetranychidae</v>
      </c>
      <c r="N147" t="str">
        <f>IF([1]metadata!N147="","",[1]metadata!N147)</f>
        <v>Voorne</v>
      </c>
      <c r="O147">
        <f>IF([1]metadata!O147="","",[1]metadata!O147)</f>
        <v>51.816667000000002</v>
      </c>
      <c r="P147">
        <f>IF([1]metadata!P147="","",[1]metadata!P147)</f>
        <v>4.1833330000000002</v>
      </c>
      <c r="Q147">
        <f>IF([1]metadata!Q147="","",[1]metadata!Q147)</f>
        <v>0.05</v>
      </c>
      <c r="R147" t="str">
        <f>IF([1]metadata!R147="","",[1]metadata!R147)</f>
        <v/>
      </c>
      <c r="S147" t="str">
        <f>IF([1]metadata!S147="","",[1]metadata!S147)</f>
        <v/>
      </c>
      <c r="T147">
        <f>IF([1]metadata!T147="","",[1]metadata!T147)</f>
        <v>250</v>
      </c>
      <c r="U147" t="str">
        <f>IF([1]metadata!U147="","",[1]metadata!U147)</f>
        <v>global average</v>
      </c>
      <c r="V147" t="str">
        <f>IF([1]metadata!V147="","",[1]metadata!V147)</f>
        <v/>
      </c>
      <c r="W147">
        <f>IF([1]metadata!W147="","",[1]metadata!W147)</f>
        <v>21</v>
      </c>
      <c r="X147" t="str">
        <f>IF([1]metadata!X147="","",[1]metadata!X147)</f>
        <v/>
      </c>
      <c r="Y147" t="str">
        <f>IF([1]metadata!Y147="","",[1]metadata!Y147)</f>
        <v/>
      </c>
      <c r="Z147" t="str">
        <f>IF([1]metadata!Z147="","",[1]metadata!Z147)</f>
        <v/>
      </c>
    </row>
    <row r="148" spans="1:26" hidden="1" x14ac:dyDescent="0.3">
      <c r="A148">
        <f>IF([1]metadata!A148="","",[1]metadata!A148)</f>
        <v>21</v>
      </c>
      <c r="B148" t="str">
        <f>IF([1]metadata!B148="","",[1]metadata!B148)</f>
        <v>21-Thessaloniki1</v>
      </c>
      <c r="C148" t="str">
        <f>IF([1]metadata!C148="","",[1]metadata!C148)</f>
        <v>KOVEOS, DS; KROON, A; VEERMAN, A</v>
      </c>
      <c r="D148" t="str">
        <f>IF([1]metadata!D148="","",[1]metadata!D148)</f>
        <v>THE SAME PHOTOPERIODIC CLOCK MAY CONTROL INDUCTION AND MAINTENANCE OF DIAPAUSE IN THE SPIDER-MITE TETRANCHUS-URTICAE</v>
      </c>
      <c r="E148" t="str">
        <f>IF([1]metadata!E148="","",[1]metadata!E148)</f>
        <v>10.1177/074873049300800401</v>
      </c>
      <c r="F148" t="str">
        <f>IF([1]metadata!F148="","",[1]metadata!F148)</f>
        <v>y</v>
      </c>
      <c r="G148" t="str">
        <f>IF([1]metadata!G148="","",[1]metadata!G148)</f>
        <v>a</v>
      </c>
      <c r="H148" t="str">
        <f>IF([1]metadata!H148="","",[1]metadata!H148)</f>
        <v>i</v>
      </c>
      <c r="I148">
        <f>IF([1]metadata!I148="","",[1]metadata!I148)</f>
        <v>8</v>
      </c>
      <c r="J148">
        <f>IF([1]metadata!J148="",0,[1]metadata!J148)</f>
        <v>7</v>
      </c>
      <c r="K148" t="str">
        <f>IF([1]metadata!K148="","",[1]metadata!K148)</f>
        <v/>
      </c>
      <c r="L148" t="str">
        <f>IF([1]metadata!L148="","",[1]metadata!L148)</f>
        <v>Tetranychus urticae</v>
      </c>
      <c r="M148" t="str">
        <f>IF([1]metadata!M148="","",[1]metadata!M148)</f>
        <v>Tetranychidae</v>
      </c>
      <c r="N148" t="str">
        <f>IF([1]metadata!N148="","",[1]metadata!N148)</f>
        <v>Thessaloniki1</v>
      </c>
      <c r="O148">
        <f>IF([1]metadata!O148="","",[1]metadata!O148)</f>
        <v>40.647221999999999</v>
      </c>
      <c r="P148">
        <f>IF([1]metadata!P148="","",[1]metadata!P148)</f>
        <v>22.963889000000002</v>
      </c>
      <c r="Q148">
        <f>IF([1]metadata!Q148="","",[1]metadata!Q148)</f>
        <v>0.05</v>
      </c>
      <c r="R148" t="str">
        <f>IF([1]metadata!R148="","",[1]metadata!R148)</f>
        <v/>
      </c>
      <c r="S148" t="str">
        <f>IF([1]metadata!S148="","",[1]metadata!S148)</f>
        <v/>
      </c>
      <c r="T148">
        <f>IF([1]metadata!T148="","",[1]metadata!T148)</f>
        <v>250</v>
      </c>
      <c r="U148" t="str">
        <f>IF([1]metadata!U148="","",[1]metadata!U148)</f>
        <v>global average</v>
      </c>
      <c r="V148" t="str">
        <f>IF([1]metadata!V148="","",[1]metadata!V148)</f>
        <v/>
      </c>
      <c r="W148">
        <f>IF([1]metadata!W148="","",[1]metadata!W148)</f>
        <v>21</v>
      </c>
      <c r="X148" t="str">
        <f>IF([1]metadata!X148="","",[1]metadata!X148)</f>
        <v/>
      </c>
      <c r="Y148" t="str">
        <f>IF([1]metadata!Y148="","",[1]metadata!Y148)</f>
        <v/>
      </c>
      <c r="Z148" t="str">
        <f>IF([1]metadata!Z148="","",[1]metadata!Z148)</f>
        <v/>
      </c>
    </row>
    <row r="149" spans="1:26" hidden="1" x14ac:dyDescent="0.3">
      <c r="A149">
        <f>IF([1]metadata!A149="","",[1]metadata!A149)</f>
        <v>21</v>
      </c>
      <c r="B149" t="str">
        <f>IF([1]metadata!B149="","",[1]metadata!B149)</f>
        <v>21- Susch</v>
      </c>
      <c r="C149" t="str">
        <f>IF([1]metadata!C149="","",[1]metadata!C149)</f>
        <v>KOVEOS, DS; KROON, A; VEERMAN, A</v>
      </c>
      <c r="D149" t="str">
        <f>IF([1]metadata!D149="","",[1]metadata!D149)</f>
        <v>THE SAME PHOTOPERIODIC CLOCK MAY CONTROL INDUCTION AND MAINTENANCE OF DIAPAUSE IN THE SPIDER-MITE TETRANCHUS-URTICAE</v>
      </c>
      <c r="E149" t="str">
        <f>IF([1]metadata!E149="","",[1]metadata!E149)</f>
        <v>10.1177/074873049300800401</v>
      </c>
      <c r="F149" t="str">
        <f>IF([1]metadata!F149="","",[1]metadata!F149)</f>
        <v>y</v>
      </c>
      <c r="G149" t="str">
        <f>IF([1]metadata!G149="","",[1]metadata!G149)</f>
        <v>a</v>
      </c>
      <c r="H149" t="str">
        <f>IF([1]metadata!H149="","",[1]metadata!H149)</f>
        <v>i</v>
      </c>
      <c r="I149">
        <f>IF([1]metadata!I149="","",[1]metadata!I149)</f>
        <v>8</v>
      </c>
      <c r="J149">
        <f>IF([1]metadata!J149="",0,[1]metadata!J149)</f>
        <v>7</v>
      </c>
      <c r="K149" t="str">
        <f>IF([1]metadata!K149="","",[1]metadata!K149)</f>
        <v/>
      </c>
      <c r="L149" t="str">
        <f>IF([1]metadata!L149="","",[1]metadata!L149)</f>
        <v>Tetranychus urticae</v>
      </c>
      <c r="M149" t="str">
        <f>IF([1]metadata!M149="","",[1]metadata!M149)</f>
        <v>Tetranychidae</v>
      </c>
      <c r="N149" t="str">
        <f>IF([1]metadata!N149="","",[1]metadata!N149)</f>
        <v xml:space="preserve"> Susch</v>
      </c>
      <c r="O149">
        <f>IF([1]metadata!O149="","",[1]metadata!O149)</f>
        <v>46.749994999999998</v>
      </c>
      <c r="P149">
        <f>IF([1]metadata!P149="","",[1]metadata!P149)</f>
        <v>10.066666</v>
      </c>
      <c r="Q149">
        <f>IF([1]metadata!Q149="","",[1]metadata!Q149)</f>
        <v>0.05</v>
      </c>
      <c r="R149">
        <f>IF([1]metadata!R149="","",[1]metadata!R149)</f>
        <v>1450</v>
      </c>
      <c r="S149" t="str">
        <f>IF([1]metadata!S149="","",[1]metadata!S149)</f>
        <v/>
      </c>
      <c r="T149">
        <f>IF([1]metadata!T149="","",[1]metadata!T149)</f>
        <v>250</v>
      </c>
      <c r="U149" t="str">
        <f>IF([1]metadata!U149="","",[1]metadata!U149)</f>
        <v>global average</v>
      </c>
      <c r="V149" t="str">
        <f>IF([1]metadata!V149="","",[1]metadata!V149)</f>
        <v/>
      </c>
      <c r="W149">
        <f>IF([1]metadata!W149="","",[1]metadata!W149)</f>
        <v>21</v>
      </c>
      <c r="X149" t="str">
        <f>IF([1]metadata!X149="","",[1]metadata!X149)</f>
        <v/>
      </c>
      <c r="Y149" t="str">
        <f>IF([1]metadata!Y149="","",[1]metadata!Y149)</f>
        <v/>
      </c>
      <c r="Z149" t="str">
        <f>IF([1]metadata!Z149="","",[1]metadata!Z149)</f>
        <v/>
      </c>
    </row>
    <row r="150" spans="1:26" hidden="1" x14ac:dyDescent="0.3">
      <c r="A150">
        <f>IF([1]metadata!A150="","",[1]metadata!A150)</f>
        <v>21</v>
      </c>
      <c r="B150" t="str">
        <f>IF([1]metadata!B150="","",[1]metadata!B150)</f>
        <v>21-Thessaloniki2</v>
      </c>
      <c r="C150" t="str">
        <f>IF([1]metadata!C150="","",[1]metadata!C150)</f>
        <v>KOVEOS, DS; KROON, A; VEERMAN, A</v>
      </c>
      <c r="D150" t="str">
        <f>IF([1]metadata!D150="","",[1]metadata!D150)</f>
        <v>THE SAME PHOTOPERIODIC CLOCK MAY CONTROL INDUCTION AND MAINTENANCE OF DIAPAUSE IN THE SPIDER-MITE TETRANCHUS-URTICAE</v>
      </c>
      <c r="E150" t="str">
        <f>IF([1]metadata!E150="","",[1]metadata!E150)</f>
        <v>10.1177/074873049300800401</v>
      </c>
      <c r="F150" t="str">
        <f>IF([1]metadata!F150="","",[1]metadata!F150)</f>
        <v>y</v>
      </c>
      <c r="G150" t="str">
        <f>IF([1]metadata!G150="","",[1]metadata!G150)</f>
        <v>a</v>
      </c>
      <c r="H150" t="str">
        <f>IF([1]metadata!H150="","",[1]metadata!H150)</f>
        <v>i</v>
      </c>
      <c r="I150">
        <f>IF([1]metadata!I150="","",[1]metadata!I150)</f>
        <v>8</v>
      </c>
      <c r="J150">
        <f>IF([1]metadata!J150="",0,[1]metadata!J150)</f>
        <v>12</v>
      </c>
      <c r="K150" t="str">
        <f>IF([1]metadata!K150="","",[1]metadata!K150)</f>
        <v/>
      </c>
      <c r="L150" t="str">
        <f>IF([1]metadata!L150="","",[1]metadata!L150)</f>
        <v>Tetranychus urticae</v>
      </c>
      <c r="M150" t="str">
        <f>IF([1]metadata!M150="","",[1]metadata!M150)</f>
        <v>Tetranychidae</v>
      </c>
      <c r="N150" t="str">
        <f>IF([1]metadata!N150="","",[1]metadata!N150)</f>
        <v>Thessaloniki2</v>
      </c>
      <c r="O150">
        <f>IF([1]metadata!O150="","",[1]metadata!O150)</f>
        <v>40.647221999999999</v>
      </c>
      <c r="P150">
        <f>IF([1]metadata!P150="","",[1]metadata!P150)</f>
        <v>22.963889000000002</v>
      </c>
      <c r="Q150">
        <f>IF([1]metadata!Q150="","",[1]metadata!Q150)</f>
        <v>0.05</v>
      </c>
      <c r="R150" t="str">
        <f>IF([1]metadata!R150="","",[1]metadata!R150)</f>
        <v/>
      </c>
      <c r="S150" t="str">
        <f>IF([1]metadata!S150="","",[1]metadata!S150)</f>
        <v/>
      </c>
      <c r="T150">
        <f>IF([1]metadata!T150="","",[1]metadata!T150)</f>
        <v>250</v>
      </c>
      <c r="U150" t="str">
        <f>IF([1]metadata!U150="","",[1]metadata!U150)</f>
        <v>global average</v>
      </c>
      <c r="V150" t="str">
        <f>IF([1]metadata!V150="","",[1]metadata!V150)</f>
        <v/>
      </c>
      <c r="W150">
        <f>IF([1]metadata!W150="","",[1]metadata!W150)</f>
        <v>21</v>
      </c>
      <c r="X150" t="str">
        <f>IF([1]metadata!X150="","",[1]metadata!X150)</f>
        <v/>
      </c>
      <c r="Y150" t="str">
        <f>IF([1]metadata!Y150="","",[1]metadata!Y150)</f>
        <v/>
      </c>
      <c r="Z150" t="str">
        <f>IF([1]metadata!Z150="","",[1]metadata!Z150)</f>
        <v/>
      </c>
    </row>
    <row r="151" spans="1:26" hidden="1" x14ac:dyDescent="0.3">
      <c r="A151">
        <f>IF([1]metadata!A151="","",[1]metadata!A151)</f>
        <v>22</v>
      </c>
      <c r="B151" t="str">
        <f>IF([1]metadata!B151="","",[1]metadata!B151)</f>
        <v>22- Sagamihara</v>
      </c>
      <c r="C151" t="str">
        <f>IF([1]metadata!C151="","",[1]metadata!C151)</f>
        <v>Kurota, H; Shimada, M</v>
      </c>
      <c r="D151" t="str">
        <f>IF([1]metadata!D151="","",[1]metadata!D151)</f>
        <v>Geographical variation in photoperiodic induction of larval diapause in the bruchid beetle, Bruchidius dorsalis: polymorphism in overwintering stages</v>
      </c>
      <c r="E151" t="str">
        <f>IF([1]metadata!E151="","",[1]metadata!E151)</f>
        <v>10.1046/j.1570-7458.2003.00033.x</v>
      </c>
      <c r="F151" t="str">
        <f>IF([1]metadata!F151="","",[1]metadata!F151)</f>
        <v>y</v>
      </c>
      <c r="G151" t="str">
        <f>IF([1]metadata!G151="","",[1]metadata!G151)</f>
        <v>a</v>
      </c>
      <c r="H151" t="str">
        <f>IF([1]metadata!H151="","",[1]metadata!H151)</f>
        <v>i</v>
      </c>
      <c r="I151">
        <f>IF([1]metadata!I151="","",[1]metadata!I151)</f>
        <v>3</v>
      </c>
      <c r="J151">
        <f>IF([1]metadata!J151="",0,[1]metadata!J151)</f>
        <v>5</v>
      </c>
      <c r="K151" t="str">
        <f>IF([1]metadata!K151="","",[1]metadata!K151)</f>
        <v/>
      </c>
      <c r="L151" t="str">
        <f>IF([1]metadata!L151="","",[1]metadata!L151)</f>
        <v>Bruchidius dorsalis</v>
      </c>
      <c r="M151" t="str">
        <f>IF([1]metadata!M151="","",[1]metadata!M151)</f>
        <v>coleoptera</v>
      </c>
      <c r="N151" t="str">
        <f>IF([1]metadata!N151="","",[1]metadata!N151)</f>
        <v xml:space="preserve"> Sagamihara</v>
      </c>
      <c r="O151">
        <f>IF([1]metadata!O151="","",[1]metadata!O151)</f>
        <v>35.571389000000003</v>
      </c>
      <c r="P151">
        <f>IF([1]metadata!P151="","",[1]metadata!P151)</f>
        <v>139.373333</v>
      </c>
      <c r="Q151">
        <f>IF([1]metadata!Q151="","",[1]metadata!Q151)</f>
        <v>0.05</v>
      </c>
      <c r="R151">
        <f>IF([1]metadata!R151="","",[1]metadata!R151)</f>
        <v>60</v>
      </c>
      <c r="S151" t="str">
        <f>IF([1]metadata!S151="","",[1]metadata!S151)</f>
        <v/>
      </c>
      <c r="T151">
        <f>IF([1]metadata!T151="","",[1]metadata!T151)</f>
        <v>60</v>
      </c>
      <c r="U151" t="str">
        <f>IF([1]metadata!U151="","",[1]metadata!U151)</f>
        <v>acc</v>
      </c>
      <c r="V151" t="str">
        <f>IF([1]metadata!V151="","",[1]metadata!V151)</f>
        <v/>
      </c>
      <c r="W151">
        <f>IF([1]metadata!W151="","",[1]metadata!W151)</f>
        <v>22</v>
      </c>
      <c r="X151" t="str">
        <f>IF([1]metadata!X151="","",[1]metadata!X151)</f>
        <v/>
      </c>
      <c r="Y151" t="str">
        <f>IF([1]metadata!Y151="","",[1]metadata!Y151)</f>
        <v/>
      </c>
      <c r="Z151" t="str">
        <f>IF([1]metadata!Z151="","",[1]metadata!Z151)</f>
        <v/>
      </c>
    </row>
    <row r="152" spans="1:26" hidden="1" x14ac:dyDescent="0.3">
      <c r="A152">
        <f>IF([1]metadata!A152="","",[1]metadata!A152)</f>
        <v>22</v>
      </c>
      <c r="B152" t="str">
        <f>IF([1]metadata!B152="","",[1]metadata!B152)</f>
        <v>22- Tatsuno</v>
      </c>
      <c r="C152" t="str">
        <f>IF([1]metadata!C152="","",[1]metadata!C152)</f>
        <v>Kurota, H; Shimada, M</v>
      </c>
      <c r="D152" t="str">
        <f>IF([1]metadata!D152="","",[1]metadata!D152)</f>
        <v>Geographical variation in photoperiodic induction of larval diapause in the bruchid beetle, Bruchidius dorsalis: polymorphism in overwintering stages</v>
      </c>
      <c r="E152" t="str">
        <f>IF([1]metadata!E152="","",[1]metadata!E152)</f>
        <v>10.1046/j.1570-7458.2003.00033.x</v>
      </c>
      <c r="F152" t="str">
        <f>IF([1]metadata!F152="","",[1]metadata!F152)</f>
        <v>y</v>
      </c>
      <c r="G152" t="str">
        <f>IF([1]metadata!G152="","",[1]metadata!G152)</f>
        <v>a</v>
      </c>
      <c r="H152" t="str">
        <f>IF([1]metadata!H152="","",[1]metadata!H152)</f>
        <v>i</v>
      </c>
      <c r="I152">
        <f>IF([1]metadata!I152="","",[1]metadata!I152)</f>
        <v>3</v>
      </c>
      <c r="J152">
        <f>IF([1]metadata!J152="",0,[1]metadata!J152)</f>
        <v>5</v>
      </c>
      <c r="K152" t="str">
        <f>IF([1]metadata!K152="","",[1]metadata!K152)</f>
        <v/>
      </c>
      <c r="L152" t="str">
        <f>IF([1]metadata!L152="","",[1]metadata!L152)</f>
        <v>Bruchidius dorsalis</v>
      </c>
      <c r="M152" t="str">
        <f>IF([1]metadata!M152="","",[1]metadata!M152)</f>
        <v>coleoptera</v>
      </c>
      <c r="N152" t="str">
        <f>IF([1]metadata!N152="","",[1]metadata!N152)</f>
        <v xml:space="preserve"> Tatsuno</v>
      </c>
      <c r="O152">
        <f>IF([1]metadata!O152="","",[1]metadata!O152)</f>
        <v>34.85</v>
      </c>
      <c r="P152">
        <f>IF([1]metadata!P152="","",[1]metadata!P152)</f>
        <v>134.533333</v>
      </c>
      <c r="Q152">
        <f>IF([1]metadata!Q152="","",[1]metadata!Q152)</f>
        <v>0.05</v>
      </c>
      <c r="R152">
        <f>IF([1]metadata!R152="","",[1]metadata!R152)</f>
        <v>740</v>
      </c>
      <c r="S152" t="str">
        <f>IF([1]metadata!S152="","",[1]metadata!S152)</f>
        <v/>
      </c>
      <c r="T152">
        <f>IF([1]metadata!T152="","",[1]metadata!T152)</f>
        <v>40</v>
      </c>
      <c r="U152" t="str">
        <f>IF([1]metadata!U152="","",[1]metadata!U152)</f>
        <v>acc</v>
      </c>
      <c r="V152" t="str">
        <f>IF([1]metadata!V152="","",[1]metadata!V152)</f>
        <v/>
      </c>
      <c r="W152">
        <f>IF([1]metadata!W152="","",[1]metadata!W152)</f>
        <v>22</v>
      </c>
      <c r="X152" t="str">
        <f>IF([1]metadata!X152="","",[1]metadata!X152)</f>
        <v/>
      </c>
      <c r="Y152" t="str">
        <f>IF([1]metadata!Y152="","",[1]metadata!Y152)</f>
        <v/>
      </c>
      <c r="Z152" t="str">
        <f>IF([1]metadata!Z152="","",[1]metadata!Z152)</f>
        <v/>
      </c>
    </row>
    <row r="153" spans="1:26" hidden="1" x14ac:dyDescent="0.3">
      <c r="A153">
        <f>IF([1]metadata!A153="","",[1]metadata!A153)</f>
        <v>22</v>
      </c>
      <c r="B153" t="str">
        <f>IF([1]metadata!B153="","",[1]metadata!B153)</f>
        <v>22- Ninohe</v>
      </c>
      <c r="C153" t="str">
        <f>IF([1]metadata!C153="","",[1]metadata!C153)</f>
        <v>Kurota, H; Shimada, M</v>
      </c>
      <c r="D153" t="str">
        <f>IF([1]metadata!D153="","",[1]metadata!D153)</f>
        <v>Geographical variation in photoperiodic induction of larval diapause in the bruchid beetle, Bruchidius dorsalis: polymorphism in overwintering stages</v>
      </c>
      <c r="E153" t="str">
        <f>IF([1]metadata!E153="","",[1]metadata!E153)</f>
        <v>10.1046/j.1570-7458.2003.00033.x</v>
      </c>
      <c r="F153" t="str">
        <f>IF([1]metadata!F153="","",[1]metadata!F153)</f>
        <v>y</v>
      </c>
      <c r="G153" t="str">
        <f>IF([1]metadata!G153="","",[1]metadata!G153)</f>
        <v>a</v>
      </c>
      <c r="H153" t="str">
        <f>IF([1]metadata!H153="","",[1]metadata!H153)</f>
        <v>i</v>
      </c>
      <c r="I153">
        <f>IF([1]metadata!I153="","",[1]metadata!I153)</f>
        <v>3</v>
      </c>
      <c r="J153">
        <f>IF([1]metadata!J153="",0,[1]metadata!J153)</f>
        <v>5</v>
      </c>
      <c r="K153" t="str">
        <f>IF([1]metadata!K153="","",[1]metadata!K153)</f>
        <v/>
      </c>
      <c r="L153" t="str">
        <f>IF([1]metadata!L153="","",[1]metadata!L153)</f>
        <v>Bruchidius dorsalis</v>
      </c>
      <c r="M153" t="str">
        <f>IF([1]metadata!M153="","",[1]metadata!M153)</f>
        <v>coleoptera</v>
      </c>
      <c r="N153" t="str">
        <f>IF([1]metadata!N153="","",[1]metadata!N153)</f>
        <v xml:space="preserve"> Ninohe</v>
      </c>
      <c r="O153">
        <f>IF([1]metadata!O153="","",[1]metadata!O153)</f>
        <v>40.271110999999998</v>
      </c>
      <c r="P153">
        <f>IF([1]metadata!P153="","",[1]metadata!P153)</f>
        <v>141.30500000000001</v>
      </c>
      <c r="Q153">
        <f>IF([1]metadata!Q153="","",[1]metadata!Q153)</f>
        <v>0.05</v>
      </c>
      <c r="R153">
        <f>IF([1]metadata!R153="","",[1]metadata!R153)</f>
        <v>110</v>
      </c>
      <c r="S153" t="str">
        <f>IF([1]metadata!S153="","",[1]metadata!S153)</f>
        <v/>
      </c>
      <c r="T153">
        <f>IF([1]metadata!T153="","",[1]metadata!T153)</f>
        <v>60</v>
      </c>
      <c r="U153" t="str">
        <f>IF([1]metadata!U153="","",[1]metadata!U153)</f>
        <v>acc</v>
      </c>
      <c r="V153" t="str">
        <f>IF([1]metadata!V153="","",[1]metadata!V153)</f>
        <v/>
      </c>
      <c r="W153">
        <f>IF([1]metadata!W153="","",[1]metadata!W153)</f>
        <v>22</v>
      </c>
      <c r="X153" t="str">
        <f>IF([1]metadata!X153="","",[1]metadata!X153)</f>
        <v/>
      </c>
      <c r="Y153" t="str">
        <f>IF([1]metadata!Y153="","",[1]metadata!Y153)</f>
        <v/>
      </c>
      <c r="Z153" t="str">
        <f>IF([1]metadata!Z153="","",[1]metadata!Z153)</f>
        <v/>
      </c>
    </row>
    <row r="154" spans="1:26" hidden="1" x14ac:dyDescent="0.3">
      <c r="A154">
        <f>IF([1]metadata!A154="","",[1]metadata!A154)</f>
        <v>23</v>
      </c>
      <c r="B154" t="str">
        <f>IF([1]metadata!B154="","",[1]metadata!B154)</f>
        <v>23-himeji</v>
      </c>
      <c r="C154" t="str">
        <f>IF([1]metadata!C154="","",[1]metadata!C154)</f>
        <v>KUWANA, Y</v>
      </c>
      <c r="D154" t="str">
        <f>IF([1]metadata!D154="","",[1]metadata!D154)</f>
        <v>ORIGIN OF LEUKOMA-CANDIDA (STAUDINGER) IN JAPAN AS INFERRED FROM GEOGRAPHICAL VARIATION IN PHOTOPERIODIC RESPONSE</v>
      </c>
      <c r="E154" t="str">
        <f>IF([1]metadata!E154="","",[1]metadata!E154)</f>
        <v/>
      </c>
      <c r="F154" t="str">
        <f>IF([1]metadata!F154="","",[1]metadata!F154)</f>
        <v>y</v>
      </c>
      <c r="G154" t="str">
        <f>IF([1]metadata!G154="","",[1]metadata!G154)</f>
        <v>a</v>
      </c>
      <c r="H154" t="str">
        <f>IF([1]metadata!H154="","",[1]metadata!H154)</f>
        <v>i</v>
      </c>
      <c r="I154">
        <f>IF([1]metadata!I154="","",[1]metadata!I154)</f>
        <v>4</v>
      </c>
      <c r="J154">
        <f>IF([1]metadata!J154="",0,[1]metadata!J154)</f>
        <v>5</v>
      </c>
      <c r="K154" t="str">
        <f>IF([1]metadata!K154="","",[1]metadata!K154)</f>
        <v>yes, but japanese</v>
      </c>
      <c r="L154" t="str">
        <f>IF([1]metadata!L154="","",[1]metadata!L154)</f>
        <v>Leucoma candida</v>
      </c>
      <c r="M154" t="str">
        <f>IF([1]metadata!M154="","",[1]metadata!M154)</f>
        <v>lepidoptera</v>
      </c>
      <c r="N154" t="str">
        <f>IF([1]metadata!N154="","",[1]metadata!N154)</f>
        <v>himeji</v>
      </c>
      <c r="O154">
        <f>IF([1]metadata!O154="","",[1]metadata!O154)</f>
        <v>34.815277999999999</v>
      </c>
      <c r="P154">
        <f>IF([1]metadata!P154="","",[1]metadata!P154)</f>
        <v>134.68527800000001</v>
      </c>
      <c r="Q154" t="str">
        <f>IF([1]metadata!Q154="","",[1]metadata!Q154)</f>
        <v/>
      </c>
      <c r="R154" t="str">
        <f>IF([1]metadata!R154="","",[1]metadata!R154)</f>
        <v/>
      </c>
      <c r="S154" t="str">
        <f>IF([1]metadata!S154="","",[1]metadata!S154)</f>
        <v/>
      </c>
      <c r="T154">
        <f>IF([1]metadata!T154="","",[1]metadata!T154)</f>
        <v>100</v>
      </c>
      <c r="U154" t="str">
        <f>IF([1]metadata!U154="","",[1]metadata!U154)</f>
        <v>global average</v>
      </c>
      <c r="V154" t="str">
        <f>IF([1]metadata!V154="","",[1]metadata!V154)</f>
        <v/>
      </c>
      <c r="W154">
        <f>IF([1]metadata!W154="","",[1]metadata!W154)</f>
        <v>23</v>
      </c>
      <c r="X154" t="str">
        <f>IF([1]metadata!X154="","",[1]metadata!X154)</f>
        <v/>
      </c>
      <c r="Y154" t="str">
        <f>IF([1]metadata!Y154="","",[1]metadata!Y154)</f>
        <v>larval</v>
      </c>
      <c r="Z154" t="str">
        <f>IF([1]metadata!Z154="","",[1]metadata!Z154)</f>
        <v/>
      </c>
    </row>
    <row r="155" spans="1:26" hidden="1" x14ac:dyDescent="0.3">
      <c r="A155">
        <f>IF([1]metadata!A155="","",[1]metadata!A155)</f>
        <v>23</v>
      </c>
      <c r="B155" t="str">
        <f>IF([1]metadata!B155="","",[1]metadata!B155)</f>
        <v>23-kurashiki</v>
      </c>
      <c r="C155" t="str">
        <f>IF([1]metadata!C155="","",[1]metadata!C155)</f>
        <v>KUWANA, Y</v>
      </c>
      <c r="D155" t="str">
        <f>IF([1]metadata!D155="","",[1]metadata!D155)</f>
        <v>ORIGIN OF LEUKOMA-CANDIDA (STAUDINGER) IN JAPAN AS INFERRED FROM GEOGRAPHICAL VARIATION IN PHOTOPERIODIC RESPONSE</v>
      </c>
      <c r="E155" t="str">
        <f>IF([1]metadata!E155="","",[1]metadata!E155)</f>
        <v/>
      </c>
      <c r="F155" t="str">
        <f>IF([1]metadata!F155="","",[1]metadata!F155)</f>
        <v>y</v>
      </c>
      <c r="G155" t="str">
        <f>IF([1]metadata!G155="","",[1]metadata!G155)</f>
        <v>a</v>
      </c>
      <c r="H155" t="str">
        <f>IF([1]metadata!H155="","",[1]metadata!H155)</f>
        <v>i</v>
      </c>
      <c r="I155">
        <f>IF([1]metadata!I155="","",[1]metadata!I155)</f>
        <v>4</v>
      </c>
      <c r="J155">
        <f>IF([1]metadata!J155="",0,[1]metadata!J155)</f>
        <v>5</v>
      </c>
      <c r="K155" t="str">
        <f>IF([1]metadata!K155="","",[1]metadata!K155)</f>
        <v/>
      </c>
      <c r="L155" t="str">
        <f>IF([1]metadata!L155="","",[1]metadata!L155)</f>
        <v>Leucoma candida</v>
      </c>
      <c r="M155" t="str">
        <f>IF([1]metadata!M155="","",[1]metadata!M155)</f>
        <v>lepidoptera</v>
      </c>
      <c r="N155" t="str">
        <f>IF([1]metadata!N155="","",[1]metadata!N155)</f>
        <v>kurashiki</v>
      </c>
      <c r="O155">
        <f>IF([1]metadata!O155="","",[1]metadata!O155)</f>
        <v>34.585000000000001</v>
      </c>
      <c r="P155">
        <f>IF([1]metadata!P155="","",[1]metadata!P155)</f>
        <v>133.77194399999999</v>
      </c>
      <c r="Q155" t="str">
        <f>IF([1]metadata!Q155="","",[1]metadata!Q155)</f>
        <v/>
      </c>
      <c r="R155" t="str">
        <f>IF([1]metadata!R155="","",[1]metadata!R155)</f>
        <v/>
      </c>
      <c r="S155" t="str">
        <f>IF([1]metadata!S155="","",[1]metadata!S155)</f>
        <v/>
      </c>
      <c r="T155">
        <f>IF([1]metadata!T155="","",[1]metadata!T155)</f>
        <v>100</v>
      </c>
      <c r="U155" t="str">
        <f>IF([1]metadata!U155="","",[1]metadata!U155)</f>
        <v>global average</v>
      </c>
      <c r="V155" t="str">
        <f>IF([1]metadata!V155="","",[1]metadata!V155)</f>
        <v/>
      </c>
      <c r="W155">
        <f>IF([1]metadata!W155="","",[1]metadata!W155)</f>
        <v>23</v>
      </c>
      <c r="X155" t="str">
        <f>IF([1]metadata!X155="","",[1]metadata!X155)</f>
        <v/>
      </c>
      <c r="Y155" t="str">
        <f>IF([1]metadata!Y155="","",[1]metadata!Y155)</f>
        <v>larval</v>
      </c>
      <c r="Z155" t="str">
        <f>IF([1]metadata!Z155="","",[1]metadata!Z155)</f>
        <v/>
      </c>
    </row>
    <row r="156" spans="1:26" hidden="1" x14ac:dyDescent="0.3">
      <c r="A156">
        <f>IF([1]metadata!A156="","",[1]metadata!A156)</f>
        <v>23</v>
      </c>
      <c r="B156" t="str">
        <f>IF([1]metadata!B156="","",[1]metadata!B156)</f>
        <v>23-okayama</v>
      </c>
      <c r="C156" t="str">
        <f>IF([1]metadata!C156="","",[1]metadata!C156)</f>
        <v>KUWANA, Y</v>
      </c>
      <c r="D156" t="str">
        <f>IF([1]metadata!D156="","",[1]metadata!D156)</f>
        <v>ORIGIN OF LEUKOMA-CANDIDA (STAUDINGER) IN JAPAN AS INFERRED FROM GEOGRAPHICAL VARIATION IN PHOTOPERIODIC RESPONSE</v>
      </c>
      <c r="E156" t="str">
        <f>IF([1]metadata!E156="","",[1]metadata!E156)</f>
        <v/>
      </c>
      <c r="F156" t="str">
        <f>IF([1]metadata!F156="","",[1]metadata!F156)</f>
        <v>y</v>
      </c>
      <c r="G156" t="str">
        <f>IF([1]metadata!G156="","",[1]metadata!G156)</f>
        <v>a</v>
      </c>
      <c r="H156" t="str">
        <f>IF([1]metadata!H156="","",[1]metadata!H156)</f>
        <v>i</v>
      </c>
      <c r="I156">
        <f>IF([1]metadata!I156="","",[1]metadata!I156)</f>
        <v>4</v>
      </c>
      <c r="J156">
        <f>IF([1]metadata!J156="",0,[1]metadata!J156)</f>
        <v>5</v>
      </c>
      <c r="K156" t="str">
        <f>IF([1]metadata!K156="","",[1]metadata!K156)</f>
        <v/>
      </c>
      <c r="L156" t="str">
        <f>IF([1]metadata!L156="","",[1]metadata!L156)</f>
        <v>Leucoma candida</v>
      </c>
      <c r="M156" t="str">
        <f>IF([1]metadata!M156="","",[1]metadata!M156)</f>
        <v>lepidoptera</v>
      </c>
      <c r="N156" t="str">
        <f>IF([1]metadata!N156="","",[1]metadata!N156)</f>
        <v>okayama</v>
      </c>
      <c r="O156">
        <f>IF([1]metadata!O156="","",[1]metadata!O156)</f>
        <v>34.655278000000003</v>
      </c>
      <c r="P156">
        <f>IF([1]metadata!P156="","",[1]metadata!P156)</f>
        <v>133.919444</v>
      </c>
      <c r="Q156" t="str">
        <f>IF([1]metadata!Q156="","",[1]metadata!Q156)</f>
        <v/>
      </c>
      <c r="R156" t="str">
        <f>IF([1]metadata!R156="","",[1]metadata!R156)</f>
        <v/>
      </c>
      <c r="S156" t="str">
        <f>IF([1]metadata!S156="","",[1]metadata!S156)</f>
        <v/>
      </c>
      <c r="T156">
        <f>IF([1]metadata!T156="","",[1]metadata!T156)</f>
        <v>100</v>
      </c>
      <c r="U156" t="str">
        <f>IF([1]metadata!U156="","",[1]metadata!U156)</f>
        <v>global average</v>
      </c>
      <c r="V156" t="str">
        <f>IF([1]metadata!V156="","",[1]metadata!V156)</f>
        <v/>
      </c>
      <c r="W156">
        <f>IF([1]metadata!W156="","",[1]metadata!W156)</f>
        <v>23</v>
      </c>
      <c r="X156" t="str">
        <f>IF([1]metadata!X156="","",[1]metadata!X156)</f>
        <v/>
      </c>
      <c r="Y156" t="str">
        <f>IF([1]metadata!Y156="","",[1]metadata!Y156)</f>
        <v>larval</v>
      </c>
      <c r="Z156" t="str">
        <f>IF([1]metadata!Z156="","",[1]metadata!Z156)</f>
        <v/>
      </c>
    </row>
    <row r="157" spans="1:26" hidden="1" x14ac:dyDescent="0.3">
      <c r="A157">
        <f>IF([1]metadata!A157="","",[1]metadata!A157)</f>
        <v>23</v>
      </c>
      <c r="B157" t="str">
        <f>IF([1]metadata!B157="","",[1]metadata!B157)</f>
        <v>23-matsumoto</v>
      </c>
      <c r="C157" t="str">
        <f>IF([1]metadata!C157="","",[1]metadata!C157)</f>
        <v>KUWANA, Y</v>
      </c>
      <c r="D157" t="str">
        <f>IF([1]metadata!D157="","",[1]metadata!D157)</f>
        <v>ORIGIN OF LEUKOMA-CANDIDA (STAUDINGER) IN JAPAN AS INFERRED FROM GEOGRAPHICAL VARIATION IN PHOTOPERIODIC RESPONSE</v>
      </c>
      <c r="E157" t="str">
        <f>IF([1]metadata!E157="","",[1]metadata!E157)</f>
        <v/>
      </c>
      <c r="F157" t="str">
        <f>IF([1]metadata!F157="","",[1]metadata!F157)</f>
        <v>y</v>
      </c>
      <c r="G157" t="str">
        <f>IF([1]metadata!G157="","",[1]metadata!G157)</f>
        <v>a</v>
      </c>
      <c r="H157" t="str">
        <f>IF([1]metadata!H157="","",[1]metadata!H157)</f>
        <v>i</v>
      </c>
      <c r="I157">
        <f>IF([1]metadata!I157="","",[1]metadata!I157)</f>
        <v>4</v>
      </c>
      <c r="J157">
        <f>IF([1]metadata!J157="",0,[1]metadata!J157)</f>
        <v>5</v>
      </c>
      <c r="K157" t="str">
        <f>IF([1]metadata!K157="","",[1]metadata!K157)</f>
        <v/>
      </c>
      <c r="L157" t="str">
        <f>IF([1]metadata!L157="","",[1]metadata!L157)</f>
        <v>Leucoma candida</v>
      </c>
      <c r="M157" t="str">
        <f>IF([1]metadata!M157="","",[1]metadata!M157)</f>
        <v>lepidoptera</v>
      </c>
      <c r="N157" t="str">
        <f>IF([1]metadata!N157="","",[1]metadata!N157)</f>
        <v>matsumoto</v>
      </c>
      <c r="O157">
        <f>IF([1]metadata!O157="","",[1]metadata!O157)</f>
        <v>36.238047000000002</v>
      </c>
      <c r="P157">
        <f>IF([1]metadata!P157="","",[1]metadata!P157)</f>
        <v>137.97198299999999</v>
      </c>
      <c r="Q157" t="str">
        <f>IF([1]metadata!Q157="","",[1]metadata!Q157)</f>
        <v/>
      </c>
      <c r="R157" t="str">
        <f>IF([1]metadata!R157="","",[1]metadata!R157)</f>
        <v/>
      </c>
      <c r="S157" t="str">
        <f>IF([1]metadata!S157="","",[1]metadata!S157)</f>
        <v/>
      </c>
      <c r="T157">
        <f>IF([1]metadata!T157="","",[1]metadata!T157)</f>
        <v>100</v>
      </c>
      <c r="U157" t="str">
        <f>IF([1]metadata!U157="","",[1]metadata!U157)</f>
        <v>global average</v>
      </c>
      <c r="V157" t="str">
        <f>IF([1]metadata!V157="","",[1]metadata!V157)</f>
        <v/>
      </c>
      <c r="W157">
        <f>IF([1]metadata!W157="","",[1]metadata!W157)</f>
        <v>23</v>
      </c>
      <c r="X157" t="str">
        <f>IF([1]metadata!X157="","",[1]metadata!X157)</f>
        <v/>
      </c>
      <c r="Y157" t="str">
        <f>IF([1]metadata!Y157="","",[1]metadata!Y157)</f>
        <v>larval</v>
      </c>
      <c r="Z157" t="str">
        <f>IF([1]metadata!Z157="","",[1]metadata!Z157)</f>
        <v/>
      </c>
    </row>
    <row r="158" spans="1:26" hidden="1" x14ac:dyDescent="0.3">
      <c r="A158">
        <f>IF([1]metadata!A158="","",[1]metadata!A158)</f>
        <v>24</v>
      </c>
      <c r="B158" t="str">
        <f>IF([1]metadata!B158="","",[1]metadata!B158)</f>
        <v>24-Oulu1</v>
      </c>
      <c r="C158" t="str">
        <f>IF([1]metadata!C158="","",[1]metadata!C158)</f>
        <v>LANKINEN, P</v>
      </c>
      <c r="D158" t="str">
        <f>IF([1]metadata!D158="","",[1]metadata!D158)</f>
        <v>GEOGRAPHICAL VARIATION IN CIRCADIAN ECLOSION RHYTHM AND PHOTOPERIODIC ADULT DIAPAUSE IN DROSOPHILA-LITTORALIS</v>
      </c>
      <c r="E158" t="str">
        <f>IF([1]metadata!E158="","",[1]metadata!E158)</f>
        <v>10.1007/BF00612503</v>
      </c>
      <c r="F158" t="str">
        <f>IF([1]metadata!F158="","",[1]metadata!F158)</f>
        <v>y</v>
      </c>
      <c r="G158" t="str">
        <f>IF([1]metadata!G158="","",[1]metadata!G158)</f>
        <v>a</v>
      </c>
      <c r="H158" t="str">
        <f>IF([1]metadata!H158="","",[1]metadata!H158)</f>
        <v>i</v>
      </c>
      <c r="I158" t="str">
        <f>IF([1]metadata!I158="","",[1]metadata!I158)</f>
        <v/>
      </c>
      <c r="J158">
        <f>IF([1]metadata!J158="",0,[1]metadata!J158)</f>
        <v>9</v>
      </c>
      <c r="K158" t="str">
        <f>IF([1]metadata!K158="","",[1]metadata!K158)</f>
        <v>n</v>
      </c>
      <c r="L158" t="str">
        <f>IF([1]metadata!L158="","",[1]metadata!L158)</f>
        <v>drosophila littoralis</v>
      </c>
      <c r="M158" t="str">
        <f>IF([1]metadata!M158="","",[1]metadata!M158)</f>
        <v>diptera</v>
      </c>
      <c r="N158" t="str">
        <f>IF([1]metadata!N158="","",[1]metadata!N158)</f>
        <v>Oulu1</v>
      </c>
      <c r="O158">
        <f>IF([1]metadata!O158="","",[1]metadata!O158)</f>
        <v>65</v>
      </c>
      <c r="P158">
        <f>IF([1]metadata!P158="","",[1]metadata!P158)</f>
        <v>25.416666666666668</v>
      </c>
      <c r="Q158">
        <f>IF([1]metadata!Q158="","",[1]metadata!Q158)</f>
        <v>1E-3</v>
      </c>
      <c r="R158" t="str">
        <f>IF([1]metadata!R158="","",[1]metadata!R158)</f>
        <v/>
      </c>
      <c r="S158" t="str">
        <f>IF([1]metadata!S158="","",[1]metadata!S158)</f>
        <v/>
      </c>
      <c r="T158">
        <f>IF([1]metadata!T158="","",[1]metadata!T158)</f>
        <v>30</v>
      </c>
      <c r="U158" t="str">
        <f>IF([1]metadata!U158="","",[1]metadata!U158)</f>
        <v>global average</v>
      </c>
      <c r="V158" t="str">
        <f>IF([1]metadata!V158="","",[1]metadata!V158)</f>
        <v/>
      </c>
      <c r="W158">
        <f>IF([1]metadata!W158="","",[1]metadata!W158)</f>
        <v>24</v>
      </c>
      <c r="X158" t="str">
        <f>IF([1]metadata!X158="","",[1]metadata!X158)</f>
        <v/>
      </c>
      <c r="Y158" t="str">
        <f>IF([1]metadata!Y158="","",[1]metadata!Y158)</f>
        <v>adult</v>
      </c>
      <c r="Z158" t="str">
        <f>IF([1]metadata!Z158="","",[1]metadata!Z158)</f>
        <v/>
      </c>
    </row>
    <row r="159" spans="1:26" hidden="1" x14ac:dyDescent="0.3">
      <c r="A159">
        <f>IF([1]metadata!A159="","",[1]metadata!A159)</f>
        <v>24</v>
      </c>
      <c r="B159" t="str">
        <f>IF([1]metadata!B159="","",[1]metadata!B159)</f>
        <v>24-Oulu7</v>
      </c>
      <c r="C159" t="str">
        <f>IF([1]metadata!C159="","",[1]metadata!C159)</f>
        <v>LANKINEN, P</v>
      </c>
      <c r="D159" t="str">
        <f>IF([1]metadata!D159="","",[1]metadata!D159)</f>
        <v>GEOGRAPHICAL VARIATION IN CIRCADIAN ECLOSION RHYTHM AND PHOTOPERIODIC ADULT DIAPAUSE IN DROSOPHILA-LITTORALIS</v>
      </c>
      <c r="E159" t="str">
        <f>IF([1]metadata!E159="","",[1]metadata!E159)</f>
        <v>10.1007/BF00612503</v>
      </c>
      <c r="F159" t="str">
        <f>IF([1]metadata!F159="","",[1]metadata!F159)</f>
        <v>y</v>
      </c>
      <c r="G159" t="str">
        <f>IF([1]metadata!G159="","",[1]metadata!G159)</f>
        <v>a</v>
      </c>
      <c r="H159" t="str">
        <f>IF([1]metadata!H159="","",[1]metadata!H159)</f>
        <v>i</v>
      </c>
      <c r="I159" t="str">
        <f>IF([1]metadata!I159="","",[1]metadata!I159)</f>
        <v/>
      </c>
      <c r="J159">
        <f>IF([1]metadata!J159="",0,[1]metadata!J159)</f>
        <v>8</v>
      </c>
      <c r="K159" t="str">
        <f>IF([1]metadata!K159="","",[1]metadata!K159)</f>
        <v/>
      </c>
      <c r="L159" t="str">
        <f>IF([1]metadata!L159="","",[1]metadata!L159)</f>
        <v>drosophila littoralis</v>
      </c>
      <c r="M159" t="str">
        <f>IF([1]metadata!M159="","",[1]metadata!M159)</f>
        <v>diptera</v>
      </c>
      <c r="N159" t="str">
        <f>IF([1]metadata!N159="","",[1]metadata!N159)</f>
        <v>Oulu7</v>
      </c>
      <c r="O159">
        <f>IF([1]metadata!O159="","",[1]metadata!O159)</f>
        <v>65</v>
      </c>
      <c r="P159">
        <f>IF([1]metadata!P159="","",[1]metadata!P159)</f>
        <v>25.416666666666668</v>
      </c>
      <c r="Q159">
        <f>IF([1]metadata!Q159="","",[1]metadata!Q159)</f>
        <v>1E-3</v>
      </c>
      <c r="R159" t="str">
        <f>IF([1]metadata!R159="","",[1]metadata!R159)</f>
        <v/>
      </c>
      <c r="S159" t="str">
        <f>IF([1]metadata!S159="","",[1]metadata!S159)</f>
        <v/>
      </c>
      <c r="T159">
        <f>IF([1]metadata!T159="","",[1]metadata!T159)</f>
        <v>30</v>
      </c>
      <c r="U159" t="str">
        <f>IF([1]metadata!U159="","",[1]metadata!U159)</f>
        <v>global average</v>
      </c>
      <c r="V159" t="str">
        <f>IF([1]metadata!V159="","",[1]metadata!V159)</f>
        <v/>
      </c>
      <c r="W159">
        <f>IF([1]metadata!W159="","",[1]metadata!W159)</f>
        <v>24</v>
      </c>
      <c r="X159" t="str">
        <f>IF([1]metadata!X159="","",[1]metadata!X159)</f>
        <v/>
      </c>
      <c r="Y159" t="str">
        <f>IF([1]metadata!Y159="","",[1]metadata!Y159)</f>
        <v>adult</v>
      </c>
      <c r="Z159" t="str">
        <f>IF([1]metadata!Z159="","",[1]metadata!Z159)</f>
        <v/>
      </c>
    </row>
    <row r="160" spans="1:26" hidden="1" x14ac:dyDescent="0.3">
      <c r="A160">
        <f>IF([1]metadata!A160="","",[1]metadata!A160)</f>
        <v>24</v>
      </c>
      <c r="B160" t="str">
        <f>IF([1]metadata!B160="","",[1]metadata!B160)</f>
        <v>24-Oulu8</v>
      </c>
      <c r="C160" t="str">
        <f>IF([1]metadata!C160="","",[1]metadata!C160)</f>
        <v>LANKINEN, P</v>
      </c>
      <c r="D160" t="str">
        <f>IF([1]metadata!D160="","",[1]metadata!D160)</f>
        <v>GEOGRAPHICAL VARIATION IN CIRCADIAN ECLOSION RHYTHM AND PHOTOPERIODIC ADULT DIAPAUSE IN DROSOPHILA-LITTORALIS</v>
      </c>
      <c r="E160" t="str">
        <f>IF([1]metadata!E160="","",[1]metadata!E160)</f>
        <v>10.1007/BF00612503</v>
      </c>
      <c r="F160" t="str">
        <f>IF([1]metadata!F160="","",[1]metadata!F160)</f>
        <v>y</v>
      </c>
      <c r="G160" t="str">
        <f>IF([1]metadata!G160="","",[1]metadata!G160)</f>
        <v>a</v>
      </c>
      <c r="H160" t="str">
        <f>IF([1]metadata!H160="","",[1]metadata!H160)</f>
        <v>i</v>
      </c>
      <c r="I160" t="str">
        <f>IF([1]metadata!I160="","",[1]metadata!I160)</f>
        <v/>
      </c>
      <c r="J160">
        <f>IF([1]metadata!J160="",0,[1]metadata!J160)</f>
        <v>5</v>
      </c>
      <c r="K160" t="str">
        <f>IF([1]metadata!K160="","",[1]metadata!K160)</f>
        <v/>
      </c>
      <c r="L160" t="str">
        <f>IF([1]metadata!L160="","",[1]metadata!L160)</f>
        <v>drosophila littoralis</v>
      </c>
      <c r="M160" t="str">
        <f>IF([1]metadata!M160="","",[1]metadata!M160)</f>
        <v>diptera</v>
      </c>
      <c r="N160" t="str">
        <f>IF([1]metadata!N160="","",[1]metadata!N160)</f>
        <v>Oulu8</v>
      </c>
      <c r="O160">
        <f>IF([1]metadata!O160="","",[1]metadata!O160)</f>
        <v>65</v>
      </c>
      <c r="P160">
        <f>IF([1]metadata!P160="","",[1]metadata!P160)</f>
        <v>25.416666666666668</v>
      </c>
      <c r="Q160">
        <f>IF([1]metadata!Q160="","",[1]metadata!Q160)</f>
        <v>1E-3</v>
      </c>
      <c r="R160" t="str">
        <f>IF([1]metadata!R160="","",[1]metadata!R160)</f>
        <v/>
      </c>
      <c r="S160" t="str">
        <f>IF([1]metadata!S160="","",[1]metadata!S160)</f>
        <v/>
      </c>
      <c r="T160">
        <f>IF([1]metadata!T160="","",[1]metadata!T160)</f>
        <v>30</v>
      </c>
      <c r="U160" t="str">
        <f>IF([1]metadata!U160="","",[1]metadata!U160)</f>
        <v>global average</v>
      </c>
      <c r="V160" t="str">
        <f>IF([1]metadata!V160="","",[1]metadata!V160)</f>
        <v/>
      </c>
      <c r="W160">
        <f>IF([1]metadata!W160="","",[1]metadata!W160)</f>
        <v>24</v>
      </c>
      <c r="X160" t="str">
        <f>IF([1]metadata!X160="","",[1]metadata!X160)</f>
        <v/>
      </c>
      <c r="Y160" t="str">
        <f>IF([1]metadata!Y160="","",[1]metadata!Y160)</f>
        <v>adult</v>
      </c>
      <c r="Z160" t="str">
        <f>IF([1]metadata!Z160="","",[1]metadata!Z160)</f>
        <v/>
      </c>
    </row>
    <row r="161" spans="1:26" hidden="1" x14ac:dyDescent="0.3">
      <c r="A161">
        <f>IF([1]metadata!A161="","",[1]metadata!A161)</f>
        <v>24</v>
      </c>
      <c r="B161" t="str">
        <f>IF([1]metadata!B161="","",[1]metadata!B161)</f>
        <v>24-paltamo1</v>
      </c>
      <c r="C161" t="str">
        <f>IF([1]metadata!C161="","",[1]metadata!C161)</f>
        <v>LANKINEN, P</v>
      </c>
      <c r="D161" t="str">
        <f>IF([1]metadata!D161="","",[1]metadata!D161)</f>
        <v>GEOGRAPHICAL VARIATION IN CIRCADIAN ECLOSION RHYTHM AND PHOTOPERIODIC ADULT DIAPAUSE IN DROSOPHILA-LITTORALIS</v>
      </c>
      <c r="E161" t="str">
        <f>IF([1]metadata!E161="","",[1]metadata!E161)</f>
        <v>10.1007/BF00612503</v>
      </c>
      <c r="F161" t="str">
        <f>IF([1]metadata!F161="","",[1]metadata!F161)</f>
        <v>y</v>
      </c>
      <c r="G161" t="str">
        <f>IF([1]metadata!G161="","",[1]metadata!G161)</f>
        <v>a</v>
      </c>
      <c r="H161" t="str">
        <f>IF([1]metadata!H161="","",[1]metadata!H161)</f>
        <v>i</v>
      </c>
      <c r="I161" t="str">
        <f>IF([1]metadata!I161="","",[1]metadata!I161)</f>
        <v/>
      </c>
      <c r="J161">
        <f>IF([1]metadata!J161="",0,[1]metadata!J161)</f>
        <v>8</v>
      </c>
      <c r="K161" t="str">
        <f>IF([1]metadata!K161="","",[1]metadata!K161)</f>
        <v/>
      </c>
      <c r="L161" t="str">
        <f>IF([1]metadata!L161="","",[1]metadata!L161)</f>
        <v>drosophila littoralis</v>
      </c>
      <c r="M161" t="str">
        <f>IF([1]metadata!M161="","",[1]metadata!M161)</f>
        <v>diptera</v>
      </c>
      <c r="N161" t="str">
        <f>IF([1]metadata!N161="","",[1]metadata!N161)</f>
        <v>paltamo1</v>
      </c>
      <c r="O161">
        <f>IF([1]metadata!O161="","",[1]metadata!O161)</f>
        <v>64.333333333333329</v>
      </c>
      <c r="P161">
        <f>IF([1]metadata!P161="","",[1]metadata!P161)</f>
        <v>27.833333333333332</v>
      </c>
      <c r="Q161" t="str">
        <f>IF([1]metadata!Q161="","",[1]metadata!Q161)</f>
        <v/>
      </c>
      <c r="R161" t="str">
        <f>IF([1]metadata!R161="","",[1]metadata!R161)</f>
        <v/>
      </c>
      <c r="S161" t="str">
        <f>IF([1]metadata!S161="","",[1]metadata!S161)</f>
        <v/>
      </c>
      <c r="T161">
        <f>IF([1]metadata!T161="","",[1]metadata!T161)</f>
        <v>30</v>
      </c>
      <c r="U161" t="str">
        <f>IF([1]metadata!U161="","",[1]metadata!U161)</f>
        <v>global average</v>
      </c>
      <c r="V161" t="str">
        <f>IF([1]metadata!V161="","",[1]metadata!V161)</f>
        <v/>
      </c>
      <c r="W161">
        <f>IF([1]metadata!W161="","",[1]metadata!W161)</f>
        <v>24</v>
      </c>
      <c r="X161" t="str">
        <f>IF([1]metadata!X161="","",[1]metadata!X161)</f>
        <v/>
      </c>
      <c r="Y161" t="str">
        <f>IF([1]metadata!Y161="","",[1]metadata!Y161)</f>
        <v>adult</v>
      </c>
      <c r="Z161" t="str">
        <f>IF([1]metadata!Z161="","",[1]metadata!Z161)</f>
        <v/>
      </c>
    </row>
    <row r="162" spans="1:26" hidden="1" x14ac:dyDescent="0.3">
      <c r="A162">
        <f>IF([1]metadata!A162="","",[1]metadata!A162)</f>
        <v>24</v>
      </c>
      <c r="B162" t="str">
        <f>IF([1]metadata!B162="","",[1]metadata!B162)</f>
        <v>24-Kuoio3</v>
      </c>
      <c r="C162" t="str">
        <f>IF([1]metadata!C162="","",[1]metadata!C162)</f>
        <v>LANKINEN, P</v>
      </c>
      <c r="D162" t="str">
        <f>IF([1]metadata!D162="","",[1]metadata!D162)</f>
        <v>GEOGRAPHICAL VARIATION IN CIRCADIAN ECLOSION RHYTHM AND PHOTOPERIODIC ADULT DIAPAUSE IN DROSOPHILA-LITTORALIS</v>
      </c>
      <c r="E162" t="str">
        <f>IF([1]metadata!E162="","",[1]metadata!E162)</f>
        <v>10.1007/BF00612503</v>
      </c>
      <c r="F162" t="str">
        <f>IF([1]metadata!F162="","",[1]metadata!F162)</f>
        <v>y</v>
      </c>
      <c r="G162" t="str">
        <f>IF([1]metadata!G162="","",[1]metadata!G162)</f>
        <v>a</v>
      </c>
      <c r="H162" t="str">
        <f>IF([1]metadata!H162="","",[1]metadata!H162)</f>
        <v>i</v>
      </c>
      <c r="I162" t="str">
        <f>IF([1]metadata!I162="","",[1]metadata!I162)</f>
        <v/>
      </c>
      <c r="J162">
        <f>IF([1]metadata!J162="",0,[1]metadata!J162)</f>
        <v>8</v>
      </c>
      <c r="K162" t="str">
        <f>IF([1]metadata!K162="","",[1]metadata!K162)</f>
        <v/>
      </c>
      <c r="L162" t="str">
        <f>IF([1]metadata!L162="","",[1]metadata!L162)</f>
        <v>drosophila littoralis</v>
      </c>
      <c r="M162" t="str">
        <f>IF([1]metadata!M162="","",[1]metadata!M162)</f>
        <v>diptera</v>
      </c>
      <c r="N162" t="str">
        <f>IF([1]metadata!N162="","",[1]metadata!N162)</f>
        <v>Kuoio3</v>
      </c>
      <c r="O162">
        <f>IF([1]metadata!O162="","",[1]metadata!O162)</f>
        <v>62.916666666666664</v>
      </c>
      <c r="P162">
        <f>IF([1]metadata!P162="","",[1]metadata!P162)</f>
        <v>27.75</v>
      </c>
      <c r="Q162" t="str">
        <f>IF([1]metadata!Q162="","",[1]metadata!Q162)</f>
        <v/>
      </c>
      <c r="R162" t="str">
        <f>IF([1]metadata!R162="","",[1]metadata!R162)</f>
        <v/>
      </c>
      <c r="S162" t="str">
        <f>IF([1]metadata!S162="","",[1]metadata!S162)</f>
        <v/>
      </c>
      <c r="T162">
        <f>IF([1]metadata!T162="","",[1]metadata!T162)</f>
        <v>30</v>
      </c>
      <c r="U162" t="str">
        <f>IF([1]metadata!U162="","",[1]metadata!U162)</f>
        <v>global average</v>
      </c>
      <c r="V162" t="str">
        <f>IF([1]metadata!V162="","",[1]metadata!V162)</f>
        <v/>
      </c>
      <c r="W162">
        <f>IF([1]metadata!W162="","",[1]metadata!W162)</f>
        <v>24</v>
      </c>
      <c r="X162" t="str">
        <f>IF([1]metadata!X162="","",[1]metadata!X162)</f>
        <v/>
      </c>
      <c r="Y162" t="str">
        <f>IF([1]metadata!Y162="","",[1]metadata!Y162)</f>
        <v>adult</v>
      </c>
      <c r="Z162" t="str">
        <f>IF([1]metadata!Z162="","",[1]metadata!Z162)</f>
        <v/>
      </c>
    </row>
    <row r="163" spans="1:26" hidden="1" x14ac:dyDescent="0.3">
      <c r="A163">
        <f>IF([1]metadata!A163="","",[1]metadata!A163)</f>
        <v>24</v>
      </c>
      <c r="B163" t="str">
        <f>IF([1]metadata!B163="","",[1]metadata!B163)</f>
        <v>24- Hollola1</v>
      </c>
      <c r="C163" t="str">
        <f>IF([1]metadata!C163="","",[1]metadata!C163)</f>
        <v>LANKINEN, P</v>
      </c>
      <c r="D163" t="str">
        <f>IF([1]metadata!D163="","",[1]metadata!D163)</f>
        <v>GEOGRAPHICAL VARIATION IN CIRCADIAN ECLOSION RHYTHM AND PHOTOPERIODIC ADULT DIAPAUSE IN DROSOPHILA-LITTORALIS</v>
      </c>
      <c r="E163" t="str">
        <f>IF([1]metadata!E163="","",[1]metadata!E163)</f>
        <v>10.1007/BF00612503</v>
      </c>
      <c r="F163" t="str">
        <f>IF([1]metadata!F163="","",[1]metadata!F163)</f>
        <v>y</v>
      </c>
      <c r="G163" t="str">
        <f>IF([1]metadata!G163="","",[1]metadata!G163)</f>
        <v>a</v>
      </c>
      <c r="H163" t="str">
        <f>IF([1]metadata!H163="","",[1]metadata!H163)</f>
        <v>i</v>
      </c>
      <c r="I163" t="str">
        <f>IF([1]metadata!I163="","",[1]metadata!I163)</f>
        <v/>
      </c>
      <c r="J163">
        <f>IF([1]metadata!J163="",0,[1]metadata!J163)</f>
        <v>8</v>
      </c>
      <c r="K163" t="str">
        <f>IF([1]metadata!K163="","",[1]metadata!K163)</f>
        <v/>
      </c>
      <c r="L163" t="str">
        <f>IF([1]metadata!L163="","",[1]metadata!L163)</f>
        <v>drosophila littoralis</v>
      </c>
      <c r="M163" t="str">
        <f>IF([1]metadata!M163="","",[1]metadata!M163)</f>
        <v>diptera</v>
      </c>
      <c r="N163" t="str">
        <f>IF([1]metadata!N163="","",[1]metadata!N163)</f>
        <v xml:space="preserve"> Hollola1</v>
      </c>
      <c r="O163">
        <f>IF([1]metadata!O163="","",[1]metadata!O163)</f>
        <v>61.083333333333336</v>
      </c>
      <c r="P163">
        <f>IF([1]metadata!P163="","",[1]metadata!P163)</f>
        <v>25.416666666666668</v>
      </c>
      <c r="Q163" t="str">
        <f>IF([1]metadata!Q163="","",[1]metadata!Q163)</f>
        <v/>
      </c>
      <c r="R163" t="str">
        <f>IF([1]metadata!R163="","",[1]metadata!R163)</f>
        <v/>
      </c>
      <c r="S163" t="str">
        <f>IF([1]metadata!S163="","",[1]metadata!S163)</f>
        <v/>
      </c>
      <c r="T163">
        <f>IF([1]metadata!T163="","",[1]metadata!T163)</f>
        <v>30</v>
      </c>
      <c r="U163" t="str">
        <f>IF([1]metadata!U163="","",[1]metadata!U163)</f>
        <v>global average</v>
      </c>
      <c r="V163" t="str">
        <f>IF([1]metadata!V163="","",[1]metadata!V163)</f>
        <v/>
      </c>
      <c r="W163">
        <f>IF([1]metadata!W163="","",[1]metadata!W163)</f>
        <v>24</v>
      </c>
      <c r="X163" t="str">
        <f>IF([1]metadata!X163="","",[1]metadata!X163)</f>
        <v/>
      </c>
      <c r="Y163" t="str">
        <f>IF([1]metadata!Y163="","",[1]metadata!Y163)</f>
        <v>adult</v>
      </c>
      <c r="Z163" t="str">
        <f>IF([1]metadata!Z163="","",[1]metadata!Z163)</f>
        <v/>
      </c>
    </row>
    <row r="164" spans="1:26" hidden="1" x14ac:dyDescent="0.3">
      <c r="A164">
        <f>IF([1]metadata!A164="","",[1]metadata!A164)</f>
        <v>24</v>
      </c>
      <c r="B164" t="str">
        <f>IF([1]metadata!B164="","",[1]metadata!B164)</f>
        <v>24- Moscow2</v>
      </c>
      <c r="C164" t="str">
        <f>IF([1]metadata!C164="","",[1]metadata!C164)</f>
        <v>LANKINEN, P</v>
      </c>
      <c r="D164" t="str">
        <f>IF([1]metadata!D164="","",[1]metadata!D164)</f>
        <v>GEOGRAPHICAL VARIATION IN CIRCADIAN ECLOSION RHYTHM AND PHOTOPERIODIC ADULT DIAPAUSE IN DROSOPHILA-LITTORALIS</v>
      </c>
      <c r="E164" t="str">
        <f>IF([1]metadata!E164="","",[1]metadata!E164)</f>
        <v>10.1007/BF00612503</v>
      </c>
      <c r="F164" t="str">
        <f>IF([1]metadata!F164="","",[1]metadata!F164)</f>
        <v>y</v>
      </c>
      <c r="G164" t="str">
        <f>IF([1]metadata!G164="","",[1]metadata!G164)</f>
        <v>a</v>
      </c>
      <c r="H164" t="str">
        <f>IF([1]metadata!H164="","",[1]metadata!H164)</f>
        <v>i</v>
      </c>
      <c r="I164" t="str">
        <f>IF([1]metadata!I164="","",[1]metadata!I164)</f>
        <v/>
      </c>
      <c r="J164">
        <f>IF([1]metadata!J164="",0,[1]metadata!J164)</f>
        <v>8</v>
      </c>
      <c r="K164" t="str">
        <f>IF([1]metadata!K164="","",[1]metadata!K164)</f>
        <v/>
      </c>
      <c r="L164" t="str">
        <f>IF([1]metadata!L164="","",[1]metadata!L164)</f>
        <v>drosophila littoralis</v>
      </c>
      <c r="M164" t="str">
        <f>IF([1]metadata!M164="","",[1]metadata!M164)</f>
        <v>diptera</v>
      </c>
      <c r="N164" t="str">
        <f>IF([1]metadata!N164="","",[1]metadata!N164)</f>
        <v xml:space="preserve"> Moscow2</v>
      </c>
      <c r="O164">
        <f>IF([1]metadata!O164="","",[1]metadata!O164)</f>
        <v>55.75</v>
      </c>
      <c r="P164">
        <f>IF([1]metadata!P164="","",[1]metadata!P164)</f>
        <v>37.5</v>
      </c>
      <c r="Q164" t="str">
        <f>IF([1]metadata!Q164="","",[1]metadata!Q164)</f>
        <v/>
      </c>
      <c r="R164" t="str">
        <f>IF([1]metadata!R164="","",[1]metadata!R164)</f>
        <v/>
      </c>
      <c r="S164" t="str">
        <f>IF([1]metadata!S164="","",[1]metadata!S164)</f>
        <v/>
      </c>
      <c r="T164">
        <f>IF([1]metadata!T164="","",[1]metadata!T164)</f>
        <v>30</v>
      </c>
      <c r="U164" t="str">
        <f>IF([1]metadata!U164="","",[1]metadata!U164)</f>
        <v>global average</v>
      </c>
      <c r="V164" t="str">
        <f>IF([1]metadata!V164="","",[1]metadata!V164)</f>
        <v/>
      </c>
      <c r="W164">
        <f>IF([1]metadata!W164="","",[1]metadata!W164)</f>
        <v>24</v>
      </c>
      <c r="X164" t="str">
        <f>IF([1]metadata!X164="","",[1]metadata!X164)</f>
        <v/>
      </c>
      <c r="Y164" t="str">
        <f>IF([1]metadata!Y164="","",[1]metadata!Y164)</f>
        <v>adult</v>
      </c>
      <c r="Z164" t="str">
        <f>IF([1]metadata!Z164="","",[1]metadata!Z164)</f>
        <v/>
      </c>
    </row>
    <row r="165" spans="1:26" hidden="1" x14ac:dyDescent="0.3">
      <c r="A165">
        <f>IF([1]metadata!A165="","",[1]metadata!A165)</f>
        <v>24</v>
      </c>
      <c r="B165" t="str">
        <f>IF([1]metadata!B165="","",[1]metadata!B165)</f>
        <v>24- Dietikon1</v>
      </c>
      <c r="C165" t="str">
        <f>IF([1]metadata!C165="","",[1]metadata!C165)</f>
        <v>LANKINEN, P</v>
      </c>
      <c r="D165" t="str">
        <f>IF([1]metadata!D165="","",[1]metadata!D165)</f>
        <v>GEOGRAPHICAL VARIATION IN CIRCADIAN ECLOSION RHYTHM AND PHOTOPERIODIC ADULT DIAPAUSE IN DROSOPHILA-LITTORALIS</v>
      </c>
      <c r="E165" t="str">
        <f>IF([1]metadata!E165="","",[1]metadata!E165)</f>
        <v>10.1007/BF00612503</v>
      </c>
      <c r="F165" t="str">
        <f>IF([1]metadata!F165="","",[1]metadata!F165)</f>
        <v>y</v>
      </c>
      <c r="G165" t="str">
        <f>IF([1]metadata!G165="","",[1]metadata!G165)</f>
        <v>a</v>
      </c>
      <c r="H165" t="str">
        <f>IF([1]metadata!H165="","",[1]metadata!H165)</f>
        <v>i</v>
      </c>
      <c r="I165" t="str">
        <f>IF([1]metadata!I165="","",[1]metadata!I165)</f>
        <v/>
      </c>
      <c r="J165">
        <f>IF([1]metadata!J165="",0,[1]metadata!J165)</f>
        <v>8</v>
      </c>
      <c r="K165" t="str">
        <f>IF([1]metadata!K165="","",[1]metadata!K165)</f>
        <v/>
      </c>
      <c r="L165" t="str">
        <f>IF([1]metadata!L165="","",[1]metadata!L165)</f>
        <v>drosophila littoralis</v>
      </c>
      <c r="M165" t="str">
        <f>IF([1]metadata!M165="","",[1]metadata!M165)</f>
        <v>diptera</v>
      </c>
      <c r="N165" t="str">
        <f>IF([1]metadata!N165="","",[1]metadata!N165)</f>
        <v xml:space="preserve"> Dietikon1</v>
      </c>
      <c r="O165">
        <f>IF([1]metadata!O165="","",[1]metadata!O165)</f>
        <v>47.416666666666664</v>
      </c>
      <c r="P165">
        <f>IF([1]metadata!P165="","",[1]metadata!P165)</f>
        <v>8.5</v>
      </c>
      <c r="Q165" t="str">
        <f>IF([1]metadata!Q165="","",[1]metadata!Q165)</f>
        <v/>
      </c>
      <c r="R165" t="str">
        <f>IF([1]metadata!R165="","",[1]metadata!R165)</f>
        <v/>
      </c>
      <c r="S165" t="str">
        <f>IF([1]metadata!S165="","",[1]metadata!S165)</f>
        <v/>
      </c>
      <c r="T165">
        <f>IF([1]metadata!T165="","",[1]metadata!T165)</f>
        <v>30</v>
      </c>
      <c r="U165" t="str">
        <f>IF([1]metadata!U165="","",[1]metadata!U165)</f>
        <v>global average</v>
      </c>
      <c r="V165" t="str">
        <f>IF([1]metadata!V165="","",[1]metadata!V165)</f>
        <v/>
      </c>
      <c r="W165">
        <f>IF([1]metadata!W165="","",[1]metadata!W165)</f>
        <v>24</v>
      </c>
      <c r="X165" t="str">
        <f>IF([1]metadata!X165="","",[1]metadata!X165)</f>
        <v/>
      </c>
      <c r="Y165" t="str">
        <f>IF([1]metadata!Y165="","",[1]metadata!Y165)</f>
        <v>adult</v>
      </c>
      <c r="Z165" t="str">
        <f>IF([1]metadata!Z165="","",[1]metadata!Z165)</f>
        <v/>
      </c>
    </row>
    <row r="166" spans="1:26" hidden="1" x14ac:dyDescent="0.3">
      <c r="A166">
        <f>IF([1]metadata!A166="","",[1]metadata!A166)</f>
        <v>24</v>
      </c>
      <c r="B166" t="str">
        <f>IF([1]metadata!B166="","",[1]metadata!B166)</f>
        <v>24- Dietikon2</v>
      </c>
      <c r="C166" t="str">
        <f>IF([1]metadata!C166="","",[1]metadata!C166)</f>
        <v>LANKINEN, P</v>
      </c>
      <c r="D166" t="str">
        <f>IF([1]metadata!D166="","",[1]metadata!D166)</f>
        <v>GEOGRAPHICAL VARIATION IN CIRCADIAN ECLOSION RHYTHM AND PHOTOPERIODIC ADULT DIAPAUSE IN DROSOPHILA-LITTORALIS</v>
      </c>
      <c r="E166" t="str">
        <f>IF([1]metadata!E166="","",[1]metadata!E166)</f>
        <v>10.1007/BF00612503</v>
      </c>
      <c r="F166" t="str">
        <f>IF([1]metadata!F166="","",[1]metadata!F166)</f>
        <v>y</v>
      </c>
      <c r="G166" t="str">
        <f>IF([1]metadata!G166="","",[1]metadata!G166)</f>
        <v>a</v>
      </c>
      <c r="H166" t="str">
        <f>IF([1]metadata!H166="","",[1]metadata!H166)</f>
        <v>i</v>
      </c>
      <c r="I166" t="str">
        <f>IF([1]metadata!I166="","",[1]metadata!I166)</f>
        <v/>
      </c>
      <c r="J166">
        <f>IF([1]metadata!J166="",0,[1]metadata!J166)</f>
        <v>9</v>
      </c>
      <c r="K166" t="str">
        <f>IF([1]metadata!K166="","",[1]metadata!K166)</f>
        <v/>
      </c>
      <c r="L166" t="str">
        <f>IF([1]metadata!L166="","",[1]metadata!L166)</f>
        <v>drosophila littoralis</v>
      </c>
      <c r="M166" t="str">
        <f>IF([1]metadata!M166="","",[1]metadata!M166)</f>
        <v>diptera</v>
      </c>
      <c r="N166" t="str">
        <f>IF([1]metadata!N166="","",[1]metadata!N166)</f>
        <v xml:space="preserve"> Dietikon2</v>
      </c>
      <c r="O166">
        <f>IF([1]metadata!O166="","",[1]metadata!O166)</f>
        <v>47.416666666666664</v>
      </c>
      <c r="P166">
        <f>IF([1]metadata!P166="","",[1]metadata!P166)</f>
        <v>8.5</v>
      </c>
      <c r="Q166" t="str">
        <f>IF([1]metadata!Q166="","",[1]metadata!Q166)</f>
        <v/>
      </c>
      <c r="R166" t="str">
        <f>IF([1]metadata!R166="","",[1]metadata!R166)</f>
        <v/>
      </c>
      <c r="S166" t="str">
        <f>IF([1]metadata!S166="","",[1]metadata!S166)</f>
        <v/>
      </c>
      <c r="T166">
        <f>IF([1]metadata!T166="","",[1]metadata!T166)</f>
        <v>30</v>
      </c>
      <c r="U166" t="str">
        <f>IF([1]metadata!U166="","",[1]metadata!U166)</f>
        <v>global average</v>
      </c>
      <c r="V166" t="str">
        <f>IF([1]metadata!V166="","",[1]metadata!V166)</f>
        <v/>
      </c>
      <c r="W166">
        <f>IF([1]metadata!W166="","",[1]metadata!W166)</f>
        <v>24</v>
      </c>
      <c r="X166" t="str">
        <f>IF([1]metadata!X166="","",[1]metadata!X166)</f>
        <v/>
      </c>
      <c r="Y166" t="str">
        <f>IF([1]metadata!Y166="","",[1]metadata!Y166)</f>
        <v>adult</v>
      </c>
      <c r="Z166" t="str">
        <f>IF([1]metadata!Z166="","",[1]metadata!Z166)</f>
        <v/>
      </c>
    </row>
    <row r="167" spans="1:26" hidden="1" x14ac:dyDescent="0.3">
      <c r="A167">
        <f>IF([1]metadata!A167="","",[1]metadata!A167)</f>
        <v>24</v>
      </c>
      <c r="B167" t="str">
        <f>IF([1]metadata!B167="","",[1]metadata!B167)</f>
        <v>24- Ticino4</v>
      </c>
      <c r="C167" t="str">
        <f>IF([1]metadata!C167="","",[1]metadata!C167)</f>
        <v>LANKINEN, P</v>
      </c>
      <c r="D167" t="str">
        <f>IF([1]metadata!D167="","",[1]metadata!D167)</f>
        <v>GEOGRAPHICAL VARIATION IN CIRCADIAN ECLOSION RHYTHM AND PHOTOPERIODIC ADULT DIAPAUSE IN DROSOPHILA-LITTORALIS</v>
      </c>
      <c r="E167" t="str">
        <f>IF([1]metadata!E167="","",[1]metadata!E167)</f>
        <v>10.1007/BF00612503</v>
      </c>
      <c r="F167" t="str">
        <f>IF([1]metadata!F167="","",[1]metadata!F167)</f>
        <v>y</v>
      </c>
      <c r="G167" t="str">
        <f>IF([1]metadata!G167="","",[1]metadata!G167)</f>
        <v>a</v>
      </c>
      <c r="H167" t="str">
        <f>IF([1]metadata!H167="","",[1]metadata!H167)</f>
        <v>i</v>
      </c>
      <c r="I167" t="str">
        <f>IF([1]metadata!I167="","",[1]metadata!I167)</f>
        <v/>
      </c>
      <c r="J167">
        <f>IF([1]metadata!J167="",0,[1]metadata!J167)</f>
        <v>9</v>
      </c>
      <c r="K167" t="str">
        <f>IF([1]metadata!K167="","",[1]metadata!K167)</f>
        <v/>
      </c>
      <c r="L167" t="str">
        <f>IF([1]metadata!L167="","",[1]metadata!L167)</f>
        <v>drosophila littoralis</v>
      </c>
      <c r="M167" t="str">
        <f>IF([1]metadata!M167="","",[1]metadata!M167)</f>
        <v>diptera</v>
      </c>
      <c r="N167" t="str">
        <f>IF([1]metadata!N167="","",[1]metadata!N167)</f>
        <v xml:space="preserve"> Ticino4</v>
      </c>
      <c r="O167">
        <f>IF([1]metadata!O167="","",[1]metadata!O167)</f>
        <v>46.166666666666664</v>
      </c>
      <c r="P167">
        <f>IF([1]metadata!P167="","",[1]metadata!P167)</f>
        <v>8.8333333333333339</v>
      </c>
      <c r="Q167" t="str">
        <f>IF([1]metadata!Q167="","",[1]metadata!Q167)</f>
        <v/>
      </c>
      <c r="R167" t="str">
        <f>IF([1]metadata!R167="","",[1]metadata!R167)</f>
        <v/>
      </c>
      <c r="S167" t="str">
        <f>IF([1]metadata!S167="","",[1]metadata!S167)</f>
        <v/>
      </c>
      <c r="T167">
        <f>IF([1]metadata!T167="","",[1]metadata!T167)</f>
        <v>30</v>
      </c>
      <c r="U167" t="str">
        <f>IF([1]metadata!U167="","",[1]metadata!U167)</f>
        <v>global average</v>
      </c>
      <c r="V167" t="str">
        <f>IF([1]metadata!V167="","",[1]metadata!V167)</f>
        <v/>
      </c>
      <c r="W167">
        <f>IF([1]metadata!W167="","",[1]metadata!W167)</f>
        <v>24</v>
      </c>
      <c r="X167" t="str">
        <f>IF([1]metadata!X167="","",[1]metadata!X167)</f>
        <v/>
      </c>
      <c r="Y167" t="str">
        <f>IF([1]metadata!Y167="","",[1]metadata!Y167)</f>
        <v>adult</v>
      </c>
      <c r="Z167" t="str">
        <f>IF([1]metadata!Z167="","",[1]metadata!Z167)</f>
        <v/>
      </c>
    </row>
    <row r="168" spans="1:26" hidden="1" x14ac:dyDescent="0.3">
      <c r="A168">
        <f>IF([1]metadata!A168="","",[1]metadata!A168)</f>
        <v>24</v>
      </c>
      <c r="B168" t="str">
        <f>IF([1]metadata!B168="","",[1]metadata!B168)</f>
        <v>24- Ticino2</v>
      </c>
      <c r="C168" t="str">
        <f>IF([1]metadata!C168="","",[1]metadata!C168)</f>
        <v>LANKINEN, P</v>
      </c>
      <c r="D168" t="str">
        <f>IF([1]metadata!D168="","",[1]metadata!D168)</f>
        <v>GEOGRAPHICAL VARIATION IN CIRCADIAN ECLOSION RHYTHM AND PHOTOPERIODIC ADULT DIAPAUSE IN DROSOPHILA-LITTORALIS</v>
      </c>
      <c r="E168" t="str">
        <f>IF([1]metadata!E168="","",[1]metadata!E168)</f>
        <v>10.1007/BF00612503</v>
      </c>
      <c r="F168" t="str">
        <f>IF([1]metadata!F168="","",[1]metadata!F168)</f>
        <v>y</v>
      </c>
      <c r="G168" t="str">
        <f>IF([1]metadata!G168="","",[1]metadata!G168)</f>
        <v>a</v>
      </c>
      <c r="H168" t="str">
        <f>IF([1]metadata!H168="","",[1]metadata!H168)</f>
        <v>i</v>
      </c>
      <c r="I168" t="str">
        <f>IF([1]metadata!I168="","",[1]metadata!I168)</f>
        <v/>
      </c>
      <c r="J168">
        <f>IF([1]metadata!J168="",0,[1]metadata!J168)</f>
        <v>9</v>
      </c>
      <c r="K168" t="str">
        <f>IF([1]metadata!K168="","",[1]metadata!K168)</f>
        <v/>
      </c>
      <c r="L168" t="str">
        <f>IF([1]metadata!L168="","",[1]metadata!L168)</f>
        <v>drosophila littoralis</v>
      </c>
      <c r="M168" t="str">
        <f>IF([1]metadata!M168="","",[1]metadata!M168)</f>
        <v>diptera</v>
      </c>
      <c r="N168" t="str">
        <f>IF([1]metadata!N168="","",[1]metadata!N168)</f>
        <v xml:space="preserve"> Ticino2</v>
      </c>
      <c r="O168">
        <f>IF([1]metadata!O168="","",[1]metadata!O168)</f>
        <v>46.166666666666664</v>
      </c>
      <c r="P168">
        <f>IF([1]metadata!P168="","",[1]metadata!P168)</f>
        <v>8.8333333333333339</v>
      </c>
      <c r="Q168" t="str">
        <f>IF([1]metadata!Q168="","",[1]metadata!Q168)</f>
        <v/>
      </c>
      <c r="R168" t="str">
        <f>IF([1]metadata!R168="","",[1]metadata!R168)</f>
        <v/>
      </c>
      <c r="S168" t="str">
        <f>IF([1]metadata!S168="","",[1]metadata!S168)</f>
        <v/>
      </c>
      <c r="T168">
        <f>IF([1]metadata!T168="","",[1]metadata!T168)</f>
        <v>30</v>
      </c>
      <c r="U168" t="str">
        <f>IF([1]metadata!U168="","",[1]metadata!U168)</f>
        <v>global average</v>
      </c>
      <c r="V168" t="str">
        <f>IF([1]metadata!V168="","",[1]metadata!V168)</f>
        <v/>
      </c>
      <c r="W168">
        <f>IF([1]metadata!W168="","",[1]metadata!W168)</f>
        <v>24</v>
      </c>
      <c r="X168" t="str">
        <f>IF([1]metadata!X168="","",[1]metadata!X168)</f>
        <v/>
      </c>
      <c r="Y168" t="str">
        <f>IF([1]metadata!Y168="","",[1]metadata!Y168)</f>
        <v>adult</v>
      </c>
      <c r="Z168" t="str">
        <f>IF([1]metadata!Z168="","",[1]metadata!Z168)</f>
        <v/>
      </c>
    </row>
    <row r="169" spans="1:26" hidden="1" x14ac:dyDescent="0.3">
      <c r="A169">
        <f>IF([1]metadata!A169="","",[1]metadata!A169)</f>
        <v>24</v>
      </c>
      <c r="B169" t="str">
        <f>IF([1]metadata!B169="","",[1]metadata!B169)</f>
        <v>24- Biograd</v>
      </c>
      <c r="C169" t="str">
        <f>IF([1]metadata!C169="","",[1]metadata!C169)</f>
        <v>LANKINEN, P</v>
      </c>
      <c r="D169" t="str">
        <f>IF([1]metadata!D169="","",[1]metadata!D169)</f>
        <v>GEOGRAPHICAL VARIATION IN CIRCADIAN ECLOSION RHYTHM AND PHOTOPERIODIC ADULT DIAPAUSE IN DROSOPHILA-LITTORALIS</v>
      </c>
      <c r="E169" t="str">
        <f>IF([1]metadata!E169="","",[1]metadata!E169)</f>
        <v>10.1007/BF00612503</v>
      </c>
      <c r="F169" t="str">
        <f>IF([1]metadata!F169="","",[1]metadata!F169)</f>
        <v>y</v>
      </c>
      <c r="G169" t="str">
        <f>IF([1]metadata!G169="","",[1]metadata!G169)</f>
        <v>a</v>
      </c>
      <c r="H169" t="str">
        <f>IF([1]metadata!H169="","",[1]metadata!H169)</f>
        <v>i</v>
      </c>
      <c r="I169" t="str">
        <f>IF([1]metadata!I169="","",[1]metadata!I169)</f>
        <v/>
      </c>
      <c r="J169">
        <f>IF([1]metadata!J169="",0,[1]metadata!J169)</f>
        <v>7</v>
      </c>
      <c r="K169" t="str">
        <f>IF([1]metadata!K169="","",[1]metadata!K169)</f>
        <v/>
      </c>
      <c r="L169" t="str">
        <f>IF([1]metadata!L169="","",[1]metadata!L169)</f>
        <v>drosophila littoralis</v>
      </c>
      <c r="M169" t="str">
        <f>IF([1]metadata!M169="","",[1]metadata!M169)</f>
        <v>diptera</v>
      </c>
      <c r="N169" t="str">
        <f>IF([1]metadata!N169="","",[1]metadata!N169)</f>
        <v xml:space="preserve"> Biograd</v>
      </c>
      <c r="O169">
        <f>IF([1]metadata!O169="","",[1]metadata!O169)</f>
        <v>43.916666666666664</v>
      </c>
      <c r="P169">
        <f>IF([1]metadata!P169="","",[1]metadata!P169)</f>
        <v>16</v>
      </c>
      <c r="Q169" t="str">
        <f>IF([1]metadata!Q169="","",[1]metadata!Q169)</f>
        <v/>
      </c>
      <c r="R169" t="str">
        <f>IF([1]metadata!R169="","",[1]metadata!R169)</f>
        <v/>
      </c>
      <c r="S169" t="str">
        <f>IF([1]metadata!S169="","",[1]metadata!S169)</f>
        <v/>
      </c>
      <c r="T169">
        <f>IF([1]metadata!T169="","",[1]metadata!T169)</f>
        <v>30</v>
      </c>
      <c r="U169" t="str">
        <f>IF([1]metadata!U169="","",[1]metadata!U169)</f>
        <v>global average</v>
      </c>
      <c r="V169" t="str">
        <f>IF([1]metadata!V169="","",[1]metadata!V169)</f>
        <v/>
      </c>
      <c r="W169">
        <f>IF([1]metadata!W169="","",[1]metadata!W169)</f>
        <v>24</v>
      </c>
      <c r="X169" t="str">
        <f>IF([1]metadata!X169="","",[1]metadata!X169)</f>
        <v/>
      </c>
      <c r="Y169" t="str">
        <f>IF([1]metadata!Y169="","",[1]metadata!Y169)</f>
        <v>adult</v>
      </c>
      <c r="Z169" t="str">
        <f>IF([1]metadata!Z169="","",[1]metadata!Z169)</f>
        <v/>
      </c>
    </row>
    <row r="170" spans="1:26" hidden="1" x14ac:dyDescent="0.3">
      <c r="A170">
        <f>IF([1]metadata!A170="","",[1]metadata!A170)</f>
        <v>24</v>
      </c>
      <c r="B170" t="str">
        <f>IF([1]metadata!B170="","",[1]metadata!B170)</f>
        <v>24- Krasnodar</v>
      </c>
      <c r="C170" t="str">
        <f>IF([1]metadata!C170="","",[1]metadata!C170)</f>
        <v>LANKINEN, P</v>
      </c>
      <c r="D170" t="str">
        <f>IF([1]metadata!D170="","",[1]metadata!D170)</f>
        <v>GEOGRAPHICAL VARIATION IN CIRCADIAN ECLOSION RHYTHM AND PHOTOPERIODIC ADULT DIAPAUSE IN DROSOPHILA-LITTORALIS</v>
      </c>
      <c r="E170" t="str">
        <f>IF([1]metadata!E170="","",[1]metadata!E170)</f>
        <v>10.1007/BF00612503</v>
      </c>
      <c r="F170" t="str">
        <f>IF([1]metadata!F170="","",[1]metadata!F170)</f>
        <v>y</v>
      </c>
      <c r="G170" t="str">
        <f>IF([1]metadata!G170="","",[1]metadata!G170)</f>
        <v>a</v>
      </c>
      <c r="H170" t="str">
        <f>IF([1]metadata!H170="","",[1]metadata!H170)</f>
        <v>i</v>
      </c>
      <c r="I170" t="str">
        <f>IF([1]metadata!I170="","",[1]metadata!I170)</f>
        <v/>
      </c>
      <c r="J170">
        <f>IF([1]metadata!J170="",0,[1]metadata!J170)</f>
        <v>9</v>
      </c>
      <c r="K170" t="str">
        <f>IF([1]metadata!K170="","",[1]metadata!K170)</f>
        <v/>
      </c>
      <c r="L170" t="str">
        <f>IF([1]metadata!L170="","",[1]metadata!L170)</f>
        <v>drosophila littoralis</v>
      </c>
      <c r="M170" t="str">
        <f>IF([1]metadata!M170="","",[1]metadata!M170)</f>
        <v>diptera</v>
      </c>
      <c r="N170" t="str">
        <f>IF([1]metadata!N170="","",[1]metadata!N170)</f>
        <v xml:space="preserve"> Krasnodar</v>
      </c>
      <c r="O170">
        <f>IF([1]metadata!O170="","",[1]metadata!O170)</f>
        <v>44.666666666666664</v>
      </c>
      <c r="P170">
        <f>IF([1]metadata!P170="","",[1]metadata!P170)</f>
        <v>39.5</v>
      </c>
      <c r="Q170" t="str">
        <f>IF([1]metadata!Q170="","",[1]metadata!Q170)</f>
        <v/>
      </c>
      <c r="R170" t="str">
        <f>IF([1]metadata!R170="","",[1]metadata!R170)</f>
        <v/>
      </c>
      <c r="S170" t="str">
        <f>IF([1]metadata!S170="","",[1]metadata!S170)</f>
        <v/>
      </c>
      <c r="T170">
        <f>IF([1]metadata!T170="","",[1]metadata!T170)</f>
        <v>30</v>
      </c>
      <c r="U170" t="str">
        <f>IF([1]metadata!U170="","",[1]metadata!U170)</f>
        <v>global average</v>
      </c>
      <c r="V170" t="str">
        <f>IF([1]metadata!V170="","",[1]metadata!V170)</f>
        <v/>
      </c>
      <c r="W170">
        <f>IF([1]metadata!W170="","",[1]metadata!W170)</f>
        <v>24</v>
      </c>
      <c r="X170" t="str">
        <f>IF([1]metadata!X170="","",[1]metadata!X170)</f>
        <v/>
      </c>
      <c r="Y170" t="str">
        <f>IF([1]metadata!Y170="","",[1]metadata!Y170)</f>
        <v>adult</v>
      </c>
      <c r="Z170" t="str">
        <f>IF([1]metadata!Z170="","",[1]metadata!Z170)</f>
        <v/>
      </c>
    </row>
    <row r="171" spans="1:26" hidden="1" x14ac:dyDescent="0.3">
      <c r="A171">
        <f>IF([1]metadata!A171="","",[1]metadata!A171)</f>
        <v>24</v>
      </c>
      <c r="B171" t="str">
        <f>IF([1]metadata!B171="","",[1]metadata!B171)</f>
        <v>24- Kutaisi2</v>
      </c>
      <c r="C171" t="str">
        <f>IF([1]metadata!C171="","",[1]metadata!C171)</f>
        <v>LANKINEN, P</v>
      </c>
      <c r="D171" t="str">
        <f>IF([1]metadata!D171="","",[1]metadata!D171)</f>
        <v>GEOGRAPHICAL VARIATION IN CIRCADIAN ECLOSION RHYTHM AND PHOTOPERIODIC ADULT DIAPAUSE IN DROSOPHILA-LITTORALIS</v>
      </c>
      <c r="E171" t="str">
        <f>IF([1]metadata!E171="","",[1]metadata!E171)</f>
        <v>10.1007/BF00612503</v>
      </c>
      <c r="F171" t="str">
        <f>IF([1]metadata!F171="","",[1]metadata!F171)</f>
        <v>y</v>
      </c>
      <c r="G171" t="str">
        <f>IF([1]metadata!G171="","",[1]metadata!G171)</f>
        <v>a</v>
      </c>
      <c r="H171" t="str">
        <f>IF([1]metadata!H171="","",[1]metadata!H171)</f>
        <v>i</v>
      </c>
      <c r="I171" t="str">
        <f>IF([1]metadata!I171="","",[1]metadata!I171)</f>
        <v/>
      </c>
      <c r="J171">
        <f>IF([1]metadata!J171="",0,[1]metadata!J171)</f>
        <v>9</v>
      </c>
      <c r="K171" t="str">
        <f>IF([1]metadata!K171="","",[1]metadata!K171)</f>
        <v/>
      </c>
      <c r="L171" t="str">
        <f>IF([1]metadata!L171="","",[1]metadata!L171)</f>
        <v>drosophila littoralis</v>
      </c>
      <c r="M171" t="str">
        <f>IF([1]metadata!M171="","",[1]metadata!M171)</f>
        <v>diptera</v>
      </c>
      <c r="N171" t="str">
        <f>IF([1]metadata!N171="","",[1]metadata!N171)</f>
        <v xml:space="preserve"> Kutaisi2</v>
      </c>
      <c r="O171">
        <f>IF([1]metadata!O171="","",[1]metadata!O171)</f>
        <v>42.333333333333336</v>
      </c>
      <c r="P171">
        <f>IF([1]metadata!P171="","",[1]metadata!P171)</f>
        <v>42.666666666666664</v>
      </c>
      <c r="Q171" t="str">
        <f>IF([1]metadata!Q171="","",[1]metadata!Q171)</f>
        <v/>
      </c>
      <c r="R171" t="str">
        <f>IF([1]metadata!R171="","",[1]metadata!R171)</f>
        <v/>
      </c>
      <c r="S171" t="str">
        <f>IF([1]metadata!S171="","",[1]metadata!S171)</f>
        <v/>
      </c>
      <c r="T171">
        <f>IF([1]metadata!T171="","",[1]metadata!T171)</f>
        <v>30</v>
      </c>
      <c r="U171" t="str">
        <f>IF([1]metadata!U171="","",[1]metadata!U171)</f>
        <v>global average</v>
      </c>
      <c r="V171" t="str">
        <f>IF([1]metadata!V171="","",[1]metadata!V171)</f>
        <v/>
      </c>
      <c r="W171">
        <f>IF([1]metadata!W171="","",[1]metadata!W171)</f>
        <v>24</v>
      </c>
      <c r="X171" t="str">
        <f>IF([1]metadata!X171="","",[1]metadata!X171)</f>
        <v/>
      </c>
      <c r="Y171" t="str">
        <f>IF([1]metadata!Y171="","",[1]metadata!Y171)</f>
        <v>adult</v>
      </c>
      <c r="Z171" t="str">
        <f>IF([1]metadata!Z171="","",[1]metadata!Z171)</f>
        <v/>
      </c>
    </row>
    <row r="172" spans="1:26" hidden="1" x14ac:dyDescent="0.3">
      <c r="A172">
        <f>IF([1]metadata!A172="","",[1]metadata!A172)</f>
        <v>24</v>
      </c>
      <c r="B172" t="str">
        <f>IF([1]metadata!B172="","",[1]metadata!B172)</f>
        <v>24- Kutaisi4</v>
      </c>
      <c r="C172" t="str">
        <f>IF([1]metadata!C172="","",[1]metadata!C172)</f>
        <v>LANKINEN, P</v>
      </c>
      <c r="D172" t="str">
        <f>IF([1]metadata!D172="","",[1]metadata!D172)</f>
        <v>GEOGRAPHICAL VARIATION IN CIRCADIAN ECLOSION RHYTHM AND PHOTOPERIODIC ADULT DIAPAUSE IN DROSOPHILA-LITTORALIS</v>
      </c>
      <c r="E172" t="str">
        <f>IF([1]metadata!E172="","",[1]metadata!E172)</f>
        <v>10.1007/BF00612503</v>
      </c>
      <c r="F172" t="str">
        <f>IF([1]metadata!F172="","",[1]metadata!F172)</f>
        <v>y</v>
      </c>
      <c r="G172" t="str">
        <f>IF([1]metadata!G172="","",[1]metadata!G172)</f>
        <v>a</v>
      </c>
      <c r="H172" t="str">
        <f>IF([1]metadata!H172="","",[1]metadata!H172)</f>
        <v>i</v>
      </c>
      <c r="I172" t="str">
        <f>IF([1]metadata!I172="","",[1]metadata!I172)</f>
        <v/>
      </c>
      <c r="J172">
        <f>IF([1]metadata!J172="",0,[1]metadata!J172)</f>
        <v>7</v>
      </c>
      <c r="K172" t="str">
        <f>IF([1]metadata!K172="","",[1]metadata!K172)</f>
        <v/>
      </c>
      <c r="L172" t="str">
        <f>IF([1]metadata!L172="","",[1]metadata!L172)</f>
        <v>drosophila littoralis</v>
      </c>
      <c r="M172" t="str">
        <f>IF([1]metadata!M172="","",[1]metadata!M172)</f>
        <v>diptera</v>
      </c>
      <c r="N172" t="str">
        <f>IF([1]metadata!N172="","",[1]metadata!N172)</f>
        <v xml:space="preserve"> Kutaisi4</v>
      </c>
      <c r="O172">
        <f>IF([1]metadata!O172="","",[1]metadata!O172)</f>
        <v>42.333333333333336</v>
      </c>
      <c r="P172">
        <f>IF([1]metadata!P172="","",[1]metadata!P172)</f>
        <v>42.666666666666664</v>
      </c>
      <c r="Q172" t="str">
        <f>IF([1]metadata!Q172="","",[1]metadata!Q172)</f>
        <v/>
      </c>
      <c r="R172" t="str">
        <f>IF([1]metadata!R172="","",[1]metadata!R172)</f>
        <v/>
      </c>
      <c r="S172" t="str">
        <f>IF([1]metadata!S172="","",[1]metadata!S172)</f>
        <v/>
      </c>
      <c r="T172">
        <f>IF([1]metadata!T172="","",[1]metadata!T172)</f>
        <v>30</v>
      </c>
      <c r="U172" t="str">
        <f>IF([1]metadata!U172="","",[1]metadata!U172)</f>
        <v>global average</v>
      </c>
      <c r="V172" t="str">
        <f>IF([1]metadata!V172="","",[1]metadata!V172)</f>
        <v/>
      </c>
      <c r="W172">
        <f>IF([1]metadata!W172="","",[1]metadata!W172)</f>
        <v>24</v>
      </c>
      <c r="X172" t="str">
        <f>IF([1]metadata!X172="","",[1]metadata!X172)</f>
        <v/>
      </c>
      <c r="Y172" t="str">
        <f>IF([1]metadata!Y172="","",[1]metadata!Y172)</f>
        <v>adult</v>
      </c>
      <c r="Z172" t="str">
        <f>IF([1]metadata!Z172="","",[1]metadata!Z172)</f>
        <v/>
      </c>
    </row>
    <row r="173" spans="1:26" hidden="1" x14ac:dyDescent="0.3">
      <c r="A173">
        <f>IF([1]metadata!A173="","",[1]metadata!A173)</f>
        <v>24</v>
      </c>
      <c r="B173" t="str">
        <f>IF([1]metadata!B173="","",[1]metadata!B173)</f>
        <v>24- Kutais5</v>
      </c>
      <c r="C173" t="str">
        <f>IF([1]metadata!C173="","",[1]metadata!C173)</f>
        <v>LANKINEN, P</v>
      </c>
      <c r="D173" t="str">
        <f>IF([1]metadata!D173="","",[1]metadata!D173)</f>
        <v>GEOGRAPHICAL VARIATION IN CIRCADIAN ECLOSION RHYTHM AND PHOTOPERIODIC ADULT DIAPAUSE IN DROSOPHILA-LITTORALIS</v>
      </c>
      <c r="E173" t="str">
        <f>IF([1]metadata!E173="","",[1]metadata!E173)</f>
        <v>10.1007/BF00612503</v>
      </c>
      <c r="F173" t="str">
        <f>IF([1]metadata!F173="","",[1]metadata!F173)</f>
        <v>y</v>
      </c>
      <c r="G173" t="str">
        <f>IF([1]metadata!G173="","",[1]metadata!G173)</f>
        <v>a</v>
      </c>
      <c r="H173" t="str">
        <f>IF([1]metadata!H173="","",[1]metadata!H173)</f>
        <v>i</v>
      </c>
      <c r="I173" t="str">
        <f>IF([1]metadata!I173="","",[1]metadata!I173)</f>
        <v/>
      </c>
      <c r="J173">
        <f>IF([1]metadata!J173="",0,[1]metadata!J173)</f>
        <v>9</v>
      </c>
      <c r="K173" t="str">
        <f>IF([1]metadata!K173="","",[1]metadata!K173)</f>
        <v/>
      </c>
      <c r="L173" t="str">
        <f>IF([1]metadata!L173="","",[1]metadata!L173)</f>
        <v>drosophila littoralis</v>
      </c>
      <c r="M173" t="str">
        <f>IF([1]metadata!M173="","",[1]metadata!M173)</f>
        <v>diptera</v>
      </c>
      <c r="N173" t="str">
        <f>IF([1]metadata!N173="","",[1]metadata!N173)</f>
        <v xml:space="preserve"> Kutais5</v>
      </c>
      <c r="O173">
        <f>IF([1]metadata!O173="","",[1]metadata!O173)</f>
        <v>42.333333333333336</v>
      </c>
      <c r="P173">
        <f>IF([1]metadata!P173="","",[1]metadata!P173)</f>
        <v>42.666666666666664</v>
      </c>
      <c r="Q173" t="str">
        <f>IF([1]metadata!Q173="","",[1]metadata!Q173)</f>
        <v/>
      </c>
      <c r="R173" t="str">
        <f>IF([1]metadata!R173="","",[1]metadata!R173)</f>
        <v/>
      </c>
      <c r="S173" t="str">
        <f>IF([1]metadata!S173="","",[1]metadata!S173)</f>
        <v/>
      </c>
      <c r="T173">
        <f>IF([1]metadata!T173="","",[1]metadata!T173)</f>
        <v>30</v>
      </c>
      <c r="U173" t="str">
        <f>IF([1]metadata!U173="","",[1]metadata!U173)</f>
        <v>global average</v>
      </c>
      <c r="V173" t="str">
        <f>IF([1]metadata!V173="","",[1]metadata!V173)</f>
        <v/>
      </c>
      <c r="W173">
        <f>IF([1]metadata!W173="","",[1]metadata!W173)</f>
        <v>24</v>
      </c>
      <c r="X173" t="str">
        <f>IF([1]metadata!X173="","",[1]metadata!X173)</f>
        <v/>
      </c>
      <c r="Y173" t="str">
        <f>IF([1]metadata!Y173="","",[1]metadata!Y173)</f>
        <v>adult</v>
      </c>
      <c r="Z173" t="str">
        <f>IF([1]metadata!Z173="","",[1]metadata!Z173)</f>
        <v/>
      </c>
    </row>
    <row r="174" spans="1:26" hidden="1" x14ac:dyDescent="0.3">
      <c r="A174">
        <f>IF([1]metadata!A174="","",[1]metadata!A174)</f>
        <v>24</v>
      </c>
      <c r="B174" t="str">
        <f>IF([1]metadata!B174="","",[1]metadata!B174)</f>
        <v>24- Kutaisi7</v>
      </c>
      <c r="C174" t="str">
        <f>IF([1]metadata!C174="","",[1]metadata!C174)</f>
        <v>LANKINEN, P</v>
      </c>
      <c r="D174" t="str">
        <f>IF([1]metadata!D174="","",[1]metadata!D174)</f>
        <v>GEOGRAPHICAL VARIATION IN CIRCADIAN ECLOSION RHYTHM AND PHOTOPERIODIC ADULT DIAPAUSE IN DROSOPHILA-LITTORALIS</v>
      </c>
      <c r="E174" t="str">
        <f>IF([1]metadata!E174="","",[1]metadata!E174)</f>
        <v>10.1007/BF00612503</v>
      </c>
      <c r="F174" t="str">
        <f>IF([1]metadata!F174="","",[1]metadata!F174)</f>
        <v>y</v>
      </c>
      <c r="G174" t="str">
        <f>IF([1]metadata!G174="","",[1]metadata!G174)</f>
        <v>a</v>
      </c>
      <c r="H174" t="str">
        <f>IF([1]metadata!H174="","",[1]metadata!H174)</f>
        <v>i</v>
      </c>
      <c r="I174" t="str">
        <f>IF([1]metadata!I174="","",[1]metadata!I174)</f>
        <v/>
      </c>
      <c r="J174">
        <f>IF([1]metadata!J174="",0,[1]metadata!J174)</f>
        <v>9</v>
      </c>
      <c r="K174" t="str">
        <f>IF([1]metadata!K174="","",[1]metadata!K174)</f>
        <v/>
      </c>
      <c r="L174" t="str">
        <f>IF([1]metadata!L174="","",[1]metadata!L174)</f>
        <v>drosophila littoralis</v>
      </c>
      <c r="M174" t="str">
        <f>IF([1]metadata!M174="","",[1]metadata!M174)</f>
        <v>diptera</v>
      </c>
      <c r="N174" t="str">
        <f>IF([1]metadata!N174="","",[1]metadata!N174)</f>
        <v xml:space="preserve"> Kutaisi7</v>
      </c>
      <c r="O174">
        <f>IF([1]metadata!O174="","",[1]metadata!O174)</f>
        <v>42.333333333333336</v>
      </c>
      <c r="P174">
        <f>IF([1]metadata!P174="","",[1]metadata!P174)</f>
        <v>42.666666666666664</v>
      </c>
      <c r="Q174" t="str">
        <f>IF([1]metadata!Q174="","",[1]metadata!Q174)</f>
        <v/>
      </c>
      <c r="R174" t="str">
        <f>IF([1]metadata!R174="","",[1]metadata!R174)</f>
        <v/>
      </c>
      <c r="S174" t="str">
        <f>IF([1]metadata!S174="","",[1]metadata!S174)</f>
        <v/>
      </c>
      <c r="T174">
        <f>IF([1]metadata!T174="","",[1]metadata!T174)</f>
        <v>30</v>
      </c>
      <c r="U174" t="str">
        <f>IF([1]metadata!U174="","",[1]metadata!U174)</f>
        <v>global average</v>
      </c>
      <c r="V174" t="str">
        <f>IF([1]metadata!V174="","",[1]metadata!V174)</f>
        <v/>
      </c>
      <c r="W174">
        <f>IF([1]metadata!W174="","",[1]metadata!W174)</f>
        <v>24</v>
      </c>
      <c r="X174" t="str">
        <f>IF([1]metadata!X174="","",[1]metadata!X174)</f>
        <v/>
      </c>
      <c r="Y174" t="str">
        <f>IF([1]metadata!Y174="","",[1]metadata!Y174)</f>
        <v>adult</v>
      </c>
      <c r="Z174" t="str">
        <f>IF([1]metadata!Z174="","",[1]metadata!Z174)</f>
        <v/>
      </c>
    </row>
    <row r="175" spans="1:26" hidden="1" x14ac:dyDescent="0.3">
      <c r="A175">
        <f>IF([1]metadata!A175="","",[1]metadata!A175)</f>
        <v>24</v>
      </c>
      <c r="B175" t="str">
        <f>IF([1]metadata!B175="","",[1]metadata!B175)</f>
        <v>24- Tbilisi</v>
      </c>
      <c r="C175" t="str">
        <f>IF([1]metadata!C175="","",[1]metadata!C175)</f>
        <v>LANKINEN, P</v>
      </c>
      <c r="D175" t="str">
        <f>IF([1]metadata!D175="","",[1]metadata!D175)</f>
        <v>GEOGRAPHICAL VARIATION IN CIRCADIAN ECLOSION RHYTHM AND PHOTOPERIODIC ADULT DIAPAUSE IN DROSOPHILA-LITTORALIS</v>
      </c>
      <c r="E175" t="str">
        <f>IF([1]metadata!E175="","",[1]metadata!E175)</f>
        <v>10.1007/BF00612503</v>
      </c>
      <c r="F175" t="str">
        <f>IF([1]metadata!F175="","",[1]metadata!F175)</f>
        <v>y</v>
      </c>
      <c r="G175" t="str">
        <f>IF([1]metadata!G175="","",[1]metadata!G175)</f>
        <v>a</v>
      </c>
      <c r="H175" t="str">
        <f>IF([1]metadata!H175="","",[1]metadata!H175)</f>
        <v>i</v>
      </c>
      <c r="I175" t="str">
        <f>IF([1]metadata!I175="","",[1]metadata!I175)</f>
        <v/>
      </c>
      <c r="J175">
        <f>IF([1]metadata!J175="",0,[1]metadata!J175)</f>
        <v>9</v>
      </c>
      <c r="K175" t="str">
        <f>IF([1]metadata!K175="","",[1]metadata!K175)</f>
        <v/>
      </c>
      <c r="L175" t="str">
        <f>IF([1]metadata!L175="","",[1]metadata!L175)</f>
        <v>drosophila littoralis</v>
      </c>
      <c r="M175" t="str">
        <f>IF([1]metadata!M175="","",[1]metadata!M175)</f>
        <v>diptera</v>
      </c>
      <c r="N175" t="str">
        <f>IF([1]metadata!N175="","",[1]metadata!N175)</f>
        <v xml:space="preserve"> Tbilisi</v>
      </c>
      <c r="O175">
        <f>IF([1]metadata!O175="","",[1]metadata!O175)</f>
        <v>41.833333333333336</v>
      </c>
      <c r="P175">
        <f>IF([1]metadata!P175="","",[1]metadata!P175)</f>
        <v>44.5</v>
      </c>
      <c r="Q175" t="str">
        <f>IF([1]metadata!Q175="","",[1]metadata!Q175)</f>
        <v/>
      </c>
      <c r="R175" t="str">
        <f>IF([1]metadata!R175="","",[1]metadata!R175)</f>
        <v/>
      </c>
      <c r="S175" t="str">
        <f>IF([1]metadata!S175="","",[1]metadata!S175)</f>
        <v/>
      </c>
      <c r="T175">
        <f>IF([1]metadata!T175="","",[1]metadata!T175)</f>
        <v>30</v>
      </c>
      <c r="U175" t="str">
        <f>IF([1]metadata!U175="","",[1]metadata!U175)</f>
        <v>global average</v>
      </c>
      <c r="V175" t="str">
        <f>IF([1]metadata!V175="","",[1]metadata!V175)</f>
        <v/>
      </c>
      <c r="W175">
        <f>IF([1]metadata!W175="","",[1]metadata!W175)</f>
        <v>24</v>
      </c>
      <c r="X175" t="str">
        <f>IF([1]metadata!X175="","",[1]metadata!X175)</f>
        <v/>
      </c>
      <c r="Y175" t="str">
        <f>IF([1]metadata!Y175="","",[1]metadata!Y175)</f>
        <v>adult</v>
      </c>
      <c r="Z175" t="str">
        <f>IF([1]metadata!Z175="","",[1]metadata!Z175)</f>
        <v/>
      </c>
    </row>
    <row r="176" spans="1:26" x14ac:dyDescent="0.3">
      <c r="A176">
        <f>IF([1]metadata!A176="","",[1]metadata!A176)</f>
        <v>25</v>
      </c>
      <c r="B176" t="str">
        <f>IF([1]metadata!B176="","",[1]metadata!B176)</f>
        <v>25-</v>
      </c>
      <c r="C176" t="str">
        <f>IF([1]metadata!C176="","",[1]metadata!C176)</f>
        <v>LANKINEN, P; RIIHIMAA, AJ</v>
      </c>
      <c r="D176" t="str">
        <f>IF([1]metadata!D176="","",[1]metadata!D176)</f>
        <v>WEAK CIRCADIAN ECLOSION RHYTHMICITY IN CHYMOMYZA-COSTATA (DIPTERA, DROSOPHILIDAE), AND ITS INDEPENDENCE OF DIAPAUSE TYPE</v>
      </c>
      <c r="E176" t="str">
        <f>IF([1]metadata!E176="","",[1]metadata!E176)</f>
        <v>10.1016/0022-1910(92)90033-A</v>
      </c>
      <c r="F176" t="str">
        <f>IF([1]metadata!F176="","",[1]metadata!F176)</f>
        <v>y-askfordata</v>
      </c>
      <c r="G176" t="str">
        <f>IF([1]metadata!G176="","",[1]metadata!G176)</f>
        <v>a</v>
      </c>
      <c r="H176" t="str">
        <f>IF([1]metadata!H176="","",[1]metadata!H176)</f>
        <v>i</v>
      </c>
      <c r="I176">
        <f>IF([1]metadata!I176="","",[1]metadata!I176)</f>
        <v>12</v>
      </c>
      <c r="J176">
        <f>IF([1]metadata!J176="",0,[1]metadata!J176)</f>
        <v>0</v>
      </c>
      <c r="K176" t="str">
        <f>IF([1]metadata!K176="","",[1]metadata!K176)</f>
        <v/>
      </c>
      <c r="L176" t="str">
        <f>IF([1]metadata!L176="","",[1]metadata!L176)</f>
        <v/>
      </c>
      <c r="M176" t="str">
        <f>IF([1]metadata!M176="","",[1]metadata!M176)</f>
        <v/>
      </c>
      <c r="N176" t="str">
        <f>IF([1]metadata!N176="","",[1]metadata!N176)</f>
        <v/>
      </c>
      <c r="O176" t="str">
        <f>IF([1]metadata!O176="","",[1]metadata!O176)</f>
        <v/>
      </c>
      <c r="P176" t="str">
        <f>IF([1]metadata!P176="","",[1]metadata!P176)</f>
        <v/>
      </c>
      <c r="Q176" t="str">
        <f>IF([1]metadata!Q176="","",[1]metadata!Q176)</f>
        <v/>
      </c>
      <c r="R176" t="str">
        <f>IF([1]metadata!R176="","",[1]metadata!R176)</f>
        <v/>
      </c>
      <c r="S176" t="str">
        <f>IF([1]metadata!S176="","",[1]metadata!S176)</f>
        <v/>
      </c>
      <c r="T176" t="str">
        <f>IF([1]metadata!T176="","",[1]metadata!T176)</f>
        <v/>
      </c>
      <c r="U176" t="str">
        <f>IF([1]metadata!U176="","",[1]metadata!U176)</f>
        <v/>
      </c>
      <c r="V176" t="str">
        <f>IF([1]metadata!V176="","",[1]metadata!V176)</f>
        <v/>
      </c>
      <c r="W176" t="str">
        <f>IF([1]metadata!W176="","",[1]metadata!W176)</f>
        <v/>
      </c>
      <c r="X176" t="str">
        <f>IF([1]metadata!X176="","",[1]metadata!X176)</f>
        <v/>
      </c>
      <c r="Y176" t="str">
        <f>IF([1]metadata!Y176="","",[1]metadata!Y176)</f>
        <v/>
      </c>
      <c r="Z176" t="str">
        <f>IF([1]metadata!Z176="","",[1]metadata!Z176)</f>
        <v/>
      </c>
    </row>
    <row r="177" spans="1:26" x14ac:dyDescent="0.3">
      <c r="A177">
        <f>IF([1]metadata!A177="","",[1]metadata!A177)</f>
        <v>25</v>
      </c>
      <c r="B177" t="str">
        <f>IF([1]metadata!B177="","",[1]metadata!B177)</f>
        <v>25-</v>
      </c>
      <c r="C177" t="str">
        <f>IF([1]metadata!C177="","",[1]metadata!C177)</f>
        <v>LANKINEN, P; RIIHIMAA, AJ</v>
      </c>
      <c r="D177" t="str">
        <f>IF([1]metadata!D177="","",[1]metadata!D177)</f>
        <v>WEAK CIRCADIAN ECLOSION RHYTHMICITY IN CHYMOMYZA-COSTATA (DIPTERA, DROSOPHILIDAE), AND ITS INDEPENDENCE OF DIAPAUSE TYPE</v>
      </c>
      <c r="E177" t="str">
        <f>IF([1]metadata!E177="","",[1]metadata!E177)</f>
        <v>10.1016/0022-1910(92)90033-A</v>
      </c>
      <c r="F177" t="str">
        <f>IF([1]metadata!F177="","",[1]metadata!F177)</f>
        <v>y-askfordata</v>
      </c>
      <c r="G177" t="str">
        <f>IF([1]metadata!G177="","",[1]metadata!G177)</f>
        <v/>
      </c>
      <c r="H177" t="str">
        <f>IF([1]metadata!H177="","",[1]metadata!H177)</f>
        <v/>
      </c>
      <c r="I177" t="str">
        <f>IF([1]metadata!I177="","",[1]metadata!I177)</f>
        <v/>
      </c>
      <c r="J177">
        <f>IF([1]metadata!J177="",0,[1]metadata!J177)</f>
        <v>0</v>
      </c>
      <c r="K177" t="str">
        <f>IF([1]metadata!K177="","",[1]metadata!K177)</f>
        <v/>
      </c>
      <c r="L177" t="str">
        <f>IF([1]metadata!L177="","",[1]metadata!L177)</f>
        <v/>
      </c>
      <c r="M177" t="str">
        <f>IF([1]metadata!M177="","",[1]metadata!M177)</f>
        <v/>
      </c>
      <c r="N177" t="str">
        <f>IF([1]metadata!N177="","",[1]metadata!N177)</f>
        <v/>
      </c>
      <c r="O177" t="str">
        <f>IF([1]metadata!O177="","",[1]metadata!O177)</f>
        <v/>
      </c>
      <c r="P177" t="str">
        <f>IF([1]metadata!P177="","",[1]metadata!P177)</f>
        <v/>
      </c>
      <c r="Q177" t="str">
        <f>IF([1]metadata!Q177="","",[1]metadata!Q177)</f>
        <v/>
      </c>
      <c r="R177" t="str">
        <f>IF([1]metadata!R177="","",[1]metadata!R177)</f>
        <v/>
      </c>
      <c r="S177" t="str">
        <f>IF([1]metadata!S177="","",[1]metadata!S177)</f>
        <v/>
      </c>
      <c r="T177" t="str">
        <f>IF([1]metadata!T177="","",[1]metadata!T177)</f>
        <v/>
      </c>
      <c r="U177" t="str">
        <f>IF([1]metadata!U177="","",[1]metadata!U177)</f>
        <v/>
      </c>
      <c r="V177" t="str">
        <f>IF([1]metadata!V177="","",[1]metadata!V177)</f>
        <v/>
      </c>
      <c r="W177" t="str">
        <f>IF([1]metadata!W177="","",[1]metadata!W177)</f>
        <v/>
      </c>
      <c r="X177" t="str">
        <f>IF([1]metadata!X177="","",[1]metadata!X177)</f>
        <v/>
      </c>
      <c r="Y177" t="str">
        <f>IF([1]metadata!Y177="","",[1]metadata!Y177)</f>
        <v/>
      </c>
      <c r="Z177" t="str">
        <f>IF([1]metadata!Z177="","",[1]metadata!Z177)</f>
        <v/>
      </c>
    </row>
    <row r="178" spans="1:26" x14ac:dyDescent="0.3">
      <c r="A178">
        <f>IF([1]metadata!A178="","",[1]metadata!A178)</f>
        <v>25</v>
      </c>
      <c r="B178" t="str">
        <f>IF([1]metadata!B178="","",[1]metadata!B178)</f>
        <v>25-</v>
      </c>
      <c r="C178" t="str">
        <f>IF([1]metadata!C178="","",[1]metadata!C178)</f>
        <v>LANKINEN, P; RIIHIMAA, AJ</v>
      </c>
      <c r="D178" t="str">
        <f>IF([1]metadata!D178="","",[1]metadata!D178)</f>
        <v>WEAK CIRCADIAN ECLOSION RHYTHMICITY IN CHYMOMYZA-COSTATA (DIPTERA, DROSOPHILIDAE), AND ITS INDEPENDENCE OF DIAPAUSE TYPE</v>
      </c>
      <c r="E178" t="str">
        <f>IF([1]metadata!E178="","",[1]metadata!E178)</f>
        <v>10.1016/0022-1910(92)90033-A</v>
      </c>
      <c r="F178" t="str">
        <f>IF([1]metadata!F178="","",[1]metadata!F178)</f>
        <v>y-askfordata</v>
      </c>
      <c r="G178" t="str">
        <f>IF([1]metadata!G178="","",[1]metadata!G178)</f>
        <v/>
      </c>
      <c r="H178" t="str">
        <f>IF([1]metadata!H178="","",[1]metadata!H178)</f>
        <v/>
      </c>
      <c r="I178" t="str">
        <f>IF([1]metadata!I178="","",[1]metadata!I178)</f>
        <v/>
      </c>
      <c r="J178">
        <f>IF([1]metadata!J178="",0,[1]metadata!J178)</f>
        <v>0</v>
      </c>
      <c r="K178" t="str">
        <f>IF([1]metadata!K178="","",[1]metadata!K178)</f>
        <v/>
      </c>
      <c r="L178" t="str">
        <f>IF([1]metadata!L178="","",[1]metadata!L178)</f>
        <v/>
      </c>
      <c r="M178" t="str">
        <f>IF([1]metadata!M178="","",[1]metadata!M178)</f>
        <v/>
      </c>
      <c r="N178" t="str">
        <f>IF([1]metadata!N178="","",[1]metadata!N178)</f>
        <v/>
      </c>
      <c r="O178" t="str">
        <f>IF([1]metadata!O178="","",[1]metadata!O178)</f>
        <v/>
      </c>
      <c r="P178" t="str">
        <f>IF([1]metadata!P178="","",[1]metadata!P178)</f>
        <v/>
      </c>
      <c r="Q178" t="str">
        <f>IF([1]metadata!Q178="","",[1]metadata!Q178)</f>
        <v/>
      </c>
      <c r="R178" t="str">
        <f>IF([1]metadata!R178="","",[1]metadata!R178)</f>
        <v/>
      </c>
      <c r="S178" t="str">
        <f>IF([1]metadata!S178="","",[1]metadata!S178)</f>
        <v/>
      </c>
      <c r="T178" t="str">
        <f>IF([1]metadata!T178="","",[1]metadata!T178)</f>
        <v/>
      </c>
      <c r="U178" t="str">
        <f>IF([1]metadata!U178="","",[1]metadata!U178)</f>
        <v/>
      </c>
      <c r="V178" t="str">
        <f>IF([1]metadata!V178="","",[1]metadata!V178)</f>
        <v/>
      </c>
      <c r="W178" t="str">
        <f>IF([1]metadata!W178="","",[1]metadata!W178)</f>
        <v/>
      </c>
      <c r="X178" t="str">
        <f>IF([1]metadata!X178="","",[1]metadata!X178)</f>
        <v/>
      </c>
      <c r="Y178" t="str">
        <f>IF([1]metadata!Y178="","",[1]metadata!Y178)</f>
        <v/>
      </c>
      <c r="Z178" t="str">
        <f>IF([1]metadata!Z178="","",[1]metadata!Z178)</f>
        <v/>
      </c>
    </row>
    <row r="179" spans="1:26" x14ac:dyDescent="0.3">
      <c r="A179">
        <f>IF([1]metadata!A179="","",[1]metadata!A179)</f>
        <v>25</v>
      </c>
      <c r="B179" t="str">
        <f>IF([1]metadata!B179="","",[1]metadata!B179)</f>
        <v>25-</v>
      </c>
      <c r="C179" t="str">
        <f>IF([1]metadata!C179="","",[1]metadata!C179)</f>
        <v>LANKINEN, P; RIIHIMAA, AJ</v>
      </c>
      <c r="D179" t="str">
        <f>IF([1]metadata!D179="","",[1]metadata!D179)</f>
        <v>WEAK CIRCADIAN ECLOSION RHYTHMICITY IN CHYMOMYZA-COSTATA (DIPTERA, DROSOPHILIDAE), AND ITS INDEPENDENCE OF DIAPAUSE TYPE</v>
      </c>
      <c r="E179" t="str">
        <f>IF([1]metadata!E179="","",[1]metadata!E179)</f>
        <v>10.1016/0022-1910(92)90033-A</v>
      </c>
      <c r="F179" t="str">
        <f>IF([1]metadata!F179="","",[1]metadata!F179)</f>
        <v>y-askfordata</v>
      </c>
      <c r="G179" t="str">
        <f>IF([1]metadata!G179="","",[1]metadata!G179)</f>
        <v/>
      </c>
      <c r="H179" t="str">
        <f>IF([1]metadata!H179="","",[1]metadata!H179)</f>
        <v/>
      </c>
      <c r="I179" t="str">
        <f>IF([1]metadata!I179="","",[1]metadata!I179)</f>
        <v/>
      </c>
      <c r="J179">
        <f>IF([1]metadata!J179="",0,[1]metadata!J179)</f>
        <v>0</v>
      </c>
      <c r="K179" t="str">
        <f>IF([1]metadata!K179="","",[1]metadata!K179)</f>
        <v/>
      </c>
      <c r="L179" t="str">
        <f>IF([1]metadata!L179="","",[1]metadata!L179)</f>
        <v/>
      </c>
      <c r="M179" t="str">
        <f>IF([1]metadata!M179="","",[1]metadata!M179)</f>
        <v/>
      </c>
      <c r="N179" t="str">
        <f>IF([1]metadata!N179="","",[1]metadata!N179)</f>
        <v/>
      </c>
      <c r="O179" t="str">
        <f>IF([1]metadata!O179="","",[1]metadata!O179)</f>
        <v/>
      </c>
      <c r="P179" t="str">
        <f>IF([1]metadata!P179="","",[1]metadata!P179)</f>
        <v/>
      </c>
      <c r="Q179" t="str">
        <f>IF([1]metadata!Q179="","",[1]metadata!Q179)</f>
        <v/>
      </c>
      <c r="R179" t="str">
        <f>IF([1]metadata!R179="","",[1]metadata!R179)</f>
        <v/>
      </c>
      <c r="S179" t="str">
        <f>IF([1]metadata!S179="","",[1]metadata!S179)</f>
        <v/>
      </c>
      <c r="T179" t="str">
        <f>IF([1]metadata!T179="","",[1]metadata!T179)</f>
        <v/>
      </c>
      <c r="U179" t="str">
        <f>IF([1]metadata!U179="","",[1]metadata!U179)</f>
        <v/>
      </c>
      <c r="V179" t="str">
        <f>IF([1]metadata!V179="","",[1]metadata!V179)</f>
        <v/>
      </c>
      <c r="W179" t="str">
        <f>IF([1]metadata!W179="","",[1]metadata!W179)</f>
        <v/>
      </c>
      <c r="X179" t="str">
        <f>IF([1]metadata!X179="","",[1]metadata!X179)</f>
        <v/>
      </c>
      <c r="Y179" t="str">
        <f>IF([1]metadata!Y179="","",[1]metadata!Y179)</f>
        <v/>
      </c>
      <c r="Z179" t="str">
        <f>IF([1]metadata!Z179="","",[1]metadata!Z179)</f>
        <v/>
      </c>
    </row>
    <row r="180" spans="1:26" x14ac:dyDescent="0.3">
      <c r="A180">
        <f>IF([1]metadata!A180="","",[1]metadata!A180)</f>
        <v>25</v>
      </c>
      <c r="B180" t="str">
        <f>IF([1]metadata!B180="","",[1]metadata!B180)</f>
        <v>25-</v>
      </c>
      <c r="C180" t="str">
        <f>IF([1]metadata!C180="","",[1]metadata!C180)</f>
        <v>LANKINEN, P; RIIHIMAA, AJ</v>
      </c>
      <c r="D180" t="str">
        <f>IF([1]metadata!D180="","",[1]metadata!D180)</f>
        <v>WEAK CIRCADIAN ECLOSION RHYTHMICITY IN CHYMOMYZA-COSTATA (DIPTERA, DROSOPHILIDAE), AND ITS INDEPENDENCE OF DIAPAUSE TYPE</v>
      </c>
      <c r="E180" t="str">
        <f>IF([1]metadata!E180="","",[1]metadata!E180)</f>
        <v>10.1016/0022-1910(92)90033-A</v>
      </c>
      <c r="F180" t="str">
        <f>IF([1]metadata!F180="","",[1]metadata!F180)</f>
        <v>y-askfordata</v>
      </c>
      <c r="G180" t="str">
        <f>IF([1]metadata!G180="","",[1]metadata!G180)</f>
        <v/>
      </c>
      <c r="H180" t="str">
        <f>IF([1]metadata!H180="","",[1]metadata!H180)</f>
        <v/>
      </c>
      <c r="I180" t="str">
        <f>IF([1]metadata!I180="","",[1]metadata!I180)</f>
        <v/>
      </c>
      <c r="J180">
        <f>IF([1]metadata!J180="",0,[1]metadata!J180)</f>
        <v>0</v>
      </c>
      <c r="K180" t="str">
        <f>IF([1]metadata!K180="","",[1]metadata!K180)</f>
        <v/>
      </c>
      <c r="L180" t="str">
        <f>IF([1]metadata!L180="","",[1]metadata!L180)</f>
        <v/>
      </c>
      <c r="M180" t="str">
        <f>IF([1]metadata!M180="","",[1]metadata!M180)</f>
        <v/>
      </c>
      <c r="N180" t="str">
        <f>IF([1]metadata!N180="","",[1]metadata!N180)</f>
        <v/>
      </c>
      <c r="O180" t="str">
        <f>IF([1]metadata!O180="","",[1]metadata!O180)</f>
        <v/>
      </c>
      <c r="P180" t="str">
        <f>IF([1]metadata!P180="","",[1]metadata!P180)</f>
        <v/>
      </c>
      <c r="Q180" t="str">
        <f>IF([1]metadata!Q180="","",[1]metadata!Q180)</f>
        <v/>
      </c>
      <c r="R180" t="str">
        <f>IF([1]metadata!R180="","",[1]metadata!R180)</f>
        <v/>
      </c>
      <c r="S180" t="str">
        <f>IF([1]metadata!S180="","",[1]metadata!S180)</f>
        <v/>
      </c>
      <c r="T180" t="str">
        <f>IF([1]metadata!T180="","",[1]metadata!T180)</f>
        <v/>
      </c>
      <c r="U180" t="str">
        <f>IF([1]metadata!U180="","",[1]metadata!U180)</f>
        <v/>
      </c>
      <c r="V180" t="str">
        <f>IF([1]metadata!V180="","",[1]metadata!V180)</f>
        <v/>
      </c>
      <c r="W180" t="str">
        <f>IF([1]metadata!W180="","",[1]metadata!W180)</f>
        <v/>
      </c>
      <c r="X180" t="str">
        <f>IF([1]metadata!X180="","",[1]metadata!X180)</f>
        <v/>
      </c>
      <c r="Y180" t="str">
        <f>IF([1]metadata!Y180="","",[1]metadata!Y180)</f>
        <v/>
      </c>
      <c r="Z180" t="str">
        <f>IF([1]metadata!Z180="","",[1]metadata!Z180)</f>
        <v/>
      </c>
    </row>
    <row r="181" spans="1:26" x14ac:dyDescent="0.3">
      <c r="A181">
        <f>IF([1]metadata!A181="","",[1]metadata!A181)</f>
        <v>25</v>
      </c>
      <c r="B181" t="str">
        <f>IF([1]metadata!B181="","",[1]metadata!B181)</f>
        <v>25-</v>
      </c>
      <c r="C181" t="str">
        <f>IF([1]metadata!C181="","",[1]metadata!C181)</f>
        <v>LANKINEN, P; RIIHIMAA, AJ</v>
      </c>
      <c r="D181" t="str">
        <f>IF([1]metadata!D181="","",[1]metadata!D181)</f>
        <v>WEAK CIRCADIAN ECLOSION RHYTHMICITY IN CHYMOMYZA-COSTATA (DIPTERA, DROSOPHILIDAE), AND ITS INDEPENDENCE OF DIAPAUSE TYPE</v>
      </c>
      <c r="E181" t="str">
        <f>IF([1]metadata!E181="","",[1]metadata!E181)</f>
        <v>10.1016/0022-1910(92)90033-A</v>
      </c>
      <c r="F181" t="str">
        <f>IF([1]metadata!F181="","",[1]metadata!F181)</f>
        <v>y-askfordata</v>
      </c>
      <c r="G181" t="str">
        <f>IF([1]metadata!G181="","",[1]metadata!G181)</f>
        <v/>
      </c>
      <c r="H181" t="str">
        <f>IF([1]metadata!H181="","",[1]metadata!H181)</f>
        <v/>
      </c>
      <c r="I181" t="str">
        <f>IF([1]metadata!I181="","",[1]metadata!I181)</f>
        <v/>
      </c>
      <c r="J181">
        <f>IF([1]metadata!J181="",0,[1]metadata!J181)</f>
        <v>0</v>
      </c>
      <c r="K181" t="str">
        <f>IF([1]metadata!K181="","",[1]metadata!K181)</f>
        <v/>
      </c>
      <c r="L181" t="str">
        <f>IF([1]metadata!L181="","",[1]metadata!L181)</f>
        <v/>
      </c>
      <c r="M181" t="str">
        <f>IF([1]metadata!M181="","",[1]metadata!M181)</f>
        <v/>
      </c>
      <c r="N181" t="str">
        <f>IF([1]metadata!N181="","",[1]metadata!N181)</f>
        <v/>
      </c>
      <c r="O181" t="str">
        <f>IF([1]metadata!O181="","",[1]metadata!O181)</f>
        <v/>
      </c>
      <c r="P181" t="str">
        <f>IF([1]metadata!P181="","",[1]metadata!P181)</f>
        <v/>
      </c>
      <c r="Q181" t="str">
        <f>IF([1]metadata!Q181="","",[1]metadata!Q181)</f>
        <v/>
      </c>
      <c r="R181" t="str">
        <f>IF([1]metadata!R181="","",[1]metadata!R181)</f>
        <v/>
      </c>
      <c r="S181" t="str">
        <f>IF([1]metadata!S181="","",[1]metadata!S181)</f>
        <v/>
      </c>
      <c r="T181" t="str">
        <f>IF([1]metadata!T181="","",[1]metadata!T181)</f>
        <v/>
      </c>
      <c r="U181" t="str">
        <f>IF([1]metadata!U181="","",[1]metadata!U181)</f>
        <v/>
      </c>
      <c r="V181" t="str">
        <f>IF([1]metadata!V181="","",[1]metadata!V181)</f>
        <v/>
      </c>
      <c r="W181" t="str">
        <f>IF([1]metadata!W181="","",[1]metadata!W181)</f>
        <v/>
      </c>
      <c r="X181" t="str">
        <f>IF([1]metadata!X181="","",[1]metadata!X181)</f>
        <v/>
      </c>
      <c r="Y181" t="str">
        <f>IF([1]metadata!Y181="","",[1]metadata!Y181)</f>
        <v/>
      </c>
      <c r="Z181" t="str">
        <f>IF([1]metadata!Z181="","",[1]metadata!Z181)</f>
        <v/>
      </c>
    </row>
    <row r="182" spans="1:26" x14ac:dyDescent="0.3">
      <c r="A182">
        <f>IF([1]metadata!A182="","",[1]metadata!A182)</f>
        <v>25</v>
      </c>
      <c r="B182" t="str">
        <f>IF([1]metadata!B182="","",[1]metadata!B182)</f>
        <v>25-</v>
      </c>
      <c r="C182" t="str">
        <f>IF([1]metadata!C182="","",[1]metadata!C182)</f>
        <v>LANKINEN, P; RIIHIMAA, AJ</v>
      </c>
      <c r="D182" t="str">
        <f>IF([1]metadata!D182="","",[1]metadata!D182)</f>
        <v>WEAK CIRCADIAN ECLOSION RHYTHMICITY IN CHYMOMYZA-COSTATA (DIPTERA, DROSOPHILIDAE), AND ITS INDEPENDENCE OF DIAPAUSE TYPE</v>
      </c>
      <c r="E182" t="str">
        <f>IF([1]metadata!E182="","",[1]metadata!E182)</f>
        <v>10.1016/0022-1910(92)90033-A</v>
      </c>
      <c r="F182" t="str">
        <f>IF([1]metadata!F182="","",[1]metadata!F182)</f>
        <v>y-askfordata</v>
      </c>
      <c r="G182" t="str">
        <f>IF([1]metadata!G182="","",[1]metadata!G182)</f>
        <v/>
      </c>
      <c r="H182" t="str">
        <f>IF([1]metadata!H182="","",[1]metadata!H182)</f>
        <v/>
      </c>
      <c r="I182" t="str">
        <f>IF([1]metadata!I182="","",[1]metadata!I182)</f>
        <v/>
      </c>
      <c r="J182">
        <f>IF([1]metadata!J182="",0,[1]metadata!J182)</f>
        <v>0</v>
      </c>
      <c r="K182" t="str">
        <f>IF([1]metadata!K182="","",[1]metadata!K182)</f>
        <v/>
      </c>
      <c r="L182" t="str">
        <f>IF([1]metadata!L182="","",[1]metadata!L182)</f>
        <v/>
      </c>
      <c r="M182" t="str">
        <f>IF([1]metadata!M182="","",[1]metadata!M182)</f>
        <v/>
      </c>
      <c r="N182" t="str">
        <f>IF([1]metadata!N182="","",[1]metadata!N182)</f>
        <v/>
      </c>
      <c r="O182" t="str">
        <f>IF([1]metadata!O182="","",[1]metadata!O182)</f>
        <v/>
      </c>
      <c r="P182" t="str">
        <f>IF([1]metadata!P182="","",[1]metadata!P182)</f>
        <v/>
      </c>
      <c r="Q182" t="str">
        <f>IF([1]metadata!Q182="","",[1]metadata!Q182)</f>
        <v/>
      </c>
      <c r="R182" t="str">
        <f>IF([1]metadata!R182="","",[1]metadata!R182)</f>
        <v/>
      </c>
      <c r="S182" t="str">
        <f>IF([1]metadata!S182="","",[1]metadata!S182)</f>
        <v/>
      </c>
      <c r="T182" t="str">
        <f>IF([1]metadata!T182="","",[1]metadata!T182)</f>
        <v/>
      </c>
      <c r="U182" t="str">
        <f>IF([1]metadata!U182="","",[1]metadata!U182)</f>
        <v/>
      </c>
      <c r="V182" t="str">
        <f>IF([1]metadata!V182="","",[1]metadata!V182)</f>
        <v/>
      </c>
      <c r="W182" t="str">
        <f>IF([1]metadata!W182="","",[1]metadata!W182)</f>
        <v/>
      </c>
      <c r="X182" t="str">
        <f>IF([1]metadata!X182="","",[1]metadata!X182)</f>
        <v/>
      </c>
      <c r="Y182" t="str">
        <f>IF([1]metadata!Y182="","",[1]metadata!Y182)</f>
        <v/>
      </c>
      <c r="Z182" t="str">
        <f>IF([1]metadata!Z182="","",[1]metadata!Z182)</f>
        <v/>
      </c>
    </row>
    <row r="183" spans="1:26" x14ac:dyDescent="0.3">
      <c r="A183">
        <f>IF([1]metadata!A183="","",[1]metadata!A183)</f>
        <v>25</v>
      </c>
      <c r="B183" t="str">
        <f>IF([1]metadata!B183="","",[1]metadata!B183)</f>
        <v>25-</v>
      </c>
      <c r="C183" t="str">
        <f>IF([1]metadata!C183="","",[1]metadata!C183)</f>
        <v>LANKINEN, P; RIIHIMAA, AJ</v>
      </c>
      <c r="D183" t="str">
        <f>IF([1]metadata!D183="","",[1]metadata!D183)</f>
        <v>WEAK CIRCADIAN ECLOSION RHYTHMICITY IN CHYMOMYZA-COSTATA (DIPTERA, DROSOPHILIDAE), AND ITS INDEPENDENCE OF DIAPAUSE TYPE</v>
      </c>
      <c r="E183" t="str">
        <f>IF([1]metadata!E183="","",[1]metadata!E183)</f>
        <v>10.1016/0022-1910(92)90033-A</v>
      </c>
      <c r="F183" t="str">
        <f>IF([1]metadata!F183="","",[1]metadata!F183)</f>
        <v>y-askfordata</v>
      </c>
      <c r="G183" t="str">
        <f>IF([1]metadata!G183="","",[1]metadata!G183)</f>
        <v/>
      </c>
      <c r="H183" t="str">
        <f>IF([1]metadata!H183="","",[1]metadata!H183)</f>
        <v/>
      </c>
      <c r="I183" t="str">
        <f>IF([1]metadata!I183="","",[1]metadata!I183)</f>
        <v/>
      </c>
      <c r="J183">
        <f>IF([1]metadata!J183="",0,[1]metadata!J183)</f>
        <v>0</v>
      </c>
      <c r="K183" t="str">
        <f>IF([1]metadata!K183="","",[1]metadata!K183)</f>
        <v/>
      </c>
      <c r="L183" t="str">
        <f>IF([1]metadata!L183="","",[1]metadata!L183)</f>
        <v/>
      </c>
      <c r="M183" t="str">
        <f>IF([1]metadata!M183="","",[1]metadata!M183)</f>
        <v/>
      </c>
      <c r="N183" t="str">
        <f>IF([1]metadata!N183="","",[1]metadata!N183)</f>
        <v/>
      </c>
      <c r="O183" t="str">
        <f>IF([1]metadata!O183="","",[1]metadata!O183)</f>
        <v/>
      </c>
      <c r="P183" t="str">
        <f>IF([1]metadata!P183="","",[1]metadata!P183)</f>
        <v/>
      </c>
      <c r="Q183" t="str">
        <f>IF([1]metadata!Q183="","",[1]metadata!Q183)</f>
        <v/>
      </c>
      <c r="R183" t="str">
        <f>IF([1]metadata!R183="","",[1]metadata!R183)</f>
        <v/>
      </c>
      <c r="S183" t="str">
        <f>IF([1]metadata!S183="","",[1]metadata!S183)</f>
        <v/>
      </c>
      <c r="T183" t="str">
        <f>IF([1]metadata!T183="","",[1]metadata!T183)</f>
        <v/>
      </c>
      <c r="U183" t="str">
        <f>IF([1]metadata!U183="","",[1]metadata!U183)</f>
        <v/>
      </c>
      <c r="V183" t="str">
        <f>IF([1]metadata!V183="","",[1]metadata!V183)</f>
        <v/>
      </c>
      <c r="W183" t="str">
        <f>IF([1]metadata!W183="","",[1]metadata!W183)</f>
        <v/>
      </c>
      <c r="X183" t="str">
        <f>IF([1]metadata!X183="","",[1]metadata!X183)</f>
        <v/>
      </c>
      <c r="Y183" t="str">
        <f>IF([1]metadata!Y183="","",[1]metadata!Y183)</f>
        <v/>
      </c>
      <c r="Z183" t="str">
        <f>IF([1]metadata!Z183="","",[1]metadata!Z183)</f>
        <v/>
      </c>
    </row>
    <row r="184" spans="1:26" x14ac:dyDescent="0.3">
      <c r="A184">
        <f>IF([1]metadata!A184="","",[1]metadata!A184)</f>
        <v>25</v>
      </c>
      <c r="B184" t="str">
        <f>IF([1]metadata!B184="","",[1]metadata!B184)</f>
        <v>25-</v>
      </c>
      <c r="C184" t="str">
        <f>IF([1]metadata!C184="","",[1]metadata!C184)</f>
        <v>LANKINEN, P; RIIHIMAA, AJ</v>
      </c>
      <c r="D184" t="str">
        <f>IF([1]metadata!D184="","",[1]metadata!D184)</f>
        <v>WEAK CIRCADIAN ECLOSION RHYTHMICITY IN CHYMOMYZA-COSTATA (DIPTERA, DROSOPHILIDAE), AND ITS INDEPENDENCE OF DIAPAUSE TYPE</v>
      </c>
      <c r="E184" t="str">
        <f>IF([1]metadata!E184="","",[1]metadata!E184)</f>
        <v>10.1016/0022-1910(92)90033-A</v>
      </c>
      <c r="F184" t="str">
        <f>IF([1]metadata!F184="","",[1]metadata!F184)</f>
        <v>y-askfordata</v>
      </c>
      <c r="G184" t="str">
        <f>IF([1]metadata!G184="","",[1]metadata!G184)</f>
        <v/>
      </c>
      <c r="H184" t="str">
        <f>IF([1]metadata!H184="","",[1]metadata!H184)</f>
        <v/>
      </c>
      <c r="I184" t="str">
        <f>IF([1]metadata!I184="","",[1]metadata!I184)</f>
        <v/>
      </c>
      <c r="J184">
        <f>IF([1]metadata!J184="",0,[1]metadata!J184)</f>
        <v>0</v>
      </c>
      <c r="K184" t="str">
        <f>IF([1]metadata!K184="","",[1]metadata!K184)</f>
        <v/>
      </c>
      <c r="L184" t="str">
        <f>IF([1]metadata!L184="","",[1]metadata!L184)</f>
        <v/>
      </c>
      <c r="M184" t="str">
        <f>IF([1]metadata!M184="","",[1]metadata!M184)</f>
        <v/>
      </c>
      <c r="N184" t="str">
        <f>IF([1]metadata!N184="","",[1]metadata!N184)</f>
        <v/>
      </c>
      <c r="O184" t="str">
        <f>IF([1]metadata!O184="","",[1]metadata!O184)</f>
        <v/>
      </c>
      <c r="P184" t="str">
        <f>IF([1]metadata!P184="","",[1]metadata!P184)</f>
        <v/>
      </c>
      <c r="Q184" t="str">
        <f>IF([1]metadata!Q184="","",[1]metadata!Q184)</f>
        <v/>
      </c>
      <c r="R184" t="str">
        <f>IF([1]metadata!R184="","",[1]metadata!R184)</f>
        <v/>
      </c>
      <c r="S184" t="str">
        <f>IF([1]metadata!S184="","",[1]metadata!S184)</f>
        <v/>
      </c>
      <c r="T184" t="str">
        <f>IF([1]metadata!T184="","",[1]metadata!T184)</f>
        <v/>
      </c>
      <c r="U184" t="str">
        <f>IF([1]metadata!U184="","",[1]metadata!U184)</f>
        <v/>
      </c>
      <c r="V184" t="str">
        <f>IF([1]metadata!V184="","",[1]metadata!V184)</f>
        <v/>
      </c>
      <c r="W184" t="str">
        <f>IF([1]metadata!W184="","",[1]metadata!W184)</f>
        <v/>
      </c>
      <c r="X184" t="str">
        <f>IF([1]metadata!X184="","",[1]metadata!X184)</f>
        <v/>
      </c>
      <c r="Y184" t="str">
        <f>IF([1]metadata!Y184="","",[1]metadata!Y184)</f>
        <v/>
      </c>
      <c r="Z184" t="str">
        <f>IF([1]metadata!Z184="","",[1]metadata!Z184)</f>
        <v/>
      </c>
    </row>
    <row r="185" spans="1:26" x14ac:dyDescent="0.3">
      <c r="A185">
        <f>IF([1]metadata!A185="","",[1]metadata!A185)</f>
        <v>25</v>
      </c>
      <c r="B185" t="str">
        <f>IF([1]metadata!B185="","",[1]metadata!B185)</f>
        <v>25-</v>
      </c>
      <c r="C185" t="str">
        <f>IF([1]metadata!C185="","",[1]metadata!C185)</f>
        <v>LANKINEN, P; RIIHIMAA, AJ</v>
      </c>
      <c r="D185" t="str">
        <f>IF([1]metadata!D185="","",[1]metadata!D185)</f>
        <v>WEAK CIRCADIAN ECLOSION RHYTHMICITY IN CHYMOMYZA-COSTATA (DIPTERA, DROSOPHILIDAE), AND ITS INDEPENDENCE OF DIAPAUSE TYPE</v>
      </c>
      <c r="E185" t="str">
        <f>IF([1]metadata!E185="","",[1]metadata!E185)</f>
        <v>10.1016/0022-1910(92)90033-A</v>
      </c>
      <c r="F185" t="str">
        <f>IF([1]metadata!F185="","",[1]metadata!F185)</f>
        <v>y-askfordata</v>
      </c>
      <c r="G185" t="str">
        <f>IF([1]metadata!G185="","",[1]metadata!G185)</f>
        <v/>
      </c>
      <c r="H185" t="str">
        <f>IF([1]metadata!H185="","",[1]metadata!H185)</f>
        <v/>
      </c>
      <c r="I185" t="str">
        <f>IF([1]metadata!I185="","",[1]metadata!I185)</f>
        <v/>
      </c>
      <c r="J185">
        <f>IF([1]metadata!J185="",0,[1]metadata!J185)</f>
        <v>0</v>
      </c>
      <c r="K185" t="str">
        <f>IF([1]metadata!K185="","",[1]metadata!K185)</f>
        <v/>
      </c>
      <c r="L185" t="str">
        <f>IF([1]metadata!L185="","",[1]metadata!L185)</f>
        <v/>
      </c>
      <c r="M185" t="str">
        <f>IF([1]metadata!M185="","",[1]metadata!M185)</f>
        <v/>
      </c>
      <c r="N185" t="str">
        <f>IF([1]metadata!N185="","",[1]metadata!N185)</f>
        <v/>
      </c>
      <c r="O185" t="str">
        <f>IF([1]metadata!O185="","",[1]metadata!O185)</f>
        <v/>
      </c>
      <c r="P185" t="str">
        <f>IF([1]metadata!P185="","",[1]metadata!P185)</f>
        <v/>
      </c>
      <c r="Q185" t="str">
        <f>IF([1]metadata!Q185="","",[1]metadata!Q185)</f>
        <v/>
      </c>
      <c r="R185" t="str">
        <f>IF([1]metadata!R185="","",[1]metadata!R185)</f>
        <v/>
      </c>
      <c r="S185" t="str">
        <f>IF([1]metadata!S185="","",[1]metadata!S185)</f>
        <v/>
      </c>
      <c r="T185" t="str">
        <f>IF([1]metadata!T185="","",[1]metadata!T185)</f>
        <v/>
      </c>
      <c r="U185" t="str">
        <f>IF([1]metadata!U185="","",[1]metadata!U185)</f>
        <v/>
      </c>
      <c r="V185" t="str">
        <f>IF([1]metadata!V185="","",[1]metadata!V185)</f>
        <v/>
      </c>
      <c r="W185" t="str">
        <f>IF([1]metadata!W185="","",[1]metadata!W185)</f>
        <v/>
      </c>
      <c r="X185" t="str">
        <f>IF([1]metadata!X185="","",[1]metadata!X185)</f>
        <v/>
      </c>
      <c r="Y185" t="str">
        <f>IF([1]metadata!Y185="","",[1]metadata!Y185)</f>
        <v/>
      </c>
      <c r="Z185" t="str">
        <f>IF([1]metadata!Z185="","",[1]metadata!Z185)</f>
        <v/>
      </c>
    </row>
    <row r="186" spans="1:26" x14ac:dyDescent="0.3">
      <c r="A186">
        <f>IF([1]metadata!A186="","",[1]metadata!A186)</f>
        <v>25</v>
      </c>
      <c r="B186" t="str">
        <f>IF([1]metadata!B186="","",[1]metadata!B186)</f>
        <v>25-</v>
      </c>
      <c r="C186" t="str">
        <f>IF([1]metadata!C186="","",[1]metadata!C186)</f>
        <v>LANKINEN, P; RIIHIMAA, AJ</v>
      </c>
      <c r="D186" t="str">
        <f>IF([1]metadata!D186="","",[1]metadata!D186)</f>
        <v>WEAK CIRCADIAN ECLOSION RHYTHMICITY IN CHYMOMYZA-COSTATA (DIPTERA, DROSOPHILIDAE), AND ITS INDEPENDENCE OF DIAPAUSE TYPE</v>
      </c>
      <c r="E186" t="str">
        <f>IF([1]metadata!E186="","",[1]metadata!E186)</f>
        <v>10.1016/0022-1910(92)90033-A</v>
      </c>
      <c r="F186" t="str">
        <f>IF([1]metadata!F186="","",[1]metadata!F186)</f>
        <v>y-askfordata</v>
      </c>
      <c r="G186" t="str">
        <f>IF([1]metadata!G186="","",[1]metadata!G186)</f>
        <v/>
      </c>
      <c r="H186" t="str">
        <f>IF([1]metadata!H186="","",[1]metadata!H186)</f>
        <v/>
      </c>
      <c r="I186" t="str">
        <f>IF([1]metadata!I186="","",[1]metadata!I186)</f>
        <v/>
      </c>
      <c r="J186">
        <f>IF([1]metadata!J186="",0,[1]metadata!J186)</f>
        <v>0</v>
      </c>
      <c r="K186" t="str">
        <f>IF([1]metadata!K186="","",[1]metadata!K186)</f>
        <v/>
      </c>
      <c r="L186" t="str">
        <f>IF([1]metadata!L186="","",[1]metadata!L186)</f>
        <v/>
      </c>
      <c r="M186" t="str">
        <f>IF([1]metadata!M186="","",[1]metadata!M186)</f>
        <v/>
      </c>
      <c r="N186" t="str">
        <f>IF([1]metadata!N186="","",[1]metadata!N186)</f>
        <v/>
      </c>
      <c r="O186" t="str">
        <f>IF([1]metadata!O186="","",[1]metadata!O186)</f>
        <v/>
      </c>
      <c r="P186" t="str">
        <f>IF([1]metadata!P186="","",[1]metadata!P186)</f>
        <v/>
      </c>
      <c r="Q186" t="str">
        <f>IF([1]metadata!Q186="","",[1]metadata!Q186)</f>
        <v/>
      </c>
      <c r="R186" t="str">
        <f>IF([1]metadata!R186="","",[1]metadata!R186)</f>
        <v/>
      </c>
      <c r="S186" t="str">
        <f>IF([1]metadata!S186="","",[1]metadata!S186)</f>
        <v/>
      </c>
      <c r="T186" t="str">
        <f>IF([1]metadata!T186="","",[1]metadata!T186)</f>
        <v/>
      </c>
      <c r="U186" t="str">
        <f>IF([1]metadata!U186="","",[1]metadata!U186)</f>
        <v/>
      </c>
      <c r="V186" t="str">
        <f>IF([1]metadata!V186="","",[1]metadata!V186)</f>
        <v/>
      </c>
      <c r="W186" t="str">
        <f>IF([1]metadata!W186="","",[1]metadata!W186)</f>
        <v/>
      </c>
      <c r="X186" t="str">
        <f>IF([1]metadata!X186="","",[1]metadata!X186)</f>
        <v/>
      </c>
      <c r="Y186" t="str">
        <f>IF([1]metadata!Y186="","",[1]metadata!Y186)</f>
        <v/>
      </c>
      <c r="Z186" t="str">
        <f>IF([1]metadata!Z186="","",[1]metadata!Z186)</f>
        <v/>
      </c>
    </row>
    <row r="187" spans="1:26" x14ac:dyDescent="0.3">
      <c r="A187">
        <f>IF([1]metadata!A187="","",[1]metadata!A187)</f>
        <v>25</v>
      </c>
      <c r="B187" t="str">
        <f>IF([1]metadata!B187="","",[1]metadata!B187)</f>
        <v>25-</v>
      </c>
      <c r="C187" t="str">
        <f>IF([1]metadata!C187="","",[1]metadata!C187)</f>
        <v>LANKINEN, P; RIIHIMAA, AJ</v>
      </c>
      <c r="D187" t="str">
        <f>IF([1]metadata!D187="","",[1]metadata!D187)</f>
        <v>WEAK CIRCADIAN ECLOSION RHYTHMICITY IN CHYMOMYZA-COSTATA (DIPTERA, DROSOPHILIDAE), AND ITS INDEPENDENCE OF DIAPAUSE TYPE</v>
      </c>
      <c r="E187" t="str">
        <f>IF([1]metadata!E187="","",[1]metadata!E187)</f>
        <v>10.1016/0022-1910(92)90033-A</v>
      </c>
      <c r="F187" t="str">
        <f>IF([1]metadata!F187="","",[1]metadata!F187)</f>
        <v>y-askfordata</v>
      </c>
      <c r="G187" t="str">
        <f>IF([1]metadata!G187="","",[1]metadata!G187)</f>
        <v/>
      </c>
      <c r="H187" t="str">
        <f>IF([1]metadata!H187="","",[1]metadata!H187)</f>
        <v/>
      </c>
      <c r="I187" t="str">
        <f>IF([1]metadata!I187="","",[1]metadata!I187)</f>
        <v/>
      </c>
      <c r="J187">
        <f>IF([1]metadata!J187="",0,[1]metadata!J187)</f>
        <v>0</v>
      </c>
      <c r="K187" t="str">
        <f>IF([1]metadata!K187="","",[1]metadata!K187)</f>
        <v/>
      </c>
      <c r="L187" t="str">
        <f>IF([1]metadata!L187="","",[1]metadata!L187)</f>
        <v/>
      </c>
      <c r="M187" t="str">
        <f>IF([1]metadata!M187="","",[1]metadata!M187)</f>
        <v/>
      </c>
      <c r="N187" t="str">
        <f>IF([1]metadata!N187="","",[1]metadata!N187)</f>
        <v/>
      </c>
      <c r="O187" t="str">
        <f>IF([1]metadata!O187="","",[1]metadata!O187)</f>
        <v/>
      </c>
      <c r="P187" t="str">
        <f>IF([1]metadata!P187="","",[1]metadata!P187)</f>
        <v/>
      </c>
      <c r="Q187" t="str">
        <f>IF([1]metadata!Q187="","",[1]metadata!Q187)</f>
        <v/>
      </c>
      <c r="R187" t="str">
        <f>IF([1]metadata!R187="","",[1]metadata!R187)</f>
        <v/>
      </c>
      <c r="S187" t="str">
        <f>IF([1]metadata!S187="","",[1]metadata!S187)</f>
        <v/>
      </c>
      <c r="T187" t="str">
        <f>IF([1]metadata!T187="","",[1]metadata!T187)</f>
        <v/>
      </c>
      <c r="U187" t="str">
        <f>IF([1]metadata!U187="","",[1]metadata!U187)</f>
        <v/>
      </c>
      <c r="V187" t="str">
        <f>IF([1]metadata!V187="","",[1]metadata!V187)</f>
        <v/>
      </c>
      <c r="W187" t="str">
        <f>IF([1]metadata!W187="","",[1]metadata!W187)</f>
        <v/>
      </c>
      <c r="X187" t="str">
        <f>IF([1]metadata!X187="","",[1]metadata!X187)</f>
        <v/>
      </c>
      <c r="Y187" t="str">
        <f>IF([1]metadata!Y187="","",[1]metadata!Y187)</f>
        <v/>
      </c>
      <c r="Z187" t="str">
        <f>IF([1]metadata!Z187="","",[1]metadata!Z187)</f>
        <v/>
      </c>
    </row>
    <row r="188" spans="1:26" hidden="1" x14ac:dyDescent="0.3">
      <c r="A188">
        <f>IF([1]metadata!A188="","",[1]metadata!A188)</f>
        <v>26</v>
      </c>
      <c r="B188" t="str">
        <f>IF([1]metadata!B188="","",[1]metadata!B188)</f>
        <v>26-Pelkosenniemi</v>
      </c>
      <c r="C188" t="str">
        <f>IF([1]metadata!C188="","",[1]metadata!C188)</f>
        <v>Lankinen, P; Tyukmaeva, VI; Hoikkala, A</v>
      </c>
      <c r="D188" t="str">
        <f>IF([1]metadata!D188="","",[1]metadata!D188)</f>
        <v>Northern Drosophila montana flies show variation both within and between cline populations in the critical day length evoking reproductive diapause</v>
      </c>
      <c r="E188" t="str">
        <f>IF([1]metadata!E188="","",[1]metadata!E188)</f>
        <v>10.1016/j.jinsphys.2013.05.006</v>
      </c>
      <c r="F188" t="str">
        <f>IF([1]metadata!F188="","",[1]metadata!F188)</f>
        <v>y</v>
      </c>
      <c r="G188" t="str">
        <f>IF([1]metadata!G188="","",[1]metadata!G188)</f>
        <v>a</v>
      </c>
      <c r="H188" t="str">
        <f>IF([1]metadata!H188="","",[1]metadata!H188)</f>
        <v>i</v>
      </c>
      <c r="I188">
        <f>IF([1]metadata!I188="","",[1]metadata!I188)</f>
        <v>105</v>
      </c>
      <c r="J188">
        <f>IF([1]metadata!J188="",0,[1]metadata!J188)</f>
        <v>14</v>
      </c>
      <c r="K188" t="str">
        <f>IF([1]metadata!K188="","",[1]metadata!K188)</f>
        <v/>
      </c>
      <c r="L188" t="str">
        <f>IF([1]metadata!L188="","",[1]metadata!L188)</f>
        <v>drosophila montana</v>
      </c>
      <c r="M188" t="str">
        <f>IF([1]metadata!M188="","",[1]metadata!M188)</f>
        <v>diptera</v>
      </c>
      <c r="N188" t="str">
        <f>IF([1]metadata!N188="","",[1]metadata!N188)</f>
        <v>Pelkosenniemi</v>
      </c>
      <c r="O188" t="str">
        <f>IF([1]metadata!O188="","",[1]metadata!O188)</f>
        <v>67.1N</v>
      </c>
      <c r="P188" t="str">
        <f>IF([1]metadata!P188="","",[1]metadata!P188)</f>
        <v>27.3E</v>
      </c>
      <c r="Q188" t="str">
        <f>IF([1]metadata!Q188="","",[1]metadata!Q188)</f>
        <v/>
      </c>
      <c r="R188" t="str">
        <f>IF([1]metadata!R188="","",[1]metadata!R188)</f>
        <v/>
      </c>
      <c r="S188" t="str">
        <f>IF([1]metadata!S188="","",[1]metadata!S188)</f>
        <v/>
      </c>
      <c r="T188">
        <f>IF([1]metadata!T188="","",[1]metadata!T188)</f>
        <v>100</v>
      </c>
      <c r="U188" t="str">
        <f>IF([1]metadata!U188="","",[1]metadata!U188)</f>
        <v>global average</v>
      </c>
      <c r="V188">
        <f>IF([1]metadata!V188="","",[1]metadata!V188)</f>
        <v>14</v>
      </c>
      <c r="W188" t="str">
        <f>IF([1]metadata!W188="","",[1]metadata!W188)</f>
        <v>t26</v>
      </c>
      <c r="X188">
        <f>IF([1]metadata!X188="","",[1]metadata!X188)</f>
        <v>21</v>
      </c>
      <c r="Y188" t="str">
        <f>IF([1]metadata!Y188="","",[1]metadata!Y188)</f>
        <v>adult</v>
      </c>
      <c r="Z188" t="str">
        <f>IF([1]metadata!Z188="","",[1]metadata!Z188)</f>
        <v/>
      </c>
    </row>
    <row r="189" spans="1:26" hidden="1" x14ac:dyDescent="0.3">
      <c r="A189">
        <f>IF([1]metadata!A189="","",[1]metadata!A189)</f>
        <v>26</v>
      </c>
      <c r="B189" t="str">
        <f>IF([1]metadata!B189="","",[1]metadata!B189)</f>
        <v>26-Oulanka</v>
      </c>
      <c r="C189" t="str">
        <f>IF([1]metadata!C189="","",[1]metadata!C189)</f>
        <v>Lankinen, P; Tyukmaeva, VI; Hoikkala, A</v>
      </c>
      <c r="D189" t="str">
        <f>IF([1]metadata!D189="","",[1]metadata!D189)</f>
        <v>Northern Drosophila montana flies show variation both within and between cline populations in the critical day length evoking reproductive diapause</v>
      </c>
      <c r="E189" t="str">
        <f>IF([1]metadata!E189="","",[1]metadata!E189)</f>
        <v>10.1016/j.jinsphys.2013.05.006</v>
      </c>
      <c r="F189" t="str">
        <f>IF([1]metadata!F189="","",[1]metadata!F189)</f>
        <v>y</v>
      </c>
      <c r="G189" t="str">
        <f>IF([1]metadata!G189="","",[1]metadata!G189)</f>
        <v>a</v>
      </c>
      <c r="H189" t="str">
        <f>IF([1]metadata!H189="","",[1]metadata!H189)</f>
        <v>i</v>
      </c>
      <c r="I189">
        <f>IF([1]metadata!I189="","",[1]metadata!I189)</f>
        <v>105</v>
      </c>
      <c r="J189">
        <f>IF([1]metadata!J189="",0,[1]metadata!J189)</f>
        <v>44</v>
      </c>
      <c r="K189" t="str">
        <f>IF([1]metadata!K189="","",[1]metadata!K189)</f>
        <v/>
      </c>
      <c r="L189" t="str">
        <f>IF([1]metadata!L189="","",[1]metadata!L189)</f>
        <v>drosophila montana</v>
      </c>
      <c r="M189" t="str">
        <f>IF([1]metadata!M189="","",[1]metadata!M189)</f>
        <v>diptera</v>
      </c>
      <c r="N189" t="str">
        <f>IF([1]metadata!N189="","",[1]metadata!N189)</f>
        <v>Oulanka</v>
      </c>
      <c r="O189" t="str">
        <f>IF([1]metadata!O189="","",[1]metadata!O189)</f>
        <v>66.4N</v>
      </c>
      <c r="P189" t="str">
        <f>IF([1]metadata!P189="","",[1]metadata!P189)</f>
        <v>29.2E</v>
      </c>
      <c r="Q189" t="str">
        <f>IF([1]metadata!Q189="","",[1]metadata!Q189)</f>
        <v/>
      </c>
      <c r="R189" t="str">
        <f>IF([1]metadata!R189="","",[1]metadata!R189)</f>
        <v/>
      </c>
      <c r="S189" t="str">
        <f>IF([1]metadata!S189="","",[1]metadata!S189)</f>
        <v/>
      </c>
      <c r="T189">
        <f>IF([1]metadata!T189="","",[1]metadata!T189)</f>
        <v>100</v>
      </c>
      <c r="U189" t="str">
        <f>IF([1]metadata!U189="","",[1]metadata!U189)</f>
        <v>global average</v>
      </c>
      <c r="V189">
        <f>IF([1]metadata!V189="","",[1]metadata!V189)</f>
        <v>44</v>
      </c>
      <c r="W189" t="str">
        <f>IF([1]metadata!W189="","",[1]metadata!W189)</f>
        <v>t26</v>
      </c>
      <c r="X189">
        <f>IF([1]metadata!X189="","",[1]metadata!X189)</f>
        <v>21</v>
      </c>
      <c r="Y189" t="str">
        <f>IF([1]metadata!Y189="","",[1]metadata!Y189)</f>
        <v>adult</v>
      </c>
      <c r="Z189" t="str">
        <f>IF([1]metadata!Z189="","",[1]metadata!Z189)</f>
        <v/>
      </c>
    </row>
    <row r="190" spans="1:26" hidden="1" x14ac:dyDescent="0.3">
      <c r="A190">
        <f>IF([1]metadata!A190="","",[1]metadata!A190)</f>
        <v>26</v>
      </c>
      <c r="B190" t="str">
        <f>IF([1]metadata!B190="","",[1]metadata!B190)</f>
        <v>26-Kemi</v>
      </c>
      <c r="C190" t="str">
        <f>IF([1]metadata!C190="","",[1]metadata!C190)</f>
        <v>Lankinen, P; Tyukmaeva, VI; Hoikkala, A</v>
      </c>
      <c r="D190" t="str">
        <f>IF([1]metadata!D190="","",[1]metadata!D190)</f>
        <v>Northern Drosophila montana flies show variation both within and between cline populations in the critical day length evoking reproductive diapause</v>
      </c>
      <c r="E190" t="str">
        <f>IF([1]metadata!E190="","",[1]metadata!E190)</f>
        <v>10.1016/j.jinsphys.2013.05.006</v>
      </c>
      <c r="F190" t="str">
        <f>IF([1]metadata!F190="","",[1]metadata!F190)</f>
        <v>y</v>
      </c>
      <c r="G190" t="str">
        <f>IF([1]metadata!G190="","",[1]metadata!G190)</f>
        <v>a</v>
      </c>
      <c r="H190" t="str">
        <f>IF([1]metadata!H190="","",[1]metadata!H190)</f>
        <v>i</v>
      </c>
      <c r="I190">
        <f>IF([1]metadata!I190="","",[1]metadata!I190)</f>
        <v>105</v>
      </c>
      <c r="J190">
        <f>IF([1]metadata!J190="",0,[1]metadata!J190)</f>
        <v>7</v>
      </c>
      <c r="K190" t="str">
        <f>IF([1]metadata!K190="","",[1]metadata!K190)</f>
        <v/>
      </c>
      <c r="L190" t="str">
        <f>IF([1]metadata!L190="","",[1]metadata!L190)</f>
        <v>drosophila montana</v>
      </c>
      <c r="M190" t="str">
        <f>IF([1]metadata!M190="","",[1]metadata!M190)</f>
        <v>diptera</v>
      </c>
      <c r="N190" t="str">
        <f>IF([1]metadata!N190="","",[1]metadata!N190)</f>
        <v>Kemi</v>
      </c>
      <c r="O190" t="str">
        <f>IF([1]metadata!O190="","",[1]metadata!O190)</f>
        <v>65.7N</v>
      </c>
      <c r="P190" t="str">
        <f>IF([1]metadata!P190="","",[1]metadata!P190)</f>
        <v>24.7E</v>
      </c>
      <c r="Q190" t="str">
        <f>IF([1]metadata!Q190="","",[1]metadata!Q190)</f>
        <v/>
      </c>
      <c r="R190" t="str">
        <f>IF([1]metadata!R190="","",[1]metadata!R190)</f>
        <v/>
      </c>
      <c r="S190" t="str">
        <f>IF([1]metadata!S190="","",[1]metadata!S190)</f>
        <v/>
      </c>
      <c r="T190">
        <f>IF([1]metadata!T190="","",[1]metadata!T190)</f>
        <v>100</v>
      </c>
      <c r="U190" t="str">
        <f>IF([1]metadata!U190="","",[1]metadata!U190)</f>
        <v>global average</v>
      </c>
      <c r="V190">
        <f>IF([1]metadata!V190="","",[1]metadata!V190)</f>
        <v>7</v>
      </c>
      <c r="W190" t="str">
        <f>IF([1]metadata!W190="","",[1]metadata!W190)</f>
        <v>t26</v>
      </c>
      <c r="X190">
        <f>IF([1]metadata!X190="","",[1]metadata!X190)</f>
        <v>21</v>
      </c>
      <c r="Y190" t="str">
        <f>IF([1]metadata!Y190="","",[1]metadata!Y190)</f>
        <v>adult</v>
      </c>
      <c r="Z190" t="str">
        <f>IF([1]metadata!Z190="","",[1]metadata!Z190)</f>
        <v/>
      </c>
    </row>
    <row r="191" spans="1:26" hidden="1" x14ac:dyDescent="0.3">
      <c r="A191">
        <f>IF([1]metadata!A191="","",[1]metadata!A191)</f>
        <v>26</v>
      </c>
      <c r="B191" t="str">
        <f>IF([1]metadata!B191="","",[1]metadata!B191)</f>
        <v>26-Pudasjärvi</v>
      </c>
      <c r="C191" t="str">
        <f>IF([1]metadata!C191="","",[1]metadata!C191)</f>
        <v>Lankinen, P; Tyukmaeva, VI; Hoikkala, A</v>
      </c>
      <c r="D191" t="str">
        <f>IF([1]metadata!D191="","",[1]metadata!D191)</f>
        <v>Northern Drosophila montana flies show variation both within and between cline populations in the critical day length evoking reproductive diapause</v>
      </c>
      <c r="E191" t="str">
        <f>IF([1]metadata!E191="","",[1]metadata!E191)</f>
        <v>10.1016/j.jinsphys.2013.05.006</v>
      </c>
      <c r="F191" t="str">
        <f>IF([1]metadata!F191="","",[1]metadata!F191)</f>
        <v>y</v>
      </c>
      <c r="G191" t="str">
        <f>IF([1]metadata!G191="","",[1]metadata!G191)</f>
        <v>a</v>
      </c>
      <c r="H191" t="str">
        <f>IF([1]metadata!H191="","",[1]metadata!H191)</f>
        <v>i</v>
      </c>
      <c r="I191">
        <f>IF([1]metadata!I191="","",[1]metadata!I191)</f>
        <v>105</v>
      </c>
      <c r="J191">
        <f>IF([1]metadata!J191="",0,[1]metadata!J191)</f>
        <v>15</v>
      </c>
      <c r="K191" t="str">
        <f>IF([1]metadata!K191="","",[1]metadata!K191)</f>
        <v/>
      </c>
      <c r="L191" t="str">
        <f>IF([1]metadata!L191="","",[1]metadata!L191)</f>
        <v>drosophila montana</v>
      </c>
      <c r="M191" t="str">
        <f>IF([1]metadata!M191="","",[1]metadata!M191)</f>
        <v>diptera</v>
      </c>
      <c r="N191" t="str">
        <f>IF([1]metadata!N191="","",[1]metadata!N191)</f>
        <v>Pudasjärvi</v>
      </c>
      <c r="O191" t="str">
        <f>IF([1]metadata!O191="","",[1]metadata!O191)</f>
        <v>65.4N</v>
      </c>
      <c r="P191" t="str">
        <f>IF([1]metadata!P191="","",[1]metadata!P191)</f>
        <v>27.0E</v>
      </c>
      <c r="Q191" t="str">
        <f>IF([1]metadata!Q191="","",[1]metadata!Q191)</f>
        <v/>
      </c>
      <c r="R191" t="str">
        <f>IF([1]metadata!R191="","",[1]metadata!R191)</f>
        <v/>
      </c>
      <c r="S191" t="str">
        <f>IF([1]metadata!S191="","",[1]metadata!S191)</f>
        <v/>
      </c>
      <c r="T191">
        <f>IF([1]metadata!T191="","",[1]metadata!T191)</f>
        <v>100</v>
      </c>
      <c r="U191" t="str">
        <f>IF([1]metadata!U191="","",[1]metadata!U191)</f>
        <v>global average</v>
      </c>
      <c r="V191">
        <f>IF([1]metadata!V191="","",[1]metadata!V191)</f>
        <v>15</v>
      </c>
      <c r="W191" t="str">
        <f>IF([1]metadata!W191="","",[1]metadata!W191)</f>
        <v>t26</v>
      </c>
      <c r="X191">
        <f>IF([1]metadata!X191="","",[1]metadata!X191)</f>
        <v>21</v>
      </c>
      <c r="Y191" t="str">
        <f>IF([1]metadata!Y191="","",[1]metadata!Y191)</f>
        <v>adult</v>
      </c>
      <c r="Z191" t="str">
        <f>IF([1]metadata!Z191="","",[1]metadata!Z191)</f>
        <v/>
      </c>
    </row>
    <row r="192" spans="1:26" hidden="1" x14ac:dyDescent="0.3">
      <c r="A192">
        <f>IF([1]metadata!A192="","",[1]metadata!A192)</f>
        <v>26</v>
      </c>
      <c r="B192" t="str">
        <f>IF([1]metadata!B192="","",[1]metadata!B192)</f>
        <v>26-Paltamo</v>
      </c>
      <c r="C192" t="str">
        <f>IF([1]metadata!C192="","",[1]metadata!C192)</f>
        <v>Lankinen, P; Tyukmaeva, VI; Hoikkala, A</v>
      </c>
      <c r="D192" t="str">
        <f>IF([1]metadata!D192="","",[1]metadata!D192)</f>
        <v>Northern Drosophila montana flies show variation both within and between cline populations in the critical day length evoking reproductive diapause</v>
      </c>
      <c r="E192" t="str">
        <f>IF([1]metadata!E192="","",[1]metadata!E192)</f>
        <v>10.1016/j.jinsphys.2013.05.006</v>
      </c>
      <c r="F192" t="str">
        <f>IF([1]metadata!F192="","",[1]metadata!F192)</f>
        <v>y</v>
      </c>
      <c r="G192" t="str">
        <f>IF([1]metadata!G192="","",[1]metadata!G192)</f>
        <v>a</v>
      </c>
      <c r="H192" t="str">
        <f>IF([1]metadata!H192="","",[1]metadata!H192)</f>
        <v>i</v>
      </c>
      <c r="I192">
        <f>IF([1]metadata!I192="","",[1]metadata!I192)</f>
        <v>105</v>
      </c>
      <c r="J192">
        <f>IF([1]metadata!J192="",0,[1]metadata!J192)</f>
        <v>6</v>
      </c>
      <c r="K192" t="str">
        <f>IF([1]metadata!K192="","",[1]metadata!K192)</f>
        <v/>
      </c>
      <c r="L192" t="str">
        <f>IF([1]metadata!L192="","",[1]metadata!L192)</f>
        <v>drosophila montana</v>
      </c>
      <c r="M192" t="str">
        <f>IF([1]metadata!M192="","",[1]metadata!M192)</f>
        <v>diptera</v>
      </c>
      <c r="N192" t="str">
        <f>IF([1]metadata!N192="","",[1]metadata!N192)</f>
        <v>Paltamo</v>
      </c>
      <c r="O192" t="str">
        <f>IF([1]metadata!O192="","",[1]metadata!O192)</f>
        <v>64.3N</v>
      </c>
      <c r="P192" t="str">
        <f>IF([1]metadata!P192="","",[1]metadata!P192)</f>
        <v>27.9E</v>
      </c>
      <c r="Q192" t="str">
        <f>IF([1]metadata!Q192="","",[1]metadata!Q192)</f>
        <v/>
      </c>
      <c r="R192" t="str">
        <f>IF([1]metadata!R192="","",[1]metadata!R192)</f>
        <v/>
      </c>
      <c r="S192" t="str">
        <f>IF([1]metadata!S192="","",[1]metadata!S192)</f>
        <v/>
      </c>
      <c r="T192">
        <f>IF([1]metadata!T192="","",[1]metadata!T192)</f>
        <v>100</v>
      </c>
      <c r="U192" t="str">
        <f>IF([1]metadata!U192="","",[1]metadata!U192)</f>
        <v>global average</v>
      </c>
      <c r="V192">
        <f>IF([1]metadata!V192="","",[1]metadata!V192)</f>
        <v>6</v>
      </c>
      <c r="W192" t="str">
        <f>IF([1]metadata!W192="","",[1]metadata!W192)</f>
        <v>t26</v>
      </c>
      <c r="X192">
        <f>IF([1]metadata!X192="","",[1]metadata!X192)</f>
        <v>21</v>
      </c>
      <c r="Y192" t="str">
        <f>IF([1]metadata!Y192="","",[1]metadata!Y192)</f>
        <v>adult</v>
      </c>
      <c r="Z192" t="str">
        <f>IF([1]metadata!Z192="","",[1]metadata!Z192)</f>
        <v/>
      </c>
    </row>
    <row r="193" spans="1:26" hidden="1" x14ac:dyDescent="0.3">
      <c r="A193">
        <f>IF([1]metadata!A193="","",[1]metadata!A193)</f>
        <v>26</v>
      </c>
      <c r="B193" t="str">
        <f>IF([1]metadata!B193="","",[1]metadata!B193)</f>
        <v>26-Jyväskylä</v>
      </c>
      <c r="C193" t="str">
        <f>IF([1]metadata!C193="","",[1]metadata!C193)</f>
        <v>Lankinen, P; Tyukmaeva, VI; Hoikkala, A</v>
      </c>
      <c r="D193" t="str">
        <f>IF([1]metadata!D193="","",[1]metadata!D193)</f>
        <v>Northern Drosophila montana flies show variation both within and between cline populations in the critical day length evoking reproductive diapause</v>
      </c>
      <c r="E193" t="str">
        <f>IF([1]metadata!E193="","",[1]metadata!E193)</f>
        <v>10.1016/j.jinsphys.2013.05.006</v>
      </c>
      <c r="F193" t="str">
        <f>IF([1]metadata!F193="","",[1]metadata!F193)</f>
        <v>y</v>
      </c>
      <c r="G193" t="str">
        <f>IF([1]metadata!G193="","",[1]metadata!G193)</f>
        <v>a</v>
      </c>
      <c r="H193" t="str">
        <f>IF([1]metadata!H193="","",[1]metadata!H193)</f>
        <v>i</v>
      </c>
      <c r="I193">
        <f>IF([1]metadata!I193="","",[1]metadata!I193)</f>
        <v>105</v>
      </c>
      <c r="J193">
        <f>IF([1]metadata!J193="",0,[1]metadata!J193)</f>
        <v>7</v>
      </c>
      <c r="K193" t="str">
        <f>IF([1]metadata!K193="","",[1]metadata!K193)</f>
        <v/>
      </c>
      <c r="L193" t="str">
        <f>IF([1]metadata!L193="","",[1]metadata!L193)</f>
        <v>drosophila montana</v>
      </c>
      <c r="M193" t="str">
        <f>IF([1]metadata!M193="","",[1]metadata!M193)</f>
        <v>diptera</v>
      </c>
      <c r="N193" t="str">
        <f>IF([1]metadata!N193="","",[1]metadata!N193)</f>
        <v>Jyväskylä</v>
      </c>
      <c r="O193" t="str">
        <f>IF([1]metadata!O193="","",[1]metadata!O193)</f>
        <v>62.2N</v>
      </c>
      <c r="P193" t="str">
        <f>IF([1]metadata!P193="","",[1]metadata!P193)</f>
        <v>25.7E</v>
      </c>
      <c r="Q193" t="str">
        <f>IF([1]metadata!Q193="","",[1]metadata!Q193)</f>
        <v/>
      </c>
      <c r="R193" t="str">
        <f>IF([1]metadata!R193="","",[1]metadata!R193)</f>
        <v/>
      </c>
      <c r="S193" t="str">
        <f>IF([1]metadata!S193="","",[1]metadata!S193)</f>
        <v/>
      </c>
      <c r="T193">
        <f>IF([1]metadata!T193="","",[1]metadata!T193)</f>
        <v>100</v>
      </c>
      <c r="U193" t="str">
        <f>IF([1]metadata!U193="","",[1]metadata!U193)</f>
        <v>global average</v>
      </c>
      <c r="V193">
        <f>IF([1]metadata!V193="","",[1]metadata!V193)</f>
        <v>7</v>
      </c>
      <c r="W193" t="str">
        <f>IF([1]metadata!W193="","",[1]metadata!W193)</f>
        <v>t26</v>
      </c>
      <c r="X193">
        <f>IF([1]metadata!X193="","",[1]metadata!X193)</f>
        <v>21</v>
      </c>
      <c r="Y193" t="str">
        <f>IF([1]metadata!Y193="","",[1]metadata!Y193)</f>
        <v>adult</v>
      </c>
      <c r="Z193" t="str">
        <f>IF([1]metadata!Z193="","",[1]metadata!Z193)</f>
        <v/>
      </c>
    </row>
    <row r="194" spans="1:26" hidden="1" x14ac:dyDescent="0.3">
      <c r="A194">
        <f>IF([1]metadata!A194="","",[1]metadata!A194)</f>
        <v>26</v>
      </c>
      <c r="B194" t="str">
        <f>IF([1]metadata!B194="","",[1]metadata!B194)</f>
        <v>26-Lahti</v>
      </c>
      <c r="C194" t="str">
        <f>IF([1]metadata!C194="","",[1]metadata!C194)</f>
        <v>Lankinen, P; Tyukmaeva, VI; Hoikkala, A</v>
      </c>
      <c r="D194" t="str">
        <f>IF([1]metadata!D194="","",[1]metadata!D194)</f>
        <v>Northern Drosophila montana flies show variation both within and between cline populations in the critical day length evoking reproductive diapause</v>
      </c>
      <c r="E194" t="str">
        <f>IF([1]metadata!E194="","",[1]metadata!E194)</f>
        <v>10.1016/j.jinsphys.2013.05.006</v>
      </c>
      <c r="F194" t="str">
        <f>IF([1]metadata!F194="","",[1]metadata!F194)</f>
        <v>y</v>
      </c>
      <c r="G194" t="str">
        <f>IF([1]metadata!G194="","",[1]metadata!G194)</f>
        <v>a</v>
      </c>
      <c r="H194" t="str">
        <f>IF([1]metadata!H194="","",[1]metadata!H194)</f>
        <v>i</v>
      </c>
      <c r="I194">
        <f>IF([1]metadata!I194="","",[1]metadata!I194)</f>
        <v>105</v>
      </c>
      <c r="J194">
        <f>IF([1]metadata!J194="",0,[1]metadata!J194)</f>
        <v>12</v>
      </c>
      <c r="K194" t="str">
        <f>IF([1]metadata!K194="","",[1]metadata!K194)</f>
        <v/>
      </c>
      <c r="L194" t="str">
        <f>IF([1]metadata!L194="","",[1]metadata!L194)</f>
        <v>drosophila montana</v>
      </c>
      <c r="M194" t="str">
        <f>IF([1]metadata!M194="","",[1]metadata!M194)</f>
        <v>diptera</v>
      </c>
      <c r="N194" t="str">
        <f>IF([1]metadata!N194="","",[1]metadata!N194)</f>
        <v>Lahti</v>
      </c>
      <c r="O194">
        <f>IF([1]metadata!O194="","",[1]metadata!O194)</f>
        <v>61.1</v>
      </c>
      <c r="P194" t="str">
        <f>IF([1]metadata!P194="","",[1]metadata!P194)</f>
        <v>25.7E</v>
      </c>
      <c r="Q194" t="str">
        <f>IF([1]metadata!Q194="","",[1]metadata!Q194)</f>
        <v/>
      </c>
      <c r="R194" t="str">
        <f>IF([1]metadata!R194="","",[1]metadata!R194)</f>
        <v/>
      </c>
      <c r="S194" t="str">
        <f>IF([1]metadata!S194="","",[1]metadata!S194)</f>
        <v/>
      </c>
      <c r="T194">
        <f>IF([1]metadata!T194="","",[1]metadata!T194)</f>
        <v>100</v>
      </c>
      <c r="U194" t="str">
        <f>IF([1]metadata!U194="","",[1]metadata!U194)</f>
        <v>global average</v>
      </c>
      <c r="V194">
        <f>IF([1]metadata!V194="","",[1]metadata!V194)</f>
        <v>12</v>
      </c>
      <c r="W194" t="str">
        <f>IF([1]metadata!W194="","",[1]metadata!W194)</f>
        <v>t26</v>
      </c>
      <c r="X194">
        <f>IF([1]metadata!X194="","",[1]metadata!X194)</f>
        <v>21</v>
      </c>
      <c r="Y194" t="str">
        <f>IF([1]metadata!Y194="","",[1]metadata!Y194)</f>
        <v>adult</v>
      </c>
      <c r="Z194" t="str">
        <f>IF([1]metadata!Z194="","",[1]metadata!Z194)</f>
        <v/>
      </c>
    </row>
    <row r="195" spans="1:26" hidden="1" x14ac:dyDescent="0.3">
      <c r="A195">
        <f>IF([1]metadata!A195="","",[1]metadata!A195)</f>
        <v>27</v>
      </c>
      <c r="B195" t="str">
        <f>IF([1]metadata!B195="","",[1]metadata!B195)</f>
        <v>27-Padua_A</v>
      </c>
      <c r="C195" t="str">
        <f>IF([1]metadata!C195="","",[1]metadata!C195)</f>
        <v>Lehmann, P; Lyytinen, A; Piiroinen, S; Lindstrom, L</v>
      </c>
      <c r="D195" t="str">
        <f>IF([1]metadata!D195="","",[1]metadata!D195)</f>
        <v>Latitudinal differences in diapause related photoperiodic responses of European Colorado potato beetles (Leptinotarsa decemlineata)</v>
      </c>
      <c r="E195" t="str">
        <f>IF([1]metadata!E195="","",[1]metadata!E195)</f>
        <v>10.1007/s10682-015-9755-x</v>
      </c>
      <c r="F195" t="str">
        <f>IF([1]metadata!F195="","",[1]metadata!F195)</f>
        <v>y</v>
      </c>
      <c r="G195" t="str">
        <f>IF([1]metadata!G195="","",[1]metadata!G195)</f>
        <v>a</v>
      </c>
      <c r="H195" t="str">
        <f>IF([1]metadata!H195="","",[1]metadata!H195)</f>
        <v>i</v>
      </c>
      <c r="I195">
        <f>IF([1]metadata!I195="","",[1]metadata!I195)</f>
        <v>6</v>
      </c>
      <c r="J195">
        <f>IF([1]metadata!J195="",0,[1]metadata!J195)</f>
        <v>6</v>
      </c>
      <c r="K195" t="str">
        <f>IF([1]metadata!K195="","",[1]metadata!K195)</f>
        <v/>
      </c>
      <c r="L195" t="str">
        <f>IF([1]metadata!L195="","",[1]metadata!L195)</f>
        <v>leptinotarsa decemlineata</v>
      </c>
      <c r="M195" t="str">
        <f>IF([1]metadata!M195="","",[1]metadata!M195)</f>
        <v>coleoptera</v>
      </c>
      <c r="N195" t="str">
        <f>IF([1]metadata!N195="","",[1]metadata!N195)</f>
        <v>Padua_A</v>
      </c>
      <c r="O195">
        <f>IF([1]metadata!O195="","",[1]metadata!O195)</f>
        <v>45.8</v>
      </c>
      <c r="P195">
        <f>IF([1]metadata!P195="","",[1]metadata!P195)</f>
        <v>12.116666666666667</v>
      </c>
      <c r="Q195" t="str">
        <f>IF([1]metadata!Q195="","",[1]metadata!Q195)</f>
        <v/>
      </c>
      <c r="R195" t="str">
        <f>IF([1]metadata!R195="","",[1]metadata!R195)</f>
        <v/>
      </c>
      <c r="S195" t="str">
        <f>IF([1]metadata!S195="","",[1]metadata!S195)</f>
        <v/>
      </c>
      <c r="T195">
        <f>IF([1]metadata!T195="","",[1]metadata!T195)</f>
        <v>25.6</v>
      </c>
      <c r="U195" t="str">
        <f>IF([1]metadata!U195="","",[1]metadata!U195)</f>
        <v>acc</v>
      </c>
      <c r="V195" t="str">
        <f>IF([1]metadata!V195="","",[1]metadata!V195)</f>
        <v/>
      </c>
      <c r="W195" t="str">
        <f>IF([1]metadata!W195="","",[1]metadata!W195)</f>
        <v>27_1</v>
      </c>
      <c r="X195" t="str">
        <f>IF([1]metadata!X195="","",[1]metadata!X195)</f>
        <v/>
      </c>
      <c r="Y195" t="str">
        <f>IF([1]metadata!Y195="","",[1]metadata!Y195)</f>
        <v>adult</v>
      </c>
      <c r="Z195" t="str">
        <f>IF([1]metadata!Z195="","",[1]metadata!Z195)</f>
        <v/>
      </c>
    </row>
    <row r="196" spans="1:26" hidden="1" x14ac:dyDescent="0.3">
      <c r="A196">
        <f>IF([1]metadata!A196="","",[1]metadata!A196)</f>
        <v>27</v>
      </c>
      <c r="B196" t="str">
        <f>IF([1]metadata!B196="","",[1]metadata!B196)</f>
        <v>27-Emmen</v>
      </c>
      <c r="C196" t="str">
        <f>IF([1]metadata!C196="","",[1]metadata!C196)</f>
        <v>Lehmann, P; Lyytinen, A; Piiroinen, S; Lindstrom, L</v>
      </c>
      <c r="D196" t="str">
        <f>IF([1]metadata!D196="","",[1]metadata!D196)</f>
        <v>Latitudinal differences in diapause related photoperiodic responses of European Colorado potato beetles (Leptinotarsa decemlineata)</v>
      </c>
      <c r="E196" t="str">
        <f>IF([1]metadata!E196="","",[1]metadata!E196)</f>
        <v>10.1007/s10682-015-9755-x</v>
      </c>
      <c r="F196" t="str">
        <f>IF([1]metadata!F196="","",[1]metadata!F196)</f>
        <v>y</v>
      </c>
      <c r="G196" t="str">
        <f>IF([1]metadata!G196="","",[1]metadata!G196)</f>
        <v>a</v>
      </c>
      <c r="H196" t="str">
        <f>IF([1]metadata!H196="","",[1]metadata!H196)</f>
        <v>i</v>
      </c>
      <c r="I196">
        <f>IF([1]metadata!I196="","",[1]metadata!I196)</f>
        <v>6</v>
      </c>
      <c r="J196">
        <f>IF([1]metadata!J196="",0,[1]metadata!J196)</f>
        <v>6</v>
      </c>
      <c r="K196" t="str">
        <f>IF([1]metadata!K196="","",[1]metadata!K196)</f>
        <v/>
      </c>
      <c r="L196" t="str">
        <f>IF([1]metadata!L196="","",[1]metadata!L196)</f>
        <v>leptinotarsa decemlineata</v>
      </c>
      <c r="M196" t="str">
        <f>IF([1]metadata!M196="","",[1]metadata!M196)</f>
        <v>coleoptera</v>
      </c>
      <c r="N196" t="str">
        <f>IF([1]metadata!N196="","",[1]metadata!N196)</f>
        <v>Emmen</v>
      </c>
      <c r="O196">
        <f>IF([1]metadata!O196="","",[1]metadata!O196)</f>
        <v>52.9</v>
      </c>
      <c r="P196">
        <f>IF([1]metadata!P196="","",[1]metadata!P196)</f>
        <v>6.85</v>
      </c>
      <c r="Q196" t="str">
        <f>IF([1]metadata!Q196="","",[1]metadata!Q196)</f>
        <v/>
      </c>
      <c r="R196" t="str">
        <f>IF([1]metadata!R196="","",[1]metadata!R196)</f>
        <v/>
      </c>
      <c r="S196" t="str">
        <f>IF([1]metadata!S196="","",[1]metadata!S196)</f>
        <v/>
      </c>
      <c r="T196">
        <f>IF([1]metadata!T196="","",[1]metadata!T196)</f>
        <v>29.666666666666668</v>
      </c>
      <c r="U196" t="str">
        <f>IF([1]metadata!U196="","",[1]metadata!U196)</f>
        <v>acc</v>
      </c>
      <c r="V196" t="str">
        <f>IF([1]metadata!V196="","",[1]metadata!V196)</f>
        <v/>
      </c>
      <c r="W196" t="str">
        <f>IF([1]metadata!W196="","",[1]metadata!W196)</f>
        <v>27_1</v>
      </c>
      <c r="X196" t="str">
        <f>IF([1]metadata!X196="","",[1]metadata!X196)</f>
        <v/>
      </c>
      <c r="Y196" t="str">
        <f>IF([1]metadata!Y196="","",[1]metadata!Y196)</f>
        <v>adult</v>
      </c>
      <c r="Z196" t="str">
        <f>IF([1]metadata!Z196="","",[1]metadata!Z196)</f>
        <v/>
      </c>
    </row>
    <row r="197" spans="1:26" hidden="1" x14ac:dyDescent="0.3">
      <c r="A197">
        <f>IF([1]metadata!A197="","",[1]metadata!A197)</f>
        <v>27</v>
      </c>
      <c r="B197" t="str">
        <f>IF([1]metadata!B197="","",[1]metadata!B197)</f>
        <v>27-petroskoi_E</v>
      </c>
      <c r="C197" t="str">
        <f>IF([1]metadata!C197="","",[1]metadata!C197)</f>
        <v>Lehmann, P; Lyytinen, A; Piiroinen, S; Lindstrom, L</v>
      </c>
      <c r="D197" t="str">
        <f>IF([1]metadata!D197="","",[1]metadata!D197)</f>
        <v>Latitudinal differences in diapause related photoperiodic responses of European Colorado potato beetles (Leptinotarsa decemlineata)</v>
      </c>
      <c r="E197" t="str">
        <f>IF([1]metadata!E197="","",[1]metadata!E197)</f>
        <v>10.1007/s10682-015-9755-x</v>
      </c>
      <c r="F197" t="str">
        <f>IF([1]metadata!F197="","",[1]metadata!F197)</f>
        <v>y</v>
      </c>
      <c r="G197" t="str">
        <f>IF([1]metadata!G197="","",[1]metadata!G197)</f>
        <v>a</v>
      </c>
      <c r="H197" t="str">
        <f>IF([1]metadata!H197="","",[1]metadata!H197)</f>
        <v>i</v>
      </c>
      <c r="I197">
        <f>IF([1]metadata!I197="","",[1]metadata!I197)</f>
        <v>6</v>
      </c>
      <c r="J197">
        <f>IF([1]metadata!J197="",0,[1]metadata!J197)</f>
        <v>6</v>
      </c>
      <c r="K197" t="str">
        <f>IF([1]metadata!K197="","",[1]metadata!K197)</f>
        <v/>
      </c>
      <c r="L197" t="str">
        <f>IF([1]metadata!L197="","",[1]metadata!L197)</f>
        <v>leptinotarsa decemlineata</v>
      </c>
      <c r="M197" t="str">
        <f>IF([1]metadata!M197="","",[1]metadata!M197)</f>
        <v>coleoptera</v>
      </c>
      <c r="N197" t="str">
        <f>IF([1]metadata!N197="","",[1]metadata!N197)</f>
        <v>petroskoi_E</v>
      </c>
      <c r="O197">
        <f>IF([1]metadata!O197="","",[1]metadata!O197)</f>
        <v>61.81666666666667</v>
      </c>
      <c r="P197">
        <f>IF([1]metadata!P197="","",[1]metadata!P197)</f>
        <v>34.166666666666664</v>
      </c>
      <c r="Q197" t="str">
        <f>IF([1]metadata!Q197="","",[1]metadata!Q197)</f>
        <v/>
      </c>
      <c r="R197" t="str">
        <f>IF([1]metadata!R197="","",[1]metadata!R197)</f>
        <v/>
      </c>
      <c r="S197" t="str">
        <f>IF([1]metadata!S197="","",[1]metadata!S197)</f>
        <v/>
      </c>
      <c r="T197">
        <f>IF([1]metadata!T197="","",[1]metadata!T197)</f>
        <v>28.833333333333332</v>
      </c>
      <c r="U197" t="str">
        <f>IF([1]metadata!U197="","",[1]metadata!U197)</f>
        <v>acc</v>
      </c>
      <c r="V197" t="str">
        <f>IF([1]metadata!V197="","",[1]metadata!V197)</f>
        <v/>
      </c>
      <c r="W197" t="str">
        <f>IF([1]metadata!W197="","",[1]metadata!W197)</f>
        <v>27_1</v>
      </c>
      <c r="X197" t="str">
        <f>IF([1]metadata!X197="","",[1]metadata!X197)</f>
        <v/>
      </c>
      <c r="Y197" t="str">
        <f>IF([1]metadata!Y197="","",[1]metadata!Y197)</f>
        <v>adult</v>
      </c>
      <c r="Z197" t="str">
        <f>IF([1]metadata!Z197="","",[1]metadata!Z197)</f>
        <v/>
      </c>
    </row>
    <row r="198" spans="1:26" hidden="1" x14ac:dyDescent="0.3">
      <c r="A198">
        <f>IF([1]metadata!A198="","",[1]metadata!A198)</f>
        <v>27</v>
      </c>
      <c r="B198" t="str">
        <f>IF([1]metadata!B198="","",[1]metadata!B198)</f>
        <v>27-padua_B</v>
      </c>
      <c r="C198" t="str">
        <f>IF([1]metadata!C198="","",[1]metadata!C198)</f>
        <v>Lehmann, P; Lyytinen, A; Piiroinen, S; Lindstrom, L</v>
      </c>
      <c r="D198" t="str">
        <f>IF([1]metadata!D198="","",[1]metadata!D198)</f>
        <v>Latitudinal differences in diapause related photoperiodic responses of European Colorado potato beetles (Leptinotarsa decemlineata)</v>
      </c>
      <c r="E198" t="str">
        <f>IF([1]metadata!E198="","",[1]metadata!E198)</f>
        <v>10.1007/s10682-015-9755-x</v>
      </c>
      <c r="F198" t="str">
        <f>IF([1]metadata!F198="","",[1]metadata!F198)</f>
        <v>y</v>
      </c>
      <c r="G198" t="str">
        <f>IF([1]metadata!G198="","",[1]metadata!G198)</f>
        <v>a</v>
      </c>
      <c r="H198" t="str">
        <f>IF([1]metadata!H198="","",[1]metadata!H198)</f>
        <v>i</v>
      </c>
      <c r="I198">
        <f>IF([1]metadata!I198="","",[1]metadata!I198)</f>
        <v>6</v>
      </c>
      <c r="J198">
        <f>IF([1]metadata!J198="",0,[1]metadata!J198)</f>
        <v>6</v>
      </c>
      <c r="K198" t="str">
        <f>IF([1]metadata!K198="","",[1]metadata!K198)</f>
        <v/>
      </c>
      <c r="L198" t="str">
        <f>IF([1]metadata!L198="","",[1]metadata!L198)</f>
        <v>leptinotarsa decemlineata</v>
      </c>
      <c r="M198" t="str">
        <f>IF([1]metadata!M198="","",[1]metadata!M198)</f>
        <v>coleoptera</v>
      </c>
      <c r="N198" t="str">
        <f>IF([1]metadata!N198="","",[1]metadata!N198)</f>
        <v>padua_B</v>
      </c>
      <c r="O198">
        <f>IF([1]metadata!O198="","",[1]metadata!O198)</f>
        <v>45.8</v>
      </c>
      <c r="P198">
        <f>IF([1]metadata!P198="","",[1]metadata!P198)</f>
        <v>12.116666666666667</v>
      </c>
      <c r="Q198" t="str">
        <f>IF([1]metadata!Q198="","",[1]metadata!Q198)</f>
        <v/>
      </c>
      <c r="R198" t="str">
        <f>IF([1]metadata!R198="","",[1]metadata!R198)</f>
        <v/>
      </c>
      <c r="S198" t="str">
        <f>IF([1]metadata!S198="","",[1]metadata!S198)</f>
        <v/>
      </c>
      <c r="T198">
        <f>IF([1]metadata!T198="","",[1]metadata!T198)</f>
        <v>22.333333333333332</v>
      </c>
      <c r="U198" t="str">
        <f>IF([1]metadata!U198="","",[1]metadata!U198)</f>
        <v>acc</v>
      </c>
      <c r="V198" t="str">
        <f>IF([1]metadata!V198="","",[1]metadata!V198)</f>
        <v/>
      </c>
      <c r="W198" t="str">
        <f>IF([1]metadata!W198="","",[1]metadata!W198)</f>
        <v>27_2</v>
      </c>
      <c r="X198" t="str">
        <f>IF([1]metadata!X198="","",[1]metadata!X198)</f>
        <v/>
      </c>
      <c r="Y198" t="str">
        <f>IF([1]metadata!Y198="","",[1]metadata!Y198)</f>
        <v>adult</v>
      </c>
      <c r="Z198" t="str">
        <f>IF([1]metadata!Z198="","",[1]metadata!Z198)</f>
        <v/>
      </c>
    </row>
    <row r="199" spans="1:26" hidden="1" x14ac:dyDescent="0.3">
      <c r="A199">
        <f>IF([1]metadata!A199="","",[1]metadata!A199)</f>
        <v>27</v>
      </c>
      <c r="B199" t="str">
        <f>IF([1]metadata!B199="","",[1]metadata!B199)</f>
        <v>27-Belchow</v>
      </c>
      <c r="C199" t="str">
        <f>IF([1]metadata!C199="","",[1]metadata!C199)</f>
        <v>Lehmann, P; Lyytinen, A; Piiroinen, S; Lindstrom, L</v>
      </c>
      <c r="D199" t="str">
        <f>IF([1]metadata!D199="","",[1]metadata!D199)</f>
        <v>Latitudinal differences in diapause related photoperiodic responses of European Colorado potato beetles (Leptinotarsa decemlineata)</v>
      </c>
      <c r="E199" t="str">
        <f>IF([1]metadata!E199="","",[1]metadata!E199)</f>
        <v>10.1007/s10682-015-9755-x</v>
      </c>
      <c r="F199" t="str">
        <f>IF([1]metadata!F199="","",[1]metadata!F199)</f>
        <v>y</v>
      </c>
      <c r="G199" t="str">
        <f>IF([1]metadata!G199="","",[1]metadata!G199)</f>
        <v>a</v>
      </c>
      <c r="H199" t="str">
        <f>IF([1]metadata!H199="","",[1]metadata!H199)</f>
        <v>i</v>
      </c>
      <c r="I199">
        <f>IF([1]metadata!I199="","",[1]metadata!I199)</f>
        <v>6</v>
      </c>
      <c r="J199">
        <f>IF([1]metadata!J199="",0,[1]metadata!J199)</f>
        <v>6</v>
      </c>
      <c r="K199" t="str">
        <f>IF([1]metadata!K199="","",[1]metadata!K199)</f>
        <v/>
      </c>
      <c r="L199" t="str">
        <f>IF([1]metadata!L199="","",[1]metadata!L199)</f>
        <v>leptinotarsa decemlineata</v>
      </c>
      <c r="M199" t="str">
        <f>IF([1]metadata!M199="","",[1]metadata!M199)</f>
        <v>coleoptera</v>
      </c>
      <c r="N199" t="str">
        <f>IF([1]metadata!N199="","",[1]metadata!N199)</f>
        <v>Belchow</v>
      </c>
      <c r="O199">
        <f>IF([1]metadata!O199="","",[1]metadata!O199)</f>
        <v>52.016666666666666</v>
      </c>
      <c r="P199">
        <f>IF([1]metadata!P199="","",[1]metadata!P199)</f>
        <v>20.566666666666666</v>
      </c>
      <c r="Q199" t="str">
        <f>IF([1]metadata!Q199="","",[1]metadata!Q199)</f>
        <v/>
      </c>
      <c r="R199" t="str">
        <f>IF([1]metadata!R199="","",[1]metadata!R199)</f>
        <v/>
      </c>
      <c r="S199" t="str">
        <f>IF([1]metadata!S199="","",[1]metadata!S199)</f>
        <v/>
      </c>
      <c r="T199">
        <f>IF([1]metadata!T199="","",[1]metadata!T199)</f>
        <v>26.666666666666668</v>
      </c>
      <c r="U199" t="str">
        <f>IF([1]metadata!U199="","",[1]metadata!U199)</f>
        <v>acc</v>
      </c>
      <c r="V199" t="str">
        <f>IF([1]metadata!V199="","",[1]metadata!V199)</f>
        <v/>
      </c>
      <c r="W199" t="str">
        <f>IF([1]metadata!W199="","",[1]metadata!W199)</f>
        <v>27_2</v>
      </c>
      <c r="X199" t="str">
        <f>IF([1]metadata!X199="","",[1]metadata!X199)</f>
        <v/>
      </c>
      <c r="Y199" t="str">
        <f>IF([1]metadata!Y199="","",[1]metadata!Y199)</f>
        <v>adult</v>
      </c>
      <c r="Z199" t="str">
        <f>IF([1]metadata!Z199="","",[1]metadata!Z199)</f>
        <v/>
      </c>
    </row>
    <row r="200" spans="1:26" hidden="1" x14ac:dyDescent="0.3">
      <c r="A200">
        <f>IF([1]metadata!A200="","",[1]metadata!A200)</f>
        <v>27</v>
      </c>
      <c r="B200" t="str">
        <f>IF([1]metadata!B200="","",[1]metadata!B200)</f>
        <v>27-petroskoi_F</v>
      </c>
      <c r="C200" t="str">
        <f>IF([1]metadata!C200="","",[1]metadata!C200)</f>
        <v>Lehmann, P; Lyytinen, A; Piiroinen, S; Lindstrom, L</v>
      </c>
      <c r="D200" t="str">
        <f>IF([1]metadata!D200="","",[1]metadata!D200)</f>
        <v>Latitudinal differences in diapause related photoperiodic responses of European Colorado potato beetles (Leptinotarsa decemlineata)</v>
      </c>
      <c r="E200" t="str">
        <f>IF([1]metadata!E200="","",[1]metadata!E200)</f>
        <v>10.1007/s10682-015-9755-x</v>
      </c>
      <c r="F200" t="str">
        <f>IF([1]metadata!F200="","",[1]metadata!F200)</f>
        <v>y</v>
      </c>
      <c r="G200" t="str">
        <f>IF([1]metadata!G200="","",[1]metadata!G200)</f>
        <v>a</v>
      </c>
      <c r="H200" t="str">
        <f>IF([1]metadata!H200="","",[1]metadata!H200)</f>
        <v>i</v>
      </c>
      <c r="I200">
        <f>IF([1]metadata!I200="","",[1]metadata!I200)</f>
        <v>6</v>
      </c>
      <c r="J200">
        <f>IF([1]metadata!J200="",0,[1]metadata!J200)</f>
        <v>6</v>
      </c>
      <c r="K200" t="str">
        <f>IF([1]metadata!K200="","",[1]metadata!K200)</f>
        <v/>
      </c>
      <c r="L200" t="str">
        <f>IF([1]metadata!L200="","",[1]metadata!L200)</f>
        <v>leptinotarsa decemlineata</v>
      </c>
      <c r="M200" t="str">
        <f>IF([1]metadata!M200="","",[1]metadata!M200)</f>
        <v>coleoptera</v>
      </c>
      <c r="N200" t="str">
        <f>IF([1]metadata!N200="","",[1]metadata!N200)</f>
        <v>petroskoi_F</v>
      </c>
      <c r="O200">
        <f>IF([1]metadata!O200="","",[1]metadata!O200)</f>
        <v>59.983333333333334</v>
      </c>
      <c r="P200">
        <f>IF([1]metadata!P200="","",[1]metadata!P200)</f>
        <v>30.5</v>
      </c>
      <c r="Q200" t="str">
        <f>IF([1]metadata!Q200="","",[1]metadata!Q200)</f>
        <v/>
      </c>
      <c r="R200" t="str">
        <f>IF([1]metadata!R200="","",[1]metadata!R200)</f>
        <v/>
      </c>
      <c r="S200" t="str">
        <f>IF([1]metadata!S200="","",[1]metadata!S200)</f>
        <v/>
      </c>
      <c r="T200">
        <f>IF([1]metadata!T200="","",[1]metadata!T200)</f>
        <v>39</v>
      </c>
      <c r="U200" t="str">
        <f>IF([1]metadata!U200="","",[1]metadata!U200)</f>
        <v>acc</v>
      </c>
      <c r="V200" t="str">
        <f>IF([1]metadata!V200="","",[1]metadata!V200)</f>
        <v/>
      </c>
      <c r="W200" t="str">
        <f>IF([1]metadata!W200="","",[1]metadata!W200)</f>
        <v>27_2</v>
      </c>
      <c r="X200" t="str">
        <f>IF([1]metadata!X200="","",[1]metadata!X200)</f>
        <v/>
      </c>
      <c r="Y200" t="str">
        <f>IF([1]metadata!Y200="","",[1]metadata!Y200)</f>
        <v>adult</v>
      </c>
      <c r="Z200" t="str">
        <f>IF([1]metadata!Z200="","",[1]metadata!Z200)</f>
        <v/>
      </c>
    </row>
    <row r="201" spans="1:26" hidden="1" x14ac:dyDescent="0.3">
      <c r="A201">
        <f>IF([1]metadata!A201="","",[1]metadata!A201)</f>
        <v>28</v>
      </c>
      <c r="B201" t="str">
        <f>IF([1]metadata!B201="","",[1]metadata!B201)</f>
        <v>28-</v>
      </c>
      <c r="C201" t="str">
        <f>IF([1]metadata!C201="","",[1]metadata!C201)</f>
        <v>Leisnham, PT; Towler, L; Juliano, SA</v>
      </c>
      <c r="D201" t="str">
        <f>IF([1]metadata!D201="","",[1]metadata!D201)</f>
        <v>Geographic Variation of Photoperiodic Diapause but Not Adult Survival or Reproduction of the Invasive Mosquito Aedes albopictus (Diptera: Culicidae) in North America</v>
      </c>
      <c r="E201" t="str">
        <f>IF([1]metadata!E201="","",[1]metadata!E201)</f>
        <v>10.1603/AN11032</v>
      </c>
      <c r="F201" t="str">
        <f>IF([1]metadata!F201="","",[1]metadata!F201)</f>
        <v>n</v>
      </c>
      <c r="G201" t="str">
        <f>IF([1]metadata!G201="","",[1]metadata!G201)</f>
        <v>a</v>
      </c>
      <c r="H201" t="str">
        <f>IF([1]metadata!H201="","",[1]metadata!H201)</f>
        <v>i</v>
      </c>
      <c r="I201">
        <f>IF([1]metadata!I201="","",[1]metadata!I201)</f>
        <v>6</v>
      </c>
      <c r="J201">
        <f>IF([1]metadata!J201="",0,[1]metadata!J201)</f>
        <v>2</v>
      </c>
      <c r="K201" t="str">
        <f>IF([1]metadata!K201="","",[1]metadata!K201)</f>
        <v>n</v>
      </c>
      <c r="L201" t="str">
        <f>IF([1]metadata!L201="","",[1]metadata!L201)</f>
        <v/>
      </c>
      <c r="M201" t="str">
        <f>IF([1]metadata!M201="","",[1]metadata!M201)</f>
        <v/>
      </c>
      <c r="N201" t="str">
        <f>IF([1]metadata!N201="","",[1]metadata!N201)</f>
        <v/>
      </c>
      <c r="O201" t="str">
        <f>IF([1]metadata!O201="","",[1]metadata!O201)</f>
        <v/>
      </c>
      <c r="P201" t="str">
        <f>IF([1]metadata!P201="","",[1]metadata!P201)</f>
        <v/>
      </c>
      <c r="Q201" t="str">
        <f>IF([1]metadata!Q201="","",[1]metadata!Q201)</f>
        <v/>
      </c>
      <c r="R201" t="str">
        <f>IF([1]metadata!R201="","",[1]metadata!R201)</f>
        <v/>
      </c>
      <c r="S201" t="str">
        <f>IF([1]metadata!S201="","",[1]metadata!S201)</f>
        <v/>
      </c>
      <c r="T201" t="str">
        <f>IF([1]metadata!T201="","",[1]metadata!T201)</f>
        <v/>
      </c>
      <c r="U201" t="str">
        <f>IF([1]metadata!U201="","",[1]metadata!U201)</f>
        <v/>
      </c>
      <c r="V201" t="str">
        <f>IF([1]metadata!V201="","",[1]metadata!V201)</f>
        <v/>
      </c>
      <c r="W201" t="str">
        <f>IF([1]metadata!W201="","",[1]metadata!W201)</f>
        <v/>
      </c>
      <c r="X201" t="str">
        <f>IF([1]metadata!X201="","",[1]metadata!X201)</f>
        <v/>
      </c>
      <c r="Y201" t="str">
        <f>IF([1]metadata!Y201="","",[1]metadata!Y201)</f>
        <v/>
      </c>
      <c r="Z201" t="str">
        <f>IF([1]metadata!Z201="","",[1]metadata!Z201)</f>
        <v/>
      </c>
    </row>
    <row r="202" spans="1:26" hidden="1" x14ac:dyDescent="0.3">
      <c r="A202">
        <f>IF([1]metadata!A202="","",[1]metadata!A202)</f>
        <v>29</v>
      </c>
      <c r="B202" t="str">
        <f>IF([1]metadata!B202="","",[1]metadata!B202)</f>
        <v>29- T</v>
      </c>
      <c r="C202" t="str">
        <f>IF([1]metadata!C202="","",[1]metadata!C202)</f>
        <v>LUMME, J; OIKARINEN, A</v>
      </c>
      <c r="D202" t="str">
        <f>IF([1]metadata!D202="","",[1]metadata!D202)</f>
        <v>GENETIC BASIS OF GEOGRAPHICALLY VARIABLE PHOTOPERIODIC DIAPAUSE IN DROSOPHILA-LITTORALIS</v>
      </c>
      <c r="E202" t="str">
        <f>IF([1]metadata!E202="","",[1]metadata!E202)</f>
        <v/>
      </c>
      <c r="F202" t="str">
        <f>IF([1]metadata!F202="","",[1]metadata!F202)</f>
        <v>y</v>
      </c>
      <c r="G202" t="str">
        <f>IF([1]metadata!G202="","",[1]metadata!G202)</f>
        <v>a</v>
      </c>
      <c r="H202" t="str">
        <f>IF([1]metadata!H202="","",[1]metadata!H202)</f>
        <v>i</v>
      </c>
      <c r="I202">
        <f>IF([1]metadata!I202="","",[1]metadata!I202)</f>
        <v>8</v>
      </c>
      <c r="J202">
        <f>IF([1]metadata!J202="",0,[1]metadata!J202)</f>
        <v>7</v>
      </c>
      <c r="K202" t="str">
        <f>IF([1]metadata!K202="","",[1]metadata!K202)</f>
        <v/>
      </c>
      <c r="L202" t="str">
        <f>IF([1]metadata!L202="","",[1]metadata!L202)</f>
        <v>drosophila littoralis</v>
      </c>
      <c r="M202" t="str">
        <f>IF([1]metadata!M202="","",[1]metadata!M202)</f>
        <v>diptera</v>
      </c>
      <c r="N202" t="str">
        <f>IF([1]metadata!N202="","",[1]metadata!N202)</f>
        <v xml:space="preserve"> T</v>
      </c>
      <c r="O202">
        <f>IF([1]metadata!O202="","",[1]metadata!O202)</f>
        <v>46.105960000000003</v>
      </c>
      <c r="P202">
        <f>IF([1]metadata!P202="","",[1]metadata!P202)</f>
        <v>8.9384999999999994</v>
      </c>
      <c r="Q202" t="str">
        <f>IF([1]metadata!Q202="","",[1]metadata!Q202)</f>
        <v/>
      </c>
      <c r="R202" t="str">
        <f>IF([1]metadata!R202="","",[1]metadata!R202)</f>
        <v/>
      </c>
      <c r="S202" t="str">
        <f>IF([1]metadata!S202="","",[1]metadata!S202)</f>
        <v/>
      </c>
      <c r="T202">
        <f>IF([1]metadata!T202="","",[1]metadata!T202)</f>
        <v>128</v>
      </c>
      <c r="U202" t="str">
        <f>IF([1]metadata!U202="","",[1]metadata!U202)</f>
        <v>global average</v>
      </c>
      <c r="V202" t="str">
        <f>IF([1]metadata!V202="","",[1]metadata!V202)</f>
        <v/>
      </c>
      <c r="W202">
        <f>IF([1]metadata!W202="","",[1]metadata!W202)</f>
        <v>29</v>
      </c>
      <c r="X202" t="str">
        <f>IF([1]metadata!X202="","",[1]metadata!X202)</f>
        <v/>
      </c>
      <c r="Y202" t="str">
        <f>IF([1]metadata!Y202="","",[1]metadata!Y202)</f>
        <v>adult</v>
      </c>
      <c r="Z202" t="str">
        <f>IF([1]metadata!Z202="","",[1]metadata!Z202)</f>
        <v/>
      </c>
    </row>
    <row r="203" spans="1:26" hidden="1" x14ac:dyDescent="0.3">
      <c r="A203">
        <f>IF([1]metadata!A203="","",[1]metadata!A203)</f>
        <v>29</v>
      </c>
      <c r="B203" t="str">
        <f>IF([1]metadata!B203="","",[1]metadata!B203)</f>
        <v>29-C</v>
      </c>
      <c r="C203" t="str">
        <f>IF([1]metadata!C203="","",[1]metadata!C203)</f>
        <v>LUMME, J; OIKARINEN, A</v>
      </c>
      <c r="D203" t="str">
        <f>IF([1]metadata!D203="","",[1]metadata!D203)</f>
        <v>GENETIC BASIS OF GEOGRAPHICALLY VARIABLE PHOTOPERIODIC DIAPAUSE IN DROSOPHILA-LITTORALIS</v>
      </c>
      <c r="E203" t="str">
        <f>IF([1]metadata!E203="","",[1]metadata!E203)</f>
        <v/>
      </c>
      <c r="F203" t="str">
        <f>IF([1]metadata!F203="","",[1]metadata!F203)</f>
        <v>y</v>
      </c>
      <c r="G203" t="str">
        <f>IF([1]metadata!G203="","",[1]metadata!G203)</f>
        <v>a</v>
      </c>
      <c r="H203" t="str">
        <f>IF([1]metadata!H203="","",[1]metadata!H203)</f>
        <v>i</v>
      </c>
      <c r="I203">
        <f>IF([1]metadata!I203="","",[1]metadata!I203)</f>
        <v>8</v>
      </c>
      <c r="J203">
        <f>IF([1]metadata!J203="",0,[1]metadata!J203)</f>
        <v>7</v>
      </c>
      <c r="K203" t="str">
        <f>IF([1]metadata!K203="","",[1]metadata!K203)</f>
        <v/>
      </c>
      <c r="L203" t="str">
        <f>IF([1]metadata!L203="","",[1]metadata!L203)</f>
        <v>drosophila littoralis</v>
      </c>
      <c r="M203" t="str">
        <f>IF([1]metadata!M203="","",[1]metadata!M203)</f>
        <v>diptera</v>
      </c>
      <c r="N203" t="str">
        <f>IF([1]metadata!N203="","",[1]metadata!N203)</f>
        <v>C</v>
      </c>
      <c r="O203">
        <f>IF([1]metadata!O203="","",[1]metadata!O203)</f>
        <v>42.35</v>
      </c>
      <c r="P203">
        <f>IF([1]metadata!P203="","",[1]metadata!P203)</f>
        <v>44.691667000000002</v>
      </c>
      <c r="Q203" t="str">
        <f>IF([1]metadata!Q203="","",[1]metadata!Q203)</f>
        <v/>
      </c>
      <c r="R203" t="str">
        <f>IF([1]metadata!R203="","",[1]metadata!R203)</f>
        <v/>
      </c>
      <c r="S203" t="str">
        <f>IF([1]metadata!S203="","",[1]metadata!S203)</f>
        <v/>
      </c>
      <c r="T203">
        <f>IF([1]metadata!T203="","",[1]metadata!T203)</f>
        <v>128</v>
      </c>
      <c r="U203" t="str">
        <f>IF([1]metadata!U203="","",[1]metadata!U203)</f>
        <v>global average</v>
      </c>
      <c r="V203" t="str">
        <f>IF([1]metadata!V203="","",[1]metadata!V203)</f>
        <v/>
      </c>
      <c r="W203">
        <f>IF([1]metadata!W203="","",[1]metadata!W203)</f>
        <v>29</v>
      </c>
      <c r="X203" t="str">
        <f>IF([1]metadata!X203="","",[1]metadata!X203)</f>
        <v/>
      </c>
      <c r="Y203" t="str">
        <f>IF([1]metadata!Y203="","",[1]metadata!Y203)</f>
        <v>adult</v>
      </c>
      <c r="Z203" t="str">
        <f>IF([1]metadata!Z203="","",[1]metadata!Z203)</f>
        <v/>
      </c>
    </row>
    <row r="204" spans="1:26" hidden="1" x14ac:dyDescent="0.3">
      <c r="A204">
        <f>IF([1]metadata!A204="","",[1]metadata!A204)</f>
        <v>29</v>
      </c>
      <c r="B204" t="str">
        <f>IF([1]metadata!B204="","",[1]metadata!B204)</f>
        <v>29-Z</v>
      </c>
      <c r="C204" t="str">
        <f>IF([1]metadata!C204="","",[1]metadata!C204)</f>
        <v>LUMME, J; OIKARINEN, A</v>
      </c>
      <c r="D204" t="str">
        <f>IF([1]metadata!D204="","",[1]metadata!D204)</f>
        <v>GENETIC BASIS OF GEOGRAPHICALLY VARIABLE PHOTOPERIODIC DIAPAUSE IN DROSOPHILA-LITTORALIS</v>
      </c>
      <c r="E204" t="str">
        <f>IF([1]metadata!E204="","",[1]metadata!E204)</f>
        <v/>
      </c>
      <c r="F204" t="str">
        <f>IF([1]metadata!F204="","",[1]metadata!F204)</f>
        <v>y</v>
      </c>
      <c r="G204" t="str">
        <f>IF([1]metadata!G204="","",[1]metadata!G204)</f>
        <v>a</v>
      </c>
      <c r="H204" t="str">
        <f>IF([1]metadata!H204="","",[1]metadata!H204)</f>
        <v>i</v>
      </c>
      <c r="I204">
        <f>IF([1]metadata!I204="","",[1]metadata!I204)</f>
        <v>8</v>
      </c>
      <c r="J204">
        <f>IF([1]metadata!J204="",0,[1]metadata!J204)</f>
        <v>11</v>
      </c>
      <c r="K204" t="str">
        <f>IF([1]metadata!K204="","",[1]metadata!K204)</f>
        <v/>
      </c>
      <c r="L204" t="str">
        <f>IF([1]metadata!L204="","",[1]metadata!L204)</f>
        <v>drosophila littoralis</v>
      </c>
      <c r="M204" t="str">
        <f>IF([1]metadata!M204="","",[1]metadata!M204)</f>
        <v>diptera</v>
      </c>
      <c r="N204" t="str">
        <f>IF([1]metadata!N204="","",[1]metadata!N204)</f>
        <v>Z</v>
      </c>
      <c r="O204">
        <f>IF([1]metadata!O204="","",[1]metadata!O204)</f>
        <v>47.371740000000003</v>
      </c>
      <c r="P204">
        <f>IF([1]metadata!P204="","",[1]metadata!P204)</f>
        <v>8.5422600000000006</v>
      </c>
      <c r="Q204" t="str">
        <f>IF([1]metadata!Q204="","",[1]metadata!Q204)</f>
        <v/>
      </c>
      <c r="R204" t="str">
        <f>IF([1]metadata!R204="","",[1]metadata!R204)</f>
        <v/>
      </c>
      <c r="S204" t="str">
        <f>IF([1]metadata!S204="","",[1]metadata!S204)</f>
        <v/>
      </c>
      <c r="T204">
        <f>IF([1]metadata!T204="","",[1]metadata!T204)</f>
        <v>128</v>
      </c>
      <c r="U204" t="str">
        <f>IF([1]metadata!U204="","",[1]metadata!U204)</f>
        <v>global average</v>
      </c>
      <c r="V204" t="str">
        <f>IF([1]metadata!V204="","",[1]metadata!V204)</f>
        <v/>
      </c>
      <c r="W204">
        <f>IF([1]metadata!W204="","",[1]metadata!W204)</f>
        <v>29</v>
      </c>
      <c r="X204" t="str">
        <f>IF([1]metadata!X204="","",[1]metadata!X204)</f>
        <v/>
      </c>
      <c r="Y204" t="str">
        <f>IF([1]metadata!Y204="","",[1]metadata!Y204)</f>
        <v>adult</v>
      </c>
      <c r="Z204" t="str">
        <f>IF([1]metadata!Z204="","",[1]metadata!Z204)</f>
        <v/>
      </c>
    </row>
    <row r="205" spans="1:26" hidden="1" x14ac:dyDescent="0.3">
      <c r="A205">
        <f>IF([1]metadata!A205="","",[1]metadata!A205)</f>
        <v>29</v>
      </c>
      <c r="B205" t="str">
        <f>IF([1]metadata!B205="","",[1]metadata!B205)</f>
        <v>29-Ku</v>
      </c>
      <c r="C205" t="str">
        <f>IF([1]metadata!C205="","",[1]metadata!C205)</f>
        <v>LUMME, J; OIKARINEN, A</v>
      </c>
      <c r="D205" t="str">
        <f>IF([1]metadata!D205="","",[1]metadata!D205)</f>
        <v>GENETIC BASIS OF GEOGRAPHICALLY VARIABLE PHOTOPERIODIC DIAPAUSE IN DROSOPHILA-LITTORALIS</v>
      </c>
      <c r="E205" t="str">
        <f>IF([1]metadata!E205="","",[1]metadata!E205)</f>
        <v/>
      </c>
      <c r="F205" t="str">
        <f>IF([1]metadata!F205="","",[1]metadata!F205)</f>
        <v>y</v>
      </c>
      <c r="G205" t="str">
        <f>IF([1]metadata!G205="","",[1]metadata!G205)</f>
        <v>a</v>
      </c>
      <c r="H205" t="str">
        <f>IF([1]metadata!H205="","",[1]metadata!H205)</f>
        <v>i</v>
      </c>
      <c r="I205">
        <f>IF([1]metadata!I205="","",[1]metadata!I205)</f>
        <v>8</v>
      </c>
      <c r="J205">
        <f>IF([1]metadata!J205="",0,[1]metadata!J205)</f>
        <v>8</v>
      </c>
      <c r="K205" t="str">
        <f>IF([1]metadata!K205="","",[1]metadata!K205)</f>
        <v/>
      </c>
      <c r="L205" t="str">
        <f>IF([1]metadata!L205="","",[1]metadata!L205)</f>
        <v>drosophila littoralis</v>
      </c>
      <c r="M205" t="str">
        <f>IF([1]metadata!M205="","",[1]metadata!M205)</f>
        <v>diptera</v>
      </c>
      <c r="N205" t="str">
        <f>IF([1]metadata!N205="","",[1]metadata!N205)</f>
        <v>Ku</v>
      </c>
      <c r="O205">
        <f>IF([1]metadata!O205="","",[1]metadata!O205)</f>
        <v>47.371740000000003</v>
      </c>
      <c r="P205">
        <f>IF([1]metadata!P205="","",[1]metadata!P205)</f>
        <v>27.683056000000001</v>
      </c>
      <c r="Q205" t="str">
        <f>IF([1]metadata!Q205="","",[1]metadata!Q205)</f>
        <v/>
      </c>
      <c r="R205" t="str">
        <f>IF([1]metadata!R205="","",[1]metadata!R205)</f>
        <v/>
      </c>
      <c r="S205" t="str">
        <f>IF([1]metadata!S205="","",[1]metadata!S205)</f>
        <v/>
      </c>
      <c r="T205">
        <f>IF([1]metadata!T205="","",[1]metadata!T205)</f>
        <v>128</v>
      </c>
      <c r="U205" t="str">
        <f>IF([1]metadata!U205="","",[1]metadata!U205)</f>
        <v>global average</v>
      </c>
      <c r="V205" t="str">
        <f>IF([1]metadata!V205="","",[1]metadata!V205)</f>
        <v/>
      </c>
      <c r="W205">
        <f>IF([1]metadata!W205="","",[1]metadata!W205)</f>
        <v>29</v>
      </c>
      <c r="X205" t="str">
        <f>IF([1]metadata!X205="","",[1]metadata!X205)</f>
        <v/>
      </c>
      <c r="Y205" t="str">
        <f>IF([1]metadata!Y205="","",[1]metadata!Y205)</f>
        <v>adult</v>
      </c>
      <c r="Z205" t="str">
        <f>IF([1]metadata!Z205="","",[1]metadata!Z205)</f>
        <v/>
      </c>
    </row>
    <row r="206" spans="1:26" hidden="1" x14ac:dyDescent="0.3">
      <c r="A206">
        <f>IF([1]metadata!A206="","",[1]metadata!A206)</f>
        <v>29</v>
      </c>
      <c r="B206" t="str">
        <f>IF([1]metadata!B206="","",[1]metadata!B206)</f>
        <v>29-P</v>
      </c>
      <c r="C206" t="str">
        <f>IF([1]metadata!C206="","",[1]metadata!C206)</f>
        <v>LUMME, J; OIKARINEN, A</v>
      </c>
      <c r="D206" t="str">
        <f>IF([1]metadata!D206="","",[1]metadata!D206)</f>
        <v>GENETIC BASIS OF GEOGRAPHICALLY VARIABLE PHOTOPERIODIC DIAPAUSE IN DROSOPHILA-LITTORALIS</v>
      </c>
      <c r="E206" t="str">
        <f>IF([1]metadata!E206="","",[1]metadata!E206)</f>
        <v/>
      </c>
      <c r="F206" t="str">
        <f>IF([1]metadata!F206="","",[1]metadata!F206)</f>
        <v>y</v>
      </c>
      <c r="G206" t="str">
        <f>IF([1]metadata!G206="","",[1]metadata!G206)</f>
        <v>a</v>
      </c>
      <c r="H206" t="str">
        <f>IF([1]metadata!H206="","",[1]metadata!H206)</f>
        <v>i</v>
      </c>
      <c r="I206">
        <f>IF([1]metadata!I206="","",[1]metadata!I206)</f>
        <v>8</v>
      </c>
      <c r="J206">
        <f>IF([1]metadata!J206="",0,[1]metadata!J206)</f>
        <v>8</v>
      </c>
      <c r="K206" t="str">
        <f>IF([1]metadata!K206="","",[1]metadata!K206)</f>
        <v/>
      </c>
      <c r="L206" t="str">
        <f>IF([1]metadata!L206="","",[1]metadata!L206)</f>
        <v>drosophila littoralis</v>
      </c>
      <c r="M206" t="str">
        <f>IF([1]metadata!M206="","",[1]metadata!M206)</f>
        <v>diptera</v>
      </c>
      <c r="N206" t="str">
        <f>IF([1]metadata!N206="","",[1]metadata!N206)</f>
        <v>P</v>
      </c>
      <c r="O206">
        <f>IF([1]metadata!O206="","",[1]metadata!O206)</f>
        <v>64.416667000000004</v>
      </c>
      <c r="P206">
        <f>IF([1]metadata!P206="","",[1]metadata!P206)</f>
        <v>27.833055999999999</v>
      </c>
      <c r="Q206" t="str">
        <f>IF([1]metadata!Q206="","",[1]metadata!Q206)</f>
        <v/>
      </c>
      <c r="R206" t="str">
        <f>IF([1]metadata!R206="","",[1]metadata!R206)</f>
        <v/>
      </c>
      <c r="S206" t="str">
        <f>IF([1]metadata!S206="","",[1]metadata!S206)</f>
        <v/>
      </c>
      <c r="T206">
        <f>IF([1]metadata!T206="","",[1]metadata!T206)</f>
        <v>128</v>
      </c>
      <c r="U206" t="str">
        <f>IF([1]metadata!U206="","",[1]metadata!U206)</f>
        <v>global average</v>
      </c>
      <c r="V206" t="str">
        <f>IF([1]metadata!V206="","",[1]metadata!V206)</f>
        <v/>
      </c>
      <c r="W206">
        <f>IF([1]metadata!W206="","",[1]metadata!W206)</f>
        <v>29</v>
      </c>
      <c r="X206" t="str">
        <f>IF([1]metadata!X206="","",[1]metadata!X206)</f>
        <v/>
      </c>
      <c r="Y206" t="str">
        <f>IF([1]metadata!Y206="","",[1]metadata!Y206)</f>
        <v>adult</v>
      </c>
      <c r="Z206" t="str">
        <f>IF([1]metadata!Z206="","",[1]metadata!Z206)</f>
        <v/>
      </c>
    </row>
    <row r="207" spans="1:26" hidden="1" x14ac:dyDescent="0.3">
      <c r="A207">
        <f>IF([1]metadata!A207="","",[1]metadata!A207)</f>
        <v>29</v>
      </c>
      <c r="B207" t="str">
        <f>IF([1]metadata!B207="","",[1]metadata!B207)</f>
        <v>29-R</v>
      </c>
      <c r="C207" t="str">
        <f>IF([1]metadata!C207="","",[1]metadata!C207)</f>
        <v>LUMME, J; OIKARINEN, A</v>
      </c>
      <c r="D207" t="str">
        <f>IF([1]metadata!D207="","",[1]metadata!D207)</f>
        <v>GENETIC BASIS OF GEOGRAPHICALLY VARIABLE PHOTOPERIODIC DIAPAUSE IN DROSOPHILA-LITTORALIS</v>
      </c>
      <c r="E207" t="str">
        <f>IF([1]metadata!E207="","",[1]metadata!E207)</f>
        <v/>
      </c>
      <c r="F207" t="str">
        <f>IF([1]metadata!F207="","",[1]metadata!F207)</f>
        <v>y</v>
      </c>
      <c r="G207" t="str">
        <f>IF([1]metadata!G207="","",[1]metadata!G207)</f>
        <v>a</v>
      </c>
      <c r="H207" t="str">
        <f>IF([1]metadata!H207="","",[1]metadata!H207)</f>
        <v>i</v>
      </c>
      <c r="I207">
        <f>IF([1]metadata!I207="","",[1]metadata!I207)</f>
        <v>8</v>
      </c>
      <c r="J207">
        <f>IF([1]metadata!J207="",0,[1]metadata!J207)</f>
        <v>8</v>
      </c>
      <c r="K207" t="str">
        <f>IF([1]metadata!K207="","",[1]metadata!K207)</f>
        <v/>
      </c>
      <c r="L207" t="str">
        <f>IF([1]metadata!L207="","",[1]metadata!L207)</f>
        <v>drosophila littoralis</v>
      </c>
      <c r="M207" t="str">
        <f>IF([1]metadata!M207="","",[1]metadata!M207)</f>
        <v>diptera</v>
      </c>
      <c r="N207" t="str">
        <f>IF([1]metadata!N207="","",[1]metadata!N207)</f>
        <v>R</v>
      </c>
      <c r="O207">
        <f>IF([1]metadata!O207="","",[1]metadata!O207)</f>
        <v>66.5</v>
      </c>
      <c r="P207">
        <f>IF([1]metadata!P207="","",[1]metadata!P207)</f>
        <v>25.716667000000001</v>
      </c>
      <c r="Q207" t="str">
        <f>IF([1]metadata!Q207="","",[1]metadata!Q207)</f>
        <v/>
      </c>
      <c r="R207" t="str">
        <f>IF([1]metadata!R207="","",[1]metadata!R207)</f>
        <v/>
      </c>
      <c r="S207" t="str">
        <f>IF([1]metadata!S207="","",[1]metadata!S207)</f>
        <v/>
      </c>
      <c r="T207">
        <f>IF([1]metadata!T207="","",[1]metadata!T207)</f>
        <v>128</v>
      </c>
      <c r="U207" t="str">
        <f>IF([1]metadata!U207="","",[1]metadata!U207)</f>
        <v>global average</v>
      </c>
      <c r="V207" t="str">
        <f>IF([1]metadata!V207="","",[1]metadata!V207)</f>
        <v/>
      </c>
      <c r="W207">
        <f>IF([1]metadata!W207="","",[1]metadata!W207)</f>
        <v>29</v>
      </c>
      <c r="X207" t="str">
        <f>IF([1]metadata!X207="","",[1]metadata!X207)</f>
        <v/>
      </c>
      <c r="Y207" t="str">
        <f>IF([1]metadata!Y207="","",[1]metadata!Y207)</f>
        <v>adult</v>
      </c>
      <c r="Z207" t="str">
        <f>IF([1]metadata!Z207="","",[1]metadata!Z207)</f>
        <v/>
      </c>
    </row>
    <row r="208" spans="1:26" hidden="1" x14ac:dyDescent="0.3">
      <c r="A208">
        <f>IF([1]metadata!A208="","",[1]metadata!A208)</f>
        <v>29</v>
      </c>
      <c r="B208" t="str">
        <f>IF([1]metadata!B208="","",[1]metadata!B208)</f>
        <v>29-Ki</v>
      </c>
      <c r="C208" t="str">
        <f>IF([1]metadata!C208="","",[1]metadata!C208)</f>
        <v>LUMME, J; OIKARINEN, A</v>
      </c>
      <c r="D208" t="str">
        <f>IF([1]metadata!D208="","",[1]metadata!D208)</f>
        <v>GENETIC BASIS OF GEOGRAPHICALLY VARIABLE PHOTOPERIODIC DIAPAUSE IN DROSOPHILA-LITTORALIS</v>
      </c>
      <c r="E208" t="str">
        <f>IF([1]metadata!E208="","",[1]metadata!E208)</f>
        <v/>
      </c>
      <c r="F208" t="str">
        <f>IF([1]metadata!F208="","",[1]metadata!F208)</f>
        <v>y</v>
      </c>
      <c r="G208" t="str">
        <f>IF([1]metadata!G208="","",[1]metadata!G208)</f>
        <v>a</v>
      </c>
      <c r="H208" t="str">
        <f>IF([1]metadata!H208="","",[1]metadata!H208)</f>
        <v>i</v>
      </c>
      <c r="I208">
        <f>IF([1]metadata!I208="","",[1]metadata!I208)</f>
        <v>8</v>
      </c>
      <c r="J208">
        <f>IF([1]metadata!J208="",0,[1]metadata!J208)</f>
        <v>8</v>
      </c>
      <c r="K208" t="str">
        <f>IF([1]metadata!K208="","",[1]metadata!K208)</f>
        <v/>
      </c>
      <c r="L208" t="str">
        <f>IF([1]metadata!L208="","",[1]metadata!L208)</f>
        <v>drosophila littoralis</v>
      </c>
      <c r="M208" t="str">
        <f>IF([1]metadata!M208="","",[1]metadata!M208)</f>
        <v>diptera</v>
      </c>
      <c r="N208" t="str">
        <f>IF([1]metadata!N208="","",[1]metadata!N208)</f>
        <v>Ki</v>
      </c>
      <c r="O208">
        <f>IF([1]metadata!O208="","",[1]metadata!O208)</f>
        <v>69.049166999999997</v>
      </c>
      <c r="P208">
        <f>IF([1]metadata!P208="","",[1]metadata!P208)</f>
        <v>20.794443999999999</v>
      </c>
      <c r="Q208" t="str">
        <f>IF([1]metadata!Q208="","",[1]metadata!Q208)</f>
        <v/>
      </c>
      <c r="R208" t="str">
        <f>IF([1]metadata!R208="","",[1]metadata!R208)</f>
        <v/>
      </c>
      <c r="S208" t="str">
        <f>IF([1]metadata!S208="","",[1]metadata!S208)</f>
        <v/>
      </c>
      <c r="T208">
        <f>IF([1]metadata!T208="","",[1]metadata!T208)</f>
        <v>128</v>
      </c>
      <c r="U208" t="str">
        <f>IF([1]metadata!U208="","",[1]metadata!U208)</f>
        <v>global average</v>
      </c>
      <c r="V208" t="str">
        <f>IF([1]metadata!V208="","",[1]metadata!V208)</f>
        <v/>
      </c>
      <c r="W208">
        <f>IF([1]metadata!W208="","",[1]metadata!W208)</f>
        <v>29</v>
      </c>
      <c r="X208" t="str">
        <f>IF([1]metadata!X208="","",[1]metadata!X208)</f>
        <v/>
      </c>
      <c r="Y208" t="str">
        <f>IF([1]metadata!Y208="","",[1]metadata!Y208)</f>
        <v>adult</v>
      </c>
      <c r="Z208" t="str">
        <f>IF([1]metadata!Z208="","",[1]metadata!Z208)</f>
        <v/>
      </c>
    </row>
    <row r="209" spans="1:26" hidden="1" x14ac:dyDescent="0.3">
      <c r="A209">
        <f>IF([1]metadata!A209="","",[1]metadata!A209)</f>
        <v>29</v>
      </c>
      <c r="B209" t="str">
        <f>IF([1]metadata!B209="","",[1]metadata!B209)</f>
        <v>29-O</v>
      </c>
      <c r="C209" t="str">
        <f>IF([1]metadata!C209="","",[1]metadata!C209)</f>
        <v>LUMME, J; OIKARINEN, A</v>
      </c>
      <c r="D209" t="str">
        <f>IF([1]metadata!D209="","",[1]metadata!D209)</f>
        <v>GENETIC BASIS OF GEOGRAPHICALLY VARIABLE PHOTOPERIODIC DIAPAUSE IN DROSOPHILA-LITTORALIS</v>
      </c>
      <c r="E209" t="str">
        <f>IF([1]metadata!E209="","",[1]metadata!E209)</f>
        <v/>
      </c>
      <c r="F209" t="str">
        <f>IF([1]metadata!F209="","",[1]metadata!F209)</f>
        <v>y</v>
      </c>
      <c r="G209" t="str">
        <f>IF([1]metadata!G209="","",[1]metadata!G209)</f>
        <v>a</v>
      </c>
      <c r="H209" t="str">
        <f>IF([1]metadata!H209="","",[1]metadata!H209)</f>
        <v>i</v>
      </c>
      <c r="I209">
        <f>IF([1]metadata!I209="","",[1]metadata!I209)</f>
        <v>8</v>
      </c>
      <c r="J209">
        <f>IF([1]metadata!J209="",0,[1]metadata!J209)</f>
        <v>8</v>
      </c>
      <c r="K209" t="str">
        <f>IF([1]metadata!K209="","",[1]metadata!K209)</f>
        <v/>
      </c>
      <c r="L209" t="str">
        <f>IF([1]metadata!L209="","",[1]metadata!L209)</f>
        <v>drosophila littoralis</v>
      </c>
      <c r="M209" t="str">
        <f>IF([1]metadata!M209="","",[1]metadata!M209)</f>
        <v>diptera</v>
      </c>
      <c r="N209" t="str">
        <f>IF([1]metadata!N209="","",[1]metadata!N209)</f>
        <v>O</v>
      </c>
      <c r="O209">
        <f>IF([1]metadata!O209="","",[1]metadata!O209)</f>
        <v>65.013333000000003</v>
      </c>
      <c r="P209">
        <f>IF([1]metadata!P209="","",[1]metadata!P209)</f>
        <v>25.4725</v>
      </c>
      <c r="Q209" t="str">
        <f>IF([1]metadata!Q209="","",[1]metadata!Q209)</f>
        <v/>
      </c>
      <c r="R209" t="str">
        <f>IF([1]metadata!R209="","",[1]metadata!R209)</f>
        <v/>
      </c>
      <c r="S209" t="str">
        <f>IF([1]metadata!S209="","",[1]metadata!S209)</f>
        <v/>
      </c>
      <c r="T209">
        <f>IF([1]metadata!T209="","",[1]metadata!T209)</f>
        <v>128</v>
      </c>
      <c r="U209" t="str">
        <f>IF([1]metadata!U209="","",[1]metadata!U209)</f>
        <v>global average</v>
      </c>
      <c r="V209" t="str">
        <f>IF([1]metadata!V209="","",[1]metadata!V209)</f>
        <v/>
      </c>
      <c r="W209">
        <f>IF([1]metadata!W209="","",[1]metadata!W209)</f>
        <v>29</v>
      </c>
      <c r="X209" t="str">
        <f>IF([1]metadata!X209="","",[1]metadata!X209)</f>
        <v/>
      </c>
      <c r="Y209" t="str">
        <f>IF([1]metadata!Y209="","",[1]metadata!Y209)</f>
        <v>adult</v>
      </c>
      <c r="Z209" t="str">
        <f>IF([1]metadata!Z209="","",[1]metadata!Z209)</f>
        <v/>
      </c>
    </row>
    <row r="210" spans="1:26" hidden="1" x14ac:dyDescent="0.3">
      <c r="A210">
        <f>IF([1]metadata!A210="","",[1]metadata!A210)</f>
        <v>30</v>
      </c>
      <c r="B210" t="str">
        <f>IF([1]metadata!B210="","",[1]metadata!B210)</f>
        <v>30-N</v>
      </c>
      <c r="C210" t="str">
        <f>IF([1]metadata!C210="","",[1]metadata!C210)</f>
        <v>Lushai, G; Hardie, J; Harrington, R</v>
      </c>
      <c r="D210" t="str">
        <f>IF([1]metadata!D210="","",[1]metadata!D210)</f>
        <v>Inheritance of photoperiodic response in the bird cherry aphid, Rhopalosiphum padi</v>
      </c>
      <c r="E210" t="str">
        <f>IF([1]metadata!E210="","",[1]metadata!E210)</f>
        <v>10.1111/j.1365-3032.1996.tb00868.x</v>
      </c>
      <c r="F210" t="str">
        <f>IF([1]metadata!F210="","",[1]metadata!F210)</f>
        <v>y</v>
      </c>
      <c r="G210" t="str">
        <f>IF([1]metadata!G210="","",[1]metadata!G210)</f>
        <v>a</v>
      </c>
      <c r="H210" t="str">
        <f>IF([1]metadata!H210="","",[1]metadata!H210)</f>
        <v>i</v>
      </c>
      <c r="I210">
        <f>IF([1]metadata!I210="","",[1]metadata!I210)</f>
        <v>3</v>
      </c>
      <c r="J210">
        <f>IF([1]metadata!J210="",0,[1]metadata!J210)</f>
        <v>11</v>
      </c>
      <c r="K210" t="str">
        <f>IF([1]metadata!K210="","",[1]metadata!K210)</f>
        <v>n</v>
      </c>
      <c r="L210" t="str">
        <f>IF([1]metadata!L210="","",[1]metadata!L210)</f>
        <v>rhopalosiphum padi</v>
      </c>
      <c r="M210" t="str">
        <f>IF([1]metadata!M210="","",[1]metadata!M210)</f>
        <v>hemiptera</v>
      </c>
      <c r="N210" t="str">
        <f>IF([1]metadata!N210="","",[1]metadata!N210)</f>
        <v>N</v>
      </c>
      <c r="O210">
        <f>IF([1]metadata!O210="","",[1]metadata!O210)</f>
        <v>56.5</v>
      </c>
      <c r="P210">
        <f>IF([1]metadata!P210="","",[1]metadata!P210)</f>
        <v>-3.1</v>
      </c>
      <c r="Q210" t="str">
        <f>IF([1]metadata!Q210="","",[1]metadata!Q210)</f>
        <v/>
      </c>
      <c r="R210" t="str">
        <f>IF([1]metadata!R210="","",[1]metadata!R210)</f>
        <v/>
      </c>
      <c r="S210" t="str">
        <f>IF([1]metadata!S210="","",[1]metadata!S210)</f>
        <v/>
      </c>
      <c r="T210">
        <f>IF([1]metadata!T210="","",[1]metadata!T210)</f>
        <v>21</v>
      </c>
      <c r="U210" t="str">
        <f>IF([1]metadata!U210="","",[1]metadata!U210)</f>
        <v>approx</v>
      </c>
      <c r="V210" t="str">
        <f>IF([1]metadata!V210="","",[1]metadata!V210)</f>
        <v/>
      </c>
      <c r="W210">
        <f>IF([1]metadata!W210="","",[1]metadata!W210)</f>
        <v>30</v>
      </c>
      <c r="X210" t="str">
        <f>IF([1]metadata!X210="","",[1]metadata!X210)</f>
        <v/>
      </c>
      <c r="Y210" t="str">
        <f>IF([1]metadata!Y210="","",[1]metadata!Y210)</f>
        <v>adult</v>
      </c>
      <c r="Z210" t="str">
        <f>IF([1]metadata!Z210="","",[1]metadata!Z210)</f>
        <v/>
      </c>
    </row>
    <row r="211" spans="1:26" hidden="1" x14ac:dyDescent="0.3">
      <c r="A211">
        <f>IF([1]metadata!A211="","",[1]metadata!A211)</f>
        <v>30</v>
      </c>
      <c r="B211" t="str">
        <f>IF([1]metadata!B211="","",[1]metadata!B211)</f>
        <v>30-C</v>
      </c>
      <c r="C211" t="str">
        <f>IF([1]metadata!C211="","",[1]metadata!C211)</f>
        <v>Lushai, G; Hardie, J; Harrington, R</v>
      </c>
      <c r="D211" t="str">
        <f>IF([1]metadata!D211="","",[1]metadata!D211)</f>
        <v>Inheritance of photoperiodic response in the bird cherry aphid, Rhopalosiphum padi</v>
      </c>
      <c r="E211" t="str">
        <f>IF([1]metadata!E211="","",[1]metadata!E211)</f>
        <v>10.1111/j.1365-3032.1996.tb00868.x</v>
      </c>
      <c r="F211" t="str">
        <f>IF([1]metadata!F211="","",[1]metadata!F211)</f>
        <v>y</v>
      </c>
      <c r="G211" t="str">
        <f>IF([1]metadata!G211="","",[1]metadata!G211)</f>
        <v>a</v>
      </c>
      <c r="H211" t="str">
        <f>IF([1]metadata!H211="","",[1]metadata!H211)</f>
        <v>i</v>
      </c>
      <c r="I211">
        <f>IF([1]metadata!I211="","",[1]metadata!I211)</f>
        <v>3</v>
      </c>
      <c r="J211">
        <f>IF([1]metadata!J211="",0,[1]metadata!J211)</f>
        <v>11</v>
      </c>
      <c r="K211" t="str">
        <f>IF([1]metadata!K211="","",[1]metadata!K211)</f>
        <v/>
      </c>
      <c r="L211" t="str">
        <f>IF([1]metadata!L211="","",[1]metadata!L211)</f>
        <v>rhopalosiphum padi</v>
      </c>
      <c r="M211" t="str">
        <f>IF([1]metadata!M211="","",[1]metadata!M211)</f>
        <v>hemiptera</v>
      </c>
      <c r="N211" t="str">
        <f>IF([1]metadata!N211="","",[1]metadata!N211)</f>
        <v>C</v>
      </c>
      <c r="O211">
        <f>IF([1]metadata!O211="","",[1]metadata!O211)</f>
        <v>53.5</v>
      </c>
      <c r="P211">
        <f>IF([1]metadata!P211="","",[1]metadata!P211)</f>
        <v>-1.4</v>
      </c>
      <c r="Q211" t="str">
        <f>IF([1]metadata!Q211="","",[1]metadata!Q211)</f>
        <v/>
      </c>
      <c r="R211" t="str">
        <f>IF([1]metadata!R211="","",[1]metadata!R211)</f>
        <v/>
      </c>
      <c r="S211" t="str">
        <f>IF([1]metadata!S211="","",[1]metadata!S211)</f>
        <v/>
      </c>
      <c r="T211">
        <f>IF([1]metadata!T211="","",[1]metadata!T211)</f>
        <v>21</v>
      </c>
      <c r="U211" t="str">
        <f>IF([1]metadata!U211="","",[1]metadata!U211)</f>
        <v>approx</v>
      </c>
      <c r="V211" t="str">
        <f>IF([1]metadata!V211="","",[1]metadata!V211)</f>
        <v/>
      </c>
      <c r="W211">
        <f>IF([1]metadata!W211="","",[1]metadata!W211)</f>
        <v>30</v>
      </c>
      <c r="X211" t="str">
        <f>IF([1]metadata!X211="","",[1]metadata!X211)</f>
        <v/>
      </c>
      <c r="Y211" t="str">
        <f>IF([1]metadata!Y211="","",[1]metadata!Y211)</f>
        <v>adult</v>
      </c>
      <c r="Z211" t="str">
        <f>IF([1]metadata!Z211="","",[1]metadata!Z211)</f>
        <v/>
      </c>
    </row>
    <row r="212" spans="1:26" hidden="1" x14ac:dyDescent="0.3">
      <c r="A212">
        <f>IF([1]metadata!A212="","",[1]metadata!A212)</f>
        <v>30</v>
      </c>
      <c r="B212" t="str">
        <f>IF([1]metadata!B212="","",[1]metadata!B212)</f>
        <v>30-S</v>
      </c>
      <c r="C212" t="str">
        <f>IF([1]metadata!C212="","",[1]metadata!C212)</f>
        <v>Lushai, G; Hardie, J; Harrington, R</v>
      </c>
      <c r="D212" t="str">
        <f>IF([1]metadata!D212="","",[1]metadata!D212)</f>
        <v>Inheritance of photoperiodic response in the bird cherry aphid, Rhopalosiphum padi</v>
      </c>
      <c r="E212" t="str">
        <f>IF([1]metadata!E212="","",[1]metadata!E212)</f>
        <v>10.1111/j.1365-3032.1996.tb00868.x</v>
      </c>
      <c r="F212" t="str">
        <f>IF([1]metadata!F212="","",[1]metadata!F212)</f>
        <v>y</v>
      </c>
      <c r="G212" t="str">
        <f>IF([1]metadata!G212="","",[1]metadata!G212)</f>
        <v>a</v>
      </c>
      <c r="H212" t="str">
        <f>IF([1]metadata!H212="","",[1]metadata!H212)</f>
        <v>i</v>
      </c>
      <c r="I212">
        <f>IF([1]metadata!I212="","",[1]metadata!I212)</f>
        <v>3</v>
      </c>
      <c r="J212">
        <f>IF([1]metadata!J212="",0,[1]metadata!J212)</f>
        <v>11</v>
      </c>
      <c r="K212" t="str">
        <f>IF([1]metadata!K212="","",[1]metadata!K212)</f>
        <v/>
      </c>
      <c r="L212" t="str">
        <f>IF([1]metadata!L212="","",[1]metadata!L212)</f>
        <v>rhopalosiphum padi</v>
      </c>
      <c r="M212" t="str">
        <f>IF([1]metadata!M212="","",[1]metadata!M212)</f>
        <v>hemiptera</v>
      </c>
      <c r="N212" t="str">
        <f>IF([1]metadata!N212="","",[1]metadata!N212)</f>
        <v>S</v>
      </c>
      <c r="O212">
        <f>IF([1]metadata!O212="","",[1]metadata!O212)</f>
        <v>50.4</v>
      </c>
      <c r="P212">
        <f>IF([1]metadata!P212="","",[1]metadata!P212)</f>
        <v>-3.3</v>
      </c>
      <c r="Q212" t="str">
        <f>IF([1]metadata!Q212="","",[1]metadata!Q212)</f>
        <v/>
      </c>
      <c r="R212" t="str">
        <f>IF([1]metadata!R212="","",[1]metadata!R212)</f>
        <v/>
      </c>
      <c r="S212" t="str">
        <f>IF([1]metadata!S212="","",[1]metadata!S212)</f>
        <v/>
      </c>
      <c r="T212">
        <f>IF([1]metadata!T212="","",[1]metadata!T212)</f>
        <v>21</v>
      </c>
      <c r="U212" t="str">
        <f>IF([1]metadata!U212="","",[1]metadata!U212)</f>
        <v>approx</v>
      </c>
      <c r="V212" t="str">
        <f>IF([1]metadata!V212="","",[1]metadata!V212)</f>
        <v/>
      </c>
      <c r="W212">
        <f>IF([1]metadata!W212="","",[1]metadata!W212)</f>
        <v>30</v>
      </c>
      <c r="X212" t="str">
        <f>IF([1]metadata!X212="","",[1]metadata!X212)</f>
        <v/>
      </c>
      <c r="Y212" t="str">
        <f>IF([1]metadata!Y212="","",[1]metadata!Y212)</f>
        <v>adult</v>
      </c>
      <c r="Z212" t="str">
        <f>IF([1]metadata!Z212="","",[1]metadata!Z212)</f>
        <v/>
      </c>
    </row>
    <row r="213" spans="1:26" hidden="1" x14ac:dyDescent="0.3">
      <c r="A213">
        <f>IF([1]metadata!A213="","",[1]metadata!A213)</f>
        <v>31</v>
      </c>
      <c r="B213" t="str">
        <f>IF([1]metadata!B213="","",[1]metadata!B213)</f>
        <v>31- Sapporo</v>
      </c>
      <c r="C213" t="str">
        <f>IF([1]metadata!C213="","",[1]metadata!C213)</f>
        <v>MINAMI, N; KIMURA, MT</v>
      </c>
      <c r="D213" t="str">
        <f>IF([1]metadata!D213="","",[1]metadata!D213)</f>
        <v>GEOGRAPHICAL VARIATION OF PHOTOPERIODIC ADULT DIAPAUSE IN DROSOPHILA-AURARIA</v>
      </c>
      <c r="E213" t="str">
        <f>IF([1]metadata!E213="","",[1]metadata!E213)</f>
        <v>10.1266/jjg.55.319</v>
      </c>
      <c r="F213" t="str">
        <f>IF([1]metadata!F213="","",[1]metadata!F213)</f>
        <v>y</v>
      </c>
      <c r="G213" t="str">
        <f>IF([1]metadata!G213="","",[1]metadata!G213)</f>
        <v>a</v>
      </c>
      <c r="H213" t="str">
        <f>IF([1]metadata!H213="","",[1]metadata!H213)</f>
        <v>i</v>
      </c>
      <c r="I213">
        <f>IF([1]metadata!I213="","",[1]metadata!I213)</f>
        <v>6</v>
      </c>
      <c r="J213">
        <f>IF([1]metadata!J213="",0,[1]metadata!J213)</f>
        <v>3</v>
      </c>
      <c r="K213" t="str">
        <f>IF([1]metadata!K213="","",[1]metadata!K213)</f>
        <v/>
      </c>
      <c r="L213" t="str">
        <f>IF([1]metadata!L213="","",[1]metadata!L213)</f>
        <v>drosophila auraria</v>
      </c>
      <c r="M213" t="str">
        <f>IF([1]metadata!M213="","",[1]metadata!M213)</f>
        <v>diptera</v>
      </c>
      <c r="N213" t="str">
        <f>IF([1]metadata!N213="","",[1]metadata!N213)</f>
        <v xml:space="preserve"> Sapporo</v>
      </c>
      <c r="O213">
        <f>IF([1]metadata!O213="","",[1]metadata!O213)</f>
        <v>43.061943999999997</v>
      </c>
      <c r="P213">
        <f>IF([1]metadata!P213="","",[1]metadata!P213)</f>
        <v>141.35416699999999</v>
      </c>
      <c r="Q213" t="str">
        <f>IF([1]metadata!Q213="","",[1]metadata!Q213)</f>
        <v/>
      </c>
      <c r="R213" t="str">
        <f>IF([1]metadata!R213="","",[1]metadata!R213)</f>
        <v/>
      </c>
      <c r="S213" t="str">
        <f>IF([1]metadata!S213="","",[1]metadata!S213)</f>
        <v/>
      </c>
      <c r="T213">
        <f>IF([1]metadata!T213="","",[1]metadata!T213)</f>
        <v>30</v>
      </c>
      <c r="U213" t="str">
        <f>IF([1]metadata!U213="","",[1]metadata!U213)</f>
        <v>approx</v>
      </c>
      <c r="V213" t="str">
        <f>IF([1]metadata!V213="","",[1]metadata!V213)</f>
        <v/>
      </c>
      <c r="W213">
        <f>IF([1]metadata!W213="","",[1]metadata!W213)</f>
        <v>31</v>
      </c>
      <c r="X213" t="str">
        <f>IF([1]metadata!X213="","",[1]metadata!X213)</f>
        <v/>
      </c>
      <c r="Y213" t="str">
        <f>IF([1]metadata!Y213="","",[1]metadata!Y213)</f>
        <v/>
      </c>
      <c r="Z213" t="str">
        <f>IF([1]metadata!Z213="","",[1]metadata!Z213)</f>
        <v/>
      </c>
    </row>
    <row r="214" spans="1:26" hidden="1" x14ac:dyDescent="0.3">
      <c r="A214">
        <f>IF([1]metadata!A214="","",[1]metadata!A214)</f>
        <v>31</v>
      </c>
      <c r="B214" t="str">
        <f>IF([1]metadata!B214="","",[1]metadata!B214)</f>
        <v>31- Akita</v>
      </c>
      <c r="C214" t="str">
        <f>IF([1]metadata!C214="","",[1]metadata!C214)</f>
        <v>MINAMI, N; KIMURA, MT</v>
      </c>
      <c r="D214" t="str">
        <f>IF([1]metadata!D214="","",[1]metadata!D214)</f>
        <v>GEOGRAPHICAL VARIATION OF PHOTOPERIODIC ADULT DIAPAUSE IN DROSOPHILA-AURARIA</v>
      </c>
      <c r="E214" t="str">
        <f>IF([1]metadata!E214="","",[1]metadata!E214)</f>
        <v>10.1266/jjg.55.319</v>
      </c>
      <c r="F214" t="str">
        <f>IF([1]metadata!F214="","",[1]metadata!F214)</f>
        <v>y</v>
      </c>
      <c r="G214" t="str">
        <f>IF([1]metadata!G214="","",[1]metadata!G214)</f>
        <v>a</v>
      </c>
      <c r="H214" t="str">
        <f>IF([1]metadata!H214="","",[1]metadata!H214)</f>
        <v>i</v>
      </c>
      <c r="I214">
        <f>IF([1]metadata!I214="","",[1]metadata!I214)</f>
        <v>6</v>
      </c>
      <c r="J214">
        <f>IF([1]metadata!J214="",0,[1]metadata!J214)</f>
        <v>3</v>
      </c>
      <c r="K214" t="str">
        <f>IF([1]metadata!K214="","",[1]metadata!K214)</f>
        <v/>
      </c>
      <c r="L214" t="str">
        <f>IF([1]metadata!L214="","",[1]metadata!L214)</f>
        <v>drosophila auraria</v>
      </c>
      <c r="M214" t="str">
        <f>IF([1]metadata!M214="","",[1]metadata!M214)</f>
        <v>diptera</v>
      </c>
      <c r="N214" t="str">
        <f>IF([1]metadata!N214="","",[1]metadata!N214)</f>
        <v xml:space="preserve"> Akita</v>
      </c>
      <c r="O214">
        <f>IF([1]metadata!O214="","",[1]metadata!O214)</f>
        <v>39.72</v>
      </c>
      <c r="P214">
        <f>IF([1]metadata!P214="","",[1]metadata!P214)</f>
        <v>140.10249999999999</v>
      </c>
      <c r="Q214" t="str">
        <f>IF([1]metadata!Q214="","",[1]metadata!Q214)</f>
        <v/>
      </c>
      <c r="R214" t="str">
        <f>IF([1]metadata!R214="","",[1]metadata!R214)</f>
        <v/>
      </c>
      <c r="S214" t="str">
        <f>IF([1]metadata!S214="","",[1]metadata!S214)</f>
        <v/>
      </c>
      <c r="T214">
        <f>IF([1]metadata!T214="","",[1]metadata!T214)</f>
        <v>30</v>
      </c>
      <c r="U214" t="str">
        <f>IF([1]metadata!U214="","",[1]metadata!U214)</f>
        <v>approx</v>
      </c>
      <c r="V214" t="str">
        <f>IF([1]metadata!V214="","",[1]metadata!V214)</f>
        <v/>
      </c>
      <c r="W214">
        <f>IF([1]metadata!W214="","",[1]metadata!W214)</f>
        <v>31</v>
      </c>
      <c r="X214" t="str">
        <f>IF([1]metadata!X214="","",[1]metadata!X214)</f>
        <v/>
      </c>
      <c r="Y214" t="str">
        <f>IF([1]metadata!Y214="","",[1]metadata!Y214)</f>
        <v/>
      </c>
      <c r="Z214" t="str">
        <f>IF([1]metadata!Z214="","",[1]metadata!Z214)</f>
        <v/>
      </c>
    </row>
    <row r="215" spans="1:26" hidden="1" x14ac:dyDescent="0.3">
      <c r="A215">
        <f>IF([1]metadata!A215="","",[1]metadata!A215)</f>
        <v>31</v>
      </c>
      <c r="B215" t="str">
        <f>IF([1]metadata!B215="","",[1]metadata!B215)</f>
        <v>31- Urawa</v>
      </c>
      <c r="C215" t="str">
        <f>IF([1]metadata!C215="","",[1]metadata!C215)</f>
        <v>MINAMI, N; KIMURA, MT</v>
      </c>
      <c r="D215" t="str">
        <f>IF([1]metadata!D215="","",[1]metadata!D215)</f>
        <v>GEOGRAPHICAL VARIATION OF PHOTOPERIODIC ADULT DIAPAUSE IN DROSOPHILA-AURARIA</v>
      </c>
      <c r="E215" t="str">
        <f>IF([1]metadata!E215="","",[1]metadata!E215)</f>
        <v>10.1266/jjg.55.319</v>
      </c>
      <c r="F215" t="str">
        <f>IF([1]metadata!F215="","",[1]metadata!F215)</f>
        <v>y</v>
      </c>
      <c r="G215" t="str">
        <f>IF([1]metadata!G215="","",[1]metadata!G215)</f>
        <v>a</v>
      </c>
      <c r="H215" t="str">
        <f>IF([1]metadata!H215="","",[1]metadata!H215)</f>
        <v>i</v>
      </c>
      <c r="I215">
        <f>IF([1]metadata!I215="","",[1]metadata!I215)</f>
        <v>6</v>
      </c>
      <c r="J215">
        <f>IF([1]metadata!J215="",0,[1]metadata!J215)</f>
        <v>3</v>
      </c>
      <c r="K215" t="str">
        <f>IF([1]metadata!K215="","",[1]metadata!K215)</f>
        <v/>
      </c>
      <c r="L215" t="str">
        <f>IF([1]metadata!L215="","",[1]metadata!L215)</f>
        <v>drosophila auraria</v>
      </c>
      <c r="M215" t="str">
        <f>IF([1]metadata!M215="","",[1]metadata!M215)</f>
        <v>diptera</v>
      </c>
      <c r="N215" t="str">
        <f>IF([1]metadata!N215="","",[1]metadata!N215)</f>
        <v xml:space="preserve"> Urawa</v>
      </c>
      <c r="O215">
        <f>IF([1]metadata!O215="","",[1]metadata!O215)</f>
        <v>35.861389000000003</v>
      </c>
      <c r="P215">
        <f>IF([1]metadata!P215="","",[1]metadata!P215)</f>
        <v>139.645556</v>
      </c>
      <c r="Q215" t="str">
        <f>IF([1]metadata!Q215="","",[1]metadata!Q215)</f>
        <v/>
      </c>
      <c r="R215" t="str">
        <f>IF([1]metadata!R215="","",[1]metadata!R215)</f>
        <v/>
      </c>
      <c r="S215" t="str">
        <f>IF([1]metadata!S215="","",[1]metadata!S215)</f>
        <v/>
      </c>
      <c r="T215">
        <f>IF([1]metadata!T215="","",[1]metadata!T215)</f>
        <v>30</v>
      </c>
      <c r="U215" t="str">
        <f>IF([1]metadata!U215="","",[1]metadata!U215)</f>
        <v>approx</v>
      </c>
      <c r="V215" t="str">
        <f>IF([1]metadata!V215="","",[1]metadata!V215)</f>
        <v/>
      </c>
      <c r="W215">
        <f>IF([1]metadata!W215="","",[1]metadata!W215)</f>
        <v>31</v>
      </c>
      <c r="X215" t="str">
        <f>IF([1]metadata!X215="","",[1]metadata!X215)</f>
        <v/>
      </c>
      <c r="Y215" t="str">
        <f>IF([1]metadata!Y215="","",[1]metadata!Y215)</f>
        <v/>
      </c>
      <c r="Z215" t="str">
        <f>IF([1]metadata!Z215="","",[1]metadata!Z215)</f>
        <v/>
      </c>
    </row>
    <row r="216" spans="1:26" hidden="1" x14ac:dyDescent="0.3">
      <c r="A216">
        <f>IF([1]metadata!A216="","",[1]metadata!A216)</f>
        <v>31</v>
      </c>
      <c r="B216" t="str">
        <f>IF([1]metadata!B216="","",[1]metadata!B216)</f>
        <v>31- Chiba</v>
      </c>
      <c r="C216" t="str">
        <f>IF([1]metadata!C216="","",[1]metadata!C216)</f>
        <v>MINAMI, N; KIMURA, MT</v>
      </c>
      <c r="D216" t="str">
        <f>IF([1]metadata!D216="","",[1]metadata!D216)</f>
        <v>GEOGRAPHICAL VARIATION OF PHOTOPERIODIC ADULT DIAPAUSE IN DROSOPHILA-AURARIA</v>
      </c>
      <c r="E216" t="str">
        <f>IF([1]metadata!E216="","",[1]metadata!E216)</f>
        <v>10.1266/jjg.55.319</v>
      </c>
      <c r="F216" t="str">
        <f>IF([1]metadata!F216="","",[1]metadata!F216)</f>
        <v>y</v>
      </c>
      <c r="G216" t="str">
        <f>IF([1]metadata!G216="","",[1]metadata!G216)</f>
        <v>a</v>
      </c>
      <c r="H216" t="str">
        <f>IF([1]metadata!H216="","",[1]metadata!H216)</f>
        <v>i</v>
      </c>
      <c r="I216">
        <f>IF([1]metadata!I216="","",[1]metadata!I216)</f>
        <v>6</v>
      </c>
      <c r="J216">
        <f>IF([1]metadata!J216="",0,[1]metadata!J216)</f>
        <v>3</v>
      </c>
      <c r="K216" t="str">
        <f>IF([1]metadata!K216="","",[1]metadata!K216)</f>
        <v/>
      </c>
      <c r="L216" t="str">
        <f>IF([1]metadata!L216="","",[1]metadata!L216)</f>
        <v>drosophila auraria</v>
      </c>
      <c r="M216" t="str">
        <f>IF([1]metadata!M216="","",[1]metadata!M216)</f>
        <v>diptera</v>
      </c>
      <c r="N216" t="str">
        <f>IF([1]metadata!N216="","",[1]metadata!N216)</f>
        <v xml:space="preserve"> Chiba</v>
      </c>
      <c r="O216">
        <f>IF([1]metadata!O216="","",[1]metadata!O216)</f>
        <v>35.607325000000003</v>
      </c>
      <c r="P216">
        <f>IF([1]metadata!P216="","",[1]metadata!P216)</f>
        <v>140.10638599999999</v>
      </c>
      <c r="Q216" t="str">
        <f>IF([1]metadata!Q216="","",[1]metadata!Q216)</f>
        <v/>
      </c>
      <c r="R216" t="str">
        <f>IF([1]metadata!R216="","",[1]metadata!R216)</f>
        <v/>
      </c>
      <c r="S216" t="str">
        <f>IF([1]metadata!S216="","",[1]metadata!S216)</f>
        <v/>
      </c>
      <c r="T216">
        <f>IF([1]metadata!T216="","",[1]metadata!T216)</f>
        <v>30</v>
      </c>
      <c r="U216" t="str">
        <f>IF([1]metadata!U216="","",[1]metadata!U216)</f>
        <v>approx</v>
      </c>
      <c r="V216" t="str">
        <f>IF([1]metadata!V216="","",[1]metadata!V216)</f>
        <v/>
      </c>
      <c r="W216">
        <f>IF([1]metadata!W216="","",[1]metadata!W216)</f>
        <v>31</v>
      </c>
      <c r="X216" t="str">
        <f>IF([1]metadata!X216="","",[1]metadata!X216)</f>
        <v/>
      </c>
      <c r="Y216" t="str">
        <f>IF([1]metadata!Y216="","",[1]metadata!Y216)</f>
        <v/>
      </c>
      <c r="Z216" t="str">
        <f>IF([1]metadata!Z216="","",[1]metadata!Z216)</f>
        <v/>
      </c>
    </row>
    <row r="217" spans="1:26" hidden="1" x14ac:dyDescent="0.3">
      <c r="A217">
        <f>IF([1]metadata!A217="","",[1]metadata!A217)</f>
        <v>31</v>
      </c>
      <c r="B217" t="str">
        <f>IF([1]metadata!B217="","",[1]metadata!B217)</f>
        <v>31-Matsuyama2</v>
      </c>
      <c r="C217" t="str">
        <f>IF([1]metadata!C217="","",[1]metadata!C217)</f>
        <v>MINAMI, N; KIMURA, MT</v>
      </c>
      <c r="D217" t="str">
        <f>IF([1]metadata!D217="","",[1]metadata!D217)</f>
        <v>GEOGRAPHICAL VARIATION OF PHOTOPERIODIC ADULT DIAPAUSE IN DROSOPHILA-AURARIA</v>
      </c>
      <c r="E217" t="str">
        <f>IF([1]metadata!E217="","",[1]metadata!E217)</f>
        <v>10.1266/jjg.55.319</v>
      </c>
      <c r="F217" t="str">
        <f>IF([1]metadata!F217="","",[1]metadata!F217)</f>
        <v>y</v>
      </c>
      <c r="G217" t="str">
        <f>IF([1]metadata!G217="","",[1]metadata!G217)</f>
        <v>a</v>
      </c>
      <c r="H217" t="str">
        <f>IF([1]metadata!H217="","",[1]metadata!H217)</f>
        <v>i</v>
      </c>
      <c r="I217">
        <f>IF([1]metadata!I217="","",[1]metadata!I217)</f>
        <v>6</v>
      </c>
      <c r="J217">
        <f>IF([1]metadata!J217="",0,[1]metadata!J217)</f>
        <v>3</v>
      </c>
      <c r="K217" t="str">
        <f>IF([1]metadata!K217="","",[1]metadata!K217)</f>
        <v/>
      </c>
      <c r="L217" t="str">
        <f>IF([1]metadata!L217="","",[1]metadata!L217)</f>
        <v>drosophila auraria</v>
      </c>
      <c r="M217" t="str">
        <f>IF([1]metadata!M217="","",[1]metadata!M217)</f>
        <v>diptera</v>
      </c>
      <c r="N217" t="str">
        <f>IF([1]metadata!N217="","",[1]metadata!N217)</f>
        <v>Matsuyama2</v>
      </c>
      <c r="O217">
        <f>IF([1]metadata!O217="","",[1]metadata!O217)</f>
        <v>33.839167000000003</v>
      </c>
      <c r="P217">
        <f>IF([1]metadata!P217="","",[1]metadata!P217)</f>
        <v>132.765556</v>
      </c>
      <c r="Q217" t="str">
        <f>IF([1]metadata!Q217="","",[1]metadata!Q217)</f>
        <v/>
      </c>
      <c r="R217" t="str">
        <f>IF([1]metadata!R217="","",[1]metadata!R217)</f>
        <v/>
      </c>
      <c r="S217" t="str">
        <f>IF([1]metadata!S217="","",[1]metadata!S217)</f>
        <v/>
      </c>
      <c r="T217">
        <f>IF([1]metadata!T217="","",[1]metadata!T217)</f>
        <v>30</v>
      </c>
      <c r="U217" t="str">
        <f>IF([1]metadata!U217="","",[1]metadata!U217)</f>
        <v>approx</v>
      </c>
      <c r="V217" t="str">
        <f>IF([1]metadata!V217="","",[1]metadata!V217)</f>
        <v/>
      </c>
      <c r="W217">
        <f>IF([1]metadata!W217="","",[1]metadata!W217)</f>
        <v>31</v>
      </c>
      <c r="X217" t="str">
        <f>IF([1]metadata!X217="","",[1]metadata!X217)</f>
        <v/>
      </c>
      <c r="Y217" t="str">
        <f>IF([1]metadata!Y217="","",[1]metadata!Y217)</f>
        <v/>
      </c>
      <c r="Z217" t="str">
        <f>IF([1]metadata!Z217="","",[1]metadata!Z217)</f>
        <v/>
      </c>
    </row>
    <row r="218" spans="1:26" hidden="1" x14ac:dyDescent="0.3">
      <c r="A218">
        <f>IF([1]metadata!A218="","",[1]metadata!A218)</f>
        <v>31</v>
      </c>
      <c r="B218" t="str">
        <f>IF([1]metadata!B218="","",[1]metadata!B218)</f>
        <v>31-Matsuyama1</v>
      </c>
      <c r="C218" t="str">
        <f>IF([1]metadata!C218="","",[1]metadata!C218)</f>
        <v>MINAMI, N; KIMURA, MT</v>
      </c>
      <c r="D218" t="str">
        <f>IF([1]metadata!D218="","",[1]metadata!D218)</f>
        <v>GEOGRAPHICAL VARIATION OF PHOTOPERIODIC ADULT DIAPAUSE IN DROSOPHILA-AURARIA</v>
      </c>
      <c r="E218" t="str">
        <f>IF([1]metadata!E218="","",[1]metadata!E218)</f>
        <v>10.1266/jjg.55.319</v>
      </c>
      <c r="F218" t="str">
        <f>IF([1]metadata!F218="","",[1]metadata!F218)</f>
        <v>y</v>
      </c>
      <c r="G218" t="str">
        <f>IF([1]metadata!G218="","",[1]metadata!G218)</f>
        <v>a</v>
      </c>
      <c r="H218" t="str">
        <f>IF([1]metadata!H218="","",[1]metadata!H218)</f>
        <v>i</v>
      </c>
      <c r="I218">
        <f>IF([1]metadata!I218="","",[1]metadata!I218)</f>
        <v>6</v>
      </c>
      <c r="J218">
        <f>IF([1]metadata!J218="",0,[1]metadata!J218)</f>
        <v>3</v>
      </c>
      <c r="K218" t="str">
        <f>IF([1]metadata!K218="","",[1]metadata!K218)</f>
        <v/>
      </c>
      <c r="L218" t="str">
        <f>IF([1]metadata!L218="","",[1]metadata!L218)</f>
        <v>drosophila auraria</v>
      </c>
      <c r="M218" t="str">
        <f>IF([1]metadata!M218="","",[1]metadata!M218)</f>
        <v>diptera</v>
      </c>
      <c r="N218" t="str">
        <f>IF([1]metadata!N218="","",[1]metadata!N218)</f>
        <v>Matsuyama1</v>
      </c>
      <c r="O218">
        <f>IF([1]metadata!O218="","",[1]metadata!O218)</f>
        <v>33.839167000000003</v>
      </c>
      <c r="P218">
        <f>IF([1]metadata!P218="","",[1]metadata!P218)</f>
        <v>132.765556</v>
      </c>
      <c r="Q218" t="str">
        <f>IF([1]metadata!Q218="","",[1]metadata!Q218)</f>
        <v/>
      </c>
      <c r="R218" t="str">
        <f>IF([1]metadata!R218="","",[1]metadata!R218)</f>
        <v/>
      </c>
      <c r="S218" t="str">
        <f>IF([1]metadata!S218="","",[1]metadata!S218)</f>
        <v/>
      </c>
      <c r="T218">
        <f>IF([1]metadata!T218="","",[1]metadata!T218)</f>
        <v>30</v>
      </c>
      <c r="U218" t="str">
        <f>IF([1]metadata!U218="","",[1]metadata!U218)</f>
        <v>approx</v>
      </c>
      <c r="V218" t="str">
        <f>IF([1]metadata!V218="","",[1]metadata!V218)</f>
        <v/>
      </c>
      <c r="W218">
        <f>IF([1]metadata!W218="","",[1]metadata!W218)</f>
        <v>31</v>
      </c>
      <c r="X218" t="str">
        <f>IF([1]metadata!X218="","",[1]metadata!X218)</f>
        <v/>
      </c>
      <c r="Y218" t="str">
        <f>IF([1]metadata!Y218="","",[1]metadata!Y218)</f>
        <v/>
      </c>
      <c r="Z218" t="str">
        <f>IF([1]metadata!Z218="","",[1]metadata!Z218)</f>
        <v/>
      </c>
    </row>
    <row r="219" spans="1:26" x14ac:dyDescent="0.3">
      <c r="A219">
        <f>IF([1]metadata!A219="","",[1]metadata!A219)</f>
        <v>32</v>
      </c>
      <c r="B219" t="str">
        <f>IF([1]metadata!B219="","",[1]metadata!B219)</f>
        <v>32-He</v>
      </c>
      <c r="C219" t="str">
        <f>IF([1]metadata!C219="","",[1]metadata!C219)</f>
        <v>MUONA, O; LUMME, J</v>
      </c>
      <c r="D219" t="str">
        <f>IF([1]metadata!D219="","",[1]metadata!D219)</f>
        <v>GEOGRAPHICAL VARIATION IN THE REPRODUCTIVE-CYCLE AND PHOTOPERIODIC DIAPAUSE OF DROSOPHILA-PHALERATA AND DROSOPHILA-TRANSVERSA (DROSOPHILIDAE, DIPTERA)</v>
      </c>
      <c r="E219" t="str">
        <f>IF([1]metadata!E219="","",[1]metadata!E219)</f>
        <v>10.1111/j.1558-5646.1981.tb04868.x</v>
      </c>
      <c r="F219" t="str">
        <f>IF([1]metadata!F219="","",[1]metadata!F219)</f>
        <v>y-askfordata</v>
      </c>
      <c r="G219" t="str">
        <f>IF([1]metadata!G219="","",[1]metadata!G219)</f>
        <v>a</v>
      </c>
      <c r="H219" t="str">
        <f>IF([1]metadata!H219="","",[1]metadata!H219)</f>
        <v>i</v>
      </c>
      <c r="I219">
        <f>IF([1]metadata!I219="","",[1]metadata!I219)</f>
        <v>9</v>
      </c>
      <c r="J219">
        <f>IF([1]metadata!J219="",0,[1]metadata!J219)</f>
        <v>0</v>
      </c>
      <c r="K219" t="str">
        <f>IF([1]metadata!K219="","",[1]metadata!K219)</f>
        <v/>
      </c>
      <c r="L219" t="str">
        <f>IF([1]metadata!L219="","",[1]metadata!L219)</f>
        <v>drosophila transversa</v>
      </c>
      <c r="M219" t="str">
        <f>IF([1]metadata!M219="","",[1]metadata!M219)</f>
        <v>diptera</v>
      </c>
      <c r="N219" t="str">
        <f>IF([1]metadata!N219="","",[1]metadata!N219)</f>
        <v>He</v>
      </c>
      <c r="O219">
        <f>IF([1]metadata!O219="","",[1]metadata!O219)</f>
        <v>60.166666666666664</v>
      </c>
      <c r="P219">
        <f>IF([1]metadata!P219="","",[1]metadata!P219)</f>
        <v>24.95</v>
      </c>
      <c r="Q219" t="str">
        <f>IF([1]metadata!Q219="","",[1]metadata!Q219)</f>
        <v>1'</v>
      </c>
      <c r="R219">
        <f>IF([1]metadata!R219="","",[1]metadata!R219)</f>
        <v>10</v>
      </c>
      <c r="S219" t="str">
        <f>IF([1]metadata!S219="","",[1]metadata!S219)</f>
        <v/>
      </c>
      <c r="T219">
        <f>IF([1]metadata!T219="","",[1]metadata!T219)</f>
        <v>80</v>
      </c>
      <c r="U219" t="str">
        <f>IF([1]metadata!U219="","",[1]metadata!U219)</f>
        <v>global average</v>
      </c>
      <c r="V219" t="str">
        <f>IF([1]metadata!V219="","",[1]metadata!V219)</f>
        <v/>
      </c>
      <c r="W219" t="str">
        <f>IF([1]metadata!W219="","",[1]metadata!W219)</f>
        <v/>
      </c>
      <c r="X219" t="str">
        <f>IF([1]metadata!X219="","",[1]metadata!X219)</f>
        <v/>
      </c>
      <c r="Y219" t="str">
        <f>IF([1]metadata!Y219="","",[1]metadata!Y219)</f>
        <v/>
      </c>
      <c r="Z219" t="str">
        <f>IF([1]metadata!Z219="","",[1]metadata!Z219)</f>
        <v/>
      </c>
    </row>
    <row r="220" spans="1:26" x14ac:dyDescent="0.3">
      <c r="A220">
        <f>IF([1]metadata!A220="","",[1]metadata!A220)</f>
        <v>32</v>
      </c>
      <c r="B220" t="str">
        <f>IF([1]metadata!B220="","",[1]metadata!B220)</f>
        <v>32-Ku</v>
      </c>
      <c r="C220" t="str">
        <f>IF([1]metadata!C220="","",[1]metadata!C220)</f>
        <v>MUONA, O; LUMME, J</v>
      </c>
      <c r="D220" t="str">
        <f>IF([1]metadata!D220="","",[1]metadata!D220)</f>
        <v>GEOGRAPHICAL VARIATION IN THE REPRODUCTIVE-CYCLE AND PHOTOPERIODIC DIAPAUSE OF DROSOPHILA-PHALERATA AND DROSOPHILA-TRANSVERSA (DROSOPHILIDAE, DIPTERA)</v>
      </c>
      <c r="E220" t="str">
        <f>IF([1]metadata!E220="","",[1]metadata!E220)</f>
        <v>10.1111/j.1558-5646.1981.tb04868.x</v>
      </c>
      <c r="F220" t="str">
        <f>IF([1]metadata!F220="","",[1]metadata!F220)</f>
        <v>y-askfordata</v>
      </c>
      <c r="G220" t="str">
        <f>IF([1]metadata!G220="","",[1]metadata!G220)</f>
        <v/>
      </c>
      <c r="H220" t="str">
        <f>IF([1]metadata!H220="","",[1]metadata!H220)</f>
        <v/>
      </c>
      <c r="I220" t="str">
        <f>IF([1]metadata!I220="","",[1]metadata!I220)</f>
        <v/>
      </c>
      <c r="J220">
        <f>IF([1]metadata!J220="",0,[1]metadata!J220)</f>
        <v>0</v>
      </c>
      <c r="K220" t="str">
        <f>IF([1]metadata!K220="","",[1]metadata!K220)</f>
        <v/>
      </c>
      <c r="L220" t="str">
        <f>IF([1]metadata!L220="","",[1]metadata!L220)</f>
        <v/>
      </c>
      <c r="M220" t="str">
        <f>IF([1]metadata!M220="","",[1]metadata!M220)</f>
        <v/>
      </c>
      <c r="N220" t="str">
        <f>IF([1]metadata!N220="","",[1]metadata!N220)</f>
        <v>Ku</v>
      </c>
      <c r="O220">
        <f>IF([1]metadata!O220="","",[1]metadata!O220)</f>
        <v>66.36666666666666</v>
      </c>
      <c r="P220">
        <f>IF([1]metadata!P220="","",[1]metadata!P220)</f>
        <v>29.35</v>
      </c>
      <c r="Q220" t="str">
        <f>IF([1]metadata!Q220="","",[1]metadata!Q220)</f>
        <v/>
      </c>
      <c r="R220">
        <f>IF([1]metadata!R220="","",[1]metadata!R220)</f>
        <v>100</v>
      </c>
      <c r="S220" t="str">
        <f>IF([1]metadata!S220="","",[1]metadata!S220)</f>
        <v/>
      </c>
      <c r="T220">
        <f>IF([1]metadata!T220="","",[1]metadata!T220)</f>
        <v>80</v>
      </c>
      <c r="U220" t="str">
        <f>IF([1]metadata!U220="","",[1]metadata!U220)</f>
        <v>global average</v>
      </c>
      <c r="V220" t="str">
        <f>IF([1]metadata!V220="","",[1]metadata!V220)</f>
        <v/>
      </c>
      <c r="W220" t="str">
        <f>IF([1]metadata!W220="","",[1]metadata!W220)</f>
        <v/>
      </c>
      <c r="X220" t="str">
        <f>IF([1]metadata!X220="","",[1]metadata!X220)</f>
        <v/>
      </c>
      <c r="Y220" t="str">
        <f>IF([1]metadata!Y220="","",[1]metadata!Y220)</f>
        <v/>
      </c>
      <c r="Z220" t="str">
        <f>IF([1]metadata!Z220="","",[1]metadata!Z220)</f>
        <v/>
      </c>
    </row>
    <row r="221" spans="1:26" x14ac:dyDescent="0.3">
      <c r="A221">
        <f>IF([1]metadata!A221="","",[1]metadata!A221)</f>
        <v>32</v>
      </c>
      <c r="B221" t="str">
        <f>IF([1]metadata!B221="","",[1]metadata!B221)</f>
        <v>32-Ou</v>
      </c>
      <c r="C221" t="str">
        <f>IF([1]metadata!C221="","",[1]metadata!C221)</f>
        <v>MUONA, O; LUMME, J</v>
      </c>
      <c r="D221" t="str">
        <f>IF([1]metadata!D221="","",[1]metadata!D221)</f>
        <v>GEOGRAPHICAL VARIATION IN THE REPRODUCTIVE-CYCLE AND PHOTOPERIODIC DIAPAUSE OF DROSOPHILA-PHALERATA AND DROSOPHILA-TRANSVERSA (DROSOPHILIDAE, DIPTERA)</v>
      </c>
      <c r="E221" t="str">
        <f>IF([1]metadata!E221="","",[1]metadata!E221)</f>
        <v>10.1111/j.1558-5646.1981.tb04868.x</v>
      </c>
      <c r="F221" t="str">
        <f>IF([1]metadata!F221="","",[1]metadata!F221)</f>
        <v>y-askfordata</v>
      </c>
      <c r="G221" t="str">
        <f>IF([1]metadata!G221="","",[1]metadata!G221)</f>
        <v/>
      </c>
      <c r="H221" t="str">
        <f>IF([1]metadata!H221="","",[1]metadata!H221)</f>
        <v/>
      </c>
      <c r="I221" t="str">
        <f>IF([1]metadata!I221="","",[1]metadata!I221)</f>
        <v/>
      </c>
      <c r="J221">
        <f>IF([1]metadata!J221="",0,[1]metadata!J221)</f>
        <v>0</v>
      </c>
      <c r="K221" t="str">
        <f>IF([1]metadata!K221="","",[1]metadata!K221)</f>
        <v/>
      </c>
      <c r="L221" t="str">
        <f>IF([1]metadata!L221="","",[1]metadata!L221)</f>
        <v/>
      </c>
      <c r="M221" t="str">
        <f>IF([1]metadata!M221="","",[1]metadata!M221)</f>
        <v/>
      </c>
      <c r="N221" t="str">
        <f>IF([1]metadata!N221="","",[1]metadata!N221)</f>
        <v>Ou</v>
      </c>
      <c r="O221">
        <f>IF([1]metadata!O221="","",[1]metadata!O221)</f>
        <v>65.016666666666666</v>
      </c>
      <c r="P221">
        <f>IF([1]metadata!P221="","",[1]metadata!P221)</f>
        <v>25.5</v>
      </c>
      <c r="Q221" t="str">
        <f>IF([1]metadata!Q221="","",[1]metadata!Q221)</f>
        <v/>
      </c>
      <c r="R221">
        <f>IF([1]metadata!R221="","",[1]metadata!R221)</f>
        <v>5</v>
      </c>
      <c r="S221" t="str">
        <f>IF([1]metadata!S221="","",[1]metadata!S221)</f>
        <v/>
      </c>
      <c r="T221">
        <f>IF([1]metadata!T221="","",[1]metadata!T221)</f>
        <v>80</v>
      </c>
      <c r="U221" t="str">
        <f>IF([1]metadata!U221="","",[1]metadata!U221)</f>
        <v>global average</v>
      </c>
      <c r="V221" t="str">
        <f>IF([1]metadata!V221="","",[1]metadata!V221)</f>
        <v/>
      </c>
      <c r="W221" t="str">
        <f>IF([1]metadata!W221="","",[1]metadata!W221)</f>
        <v/>
      </c>
      <c r="X221" t="str">
        <f>IF([1]metadata!X221="","",[1]metadata!X221)</f>
        <v/>
      </c>
      <c r="Y221" t="str">
        <f>IF([1]metadata!Y221="","",[1]metadata!Y221)</f>
        <v/>
      </c>
      <c r="Z221" t="str">
        <f>IF([1]metadata!Z221="","",[1]metadata!Z221)</f>
        <v/>
      </c>
    </row>
    <row r="222" spans="1:26" x14ac:dyDescent="0.3">
      <c r="A222">
        <f>IF([1]metadata!A222="","",[1]metadata!A222)</f>
        <v>32</v>
      </c>
      <c r="B222" t="str">
        <f>IF([1]metadata!B222="","",[1]metadata!B222)</f>
        <v>32-IV</v>
      </c>
      <c r="C222" t="str">
        <f>IF([1]metadata!C222="","",[1]metadata!C222)</f>
        <v>MUONA, O; LUMME, J</v>
      </c>
      <c r="D222" t="str">
        <f>IF([1]metadata!D222="","",[1]metadata!D222)</f>
        <v>GEOGRAPHICAL VARIATION IN THE REPRODUCTIVE-CYCLE AND PHOTOPERIODIC DIAPAUSE OF DROSOPHILA-PHALERATA AND DROSOPHILA-TRANSVERSA (DROSOPHILIDAE, DIPTERA)</v>
      </c>
      <c r="E222" t="str">
        <f>IF([1]metadata!E222="","",[1]metadata!E222)</f>
        <v>10.1111/j.1558-5646.1981.tb04868.x</v>
      </c>
      <c r="F222" t="str">
        <f>IF([1]metadata!F222="","",[1]metadata!F222)</f>
        <v>y-askfordata</v>
      </c>
      <c r="G222" t="str">
        <f>IF([1]metadata!G222="","",[1]metadata!G222)</f>
        <v/>
      </c>
      <c r="H222" t="str">
        <f>IF([1]metadata!H222="","",[1]metadata!H222)</f>
        <v/>
      </c>
      <c r="I222" t="str">
        <f>IF([1]metadata!I222="","",[1]metadata!I222)</f>
        <v/>
      </c>
      <c r="J222">
        <f>IF([1]metadata!J222="",0,[1]metadata!J222)</f>
        <v>0</v>
      </c>
      <c r="K222" t="str">
        <f>IF([1]metadata!K222="","",[1]metadata!K222)</f>
        <v/>
      </c>
      <c r="L222" t="str">
        <f>IF([1]metadata!L222="","",[1]metadata!L222)</f>
        <v/>
      </c>
      <c r="M222" t="str">
        <f>IF([1]metadata!M222="","",[1]metadata!M222)</f>
        <v/>
      </c>
      <c r="N222" t="str">
        <f>IF([1]metadata!N222="","",[1]metadata!N222)</f>
        <v>IV</v>
      </c>
      <c r="O222">
        <f>IF([1]metadata!O222="","",[1]metadata!O222)</f>
        <v>68.63333333333334</v>
      </c>
      <c r="P222">
        <f>IF([1]metadata!P222="","",[1]metadata!P222)</f>
        <v>27.633333333333333</v>
      </c>
      <c r="Q222" t="str">
        <f>IF([1]metadata!Q222="","",[1]metadata!Q222)</f>
        <v/>
      </c>
      <c r="R222">
        <f>IF([1]metadata!R222="","",[1]metadata!R222)</f>
        <v>130</v>
      </c>
      <c r="S222" t="str">
        <f>IF([1]metadata!S222="","",[1]metadata!S222)</f>
        <v/>
      </c>
      <c r="T222">
        <f>IF([1]metadata!T222="","",[1]metadata!T222)</f>
        <v>80</v>
      </c>
      <c r="U222" t="str">
        <f>IF([1]metadata!U222="","",[1]metadata!U222)</f>
        <v>global average</v>
      </c>
      <c r="V222" t="str">
        <f>IF([1]metadata!V222="","",[1]metadata!V222)</f>
        <v/>
      </c>
      <c r="W222" t="str">
        <f>IF([1]metadata!W222="","",[1]metadata!W222)</f>
        <v/>
      </c>
      <c r="X222" t="str">
        <f>IF([1]metadata!X222="","",[1]metadata!X222)</f>
        <v/>
      </c>
      <c r="Y222" t="str">
        <f>IF([1]metadata!Y222="","",[1]metadata!Y222)</f>
        <v/>
      </c>
      <c r="Z222" t="str">
        <f>IF([1]metadata!Z222="","",[1]metadata!Z222)</f>
        <v/>
      </c>
    </row>
    <row r="223" spans="1:26" x14ac:dyDescent="0.3">
      <c r="A223">
        <f>IF([1]metadata!A223="","",[1]metadata!A223)</f>
        <v>32</v>
      </c>
      <c r="B223" t="str">
        <f>IF([1]metadata!B223="","",[1]metadata!B223)</f>
        <v>32-HA</v>
      </c>
      <c r="C223" t="str">
        <f>IF([1]metadata!C223="","",[1]metadata!C223)</f>
        <v>MUONA, O; LUMME, J</v>
      </c>
      <c r="D223" t="str">
        <f>IF([1]metadata!D223="","",[1]metadata!D223)</f>
        <v>GEOGRAPHICAL VARIATION IN THE REPRODUCTIVE-CYCLE AND PHOTOPERIODIC DIAPAUSE OF DROSOPHILA-PHALERATA AND DROSOPHILA-TRANSVERSA (DROSOPHILIDAE, DIPTERA)</v>
      </c>
      <c r="E223" t="str">
        <f>IF([1]metadata!E223="","",[1]metadata!E223)</f>
        <v>10.1111/j.1558-5646.1981.tb04868.x</v>
      </c>
      <c r="F223" t="str">
        <f>IF([1]metadata!F223="","",[1]metadata!F223)</f>
        <v>y-askfordata</v>
      </c>
      <c r="G223" t="str">
        <f>IF([1]metadata!G223="","",[1]metadata!G223)</f>
        <v/>
      </c>
      <c r="H223" t="str">
        <f>IF([1]metadata!H223="","",[1]metadata!H223)</f>
        <v/>
      </c>
      <c r="I223" t="str">
        <f>IF([1]metadata!I223="","",[1]metadata!I223)</f>
        <v/>
      </c>
      <c r="J223">
        <f>IF([1]metadata!J223="",0,[1]metadata!J223)</f>
        <v>0</v>
      </c>
      <c r="K223" t="str">
        <f>IF([1]metadata!K223="","",[1]metadata!K223)</f>
        <v/>
      </c>
      <c r="L223" t="str">
        <f>IF([1]metadata!L223="","",[1]metadata!L223)</f>
        <v/>
      </c>
      <c r="M223" t="str">
        <f>IF([1]metadata!M223="","",[1]metadata!M223)</f>
        <v/>
      </c>
      <c r="N223" t="str">
        <f>IF([1]metadata!N223="","",[1]metadata!N223)</f>
        <v>HA</v>
      </c>
      <c r="O223">
        <f>IF([1]metadata!O223="","",[1]metadata!O223)</f>
        <v>61.133333333333333</v>
      </c>
      <c r="P223">
        <f>IF([1]metadata!P223="","",[1]metadata!P223)</f>
        <v>24.35</v>
      </c>
      <c r="Q223" t="str">
        <f>IF([1]metadata!Q223="","",[1]metadata!Q223)</f>
        <v/>
      </c>
      <c r="R223">
        <f>IF([1]metadata!R223="","",[1]metadata!R223)</f>
        <v>80</v>
      </c>
      <c r="S223" t="str">
        <f>IF([1]metadata!S223="","",[1]metadata!S223)</f>
        <v/>
      </c>
      <c r="T223">
        <f>IF([1]metadata!T223="","",[1]metadata!T223)</f>
        <v>80</v>
      </c>
      <c r="U223" t="str">
        <f>IF([1]metadata!U223="","",[1]metadata!U223)</f>
        <v>global average</v>
      </c>
      <c r="V223" t="str">
        <f>IF([1]metadata!V223="","",[1]metadata!V223)</f>
        <v/>
      </c>
      <c r="W223" t="str">
        <f>IF([1]metadata!W223="","",[1]metadata!W223)</f>
        <v/>
      </c>
      <c r="X223" t="str">
        <f>IF([1]metadata!X223="","",[1]metadata!X223)</f>
        <v/>
      </c>
      <c r="Y223" t="str">
        <f>IF([1]metadata!Y223="","",[1]metadata!Y223)</f>
        <v/>
      </c>
      <c r="Z223" t="str">
        <f>IF([1]metadata!Z223="","",[1]metadata!Z223)</f>
        <v/>
      </c>
    </row>
    <row r="224" spans="1:26" x14ac:dyDescent="0.3">
      <c r="A224">
        <f>IF([1]metadata!A224="","",[1]metadata!A224)</f>
        <v>32</v>
      </c>
      <c r="B224" t="str">
        <f>IF([1]metadata!B224="","",[1]metadata!B224)</f>
        <v>32-VA</v>
      </c>
      <c r="C224" t="str">
        <f>IF([1]metadata!C224="","",[1]metadata!C224)</f>
        <v>MUONA, O; LUMME, J</v>
      </c>
      <c r="D224" t="str">
        <f>IF([1]metadata!D224="","",[1]metadata!D224)</f>
        <v>GEOGRAPHICAL VARIATION IN THE REPRODUCTIVE-CYCLE AND PHOTOPERIODIC DIAPAUSE OF DROSOPHILA-PHALERATA AND DROSOPHILA-TRANSVERSA (DROSOPHILIDAE, DIPTERA)</v>
      </c>
      <c r="E224" t="str">
        <f>IF([1]metadata!E224="","",[1]metadata!E224)</f>
        <v>10.1111/j.1558-5646.1981.tb04868.x</v>
      </c>
      <c r="F224" t="str">
        <f>IF([1]metadata!F224="","",[1]metadata!F224)</f>
        <v>y-askfordata</v>
      </c>
      <c r="G224" t="str">
        <f>IF([1]metadata!G224="","",[1]metadata!G224)</f>
        <v/>
      </c>
      <c r="H224" t="str">
        <f>IF([1]metadata!H224="","",[1]metadata!H224)</f>
        <v/>
      </c>
      <c r="I224" t="str">
        <f>IF([1]metadata!I224="","",[1]metadata!I224)</f>
        <v/>
      </c>
      <c r="J224">
        <f>IF([1]metadata!J224="",0,[1]metadata!J224)</f>
        <v>0</v>
      </c>
      <c r="K224" t="str">
        <f>IF([1]metadata!K224="","",[1]metadata!K224)</f>
        <v/>
      </c>
      <c r="L224" t="str">
        <f>IF([1]metadata!L224="","",[1]metadata!L224)</f>
        <v/>
      </c>
      <c r="M224" t="str">
        <f>IF([1]metadata!M224="","",[1]metadata!M224)</f>
        <v/>
      </c>
      <c r="N224" t="str">
        <f>IF([1]metadata!N224="","",[1]metadata!N224)</f>
        <v>VA</v>
      </c>
      <c r="O224">
        <f>IF([1]metadata!O224="","",[1]metadata!O224)</f>
        <v>63</v>
      </c>
      <c r="P224">
        <f>IF([1]metadata!P224="","",[1]metadata!P224)</f>
        <v>27.833333333333332</v>
      </c>
      <c r="Q224" t="str">
        <f>IF([1]metadata!Q224="","",[1]metadata!Q224)</f>
        <v/>
      </c>
      <c r="R224">
        <f>IF([1]metadata!R224="","",[1]metadata!R224)</f>
        <v>80</v>
      </c>
      <c r="S224" t="str">
        <f>IF([1]metadata!S224="","",[1]metadata!S224)</f>
        <v/>
      </c>
      <c r="T224">
        <f>IF([1]metadata!T224="","",[1]metadata!T224)</f>
        <v>80</v>
      </c>
      <c r="U224" t="str">
        <f>IF([1]metadata!U224="","",[1]metadata!U224)</f>
        <v>global average</v>
      </c>
      <c r="V224" t="str">
        <f>IF([1]metadata!V224="","",[1]metadata!V224)</f>
        <v/>
      </c>
      <c r="W224" t="str">
        <f>IF([1]metadata!W224="","",[1]metadata!W224)</f>
        <v/>
      </c>
      <c r="X224" t="str">
        <f>IF([1]metadata!X224="","",[1]metadata!X224)</f>
        <v/>
      </c>
      <c r="Y224" t="str">
        <f>IF([1]metadata!Y224="","",[1]metadata!Y224)</f>
        <v/>
      </c>
      <c r="Z224" t="str">
        <f>IF([1]metadata!Z224="","",[1]metadata!Z224)</f>
        <v/>
      </c>
    </row>
    <row r="225" spans="1:26" x14ac:dyDescent="0.3">
      <c r="A225">
        <f>IF([1]metadata!A225="","",[1]metadata!A225)</f>
        <v>32</v>
      </c>
      <c r="B225" t="str">
        <f>IF([1]metadata!B225="","",[1]metadata!B225)</f>
        <v>32-Ze</v>
      </c>
      <c r="C225" t="str">
        <f>IF([1]metadata!C225="","",[1]metadata!C225)</f>
        <v>MUONA, O; LUMME, J</v>
      </c>
      <c r="D225" t="str">
        <f>IF([1]metadata!D225="","",[1]metadata!D225)</f>
        <v>GEOGRAPHICAL VARIATION IN THE REPRODUCTIVE-CYCLE AND PHOTOPERIODIC DIAPAUSE OF DROSOPHILA-PHALERATA AND DROSOPHILA-TRANSVERSA (DROSOPHILIDAE, DIPTERA)</v>
      </c>
      <c r="E225" t="str">
        <f>IF([1]metadata!E225="","",[1]metadata!E225)</f>
        <v>10.1111/j.1558-5646.1981.tb04868.x</v>
      </c>
      <c r="F225" t="str">
        <f>IF([1]metadata!F225="","",[1]metadata!F225)</f>
        <v>y-askfordata</v>
      </c>
      <c r="G225" t="str">
        <f>IF([1]metadata!G225="","",[1]metadata!G225)</f>
        <v/>
      </c>
      <c r="H225" t="str">
        <f>IF([1]metadata!H225="","",[1]metadata!H225)</f>
        <v/>
      </c>
      <c r="I225" t="str">
        <f>IF([1]metadata!I225="","",[1]metadata!I225)</f>
        <v/>
      </c>
      <c r="J225">
        <f>IF([1]metadata!J225="",0,[1]metadata!J225)</f>
        <v>0</v>
      </c>
      <c r="K225" t="str">
        <f>IF([1]metadata!K225="","",[1]metadata!K225)</f>
        <v/>
      </c>
      <c r="L225" t="str">
        <f>IF([1]metadata!L225="","",[1]metadata!L225)</f>
        <v/>
      </c>
      <c r="M225" t="str">
        <f>IF([1]metadata!M225="","",[1]metadata!M225)</f>
        <v/>
      </c>
      <c r="N225" t="str">
        <f>IF([1]metadata!N225="","",[1]metadata!N225)</f>
        <v>Ze</v>
      </c>
      <c r="O225">
        <f>IF([1]metadata!O225="","",[1]metadata!O225)</f>
        <v>46.716666666666669</v>
      </c>
      <c r="P225">
        <f>IF([1]metadata!P225="","",[1]metadata!P225)</f>
        <v>10.1</v>
      </c>
      <c r="Q225" t="str">
        <f>IF([1]metadata!Q225="","",[1]metadata!Q225)</f>
        <v/>
      </c>
      <c r="R225">
        <f>IF([1]metadata!R225="","",[1]metadata!R225)</f>
        <v>1500</v>
      </c>
      <c r="S225" t="str">
        <f>IF([1]metadata!S225="","",[1]metadata!S225)</f>
        <v/>
      </c>
      <c r="T225">
        <f>IF([1]metadata!T225="","",[1]metadata!T225)</f>
        <v>80</v>
      </c>
      <c r="U225" t="str">
        <f>IF([1]metadata!U225="","",[1]metadata!U225)</f>
        <v>global average</v>
      </c>
      <c r="V225" t="str">
        <f>IF([1]metadata!V225="","",[1]metadata!V225)</f>
        <v/>
      </c>
      <c r="W225" t="str">
        <f>IF([1]metadata!W225="","",[1]metadata!W225)</f>
        <v/>
      </c>
      <c r="X225" t="str">
        <f>IF([1]metadata!X225="","",[1]metadata!X225)</f>
        <v/>
      </c>
      <c r="Y225" t="str">
        <f>IF([1]metadata!Y225="","",[1]metadata!Y225)</f>
        <v/>
      </c>
      <c r="Z225" t="str">
        <f>IF([1]metadata!Z225="","",[1]metadata!Z225)</f>
        <v/>
      </c>
    </row>
    <row r="226" spans="1:26" x14ac:dyDescent="0.3">
      <c r="A226">
        <f>IF([1]metadata!A226="","",[1]metadata!A226)</f>
        <v>32</v>
      </c>
      <c r="B226" t="str">
        <f>IF([1]metadata!B226="","",[1]metadata!B226)</f>
        <v>32-Ro</v>
      </c>
      <c r="C226" t="str">
        <f>IF([1]metadata!C226="","",[1]metadata!C226)</f>
        <v>MUONA, O; LUMME, J</v>
      </c>
      <c r="D226" t="str">
        <f>IF([1]metadata!D226="","",[1]metadata!D226)</f>
        <v>GEOGRAPHICAL VARIATION IN THE REPRODUCTIVE-CYCLE AND PHOTOPERIODIC DIAPAUSE OF DROSOPHILA-PHALERATA AND DROSOPHILA-TRANSVERSA (DROSOPHILIDAE, DIPTERA)</v>
      </c>
      <c r="E226" t="str">
        <f>IF([1]metadata!E226="","",[1]metadata!E226)</f>
        <v>10.1111/j.1558-5646.1981.tb04868.x</v>
      </c>
      <c r="F226" t="str">
        <f>IF([1]metadata!F226="","",[1]metadata!F226)</f>
        <v>y-askfordata</v>
      </c>
      <c r="G226" t="str">
        <f>IF([1]metadata!G226="","",[1]metadata!G226)</f>
        <v/>
      </c>
      <c r="H226" t="str">
        <f>IF([1]metadata!H226="","",[1]metadata!H226)</f>
        <v/>
      </c>
      <c r="I226" t="str">
        <f>IF([1]metadata!I226="","",[1]metadata!I226)</f>
        <v/>
      </c>
      <c r="J226">
        <f>IF([1]metadata!J226="",0,[1]metadata!J226)</f>
        <v>0</v>
      </c>
      <c r="K226" t="str">
        <f>IF([1]metadata!K226="","",[1]metadata!K226)</f>
        <v/>
      </c>
      <c r="L226" t="str">
        <f>IF([1]metadata!L226="","",[1]metadata!L226)</f>
        <v/>
      </c>
      <c r="M226" t="str">
        <f>IF([1]metadata!M226="","",[1]metadata!M226)</f>
        <v/>
      </c>
      <c r="N226" t="str">
        <f>IF([1]metadata!N226="","",[1]metadata!N226)</f>
        <v>Ro</v>
      </c>
      <c r="O226">
        <f>IF([1]metadata!O226="","",[1]metadata!O226)</f>
        <v>48.383333333333333</v>
      </c>
      <c r="P226">
        <f>IF([1]metadata!P226="","",[1]metadata!P226)</f>
        <v>15.5</v>
      </c>
      <c r="Q226" t="str">
        <f>IF([1]metadata!Q226="","",[1]metadata!Q226)</f>
        <v/>
      </c>
      <c r="R226">
        <f>IF([1]metadata!R226="","",[1]metadata!R226)</f>
        <v>220</v>
      </c>
      <c r="S226" t="str">
        <f>IF([1]metadata!S226="","",[1]metadata!S226)</f>
        <v/>
      </c>
      <c r="T226">
        <f>IF([1]metadata!T226="","",[1]metadata!T226)</f>
        <v>80</v>
      </c>
      <c r="U226" t="str">
        <f>IF([1]metadata!U226="","",[1]metadata!U226)</f>
        <v>global average</v>
      </c>
      <c r="V226" t="str">
        <f>IF([1]metadata!V226="","",[1]metadata!V226)</f>
        <v/>
      </c>
      <c r="W226" t="str">
        <f>IF([1]metadata!W226="","",[1]metadata!W226)</f>
        <v/>
      </c>
      <c r="X226" t="str">
        <f>IF([1]metadata!X226="","",[1]metadata!X226)</f>
        <v/>
      </c>
      <c r="Y226" t="str">
        <f>IF([1]metadata!Y226="","",[1]metadata!Y226)</f>
        <v/>
      </c>
      <c r="Z226" t="str">
        <f>IF([1]metadata!Z226="","",[1]metadata!Z226)</f>
        <v/>
      </c>
    </row>
    <row r="227" spans="1:26" x14ac:dyDescent="0.3">
      <c r="A227">
        <f>IF([1]metadata!A227="","",[1]metadata!A227)</f>
        <v>32</v>
      </c>
      <c r="B227" t="str">
        <f>IF([1]metadata!B227="","",[1]metadata!B227)</f>
        <v>32-Bu</v>
      </c>
      <c r="C227" t="str">
        <f>IF([1]metadata!C227="","",[1]metadata!C227)</f>
        <v>MUONA, O; LUMME, J</v>
      </c>
      <c r="D227" t="str">
        <f>IF([1]metadata!D227="","",[1]metadata!D227)</f>
        <v>GEOGRAPHICAL VARIATION IN THE REPRODUCTIVE-CYCLE AND PHOTOPERIODIC DIAPAUSE OF DROSOPHILA-PHALERATA AND DROSOPHILA-TRANSVERSA (DROSOPHILIDAE, DIPTERA)</v>
      </c>
      <c r="E227" t="str">
        <f>IF([1]metadata!E227="","",[1]metadata!E227)</f>
        <v>10.1111/j.1558-5646.1981.tb04868.x</v>
      </c>
      <c r="F227" t="str">
        <f>IF([1]metadata!F227="","",[1]metadata!F227)</f>
        <v>y-askfordata</v>
      </c>
      <c r="G227" t="str">
        <f>IF([1]metadata!G227="","",[1]metadata!G227)</f>
        <v/>
      </c>
      <c r="H227" t="str">
        <f>IF([1]metadata!H227="","",[1]metadata!H227)</f>
        <v/>
      </c>
      <c r="I227" t="str">
        <f>IF([1]metadata!I227="","",[1]metadata!I227)</f>
        <v/>
      </c>
      <c r="J227">
        <f>IF([1]metadata!J227="",0,[1]metadata!J227)</f>
        <v>0</v>
      </c>
      <c r="K227" t="str">
        <f>IF([1]metadata!K227="","",[1]metadata!K227)</f>
        <v/>
      </c>
      <c r="L227" t="str">
        <f>IF([1]metadata!L227="","",[1]metadata!L227)</f>
        <v/>
      </c>
      <c r="M227" t="str">
        <f>IF([1]metadata!M227="","",[1]metadata!M227)</f>
        <v/>
      </c>
      <c r="N227" t="str">
        <f>IF([1]metadata!N227="","",[1]metadata!N227)</f>
        <v>Bu</v>
      </c>
      <c r="O227">
        <f>IF([1]metadata!O227="","",[1]metadata!O227)</f>
        <v>47.5</v>
      </c>
      <c r="P227">
        <f>IF([1]metadata!P227="","",[1]metadata!P227)</f>
        <v>19.05</v>
      </c>
      <c r="Q227" t="str">
        <f>IF([1]metadata!Q227="","",[1]metadata!Q227)</f>
        <v/>
      </c>
      <c r="R227">
        <f>IF([1]metadata!R227="","",[1]metadata!R227)</f>
        <v>150</v>
      </c>
      <c r="S227" t="str">
        <f>IF([1]metadata!S227="","",[1]metadata!S227)</f>
        <v/>
      </c>
      <c r="T227">
        <f>IF([1]metadata!T227="","",[1]metadata!T227)</f>
        <v>80</v>
      </c>
      <c r="U227" t="str">
        <f>IF([1]metadata!U227="","",[1]metadata!U227)</f>
        <v>global average</v>
      </c>
      <c r="V227" t="str">
        <f>IF([1]metadata!V227="","",[1]metadata!V227)</f>
        <v/>
      </c>
      <c r="W227" t="str">
        <f>IF([1]metadata!W227="","",[1]metadata!W227)</f>
        <v/>
      </c>
      <c r="X227" t="str">
        <f>IF([1]metadata!X227="","",[1]metadata!X227)</f>
        <v/>
      </c>
      <c r="Y227" t="str">
        <f>IF([1]metadata!Y227="","",[1]metadata!Y227)</f>
        <v/>
      </c>
      <c r="Z227" t="str">
        <f>IF([1]metadata!Z227="","",[1]metadata!Z227)</f>
        <v/>
      </c>
    </row>
    <row r="228" spans="1:26" hidden="1" x14ac:dyDescent="0.3">
      <c r="A228">
        <f>IF([1]metadata!A228="","",[1]metadata!A228)</f>
        <v>33</v>
      </c>
      <c r="B228" t="str">
        <f>IF([1]metadata!B228="","",[1]metadata!B228)</f>
        <v>33-Okinawa</v>
      </c>
      <c r="C228" t="str">
        <f>IF([1]metadata!C228="","",[1]metadata!C228)</f>
        <v>Musolin, DL; Tougou, D; Fujisaki, K</v>
      </c>
      <c r="D228" t="str">
        <f>IF([1]metadata!D228="","",[1]metadata!D228)</f>
        <v>Photoperiodic response in the subtropical and warm-temperate zone populations of the southern green stink bug Nezara viridula: why does it not fit the common latitudinal trend?</v>
      </c>
      <c r="E228" t="str">
        <f>IF([1]metadata!E228="","",[1]metadata!E228)</f>
        <v>10.1111/j.1365-3032.2011.00797.x</v>
      </c>
      <c r="F228" t="str">
        <f>IF([1]metadata!F228="","",[1]metadata!F228)</f>
        <v>y</v>
      </c>
      <c r="G228" t="str">
        <f>IF([1]metadata!G228="","",[1]metadata!G228)</f>
        <v>a</v>
      </c>
      <c r="H228" t="str">
        <f>IF([1]metadata!H228="","",[1]metadata!H228)</f>
        <v>i</v>
      </c>
      <c r="I228">
        <f>IF([1]metadata!I228="","",[1]metadata!I228)</f>
        <v>5</v>
      </c>
      <c r="J228">
        <f>IF([1]metadata!J228="",0,[1]metadata!J228)</f>
        <v>7</v>
      </c>
      <c r="K228" t="str">
        <f>IF([1]metadata!K228="","",[1]metadata!K228)</f>
        <v/>
      </c>
      <c r="L228" t="str">
        <f>IF([1]metadata!L228="","",[1]metadata!L228)</f>
        <v>Nezara viridula</v>
      </c>
      <c r="M228" t="str">
        <f>IF([1]metadata!M228="","",[1]metadata!M228)</f>
        <v>heteroptera</v>
      </c>
      <c r="N228" t="str">
        <f>IF([1]metadata!N228="","",[1]metadata!N228)</f>
        <v>Okinawa</v>
      </c>
      <c r="O228">
        <f>IF([1]metadata!O228="","",[1]metadata!O228)</f>
        <v>26.4</v>
      </c>
      <c r="P228">
        <f>IF([1]metadata!P228="","",[1]metadata!P228)</f>
        <v>127.4</v>
      </c>
      <c r="Q228">
        <f>IF([1]metadata!Q228="","",[1]metadata!Q228)</f>
        <v>0.1</v>
      </c>
      <c r="R228" t="str">
        <f>IF([1]metadata!R228="","",[1]metadata!R228)</f>
        <v/>
      </c>
      <c r="S228" t="str">
        <f>IF([1]metadata!S228="","",[1]metadata!S228)</f>
        <v/>
      </c>
      <c r="T228">
        <f>IF([1]metadata!T228="","",[1]metadata!T228)</f>
        <v>32.6</v>
      </c>
      <c r="U228" t="str">
        <f>IF([1]metadata!U228="","",[1]metadata!U228)</f>
        <v>acc</v>
      </c>
      <c r="V228" t="str">
        <f>IF([1]metadata!V228="","",[1]metadata!V228)</f>
        <v/>
      </c>
      <c r="W228">
        <f>IF([1]metadata!W228="","",[1]metadata!W228)</f>
        <v>33</v>
      </c>
      <c r="X228" t="str">
        <f>IF([1]metadata!X228="","",[1]metadata!X228)</f>
        <v/>
      </c>
      <c r="Y228" t="str">
        <f>IF([1]metadata!Y228="","",[1]metadata!Y228)</f>
        <v/>
      </c>
      <c r="Z228" t="str">
        <f>IF([1]metadata!Z228="","",[1]metadata!Z228)</f>
        <v/>
      </c>
    </row>
    <row r="229" spans="1:26" hidden="1" x14ac:dyDescent="0.3">
      <c r="A229">
        <f>IF([1]metadata!A229="","",[1]metadata!A229)</f>
        <v>33</v>
      </c>
      <c r="B229" t="str">
        <f>IF([1]metadata!B229="","",[1]metadata!B229)</f>
        <v>33-Amami</v>
      </c>
      <c r="C229" t="str">
        <f>IF([1]metadata!C229="","",[1]metadata!C229)</f>
        <v>Musolin, DL; Tougou, D; Fujisaki, K</v>
      </c>
      <c r="D229" t="str">
        <f>IF([1]metadata!D229="","",[1]metadata!D229)</f>
        <v>Photoperiodic response in the subtropical and warm-temperate zone populations of the southern green stink bug Nezara viridula: why does it not fit the common latitudinal trend?</v>
      </c>
      <c r="E229" t="str">
        <f>IF([1]metadata!E229="","",[1]metadata!E229)</f>
        <v>10.1111/j.1365-3032.2011.00797.x</v>
      </c>
      <c r="F229" t="str">
        <f>IF([1]metadata!F229="","",[1]metadata!F229)</f>
        <v>y</v>
      </c>
      <c r="G229" t="str">
        <f>IF([1]metadata!G229="","",[1]metadata!G229)</f>
        <v>a</v>
      </c>
      <c r="H229" t="str">
        <f>IF([1]metadata!H229="","",[1]metadata!H229)</f>
        <v>i</v>
      </c>
      <c r="I229">
        <f>IF([1]metadata!I229="","",[1]metadata!I229)</f>
        <v>5</v>
      </c>
      <c r="J229">
        <f>IF([1]metadata!J229="",0,[1]metadata!J229)</f>
        <v>7</v>
      </c>
      <c r="K229" t="str">
        <f>IF([1]metadata!K229="","",[1]metadata!K229)</f>
        <v/>
      </c>
      <c r="L229" t="str">
        <f>IF([1]metadata!L229="","",[1]metadata!L229)</f>
        <v/>
      </c>
      <c r="M229" t="str">
        <f>IF([1]metadata!M229="","",[1]metadata!M229)</f>
        <v/>
      </c>
      <c r="N229" t="str">
        <f>IF([1]metadata!N229="","",[1]metadata!N229)</f>
        <v>Amami</v>
      </c>
      <c r="O229">
        <f>IF([1]metadata!O229="","",[1]metadata!O229)</f>
        <v>28.4</v>
      </c>
      <c r="P229">
        <f>IF([1]metadata!P229="","",[1]metadata!P229)</f>
        <v>129.30000000000001</v>
      </c>
      <c r="Q229">
        <f>IF([1]metadata!Q229="","",[1]metadata!Q229)</f>
        <v>0.1</v>
      </c>
      <c r="R229" t="str">
        <f>IF([1]metadata!R229="","",[1]metadata!R229)</f>
        <v/>
      </c>
      <c r="S229" t="str">
        <f>IF([1]metadata!S229="","",[1]metadata!S229)</f>
        <v/>
      </c>
      <c r="T229">
        <f>IF([1]metadata!T229="","",[1]metadata!T229)</f>
        <v>22</v>
      </c>
      <c r="U229" t="str">
        <f>IF([1]metadata!U229="","",[1]metadata!U229)</f>
        <v>acc</v>
      </c>
      <c r="V229" t="str">
        <f>IF([1]metadata!V229="","",[1]metadata!V229)</f>
        <v/>
      </c>
      <c r="W229">
        <f>IF([1]metadata!W229="","",[1]metadata!W229)</f>
        <v>33</v>
      </c>
      <c r="X229" t="str">
        <f>IF([1]metadata!X229="","",[1]metadata!X229)</f>
        <v/>
      </c>
      <c r="Y229" t="str">
        <f>IF([1]metadata!Y229="","",[1]metadata!Y229)</f>
        <v/>
      </c>
      <c r="Z229" t="str">
        <f>IF([1]metadata!Z229="","",[1]metadata!Z229)</f>
        <v/>
      </c>
    </row>
    <row r="230" spans="1:26" hidden="1" x14ac:dyDescent="0.3">
      <c r="A230">
        <f>IF([1]metadata!A230="","",[1]metadata!A230)</f>
        <v>33</v>
      </c>
      <c r="B230" t="str">
        <f>IF([1]metadata!B230="","",[1]metadata!B230)</f>
        <v>33-Kochi</v>
      </c>
      <c r="C230" t="str">
        <f>IF([1]metadata!C230="","",[1]metadata!C230)</f>
        <v>Musolin, DL; Tougou, D; Fujisaki, K</v>
      </c>
      <c r="D230" t="str">
        <f>IF([1]metadata!D230="","",[1]metadata!D230)</f>
        <v>Photoperiodic response in the subtropical and warm-temperate zone populations of the southern green stink bug Nezara viridula: why does it not fit the common latitudinal trend?</v>
      </c>
      <c r="E230" t="str">
        <f>IF([1]metadata!E230="","",[1]metadata!E230)</f>
        <v>10.1111/j.1365-3032.2011.00797.x</v>
      </c>
      <c r="F230" t="str">
        <f>IF([1]metadata!F230="","",[1]metadata!F230)</f>
        <v>y</v>
      </c>
      <c r="G230" t="str">
        <f>IF([1]metadata!G230="","",[1]metadata!G230)</f>
        <v>a</v>
      </c>
      <c r="H230" t="str">
        <f>IF([1]metadata!H230="","",[1]metadata!H230)</f>
        <v>i</v>
      </c>
      <c r="I230">
        <f>IF([1]metadata!I230="","",[1]metadata!I230)</f>
        <v>5</v>
      </c>
      <c r="J230">
        <f>IF([1]metadata!J230="",0,[1]metadata!J230)</f>
        <v>8</v>
      </c>
      <c r="K230" t="str">
        <f>IF([1]metadata!K230="","",[1]metadata!K230)</f>
        <v/>
      </c>
      <c r="L230" t="str">
        <f>IF([1]metadata!L230="","",[1]metadata!L230)</f>
        <v/>
      </c>
      <c r="M230" t="str">
        <f>IF([1]metadata!M230="","",[1]metadata!M230)</f>
        <v/>
      </c>
      <c r="N230" t="str">
        <f>IF([1]metadata!N230="","",[1]metadata!N230)</f>
        <v>Kochi</v>
      </c>
      <c r="O230">
        <f>IF([1]metadata!O230="","",[1]metadata!O230)</f>
        <v>33.6</v>
      </c>
      <c r="P230">
        <f>IF([1]metadata!P230="","",[1]metadata!P230)</f>
        <v>133.6</v>
      </c>
      <c r="Q230">
        <f>IF([1]metadata!Q230="","",[1]metadata!Q230)</f>
        <v>0.1</v>
      </c>
      <c r="R230" t="str">
        <f>IF([1]metadata!R230="","",[1]metadata!R230)</f>
        <v/>
      </c>
      <c r="S230" t="str">
        <f>IF([1]metadata!S230="","",[1]metadata!S230)</f>
        <v/>
      </c>
      <c r="T230">
        <f>IF([1]metadata!T230="","",[1]metadata!T230)</f>
        <v>36.4</v>
      </c>
      <c r="U230" t="str">
        <f>IF([1]metadata!U230="","",[1]metadata!U230)</f>
        <v>acc</v>
      </c>
      <c r="V230" t="str">
        <f>IF([1]metadata!V230="","",[1]metadata!V230)</f>
        <v/>
      </c>
      <c r="W230">
        <f>IF([1]metadata!W230="","",[1]metadata!W230)</f>
        <v>33</v>
      </c>
      <c r="X230" t="str">
        <f>IF([1]metadata!X230="","",[1]metadata!X230)</f>
        <v/>
      </c>
      <c r="Y230" t="str">
        <f>IF([1]metadata!Y230="","",[1]metadata!Y230)</f>
        <v/>
      </c>
      <c r="Z230" t="str">
        <f>IF([1]metadata!Z230="","",[1]metadata!Z230)</f>
        <v/>
      </c>
    </row>
    <row r="231" spans="1:26" hidden="1" x14ac:dyDescent="0.3">
      <c r="A231">
        <f>IF([1]metadata!A231="","",[1]metadata!A231)</f>
        <v>33</v>
      </c>
      <c r="B231" t="str">
        <f>IF([1]metadata!B231="","",[1]metadata!B231)</f>
        <v>33-Wakayama</v>
      </c>
      <c r="C231" t="str">
        <f>IF([1]metadata!C231="","",[1]metadata!C231)</f>
        <v>Musolin, DL; Tougou, D; Fujisaki, K</v>
      </c>
      <c r="D231" t="str">
        <f>IF([1]metadata!D231="","",[1]metadata!D231)</f>
        <v>Photoperiodic response in the subtropical and warm-temperate zone populations of the southern green stink bug Nezara viridula: why does it not fit the common latitudinal trend?</v>
      </c>
      <c r="E231" t="str">
        <f>IF([1]metadata!E231="","",[1]metadata!E231)</f>
        <v>10.1111/j.1365-3032.2011.00797.x</v>
      </c>
      <c r="F231" t="str">
        <f>IF([1]metadata!F231="","",[1]metadata!F231)</f>
        <v>y</v>
      </c>
      <c r="G231" t="str">
        <f>IF([1]metadata!G231="","",[1]metadata!G231)</f>
        <v>a</v>
      </c>
      <c r="H231" t="str">
        <f>IF([1]metadata!H231="","",[1]metadata!H231)</f>
        <v>i</v>
      </c>
      <c r="I231">
        <f>IF([1]metadata!I231="","",[1]metadata!I231)</f>
        <v>5</v>
      </c>
      <c r="J231">
        <f>IF([1]metadata!J231="",0,[1]metadata!J231)</f>
        <v>6</v>
      </c>
      <c r="K231" t="str">
        <f>IF([1]metadata!K231="","",[1]metadata!K231)</f>
        <v/>
      </c>
      <c r="L231" t="str">
        <f>IF([1]metadata!L231="","",[1]metadata!L231)</f>
        <v/>
      </c>
      <c r="M231" t="str">
        <f>IF([1]metadata!M231="","",[1]metadata!M231)</f>
        <v/>
      </c>
      <c r="N231" t="str">
        <f>IF([1]metadata!N231="","",[1]metadata!N231)</f>
        <v>Wakayama</v>
      </c>
      <c r="O231">
        <f>IF([1]metadata!O231="","",[1]metadata!O231)</f>
        <v>33.700000000000003</v>
      </c>
      <c r="P231">
        <f>IF([1]metadata!P231="","",[1]metadata!P231)</f>
        <v>135.69999999999999</v>
      </c>
      <c r="Q231">
        <f>IF([1]metadata!Q231="","",[1]metadata!Q231)</f>
        <v>0.1</v>
      </c>
      <c r="R231" t="str">
        <f>IF([1]metadata!R231="","",[1]metadata!R231)</f>
        <v/>
      </c>
      <c r="S231" t="str">
        <f>IF([1]metadata!S231="","",[1]metadata!S231)</f>
        <v/>
      </c>
      <c r="T231">
        <f>IF([1]metadata!T231="","",[1]metadata!T231)</f>
        <v>37</v>
      </c>
      <c r="U231" t="str">
        <f>IF([1]metadata!U231="","",[1]metadata!U231)</f>
        <v>acc</v>
      </c>
      <c r="V231" t="str">
        <f>IF([1]metadata!V231="","",[1]metadata!V231)</f>
        <v/>
      </c>
      <c r="W231">
        <f>IF([1]metadata!W231="","",[1]metadata!W231)</f>
        <v>33</v>
      </c>
      <c r="X231" t="str">
        <f>IF([1]metadata!X231="","",[1]metadata!X231)</f>
        <v/>
      </c>
      <c r="Y231" t="str">
        <f>IF([1]metadata!Y231="","",[1]metadata!Y231)</f>
        <v/>
      </c>
      <c r="Z231" t="str">
        <f>IF([1]metadata!Z231="","",[1]metadata!Z231)</f>
        <v/>
      </c>
    </row>
    <row r="232" spans="1:26" hidden="1" x14ac:dyDescent="0.3">
      <c r="A232">
        <f>IF([1]metadata!A232="","",[1]metadata!A232)</f>
        <v>33</v>
      </c>
      <c r="B232" t="str">
        <f>IF([1]metadata!B232="","",[1]metadata!B232)</f>
        <v>33-Osaka</v>
      </c>
      <c r="C232" t="str">
        <f>IF([1]metadata!C232="","",[1]metadata!C232)</f>
        <v>Musolin, DL; Tougou, D; Fujisaki, K</v>
      </c>
      <c r="D232" t="str">
        <f>IF([1]metadata!D232="","",[1]metadata!D232)</f>
        <v>Photoperiodic response in the subtropical and warm-temperate zone populations of the southern green stink bug Nezara viridula: why does it not fit the common latitudinal trend?</v>
      </c>
      <c r="E232" t="str">
        <f>IF([1]metadata!E232="","",[1]metadata!E232)</f>
        <v>10.1111/j.1365-3032.2011.00797.x</v>
      </c>
      <c r="F232" t="str">
        <f>IF([1]metadata!F232="","",[1]metadata!F232)</f>
        <v>y</v>
      </c>
      <c r="G232" t="str">
        <f>IF([1]metadata!G232="","",[1]metadata!G232)</f>
        <v>a</v>
      </c>
      <c r="H232" t="str">
        <f>IF([1]metadata!H232="","",[1]metadata!H232)</f>
        <v>i</v>
      </c>
      <c r="I232">
        <f>IF([1]metadata!I232="","",[1]metadata!I232)</f>
        <v>5</v>
      </c>
      <c r="J232">
        <f>IF([1]metadata!J232="",0,[1]metadata!J232)</f>
        <v>5</v>
      </c>
      <c r="K232" t="str">
        <f>IF([1]metadata!K232="","",[1]metadata!K232)</f>
        <v/>
      </c>
      <c r="L232" t="str">
        <f>IF([1]metadata!L232="","",[1]metadata!L232)</f>
        <v/>
      </c>
      <c r="M232" t="str">
        <f>IF([1]metadata!M232="","",[1]metadata!M232)</f>
        <v/>
      </c>
      <c r="N232" t="str">
        <f>IF([1]metadata!N232="","",[1]metadata!N232)</f>
        <v>Osaka</v>
      </c>
      <c r="O232">
        <f>IF([1]metadata!O232="","",[1]metadata!O232)</f>
        <v>34.700000000000003</v>
      </c>
      <c r="P232">
        <f>IF([1]metadata!P232="","",[1]metadata!P232)</f>
        <v>135.5</v>
      </c>
      <c r="Q232">
        <f>IF([1]metadata!Q232="","",[1]metadata!Q232)</f>
        <v>0.1</v>
      </c>
      <c r="R232" t="str">
        <f>IF([1]metadata!R232="","",[1]metadata!R232)</f>
        <v/>
      </c>
      <c r="S232" t="str">
        <f>IF([1]metadata!S232="","",[1]metadata!S232)</f>
        <v/>
      </c>
      <c r="T232">
        <f>IF([1]metadata!T232="","",[1]metadata!T232)</f>
        <v>65.8</v>
      </c>
      <c r="U232" t="str">
        <f>IF([1]metadata!U232="","",[1]metadata!U232)</f>
        <v>acc</v>
      </c>
      <c r="V232" t="str">
        <f>IF([1]metadata!V232="","",[1]metadata!V232)</f>
        <v/>
      </c>
      <c r="W232">
        <f>IF([1]metadata!W232="","",[1]metadata!W232)</f>
        <v>33</v>
      </c>
      <c r="X232" t="str">
        <f>IF([1]metadata!X232="","",[1]metadata!X232)</f>
        <v/>
      </c>
      <c r="Y232" t="str">
        <f>IF([1]metadata!Y232="","",[1]metadata!Y232)</f>
        <v/>
      </c>
      <c r="Z232" t="str">
        <f>IF([1]metadata!Z232="","",[1]metadata!Z232)</f>
        <v>other study</v>
      </c>
    </row>
    <row r="233" spans="1:26" x14ac:dyDescent="0.3">
      <c r="A233">
        <f>IF([1]metadata!A233="","",[1]metadata!A233)</f>
        <v>34</v>
      </c>
      <c r="B233" t="str">
        <f>IF([1]metadata!B233="","",[1]metadata!B233)</f>
        <v>34-</v>
      </c>
      <c r="C233" t="str">
        <f>IF([1]metadata!C233="","",[1]metadata!C233)</f>
        <v>Nakao, S</v>
      </c>
      <c r="D233" t="str">
        <f>IF([1]metadata!D233="","",[1]metadata!D233)</f>
        <v>Geographical variation of photoperiodic wing form determination and genetic background of reproductive diapause in arrhenotokous populations of Thrips nigropilosus Uzel (Thysanoptera: Thripidae) in Japan</v>
      </c>
      <c r="E233" t="str">
        <f>IF([1]metadata!E233="","",[1]metadata!E233)</f>
        <v>10.1007/s13355-010-0016-8</v>
      </c>
      <c r="F233" t="str">
        <f>IF([1]metadata!F233="","",[1]metadata!F233)</f>
        <v>y-reqested</v>
      </c>
      <c r="G233" t="str">
        <f>IF([1]metadata!G233="","",[1]metadata!G233)</f>
        <v>a</v>
      </c>
      <c r="H233" t="str">
        <f>IF([1]metadata!H233="","",[1]metadata!H233)</f>
        <v>i</v>
      </c>
      <c r="I233">
        <f>IF([1]metadata!I233="","",[1]metadata!I233)</f>
        <v>5</v>
      </c>
      <c r="J233">
        <f>IF([1]metadata!J233="",0,[1]metadata!J233)</f>
        <v>0</v>
      </c>
      <c r="K233" t="str">
        <f>IF([1]metadata!K233="","",[1]metadata!K233)</f>
        <v/>
      </c>
      <c r="L233" t="str">
        <f>IF([1]metadata!L233="","",[1]metadata!L233)</f>
        <v/>
      </c>
      <c r="M233" t="str">
        <f>IF([1]metadata!M233="","",[1]metadata!M233)</f>
        <v/>
      </c>
      <c r="N233" t="str">
        <f>IF([1]metadata!N233="","",[1]metadata!N233)</f>
        <v/>
      </c>
      <c r="O233" t="str">
        <f>IF([1]metadata!O233="","",[1]metadata!O233)</f>
        <v/>
      </c>
      <c r="P233" t="str">
        <f>IF([1]metadata!P233="","",[1]metadata!P233)</f>
        <v/>
      </c>
      <c r="Q233" t="str">
        <f>IF([1]metadata!Q233="","",[1]metadata!Q233)</f>
        <v/>
      </c>
      <c r="R233" t="str">
        <f>IF([1]metadata!R233="","",[1]metadata!R233)</f>
        <v/>
      </c>
      <c r="S233" t="str">
        <f>IF([1]metadata!S233="","",[1]metadata!S233)</f>
        <v/>
      </c>
      <c r="T233" t="str">
        <f>IF([1]metadata!T233="","",[1]metadata!T233)</f>
        <v/>
      </c>
      <c r="U233" t="str">
        <f>IF([1]metadata!U233="","",[1]metadata!U233)</f>
        <v/>
      </c>
      <c r="V233" t="str">
        <f>IF([1]metadata!V233="","",[1]metadata!V233)</f>
        <v/>
      </c>
      <c r="W233">
        <f>IF([1]metadata!W233="","",[1]metadata!W233)</f>
        <v>34</v>
      </c>
      <c r="X233" t="str">
        <f>IF([1]metadata!X233="","",[1]metadata!X233)</f>
        <v/>
      </c>
      <c r="Y233" t="str">
        <f>IF([1]metadata!Y233="","",[1]metadata!Y233)</f>
        <v>macroptery</v>
      </c>
      <c r="Z233" t="str">
        <f>IF([1]metadata!Z233="","",[1]metadata!Z233)</f>
        <v>4 pops come from other study</v>
      </c>
    </row>
    <row r="234" spans="1:26" x14ac:dyDescent="0.3">
      <c r="A234">
        <f>IF([1]metadata!A234="","",[1]metadata!A234)</f>
        <v>34</v>
      </c>
      <c r="B234" t="str">
        <f>IF([1]metadata!B234="","",[1]metadata!B234)</f>
        <v>34-</v>
      </c>
      <c r="C234" t="str">
        <f>IF([1]metadata!C234="","",[1]metadata!C234)</f>
        <v>Nakao, S</v>
      </c>
      <c r="D234" t="str">
        <f>IF([1]metadata!D234="","",[1]metadata!D234)</f>
        <v>Geographical variation of photoperiodic wing form determination and genetic background of reproductive diapause in arrhenotokous populations of Thrips nigropilosus Uzel (Thysanoptera: Thripidae) in Japan</v>
      </c>
      <c r="E234" t="str">
        <f>IF([1]metadata!E234="","",[1]metadata!E234)</f>
        <v>10.1007/s13355-010-0016-8</v>
      </c>
      <c r="F234" t="str">
        <f>IF([1]metadata!F234="","",[1]metadata!F234)</f>
        <v>y-reqested</v>
      </c>
      <c r="G234" t="str">
        <f>IF([1]metadata!G234="","",[1]metadata!G234)</f>
        <v/>
      </c>
      <c r="H234" t="str">
        <f>IF([1]metadata!H234="","",[1]metadata!H234)</f>
        <v/>
      </c>
      <c r="I234" t="str">
        <f>IF([1]metadata!I234="","",[1]metadata!I234)</f>
        <v/>
      </c>
      <c r="J234">
        <f>IF([1]metadata!J234="",0,[1]metadata!J234)</f>
        <v>0</v>
      </c>
      <c r="K234" t="str">
        <f>IF([1]metadata!K234="","",[1]metadata!K234)</f>
        <v/>
      </c>
      <c r="L234" t="str">
        <f>IF([1]metadata!L234="","",[1]metadata!L234)</f>
        <v/>
      </c>
      <c r="M234" t="str">
        <f>IF([1]metadata!M234="","",[1]metadata!M234)</f>
        <v/>
      </c>
      <c r="N234" t="str">
        <f>IF([1]metadata!N234="","",[1]metadata!N234)</f>
        <v/>
      </c>
      <c r="O234" t="str">
        <f>IF([1]metadata!O234="","",[1]metadata!O234)</f>
        <v/>
      </c>
      <c r="P234" t="str">
        <f>IF([1]metadata!P234="","",[1]metadata!P234)</f>
        <v/>
      </c>
      <c r="Q234" t="str">
        <f>IF([1]metadata!Q234="","",[1]metadata!Q234)</f>
        <v/>
      </c>
      <c r="R234" t="str">
        <f>IF([1]metadata!R234="","",[1]metadata!R234)</f>
        <v/>
      </c>
      <c r="S234" t="str">
        <f>IF([1]metadata!S234="","",[1]metadata!S234)</f>
        <v/>
      </c>
      <c r="T234" t="str">
        <f>IF([1]metadata!T234="","",[1]metadata!T234)</f>
        <v/>
      </c>
      <c r="U234" t="str">
        <f>IF([1]metadata!U234="","",[1]metadata!U234)</f>
        <v/>
      </c>
      <c r="V234" t="str">
        <f>IF([1]metadata!V234="","",[1]metadata!V234)</f>
        <v/>
      </c>
      <c r="W234" t="str">
        <f>IF([1]metadata!W234="","",[1]metadata!W234)</f>
        <v/>
      </c>
      <c r="X234" t="str">
        <f>IF([1]metadata!X234="","",[1]metadata!X234)</f>
        <v/>
      </c>
      <c r="Y234" t="str">
        <f>IF([1]metadata!Y234="","",[1]metadata!Y234)</f>
        <v/>
      </c>
      <c r="Z234" t="str">
        <f>IF([1]metadata!Z234="","",[1]metadata!Z234)</f>
        <v/>
      </c>
    </row>
    <row r="235" spans="1:26" x14ac:dyDescent="0.3">
      <c r="A235">
        <f>IF([1]metadata!A235="","",[1]metadata!A235)</f>
        <v>34</v>
      </c>
      <c r="B235" t="str">
        <f>IF([1]metadata!B235="","",[1]metadata!B235)</f>
        <v>34-</v>
      </c>
      <c r="C235" t="str">
        <f>IF([1]metadata!C235="","",[1]metadata!C235)</f>
        <v>Nakao, S</v>
      </c>
      <c r="D235" t="str">
        <f>IF([1]metadata!D235="","",[1]metadata!D235)</f>
        <v>Geographical variation of photoperiodic wing form determination and genetic background of reproductive diapause in arrhenotokous populations of Thrips nigropilosus Uzel (Thysanoptera: Thripidae) in Japan</v>
      </c>
      <c r="E235" t="str">
        <f>IF([1]metadata!E235="","",[1]metadata!E235)</f>
        <v>10.1007/s13355-010-0016-8</v>
      </c>
      <c r="F235" t="str">
        <f>IF([1]metadata!F235="","",[1]metadata!F235)</f>
        <v>y-reqested</v>
      </c>
      <c r="G235" t="str">
        <f>IF([1]metadata!G235="","",[1]metadata!G235)</f>
        <v/>
      </c>
      <c r="H235" t="str">
        <f>IF([1]metadata!H235="","",[1]metadata!H235)</f>
        <v/>
      </c>
      <c r="I235" t="str">
        <f>IF([1]metadata!I235="","",[1]metadata!I235)</f>
        <v/>
      </c>
      <c r="J235">
        <f>IF([1]metadata!J235="",0,[1]metadata!J235)</f>
        <v>0</v>
      </c>
      <c r="K235" t="str">
        <f>IF([1]metadata!K235="","",[1]metadata!K235)</f>
        <v/>
      </c>
      <c r="L235" t="str">
        <f>IF([1]metadata!L235="","",[1]metadata!L235)</f>
        <v/>
      </c>
      <c r="M235" t="str">
        <f>IF([1]metadata!M235="","",[1]metadata!M235)</f>
        <v/>
      </c>
      <c r="N235" t="str">
        <f>IF([1]metadata!N235="","",[1]metadata!N235)</f>
        <v/>
      </c>
      <c r="O235" t="str">
        <f>IF([1]metadata!O235="","",[1]metadata!O235)</f>
        <v/>
      </c>
      <c r="P235" t="str">
        <f>IF([1]metadata!P235="","",[1]metadata!P235)</f>
        <v/>
      </c>
      <c r="Q235" t="str">
        <f>IF([1]metadata!Q235="","",[1]metadata!Q235)</f>
        <v/>
      </c>
      <c r="R235" t="str">
        <f>IF([1]metadata!R235="","",[1]metadata!R235)</f>
        <v/>
      </c>
      <c r="S235" t="str">
        <f>IF([1]metadata!S235="","",[1]metadata!S235)</f>
        <v/>
      </c>
      <c r="T235" t="str">
        <f>IF([1]metadata!T235="","",[1]metadata!T235)</f>
        <v/>
      </c>
      <c r="U235" t="str">
        <f>IF([1]metadata!U235="","",[1]metadata!U235)</f>
        <v/>
      </c>
      <c r="V235" t="str">
        <f>IF([1]metadata!V235="","",[1]metadata!V235)</f>
        <v/>
      </c>
      <c r="W235" t="str">
        <f>IF([1]metadata!W235="","",[1]metadata!W235)</f>
        <v/>
      </c>
      <c r="X235" t="str">
        <f>IF([1]metadata!X235="","",[1]metadata!X235)</f>
        <v/>
      </c>
      <c r="Y235" t="str">
        <f>IF([1]metadata!Y235="","",[1]metadata!Y235)</f>
        <v/>
      </c>
      <c r="Z235" t="str">
        <f>IF([1]metadata!Z235="","",[1]metadata!Z235)</f>
        <v/>
      </c>
    </row>
    <row r="236" spans="1:26" x14ac:dyDescent="0.3">
      <c r="A236">
        <f>IF([1]metadata!A236="","",[1]metadata!A236)</f>
        <v>34</v>
      </c>
      <c r="B236" t="str">
        <f>IF([1]metadata!B236="","",[1]metadata!B236)</f>
        <v>34-</v>
      </c>
      <c r="C236" t="str">
        <f>IF([1]metadata!C236="","",[1]metadata!C236)</f>
        <v>Nakao, S</v>
      </c>
      <c r="D236" t="str">
        <f>IF([1]metadata!D236="","",[1]metadata!D236)</f>
        <v>Geographical variation of photoperiodic wing form determination and genetic background of reproductive diapause in arrhenotokous populations of Thrips nigropilosus Uzel (Thysanoptera: Thripidae) in Japan</v>
      </c>
      <c r="E236" t="str">
        <f>IF([1]metadata!E236="","",[1]metadata!E236)</f>
        <v>10.1007/s13355-010-0016-8</v>
      </c>
      <c r="F236" t="str">
        <f>IF([1]metadata!F236="","",[1]metadata!F236)</f>
        <v>y-reqested</v>
      </c>
      <c r="G236" t="str">
        <f>IF([1]metadata!G236="","",[1]metadata!G236)</f>
        <v/>
      </c>
      <c r="H236" t="str">
        <f>IF([1]metadata!H236="","",[1]metadata!H236)</f>
        <v/>
      </c>
      <c r="I236" t="str">
        <f>IF([1]metadata!I236="","",[1]metadata!I236)</f>
        <v/>
      </c>
      <c r="J236">
        <f>IF([1]metadata!J236="",0,[1]metadata!J236)</f>
        <v>0</v>
      </c>
      <c r="K236" t="str">
        <f>IF([1]metadata!K236="","",[1]metadata!K236)</f>
        <v/>
      </c>
      <c r="L236" t="str">
        <f>IF([1]metadata!L236="","",[1]metadata!L236)</f>
        <v/>
      </c>
      <c r="M236" t="str">
        <f>IF([1]metadata!M236="","",[1]metadata!M236)</f>
        <v/>
      </c>
      <c r="N236" t="str">
        <f>IF([1]metadata!N236="","",[1]metadata!N236)</f>
        <v/>
      </c>
      <c r="O236" t="str">
        <f>IF([1]metadata!O236="","",[1]metadata!O236)</f>
        <v/>
      </c>
      <c r="P236" t="str">
        <f>IF([1]metadata!P236="","",[1]metadata!P236)</f>
        <v/>
      </c>
      <c r="Q236" t="str">
        <f>IF([1]metadata!Q236="","",[1]metadata!Q236)</f>
        <v/>
      </c>
      <c r="R236" t="str">
        <f>IF([1]metadata!R236="","",[1]metadata!R236)</f>
        <v/>
      </c>
      <c r="S236" t="str">
        <f>IF([1]metadata!S236="","",[1]metadata!S236)</f>
        <v/>
      </c>
      <c r="T236" t="str">
        <f>IF([1]metadata!T236="","",[1]metadata!T236)</f>
        <v/>
      </c>
      <c r="U236" t="str">
        <f>IF([1]metadata!U236="","",[1]metadata!U236)</f>
        <v/>
      </c>
      <c r="V236" t="str">
        <f>IF([1]metadata!V236="","",[1]metadata!V236)</f>
        <v/>
      </c>
      <c r="W236" t="str">
        <f>IF([1]metadata!W236="","",[1]metadata!W236)</f>
        <v/>
      </c>
      <c r="X236" t="str">
        <f>IF([1]metadata!X236="","",[1]metadata!X236)</f>
        <v/>
      </c>
      <c r="Y236" t="str">
        <f>IF([1]metadata!Y236="","",[1]metadata!Y236)</f>
        <v/>
      </c>
      <c r="Z236" t="str">
        <f>IF([1]metadata!Z236="","",[1]metadata!Z236)</f>
        <v/>
      </c>
    </row>
    <row r="237" spans="1:26" x14ac:dyDescent="0.3">
      <c r="A237">
        <f>IF([1]metadata!A237="","",[1]metadata!A237)</f>
        <v>34</v>
      </c>
      <c r="B237" t="str">
        <f>IF([1]metadata!B237="","",[1]metadata!B237)</f>
        <v>34-</v>
      </c>
      <c r="C237" t="str">
        <f>IF([1]metadata!C237="","",[1]metadata!C237)</f>
        <v>Nakao, S</v>
      </c>
      <c r="D237" t="str">
        <f>IF([1]metadata!D237="","",[1]metadata!D237)</f>
        <v>Geographical variation of photoperiodic wing form determination and genetic background of reproductive diapause in arrhenotokous populations of Thrips nigropilosus Uzel (Thysanoptera: Thripidae) in Japan</v>
      </c>
      <c r="E237" t="str">
        <f>IF([1]metadata!E237="","",[1]metadata!E237)</f>
        <v>10.1007/s13355-010-0016-8</v>
      </c>
      <c r="F237" t="str">
        <f>IF([1]metadata!F237="","",[1]metadata!F237)</f>
        <v>y-reqested</v>
      </c>
      <c r="G237" t="str">
        <f>IF([1]metadata!G237="","",[1]metadata!G237)</f>
        <v/>
      </c>
      <c r="H237" t="str">
        <f>IF([1]metadata!H237="","",[1]metadata!H237)</f>
        <v/>
      </c>
      <c r="I237" t="str">
        <f>IF([1]metadata!I237="","",[1]metadata!I237)</f>
        <v/>
      </c>
      <c r="J237">
        <f>IF([1]metadata!J237="",0,[1]metadata!J237)</f>
        <v>0</v>
      </c>
      <c r="K237" t="str">
        <f>IF([1]metadata!K237="","",[1]metadata!K237)</f>
        <v/>
      </c>
      <c r="L237" t="str">
        <f>IF([1]metadata!L237="","",[1]metadata!L237)</f>
        <v/>
      </c>
      <c r="M237" t="str">
        <f>IF([1]metadata!M237="","",[1]metadata!M237)</f>
        <v/>
      </c>
      <c r="N237" t="str">
        <f>IF([1]metadata!N237="","",[1]metadata!N237)</f>
        <v/>
      </c>
      <c r="O237" t="str">
        <f>IF([1]metadata!O237="","",[1]metadata!O237)</f>
        <v/>
      </c>
      <c r="P237" t="str">
        <f>IF([1]metadata!P237="","",[1]metadata!P237)</f>
        <v/>
      </c>
      <c r="Q237" t="str">
        <f>IF([1]metadata!Q237="","",[1]metadata!Q237)</f>
        <v/>
      </c>
      <c r="R237" t="str">
        <f>IF([1]metadata!R237="","",[1]metadata!R237)</f>
        <v/>
      </c>
      <c r="S237" t="str">
        <f>IF([1]metadata!S237="","",[1]metadata!S237)</f>
        <v/>
      </c>
      <c r="T237" t="str">
        <f>IF([1]metadata!T237="","",[1]metadata!T237)</f>
        <v/>
      </c>
      <c r="U237" t="str">
        <f>IF([1]metadata!U237="","",[1]metadata!U237)</f>
        <v/>
      </c>
      <c r="V237" t="str">
        <f>IF([1]metadata!V237="","",[1]metadata!V237)</f>
        <v/>
      </c>
      <c r="W237" t="str">
        <f>IF([1]metadata!W237="","",[1]metadata!W237)</f>
        <v/>
      </c>
      <c r="X237" t="str">
        <f>IF([1]metadata!X237="","",[1]metadata!X237)</f>
        <v/>
      </c>
      <c r="Y237" t="str">
        <f>IF([1]metadata!Y237="","",[1]metadata!Y237)</f>
        <v/>
      </c>
      <c r="Z237" t="str">
        <f>IF([1]metadata!Z237="","",[1]metadata!Z237)</f>
        <v/>
      </c>
    </row>
    <row r="238" spans="1:26" hidden="1" x14ac:dyDescent="0.3">
      <c r="A238">
        <f>IF([1]metadata!A238="","",[1]metadata!A238)</f>
        <v>35</v>
      </c>
      <c r="B238" t="str">
        <f>IF([1]metadata!B238="","",[1]metadata!B238)</f>
        <v>35-Kamikawa</v>
      </c>
      <c r="C238" t="str">
        <f>IF([1]metadata!C238="","",[1]metadata!C238)</f>
        <v>NODA, H</v>
      </c>
      <c r="D238" t="str">
        <f>IF([1]metadata!D238="","",[1]metadata!D238)</f>
        <v>GEOGRAPHIC-VARIATION OF NYMPHAL DIAPAUSE IN THE SMALL BROWN PLANTHOPPER IN JAPAN</v>
      </c>
      <c r="E238" t="str">
        <f>IF([1]metadata!E238="","",[1]metadata!E238)</f>
        <v/>
      </c>
      <c r="F238" t="str">
        <f>IF([1]metadata!F238="","",[1]metadata!F238)</f>
        <v>y</v>
      </c>
      <c r="G238" t="str">
        <f>IF([1]metadata!G238="","",[1]metadata!G238)</f>
        <v>a</v>
      </c>
      <c r="H238" t="str">
        <f>IF([1]metadata!H238="","",[1]metadata!H238)</f>
        <v>i</v>
      </c>
      <c r="I238">
        <f>IF([1]metadata!I238="","",[1]metadata!I238)</f>
        <v>8</v>
      </c>
      <c r="J238">
        <f>IF([1]metadata!J238="",0,[1]metadata!J238)</f>
        <v>7</v>
      </c>
      <c r="K238" t="str">
        <f>IF([1]metadata!K238="","",[1]metadata!K238)</f>
        <v/>
      </c>
      <c r="L238" t="str">
        <f>IF([1]metadata!L238="","",[1]metadata!L238)</f>
        <v>laodelphax striatellus</v>
      </c>
      <c r="M238" t="str">
        <f>IF([1]metadata!M238="","",[1]metadata!M238)</f>
        <v>homoptera</v>
      </c>
      <c r="N238" t="str">
        <f>IF([1]metadata!N238="","",[1]metadata!N238)</f>
        <v>Kamikawa</v>
      </c>
      <c r="O238">
        <f>IF([1]metadata!O238="","",[1]metadata!O238)</f>
        <v>43.847186000000001</v>
      </c>
      <c r="P238">
        <f>IF([1]metadata!P238="","",[1]metadata!P238)</f>
        <v>142.77042800000001</v>
      </c>
      <c r="Q238" t="str">
        <f>IF([1]metadata!Q238="","",[1]metadata!Q238)</f>
        <v/>
      </c>
      <c r="R238" t="str">
        <f>IF([1]metadata!R238="","",[1]metadata!R238)</f>
        <v/>
      </c>
      <c r="S238" t="str">
        <f>IF([1]metadata!S238="","",[1]metadata!S238)</f>
        <v/>
      </c>
      <c r="T238" t="str">
        <f>IF([1]metadata!T238="","",[1]metadata!T238)</f>
        <v>NA</v>
      </c>
      <c r="U238" t="str">
        <f>IF([1]metadata!U238="","",[1]metadata!U238)</f>
        <v>NA</v>
      </c>
      <c r="V238" t="str">
        <f>IF([1]metadata!V238="","",[1]metadata!V238)</f>
        <v/>
      </c>
      <c r="W238">
        <f>IF([1]metadata!W238="","",[1]metadata!W238)</f>
        <v>35</v>
      </c>
      <c r="X238" t="str">
        <f>IF([1]metadata!X238="","",[1]metadata!X238)</f>
        <v/>
      </c>
      <c r="Y238" t="str">
        <f>IF([1]metadata!Y238="","",[1]metadata!Y238)</f>
        <v>nymphal</v>
      </c>
      <c r="Z238" t="str">
        <f>IF([1]metadata!Z238="","",[1]metadata!Z238)</f>
        <v/>
      </c>
    </row>
    <row r="239" spans="1:26" hidden="1" x14ac:dyDescent="0.3">
      <c r="A239">
        <f>IF([1]metadata!A239="","",[1]metadata!A239)</f>
        <v>35</v>
      </c>
      <c r="B239" t="str">
        <f>IF([1]metadata!B239="","",[1]metadata!B239)</f>
        <v>35-Sendai</v>
      </c>
      <c r="C239" t="str">
        <f>IF([1]metadata!C239="","",[1]metadata!C239)</f>
        <v>NODA, H</v>
      </c>
      <c r="D239" t="str">
        <f>IF([1]metadata!D239="","",[1]metadata!D239)</f>
        <v>GEOGRAPHIC-VARIATION OF NYMPHAL DIAPAUSE IN THE SMALL BROWN PLANTHOPPER IN JAPAN</v>
      </c>
      <c r="E239" t="str">
        <f>IF([1]metadata!E239="","",[1]metadata!E239)</f>
        <v/>
      </c>
      <c r="F239" t="str">
        <f>IF([1]metadata!F239="","",[1]metadata!F239)</f>
        <v>y</v>
      </c>
      <c r="G239" t="str">
        <f>IF([1]metadata!G239="","",[1]metadata!G239)</f>
        <v>a</v>
      </c>
      <c r="H239" t="str">
        <f>IF([1]metadata!H239="","",[1]metadata!H239)</f>
        <v>i</v>
      </c>
      <c r="I239">
        <f>IF([1]metadata!I239="","",[1]metadata!I239)</f>
        <v>8</v>
      </c>
      <c r="J239">
        <f>IF([1]metadata!J239="",0,[1]metadata!J239)</f>
        <v>7</v>
      </c>
      <c r="K239" t="str">
        <f>IF([1]metadata!K239="","",[1]metadata!K239)</f>
        <v/>
      </c>
      <c r="L239" t="str">
        <f>IF([1]metadata!L239="","",[1]metadata!L239)</f>
        <v>laodelphax striatellus</v>
      </c>
      <c r="M239" t="str">
        <f>IF([1]metadata!M239="","",[1]metadata!M239)</f>
        <v>homoptera</v>
      </c>
      <c r="N239" t="str">
        <f>IF([1]metadata!N239="","",[1]metadata!N239)</f>
        <v>Sendai</v>
      </c>
      <c r="O239">
        <f>IF([1]metadata!O239="","",[1]metadata!O239)</f>
        <v>38.268332999999998</v>
      </c>
      <c r="P239">
        <f>IF([1]metadata!P239="","",[1]metadata!P239)</f>
        <v>140.86944399999999</v>
      </c>
      <c r="Q239" t="str">
        <f>IF([1]metadata!Q239="","",[1]metadata!Q239)</f>
        <v/>
      </c>
      <c r="R239" t="str">
        <f>IF([1]metadata!R239="","",[1]metadata!R239)</f>
        <v/>
      </c>
      <c r="S239" t="str">
        <f>IF([1]metadata!S239="","",[1]metadata!S239)</f>
        <v/>
      </c>
      <c r="T239" t="str">
        <f>IF([1]metadata!T239="","",[1]metadata!T239)</f>
        <v>NA</v>
      </c>
      <c r="U239" t="str">
        <f>IF([1]metadata!U239="","",[1]metadata!U239)</f>
        <v>NA</v>
      </c>
      <c r="V239" t="str">
        <f>IF([1]metadata!V239="","",[1]metadata!V239)</f>
        <v/>
      </c>
      <c r="W239">
        <f>IF([1]metadata!W239="","",[1]metadata!W239)</f>
        <v>35</v>
      </c>
      <c r="X239" t="str">
        <f>IF([1]metadata!X239="","",[1]metadata!X239)</f>
        <v/>
      </c>
      <c r="Y239" t="str">
        <f>IF([1]metadata!Y239="","",[1]metadata!Y239)</f>
        <v>nymphal</v>
      </c>
      <c r="Z239" t="str">
        <f>IF([1]metadata!Z239="","",[1]metadata!Z239)</f>
        <v/>
      </c>
    </row>
    <row r="240" spans="1:26" hidden="1" x14ac:dyDescent="0.3">
      <c r="A240">
        <f>IF([1]metadata!A240="","",[1]metadata!A240)</f>
        <v>35</v>
      </c>
      <c r="B240" t="str">
        <f>IF([1]metadata!B240="","",[1]metadata!B240)</f>
        <v>35-Tsukuba</v>
      </c>
      <c r="C240" t="str">
        <f>IF([1]metadata!C240="","",[1]metadata!C240)</f>
        <v>NODA, H</v>
      </c>
      <c r="D240" t="str">
        <f>IF([1]metadata!D240="","",[1]metadata!D240)</f>
        <v>GEOGRAPHIC-VARIATION OF NYMPHAL DIAPAUSE IN THE SMALL BROWN PLANTHOPPER IN JAPAN</v>
      </c>
      <c r="E240" t="str">
        <f>IF([1]metadata!E240="","",[1]metadata!E240)</f>
        <v/>
      </c>
      <c r="F240" t="str">
        <f>IF([1]metadata!F240="","",[1]metadata!F240)</f>
        <v>y</v>
      </c>
      <c r="G240" t="str">
        <f>IF([1]metadata!G240="","",[1]metadata!G240)</f>
        <v>a</v>
      </c>
      <c r="H240" t="str">
        <f>IF([1]metadata!H240="","",[1]metadata!H240)</f>
        <v>i</v>
      </c>
      <c r="I240">
        <f>IF([1]metadata!I240="","",[1]metadata!I240)</f>
        <v>8</v>
      </c>
      <c r="J240">
        <f>IF([1]metadata!J240="",0,[1]metadata!J240)</f>
        <v>7</v>
      </c>
      <c r="K240" t="str">
        <f>IF([1]metadata!K240="","",[1]metadata!K240)</f>
        <v/>
      </c>
      <c r="L240" t="str">
        <f>IF([1]metadata!L240="","",[1]metadata!L240)</f>
        <v>laodelphax striatellus</v>
      </c>
      <c r="M240" t="str">
        <f>IF([1]metadata!M240="","",[1]metadata!M240)</f>
        <v>homoptera</v>
      </c>
      <c r="N240" t="str">
        <f>IF([1]metadata!N240="","",[1]metadata!N240)</f>
        <v>Tsukuba</v>
      </c>
      <c r="O240">
        <f>IF([1]metadata!O240="","",[1]metadata!O240)</f>
        <v>36.080556000000001</v>
      </c>
      <c r="P240">
        <f>IF([1]metadata!P240="","",[1]metadata!P240)</f>
        <v>140.114722</v>
      </c>
      <c r="Q240" t="str">
        <f>IF([1]metadata!Q240="","",[1]metadata!Q240)</f>
        <v/>
      </c>
      <c r="R240" t="str">
        <f>IF([1]metadata!R240="","",[1]metadata!R240)</f>
        <v/>
      </c>
      <c r="S240" t="str">
        <f>IF([1]metadata!S240="","",[1]metadata!S240)</f>
        <v/>
      </c>
      <c r="T240" t="str">
        <f>IF([1]metadata!T240="","",[1]metadata!T240)</f>
        <v>NA</v>
      </c>
      <c r="U240" t="str">
        <f>IF([1]metadata!U240="","",[1]metadata!U240)</f>
        <v>NA</v>
      </c>
      <c r="V240" t="str">
        <f>IF([1]metadata!V240="","",[1]metadata!V240)</f>
        <v/>
      </c>
      <c r="W240">
        <f>IF([1]metadata!W240="","",[1]metadata!W240)</f>
        <v>35</v>
      </c>
      <c r="X240" t="str">
        <f>IF([1]metadata!X240="","",[1]metadata!X240)</f>
        <v/>
      </c>
      <c r="Y240" t="str">
        <f>IF([1]metadata!Y240="","",[1]metadata!Y240)</f>
        <v>nymphal</v>
      </c>
      <c r="Z240" t="str">
        <f>IF([1]metadata!Z240="","",[1]metadata!Z240)</f>
        <v/>
      </c>
    </row>
    <row r="241" spans="1:26" hidden="1" x14ac:dyDescent="0.3">
      <c r="A241">
        <f>IF([1]metadata!A241="","",[1]metadata!A241)</f>
        <v>35</v>
      </c>
      <c r="B241" t="str">
        <f>IF([1]metadata!B241="","",[1]metadata!B241)</f>
        <v>35-Odawara</v>
      </c>
      <c r="C241" t="str">
        <f>IF([1]metadata!C241="","",[1]metadata!C241)</f>
        <v>NODA, H</v>
      </c>
      <c r="D241" t="str">
        <f>IF([1]metadata!D241="","",[1]metadata!D241)</f>
        <v>GEOGRAPHIC-VARIATION OF NYMPHAL DIAPAUSE IN THE SMALL BROWN PLANTHOPPER IN JAPAN</v>
      </c>
      <c r="E241" t="str">
        <f>IF([1]metadata!E241="","",[1]metadata!E241)</f>
        <v/>
      </c>
      <c r="F241" t="str">
        <f>IF([1]metadata!F241="","",[1]metadata!F241)</f>
        <v>y</v>
      </c>
      <c r="G241" t="str">
        <f>IF([1]metadata!G241="","",[1]metadata!G241)</f>
        <v>a</v>
      </c>
      <c r="H241" t="str">
        <f>IF([1]metadata!H241="","",[1]metadata!H241)</f>
        <v>i</v>
      </c>
      <c r="I241">
        <f>IF([1]metadata!I241="","",[1]metadata!I241)</f>
        <v>8</v>
      </c>
      <c r="J241">
        <f>IF([1]metadata!J241="",0,[1]metadata!J241)</f>
        <v>7</v>
      </c>
      <c r="K241" t="str">
        <f>IF([1]metadata!K241="","",[1]metadata!K241)</f>
        <v/>
      </c>
      <c r="L241" t="str">
        <f>IF([1]metadata!L241="","",[1]metadata!L241)</f>
        <v>laodelphax striatellus</v>
      </c>
      <c r="M241" t="str">
        <f>IF([1]metadata!M241="","",[1]metadata!M241)</f>
        <v>homoptera</v>
      </c>
      <c r="N241" t="str">
        <f>IF([1]metadata!N241="","",[1]metadata!N241)</f>
        <v>Odawara</v>
      </c>
      <c r="O241">
        <f>IF([1]metadata!O241="","",[1]metadata!O241)</f>
        <v>35.264636000000003</v>
      </c>
      <c r="P241">
        <f>IF([1]metadata!P241="","",[1]metadata!P241)</f>
        <v>139.152311</v>
      </c>
      <c r="Q241" t="str">
        <f>IF([1]metadata!Q241="","",[1]metadata!Q241)</f>
        <v/>
      </c>
      <c r="R241" t="str">
        <f>IF([1]metadata!R241="","",[1]metadata!R241)</f>
        <v/>
      </c>
      <c r="S241" t="str">
        <f>IF([1]metadata!S241="","",[1]metadata!S241)</f>
        <v/>
      </c>
      <c r="T241" t="str">
        <f>IF([1]metadata!T241="","",[1]metadata!T241)</f>
        <v>NA</v>
      </c>
      <c r="U241" t="str">
        <f>IF([1]metadata!U241="","",[1]metadata!U241)</f>
        <v>NA</v>
      </c>
      <c r="V241" t="str">
        <f>IF([1]metadata!V241="","",[1]metadata!V241)</f>
        <v/>
      </c>
      <c r="W241">
        <f>IF([1]metadata!W241="","",[1]metadata!W241)</f>
        <v>35</v>
      </c>
      <c r="X241" t="str">
        <f>IF([1]metadata!X241="","",[1]metadata!X241)</f>
        <v/>
      </c>
      <c r="Y241" t="str">
        <f>IF([1]metadata!Y241="","",[1]metadata!Y241)</f>
        <v>nymphal</v>
      </c>
      <c r="Z241" t="str">
        <f>IF([1]metadata!Z241="","",[1]metadata!Z241)</f>
        <v/>
      </c>
    </row>
    <row r="242" spans="1:26" hidden="1" x14ac:dyDescent="0.3">
      <c r="A242">
        <f>IF([1]metadata!A242="","",[1]metadata!A242)</f>
        <v>35</v>
      </c>
      <c r="B242" t="str">
        <f>IF([1]metadata!B242="","",[1]metadata!B242)</f>
        <v>35-Tsu</v>
      </c>
      <c r="C242" t="str">
        <f>IF([1]metadata!C242="","",[1]metadata!C242)</f>
        <v>NODA, H</v>
      </c>
      <c r="D242" t="str">
        <f>IF([1]metadata!D242="","",[1]metadata!D242)</f>
        <v>GEOGRAPHIC-VARIATION OF NYMPHAL DIAPAUSE IN THE SMALL BROWN PLANTHOPPER IN JAPAN</v>
      </c>
      <c r="E242" t="str">
        <f>IF([1]metadata!E242="","",[1]metadata!E242)</f>
        <v/>
      </c>
      <c r="F242" t="str">
        <f>IF([1]metadata!F242="","",[1]metadata!F242)</f>
        <v>y</v>
      </c>
      <c r="G242" t="str">
        <f>IF([1]metadata!G242="","",[1]metadata!G242)</f>
        <v>a</v>
      </c>
      <c r="H242" t="str">
        <f>IF([1]metadata!H242="","",[1]metadata!H242)</f>
        <v>i</v>
      </c>
      <c r="I242">
        <f>IF([1]metadata!I242="","",[1]metadata!I242)</f>
        <v>8</v>
      </c>
      <c r="J242">
        <f>IF([1]metadata!J242="",0,[1]metadata!J242)</f>
        <v>6</v>
      </c>
      <c r="K242" t="str">
        <f>IF([1]metadata!K242="","",[1]metadata!K242)</f>
        <v/>
      </c>
      <c r="L242" t="str">
        <f>IF([1]metadata!L242="","",[1]metadata!L242)</f>
        <v>laodelphax striatellus</v>
      </c>
      <c r="M242" t="str">
        <f>IF([1]metadata!M242="","",[1]metadata!M242)</f>
        <v>homoptera</v>
      </c>
      <c r="N242" t="str">
        <f>IF([1]metadata!N242="","",[1]metadata!N242)</f>
        <v>Tsu</v>
      </c>
      <c r="O242">
        <f>IF([1]metadata!O242="","",[1]metadata!O242)</f>
        <v>34.718611000000003</v>
      </c>
      <c r="P242">
        <f>IF([1]metadata!P242="","",[1]metadata!P242)</f>
        <v>136.50555600000001</v>
      </c>
      <c r="Q242" t="str">
        <f>IF([1]metadata!Q242="","",[1]metadata!Q242)</f>
        <v/>
      </c>
      <c r="R242" t="str">
        <f>IF([1]metadata!R242="","",[1]metadata!R242)</f>
        <v/>
      </c>
      <c r="S242" t="str">
        <f>IF([1]metadata!S242="","",[1]metadata!S242)</f>
        <v/>
      </c>
      <c r="T242" t="str">
        <f>IF([1]metadata!T242="","",[1]metadata!T242)</f>
        <v>NA</v>
      </c>
      <c r="U242" t="str">
        <f>IF([1]metadata!U242="","",[1]metadata!U242)</f>
        <v>NA</v>
      </c>
      <c r="V242" t="str">
        <f>IF([1]metadata!V242="","",[1]metadata!V242)</f>
        <v/>
      </c>
      <c r="W242">
        <f>IF([1]metadata!W242="","",[1]metadata!W242)</f>
        <v>35</v>
      </c>
      <c r="X242" t="str">
        <f>IF([1]metadata!X242="","",[1]metadata!X242)</f>
        <v/>
      </c>
      <c r="Y242" t="str">
        <f>IF([1]metadata!Y242="","",[1]metadata!Y242)</f>
        <v>nymphal</v>
      </c>
      <c r="Z242" t="str">
        <f>IF([1]metadata!Z242="","",[1]metadata!Z242)</f>
        <v/>
      </c>
    </row>
    <row r="243" spans="1:26" hidden="1" x14ac:dyDescent="0.3">
      <c r="A243">
        <f>IF([1]metadata!A243="","",[1]metadata!A243)</f>
        <v>35</v>
      </c>
      <c r="B243" t="str">
        <f>IF([1]metadata!B243="","",[1]metadata!B243)</f>
        <v>35-Izumu</v>
      </c>
      <c r="C243" t="str">
        <f>IF([1]metadata!C243="","",[1]metadata!C243)</f>
        <v>NODA, H</v>
      </c>
      <c r="D243" t="str">
        <f>IF([1]metadata!D243="","",[1]metadata!D243)</f>
        <v>GEOGRAPHIC-VARIATION OF NYMPHAL DIAPAUSE IN THE SMALL BROWN PLANTHOPPER IN JAPAN</v>
      </c>
      <c r="E243" t="str">
        <f>IF([1]metadata!E243="","",[1]metadata!E243)</f>
        <v/>
      </c>
      <c r="F243" t="str">
        <f>IF([1]metadata!F243="","",[1]metadata!F243)</f>
        <v>y</v>
      </c>
      <c r="G243" t="str">
        <f>IF([1]metadata!G243="","",[1]metadata!G243)</f>
        <v>a</v>
      </c>
      <c r="H243" t="str">
        <f>IF([1]metadata!H243="","",[1]metadata!H243)</f>
        <v>i</v>
      </c>
      <c r="I243">
        <f>IF([1]metadata!I243="","",[1]metadata!I243)</f>
        <v>8</v>
      </c>
      <c r="J243">
        <f>IF([1]metadata!J243="",0,[1]metadata!J243)</f>
        <v>6</v>
      </c>
      <c r="K243" t="str">
        <f>IF([1]metadata!K243="","",[1]metadata!K243)</f>
        <v/>
      </c>
      <c r="L243" t="str">
        <f>IF([1]metadata!L243="","",[1]metadata!L243)</f>
        <v>laodelphax striatellus</v>
      </c>
      <c r="M243" t="str">
        <f>IF([1]metadata!M243="","",[1]metadata!M243)</f>
        <v>homoptera</v>
      </c>
      <c r="N243" t="str">
        <f>IF([1]metadata!N243="","",[1]metadata!N243)</f>
        <v>Izumu</v>
      </c>
      <c r="O243">
        <f>IF([1]metadata!O243="","",[1]metadata!O243)</f>
        <v>35.368611000000001</v>
      </c>
      <c r="P243">
        <f>IF([1]metadata!P243="","",[1]metadata!P243)</f>
        <v>132.755</v>
      </c>
      <c r="Q243" t="str">
        <f>IF([1]metadata!Q243="","",[1]metadata!Q243)</f>
        <v/>
      </c>
      <c r="R243" t="str">
        <f>IF([1]metadata!R243="","",[1]metadata!R243)</f>
        <v/>
      </c>
      <c r="S243" t="str">
        <f>IF([1]metadata!S243="","",[1]metadata!S243)</f>
        <v/>
      </c>
      <c r="T243" t="str">
        <f>IF([1]metadata!T243="","",[1]metadata!T243)</f>
        <v>NA</v>
      </c>
      <c r="U243" t="str">
        <f>IF([1]metadata!U243="","",[1]metadata!U243)</f>
        <v>NA</v>
      </c>
      <c r="V243" t="str">
        <f>IF([1]metadata!V243="","",[1]metadata!V243)</f>
        <v/>
      </c>
      <c r="W243">
        <f>IF([1]metadata!W243="","",[1]metadata!W243)</f>
        <v>35</v>
      </c>
      <c r="X243" t="str">
        <f>IF([1]metadata!X243="","",[1]metadata!X243)</f>
        <v/>
      </c>
      <c r="Y243" t="str">
        <f>IF([1]metadata!Y243="","",[1]metadata!Y243)</f>
        <v>nymphal</v>
      </c>
      <c r="Z243" t="str">
        <f>IF([1]metadata!Z243="","",[1]metadata!Z243)</f>
        <v/>
      </c>
    </row>
    <row r="244" spans="1:26" hidden="1" x14ac:dyDescent="0.3">
      <c r="A244">
        <f>IF([1]metadata!A244="","",[1]metadata!A244)</f>
        <v>35</v>
      </c>
      <c r="B244" t="str">
        <f>IF([1]metadata!B244="","",[1]metadata!B244)</f>
        <v>35-Kagoshima</v>
      </c>
      <c r="C244" t="str">
        <f>IF([1]metadata!C244="","",[1]metadata!C244)</f>
        <v>NODA, H</v>
      </c>
      <c r="D244" t="str">
        <f>IF([1]metadata!D244="","",[1]metadata!D244)</f>
        <v>GEOGRAPHIC-VARIATION OF NYMPHAL DIAPAUSE IN THE SMALL BROWN PLANTHOPPER IN JAPAN</v>
      </c>
      <c r="E244" t="str">
        <f>IF([1]metadata!E244="","",[1]metadata!E244)</f>
        <v/>
      </c>
      <c r="F244" t="str">
        <f>IF([1]metadata!F244="","",[1]metadata!F244)</f>
        <v>y</v>
      </c>
      <c r="G244" t="str">
        <f>IF([1]metadata!G244="","",[1]metadata!G244)</f>
        <v>a</v>
      </c>
      <c r="H244" t="str">
        <f>IF([1]metadata!H244="","",[1]metadata!H244)</f>
        <v>i</v>
      </c>
      <c r="I244">
        <f>IF([1]metadata!I244="","",[1]metadata!I244)</f>
        <v>8</v>
      </c>
      <c r="J244">
        <f>IF([1]metadata!J244="",0,[1]metadata!J244)</f>
        <v>8</v>
      </c>
      <c r="K244" t="str">
        <f>IF([1]metadata!K244="","",[1]metadata!K244)</f>
        <v/>
      </c>
      <c r="L244" t="str">
        <f>IF([1]metadata!L244="","",[1]metadata!L244)</f>
        <v>laodelphax striatellus</v>
      </c>
      <c r="M244" t="str">
        <f>IF([1]metadata!M244="","",[1]metadata!M244)</f>
        <v>homoptera</v>
      </c>
      <c r="N244" t="str">
        <f>IF([1]metadata!N244="","",[1]metadata!N244)</f>
        <v>Kagoshima</v>
      </c>
      <c r="O244">
        <f>IF([1]metadata!O244="","",[1]metadata!O244)</f>
        <v>31.596536</v>
      </c>
      <c r="P244">
        <f>IF([1]metadata!P244="","",[1]metadata!P244)</f>
        <v>130.55711700000001</v>
      </c>
      <c r="Q244" t="str">
        <f>IF([1]metadata!Q244="","",[1]metadata!Q244)</f>
        <v/>
      </c>
      <c r="R244" t="str">
        <f>IF([1]metadata!R244="","",[1]metadata!R244)</f>
        <v/>
      </c>
      <c r="S244" t="str">
        <f>IF([1]metadata!S244="","",[1]metadata!S244)</f>
        <v/>
      </c>
      <c r="T244" t="str">
        <f>IF([1]metadata!T244="","",[1]metadata!T244)</f>
        <v>NA</v>
      </c>
      <c r="U244" t="str">
        <f>IF([1]metadata!U244="","",[1]metadata!U244)</f>
        <v>NA</v>
      </c>
      <c r="V244" t="str">
        <f>IF([1]metadata!V244="","",[1]metadata!V244)</f>
        <v/>
      </c>
      <c r="W244">
        <f>IF([1]metadata!W244="","",[1]metadata!W244)</f>
        <v>35</v>
      </c>
      <c r="X244" t="str">
        <f>IF([1]metadata!X244="","",[1]metadata!X244)</f>
        <v/>
      </c>
      <c r="Y244" t="str">
        <f>IF([1]metadata!Y244="","",[1]metadata!Y244)</f>
        <v>nymphal</v>
      </c>
      <c r="Z244" t="str">
        <f>IF([1]metadata!Z244="","",[1]metadata!Z244)</f>
        <v/>
      </c>
    </row>
    <row r="245" spans="1:26" hidden="1" x14ac:dyDescent="0.3">
      <c r="A245">
        <f>IF([1]metadata!A245="","",[1]metadata!A245)</f>
        <v>35</v>
      </c>
      <c r="B245" t="str">
        <f>IF([1]metadata!B245="","",[1]metadata!B245)</f>
        <v>35-Ishigaki</v>
      </c>
      <c r="C245" t="str">
        <f>IF([1]metadata!C245="","",[1]metadata!C245)</f>
        <v>NODA, H</v>
      </c>
      <c r="D245" t="str">
        <f>IF([1]metadata!D245="","",[1]metadata!D245)</f>
        <v>GEOGRAPHIC-VARIATION OF NYMPHAL DIAPAUSE IN THE SMALL BROWN PLANTHOPPER IN JAPAN</v>
      </c>
      <c r="E245" t="str">
        <f>IF([1]metadata!E245="","",[1]metadata!E245)</f>
        <v/>
      </c>
      <c r="F245" t="str">
        <f>IF([1]metadata!F245="","",[1]metadata!F245)</f>
        <v>y</v>
      </c>
      <c r="G245" t="str">
        <f>IF([1]metadata!G245="","",[1]metadata!G245)</f>
        <v>a</v>
      </c>
      <c r="H245" t="str">
        <f>IF([1]metadata!H245="","",[1]metadata!H245)</f>
        <v>i</v>
      </c>
      <c r="I245">
        <f>IF([1]metadata!I245="","",[1]metadata!I245)</f>
        <v>8</v>
      </c>
      <c r="J245">
        <f>IF([1]metadata!J245="",0,[1]metadata!J245)</f>
        <v>7</v>
      </c>
      <c r="K245" t="str">
        <f>IF([1]metadata!K245="","",[1]metadata!K245)</f>
        <v/>
      </c>
      <c r="L245" t="str">
        <f>IF([1]metadata!L245="","",[1]metadata!L245)</f>
        <v>laodelphax striatellus</v>
      </c>
      <c r="M245" t="str">
        <f>IF([1]metadata!M245="","",[1]metadata!M245)</f>
        <v>homoptera</v>
      </c>
      <c r="N245" t="str">
        <f>IF([1]metadata!N245="","",[1]metadata!N245)</f>
        <v>Ishigaki</v>
      </c>
      <c r="O245">
        <f>IF([1]metadata!O245="","",[1]metadata!O245)</f>
        <v>24.340555999999999</v>
      </c>
      <c r="P245">
        <f>IF([1]metadata!P245="","",[1]metadata!P245)</f>
        <v>124.155556</v>
      </c>
      <c r="Q245" t="str">
        <f>IF([1]metadata!Q245="","",[1]metadata!Q245)</f>
        <v/>
      </c>
      <c r="R245" t="str">
        <f>IF([1]metadata!R245="","",[1]metadata!R245)</f>
        <v/>
      </c>
      <c r="S245" t="str">
        <f>IF([1]metadata!S245="","",[1]metadata!S245)</f>
        <v/>
      </c>
      <c r="T245" t="str">
        <f>IF([1]metadata!T245="","",[1]metadata!T245)</f>
        <v>NA</v>
      </c>
      <c r="U245" t="str">
        <f>IF([1]metadata!U245="","",[1]metadata!U245)</f>
        <v>NA</v>
      </c>
      <c r="V245" t="str">
        <f>IF([1]metadata!V245="","",[1]metadata!V245)</f>
        <v/>
      </c>
      <c r="W245">
        <f>IF([1]metadata!W245="","",[1]metadata!W245)</f>
        <v>35</v>
      </c>
      <c r="X245" t="str">
        <f>IF([1]metadata!X245="","",[1]metadata!X245)</f>
        <v/>
      </c>
      <c r="Y245" t="str">
        <f>IF([1]metadata!Y245="","",[1]metadata!Y245)</f>
        <v>nymphal</v>
      </c>
      <c r="Z245" t="str">
        <f>IF([1]metadata!Z245="","",[1]metadata!Z245)</f>
        <v/>
      </c>
    </row>
    <row r="246" spans="1:26" hidden="1" x14ac:dyDescent="0.3">
      <c r="A246">
        <f>IF([1]metadata!A246="","",[1]metadata!A246)</f>
        <v>36</v>
      </c>
      <c r="B246" t="str">
        <f>IF([1]metadata!B246="","",[1]metadata!B246)</f>
        <v>36-Kyoto</v>
      </c>
      <c r="C246" t="str">
        <f>IF([1]metadata!C246="","",[1]metadata!C246)</f>
        <v>Noriyuki, S; Akiyama, K; Nishida, T</v>
      </c>
      <c r="D246" t="str">
        <f>IF([1]metadata!D246="","",[1]metadata!D246)</f>
        <v>Life-history traits related to diapause in univoltine and bivoltine populations of Ypthima multistriata (Lepidoptera: Satyridae) inhabiting similar latitudes</v>
      </c>
      <c r="E246" t="str">
        <f>IF([1]metadata!E246="","",[1]metadata!E246)</f>
        <v>10.1111/j.1479-8298.2011.00447.x</v>
      </c>
      <c r="F246" t="str">
        <f>IF([1]metadata!F246="","",[1]metadata!F246)</f>
        <v>y</v>
      </c>
      <c r="G246" t="str">
        <f>IF([1]metadata!G246="","",[1]metadata!G246)</f>
        <v>a</v>
      </c>
      <c r="H246" t="str">
        <f>IF([1]metadata!H246="","",[1]metadata!H246)</f>
        <v>i</v>
      </c>
      <c r="I246">
        <f>IF([1]metadata!I246="","",[1]metadata!I246)</f>
        <v>4</v>
      </c>
      <c r="J246">
        <f>IF([1]metadata!J246="",0,[1]metadata!J246)</f>
        <v>3</v>
      </c>
      <c r="K246" t="str">
        <f>IF([1]metadata!K246="","",[1]metadata!K246)</f>
        <v/>
      </c>
      <c r="L246" t="str">
        <f>IF([1]metadata!L246="","",[1]metadata!L246)</f>
        <v>Ypthima multistriata</v>
      </c>
      <c r="M246" t="str">
        <f>IF([1]metadata!M246="","",[1]metadata!M246)</f>
        <v>lepidoptera</v>
      </c>
      <c r="N246" t="str">
        <f>IF([1]metadata!N246="","",[1]metadata!N246)</f>
        <v>Kyoto</v>
      </c>
      <c r="O246">
        <f>IF([1]metadata!O246="","",[1]metadata!O246)</f>
        <v>34.75</v>
      </c>
      <c r="P246">
        <f>IF([1]metadata!P246="","",[1]metadata!P246)</f>
        <v>135.81899999999999</v>
      </c>
      <c r="Q246" t="str">
        <f>IF([1]metadata!Q246="","",[1]metadata!Q246)</f>
        <v/>
      </c>
      <c r="R246" t="str">
        <f>IF([1]metadata!R246="","",[1]metadata!R246)</f>
        <v/>
      </c>
      <c r="S246" t="str">
        <f>IF([1]metadata!S246="","",[1]metadata!S246)</f>
        <v/>
      </c>
      <c r="T246">
        <f>IF([1]metadata!T246="","",[1]metadata!T246)</f>
        <v>66</v>
      </c>
      <c r="U246" t="str">
        <f>IF([1]metadata!U246="","",[1]metadata!U246)</f>
        <v>acc</v>
      </c>
      <c r="V246" t="str">
        <f>IF([1]metadata!V246="","",[1]metadata!V246)</f>
        <v/>
      </c>
      <c r="W246">
        <f>IF([1]metadata!W246="","",[1]metadata!W246)</f>
        <v>36</v>
      </c>
      <c r="X246" t="str">
        <f>IF([1]metadata!X246="","",[1]metadata!X246)</f>
        <v/>
      </c>
      <c r="Y246" t="str">
        <f>IF([1]metadata!Y246="","",[1]metadata!Y246)</f>
        <v>larval</v>
      </c>
      <c r="Z246" t="str">
        <f>IF([1]metadata!Z246="","",[1]metadata!Z246)</f>
        <v/>
      </c>
    </row>
    <row r="247" spans="1:26" hidden="1" x14ac:dyDescent="0.3">
      <c r="A247">
        <f>IF([1]metadata!A247="","",[1]metadata!A247)</f>
        <v>36</v>
      </c>
      <c r="B247" t="str">
        <f>IF([1]metadata!B247="","",[1]metadata!B247)</f>
        <v>36-Ieshima Is.</v>
      </c>
      <c r="C247" t="str">
        <f>IF([1]metadata!C247="","",[1]metadata!C247)</f>
        <v>Noriyuki, S; Akiyama, K; Nishida, T</v>
      </c>
      <c r="D247" t="str">
        <f>IF([1]metadata!D247="","",[1]metadata!D247)</f>
        <v>Life-history traits related to diapause in univoltine and bivoltine populations of Ypthima multistriata (Lepidoptera: Satyridae) inhabiting similar latitudes</v>
      </c>
      <c r="E247" t="str">
        <f>IF([1]metadata!E247="","",[1]metadata!E247)</f>
        <v>10.1111/j.1479-8298.2011.00447.x</v>
      </c>
      <c r="F247" t="str">
        <f>IF([1]metadata!F247="","",[1]metadata!F247)</f>
        <v>y</v>
      </c>
      <c r="G247" t="str">
        <f>IF([1]metadata!G247="","",[1]metadata!G247)</f>
        <v>a</v>
      </c>
      <c r="H247" t="str">
        <f>IF([1]metadata!H247="","",[1]metadata!H247)</f>
        <v>i</v>
      </c>
      <c r="I247">
        <f>IF([1]metadata!I247="","",[1]metadata!I247)</f>
        <v>4</v>
      </c>
      <c r="J247">
        <f>IF([1]metadata!J247="",0,[1]metadata!J247)</f>
        <v>3</v>
      </c>
      <c r="K247" t="str">
        <f>IF([1]metadata!K247="","",[1]metadata!K247)</f>
        <v/>
      </c>
      <c r="L247" t="str">
        <f>IF([1]metadata!L247="","",[1]metadata!L247)</f>
        <v>Ypthima multistriata</v>
      </c>
      <c r="M247" t="str">
        <f>IF([1]metadata!M247="","",[1]metadata!M247)</f>
        <v>lepidoptera</v>
      </c>
      <c r="N247" t="str">
        <f>IF([1]metadata!N247="","",[1]metadata!N247)</f>
        <v>Ieshima Is.</v>
      </c>
      <c r="O247">
        <f>IF([1]metadata!O247="","",[1]metadata!O247)</f>
        <v>34.667000000000002</v>
      </c>
      <c r="P247">
        <f>IF([1]metadata!P247="","",[1]metadata!P247)</f>
        <v>134.52600000000001</v>
      </c>
      <c r="Q247" t="str">
        <f>IF([1]metadata!Q247="","",[1]metadata!Q247)</f>
        <v/>
      </c>
      <c r="R247" t="str">
        <f>IF([1]metadata!R247="","",[1]metadata!R247)</f>
        <v/>
      </c>
      <c r="S247" t="str">
        <f>IF([1]metadata!S247="","",[1]metadata!S247)</f>
        <v/>
      </c>
      <c r="T247">
        <f>IF([1]metadata!T247="","",[1]metadata!T247)</f>
        <v>13</v>
      </c>
      <c r="U247" t="str">
        <f>IF([1]metadata!U247="","",[1]metadata!U247)</f>
        <v>acc</v>
      </c>
      <c r="V247" t="str">
        <f>IF([1]metadata!V247="","",[1]metadata!V247)</f>
        <v/>
      </c>
      <c r="W247">
        <f>IF([1]metadata!W247="","",[1]metadata!W247)</f>
        <v>36</v>
      </c>
      <c r="X247" t="str">
        <f>IF([1]metadata!X247="","",[1]metadata!X247)</f>
        <v/>
      </c>
      <c r="Y247" t="str">
        <f>IF([1]metadata!Y247="","",[1]metadata!Y247)</f>
        <v>larval</v>
      </c>
      <c r="Z247" t="str">
        <f>IF([1]metadata!Z247="","",[1]metadata!Z247)</f>
        <v/>
      </c>
    </row>
    <row r="248" spans="1:26" hidden="1" x14ac:dyDescent="0.3">
      <c r="A248">
        <f>IF([1]metadata!A248="","",[1]metadata!A248)</f>
        <v>36</v>
      </c>
      <c r="B248" t="str">
        <f>IF([1]metadata!B248="","",[1]metadata!B248)</f>
        <v>36-Tangashima Is.</v>
      </c>
      <c r="C248" t="str">
        <f>IF([1]metadata!C248="","",[1]metadata!C248)</f>
        <v>Noriyuki, S; Akiyama, K; Nishida, T</v>
      </c>
      <c r="D248" t="str">
        <f>IF([1]metadata!D248="","",[1]metadata!D248)</f>
        <v>Life-history traits related to diapause in univoltine and bivoltine populations of Ypthima multistriata (Lepidoptera: Satyridae) inhabiting similar latitudes</v>
      </c>
      <c r="E248" t="str">
        <f>IF([1]metadata!E248="","",[1]metadata!E248)</f>
        <v>10.1111/j.1479-8298.2011.00447.x</v>
      </c>
      <c r="F248" t="str">
        <f>IF([1]metadata!F248="","",[1]metadata!F248)</f>
        <v>y</v>
      </c>
      <c r="G248" t="str">
        <f>IF([1]metadata!G248="","",[1]metadata!G248)</f>
        <v>a</v>
      </c>
      <c r="H248" t="str">
        <f>IF([1]metadata!H248="","",[1]metadata!H248)</f>
        <v>i</v>
      </c>
      <c r="I248">
        <f>IF([1]metadata!I248="","",[1]metadata!I248)</f>
        <v>4</v>
      </c>
      <c r="J248">
        <f>IF([1]metadata!J248="",0,[1]metadata!J248)</f>
        <v>3</v>
      </c>
      <c r="K248" t="str">
        <f>IF([1]metadata!K248="","",[1]metadata!K248)</f>
        <v/>
      </c>
      <c r="L248" t="str">
        <f>IF([1]metadata!L248="","",[1]metadata!L248)</f>
        <v>Ypthima multistriata</v>
      </c>
      <c r="M248" t="str">
        <f>IF([1]metadata!M248="","",[1]metadata!M248)</f>
        <v>lepidoptera</v>
      </c>
      <c r="N248" t="str">
        <f>IF([1]metadata!N248="","",[1]metadata!N248)</f>
        <v>Tangashima Is.</v>
      </c>
      <c r="O248">
        <f>IF([1]metadata!O248="","",[1]metadata!O248)</f>
        <v>34.656999999999996</v>
      </c>
      <c r="P248">
        <f>IF([1]metadata!P248="","",[1]metadata!P248)</f>
        <v>134.57599999999999</v>
      </c>
      <c r="Q248" t="str">
        <f>IF([1]metadata!Q248="","",[1]metadata!Q248)</f>
        <v/>
      </c>
      <c r="R248" t="str">
        <f>IF([1]metadata!R248="","",[1]metadata!R248)</f>
        <v/>
      </c>
      <c r="S248" t="str">
        <f>IF([1]metadata!S248="","",[1]metadata!S248)</f>
        <v/>
      </c>
      <c r="T248">
        <f>IF([1]metadata!T248="","",[1]metadata!T248)</f>
        <v>34.6</v>
      </c>
      <c r="U248" t="str">
        <f>IF([1]metadata!U248="","",[1]metadata!U248)</f>
        <v>acc</v>
      </c>
      <c r="V248" t="str">
        <f>IF([1]metadata!V248="","",[1]metadata!V248)</f>
        <v/>
      </c>
      <c r="W248">
        <f>IF([1]metadata!W248="","",[1]metadata!W248)</f>
        <v>36</v>
      </c>
      <c r="X248" t="str">
        <f>IF([1]metadata!X248="","",[1]metadata!X248)</f>
        <v/>
      </c>
      <c r="Y248" t="str">
        <f>IF([1]metadata!Y248="","",[1]metadata!Y248)</f>
        <v>larval</v>
      </c>
      <c r="Z248" t="str">
        <f>IF([1]metadata!Z248="","",[1]metadata!Z248)</f>
        <v/>
      </c>
    </row>
    <row r="249" spans="1:26" hidden="1" x14ac:dyDescent="0.3">
      <c r="A249">
        <f>IF([1]metadata!A249="","",[1]metadata!A249)</f>
        <v>36</v>
      </c>
      <c r="B249" t="str">
        <f>IF([1]metadata!B249="","",[1]metadata!B249)</f>
        <v>36-Bouzeshima Is.</v>
      </c>
      <c r="C249" t="str">
        <f>IF([1]metadata!C249="","",[1]metadata!C249)</f>
        <v>Noriyuki, S; Akiyama, K; Nishida, T</v>
      </c>
      <c r="D249" t="str">
        <f>IF([1]metadata!D249="","",[1]metadata!D249)</f>
        <v>Life-history traits related to diapause in univoltine and bivoltine populations of Ypthima multistriata (Lepidoptera: Satyridae) inhabiting similar latitudes</v>
      </c>
      <c r="E249" t="str">
        <f>IF([1]metadata!E249="","",[1]metadata!E249)</f>
        <v>10.1111/j.1479-8298.2011.00447.x</v>
      </c>
      <c r="F249" t="str">
        <f>IF([1]metadata!F249="","",[1]metadata!F249)</f>
        <v>y</v>
      </c>
      <c r="G249" t="str">
        <f>IF([1]metadata!G249="","",[1]metadata!G249)</f>
        <v>a</v>
      </c>
      <c r="H249" t="str">
        <f>IF([1]metadata!H249="","",[1]metadata!H249)</f>
        <v>i</v>
      </c>
      <c r="I249">
        <f>IF([1]metadata!I249="","",[1]metadata!I249)</f>
        <v>4</v>
      </c>
      <c r="J249">
        <f>IF([1]metadata!J249="",0,[1]metadata!J249)</f>
        <v>3</v>
      </c>
      <c r="K249" t="str">
        <f>IF([1]metadata!K249="","",[1]metadata!K249)</f>
        <v/>
      </c>
      <c r="L249" t="str">
        <f>IF([1]metadata!L249="","",[1]metadata!L249)</f>
        <v>Ypthima multistriata</v>
      </c>
      <c r="M249" t="str">
        <f>IF([1]metadata!M249="","",[1]metadata!M249)</f>
        <v>lepidoptera</v>
      </c>
      <c r="N249" t="str">
        <f>IF([1]metadata!N249="","",[1]metadata!N249)</f>
        <v>Bouzeshima Is.</v>
      </c>
      <c r="O249">
        <f>IF([1]metadata!O249="","",[1]metadata!O249)</f>
        <v>34.652000000000001</v>
      </c>
      <c r="P249">
        <f>IF([1]metadata!P249="","",[1]metadata!P249)</f>
        <v>134.512</v>
      </c>
      <c r="Q249" t="str">
        <f>IF([1]metadata!Q249="","",[1]metadata!Q249)</f>
        <v/>
      </c>
      <c r="R249" t="str">
        <f>IF([1]metadata!R249="","",[1]metadata!R249)</f>
        <v/>
      </c>
      <c r="S249" t="str">
        <f>IF([1]metadata!S249="","",[1]metadata!S249)</f>
        <v/>
      </c>
      <c r="T249">
        <f>IF([1]metadata!T249="","",[1]metadata!T249)</f>
        <v>37.6</v>
      </c>
      <c r="U249" t="str">
        <f>IF([1]metadata!U249="","",[1]metadata!U249)</f>
        <v>acc</v>
      </c>
      <c r="V249" t="str">
        <f>IF([1]metadata!V249="","",[1]metadata!V249)</f>
        <v/>
      </c>
      <c r="W249">
        <f>IF([1]metadata!W249="","",[1]metadata!W249)</f>
        <v>36</v>
      </c>
      <c r="X249" t="str">
        <f>IF([1]metadata!X249="","",[1]metadata!X249)</f>
        <v/>
      </c>
      <c r="Y249" t="str">
        <f>IF([1]metadata!Y249="","",[1]metadata!Y249)</f>
        <v>larval</v>
      </c>
      <c r="Z249" t="str">
        <f>IF([1]metadata!Z249="","",[1]metadata!Z249)</f>
        <v/>
      </c>
    </row>
    <row r="250" spans="1:26" x14ac:dyDescent="0.3">
      <c r="A250">
        <f>IF([1]metadata!A250="","",[1]metadata!A250)</f>
        <v>37</v>
      </c>
      <c r="B250" t="str">
        <f>IF([1]metadata!B250="","",[1]metadata!B250)</f>
        <v>37- OUL</v>
      </c>
      <c r="C250" t="str">
        <f>IF([1]metadata!C250="","",[1]metadata!C250)</f>
        <v>Paolucci, S; van de Zande, L; Beukeboom, LW</v>
      </c>
      <c r="D250" t="str">
        <f>IF([1]metadata!D250="","",[1]metadata!D250)</f>
        <v>Adaptive latitudinal cline of photoperiodic diapause induction in the parasitoid Nasonia vitripennis in Europe</v>
      </c>
      <c r="E250" t="str">
        <f>IF([1]metadata!E250="","",[1]metadata!E250)</f>
        <v>10.1111/jeb.12113</v>
      </c>
      <c r="F250" t="str">
        <f>IF([1]metadata!F250="","",[1]metadata!F250)</f>
        <v>y-ask</v>
      </c>
      <c r="G250" t="str">
        <f>IF([1]metadata!G250="","",[1]metadata!G250)</f>
        <v>a</v>
      </c>
      <c r="H250" t="str">
        <f>IF([1]metadata!H250="","",[1]metadata!H250)</f>
        <v>i</v>
      </c>
      <c r="I250">
        <f>IF([1]metadata!I250="","",[1]metadata!I250)</f>
        <v>7</v>
      </c>
      <c r="J250">
        <f>IF([1]metadata!J250="",0,[1]metadata!J250)</f>
        <v>8</v>
      </c>
      <c r="K250" t="str">
        <f>IF([1]metadata!K250="","",[1]metadata!K250)</f>
        <v/>
      </c>
      <c r="L250" t="str">
        <f>IF([1]metadata!L250="","",[1]metadata!L250)</f>
        <v>Nasonia vitripennis</v>
      </c>
      <c r="M250" t="str">
        <f>IF([1]metadata!M250="","",[1]metadata!M250)</f>
        <v>hymenoptera</v>
      </c>
      <c r="N250" t="str">
        <f>IF([1]metadata!N250="","",[1]metadata!N250)</f>
        <v xml:space="preserve"> OUL</v>
      </c>
      <c r="O250">
        <f>IF([1]metadata!O250="","",[1]metadata!O250)</f>
        <v>65.061155555555558</v>
      </c>
      <c r="P250">
        <f>IF([1]metadata!P250="","",[1]metadata!P250)</f>
        <v>25.527999999999999</v>
      </c>
      <c r="Q250" t="str">
        <f>IF([1]metadata!Q250="","",[1]metadata!Q250)</f>
        <v/>
      </c>
      <c r="R250" t="str">
        <f>IF([1]metadata!R250="","",[1]metadata!R250)</f>
        <v/>
      </c>
      <c r="S250" t="str">
        <f>IF([1]metadata!S250="","",[1]metadata!S250)</f>
        <v/>
      </c>
      <c r="T250">
        <f>IF([1]metadata!T250="","",[1]metadata!T250)</f>
        <v>26</v>
      </c>
      <c r="U250" t="str">
        <f>IF([1]metadata!U250="","",[1]metadata!U250)</f>
        <v>pop level/ask</v>
      </c>
      <c r="V250" t="str">
        <f>IF([1]metadata!V250="","",[1]metadata!V250)</f>
        <v/>
      </c>
      <c r="W250">
        <f>IF([1]metadata!W250="","",[1]metadata!W250)</f>
        <v>37</v>
      </c>
      <c r="X250" t="str">
        <f>IF([1]metadata!X250="","",[1]metadata!X250)</f>
        <v/>
      </c>
      <c r="Y250" t="str">
        <f>IF([1]metadata!Y250="","",[1]metadata!Y250)</f>
        <v>larval</v>
      </c>
      <c r="Z250" t="str">
        <f>IF([1]metadata!Z250="","",[1]metadata!Z250)</f>
        <v>26 lines with 15 replicates each</v>
      </c>
    </row>
    <row r="251" spans="1:26" x14ac:dyDescent="0.3">
      <c r="A251">
        <f>IF([1]metadata!A251="","",[1]metadata!A251)</f>
        <v>37</v>
      </c>
      <c r="B251" t="str">
        <f>IF([1]metadata!B251="","",[1]metadata!B251)</f>
        <v>37- TUR</v>
      </c>
      <c r="C251" t="str">
        <f>IF([1]metadata!C251="","",[1]metadata!C251)</f>
        <v>Paolucci, S; van de Zande, L; Beukeboom, LW</v>
      </c>
      <c r="D251" t="str">
        <f>IF([1]metadata!D251="","",[1]metadata!D251)</f>
        <v>Adaptive latitudinal cline of photoperiodic diapause induction in the parasitoid Nasonia vitripennis in Europe</v>
      </c>
      <c r="E251" t="str">
        <f>IF([1]metadata!E251="","",[1]metadata!E251)</f>
        <v>10.1111/jeb.12113</v>
      </c>
      <c r="F251" t="str">
        <f>IF([1]metadata!F251="","",[1]metadata!F251)</f>
        <v>y-ask</v>
      </c>
      <c r="G251" t="str">
        <f>IF([1]metadata!G251="","",[1]metadata!G251)</f>
        <v>a</v>
      </c>
      <c r="H251" t="str">
        <f>IF([1]metadata!H251="","",[1]metadata!H251)</f>
        <v>i</v>
      </c>
      <c r="I251">
        <f>IF([1]metadata!I251="","",[1]metadata!I251)</f>
        <v>7</v>
      </c>
      <c r="J251">
        <f>IF([1]metadata!J251="",0,[1]metadata!J251)</f>
        <v>8</v>
      </c>
      <c r="K251" t="str">
        <f>IF([1]metadata!K251="","",[1]metadata!K251)</f>
        <v/>
      </c>
      <c r="L251" t="str">
        <f>IF([1]metadata!L251="","",[1]metadata!L251)</f>
        <v>Nasonia vitripennis</v>
      </c>
      <c r="M251" t="str">
        <f>IF([1]metadata!M251="","",[1]metadata!M251)</f>
        <v>hymenoptera</v>
      </c>
      <c r="N251" t="str">
        <f>IF([1]metadata!N251="","",[1]metadata!N251)</f>
        <v xml:space="preserve"> TUR</v>
      </c>
      <c r="O251">
        <f>IF([1]metadata!O251="","",[1]metadata!O251)</f>
        <v>61.26125833333333</v>
      </c>
      <c r="P251">
        <f>IF([1]metadata!P251="","",[1]metadata!P251)</f>
        <v>22.223322222222222</v>
      </c>
      <c r="Q251" t="str">
        <f>IF([1]metadata!Q251="","",[1]metadata!Q251)</f>
        <v/>
      </c>
      <c r="R251" t="str">
        <f>IF([1]metadata!R251="","",[1]metadata!R251)</f>
        <v/>
      </c>
      <c r="S251" t="str">
        <f>IF([1]metadata!S251="","",[1]metadata!S251)</f>
        <v/>
      </c>
      <c r="T251">
        <f>IF([1]metadata!T251="","",[1]metadata!T251)</f>
        <v>21</v>
      </c>
      <c r="U251" t="str">
        <f>IF([1]metadata!U251="","",[1]metadata!U251)</f>
        <v>pop level/ask</v>
      </c>
      <c r="V251" t="str">
        <f>IF([1]metadata!V251="","",[1]metadata!V251)</f>
        <v/>
      </c>
      <c r="W251">
        <f>IF([1]metadata!W251="","",[1]metadata!W251)</f>
        <v>37</v>
      </c>
      <c r="X251" t="str">
        <f>IF([1]metadata!X251="","",[1]metadata!X251)</f>
        <v/>
      </c>
      <c r="Y251" t="str">
        <f>IF([1]metadata!Y251="","",[1]metadata!Y251)</f>
        <v>larval</v>
      </c>
      <c r="Z251" t="str">
        <f>IF([1]metadata!Z251="","",[1]metadata!Z251)</f>
        <v/>
      </c>
    </row>
    <row r="252" spans="1:26" x14ac:dyDescent="0.3">
      <c r="A252">
        <f>IF([1]metadata!A252="","",[1]metadata!A252)</f>
        <v>37</v>
      </c>
      <c r="B252" t="str">
        <f>IF([1]metadata!B252="","",[1]metadata!B252)</f>
        <v>37- LAT</v>
      </c>
      <c r="C252" t="str">
        <f>IF([1]metadata!C252="","",[1]metadata!C252)</f>
        <v>Paolucci, S; van de Zande, L; Beukeboom, LW</v>
      </c>
      <c r="D252" t="str">
        <f>IF([1]metadata!D252="","",[1]metadata!D252)</f>
        <v>Adaptive latitudinal cline of photoperiodic diapause induction in the parasitoid Nasonia vitripennis in Europe</v>
      </c>
      <c r="E252" t="str">
        <f>IF([1]metadata!E252="","",[1]metadata!E252)</f>
        <v>10.1111/jeb.12113</v>
      </c>
      <c r="F252" t="str">
        <f>IF([1]metadata!F252="","",[1]metadata!F252)</f>
        <v>y-ask</v>
      </c>
      <c r="G252" t="str">
        <f>IF([1]metadata!G252="","",[1]metadata!G252)</f>
        <v>a</v>
      </c>
      <c r="H252" t="str">
        <f>IF([1]metadata!H252="","",[1]metadata!H252)</f>
        <v>i</v>
      </c>
      <c r="I252">
        <f>IF([1]metadata!I252="","",[1]metadata!I252)</f>
        <v>7</v>
      </c>
      <c r="J252">
        <f>IF([1]metadata!J252="",0,[1]metadata!J252)</f>
        <v>8</v>
      </c>
      <c r="K252" t="str">
        <f>IF([1]metadata!K252="","",[1]metadata!K252)</f>
        <v/>
      </c>
      <c r="L252" t="str">
        <f>IF([1]metadata!L252="","",[1]metadata!L252)</f>
        <v>Nasonia vitripennis</v>
      </c>
      <c r="M252" t="str">
        <f>IF([1]metadata!M252="","",[1]metadata!M252)</f>
        <v>hymenoptera</v>
      </c>
      <c r="N252" t="str">
        <f>IF([1]metadata!N252="","",[1]metadata!N252)</f>
        <v xml:space="preserve"> LAT</v>
      </c>
      <c r="O252">
        <f>IF([1]metadata!O252="","",[1]metadata!O252)</f>
        <v>56.85626666666667</v>
      </c>
      <c r="P252">
        <f>IF([1]metadata!P252="","",[1]metadata!P252)</f>
        <v>25.200383333333335</v>
      </c>
      <c r="Q252" t="str">
        <f>IF([1]metadata!Q252="","",[1]metadata!Q252)</f>
        <v/>
      </c>
      <c r="R252" t="str">
        <f>IF([1]metadata!R252="","",[1]metadata!R252)</f>
        <v/>
      </c>
      <c r="S252" t="str">
        <f>IF([1]metadata!S252="","",[1]metadata!S252)</f>
        <v/>
      </c>
      <c r="T252">
        <f>IF([1]metadata!T252="","",[1]metadata!T252)</f>
        <v>26</v>
      </c>
      <c r="U252" t="str">
        <f>IF([1]metadata!U252="","",[1]metadata!U252)</f>
        <v>pop level/ask</v>
      </c>
      <c r="V252" t="str">
        <f>IF([1]metadata!V252="","",[1]metadata!V252)</f>
        <v/>
      </c>
      <c r="W252">
        <f>IF([1]metadata!W252="","",[1]metadata!W252)</f>
        <v>37</v>
      </c>
      <c r="X252" t="str">
        <f>IF([1]metadata!X252="","",[1]metadata!X252)</f>
        <v/>
      </c>
      <c r="Y252" t="str">
        <f>IF([1]metadata!Y252="","",[1]metadata!Y252)</f>
        <v>larval</v>
      </c>
      <c r="Z252" t="str">
        <f>IF([1]metadata!Z252="","",[1]metadata!Z252)</f>
        <v/>
      </c>
    </row>
    <row r="253" spans="1:26" x14ac:dyDescent="0.3">
      <c r="A253">
        <f>IF([1]metadata!A253="","",[1]metadata!A253)</f>
        <v>37</v>
      </c>
      <c r="B253" t="str">
        <f>IF([1]metadata!B253="","",[1]metadata!B253)</f>
        <v>37- HAM</v>
      </c>
      <c r="C253" t="str">
        <f>IF([1]metadata!C253="","",[1]metadata!C253)</f>
        <v>Paolucci, S; van de Zande, L; Beukeboom, LW</v>
      </c>
      <c r="D253" t="str">
        <f>IF([1]metadata!D253="","",[1]metadata!D253)</f>
        <v>Adaptive latitudinal cline of photoperiodic diapause induction in the parasitoid Nasonia vitripennis in Europe</v>
      </c>
      <c r="E253" t="str">
        <f>IF([1]metadata!E253="","",[1]metadata!E253)</f>
        <v>10.1111/jeb.12113</v>
      </c>
      <c r="F253" t="str">
        <f>IF([1]metadata!F253="","",[1]metadata!F253)</f>
        <v>y-ask</v>
      </c>
      <c r="G253" t="str">
        <f>IF([1]metadata!G253="","",[1]metadata!G253)</f>
        <v>a</v>
      </c>
      <c r="H253" t="str">
        <f>IF([1]metadata!H253="","",[1]metadata!H253)</f>
        <v>i</v>
      </c>
      <c r="I253">
        <f>IF([1]metadata!I253="","",[1]metadata!I253)</f>
        <v>7</v>
      </c>
      <c r="J253">
        <f>IF([1]metadata!J253="",0,[1]metadata!J253)</f>
        <v>8</v>
      </c>
      <c r="K253" t="str">
        <f>IF([1]metadata!K253="","",[1]metadata!K253)</f>
        <v/>
      </c>
      <c r="L253" t="str">
        <f>IF([1]metadata!L253="","",[1]metadata!L253)</f>
        <v>Nasonia vitripennis</v>
      </c>
      <c r="M253" t="str">
        <f>IF([1]metadata!M253="","",[1]metadata!M253)</f>
        <v>hymenoptera</v>
      </c>
      <c r="N253" t="str">
        <f>IF([1]metadata!N253="","",[1]metadata!N253)</f>
        <v xml:space="preserve"> HAM</v>
      </c>
      <c r="O253">
        <f>IF([1]metadata!O253="","",[1]metadata!O253)</f>
        <v>53.606561111111112</v>
      </c>
      <c r="P253">
        <f>IF([1]metadata!P253="","",[1]metadata!P253)</f>
        <v>10.171594444444445</v>
      </c>
      <c r="Q253" t="str">
        <f>IF([1]metadata!Q253="","",[1]metadata!Q253)</f>
        <v/>
      </c>
      <c r="R253" t="str">
        <f>IF([1]metadata!R253="","",[1]metadata!R253)</f>
        <v/>
      </c>
      <c r="S253" t="str">
        <f>IF([1]metadata!S253="","",[1]metadata!S253)</f>
        <v/>
      </c>
      <c r="T253">
        <f>IF([1]metadata!T253="","",[1]metadata!T253)</f>
        <v>26</v>
      </c>
      <c r="U253" t="str">
        <f>IF([1]metadata!U253="","",[1]metadata!U253)</f>
        <v>pop level/ask</v>
      </c>
      <c r="V253" t="str">
        <f>IF([1]metadata!V253="","",[1]metadata!V253)</f>
        <v/>
      </c>
      <c r="W253">
        <f>IF([1]metadata!W253="","",[1]metadata!W253)</f>
        <v>37</v>
      </c>
      <c r="X253" t="str">
        <f>IF([1]metadata!X253="","",[1]metadata!X253)</f>
        <v/>
      </c>
      <c r="Y253" t="str">
        <f>IF([1]metadata!Y253="","",[1]metadata!Y253)</f>
        <v>larval</v>
      </c>
      <c r="Z253" t="str">
        <f>IF([1]metadata!Z253="","",[1]metadata!Z253)</f>
        <v/>
      </c>
    </row>
    <row r="254" spans="1:26" x14ac:dyDescent="0.3">
      <c r="A254">
        <f>IF([1]metadata!A254="","",[1]metadata!A254)</f>
        <v>37</v>
      </c>
      <c r="B254" t="str">
        <f>IF([1]metadata!B254="","",[1]metadata!B254)</f>
        <v>37- SCH</v>
      </c>
      <c r="C254" t="str">
        <f>IF([1]metadata!C254="","",[1]metadata!C254)</f>
        <v>Paolucci, S; van de Zande, L; Beukeboom, LW</v>
      </c>
      <c r="D254" t="str">
        <f>IF([1]metadata!D254="","",[1]metadata!D254)</f>
        <v>Adaptive latitudinal cline of photoperiodic diapause induction in the parasitoid Nasonia vitripennis in Europe</v>
      </c>
      <c r="E254" t="str">
        <f>IF([1]metadata!E254="","",[1]metadata!E254)</f>
        <v>10.1111/jeb.12113</v>
      </c>
      <c r="F254" t="str">
        <f>IF([1]metadata!F254="","",[1]metadata!F254)</f>
        <v>y-ask</v>
      </c>
      <c r="G254" t="str">
        <f>IF([1]metadata!G254="","",[1]metadata!G254)</f>
        <v>a</v>
      </c>
      <c r="H254" t="str">
        <f>IF([1]metadata!H254="","",[1]metadata!H254)</f>
        <v>i</v>
      </c>
      <c r="I254">
        <f>IF([1]metadata!I254="","",[1]metadata!I254)</f>
        <v>7</v>
      </c>
      <c r="J254">
        <f>IF([1]metadata!J254="",0,[1]metadata!J254)</f>
        <v>8</v>
      </c>
      <c r="K254" t="str">
        <f>IF([1]metadata!K254="","",[1]metadata!K254)</f>
        <v/>
      </c>
      <c r="L254" t="str">
        <f>IF([1]metadata!L254="","",[1]metadata!L254)</f>
        <v>Nasonia vitripennis</v>
      </c>
      <c r="M254" t="str">
        <f>IF([1]metadata!M254="","",[1]metadata!M254)</f>
        <v>hymenoptera</v>
      </c>
      <c r="N254" t="str">
        <f>IF([1]metadata!N254="","",[1]metadata!N254)</f>
        <v xml:space="preserve"> SCH</v>
      </c>
      <c r="O254">
        <f>IF([1]metadata!O254="","",[1]metadata!O254)</f>
        <v>50.332250000000002</v>
      </c>
      <c r="P254">
        <f>IF([1]metadata!P254="","",[1]metadata!P254)</f>
        <v>9.5130555555555549</v>
      </c>
      <c r="Q254" t="str">
        <f>IF([1]metadata!Q254="","",[1]metadata!Q254)</f>
        <v/>
      </c>
      <c r="R254" t="str">
        <f>IF([1]metadata!R254="","",[1]metadata!R254)</f>
        <v/>
      </c>
      <c r="S254" t="str">
        <f>IF([1]metadata!S254="","",[1]metadata!S254)</f>
        <v/>
      </c>
      <c r="T254">
        <f>IF([1]metadata!T254="","",[1]metadata!T254)</f>
        <v>22</v>
      </c>
      <c r="U254" t="str">
        <f>IF([1]metadata!U254="","",[1]metadata!U254)</f>
        <v>pop level/ask</v>
      </c>
      <c r="V254" t="str">
        <f>IF([1]metadata!V254="","",[1]metadata!V254)</f>
        <v/>
      </c>
      <c r="W254">
        <f>IF([1]metadata!W254="","",[1]metadata!W254)</f>
        <v>37</v>
      </c>
      <c r="X254" t="str">
        <f>IF([1]metadata!X254="","",[1]metadata!X254)</f>
        <v/>
      </c>
      <c r="Y254" t="str">
        <f>IF([1]metadata!Y254="","",[1]metadata!Y254)</f>
        <v>larval</v>
      </c>
      <c r="Z254" t="str">
        <f>IF([1]metadata!Z254="","",[1]metadata!Z254)</f>
        <v/>
      </c>
    </row>
    <row r="255" spans="1:26" x14ac:dyDescent="0.3">
      <c r="A255">
        <f>IF([1]metadata!A255="","",[1]metadata!A255)</f>
        <v>37</v>
      </c>
      <c r="B255" t="str">
        <f>IF([1]metadata!B255="","",[1]metadata!B255)</f>
        <v>37- SWI</v>
      </c>
      <c r="C255" t="str">
        <f>IF([1]metadata!C255="","",[1]metadata!C255)</f>
        <v>Paolucci, S; van de Zande, L; Beukeboom, LW</v>
      </c>
      <c r="D255" t="str">
        <f>IF([1]metadata!D255="","",[1]metadata!D255)</f>
        <v>Adaptive latitudinal cline of photoperiodic diapause induction in the parasitoid Nasonia vitripennis in Europe</v>
      </c>
      <c r="E255" t="str">
        <f>IF([1]metadata!E255="","",[1]metadata!E255)</f>
        <v>10.1111/jeb.12113</v>
      </c>
      <c r="F255" t="str">
        <f>IF([1]metadata!F255="","",[1]metadata!F255)</f>
        <v>y-ask</v>
      </c>
      <c r="G255" t="str">
        <f>IF([1]metadata!G255="","",[1]metadata!G255)</f>
        <v>a</v>
      </c>
      <c r="H255" t="str">
        <f>IF([1]metadata!H255="","",[1]metadata!H255)</f>
        <v>i</v>
      </c>
      <c r="I255">
        <f>IF([1]metadata!I255="","",[1]metadata!I255)</f>
        <v>7</v>
      </c>
      <c r="J255">
        <f>IF([1]metadata!J255="",0,[1]metadata!J255)</f>
        <v>8</v>
      </c>
      <c r="K255" t="str">
        <f>IF([1]metadata!K255="","",[1]metadata!K255)</f>
        <v/>
      </c>
      <c r="L255" t="str">
        <f>IF([1]metadata!L255="","",[1]metadata!L255)</f>
        <v>Nasonia vitripennis</v>
      </c>
      <c r="M255" t="str">
        <f>IF([1]metadata!M255="","",[1]metadata!M255)</f>
        <v>hymenoptera</v>
      </c>
      <c r="N255" t="str">
        <f>IF([1]metadata!N255="","",[1]metadata!N255)</f>
        <v xml:space="preserve"> SWI</v>
      </c>
      <c r="O255">
        <f>IF([1]metadata!O255="","",[1]metadata!O255)</f>
        <v>46.73587222222222</v>
      </c>
      <c r="P255">
        <f>IF([1]metadata!P255="","",[1]metadata!P255)</f>
        <v>7.1159277777777801</v>
      </c>
      <c r="Q255" t="str">
        <f>IF([1]metadata!Q255="","",[1]metadata!Q255)</f>
        <v/>
      </c>
      <c r="R255" t="str">
        <f>IF([1]metadata!R255="","",[1]metadata!R255)</f>
        <v/>
      </c>
      <c r="S255" t="str">
        <f>IF([1]metadata!S255="","",[1]metadata!S255)</f>
        <v/>
      </c>
      <c r="T255">
        <f>IF([1]metadata!T255="","",[1]metadata!T255)</f>
        <v>26</v>
      </c>
      <c r="U255" t="str">
        <f>IF([1]metadata!U255="","",[1]metadata!U255)</f>
        <v>pop level/ask</v>
      </c>
      <c r="V255" t="str">
        <f>IF([1]metadata!V255="","",[1]metadata!V255)</f>
        <v/>
      </c>
      <c r="W255">
        <f>IF([1]metadata!W255="","",[1]metadata!W255)</f>
        <v>37</v>
      </c>
      <c r="X255" t="str">
        <f>IF([1]metadata!X255="","",[1]metadata!X255)</f>
        <v/>
      </c>
      <c r="Y255" t="str">
        <f>IF([1]metadata!Y255="","",[1]metadata!Y255)</f>
        <v>larval</v>
      </c>
      <c r="Z255" t="str">
        <f>IF([1]metadata!Z255="","",[1]metadata!Z255)</f>
        <v/>
      </c>
    </row>
    <row r="256" spans="1:26" x14ac:dyDescent="0.3">
      <c r="A256">
        <f>IF([1]metadata!A256="","",[1]metadata!A256)</f>
        <v>37</v>
      </c>
      <c r="B256" t="str">
        <f>IF([1]metadata!B256="","",[1]metadata!B256)</f>
        <v>37- COR</v>
      </c>
      <c r="C256" t="str">
        <f>IF([1]metadata!C256="","",[1]metadata!C256)</f>
        <v>Paolucci, S; van de Zande, L; Beukeboom, LW</v>
      </c>
      <c r="D256" t="str">
        <f>IF([1]metadata!D256="","",[1]metadata!D256)</f>
        <v>Adaptive latitudinal cline of photoperiodic diapause induction in the parasitoid Nasonia vitripennis in Europe</v>
      </c>
      <c r="E256" t="str">
        <f>IF([1]metadata!E256="","",[1]metadata!E256)</f>
        <v>10.1111/jeb.12113</v>
      </c>
      <c r="F256" t="str">
        <f>IF([1]metadata!F256="","",[1]metadata!F256)</f>
        <v>y-ask</v>
      </c>
      <c r="G256" t="str">
        <f>IF([1]metadata!G256="","",[1]metadata!G256)</f>
        <v>a</v>
      </c>
      <c r="H256" t="str">
        <f>IF([1]metadata!H256="","",[1]metadata!H256)</f>
        <v>i</v>
      </c>
      <c r="I256">
        <f>IF([1]metadata!I256="","",[1]metadata!I256)</f>
        <v>7</v>
      </c>
      <c r="J256">
        <f>IF([1]metadata!J256="",0,[1]metadata!J256)</f>
        <v>8</v>
      </c>
      <c r="K256" t="str">
        <f>IF([1]metadata!K256="","",[1]metadata!K256)</f>
        <v/>
      </c>
      <c r="L256" t="str">
        <f>IF([1]metadata!L256="","",[1]metadata!L256)</f>
        <v>Nasonia vitripennis</v>
      </c>
      <c r="M256" t="str">
        <f>IF([1]metadata!M256="","",[1]metadata!M256)</f>
        <v>hymenoptera</v>
      </c>
      <c r="N256" t="str">
        <f>IF([1]metadata!N256="","",[1]metadata!N256)</f>
        <v xml:space="preserve"> COR</v>
      </c>
      <c r="O256">
        <f>IF([1]metadata!O256="","",[1]metadata!O256)</f>
        <v>42.37522222222222</v>
      </c>
      <c r="P256">
        <f>IF([1]metadata!P256="","",[1]metadata!P256)</f>
        <v>8.7479999999999993</v>
      </c>
      <c r="Q256" t="str">
        <f>IF([1]metadata!Q256="","",[1]metadata!Q256)</f>
        <v/>
      </c>
      <c r="R256" t="str">
        <f>IF([1]metadata!R256="","",[1]metadata!R256)</f>
        <v/>
      </c>
      <c r="S256" t="str">
        <f>IF([1]metadata!S256="","",[1]metadata!S256)</f>
        <v/>
      </c>
      <c r="T256">
        <f>IF([1]metadata!T256="","",[1]metadata!T256)</f>
        <v>25</v>
      </c>
      <c r="U256" t="str">
        <f>IF([1]metadata!U256="","",[1]metadata!U256)</f>
        <v>pop level/ask</v>
      </c>
      <c r="V256" t="str">
        <f>IF([1]metadata!V256="","",[1]metadata!V256)</f>
        <v/>
      </c>
      <c r="W256">
        <f>IF([1]metadata!W256="","",[1]metadata!W256)</f>
        <v>37</v>
      </c>
      <c r="X256" t="str">
        <f>IF([1]metadata!X256="","",[1]metadata!X256)</f>
        <v/>
      </c>
      <c r="Y256" t="str">
        <f>IF([1]metadata!Y256="","",[1]metadata!Y256)</f>
        <v>larval</v>
      </c>
      <c r="Z256" t="str">
        <f>IF([1]metadata!Z256="","",[1]metadata!Z256)</f>
        <v/>
      </c>
    </row>
    <row r="257" spans="1:26" hidden="1" x14ac:dyDescent="0.3">
      <c r="A257">
        <f>IF([1]metadata!A257="","",[1]metadata!A257)</f>
        <v>38</v>
      </c>
      <c r="B257" t="str">
        <f>IF([1]metadata!B257="","",[1]metadata!B257)</f>
        <v>38-Sp22</v>
      </c>
      <c r="C257" t="str">
        <f>IF([1]metadata!C257="","",[1]metadata!C257)</f>
        <v>Pegoraro, M; Zonato, V; Tyler, ER; Fedele, G; Kyriacou, CP; Tauber, E</v>
      </c>
      <c r="D257" t="str">
        <f>IF([1]metadata!D257="","",[1]metadata!D257)</f>
        <v>Geographical analysis of diapause inducibility in European Drosophila melanogaster populations</v>
      </c>
      <c r="E257" t="str">
        <f>IF([1]metadata!E257="","",[1]metadata!E257)</f>
        <v>10.1016/j.jinsphys.2017.01.015</v>
      </c>
      <c r="F257" t="str">
        <f>IF([1]metadata!F257="","",[1]metadata!F257)</f>
        <v>y</v>
      </c>
      <c r="G257" t="str">
        <f>IF([1]metadata!G257="","",[1]metadata!G257)</f>
        <v>a</v>
      </c>
      <c r="H257" t="str">
        <f>IF([1]metadata!H257="","",[1]metadata!H257)</f>
        <v>i</v>
      </c>
      <c r="I257">
        <f>IF([1]metadata!I257="","",[1]metadata!I257)</f>
        <v>6</v>
      </c>
      <c r="J257">
        <f>IF([1]metadata!J257="",0,[1]metadata!J257)</f>
        <v>6</v>
      </c>
      <c r="K257" t="str">
        <f>IF([1]metadata!K257="","",[1]metadata!K257)</f>
        <v/>
      </c>
      <c r="L257" t="str">
        <f>IF([1]metadata!L257="","",[1]metadata!L257)</f>
        <v>Drosophila melanogaster</v>
      </c>
      <c r="M257" t="str">
        <f>IF([1]metadata!M257="","",[1]metadata!M257)</f>
        <v>diptera</v>
      </c>
      <c r="N257" t="str">
        <f>IF([1]metadata!N257="","",[1]metadata!N257)</f>
        <v>Sp22</v>
      </c>
      <c r="O257">
        <f>IF([1]metadata!O257="","",[1]metadata!O257)</f>
        <v>36.97</v>
      </c>
      <c r="P257">
        <f>IF([1]metadata!P257="","",[1]metadata!P257)</f>
        <v>-2.12</v>
      </c>
      <c r="Q257">
        <f>IF([1]metadata!Q257="","",[1]metadata!Q257)</f>
        <v>0.01</v>
      </c>
      <c r="R257">
        <f>IF([1]metadata!R257="","",[1]metadata!R257)</f>
        <v>345</v>
      </c>
      <c r="S257" t="str">
        <f>IF([1]metadata!S257="","",[1]metadata!S257)</f>
        <v/>
      </c>
      <c r="T257">
        <f>IF([1]metadata!T257="","",[1]metadata!T257)</f>
        <v>6</v>
      </c>
      <c r="U257" t="str">
        <f>IF([1]metadata!U257="","",[1]metadata!U257)</f>
        <v>acc</v>
      </c>
      <c r="V257" t="str">
        <f>IF([1]metadata!V257="","",[1]metadata!V257)</f>
        <v/>
      </c>
      <c r="W257">
        <f>IF([1]metadata!W257="","",[1]metadata!W257)</f>
        <v>38</v>
      </c>
      <c r="X257" t="str">
        <f>IF([1]metadata!X257="","",[1]metadata!X257)</f>
        <v/>
      </c>
      <c r="Y257" t="str">
        <f>IF([1]metadata!Y257="","",[1]metadata!Y257)</f>
        <v>adult</v>
      </c>
      <c r="Z257" t="str">
        <f>IF([1]metadata!Z257="","",[1]metadata!Z257)</f>
        <v/>
      </c>
    </row>
    <row r="258" spans="1:26" hidden="1" x14ac:dyDescent="0.3">
      <c r="A258">
        <f>IF([1]metadata!A258="","",[1]metadata!A258)</f>
        <v>38</v>
      </c>
      <c r="B258" t="str">
        <f>IF([1]metadata!B258="","",[1]metadata!B258)</f>
        <v>38-MREN</v>
      </c>
      <c r="C258" t="str">
        <f>IF([1]metadata!C258="","",[1]metadata!C258)</f>
        <v>Pegoraro, M; Zonato, V; Tyler, ER; Fedele, G; Kyriacou, CP; Tauber, E</v>
      </c>
      <c r="D258" t="str">
        <f>IF([1]metadata!D258="","",[1]metadata!D258)</f>
        <v>Geographical analysis of diapause inducibility in European Drosophila melanogaster populations</v>
      </c>
      <c r="E258" t="str">
        <f>IF([1]metadata!E258="","",[1]metadata!E258)</f>
        <v>10.1016/j.jinsphys.2017.01.015</v>
      </c>
      <c r="F258" t="str">
        <f>IF([1]metadata!F258="","",[1]metadata!F258)</f>
        <v>y</v>
      </c>
      <c r="G258" t="str">
        <f>IF([1]metadata!G258="","",[1]metadata!G258)</f>
        <v>a</v>
      </c>
      <c r="H258" t="str">
        <f>IF([1]metadata!H258="","",[1]metadata!H258)</f>
        <v>i</v>
      </c>
      <c r="I258">
        <f>IF([1]metadata!I258="","",[1]metadata!I258)</f>
        <v>6</v>
      </c>
      <c r="J258">
        <f>IF([1]metadata!J258="",0,[1]metadata!J258)</f>
        <v>6</v>
      </c>
      <c r="K258" t="str">
        <f>IF([1]metadata!K258="","",[1]metadata!K258)</f>
        <v/>
      </c>
      <c r="L258" t="str">
        <f>IF([1]metadata!L258="","",[1]metadata!L258)</f>
        <v>Drosophila melanogaster</v>
      </c>
      <c r="M258" t="str">
        <f>IF([1]metadata!M258="","",[1]metadata!M258)</f>
        <v>diptera</v>
      </c>
      <c r="N258" t="str">
        <f>IF([1]metadata!N258="","",[1]metadata!N258)</f>
        <v>MREN</v>
      </c>
      <c r="O258">
        <f>IF([1]metadata!O258="","",[1]metadata!O258)</f>
        <v>39.200000000000003</v>
      </c>
      <c r="P258">
        <f>IF([1]metadata!P258="","",[1]metadata!P258)</f>
        <v>16.11</v>
      </c>
      <c r="Q258">
        <f>IF([1]metadata!Q258="","",[1]metadata!Q258)</f>
        <v>0.01</v>
      </c>
      <c r="R258">
        <f>IF([1]metadata!R258="","",[1]metadata!R258)</f>
        <v>480</v>
      </c>
      <c r="S258" t="str">
        <f>IF([1]metadata!S258="","",[1]metadata!S258)</f>
        <v/>
      </c>
      <c r="T258">
        <f>IF([1]metadata!T258="","",[1]metadata!T258)</f>
        <v>6</v>
      </c>
      <c r="U258" t="str">
        <f>IF([1]metadata!U258="","",[1]metadata!U258)</f>
        <v>acc</v>
      </c>
      <c r="V258" t="str">
        <f>IF([1]metadata!V258="","",[1]metadata!V258)</f>
        <v/>
      </c>
      <c r="W258">
        <f>IF([1]metadata!W258="","",[1]metadata!W258)</f>
        <v>38</v>
      </c>
      <c r="X258" t="str">
        <f>IF([1]metadata!X258="","",[1]metadata!X258)</f>
        <v/>
      </c>
      <c r="Y258" t="str">
        <f>IF([1]metadata!Y258="","",[1]metadata!Y258)</f>
        <v>adult</v>
      </c>
      <c r="Z258" t="str">
        <f>IF([1]metadata!Z258="","",[1]metadata!Z258)</f>
        <v/>
      </c>
    </row>
    <row r="259" spans="1:26" hidden="1" x14ac:dyDescent="0.3">
      <c r="A259">
        <f>IF([1]metadata!A259="","",[1]metadata!A259)</f>
        <v>38</v>
      </c>
      <c r="B259" t="str">
        <f>IF([1]metadata!B259="","",[1]metadata!B259)</f>
        <v>38-SAL</v>
      </c>
      <c r="C259" t="str">
        <f>IF([1]metadata!C259="","",[1]metadata!C259)</f>
        <v>Pegoraro, M; Zonato, V; Tyler, ER; Fedele, G; Kyriacou, CP; Tauber, E</v>
      </c>
      <c r="D259" t="str">
        <f>IF([1]metadata!D259="","",[1]metadata!D259)</f>
        <v>Geographical analysis of diapause inducibility in European Drosophila melanogaster populations</v>
      </c>
      <c r="E259" t="str">
        <f>IF([1]metadata!E259="","",[1]metadata!E259)</f>
        <v>10.1016/j.jinsphys.2017.01.015</v>
      </c>
      <c r="F259" t="str">
        <f>IF([1]metadata!F259="","",[1]metadata!F259)</f>
        <v>y</v>
      </c>
      <c r="G259" t="str">
        <f>IF([1]metadata!G259="","",[1]metadata!G259)</f>
        <v>a</v>
      </c>
      <c r="H259" t="str">
        <f>IF([1]metadata!H259="","",[1]metadata!H259)</f>
        <v>i</v>
      </c>
      <c r="I259">
        <f>IF([1]metadata!I259="","",[1]metadata!I259)</f>
        <v>6</v>
      </c>
      <c r="J259">
        <f>IF([1]metadata!J259="",0,[1]metadata!J259)</f>
        <v>6</v>
      </c>
      <c r="K259" t="str">
        <f>IF([1]metadata!K259="","",[1]metadata!K259)</f>
        <v/>
      </c>
      <c r="L259" t="str">
        <f>IF([1]metadata!L259="","",[1]metadata!L259)</f>
        <v>Drosophila melanogaster</v>
      </c>
      <c r="M259" t="str">
        <f>IF([1]metadata!M259="","",[1]metadata!M259)</f>
        <v>diptera</v>
      </c>
      <c r="N259" t="str">
        <f>IF([1]metadata!N259="","",[1]metadata!N259)</f>
        <v>SAL</v>
      </c>
      <c r="O259">
        <f>IF([1]metadata!O259="","",[1]metadata!O259)</f>
        <v>40.380000000000003</v>
      </c>
      <c r="P259">
        <f>IF([1]metadata!P259="","",[1]metadata!P259)</f>
        <v>17.97</v>
      </c>
      <c r="Q259">
        <f>IF([1]metadata!Q259="","",[1]metadata!Q259)</f>
        <v>0.01</v>
      </c>
      <c r="R259">
        <f>IF([1]metadata!R259="","",[1]metadata!R259)</f>
        <v>79</v>
      </c>
      <c r="S259" t="str">
        <f>IF([1]metadata!S259="","",[1]metadata!S259)</f>
        <v/>
      </c>
      <c r="T259">
        <f>IF([1]metadata!T259="","",[1]metadata!T259)</f>
        <v>6</v>
      </c>
      <c r="U259" t="str">
        <f>IF([1]metadata!U259="","",[1]metadata!U259)</f>
        <v>acc</v>
      </c>
      <c r="V259" t="str">
        <f>IF([1]metadata!V259="","",[1]metadata!V259)</f>
        <v/>
      </c>
      <c r="W259">
        <f>IF([1]metadata!W259="","",[1]metadata!W259)</f>
        <v>38</v>
      </c>
      <c r="X259" t="str">
        <f>IF([1]metadata!X259="","",[1]metadata!X259)</f>
        <v/>
      </c>
      <c r="Y259" t="str">
        <f>IF([1]metadata!Y259="","",[1]metadata!Y259)</f>
        <v>adult</v>
      </c>
      <c r="Z259" t="str">
        <f>IF([1]metadata!Z259="","",[1]metadata!Z259)</f>
        <v/>
      </c>
    </row>
    <row r="260" spans="1:26" hidden="1" x14ac:dyDescent="0.3">
      <c r="A260">
        <f>IF([1]metadata!A260="","",[1]metadata!A260)</f>
        <v>38</v>
      </c>
      <c r="B260" t="str">
        <f>IF([1]metadata!B260="","",[1]metadata!B260)</f>
        <v>38-BOL</v>
      </c>
      <c r="C260" t="str">
        <f>IF([1]metadata!C260="","",[1]metadata!C260)</f>
        <v>Pegoraro, M; Zonato, V; Tyler, ER; Fedele, G; Kyriacou, CP; Tauber, E</v>
      </c>
      <c r="D260" t="str">
        <f>IF([1]metadata!D260="","",[1]metadata!D260)</f>
        <v>Geographical analysis of diapause inducibility in European Drosophila melanogaster populations</v>
      </c>
      <c r="E260" t="str">
        <f>IF([1]metadata!E260="","",[1]metadata!E260)</f>
        <v>10.1016/j.jinsphys.2017.01.015</v>
      </c>
      <c r="F260" t="str">
        <f>IF([1]metadata!F260="","",[1]metadata!F260)</f>
        <v>y</v>
      </c>
      <c r="G260" t="str">
        <f>IF([1]metadata!G260="","",[1]metadata!G260)</f>
        <v>a</v>
      </c>
      <c r="H260" t="str">
        <f>IF([1]metadata!H260="","",[1]metadata!H260)</f>
        <v>i</v>
      </c>
      <c r="I260">
        <f>IF([1]metadata!I260="","",[1]metadata!I260)</f>
        <v>6</v>
      </c>
      <c r="J260">
        <f>IF([1]metadata!J260="",0,[1]metadata!J260)</f>
        <v>6</v>
      </c>
      <c r="K260" t="str">
        <f>IF([1]metadata!K260="","",[1]metadata!K260)</f>
        <v/>
      </c>
      <c r="L260" t="str">
        <f>IF([1]metadata!L260="","",[1]metadata!L260)</f>
        <v>Drosophila melanogaster</v>
      </c>
      <c r="M260" t="str">
        <f>IF([1]metadata!M260="","",[1]metadata!M260)</f>
        <v>diptera</v>
      </c>
      <c r="N260" t="str">
        <f>IF([1]metadata!N260="","",[1]metadata!N260)</f>
        <v>BOL</v>
      </c>
      <c r="O260">
        <f>IF([1]metadata!O260="","",[1]metadata!O260)</f>
        <v>46.3</v>
      </c>
      <c r="P260">
        <f>IF([1]metadata!P260="","",[1]metadata!P260)</f>
        <v>11.22</v>
      </c>
      <c r="Q260">
        <f>IF([1]metadata!Q260="","",[1]metadata!Q260)</f>
        <v>0.01</v>
      </c>
      <c r="R260">
        <f>IF([1]metadata!R260="","",[1]metadata!R260)</f>
        <v>262</v>
      </c>
      <c r="S260" t="str">
        <f>IF([1]metadata!S260="","",[1]metadata!S260)</f>
        <v/>
      </c>
      <c r="T260">
        <f>IF([1]metadata!T260="","",[1]metadata!T260)</f>
        <v>6</v>
      </c>
      <c r="U260" t="str">
        <f>IF([1]metadata!U260="","",[1]metadata!U260)</f>
        <v>acc</v>
      </c>
      <c r="V260" t="str">
        <f>IF([1]metadata!V260="","",[1]metadata!V260)</f>
        <v/>
      </c>
      <c r="W260">
        <f>IF([1]metadata!W260="","",[1]metadata!W260)</f>
        <v>38</v>
      </c>
      <c r="X260" t="str">
        <f>IF([1]metadata!X260="","",[1]metadata!X260)</f>
        <v/>
      </c>
      <c r="Y260" t="str">
        <f>IF([1]metadata!Y260="","",[1]metadata!Y260)</f>
        <v>adult</v>
      </c>
      <c r="Z260" t="str">
        <f>IF([1]metadata!Z260="","",[1]metadata!Z260)</f>
        <v/>
      </c>
    </row>
    <row r="261" spans="1:26" hidden="1" x14ac:dyDescent="0.3">
      <c r="A261">
        <f>IF([1]metadata!A261="","",[1]metadata!A261)</f>
        <v>38</v>
      </c>
      <c r="B261" t="str">
        <f>IF([1]metadata!B261="","",[1]metadata!B261)</f>
        <v>38-HU</v>
      </c>
      <c r="C261" t="str">
        <f>IF([1]metadata!C261="","",[1]metadata!C261)</f>
        <v>Pegoraro, M; Zonato, V; Tyler, ER; Fedele, G; Kyriacou, CP; Tauber, E</v>
      </c>
      <c r="D261" t="str">
        <f>IF([1]metadata!D261="","",[1]metadata!D261)</f>
        <v>Geographical analysis of diapause inducibility in European Drosophila melanogaster populations</v>
      </c>
      <c r="E261" t="str">
        <f>IF([1]metadata!E261="","",[1]metadata!E261)</f>
        <v>10.1016/j.jinsphys.2017.01.015</v>
      </c>
      <c r="F261" t="str">
        <f>IF([1]metadata!F261="","",[1]metadata!F261)</f>
        <v>y</v>
      </c>
      <c r="G261" t="str">
        <f>IF([1]metadata!G261="","",[1]metadata!G261)</f>
        <v>a</v>
      </c>
      <c r="H261" t="str">
        <f>IF([1]metadata!H261="","",[1]metadata!H261)</f>
        <v>i</v>
      </c>
      <c r="I261">
        <f>IF([1]metadata!I261="","",[1]metadata!I261)</f>
        <v>6</v>
      </c>
      <c r="J261">
        <f>IF([1]metadata!J261="",0,[1]metadata!J261)</f>
        <v>6</v>
      </c>
      <c r="K261" t="str">
        <f>IF([1]metadata!K261="","",[1]metadata!K261)</f>
        <v/>
      </c>
      <c r="L261" t="str">
        <f>IF([1]metadata!L261="","",[1]metadata!L261)</f>
        <v>Drosophila melanogaster</v>
      </c>
      <c r="M261" t="str">
        <f>IF([1]metadata!M261="","",[1]metadata!M261)</f>
        <v>diptera</v>
      </c>
      <c r="N261" t="str">
        <f>IF([1]metadata!N261="","",[1]metadata!N261)</f>
        <v>HU</v>
      </c>
      <c r="O261">
        <f>IF([1]metadata!O261="","",[1]metadata!O261)</f>
        <v>52.03</v>
      </c>
      <c r="P261">
        <f>IF([1]metadata!P261="","",[1]metadata!P261)</f>
        <v>5.17</v>
      </c>
      <c r="Q261">
        <f>IF([1]metadata!Q261="","",[1]metadata!Q261)</f>
        <v>0.01</v>
      </c>
      <c r="R261">
        <f>IF([1]metadata!R261="","",[1]metadata!R261)</f>
        <v>2</v>
      </c>
      <c r="S261" t="str">
        <f>IF([1]metadata!S261="","",[1]metadata!S261)</f>
        <v/>
      </c>
      <c r="T261">
        <f>IF([1]metadata!T261="","",[1]metadata!T261)</f>
        <v>6</v>
      </c>
      <c r="U261" t="str">
        <f>IF([1]metadata!U261="","",[1]metadata!U261)</f>
        <v>acc</v>
      </c>
      <c r="V261" t="str">
        <f>IF([1]metadata!V261="","",[1]metadata!V261)</f>
        <v/>
      </c>
      <c r="W261">
        <f>IF([1]metadata!W261="","",[1]metadata!W261)</f>
        <v>38</v>
      </c>
      <c r="X261" t="str">
        <f>IF([1]metadata!X261="","",[1]metadata!X261)</f>
        <v/>
      </c>
      <c r="Y261" t="str">
        <f>IF([1]metadata!Y261="","",[1]metadata!Y261)</f>
        <v>adult</v>
      </c>
      <c r="Z261" t="str">
        <f>IF([1]metadata!Z261="","",[1]metadata!Z261)</f>
        <v/>
      </c>
    </row>
    <row r="262" spans="1:26" hidden="1" x14ac:dyDescent="0.3">
      <c r="A262">
        <f>IF([1]metadata!A262="","",[1]metadata!A262)</f>
        <v>38</v>
      </c>
      <c r="B262" t="str">
        <f>IF([1]metadata!B262="","",[1]metadata!B262)</f>
        <v>38-KOR</v>
      </c>
      <c r="C262" t="str">
        <f>IF([1]metadata!C262="","",[1]metadata!C262)</f>
        <v>Pegoraro, M; Zonato, V; Tyler, ER; Fedele, G; Kyriacou, CP; Tauber, E</v>
      </c>
      <c r="D262" t="str">
        <f>IF([1]metadata!D262="","",[1]metadata!D262)</f>
        <v>Geographical analysis of diapause inducibility in European Drosophila melanogaster populations</v>
      </c>
      <c r="E262" t="str">
        <f>IF([1]metadata!E262="","",[1]metadata!E262)</f>
        <v>10.1016/j.jinsphys.2017.01.015</v>
      </c>
      <c r="F262" t="str">
        <f>IF([1]metadata!F262="","",[1]metadata!F262)</f>
        <v>y</v>
      </c>
      <c r="G262" t="str">
        <f>IF([1]metadata!G262="","",[1]metadata!G262)</f>
        <v>a</v>
      </c>
      <c r="H262" t="str">
        <f>IF([1]metadata!H262="","",[1]metadata!H262)</f>
        <v>i</v>
      </c>
      <c r="I262">
        <f>IF([1]metadata!I262="","",[1]metadata!I262)</f>
        <v>6</v>
      </c>
      <c r="J262">
        <f>IF([1]metadata!J262="",0,[1]metadata!J262)</f>
        <v>6</v>
      </c>
      <c r="K262" t="str">
        <f>IF([1]metadata!K262="","",[1]metadata!K262)</f>
        <v/>
      </c>
      <c r="L262" t="str">
        <f>IF([1]metadata!L262="","",[1]metadata!L262)</f>
        <v>Drosophila melanogaster</v>
      </c>
      <c r="M262" t="str">
        <f>IF([1]metadata!M262="","",[1]metadata!M262)</f>
        <v>diptera</v>
      </c>
      <c r="N262" t="str">
        <f>IF([1]metadata!N262="","",[1]metadata!N262)</f>
        <v>KOR</v>
      </c>
      <c r="O262">
        <f>IF([1]metadata!O262="","",[1]metadata!O262)</f>
        <v>62.01</v>
      </c>
      <c r="P262">
        <f>IF([1]metadata!P262="","",[1]metadata!P262)</f>
        <v>25.33</v>
      </c>
      <c r="Q262">
        <f>IF([1]metadata!Q262="","",[1]metadata!Q262)</f>
        <v>0.01</v>
      </c>
      <c r="R262">
        <f>IF([1]metadata!R262="","",[1]metadata!R262)</f>
        <v>120</v>
      </c>
      <c r="S262" t="str">
        <f>IF([1]metadata!S262="","",[1]metadata!S262)</f>
        <v/>
      </c>
      <c r="T262">
        <f>IF([1]metadata!T262="","",[1]metadata!T262)</f>
        <v>6</v>
      </c>
      <c r="U262" t="str">
        <f>IF([1]metadata!U262="","",[1]metadata!U262)</f>
        <v>acc</v>
      </c>
      <c r="V262" t="str">
        <f>IF([1]metadata!V262="","",[1]metadata!V262)</f>
        <v/>
      </c>
      <c r="W262">
        <f>IF([1]metadata!W262="","",[1]metadata!W262)</f>
        <v>38</v>
      </c>
      <c r="X262" t="str">
        <f>IF([1]metadata!X262="","",[1]metadata!X262)</f>
        <v/>
      </c>
      <c r="Y262" t="str">
        <f>IF([1]metadata!Y262="","",[1]metadata!Y262)</f>
        <v>adult</v>
      </c>
      <c r="Z262" t="str">
        <f>IF([1]metadata!Z262="","",[1]metadata!Z262)</f>
        <v/>
      </c>
    </row>
    <row r="263" spans="1:26" x14ac:dyDescent="0.3">
      <c r="A263">
        <f>IF([1]metadata!A263="","",[1]metadata!A263)</f>
        <v>39</v>
      </c>
      <c r="B263" t="str">
        <f>IF([1]metadata!B263="","",[1]metadata!B263)</f>
        <v>39-</v>
      </c>
      <c r="C263" t="str">
        <f>IF([1]metadata!C263="","",[1]metadata!C263)</f>
        <v>Pivarciova, L; Vaneckova, H; Provaznik, J; Wu, BCH; Pivarci, M; Peckova, O; Bazalova, O; Cada, S; Kment, P; Kotwica-Rolinska, J; Dolezel, D</v>
      </c>
      <c r="D263" t="str">
        <f>IF([1]metadata!D263="","",[1]metadata!D263)</f>
        <v>Unexpected Geographic Variability of the Free Running Period in the Linden Bug Pyrrhocoris apterus</v>
      </c>
      <c r="E263" t="str">
        <f>IF([1]metadata!E263="","",[1]metadata!E263)</f>
        <v>10.1177/0748730416671213</v>
      </c>
      <c r="F263" t="str">
        <f>IF([1]metadata!F263="","",[1]metadata!F263)</f>
        <v>no but ask</v>
      </c>
      <c r="G263" t="str">
        <f>IF([1]metadata!G263="","",[1]metadata!G263)</f>
        <v>a</v>
      </c>
      <c r="H263" t="str">
        <f>IF([1]metadata!H263="","",[1]metadata!H263)</f>
        <v>i</v>
      </c>
      <c r="I263" t="str">
        <f>IF([1]metadata!I263="","",[1]metadata!I263)</f>
        <v/>
      </c>
      <c r="J263">
        <f>IF([1]metadata!J263="",0,[1]metadata!J263)</f>
        <v>0</v>
      </c>
      <c r="K263" t="str">
        <f>IF([1]metadata!K263="","",[1]metadata!K263)</f>
        <v/>
      </c>
      <c r="L263" t="str">
        <f>IF([1]metadata!L263="","",[1]metadata!L263)</f>
        <v/>
      </c>
      <c r="M263" t="str">
        <f>IF([1]metadata!M263="","",[1]metadata!M263)</f>
        <v/>
      </c>
      <c r="N263" t="str">
        <f>IF([1]metadata!N263="","",[1]metadata!N263)</f>
        <v/>
      </c>
      <c r="O263" t="str">
        <f>IF([1]metadata!O263="","",[1]metadata!O263)</f>
        <v/>
      </c>
      <c r="P263" t="str">
        <f>IF([1]metadata!P263="","",[1]metadata!P263)</f>
        <v/>
      </c>
      <c r="Q263" t="str">
        <f>IF([1]metadata!Q263="","",[1]metadata!Q263)</f>
        <v/>
      </c>
      <c r="R263" t="str">
        <f>IF([1]metadata!R263="","",[1]metadata!R263)</f>
        <v/>
      </c>
      <c r="S263" t="str">
        <f>IF([1]metadata!S263="","",[1]metadata!S263)</f>
        <v/>
      </c>
      <c r="T263" t="str">
        <f>IF([1]metadata!T263="","",[1]metadata!T263)</f>
        <v/>
      </c>
      <c r="U263" t="str">
        <f>IF([1]metadata!U263="","",[1]metadata!U263)</f>
        <v/>
      </c>
      <c r="V263" t="str">
        <f>IF([1]metadata!V263="","",[1]metadata!V263)</f>
        <v/>
      </c>
      <c r="W263" t="str">
        <f>IF([1]metadata!W263="","",[1]metadata!W263)</f>
        <v/>
      </c>
      <c r="X263" t="str">
        <f>IF([1]metadata!X263="","",[1]metadata!X263)</f>
        <v/>
      </c>
      <c r="Y263" t="str">
        <f>IF([1]metadata!Y263="","",[1]metadata!Y263)</f>
        <v/>
      </c>
      <c r="Z263" t="str">
        <f>IF([1]metadata!Z263="","",[1]metadata!Z263)</f>
        <v/>
      </c>
    </row>
    <row r="264" spans="1:26" hidden="1" x14ac:dyDescent="0.3">
      <c r="A264">
        <f>IF([1]metadata!A264="","",[1]metadata!A264)</f>
        <v>40</v>
      </c>
      <c r="B264" t="str">
        <f>IF([1]metadata!B264="","",[1]metadata!B264)</f>
        <v>40- Ishigaki</v>
      </c>
      <c r="C264" t="str">
        <f>IF([1]metadata!C264="","",[1]metadata!C264)</f>
        <v>Qureshi, MF; Murai, T; Yoshida, H; Tsumuki, H</v>
      </c>
      <c r="D264" t="str">
        <f>IF([1]metadata!D264="","",[1]metadata!D264)</f>
        <v>Populational variation in diapause-induction and -termination of Helicoverpa armigera (Lepidoptera : Noctuidae)</v>
      </c>
      <c r="E264" t="str">
        <f>IF([1]metadata!E264="","",[1]metadata!E264)</f>
        <v>10.1303/aez.2000.357</v>
      </c>
      <c r="F264" t="str">
        <f>IF([1]metadata!F264="","",[1]metadata!F264)</f>
        <v>y</v>
      </c>
      <c r="G264" t="str">
        <f>IF([1]metadata!G264="","",[1]metadata!G264)</f>
        <v>a</v>
      </c>
      <c r="H264" t="str">
        <f>IF([1]metadata!H264="","",[1]metadata!H264)</f>
        <v>i</v>
      </c>
      <c r="I264">
        <f>IF([1]metadata!I264="","",[1]metadata!I264)</f>
        <v>3</v>
      </c>
      <c r="J264">
        <f>IF([1]metadata!J264="",0,[1]metadata!J264)</f>
        <v>6</v>
      </c>
      <c r="K264" t="str">
        <f>IF([1]metadata!K264="","",[1]metadata!K264)</f>
        <v/>
      </c>
      <c r="L264" t="str">
        <f>IF([1]metadata!L264="","",[1]metadata!L264)</f>
        <v>helicoverpa armigera</v>
      </c>
      <c r="M264" t="str">
        <f>IF([1]metadata!M264="","",[1]metadata!M264)</f>
        <v>lepidoptera</v>
      </c>
      <c r="N264" t="str">
        <f>IF([1]metadata!N264="","",[1]metadata!N264)</f>
        <v xml:space="preserve"> Ishigaki</v>
      </c>
      <c r="O264">
        <f>IF([1]metadata!O264="","",[1]metadata!O264)</f>
        <v>24.3</v>
      </c>
      <c r="P264">
        <f>IF([1]metadata!P264="","",[1]metadata!P264)</f>
        <v>124.2</v>
      </c>
      <c r="Q264" t="str">
        <f>IF([1]metadata!Q264="","",[1]metadata!Q264)</f>
        <v/>
      </c>
      <c r="R264" t="str">
        <f>IF([1]metadata!R264="","",[1]metadata!R264)</f>
        <v/>
      </c>
      <c r="S264" t="str">
        <f>IF([1]metadata!S264="","",[1]metadata!S264)</f>
        <v/>
      </c>
      <c r="T264">
        <f>IF([1]metadata!T264="","",[1]metadata!T264)</f>
        <v>65</v>
      </c>
      <c r="U264" t="str">
        <f>IF([1]metadata!U264="","",[1]metadata!U264)</f>
        <v>global average</v>
      </c>
      <c r="V264" t="str">
        <f>IF([1]metadata!V264="","",[1]metadata!V264)</f>
        <v/>
      </c>
      <c r="W264">
        <f>IF([1]metadata!W264="","",[1]metadata!W264)</f>
        <v>40</v>
      </c>
      <c r="X264" t="str">
        <f>IF([1]metadata!X264="","",[1]metadata!X264)</f>
        <v/>
      </c>
      <c r="Y264" t="str">
        <f>IF([1]metadata!Y264="","",[1]metadata!Y264)</f>
        <v/>
      </c>
      <c r="Z264" t="str">
        <f>IF([1]metadata!Z264="","",[1]metadata!Z264)</f>
        <v/>
      </c>
    </row>
    <row r="265" spans="1:26" hidden="1" x14ac:dyDescent="0.3">
      <c r="A265">
        <f>IF([1]metadata!A265="","",[1]metadata!A265)</f>
        <v>40</v>
      </c>
      <c r="B265" t="str">
        <f>IF([1]metadata!B265="","",[1]metadata!B265)</f>
        <v>40- Okayama</v>
      </c>
      <c r="C265" t="str">
        <f>IF([1]metadata!C265="","",[1]metadata!C265)</f>
        <v>Qureshi, MF; Murai, T; Yoshida, H; Tsumuki, H</v>
      </c>
      <c r="D265" t="str">
        <f>IF([1]metadata!D265="","",[1]metadata!D265)</f>
        <v>Populational variation in diapause-induction and -termination of Helicoverpa armigera (Lepidoptera : Noctuidae)</v>
      </c>
      <c r="E265" t="str">
        <f>IF([1]metadata!E265="","",[1]metadata!E265)</f>
        <v>10.1303/aez.2000.357</v>
      </c>
      <c r="F265" t="str">
        <f>IF([1]metadata!F265="","",[1]metadata!F265)</f>
        <v>y</v>
      </c>
      <c r="G265" t="str">
        <f>IF([1]metadata!G265="","",[1]metadata!G265)</f>
        <v>a</v>
      </c>
      <c r="H265" t="str">
        <f>IF([1]metadata!H265="","",[1]metadata!H265)</f>
        <v>i</v>
      </c>
      <c r="I265">
        <f>IF([1]metadata!I265="","",[1]metadata!I265)</f>
        <v>3</v>
      </c>
      <c r="J265">
        <f>IF([1]metadata!J265="",0,[1]metadata!J265)</f>
        <v>6</v>
      </c>
      <c r="K265" t="str">
        <f>IF([1]metadata!K265="","",[1]metadata!K265)</f>
        <v/>
      </c>
      <c r="L265" t="str">
        <f>IF([1]metadata!L265="","",[1]metadata!L265)</f>
        <v>helicoverpa armigera</v>
      </c>
      <c r="M265" t="str">
        <f>IF([1]metadata!M265="","",[1]metadata!M265)</f>
        <v>lepidoptera</v>
      </c>
      <c r="N265" t="str">
        <f>IF([1]metadata!N265="","",[1]metadata!N265)</f>
        <v xml:space="preserve"> Okayama</v>
      </c>
      <c r="O265">
        <f>IF([1]metadata!O265="","",[1]metadata!O265)</f>
        <v>34.6</v>
      </c>
      <c r="P265">
        <f>IF([1]metadata!P265="","",[1]metadata!P265)</f>
        <v>134.1</v>
      </c>
      <c r="Q265" t="str">
        <f>IF([1]metadata!Q265="","",[1]metadata!Q265)</f>
        <v/>
      </c>
      <c r="R265" t="str">
        <f>IF([1]metadata!R265="","",[1]metadata!R265)</f>
        <v/>
      </c>
      <c r="S265" t="str">
        <f>IF([1]metadata!S265="","",[1]metadata!S265)</f>
        <v/>
      </c>
      <c r="T265">
        <f>IF([1]metadata!T265="","",[1]metadata!T265)</f>
        <v>65</v>
      </c>
      <c r="U265" t="str">
        <f>IF([1]metadata!U265="","",[1]metadata!U265)</f>
        <v>global average</v>
      </c>
      <c r="V265" t="str">
        <f>IF([1]metadata!V265="","",[1]metadata!V265)</f>
        <v/>
      </c>
      <c r="W265">
        <f>IF([1]metadata!W265="","",[1]metadata!W265)</f>
        <v>40</v>
      </c>
      <c r="X265" t="str">
        <f>IF([1]metadata!X265="","",[1]metadata!X265)</f>
        <v/>
      </c>
      <c r="Y265" t="str">
        <f>IF([1]metadata!Y265="","",[1]metadata!Y265)</f>
        <v/>
      </c>
      <c r="Z265" t="str">
        <f>IF([1]metadata!Z265="","",[1]metadata!Z265)</f>
        <v/>
      </c>
    </row>
    <row r="266" spans="1:26" hidden="1" x14ac:dyDescent="0.3">
      <c r="A266">
        <f>IF([1]metadata!A266="","",[1]metadata!A266)</f>
        <v>40</v>
      </c>
      <c r="B266" t="str">
        <f>IF([1]metadata!B266="","",[1]metadata!B266)</f>
        <v>40-  Kanazawa</v>
      </c>
      <c r="C266" t="str">
        <f>IF([1]metadata!C266="","",[1]metadata!C266)</f>
        <v>Qureshi, MF; Murai, T; Yoshida, H; Tsumuki, H</v>
      </c>
      <c r="D266" t="str">
        <f>IF([1]metadata!D266="","",[1]metadata!D266)</f>
        <v>Populational variation in diapause-induction and -termination of Helicoverpa armigera (Lepidoptera : Noctuidae)</v>
      </c>
      <c r="E266" t="str">
        <f>IF([1]metadata!E266="","",[1]metadata!E266)</f>
        <v>10.1303/aez.2000.357</v>
      </c>
      <c r="F266" t="str">
        <f>IF([1]metadata!F266="","",[1]metadata!F266)</f>
        <v>y</v>
      </c>
      <c r="G266" t="str">
        <f>IF([1]metadata!G266="","",[1]metadata!G266)</f>
        <v>a</v>
      </c>
      <c r="H266" t="str">
        <f>IF([1]metadata!H266="","",[1]metadata!H266)</f>
        <v>i</v>
      </c>
      <c r="I266">
        <f>IF([1]metadata!I266="","",[1]metadata!I266)</f>
        <v>3</v>
      </c>
      <c r="J266">
        <f>IF([1]metadata!J266="",0,[1]metadata!J266)</f>
        <v>6</v>
      </c>
      <c r="K266" t="str">
        <f>IF([1]metadata!K266="","",[1]metadata!K266)</f>
        <v/>
      </c>
      <c r="L266" t="str">
        <f>IF([1]metadata!L266="","",[1]metadata!L266)</f>
        <v>helicoverpa armigera</v>
      </c>
      <c r="M266" t="str">
        <f>IF([1]metadata!M266="","",[1]metadata!M266)</f>
        <v>lepidoptera</v>
      </c>
      <c r="N266" t="str">
        <f>IF([1]metadata!N266="","",[1]metadata!N266)</f>
        <v xml:space="preserve">  Kanazawa</v>
      </c>
      <c r="O266">
        <f>IF([1]metadata!O266="","",[1]metadata!O266)</f>
        <v>36.6</v>
      </c>
      <c r="P266">
        <f>IF([1]metadata!P266="","",[1]metadata!P266)</f>
        <v>136.69999999999999</v>
      </c>
      <c r="Q266" t="str">
        <f>IF([1]metadata!Q266="","",[1]metadata!Q266)</f>
        <v/>
      </c>
      <c r="R266" t="str">
        <f>IF([1]metadata!R266="","",[1]metadata!R266)</f>
        <v/>
      </c>
      <c r="S266" t="str">
        <f>IF([1]metadata!S266="","",[1]metadata!S266)</f>
        <v/>
      </c>
      <c r="T266">
        <f>IF([1]metadata!T266="","",[1]metadata!T266)</f>
        <v>65</v>
      </c>
      <c r="U266" t="str">
        <f>IF([1]metadata!U266="","",[1]metadata!U266)</f>
        <v>global average</v>
      </c>
      <c r="V266" t="str">
        <f>IF([1]metadata!V266="","",[1]metadata!V266)</f>
        <v/>
      </c>
      <c r="W266">
        <f>IF([1]metadata!W266="","",[1]metadata!W266)</f>
        <v>40</v>
      </c>
      <c r="X266" t="str">
        <f>IF([1]metadata!X266="","",[1]metadata!X266)</f>
        <v/>
      </c>
      <c r="Y266" t="str">
        <f>IF([1]metadata!Y266="","",[1]metadata!Y266)</f>
        <v/>
      </c>
      <c r="Z266" t="str">
        <f>IF([1]metadata!Z266="","",[1]metadata!Z266)</f>
        <v/>
      </c>
    </row>
    <row r="267" spans="1:26" hidden="1" x14ac:dyDescent="0.3">
      <c r="A267">
        <f>IF([1]metadata!A267="","",[1]metadata!A267)</f>
        <v>41</v>
      </c>
      <c r="B267" t="str">
        <f>IF([1]metadata!B267="","",[1]metadata!B267)</f>
        <v>41- PAR</v>
      </c>
      <c r="C267" t="str">
        <f>IF([1]metadata!C267="","",[1]metadata!C267)</f>
        <v>Reznik, SY; Dolgovskaya, MY; Ovchinnikov, AN; Belyakova, NA</v>
      </c>
      <c r="D267" t="str">
        <f>IF([1]metadata!D267="","",[1]metadata!D267)</f>
        <v>Weak photoperiodic response facilitates the biological invasion of the harlequin ladybird Harmonia axyridis (Pallas) (Coleoptera: Coccinellidae)</v>
      </c>
      <c r="E267" t="str">
        <f>IF([1]metadata!E267="","",[1]metadata!E267)</f>
        <v>10.1111/jen.12158</v>
      </c>
      <c r="F267" t="str">
        <f>IF([1]metadata!F267="","",[1]metadata!F267)</f>
        <v>y</v>
      </c>
      <c r="G267" t="str">
        <f>IF([1]metadata!G267="","",[1]metadata!G267)</f>
        <v>a</v>
      </c>
      <c r="H267" t="str">
        <f>IF([1]metadata!H267="","",[1]metadata!H267)</f>
        <v>i</v>
      </c>
      <c r="I267">
        <f>IF([1]metadata!I267="","",[1]metadata!I267)</f>
        <v>4</v>
      </c>
      <c r="J267">
        <f>IF([1]metadata!J267="",0,[1]metadata!J267)</f>
        <v>5</v>
      </c>
      <c r="K267" t="str">
        <f>IF([1]metadata!K267="","",[1]metadata!K267)</f>
        <v/>
      </c>
      <c r="L267" t="str">
        <f>IF([1]metadata!L267="","",[1]metadata!L267)</f>
        <v>Harmonia axyridis</v>
      </c>
      <c r="M267" t="str">
        <f>IF([1]metadata!M267="","",[1]metadata!M267)</f>
        <v>coleoptera</v>
      </c>
      <c r="N267" t="str">
        <f>IF([1]metadata!N267="","",[1]metadata!N267)</f>
        <v xml:space="preserve"> PAR</v>
      </c>
      <c r="O267">
        <f>IF([1]metadata!O267="","",[1]metadata!O267)</f>
        <v>50</v>
      </c>
      <c r="P267">
        <f>IF([1]metadata!P267="","",[1]metadata!P267)</f>
        <v>15.8</v>
      </c>
      <c r="Q267" t="str">
        <f>IF([1]metadata!Q267="","",[1]metadata!Q267)</f>
        <v/>
      </c>
      <c r="R267" t="str">
        <f>IF([1]metadata!R267="","",[1]metadata!R267)</f>
        <v/>
      </c>
      <c r="S267" t="str">
        <f>IF([1]metadata!S267="","",[1]metadata!S267)</f>
        <v/>
      </c>
      <c r="T267">
        <f>IF([1]metadata!T267="","",[1]metadata!T267)</f>
        <v>6</v>
      </c>
      <c r="U267" t="str">
        <f>IF([1]metadata!U267="","",[1]metadata!U267)</f>
        <v>global average</v>
      </c>
      <c r="V267" t="str">
        <f>IF([1]metadata!V267="","",[1]metadata!V267)</f>
        <v/>
      </c>
      <c r="W267" t="str">
        <f>IF([1]metadata!W267="","",[1]metadata!W267)</f>
        <v>41_3</v>
      </c>
      <c r="X267" t="str">
        <f>IF([1]metadata!X267="","",[1]metadata!X267)</f>
        <v/>
      </c>
      <c r="Y267" t="str">
        <f>IF([1]metadata!Y267="","",[1]metadata!Y267)</f>
        <v/>
      </c>
      <c r="Z267" t="str">
        <f>IF([1]metadata!Z267="","",[1]metadata!Z267)</f>
        <v>6 cohorts with 10 individuals each</v>
      </c>
    </row>
    <row r="268" spans="1:26" hidden="1" x14ac:dyDescent="0.3">
      <c r="A268">
        <f>IF([1]metadata!A268="","",[1]metadata!A268)</f>
        <v>41</v>
      </c>
      <c r="B268" t="str">
        <f>IF([1]metadata!B268="","",[1]metadata!B268)</f>
        <v>41- SOT</v>
      </c>
      <c r="C268" t="str">
        <f>IF([1]metadata!C268="","",[1]metadata!C268)</f>
        <v>Reznik, SY; Dolgovskaya, MY; Ovchinnikov, AN; Belyakova, NA</v>
      </c>
      <c r="D268" t="str">
        <f>IF([1]metadata!D268="","",[1]metadata!D268)</f>
        <v>Weak photoperiodic response facilitates the biological invasion of the harlequin ladybird Harmonia axyridis (Pallas) (Coleoptera: Coccinellidae)</v>
      </c>
      <c r="E268" t="str">
        <f>IF([1]metadata!E268="","",[1]metadata!E268)</f>
        <v>10.1111/jen.12158</v>
      </c>
      <c r="F268" t="str">
        <f>IF([1]metadata!F268="","",[1]metadata!F268)</f>
        <v>y</v>
      </c>
      <c r="G268" t="str">
        <f>IF([1]metadata!G268="","",[1]metadata!G268)</f>
        <v>a</v>
      </c>
      <c r="H268" t="str">
        <f>IF([1]metadata!H268="","",[1]metadata!H268)</f>
        <v>i</v>
      </c>
      <c r="I268">
        <f>IF([1]metadata!I268="","",[1]metadata!I268)</f>
        <v>4</v>
      </c>
      <c r="J268">
        <f>IF([1]metadata!J268="",0,[1]metadata!J268)</f>
        <v>5</v>
      </c>
      <c r="K268" t="str">
        <f>IF([1]metadata!K268="","",[1]metadata!K268)</f>
        <v/>
      </c>
      <c r="L268" t="str">
        <f>IF([1]metadata!L268="","",[1]metadata!L268)</f>
        <v>Harmonia axyridis</v>
      </c>
      <c r="M268" t="str">
        <f>IF([1]metadata!M268="","",[1]metadata!M268)</f>
        <v>coleoptera</v>
      </c>
      <c r="N268" t="str">
        <f>IF([1]metadata!N268="","",[1]metadata!N268)</f>
        <v xml:space="preserve"> SOT</v>
      </c>
      <c r="O268">
        <f>IF([1]metadata!O268="","",[1]metadata!O268)</f>
        <v>43.6</v>
      </c>
      <c r="P268">
        <f>IF([1]metadata!P268="","",[1]metadata!P268)</f>
        <v>39.6</v>
      </c>
      <c r="Q268" t="str">
        <f>IF([1]metadata!Q268="","",[1]metadata!Q268)</f>
        <v/>
      </c>
      <c r="R268" t="str">
        <f>IF([1]metadata!R268="","",[1]metadata!R268)</f>
        <v/>
      </c>
      <c r="S268" t="str">
        <f>IF([1]metadata!S268="","",[1]metadata!S268)</f>
        <v/>
      </c>
      <c r="T268">
        <f>IF([1]metadata!T268="","",[1]metadata!T268)</f>
        <v>6</v>
      </c>
      <c r="U268" t="str">
        <f>IF([1]metadata!U268="","",[1]metadata!U268)</f>
        <v>global average</v>
      </c>
      <c r="V268" t="str">
        <f>IF([1]metadata!V268="","",[1]metadata!V268)</f>
        <v/>
      </c>
      <c r="W268" t="str">
        <f>IF([1]metadata!W268="","",[1]metadata!W268)</f>
        <v>41_4</v>
      </c>
      <c r="X268" t="str">
        <f>IF([1]metadata!X268="","",[1]metadata!X268)</f>
        <v/>
      </c>
      <c r="Y268" t="str">
        <f>IF([1]metadata!Y268="","",[1]metadata!Y268)</f>
        <v/>
      </c>
      <c r="Z268" t="str">
        <f>IF([1]metadata!Z268="","",[1]metadata!Z268)</f>
        <v/>
      </c>
    </row>
    <row r="269" spans="1:26" hidden="1" x14ac:dyDescent="0.3">
      <c r="A269">
        <f>IF([1]metadata!A269="","",[1]metadata!A269)</f>
        <v>41</v>
      </c>
      <c r="B269" t="str">
        <f>IF([1]metadata!B269="","",[1]metadata!B269)</f>
        <v>41- Daegu</v>
      </c>
      <c r="C269" t="str">
        <f>IF([1]metadata!C269="","",[1]metadata!C269)</f>
        <v>Reznik, SY; Dolgovskaya, MY; Ovchinnikov, AN; Belyakova, NA</v>
      </c>
      <c r="D269" t="str">
        <f>IF([1]metadata!D269="","",[1]metadata!D269)</f>
        <v>Weak photoperiodic response facilitates the biological invasion of the harlequin ladybird Harmonia axyridis (Pallas) (Coleoptera: Coccinellidae)</v>
      </c>
      <c r="E269" t="str">
        <f>IF([1]metadata!E269="","",[1]metadata!E269)</f>
        <v>10.1111/jen.12158</v>
      </c>
      <c r="F269" t="str">
        <f>IF([1]metadata!F269="","",[1]metadata!F269)</f>
        <v>y</v>
      </c>
      <c r="G269" t="str">
        <f>IF([1]metadata!G269="","",[1]metadata!G269)</f>
        <v>a</v>
      </c>
      <c r="H269" t="str">
        <f>IF([1]metadata!H269="","",[1]metadata!H269)</f>
        <v>i</v>
      </c>
      <c r="I269">
        <f>IF([1]metadata!I269="","",[1]metadata!I269)</f>
        <v>4</v>
      </c>
      <c r="J269">
        <f>IF([1]metadata!J269="",0,[1]metadata!J269)</f>
        <v>5</v>
      </c>
      <c r="K269" t="str">
        <f>IF([1]metadata!K269="","",[1]metadata!K269)</f>
        <v/>
      </c>
      <c r="L269" t="str">
        <f>IF([1]metadata!L269="","",[1]metadata!L269)</f>
        <v>Harmonia axyridis</v>
      </c>
      <c r="M269" t="str">
        <f>IF([1]metadata!M269="","",[1]metadata!M269)</f>
        <v>coleoptera</v>
      </c>
      <c r="N269" t="str">
        <f>IF([1]metadata!N269="","",[1]metadata!N269)</f>
        <v xml:space="preserve"> Daegu</v>
      </c>
      <c r="O269">
        <f>IF([1]metadata!O269="","",[1]metadata!O269)</f>
        <v>128.6</v>
      </c>
      <c r="P269">
        <f>IF([1]metadata!P269="","",[1]metadata!P269)</f>
        <v>17.813861386138601</v>
      </c>
      <c r="Q269" t="str">
        <f>IF([1]metadata!Q269="","",[1]metadata!Q269)</f>
        <v/>
      </c>
      <c r="R269" t="str">
        <f>IF([1]metadata!R269="","",[1]metadata!R269)</f>
        <v/>
      </c>
      <c r="S269" t="str">
        <f>IF([1]metadata!S269="","",[1]metadata!S269)</f>
        <v/>
      </c>
      <c r="T269">
        <f>IF([1]metadata!T269="","",[1]metadata!T269)</f>
        <v>6</v>
      </c>
      <c r="U269" t="str">
        <f>IF([1]metadata!U269="","",[1]metadata!U269)</f>
        <v>global average</v>
      </c>
      <c r="V269" t="str">
        <f>IF([1]metadata!V269="","",[1]metadata!V269)</f>
        <v/>
      </c>
      <c r="W269" t="str">
        <f>IF([1]metadata!W269="","",[1]metadata!W269)</f>
        <v>41_1</v>
      </c>
      <c r="X269" t="str">
        <f>IF([1]metadata!X269="","",[1]metadata!X269)</f>
        <v/>
      </c>
      <c r="Y269" t="str">
        <f>IF([1]metadata!Y269="","",[1]metadata!Y269)</f>
        <v/>
      </c>
      <c r="Z269" t="str">
        <f>IF([1]metadata!Z269="","",[1]metadata!Z269)</f>
        <v/>
      </c>
    </row>
    <row r="270" spans="1:26" hidden="1" x14ac:dyDescent="0.3">
      <c r="A270">
        <f>IF([1]metadata!A270="","",[1]metadata!A270)</f>
        <v>41</v>
      </c>
      <c r="B270" t="str">
        <f>IF([1]metadata!B270="","",[1]metadata!B270)</f>
        <v>41- Irkutsk</v>
      </c>
      <c r="C270" t="str">
        <f>IF([1]metadata!C270="","",[1]metadata!C270)</f>
        <v>Reznik, SY; Dolgovskaya, MY; Ovchinnikov, AN; Belyakova, NA</v>
      </c>
      <c r="D270" t="str">
        <f>IF([1]metadata!D270="","",[1]metadata!D270)</f>
        <v>Weak photoperiodic response facilitates the biological invasion of the harlequin ladybird Harmonia axyridis (Pallas) (Coleoptera: Coccinellidae)</v>
      </c>
      <c r="E270" t="str">
        <f>IF([1]metadata!E270="","",[1]metadata!E270)</f>
        <v>10.1111/jen.12158</v>
      </c>
      <c r="F270" t="str">
        <f>IF([1]metadata!F270="","",[1]metadata!F270)</f>
        <v>y</v>
      </c>
      <c r="G270" t="str">
        <f>IF([1]metadata!G270="","",[1]metadata!G270)</f>
        <v>a</v>
      </c>
      <c r="H270" t="str">
        <f>IF([1]metadata!H270="","",[1]metadata!H270)</f>
        <v>i</v>
      </c>
      <c r="I270">
        <f>IF([1]metadata!I270="","",[1]metadata!I270)</f>
        <v>4</v>
      </c>
      <c r="J270">
        <f>IF([1]metadata!J270="",0,[1]metadata!J270)</f>
        <v>5</v>
      </c>
      <c r="K270" t="str">
        <f>IF([1]metadata!K270="","",[1]metadata!K270)</f>
        <v/>
      </c>
      <c r="L270" t="str">
        <f>IF([1]metadata!L270="","",[1]metadata!L270)</f>
        <v>Harmonia axyridis</v>
      </c>
      <c r="M270" t="str">
        <f>IF([1]metadata!M270="","",[1]metadata!M270)</f>
        <v>coleoptera</v>
      </c>
      <c r="N270" t="str">
        <f>IF([1]metadata!N270="","",[1]metadata!N270)</f>
        <v xml:space="preserve"> Irkutsk</v>
      </c>
      <c r="O270">
        <f>IF([1]metadata!O270="","",[1]metadata!O270)</f>
        <v>104.3</v>
      </c>
      <c r="P270">
        <f>IF([1]metadata!P270="","",[1]metadata!P270)</f>
        <v>9.8782482282391406</v>
      </c>
      <c r="Q270" t="str">
        <f>IF([1]metadata!Q270="","",[1]metadata!Q270)</f>
        <v/>
      </c>
      <c r="R270" t="str">
        <f>IF([1]metadata!R270="","",[1]metadata!R270)</f>
        <v/>
      </c>
      <c r="S270" t="str">
        <f>IF([1]metadata!S270="","",[1]metadata!S270)</f>
        <v/>
      </c>
      <c r="T270">
        <f>IF([1]metadata!T270="","",[1]metadata!T270)</f>
        <v>6</v>
      </c>
      <c r="U270" t="str">
        <f>IF([1]metadata!U270="","",[1]metadata!U270)</f>
        <v>global average</v>
      </c>
      <c r="V270" t="str">
        <f>IF([1]metadata!V270="","",[1]metadata!V270)</f>
        <v/>
      </c>
      <c r="W270" t="str">
        <f>IF([1]metadata!W270="","",[1]metadata!W270)</f>
        <v>41_2</v>
      </c>
      <c r="X270" t="str">
        <f>IF([1]metadata!X270="","",[1]metadata!X270)</f>
        <v/>
      </c>
      <c r="Y270" t="str">
        <f>IF([1]metadata!Y270="","",[1]metadata!Y270)</f>
        <v/>
      </c>
      <c r="Z270" t="str">
        <f>IF([1]metadata!Z270="","",[1]metadata!Z270)</f>
        <v/>
      </c>
    </row>
    <row r="271" spans="1:26" hidden="1" x14ac:dyDescent="0.3">
      <c r="A271">
        <f>IF([1]metadata!A271="","",[1]metadata!A271)</f>
        <v>42</v>
      </c>
      <c r="B271" t="str">
        <f>IF([1]metadata!B271="","",[1]metadata!B271)</f>
        <v>42- Ivalo1</v>
      </c>
      <c r="C271" t="str">
        <f>IF([1]metadata!C271="","",[1]metadata!C271)</f>
        <v>Riihimaa, A; Kimura, MT; Lumme, J; Lakovaara, S</v>
      </c>
      <c r="D271" t="str">
        <f>IF([1]metadata!D271="","",[1]metadata!D271)</f>
        <v>Geographical variation in the larval diapause of Chymomyza costata (Diptera; Drosophilidae)</v>
      </c>
      <c r="E271" t="str">
        <f>IF([1]metadata!E271="","",[1]metadata!E271)</f>
        <v>10.1111/j.1601-5223.1996.00151.x</v>
      </c>
      <c r="F271" t="str">
        <f>IF([1]metadata!F271="","",[1]metadata!F271)</f>
        <v>y</v>
      </c>
      <c r="G271" t="str">
        <f>IF([1]metadata!G271="","",[1]metadata!G271)</f>
        <v>a</v>
      </c>
      <c r="H271" t="str">
        <f>IF([1]metadata!H271="","",[1]metadata!H271)</f>
        <v>i</v>
      </c>
      <c r="I271">
        <f>IF([1]metadata!I271="","",[1]metadata!I271)</f>
        <v>14</v>
      </c>
      <c r="J271">
        <f>IF([1]metadata!J271="",0,[1]metadata!J271)</f>
        <v>8</v>
      </c>
      <c r="K271" t="str">
        <f>IF([1]metadata!K271="","",[1]metadata!K271)</f>
        <v/>
      </c>
      <c r="L271" t="str">
        <f>IF([1]metadata!L271="","",[1]metadata!L271)</f>
        <v>Chymomyza costata</v>
      </c>
      <c r="M271" t="str">
        <f>IF([1]metadata!M271="","",[1]metadata!M271)</f>
        <v>diptera</v>
      </c>
      <c r="N271" t="str">
        <f>IF([1]metadata!N271="","",[1]metadata!N271)</f>
        <v xml:space="preserve"> Ivalo1</v>
      </c>
      <c r="O271">
        <f>IF([1]metadata!O271="","",[1]metadata!O271)</f>
        <v>68.650000000000006</v>
      </c>
      <c r="P271">
        <f>IF([1]metadata!P271="","",[1]metadata!P271)</f>
        <v>27.55</v>
      </c>
      <c r="Q271" t="str">
        <f>IF([1]metadata!Q271="","",[1]metadata!Q271)</f>
        <v/>
      </c>
      <c r="R271" t="str">
        <f>IF([1]metadata!R271="","",[1]metadata!R271)</f>
        <v/>
      </c>
      <c r="S271" t="str">
        <f>IF([1]metadata!S271="","",[1]metadata!S271)</f>
        <v/>
      </c>
      <c r="T271">
        <f>IF([1]metadata!T271="","",[1]metadata!T271)</f>
        <v>443</v>
      </c>
      <c r="U271" t="str">
        <f>IF([1]metadata!U271="","",[1]metadata!U271)</f>
        <v>global average</v>
      </c>
      <c r="V271" t="str">
        <f>IF([1]metadata!V271="","",[1]metadata!V271)</f>
        <v/>
      </c>
      <c r="W271" t="str">
        <f>IF([1]metadata!W271="","",[1]metadata!W271)</f>
        <v>42_1</v>
      </c>
      <c r="X271" t="str">
        <f>IF([1]metadata!X271="","",[1]metadata!X271)</f>
        <v/>
      </c>
      <c r="Y271" t="str">
        <f>IF([1]metadata!Y271="","",[1]metadata!Y271)</f>
        <v/>
      </c>
      <c r="Z271" t="str">
        <f>IF([1]metadata!Z271="","",[1]metadata!Z271)</f>
        <v/>
      </c>
    </row>
    <row r="272" spans="1:26" hidden="1" x14ac:dyDescent="0.3">
      <c r="A272">
        <f>IF([1]metadata!A272="","",[1]metadata!A272)</f>
        <v>42</v>
      </c>
      <c r="B272" t="str">
        <f>IF([1]metadata!B272="","",[1]metadata!B272)</f>
        <v>42- Ivalo2</v>
      </c>
      <c r="C272" t="str">
        <f>IF([1]metadata!C272="","",[1]metadata!C272)</f>
        <v>Riihimaa, A; Kimura, MT; Lumme, J; Lakovaara, S</v>
      </c>
      <c r="D272" t="str">
        <f>IF([1]metadata!D272="","",[1]metadata!D272)</f>
        <v>Geographical variation in the larval diapause of Chymomyza costata (Diptera; Drosophilidae)</v>
      </c>
      <c r="E272" t="str">
        <f>IF([1]metadata!E272="","",[1]metadata!E272)</f>
        <v>10.1111/j.1601-5223.1996.00151.x</v>
      </c>
      <c r="F272" t="str">
        <f>IF([1]metadata!F272="","",[1]metadata!F272)</f>
        <v>y</v>
      </c>
      <c r="G272" t="str">
        <f>IF([1]metadata!G272="","",[1]metadata!G272)</f>
        <v>a</v>
      </c>
      <c r="H272" t="str">
        <f>IF([1]metadata!H272="","",[1]metadata!H272)</f>
        <v>i</v>
      </c>
      <c r="I272">
        <f>IF([1]metadata!I272="","",[1]metadata!I272)</f>
        <v>14</v>
      </c>
      <c r="J272">
        <f>IF([1]metadata!J272="",0,[1]metadata!J272)</f>
        <v>8</v>
      </c>
      <c r="K272" t="str">
        <f>IF([1]metadata!K272="","",[1]metadata!K272)</f>
        <v/>
      </c>
      <c r="L272" t="str">
        <f>IF([1]metadata!L272="","",[1]metadata!L272)</f>
        <v>Chymomyza costata</v>
      </c>
      <c r="M272" t="str">
        <f>IF([1]metadata!M272="","",[1]metadata!M272)</f>
        <v>diptera</v>
      </c>
      <c r="N272" t="str">
        <f>IF([1]metadata!N272="","",[1]metadata!N272)</f>
        <v xml:space="preserve"> Ivalo2</v>
      </c>
      <c r="O272">
        <f>IF([1]metadata!O272="","",[1]metadata!O272)</f>
        <v>68.650000000000006</v>
      </c>
      <c r="P272">
        <f>IF([1]metadata!P272="","",[1]metadata!P272)</f>
        <v>27.55</v>
      </c>
      <c r="Q272" t="str">
        <f>IF([1]metadata!Q272="","",[1]metadata!Q272)</f>
        <v/>
      </c>
      <c r="R272" t="str">
        <f>IF([1]metadata!R272="","",[1]metadata!R272)</f>
        <v/>
      </c>
      <c r="S272" t="str">
        <f>IF([1]metadata!S272="","",[1]metadata!S272)</f>
        <v/>
      </c>
      <c r="T272">
        <f>IF([1]metadata!T272="","",[1]metadata!T272)</f>
        <v>443</v>
      </c>
      <c r="U272" t="str">
        <f>IF([1]metadata!U272="","",[1]metadata!U272)</f>
        <v>global average</v>
      </c>
      <c r="V272" t="str">
        <f>IF([1]metadata!V272="","",[1]metadata!V272)</f>
        <v/>
      </c>
      <c r="W272" t="str">
        <f>IF([1]metadata!W272="","",[1]metadata!W272)</f>
        <v>42_1</v>
      </c>
      <c r="X272" t="str">
        <f>IF([1]metadata!X272="","",[1]metadata!X272)</f>
        <v/>
      </c>
      <c r="Y272" t="str">
        <f>IF([1]metadata!Y272="","",[1]metadata!Y272)</f>
        <v/>
      </c>
      <c r="Z272" t="str">
        <f>IF([1]metadata!Z272="","",[1]metadata!Z272)</f>
        <v/>
      </c>
    </row>
    <row r="273" spans="1:26" hidden="1" x14ac:dyDescent="0.3">
      <c r="A273">
        <f>IF([1]metadata!A273="","",[1]metadata!A273)</f>
        <v>42</v>
      </c>
      <c r="B273" t="str">
        <f>IF([1]metadata!B273="","",[1]metadata!B273)</f>
        <v>42- Sodankyla</v>
      </c>
      <c r="C273" t="str">
        <f>IF([1]metadata!C273="","",[1]metadata!C273)</f>
        <v>Riihimaa, A; Kimura, MT; Lumme, J; Lakovaara, S</v>
      </c>
      <c r="D273" t="str">
        <f>IF([1]metadata!D273="","",[1]metadata!D273)</f>
        <v>Geographical variation in the larval diapause of Chymomyza costata (Diptera; Drosophilidae)</v>
      </c>
      <c r="E273" t="str">
        <f>IF([1]metadata!E273="","",[1]metadata!E273)</f>
        <v>10.1111/j.1601-5223.1996.00151.x</v>
      </c>
      <c r="F273" t="str">
        <f>IF([1]metadata!F273="","",[1]metadata!F273)</f>
        <v>y</v>
      </c>
      <c r="G273" t="str">
        <f>IF([1]metadata!G273="","",[1]metadata!G273)</f>
        <v>a</v>
      </c>
      <c r="H273" t="str">
        <f>IF([1]metadata!H273="","",[1]metadata!H273)</f>
        <v>i</v>
      </c>
      <c r="I273">
        <f>IF([1]metadata!I273="","",[1]metadata!I273)</f>
        <v>14</v>
      </c>
      <c r="J273">
        <f>IF([1]metadata!J273="",0,[1]metadata!J273)</f>
        <v>8</v>
      </c>
      <c r="K273" t="str">
        <f>IF([1]metadata!K273="","",[1]metadata!K273)</f>
        <v/>
      </c>
      <c r="L273" t="str">
        <f>IF([1]metadata!L273="","",[1]metadata!L273)</f>
        <v>Chymomyza costata</v>
      </c>
      <c r="M273" t="str">
        <f>IF([1]metadata!M273="","",[1]metadata!M273)</f>
        <v>diptera</v>
      </c>
      <c r="N273" t="str">
        <f>IF([1]metadata!N273="","",[1]metadata!N273)</f>
        <v xml:space="preserve"> Sodankyla</v>
      </c>
      <c r="O273">
        <f>IF([1]metadata!O273="","",[1]metadata!O273)</f>
        <v>67.416667000000004</v>
      </c>
      <c r="P273">
        <f>IF([1]metadata!P273="","",[1]metadata!P273)</f>
        <v>26.6</v>
      </c>
      <c r="Q273" t="str">
        <f>IF([1]metadata!Q273="","",[1]metadata!Q273)</f>
        <v/>
      </c>
      <c r="R273" t="str">
        <f>IF([1]metadata!R273="","",[1]metadata!R273)</f>
        <v/>
      </c>
      <c r="S273" t="str">
        <f>IF([1]metadata!S273="","",[1]metadata!S273)</f>
        <v/>
      </c>
      <c r="T273">
        <f>IF([1]metadata!T273="","",[1]metadata!T273)</f>
        <v>443</v>
      </c>
      <c r="U273" t="str">
        <f>IF([1]metadata!U273="","",[1]metadata!U273)</f>
        <v>global average</v>
      </c>
      <c r="V273" t="str">
        <f>IF([1]metadata!V273="","",[1]metadata!V273)</f>
        <v/>
      </c>
      <c r="W273" t="str">
        <f>IF([1]metadata!W273="","",[1]metadata!W273)</f>
        <v>42_1</v>
      </c>
      <c r="X273" t="str">
        <f>IF([1]metadata!X273="","",[1]metadata!X273)</f>
        <v/>
      </c>
      <c r="Y273" t="str">
        <f>IF([1]metadata!Y273="","",[1]metadata!Y273)</f>
        <v/>
      </c>
      <c r="Z273" t="str">
        <f>IF([1]metadata!Z273="","",[1]metadata!Z273)</f>
        <v/>
      </c>
    </row>
    <row r="274" spans="1:26" hidden="1" x14ac:dyDescent="0.3">
      <c r="A274">
        <f>IF([1]metadata!A274="","",[1]metadata!A274)</f>
        <v>42</v>
      </c>
      <c r="B274" t="str">
        <f>IF([1]metadata!B274="","",[1]metadata!B274)</f>
        <v>42- Oulo1</v>
      </c>
      <c r="C274" t="str">
        <f>IF([1]metadata!C274="","",[1]metadata!C274)</f>
        <v>Riihimaa, A; Kimura, MT; Lumme, J; Lakovaara, S</v>
      </c>
      <c r="D274" t="str">
        <f>IF([1]metadata!D274="","",[1]metadata!D274)</f>
        <v>Geographical variation in the larval diapause of Chymomyza costata (Diptera; Drosophilidae)</v>
      </c>
      <c r="E274" t="str">
        <f>IF([1]metadata!E274="","",[1]metadata!E274)</f>
        <v>10.1111/j.1601-5223.1996.00151.x</v>
      </c>
      <c r="F274" t="str">
        <f>IF([1]metadata!F274="","",[1]metadata!F274)</f>
        <v>y</v>
      </c>
      <c r="G274" t="str">
        <f>IF([1]metadata!G274="","",[1]metadata!G274)</f>
        <v>a</v>
      </c>
      <c r="H274" t="str">
        <f>IF([1]metadata!H274="","",[1]metadata!H274)</f>
        <v>i</v>
      </c>
      <c r="I274">
        <f>IF([1]metadata!I274="","",[1]metadata!I274)</f>
        <v>14</v>
      </c>
      <c r="J274">
        <f>IF([1]metadata!J274="",0,[1]metadata!J274)</f>
        <v>8</v>
      </c>
      <c r="K274" t="str">
        <f>IF([1]metadata!K274="","",[1]metadata!K274)</f>
        <v/>
      </c>
      <c r="L274" t="str">
        <f>IF([1]metadata!L274="","",[1]metadata!L274)</f>
        <v>Chymomyza costata</v>
      </c>
      <c r="M274" t="str">
        <f>IF([1]metadata!M274="","",[1]metadata!M274)</f>
        <v>diptera</v>
      </c>
      <c r="N274" t="str">
        <f>IF([1]metadata!N274="","",[1]metadata!N274)</f>
        <v xml:space="preserve"> Oulo1</v>
      </c>
      <c r="O274">
        <f>IF([1]metadata!O274="","",[1]metadata!O274)</f>
        <v>65.013333000000003</v>
      </c>
      <c r="P274">
        <f>IF([1]metadata!P274="","",[1]metadata!P274)</f>
        <v>25.4725</v>
      </c>
      <c r="Q274" t="str">
        <f>IF([1]metadata!Q274="","",[1]metadata!Q274)</f>
        <v/>
      </c>
      <c r="R274" t="str">
        <f>IF([1]metadata!R274="","",[1]metadata!R274)</f>
        <v/>
      </c>
      <c r="S274" t="str">
        <f>IF([1]metadata!S274="","",[1]metadata!S274)</f>
        <v/>
      </c>
      <c r="T274">
        <f>IF([1]metadata!T274="","",[1]metadata!T274)</f>
        <v>443</v>
      </c>
      <c r="U274" t="str">
        <f>IF([1]metadata!U274="","",[1]metadata!U274)</f>
        <v>global average</v>
      </c>
      <c r="V274" t="str">
        <f>IF([1]metadata!V274="","",[1]metadata!V274)</f>
        <v/>
      </c>
      <c r="W274" t="str">
        <f>IF([1]metadata!W274="","",[1]metadata!W274)</f>
        <v>42_1</v>
      </c>
      <c r="X274" t="str">
        <f>IF([1]metadata!X274="","",[1]metadata!X274)</f>
        <v/>
      </c>
      <c r="Y274" t="str">
        <f>IF([1]metadata!Y274="","",[1]metadata!Y274)</f>
        <v/>
      </c>
      <c r="Z274" t="str">
        <f>IF([1]metadata!Z274="","",[1]metadata!Z274)</f>
        <v/>
      </c>
    </row>
    <row r="275" spans="1:26" hidden="1" x14ac:dyDescent="0.3">
      <c r="A275">
        <f>IF([1]metadata!A275="","",[1]metadata!A275)</f>
        <v>42</v>
      </c>
      <c r="B275" t="str">
        <f>IF([1]metadata!B275="","",[1]metadata!B275)</f>
        <v>42- Oulo2</v>
      </c>
      <c r="C275" t="str">
        <f>IF([1]metadata!C275="","",[1]metadata!C275)</f>
        <v>Riihimaa, A; Kimura, MT; Lumme, J; Lakovaara, S</v>
      </c>
      <c r="D275" t="str">
        <f>IF([1]metadata!D275="","",[1]metadata!D275)</f>
        <v>Geographical variation in the larval diapause of Chymomyza costata (Diptera; Drosophilidae)</v>
      </c>
      <c r="E275" t="str">
        <f>IF([1]metadata!E275="","",[1]metadata!E275)</f>
        <v>10.1111/j.1601-5223.1996.00151.x</v>
      </c>
      <c r="F275" t="str">
        <f>IF([1]metadata!F275="","",[1]metadata!F275)</f>
        <v>y</v>
      </c>
      <c r="G275" t="str">
        <f>IF([1]metadata!G275="","",[1]metadata!G275)</f>
        <v>a</v>
      </c>
      <c r="H275" t="str">
        <f>IF([1]metadata!H275="","",[1]metadata!H275)</f>
        <v>i</v>
      </c>
      <c r="I275">
        <f>IF([1]metadata!I275="","",[1]metadata!I275)</f>
        <v>14</v>
      </c>
      <c r="J275">
        <f>IF([1]metadata!J275="",0,[1]metadata!J275)</f>
        <v>8</v>
      </c>
      <c r="K275" t="str">
        <f>IF([1]metadata!K275="","",[1]metadata!K275)</f>
        <v/>
      </c>
      <c r="L275" t="str">
        <f>IF([1]metadata!L275="","",[1]metadata!L275)</f>
        <v>Chymomyza costata</v>
      </c>
      <c r="M275" t="str">
        <f>IF([1]metadata!M275="","",[1]metadata!M275)</f>
        <v>diptera</v>
      </c>
      <c r="N275" t="str">
        <f>IF([1]metadata!N275="","",[1]metadata!N275)</f>
        <v xml:space="preserve"> Oulo2</v>
      </c>
      <c r="O275">
        <f>IF([1]metadata!O275="","",[1]metadata!O275)</f>
        <v>65.013333000000003</v>
      </c>
      <c r="P275">
        <f>IF([1]metadata!P275="","",[1]metadata!P275)</f>
        <v>25.4725</v>
      </c>
      <c r="Q275" t="str">
        <f>IF([1]metadata!Q275="","",[1]metadata!Q275)</f>
        <v/>
      </c>
      <c r="R275" t="str">
        <f>IF([1]metadata!R275="","",[1]metadata!R275)</f>
        <v/>
      </c>
      <c r="S275" t="str">
        <f>IF([1]metadata!S275="","",[1]metadata!S275)</f>
        <v/>
      </c>
      <c r="T275">
        <f>IF([1]metadata!T275="","",[1]metadata!T275)</f>
        <v>443</v>
      </c>
      <c r="U275" t="str">
        <f>IF([1]metadata!U275="","",[1]metadata!U275)</f>
        <v>global average</v>
      </c>
      <c r="V275" t="str">
        <f>IF([1]metadata!V275="","",[1]metadata!V275)</f>
        <v/>
      </c>
      <c r="W275" t="str">
        <f>IF([1]metadata!W275="","",[1]metadata!W275)</f>
        <v>42_1</v>
      </c>
      <c r="X275" t="str">
        <f>IF([1]metadata!X275="","",[1]metadata!X275)</f>
        <v/>
      </c>
      <c r="Y275" t="str">
        <f>IF([1]metadata!Y275="","",[1]metadata!Y275)</f>
        <v/>
      </c>
      <c r="Z275" t="str">
        <f>IF([1]metadata!Z275="","",[1]metadata!Z275)</f>
        <v/>
      </c>
    </row>
    <row r="276" spans="1:26" hidden="1" x14ac:dyDescent="0.3">
      <c r="A276">
        <f>IF([1]metadata!A276="","",[1]metadata!A276)</f>
        <v>42</v>
      </c>
      <c r="B276" t="str">
        <f>IF([1]metadata!B276="","",[1]metadata!B276)</f>
        <v>42- Kuopio</v>
      </c>
      <c r="C276" t="str">
        <f>IF([1]metadata!C276="","",[1]metadata!C276)</f>
        <v>Riihimaa, A; Kimura, MT; Lumme, J; Lakovaara, S</v>
      </c>
      <c r="D276" t="str">
        <f>IF([1]metadata!D276="","",[1]metadata!D276)</f>
        <v>Geographical variation in the larval diapause of Chymomyza costata (Diptera; Drosophilidae)</v>
      </c>
      <c r="E276" t="str">
        <f>IF([1]metadata!E276="","",[1]metadata!E276)</f>
        <v>10.1111/j.1601-5223.1996.00151.x</v>
      </c>
      <c r="F276" t="str">
        <f>IF([1]metadata!F276="","",[1]metadata!F276)</f>
        <v>y</v>
      </c>
      <c r="G276" t="str">
        <f>IF([1]metadata!G276="","",[1]metadata!G276)</f>
        <v>a</v>
      </c>
      <c r="H276" t="str">
        <f>IF([1]metadata!H276="","",[1]metadata!H276)</f>
        <v>i</v>
      </c>
      <c r="I276">
        <f>IF([1]metadata!I276="","",[1]metadata!I276)</f>
        <v>14</v>
      </c>
      <c r="J276">
        <f>IF([1]metadata!J276="",0,[1]metadata!J276)</f>
        <v>8</v>
      </c>
      <c r="K276" t="str">
        <f>IF([1]metadata!K276="","",[1]metadata!K276)</f>
        <v/>
      </c>
      <c r="L276" t="str">
        <f>IF([1]metadata!L276="","",[1]metadata!L276)</f>
        <v>Chymomyza costata</v>
      </c>
      <c r="M276" t="str">
        <f>IF([1]metadata!M276="","",[1]metadata!M276)</f>
        <v>diptera</v>
      </c>
      <c r="N276" t="str">
        <f>IF([1]metadata!N276="","",[1]metadata!N276)</f>
        <v xml:space="preserve"> Kuopio</v>
      </c>
      <c r="O276">
        <f>IF([1]metadata!O276="","",[1]metadata!O276)</f>
        <v>62.899721999999997</v>
      </c>
      <c r="P276">
        <f>IF([1]metadata!P276="","",[1]metadata!P276)</f>
        <v>27.683056000000001</v>
      </c>
      <c r="Q276" t="str">
        <f>IF([1]metadata!Q276="","",[1]metadata!Q276)</f>
        <v/>
      </c>
      <c r="R276" t="str">
        <f>IF([1]metadata!R276="","",[1]metadata!R276)</f>
        <v/>
      </c>
      <c r="S276" t="str">
        <f>IF([1]metadata!S276="","",[1]metadata!S276)</f>
        <v/>
      </c>
      <c r="T276">
        <f>IF([1]metadata!T276="","",[1]metadata!T276)</f>
        <v>443</v>
      </c>
      <c r="U276" t="str">
        <f>IF([1]metadata!U276="","",[1]metadata!U276)</f>
        <v>global average</v>
      </c>
      <c r="V276" t="str">
        <f>IF([1]metadata!V276="","",[1]metadata!V276)</f>
        <v/>
      </c>
      <c r="W276" t="str">
        <f>IF([1]metadata!W276="","",[1]metadata!W276)</f>
        <v>42_1</v>
      </c>
      <c r="X276" t="str">
        <f>IF([1]metadata!X276="","",[1]metadata!X276)</f>
        <v/>
      </c>
      <c r="Y276" t="str">
        <f>IF([1]metadata!Y276="","",[1]metadata!Y276)</f>
        <v/>
      </c>
      <c r="Z276" t="str">
        <f>IF([1]metadata!Z276="","",[1]metadata!Z276)</f>
        <v/>
      </c>
    </row>
    <row r="277" spans="1:26" hidden="1" x14ac:dyDescent="0.3">
      <c r="A277">
        <f>IF([1]metadata!A277="","",[1]metadata!A277)</f>
        <v>42</v>
      </c>
      <c r="B277" t="str">
        <f>IF([1]metadata!B277="","",[1]metadata!B277)</f>
        <v>42- Varkaus</v>
      </c>
      <c r="C277" t="str">
        <f>IF([1]metadata!C277="","",[1]metadata!C277)</f>
        <v>Riihimaa, A; Kimura, MT; Lumme, J; Lakovaara, S</v>
      </c>
      <c r="D277" t="str">
        <f>IF([1]metadata!D277="","",[1]metadata!D277)</f>
        <v>Geographical variation in the larval diapause of Chymomyza costata (Diptera; Drosophilidae)</v>
      </c>
      <c r="E277" t="str">
        <f>IF([1]metadata!E277="","",[1]metadata!E277)</f>
        <v>10.1111/j.1601-5223.1996.00151.x</v>
      </c>
      <c r="F277" t="str">
        <f>IF([1]metadata!F277="","",[1]metadata!F277)</f>
        <v>y</v>
      </c>
      <c r="G277" t="str">
        <f>IF([1]metadata!G277="","",[1]metadata!G277)</f>
        <v>a</v>
      </c>
      <c r="H277" t="str">
        <f>IF([1]metadata!H277="","",[1]metadata!H277)</f>
        <v>i</v>
      </c>
      <c r="I277">
        <f>IF([1]metadata!I277="","",[1]metadata!I277)</f>
        <v>14</v>
      </c>
      <c r="J277">
        <f>IF([1]metadata!J277="",0,[1]metadata!J277)</f>
        <v>8</v>
      </c>
      <c r="K277" t="str">
        <f>IF([1]metadata!K277="","",[1]metadata!K277)</f>
        <v/>
      </c>
      <c r="L277" t="str">
        <f>IF([1]metadata!L277="","",[1]metadata!L277)</f>
        <v>Chymomyza costata</v>
      </c>
      <c r="M277" t="str">
        <f>IF([1]metadata!M277="","",[1]metadata!M277)</f>
        <v>diptera</v>
      </c>
      <c r="N277" t="str">
        <f>IF([1]metadata!N277="","",[1]metadata!N277)</f>
        <v xml:space="preserve"> Varkaus</v>
      </c>
      <c r="O277">
        <f>IF([1]metadata!O277="","",[1]metadata!O277)</f>
        <v>62.316667000000002</v>
      </c>
      <c r="P277">
        <f>IF([1]metadata!P277="","",[1]metadata!P277)</f>
        <v>27.916667</v>
      </c>
      <c r="Q277" t="str">
        <f>IF([1]metadata!Q277="","",[1]metadata!Q277)</f>
        <v/>
      </c>
      <c r="R277" t="str">
        <f>IF([1]metadata!R277="","",[1]metadata!R277)</f>
        <v/>
      </c>
      <c r="S277" t="str">
        <f>IF([1]metadata!S277="","",[1]metadata!S277)</f>
        <v/>
      </c>
      <c r="T277">
        <f>IF([1]metadata!T277="","",[1]metadata!T277)</f>
        <v>443</v>
      </c>
      <c r="U277" t="str">
        <f>IF([1]metadata!U277="","",[1]metadata!U277)</f>
        <v>global average</v>
      </c>
      <c r="V277" t="str">
        <f>IF([1]metadata!V277="","",[1]metadata!V277)</f>
        <v/>
      </c>
      <c r="W277" t="str">
        <f>IF([1]metadata!W277="","",[1]metadata!W277)</f>
        <v>42_1</v>
      </c>
      <c r="X277" t="str">
        <f>IF([1]metadata!X277="","",[1]metadata!X277)</f>
        <v/>
      </c>
      <c r="Y277" t="str">
        <f>IF([1]metadata!Y277="","",[1]metadata!Y277)</f>
        <v/>
      </c>
      <c r="Z277" t="str">
        <f>IF([1]metadata!Z277="","",[1]metadata!Z277)</f>
        <v/>
      </c>
    </row>
    <row r="278" spans="1:26" hidden="1" x14ac:dyDescent="0.3">
      <c r="A278">
        <f>IF([1]metadata!A278="","",[1]metadata!A278)</f>
        <v>42</v>
      </c>
      <c r="B278" t="str">
        <f>IF([1]metadata!B278="","",[1]metadata!B278)</f>
        <v>42- Sapporo</v>
      </c>
      <c r="C278" t="str">
        <f>IF([1]metadata!C278="","",[1]metadata!C278)</f>
        <v>Riihimaa, A; Kimura, MT; Lumme, J; Lakovaara, S</v>
      </c>
      <c r="D278" t="str">
        <f>IF([1]metadata!D278="","",[1]metadata!D278)</f>
        <v>Geographical variation in the larval diapause of Chymomyza costata (Diptera; Drosophilidae)</v>
      </c>
      <c r="E278" t="str">
        <f>IF([1]metadata!E278="","",[1]metadata!E278)</f>
        <v>10.1111/j.1601-5223.1996.00151.x</v>
      </c>
      <c r="F278" t="str">
        <f>IF([1]metadata!F278="","",[1]metadata!F278)</f>
        <v>y</v>
      </c>
      <c r="G278" t="str">
        <f>IF([1]metadata!G278="","",[1]metadata!G278)</f>
        <v>a</v>
      </c>
      <c r="H278" t="str">
        <f>IF([1]metadata!H278="","",[1]metadata!H278)</f>
        <v>i</v>
      </c>
      <c r="I278">
        <f>IF([1]metadata!I278="","",[1]metadata!I278)</f>
        <v>14</v>
      </c>
      <c r="J278">
        <f>IF([1]metadata!J278="",0,[1]metadata!J278)</f>
        <v>6</v>
      </c>
      <c r="K278" t="str">
        <f>IF([1]metadata!K278="","",[1]metadata!K278)</f>
        <v/>
      </c>
      <c r="L278" t="str">
        <f>IF([1]metadata!L278="","",[1]metadata!L278)</f>
        <v>Chymomyza costata</v>
      </c>
      <c r="M278" t="str">
        <f>IF([1]metadata!M278="","",[1]metadata!M278)</f>
        <v>diptera</v>
      </c>
      <c r="N278" t="str">
        <f>IF([1]metadata!N278="","",[1]metadata!N278)</f>
        <v xml:space="preserve"> Sapporo</v>
      </c>
      <c r="O278">
        <f>IF([1]metadata!O278="","",[1]metadata!O278)</f>
        <v>43.061943999999997</v>
      </c>
      <c r="P278">
        <f>IF([1]metadata!P278="","",[1]metadata!P278)</f>
        <v>141.35416699999999</v>
      </c>
      <c r="Q278" t="str">
        <f>IF([1]metadata!Q278="","",[1]metadata!Q278)</f>
        <v/>
      </c>
      <c r="R278" t="str">
        <f>IF([1]metadata!R278="","",[1]metadata!R278)</f>
        <v/>
      </c>
      <c r="S278" t="str">
        <f>IF([1]metadata!S278="","",[1]metadata!S278)</f>
        <v/>
      </c>
      <c r="T278">
        <f>IF([1]metadata!T278="","",[1]metadata!T278)</f>
        <v>443</v>
      </c>
      <c r="U278" t="str">
        <f>IF([1]metadata!U278="","",[1]metadata!U278)</f>
        <v>global average</v>
      </c>
      <c r="V278" t="str">
        <f>IF([1]metadata!V278="","",[1]metadata!V278)</f>
        <v/>
      </c>
      <c r="W278" t="str">
        <f>IF([1]metadata!W278="","",[1]metadata!W278)</f>
        <v>42_1</v>
      </c>
      <c r="X278" t="str">
        <f>IF([1]metadata!X278="","",[1]metadata!X278)</f>
        <v/>
      </c>
      <c r="Y278" t="str">
        <f>IF([1]metadata!Y278="","",[1]metadata!Y278)</f>
        <v/>
      </c>
      <c r="Z278" t="str">
        <f>IF([1]metadata!Z278="","",[1]metadata!Z278)</f>
        <v/>
      </c>
    </row>
    <row r="279" spans="1:26" hidden="1" x14ac:dyDescent="0.3">
      <c r="A279">
        <f>IF([1]metadata!A279="","",[1]metadata!A279)</f>
        <v>42</v>
      </c>
      <c r="B279" t="str">
        <f>IF([1]metadata!B279="","",[1]metadata!B279)</f>
        <v>42-Kuusamo1</v>
      </c>
      <c r="C279" t="str">
        <f>IF([1]metadata!C279="","",[1]metadata!C279)</f>
        <v>Riihimaa, A; Kimura, MT; Lumme, J; Lakovaara, S</v>
      </c>
      <c r="D279" t="str">
        <f>IF([1]metadata!D279="","",[1]metadata!D279)</f>
        <v>Geographical variation in the larval diapause of Chymomyza costata (Diptera; Drosophilidae)</v>
      </c>
      <c r="E279" t="str">
        <f>IF([1]metadata!E279="","",[1]metadata!E279)</f>
        <v>10.1111/j.1601-5223.1996.00151.x</v>
      </c>
      <c r="F279" t="str">
        <f>IF([1]metadata!F279="","",[1]metadata!F279)</f>
        <v>y</v>
      </c>
      <c r="G279" t="str">
        <f>IF([1]metadata!G279="","",[1]metadata!G279)</f>
        <v>a</v>
      </c>
      <c r="H279" t="str">
        <f>IF([1]metadata!H279="","",[1]metadata!H279)</f>
        <v>i</v>
      </c>
      <c r="I279">
        <f>IF([1]metadata!I279="","",[1]metadata!I279)</f>
        <v>14</v>
      </c>
      <c r="J279">
        <f>IF([1]metadata!J279="",0,[1]metadata!J279)</f>
        <v>7</v>
      </c>
      <c r="K279" t="str">
        <f>IF([1]metadata!K279="","",[1]metadata!K279)</f>
        <v/>
      </c>
      <c r="L279" t="str">
        <f>IF([1]metadata!L279="","",[1]metadata!L279)</f>
        <v>Chymomyza costata</v>
      </c>
      <c r="M279" t="str">
        <f>IF([1]metadata!M279="","",[1]metadata!M279)</f>
        <v>diptera</v>
      </c>
      <c r="N279" t="str">
        <f>IF([1]metadata!N279="","",[1]metadata!N279)</f>
        <v>Kuusamo1</v>
      </c>
      <c r="O279">
        <f>IF([1]metadata!O279="","",[1]metadata!O279)</f>
        <v>65.966667000000001</v>
      </c>
      <c r="P279">
        <f>IF([1]metadata!P279="","",[1]metadata!P279)</f>
        <v>29.166667</v>
      </c>
      <c r="Q279" t="str">
        <f>IF([1]metadata!Q279="","",[1]metadata!Q279)</f>
        <v/>
      </c>
      <c r="R279" t="str">
        <f>IF([1]metadata!R279="","",[1]metadata!R279)</f>
        <v/>
      </c>
      <c r="S279" t="str">
        <f>IF([1]metadata!S279="","",[1]metadata!S279)</f>
        <v/>
      </c>
      <c r="T279">
        <f>IF([1]metadata!T279="","",[1]metadata!T279)</f>
        <v>221</v>
      </c>
      <c r="U279" t="str">
        <f>IF([1]metadata!U279="","",[1]metadata!U279)</f>
        <v>global average</v>
      </c>
      <c r="V279" t="str">
        <f>IF([1]metadata!V279="","",[1]metadata!V279)</f>
        <v/>
      </c>
      <c r="W279" t="str">
        <f>IF([1]metadata!W279="","",[1]metadata!W279)</f>
        <v>42_2</v>
      </c>
      <c r="X279" t="str">
        <f>IF([1]metadata!X279="","",[1]metadata!X279)</f>
        <v/>
      </c>
      <c r="Y279" t="str">
        <f>IF([1]metadata!Y279="","",[1]metadata!Y279)</f>
        <v/>
      </c>
      <c r="Z279" t="str">
        <f>IF([1]metadata!Z279="","",[1]metadata!Z279)</f>
        <v/>
      </c>
    </row>
    <row r="280" spans="1:26" hidden="1" x14ac:dyDescent="0.3">
      <c r="A280">
        <f>IF([1]metadata!A280="","",[1]metadata!A280)</f>
        <v>42</v>
      </c>
      <c r="B280" t="str">
        <f>IF([1]metadata!B280="","",[1]metadata!B280)</f>
        <v>42-Kuusamo2</v>
      </c>
      <c r="C280" t="str">
        <f>IF([1]metadata!C280="","",[1]metadata!C280)</f>
        <v>Riihimaa, A; Kimura, MT; Lumme, J; Lakovaara, S</v>
      </c>
      <c r="D280" t="str">
        <f>IF([1]metadata!D280="","",[1]metadata!D280)</f>
        <v>Geographical variation in the larval diapause of Chymomyza costata (Diptera; Drosophilidae)</v>
      </c>
      <c r="E280" t="str">
        <f>IF([1]metadata!E280="","",[1]metadata!E280)</f>
        <v>10.1111/j.1601-5223.1996.00151.x</v>
      </c>
      <c r="F280" t="str">
        <f>IF([1]metadata!F280="","",[1]metadata!F280)</f>
        <v>y</v>
      </c>
      <c r="G280" t="str">
        <f>IF([1]metadata!G280="","",[1]metadata!G280)</f>
        <v>a</v>
      </c>
      <c r="H280" t="str">
        <f>IF([1]metadata!H280="","",[1]metadata!H280)</f>
        <v>i</v>
      </c>
      <c r="I280">
        <f>IF([1]metadata!I280="","",[1]metadata!I280)</f>
        <v>14</v>
      </c>
      <c r="J280">
        <f>IF([1]metadata!J280="",0,[1]metadata!J280)</f>
        <v>7</v>
      </c>
      <c r="K280" t="str">
        <f>IF([1]metadata!K280="","",[1]metadata!K280)</f>
        <v/>
      </c>
      <c r="L280" t="str">
        <f>IF([1]metadata!L280="","",[1]metadata!L280)</f>
        <v>Chymomyza costata</v>
      </c>
      <c r="M280" t="str">
        <f>IF([1]metadata!M280="","",[1]metadata!M280)</f>
        <v>diptera</v>
      </c>
      <c r="N280" t="str">
        <f>IF([1]metadata!N280="","",[1]metadata!N280)</f>
        <v>Kuusamo2</v>
      </c>
      <c r="O280">
        <f>IF([1]metadata!O280="","",[1]metadata!O280)</f>
        <v>65.966667000000001</v>
      </c>
      <c r="P280">
        <f>IF([1]metadata!P280="","",[1]metadata!P280)</f>
        <v>29.166667</v>
      </c>
      <c r="Q280" t="str">
        <f>IF([1]metadata!Q280="","",[1]metadata!Q280)</f>
        <v/>
      </c>
      <c r="R280" t="str">
        <f>IF([1]metadata!R280="","",[1]metadata!R280)</f>
        <v/>
      </c>
      <c r="S280" t="str">
        <f>IF([1]metadata!S280="","",[1]metadata!S280)</f>
        <v/>
      </c>
      <c r="T280">
        <f>IF([1]metadata!T280="","",[1]metadata!T280)</f>
        <v>221</v>
      </c>
      <c r="U280" t="str">
        <f>IF([1]metadata!U280="","",[1]metadata!U280)</f>
        <v>global average</v>
      </c>
      <c r="V280" t="str">
        <f>IF([1]metadata!V280="","",[1]metadata!V280)</f>
        <v/>
      </c>
      <c r="W280" t="str">
        <f>IF([1]metadata!W280="","",[1]metadata!W280)</f>
        <v>42_2</v>
      </c>
      <c r="X280" t="str">
        <f>IF([1]metadata!X280="","",[1]metadata!X280)</f>
        <v/>
      </c>
      <c r="Y280" t="str">
        <f>IF([1]metadata!Y280="","",[1]metadata!Y280)</f>
        <v/>
      </c>
      <c r="Z280" t="str">
        <f>IF([1]metadata!Z280="","",[1]metadata!Z280)</f>
        <v/>
      </c>
    </row>
    <row r="281" spans="1:26" hidden="1" x14ac:dyDescent="0.3">
      <c r="A281">
        <f>IF([1]metadata!A281="","",[1]metadata!A281)</f>
        <v>42</v>
      </c>
      <c r="B281" t="str">
        <f>IF([1]metadata!B281="","",[1]metadata!B281)</f>
        <v>42-Kuusamo3</v>
      </c>
      <c r="C281" t="str">
        <f>IF([1]metadata!C281="","",[1]metadata!C281)</f>
        <v>Riihimaa, A; Kimura, MT; Lumme, J; Lakovaara, S</v>
      </c>
      <c r="D281" t="str">
        <f>IF([1]metadata!D281="","",[1]metadata!D281)</f>
        <v>Geographical variation in the larval diapause of Chymomyza costata (Diptera; Drosophilidae)</v>
      </c>
      <c r="E281" t="str">
        <f>IF([1]metadata!E281="","",[1]metadata!E281)</f>
        <v>10.1111/j.1601-5223.1996.00151.x</v>
      </c>
      <c r="F281" t="str">
        <f>IF([1]metadata!F281="","",[1]metadata!F281)</f>
        <v>y</v>
      </c>
      <c r="G281" t="str">
        <f>IF([1]metadata!G281="","",[1]metadata!G281)</f>
        <v>a</v>
      </c>
      <c r="H281" t="str">
        <f>IF([1]metadata!H281="","",[1]metadata!H281)</f>
        <v>i</v>
      </c>
      <c r="I281">
        <f>IF([1]metadata!I281="","",[1]metadata!I281)</f>
        <v>14</v>
      </c>
      <c r="J281">
        <f>IF([1]metadata!J281="",0,[1]metadata!J281)</f>
        <v>7</v>
      </c>
      <c r="K281" t="str">
        <f>IF([1]metadata!K281="","",[1]metadata!K281)</f>
        <v/>
      </c>
      <c r="L281" t="str">
        <f>IF([1]metadata!L281="","",[1]metadata!L281)</f>
        <v>Chymomyza costata</v>
      </c>
      <c r="M281" t="str">
        <f>IF([1]metadata!M281="","",[1]metadata!M281)</f>
        <v>diptera</v>
      </c>
      <c r="N281" t="str">
        <f>IF([1]metadata!N281="","",[1]metadata!N281)</f>
        <v>Kuusamo3</v>
      </c>
      <c r="O281">
        <f>IF([1]metadata!O281="","",[1]metadata!O281)</f>
        <v>65.966667000000001</v>
      </c>
      <c r="P281">
        <f>IF([1]metadata!P281="","",[1]metadata!P281)</f>
        <v>29.166667</v>
      </c>
      <c r="Q281" t="str">
        <f>IF([1]metadata!Q281="","",[1]metadata!Q281)</f>
        <v/>
      </c>
      <c r="R281" t="str">
        <f>IF([1]metadata!R281="","",[1]metadata!R281)</f>
        <v/>
      </c>
      <c r="S281" t="str">
        <f>IF([1]metadata!S281="","",[1]metadata!S281)</f>
        <v/>
      </c>
      <c r="T281">
        <f>IF([1]metadata!T281="","",[1]metadata!T281)</f>
        <v>221</v>
      </c>
      <c r="U281" t="str">
        <f>IF([1]metadata!U281="","",[1]metadata!U281)</f>
        <v>global average</v>
      </c>
      <c r="V281" t="str">
        <f>IF([1]metadata!V281="","",[1]metadata!V281)</f>
        <v/>
      </c>
      <c r="W281" t="str">
        <f>IF([1]metadata!W281="","",[1]metadata!W281)</f>
        <v>42_2</v>
      </c>
      <c r="X281" t="str">
        <f>IF([1]metadata!X281="","",[1]metadata!X281)</f>
        <v/>
      </c>
      <c r="Y281" t="str">
        <f>IF([1]metadata!Y281="","",[1]metadata!Y281)</f>
        <v/>
      </c>
      <c r="Z281" t="str">
        <f>IF([1]metadata!Z281="","",[1]metadata!Z281)</f>
        <v/>
      </c>
    </row>
    <row r="282" spans="1:26" hidden="1" x14ac:dyDescent="0.3">
      <c r="A282">
        <f>IF([1]metadata!A282="","",[1]metadata!A282)</f>
        <v>42</v>
      </c>
      <c r="B282" t="str">
        <f>IF([1]metadata!B282="","",[1]metadata!B282)</f>
        <v>42-Kuusamo4</v>
      </c>
      <c r="C282" t="str">
        <f>IF([1]metadata!C282="","",[1]metadata!C282)</f>
        <v>Riihimaa, A; Kimura, MT; Lumme, J; Lakovaara, S</v>
      </c>
      <c r="D282" t="str">
        <f>IF([1]metadata!D282="","",[1]metadata!D282)</f>
        <v>Geographical variation in the larval diapause of Chymomyza costata (Diptera; Drosophilidae)</v>
      </c>
      <c r="E282" t="str">
        <f>IF([1]metadata!E282="","",[1]metadata!E282)</f>
        <v>10.1111/j.1601-5223.1996.00151.x</v>
      </c>
      <c r="F282" t="str">
        <f>IF([1]metadata!F282="","",[1]metadata!F282)</f>
        <v>y</v>
      </c>
      <c r="G282" t="str">
        <f>IF([1]metadata!G282="","",[1]metadata!G282)</f>
        <v>a</v>
      </c>
      <c r="H282" t="str">
        <f>IF([1]metadata!H282="","",[1]metadata!H282)</f>
        <v>i</v>
      </c>
      <c r="I282">
        <f>IF([1]metadata!I282="","",[1]metadata!I282)</f>
        <v>14</v>
      </c>
      <c r="J282">
        <f>IF([1]metadata!J282="",0,[1]metadata!J282)</f>
        <v>7</v>
      </c>
      <c r="K282" t="str">
        <f>IF([1]metadata!K282="","",[1]metadata!K282)</f>
        <v/>
      </c>
      <c r="L282" t="str">
        <f>IF([1]metadata!L282="","",[1]metadata!L282)</f>
        <v>Chymomyza costata</v>
      </c>
      <c r="M282" t="str">
        <f>IF([1]metadata!M282="","",[1]metadata!M282)</f>
        <v>diptera</v>
      </c>
      <c r="N282" t="str">
        <f>IF([1]metadata!N282="","",[1]metadata!N282)</f>
        <v>Kuusamo4</v>
      </c>
      <c r="O282">
        <f>IF([1]metadata!O282="","",[1]metadata!O282)</f>
        <v>65.966667000000001</v>
      </c>
      <c r="P282">
        <f>IF([1]metadata!P282="","",[1]metadata!P282)</f>
        <v>29.166667</v>
      </c>
      <c r="Q282" t="str">
        <f>IF([1]metadata!Q282="","",[1]metadata!Q282)</f>
        <v/>
      </c>
      <c r="R282" t="str">
        <f>IF([1]metadata!R282="","",[1]metadata!R282)</f>
        <v/>
      </c>
      <c r="S282" t="str">
        <f>IF([1]metadata!S282="","",[1]metadata!S282)</f>
        <v/>
      </c>
      <c r="T282">
        <f>IF([1]metadata!T282="","",[1]metadata!T282)</f>
        <v>221</v>
      </c>
      <c r="U282" t="str">
        <f>IF([1]metadata!U282="","",[1]metadata!U282)</f>
        <v>global average</v>
      </c>
      <c r="V282" t="str">
        <f>IF([1]metadata!V282="","",[1]metadata!V282)</f>
        <v/>
      </c>
      <c r="W282" t="str">
        <f>IF([1]metadata!W282="","",[1]metadata!W282)</f>
        <v>42_2</v>
      </c>
      <c r="X282" t="str">
        <f>IF([1]metadata!X282="","",[1]metadata!X282)</f>
        <v/>
      </c>
      <c r="Y282" t="str">
        <f>IF([1]metadata!Y282="","",[1]metadata!Y282)</f>
        <v/>
      </c>
      <c r="Z282" t="str">
        <f>IF([1]metadata!Z282="","",[1]metadata!Z282)</f>
        <v/>
      </c>
    </row>
    <row r="283" spans="1:26" hidden="1" x14ac:dyDescent="0.3">
      <c r="A283">
        <f>IF([1]metadata!A283="","",[1]metadata!A283)</f>
        <v>42</v>
      </c>
      <c r="B283" t="str">
        <f>IF([1]metadata!B283="","",[1]metadata!B283)</f>
        <v>42-Kuusamo5</v>
      </c>
      <c r="C283" t="str">
        <f>IF([1]metadata!C283="","",[1]metadata!C283)</f>
        <v>Riihimaa, A; Kimura, MT; Lumme, J; Lakovaara, S</v>
      </c>
      <c r="D283" t="str">
        <f>IF([1]metadata!D283="","",[1]metadata!D283)</f>
        <v>Geographical variation in the larval diapause of Chymomyza costata (Diptera; Drosophilidae)</v>
      </c>
      <c r="E283" t="str">
        <f>IF([1]metadata!E283="","",[1]metadata!E283)</f>
        <v>10.1111/j.1601-5223.1996.00151.x</v>
      </c>
      <c r="F283" t="str">
        <f>IF([1]metadata!F283="","",[1]metadata!F283)</f>
        <v>y</v>
      </c>
      <c r="G283" t="str">
        <f>IF([1]metadata!G283="","",[1]metadata!G283)</f>
        <v>a</v>
      </c>
      <c r="H283" t="str">
        <f>IF([1]metadata!H283="","",[1]metadata!H283)</f>
        <v>i</v>
      </c>
      <c r="I283">
        <f>IF([1]metadata!I283="","",[1]metadata!I283)</f>
        <v>14</v>
      </c>
      <c r="J283">
        <f>IF([1]metadata!J283="",0,[1]metadata!J283)</f>
        <v>7</v>
      </c>
      <c r="K283" t="str">
        <f>IF([1]metadata!K283="","",[1]metadata!K283)</f>
        <v/>
      </c>
      <c r="L283" t="str">
        <f>IF([1]metadata!L283="","",[1]metadata!L283)</f>
        <v>Chymomyza costata</v>
      </c>
      <c r="M283" t="str">
        <f>IF([1]metadata!M283="","",[1]metadata!M283)</f>
        <v>diptera</v>
      </c>
      <c r="N283" t="str">
        <f>IF([1]metadata!N283="","",[1]metadata!N283)</f>
        <v>Kuusamo5</v>
      </c>
      <c r="O283">
        <f>IF([1]metadata!O283="","",[1]metadata!O283)</f>
        <v>65.966667000000001</v>
      </c>
      <c r="P283">
        <f>IF([1]metadata!P283="","",[1]metadata!P283)</f>
        <v>29.166667</v>
      </c>
      <c r="Q283" t="str">
        <f>IF([1]metadata!Q283="","",[1]metadata!Q283)</f>
        <v/>
      </c>
      <c r="R283" t="str">
        <f>IF([1]metadata!R283="","",[1]metadata!R283)</f>
        <v/>
      </c>
      <c r="S283" t="str">
        <f>IF([1]metadata!S283="","",[1]metadata!S283)</f>
        <v/>
      </c>
      <c r="T283">
        <f>IF([1]metadata!T283="","",[1]metadata!T283)</f>
        <v>221</v>
      </c>
      <c r="U283" t="str">
        <f>IF([1]metadata!U283="","",[1]metadata!U283)</f>
        <v>global average</v>
      </c>
      <c r="V283" t="str">
        <f>IF([1]metadata!V283="","",[1]metadata!V283)</f>
        <v/>
      </c>
      <c r="W283" t="str">
        <f>IF([1]metadata!W283="","",[1]metadata!W283)</f>
        <v>42_2</v>
      </c>
      <c r="X283" t="str">
        <f>IF([1]metadata!X283="","",[1]metadata!X283)</f>
        <v/>
      </c>
      <c r="Y283" t="str">
        <f>IF([1]metadata!Y283="","",[1]metadata!Y283)</f>
        <v/>
      </c>
      <c r="Z283" t="str">
        <f>IF([1]metadata!Z283="","",[1]metadata!Z283)</f>
        <v/>
      </c>
    </row>
    <row r="284" spans="1:26" hidden="1" x14ac:dyDescent="0.3">
      <c r="A284">
        <f>IF([1]metadata!A284="","",[1]metadata!A284)</f>
        <v>42</v>
      </c>
      <c r="B284" t="str">
        <f>IF([1]metadata!B284="","",[1]metadata!B284)</f>
        <v>42- Punkaharju</v>
      </c>
      <c r="C284" t="str">
        <f>IF([1]metadata!C284="","",[1]metadata!C284)</f>
        <v>Riihimaa, A; Kimura, MT; Lumme, J; Lakovaara, S</v>
      </c>
      <c r="D284" t="str">
        <f>IF([1]metadata!D284="","",[1]metadata!D284)</f>
        <v>Geographical variation in the larval diapause of Chymomyza costata (Diptera; Drosophilidae)</v>
      </c>
      <c r="E284" t="str">
        <f>IF([1]metadata!E284="","",[1]metadata!E284)</f>
        <v>10.1111/j.1601-5223.1996.00151.x</v>
      </c>
      <c r="F284" t="str">
        <f>IF([1]metadata!F284="","",[1]metadata!F284)</f>
        <v>y</v>
      </c>
      <c r="G284" t="str">
        <f>IF([1]metadata!G284="","",[1]metadata!G284)</f>
        <v>a</v>
      </c>
      <c r="H284" t="str">
        <f>IF([1]metadata!H284="","",[1]metadata!H284)</f>
        <v>i</v>
      </c>
      <c r="I284">
        <f>IF([1]metadata!I284="","",[1]metadata!I284)</f>
        <v>14</v>
      </c>
      <c r="J284">
        <f>IF([1]metadata!J284="",0,[1]metadata!J284)</f>
        <v>7</v>
      </c>
      <c r="K284" t="str">
        <f>IF([1]metadata!K284="","",[1]metadata!K284)</f>
        <v/>
      </c>
      <c r="L284" t="str">
        <f>IF([1]metadata!L284="","",[1]metadata!L284)</f>
        <v>Chymomyza costata</v>
      </c>
      <c r="M284" t="str">
        <f>IF([1]metadata!M284="","",[1]metadata!M284)</f>
        <v>diptera</v>
      </c>
      <c r="N284" t="str">
        <f>IF([1]metadata!N284="","",[1]metadata!N284)</f>
        <v xml:space="preserve"> Punkaharju</v>
      </c>
      <c r="O284">
        <f>IF([1]metadata!O284="","",[1]metadata!O284)</f>
        <v>61.75</v>
      </c>
      <c r="P284">
        <f>IF([1]metadata!P284="","",[1]metadata!P284)</f>
        <v>29.4</v>
      </c>
      <c r="Q284" t="str">
        <f>IF([1]metadata!Q284="","",[1]metadata!Q284)</f>
        <v/>
      </c>
      <c r="R284" t="str">
        <f>IF([1]metadata!R284="","",[1]metadata!R284)</f>
        <v/>
      </c>
      <c r="S284" t="str">
        <f>IF([1]metadata!S284="","",[1]metadata!S284)</f>
        <v/>
      </c>
      <c r="T284">
        <f>IF([1]metadata!T284="","",[1]metadata!T284)</f>
        <v>221</v>
      </c>
      <c r="U284" t="str">
        <f>IF([1]metadata!U284="","",[1]metadata!U284)</f>
        <v>global average</v>
      </c>
      <c r="V284" t="str">
        <f>IF([1]metadata!V284="","",[1]metadata!V284)</f>
        <v/>
      </c>
      <c r="W284" t="str">
        <f>IF([1]metadata!W284="","",[1]metadata!W284)</f>
        <v>42_2</v>
      </c>
      <c r="X284" t="str">
        <f>IF([1]metadata!X284="","",[1]metadata!X284)</f>
        <v/>
      </c>
      <c r="Y284" t="str">
        <f>IF([1]metadata!Y284="","",[1]metadata!Y284)</f>
        <v/>
      </c>
      <c r="Z284" t="str">
        <f>IF([1]metadata!Z284="","",[1]metadata!Z284)</f>
        <v/>
      </c>
    </row>
    <row r="285" spans="1:26" hidden="1" x14ac:dyDescent="0.3">
      <c r="A285">
        <f>IF([1]metadata!A285="","",[1]metadata!A285)</f>
        <v>43</v>
      </c>
      <c r="B285" t="str">
        <f>IF([1]metadata!B285="","",[1]metadata!B285)</f>
        <v>43-Owani</v>
      </c>
      <c r="C285" t="str">
        <f>IF([1]metadata!C285="","",[1]metadata!C285)</f>
        <v>Sadakiyo, S; Ishihara, M</v>
      </c>
      <c r="D285" t="str">
        <f>IF([1]metadata!D285="","",[1]metadata!D285)</f>
        <v>Rapid seasonal adaptation of an alien bruchid after introduction: geographic variation in life cycle synchronization and critical photoperiod for diapause induction</v>
      </c>
      <c r="E285" t="str">
        <f>IF([1]metadata!E285="","",[1]metadata!E285)</f>
        <v>10.1111/j.1570-7458.2011.01136.x</v>
      </c>
      <c r="F285" t="str">
        <f>IF([1]metadata!F285="","",[1]metadata!F285)</f>
        <v>y</v>
      </c>
      <c r="G285" t="str">
        <f>IF([1]metadata!G285="","",[1]metadata!G285)</f>
        <v>a</v>
      </c>
      <c r="H285" t="str">
        <f>IF([1]metadata!H285="","",[1]metadata!H285)</f>
        <v>i</v>
      </c>
      <c r="I285">
        <f>IF([1]metadata!I285="","",[1]metadata!I285)</f>
        <v>3</v>
      </c>
      <c r="J285">
        <f>IF([1]metadata!J285="",0,[1]metadata!J285)</f>
        <v>4</v>
      </c>
      <c r="K285" t="str">
        <f>IF([1]metadata!K285="","",[1]metadata!K285)</f>
        <v/>
      </c>
      <c r="L285" t="str">
        <f>IF([1]metadata!L285="","",[1]metadata!L285)</f>
        <v>Acanthoscelides pallidipennis</v>
      </c>
      <c r="M285" t="str">
        <f>IF([1]metadata!M285="","",[1]metadata!M285)</f>
        <v>coleoptera</v>
      </c>
      <c r="N285" t="str">
        <f>IF([1]metadata!N285="","",[1]metadata!N285)</f>
        <v>Owani</v>
      </c>
      <c r="O285">
        <f>IF([1]metadata!O285="","",[1]metadata!O285)</f>
        <v>40.51</v>
      </c>
      <c r="P285">
        <f>IF([1]metadata!P285="","",[1]metadata!P285)</f>
        <v>140.61000000000001</v>
      </c>
      <c r="Q285" t="str">
        <f>IF([1]metadata!Q285="","",[1]metadata!Q285)</f>
        <v/>
      </c>
      <c r="R285">
        <f>IF([1]metadata!R285="","",[1]metadata!R285)</f>
        <v>107</v>
      </c>
      <c r="S285" t="str">
        <f>IF([1]metadata!S285="","",[1]metadata!S285)</f>
        <v/>
      </c>
      <c r="T285">
        <f>IF([1]metadata!T285="","",[1]metadata!T285)</f>
        <v>99</v>
      </c>
      <c r="U285" t="str">
        <f>IF([1]metadata!U285="","",[1]metadata!U285)</f>
        <v>global average</v>
      </c>
      <c r="V285" t="str">
        <f>IF([1]metadata!V285="","",[1]metadata!V285)</f>
        <v/>
      </c>
      <c r="W285">
        <f>IF([1]metadata!W285="","",[1]metadata!W285)</f>
        <v>43</v>
      </c>
      <c r="X285" t="str">
        <f>IF([1]metadata!X285="","",[1]metadata!X285)</f>
        <v/>
      </c>
      <c r="Y285" t="str">
        <f>IF([1]metadata!Y285="","",[1]metadata!Y285)</f>
        <v/>
      </c>
      <c r="Z285" t="str">
        <f>IF([1]metadata!Z285="","",[1]metadata!Z285)</f>
        <v/>
      </c>
    </row>
    <row r="286" spans="1:26" hidden="1" x14ac:dyDescent="0.3">
      <c r="A286">
        <f>IF([1]metadata!A286="","",[1]metadata!A286)</f>
        <v>43</v>
      </c>
      <c r="B286" t="str">
        <f>IF([1]metadata!B286="","",[1]metadata!B286)</f>
        <v>43-Itakura</v>
      </c>
      <c r="C286" t="str">
        <f>IF([1]metadata!C286="","",[1]metadata!C286)</f>
        <v>Sadakiyo, S; Ishihara, M</v>
      </c>
      <c r="D286" t="str">
        <f>IF([1]metadata!D286="","",[1]metadata!D286)</f>
        <v>Rapid seasonal adaptation of an alien bruchid after introduction: geographic variation in life cycle synchronization and critical photoperiod for diapause induction</v>
      </c>
      <c r="E286" t="str">
        <f>IF([1]metadata!E286="","",[1]metadata!E286)</f>
        <v>10.1111/j.1570-7458.2011.01136.x</v>
      </c>
      <c r="F286" t="str">
        <f>IF([1]metadata!F286="","",[1]metadata!F286)</f>
        <v>y</v>
      </c>
      <c r="G286" t="str">
        <f>IF([1]metadata!G286="","",[1]metadata!G286)</f>
        <v>a</v>
      </c>
      <c r="H286" t="str">
        <f>IF([1]metadata!H286="","",[1]metadata!H286)</f>
        <v>i</v>
      </c>
      <c r="I286">
        <f>IF([1]metadata!I286="","",[1]metadata!I286)</f>
        <v>3</v>
      </c>
      <c r="J286">
        <f>IF([1]metadata!J286="",0,[1]metadata!J286)</f>
        <v>4</v>
      </c>
      <c r="K286" t="str">
        <f>IF([1]metadata!K286="","",[1]metadata!K286)</f>
        <v/>
      </c>
      <c r="L286" t="str">
        <f>IF([1]metadata!L286="","",[1]metadata!L286)</f>
        <v>Acanthoscelides pallidipennis</v>
      </c>
      <c r="M286" t="str">
        <f>IF([1]metadata!M286="","",[1]metadata!M286)</f>
        <v>coleoptera</v>
      </c>
      <c r="N286" t="str">
        <f>IF([1]metadata!N286="","",[1]metadata!N286)</f>
        <v>Itakura</v>
      </c>
      <c r="O286">
        <f>IF([1]metadata!O286="","",[1]metadata!O286)</f>
        <v>36.21</v>
      </c>
      <c r="P286">
        <f>IF([1]metadata!P286="","",[1]metadata!P286)</f>
        <v>139.66</v>
      </c>
      <c r="Q286" t="str">
        <f>IF([1]metadata!Q286="","",[1]metadata!Q286)</f>
        <v/>
      </c>
      <c r="R286">
        <f>IF([1]metadata!R286="","",[1]metadata!R286)</f>
        <v>15</v>
      </c>
      <c r="S286" t="str">
        <f>IF([1]metadata!S286="","",[1]metadata!S286)</f>
        <v/>
      </c>
      <c r="T286">
        <f>IF([1]metadata!T286="","",[1]metadata!T286)</f>
        <v>99</v>
      </c>
      <c r="U286" t="str">
        <f>IF([1]metadata!U286="","",[1]metadata!U286)</f>
        <v>global average</v>
      </c>
      <c r="V286" t="str">
        <f>IF([1]metadata!V286="","",[1]metadata!V286)</f>
        <v/>
      </c>
      <c r="W286">
        <f>IF([1]metadata!W286="","",[1]metadata!W286)</f>
        <v>43</v>
      </c>
      <c r="X286" t="str">
        <f>IF([1]metadata!X286="","",[1]metadata!X286)</f>
        <v/>
      </c>
      <c r="Y286" t="str">
        <f>IF([1]metadata!Y286="","",[1]metadata!Y286)</f>
        <v/>
      </c>
      <c r="Z286" t="str">
        <f>IF([1]metadata!Z286="","",[1]metadata!Z286)</f>
        <v/>
      </c>
    </row>
    <row r="287" spans="1:26" hidden="1" x14ac:dyDescent="0.3">
      <c r="A287">
        <f>IF([1]metadata!A287="","",[1]metadata!A287)</f>
        <v>43</v>
      </c>
      <c r="B287" t="str">
        <f>IF([1]metadata!B287="","",[1]metadata!B287)</f>
        <v>43-Kobe</v>
      </c>
      <c r="C287" t="str">
        <f>IF([1]metadata!C287="","",[1]metadata!C287)</f>
        <v>Sadakiyo, S; Ishihara, M</v>
      </c>
      <c r="D287" t="str">
        <f>IF([1]metadata!D287="","",[1]metadata!D287)</f>
        <v>Rapid seasonal adaptation of an alien bruchid after introduction: geographic variation in life cycle synchronization and critical photoperiod for diapause induction</v>
      </c>
      <c r="E287" t="str">
        <f>IF([1]metadata!E287="","",[1]metadata!E287)</f>
        <v>10.1111/j.1570-7458.2011.01136.x</v>
      </c>
      <c r="F287" t="str">
        <f>IF([1]metadata!F287="","",[1]metadata!F287)</f>
        <v>y</v>
      </c>
      <c r="G287" t="str">
        <f>IF([1]metadata!G287="","",[1]metadata!G287)</f>
        <v>a</v>
      </c>
      <c r="H287" t="str">
        <f>IF([1]metadata!H287="","",[1]metadata!H287)</f>
        <v>i</v>
      </c>
      <c r="I287">
        <f>IF([1]metadata!I287="","",[1]metadata!I287)</f>
        <v>3</v>
      </c>
      <c r="J287">
        <f>IF([1]metadata!J287="",0,[1]metadata!J287)</f>
        <v>4</v>
      </c>
      <c r="K287" t="str">
        <f>IF([1]metadata!K287="","",[1]metadata!K287)</f>
        <v/>
      </c>
      <c r="L287" t="str">
        <f>IF([1]metadata!L287="","",[1]metadata!L287)</f>
        <v>Acanthoscelides pallidipennis</v>
      </c>
      <c r="M287" t="str">
        <f>IF([1]metadata!M287="","",[1]metadata!M287)</f>
        <v>coleoptera</v>
      </c>
      <c r="N287" t="str">
        <f>IF([1]metadata!N287="","",[1]metadata!N287)</f>
        <v>Kobe</v>
      </c>
      <c r="O287">
        <f>IF([1]metadata!O287="","",[1]metadata!O287)</f>
        <v>34.75</v>
      </c>
      <c r="P287">
        <f>IF([1]metadata!P287="","",[1]metadata!P287)</f>
        <v>135.13</v>
      </c>
      <c r="Q287" t="str">
        <f>IF([1]metadata!Q287="","",[1]metadata!Q287)</f>
        <v/>
      </c>
      <c r="R287">
        <f>IF([1]metadata!R287="","",[1]metadata!R287)</f>
        <v>280</v>
      </c>
      <c r="S287" t="str">
        <f>IF([1]metadata!S287="","",[1]metadata!S287)</f>
        <v/>
      </c>
      <c r="T287">
        <f>IF([1]metadata!T287="","",[1]metadata!T287)</f>
        <v>99</v>
      </c>
      <c r="U287" t="str">
        <f>IF([1]metadata!U287="","",[1]metadata!U287)</f>
        <v>global average</v>
      </c>
      <c r="V287" t="str">
        <f>IF([1]metadata!V287="","",[1]metadata!V287)</f>
        <v/>
      </c>
      <c r="W287">
        <f>IF([1]metadata!W287="","",[1]metadata!W287)</f>
        <v>43</v>
      </c>
      <c r="X287" t="str">
        <f>IF([1]metadata!X287="","",[1]metadata!X287)</f>
        <v/>
      </c>
      <c r="Y287" t="str">
        <f>IF([1]metadata!Y287="","",[1]metadata!Y287)</f>
        <v/>
      </c>
      <c r="Z287" t="str">
        <f>IF([1]metadata!Z287="","",[1]metadata!Z287)</f>
        <v/>
      </c>
    </row>
    <row r="288" spans="1:26" hidden="1" x14ac:dyDescent="0.3">
      <c r="A288">
        <f>IF([1]metadata!A288="","",[1]metadata!A288)</f>
        <v>44</v>
      </c>
      <c r="B288" t="str">
        <f>IF([1]metadata!B288="","",[1]metadata!B288)</f>
        <v>44-Asa</v>
      </c>
      <c r="C288" t="str">
        <f>IF([1]metadata!C288="","",[1]metadata!C288)</f>
        <v>Schroeder, M; Dalin, P</v>
      </c>
      <c r="D288" t="str">
        <f>IF([1]metadata!D288="","",[1]metadata!D288)</f>
        <v>Differences in photoperiod-induced diapause plasticity among different populations of the bark beetle Ips typographus and its predator Thanasimus formicarius</v>
      </c>
      <c r="E288" t="str">
        <f>IF([1]metadata!E288="","",[1]metadata!E288)</f>
        <v>10.1111/afe.12189</v>
      </c>
      <c r="F288" t="str">
        <f>IF([1]metadata!F288="","",[1]metadata!F288)</f>
        <v>y</v>
      </c>
      <c r="G288" t="str">
        <f>IF([1]metadata!G288="","",[1]metadata!G288)</f>
        <v>a</v>
      </c>
      <c r="H288" t="str">
        <f>IF([1]metadata!H288="","",[1]metadata!H288)</f>
        <v>i</v>
      </c>
      <c r="I288">
        <f>IF([1]metadata!I288="","",[1]metadata!I288)</f>
        <v>4</v>
      </c>
      <c r="J288">
        <f>IF([1]metadata!J288="",0,[1]metadata!J288)</f>
        <v>5</v>
      </c>
      <c r="K288" t="str">
        <f>IF([1]metadata!K288="","",[1]metadata!K288)</f>
        <v/>
      </c>
      <c r="L288" t="str">
        <f>IF([1]metadata!L288="","",[1]metadata!L288)</f>
        <v>Ips typographus</v>
      </c>
      <c r="M288" t="str">
        <f>IF([1]metadata!M288="","",[1]metadata!M288)</f>
        <v>coleoptera</v>
      </c>
      <c r="N288" t="str">
        <f>IF([1]metadata!N288="","",[1]metadata!N288)</f>
        <v>Asa</v>
      </c>
      <c r="O288">
        <f>IF([1]metadata!O288="","",[1]metadata!O288)</f>
        <v>57.166666666666664</v>
      </c>
      <c r="P288">
        <f>IF([1]metadata!P288="","",[1]metadata!P288)</f>
        <v>14.783333333333333</v>
      </c>
      <c r="Q288" t="str">
        <f>IF([1]metadata!Q288="","",[1]metadata!Q288)</f>
        <v>1'</v>
      </c>
      <c r="R288">
        <f>IF([1]metadata!R288="","",[1]metadata!R288)</f>
        <v>200</v>
      </c>
      <c r="S288" t="str">
        <f>IF([1]metadata!S288="","",[1]metadata!S288)</f>
        <v/>
      </c>
      <c r="T288">
        <f>IF([1]metadata!T288="","",[1]metadata!T288)</f>
        <v>50.8</v>
      </c>
      <c r="U288" t="str">
        <f>IF([1]metadata!U288="","",[1]metadata!U288)</f>
        <v>acc</v>
      </c>
      <c r="V288" t="str">
        <f>IF([1]metadata!V288="","",[1]metadata!V288)</f>
        <v/>
      </c>
      <c r="W288">
        <f>IF([1]metadata!W288="","",[1]metadata!W288)</f>
        <v>44</v>
      </c>
      <c r="X288" t="str">
        <f>IF([1]metadata!X288="","",[1]metadata!X288)</f>
        <v/>
      </c>
      <c r="Y288" t="str">
        <f>IF([1]metadata!Y288="","",[1]metadata!Y288)</f>
        <v/>
      </c>
      <c r="Z288" t="str">
        <f>IF([1]metadata!Z288="","",[1]metadata!Z288)</f>
        <v/>
      </c>
    </row>
    <row r="289" spans="1:26" hidden="1" x14ac:dyDescent="0.3">
      <c r="A289">
        <f>IF([1]metadata!A289="","",[1]metadata!A289)</f>
        <v>44</v>
      </c>
      <c r="B289" t="str">
        <f>IF([1]metadata!B289="","",[1]metadata!B289)</f>
        <v xml:space="preserve">44-Uppland </v>
      </c>
      <c r="C289" t="str">
        <f>IF([1]metadata!C289="","",[1]metadata!C289)</f>
        <v>Schroeder, M; Dalin, P</v>
      </c>
      <c r="D289" t="str">
        <f>IF([1]metadata!D289="","",[1]metadata!D289)</f>
        <v>Differences in photoperiod-induced diapause plasticity among different populations of the bark beetle Ips typographus and its predator Thanasimus formicarius</v>
      </c>
      <c r="E289" t="str">
        <f>IF([1]metadata!E289="","",[1]metadata!E289)</f>
        <v>10.1111/afe.12189</v>
      </c>
      <c r="F289" t="str">
        <f>IF([1]metadata!F289="","",[1]metadata!F289)</f>
        <v>y</v>
      </c>
      <c r="G289" t="str">
        <f>IF([1]metadata!G289="","",[1]metadata!G289)</f>
        <v>a</v>
      </c>
      <c r="H289" t="str">
        <f>IF([1]metadata!H289="","",[1]metadata!H289)</f>
        <v>i</v>
      </c>
      <c r="I289">
        <f>IF([1]metadata!I289="","",[1]metadata!I289)</f>
        <v>4</v>
      </c>
      <c r="J289">
        <f>IF([1]metadata!J289="",0,[1]metadata!J289)</f>
        <v>5</v>
      </c>
      <c r="K289" t="str">
        <f>IF([1]metadata!K289="","",[1]metadata!K289)</f>
        <v/>
      </c>
      <c r="L289" t="str">
        <f>IF([1]metadata!L289="","",[1]metadata!L289)</f>
        <v>Ips typographus</v>
      </c>
      <c r="M289" t="str">
        <f>IF([1]metadata!M289="","",[1]metadata!M289)</f>
        <v>coleoptera</v>
      </c>
      <c r="N289" t="str">
        <f>IF([1]metadata!N289="","",[1]metadata!N289)</f>
        <v xml:space="preserve">Uppland </v>
      </c>
      <c r="O289">
        <f>IF([1]metadata!O289="","",[1]metadata!O289)</f>
        <v>60.25</v>
      </c>
      <c r="P289">
        <f>IF([1]metadata!P289="","",[1]metadata!P289)</f>
        <v>18.533333333333335</v>
      </c>
      <c r="Q289" t="str">
        <f>IF([1]metadata!Q289="","",[1]metadata!Q289)</f>
        <v>1'</v>
      </c>
      <c r="R289">
        <f>IF([1]metadata!R289="","",[1]metadata!R289)</f>
        <v>50</v>
      </c>
      <c r="S289" t="str">
        <f>IF([1]metadata!S289="","",[1]metadata!S289)</f>
        <v/>
      </c>
      <c r="T289">
        <f>IF([1]metadata!T289="","",[1]metadata!T289)</f>
        <v>46.4</v>
      </c>
      <c r="U289" t="str">
        <f>IF([1]metadata!U289="","",[1]metadata!U289)</f>
        <v>acc</v>
      </c>
      <c r="V289" t="str">
        <f>IF([1]metadata!V289="","",[1]metadata!V289)</f>
        <v/>
      </c>
      <c r="W289">
        <f>IF([1]metadata!W289="","",[1]metadata!W289)</f>
        <v>44</v>
      </c>
      <c r="X289" t="str">
        <f>IF([1]metadata!X289="","",[1]metadata!X289)</f>
        <v/>
      </c>
      <c r="Y289" t="str">
        <f>IF([1]metadata!Y289="","",[1]metadata!Y289)</f>
        <v/>
      </c>
      <c r="Z289" t="str">
        <f>IF([1]metadata!Z289="","",[1]metadata!Z289)</f>
        <v/>
      </c>
    </row>
    <row r="290" spans="1:26" hidden="1" x14ac:dyDescent="0.3">
      <c r="A290">
        <f>IF([1]metadata!A290="","",[1]metadata!A290)</f>
        <v>44</v>
      </c>
      <c r="B290" t="str">
        <f>IF([1]metadata!B290="","",[1]metadata!B290)</f>
        <v xml:space="preserve">44-Vindeln </v>
      </c>
      <c r="C290" t="str">
        <f>IF([1]metadata!C290="","",[1]metadata!C290)</f>
        <v>Schroeder, M; Dalin, P</v>
      </c>
      <c r="D290" t="str">
        <f>IF([1]metadata!D290="","",[1]metadata!D290)</f>
        <v>Differences in photoperiod-induced diapause plasticity among different populations of the bark beetle Ips typographus and its predator Thanasimus formicarius</v>
      </c>
      <c r="E290" t="str">
        <f>IF([1]metadata!E290="","",[1]metadata!E290)</f>
        <v>10.1111/afe.12189</v>
      </c>
      <c r="F290" t="str">
        <f>IF([1]metadata!F290="","",[1]metadata!F290)</f>
        <v>y</v>
      </c>
      <c r="G290" t="str">
        <f>IF([1]metadata!G290="","",[1]metadata!G290)</f>
        <v>a</v>
      </c>
      <c r="H290" t="str">
        <f>IF([1]metadata!H290="","",[1]metadata!H290)</f>
        <v>i</v>
      </c>
      <c r="I290">
        <f>IF([1]metadata!I290="","",[1]metadata!I290)</f>
        <v>4</v>
      </c>
      <c r="J290">
        <f>IF([1]metadata!J290="",0,[1]metadata!J290)</f>
        <v>5</v>
      </c>
      <c r="K290" t="str">
        <f>IF([1]metadata!K290="","",[1]metadata!K290)</f>
        <v/>
      </c>
      <c r="L290" t="str">
        <f>IF([1]metadata!L290="","",[1]metadata!L290)</f>
        <v>Ips typographus</v>
      </c>
      <c r="M290" t="str">
        <f>IF([1]metadata!M290="","",[1]metadata!M290)</f>
        <v>coleoptera</v>
      </c>
      <c r="N290" t="str">
        <f>IF([1]metadata!N290="","",[1]metadata!N290)</f>
        <v xml:space="preserve">Vindeln </v>
      </c>
      <c r="O290">
        <f>IF([1]metadata!O290="","",[1]metadata!O290)</f>
        <v>64.166666666666671</v>
      </c>
      <c r="P290">
        <f>IF([1]metadata!P290="","",[1]metadata!P290)</f>
        <v>19.75</v>
      </c>
      <c r="Q290" t="str">
        <f>IF([1]metadata!Q290="","",[1]metadata!Q290)</f>
        <v>1'</v>
      </c>
      <c r="R290">
        <f>IF([1]metadata!R290="","",[1]metadata!R290)</f>
        <v>200</v>
      </c>
      <c r="S290" t="str">
        <f>IF([1]metadata!S290="","",[1]metadata!S290)</f>
        <v/>
      </c>
      <c r="T290">
        <f>IF([1]metadata!T290="","",[1]metadata!T290)</f>
        <v>50.6</v>
      </c>
      <c r="U290" t="str">
        <f>IF([1]metadata!U290="","",[1]metadata!U290)</f>
        <v>acc</v>
      </c>
      <c r="V290" t="str">
        <f>IF([1]metadata!V290="","",[1]metadata!V290)</f>
        <v/>
      </c>
      <c r="W290">
        <f>IF([1]metadata!W290="","",[1]metadata!W290)</f>
        <v>44</v>
      </c>
      <c r="X290" t="str">
        <f>IF([1]metadata!X290="","",[1]metadata!X290)</f>
        <v/>
      </c>
      <c r="Y290" t="str">
        <f>IF([1]metadata!Y290="","",[1]metadata!Y290)</f>
        <v/>
      </c>
      <c r="Z290" t="str">
        <f>IF([1]metadata!Z290="","",[1]metadata!Z290)</f>
        <v/>
      </c>
    </row>
    <row r="291" spans="1:26" hidden="1" x14ac:dyDescent="0.3">
      <c r="A291">
        <f>IF([1]metadata!A291="","",[1]metadata!A291)</f>
        <v>44</v>
      </c>
      <c r="B291" t="str">
        <f>IF([1]metadata!B291="","",[1]metadata!B291)</f>
        <v>44-Kalix</v>
      </c>
      <c r="C291" t="str">
        <f>IF([1]metadata!C291="","",[1]metadata!C291)</f>
        <v>Schroeder, M; Dalin, P</v>
      </c>
      <c r="D291" t="str">
        <f>IF([1]metadata!D291="","",[1]metadata!D291)</f>
        <v>Differences in photoperiod-induced diapause plasticity among different populations of the bark beetle Ips typographus and its predator Thanasimus formicarius</v>
      </c>
      <c r="E291" t="str">
        <f>IF([1]metadata!E291="","",[1]metadata!E291)</f>
        <v>10.1111/afe.12189</v>
      </c>
      <c r="F291" t="str">
        <f>IF([1]metadata!F291="","",[1]metadata!F291)</f>
        <v>y</v>
      </c>
      <c r="G291" t="str">
        <f>IF([1]metadata!G291="","",[1]metadata!G291)</f>
        <v>a</v>
      </c>
      <c r="H291" t="str">
        <f>IF([1]metadata!H291="","",[1]metadata!H291)</f>
        <v>i</v>
      </c>
      <c r="I291">
        <f>IF([1]metadata!I291="","",[1]metadata!I291)</f>
        <v>4</v>
      </c>
      <c r="J291">
        <f>IF([1]metadata!J291="",0,[1]metadata!J291)</f>
        <v>5</v>
      </c>
      <c r="K291" t="str">
        <f>IF([1]metadata!K291="","",[1]metadata!K291)</f>
        <v/>
      </c>
      <c r="L291" t="str">
        <f>IF([1]metadata!L291="","",[1]metadata!L291)</f>
        <v>Ips typographus</v>
      </c>
      <c r="M291" t="str">
        <f>IF([1]metadata!M291="","",[1]metadata!M291)</f>
        <v>coleoptera</v>
      </c>
      <c r="N291" t="str">
        <f>IF([1]metadata!N291="","",[1]metadata!N291)</f>
        <v>Kalix</v>
      </c>
      <c r="O291">
        <f>IF([1]metadata!O291="","",[1]metadata!O291)</f>
        <v>65.916666666666671</v>
      </c>
      <c r="P291">
        <f>IF([1]metadata!P291="","",[1]metadata!P291)</f>
        <v>23.25</v>
      </c>
      <c r="Q291" t="str">
        <f>IF([1]metadata!Q291="","",[1]metadata!Q291)</f>
        <v>1'</v>
      </c>
      <c r="R291">
        <f>IF([1]metadata!R291="","",[1]metadata!R291)</f>
        <v>100</v>
      </c>
      <c r="S291" t="str">
        <f>IF([1]metadata!S291="","",[1]metadata!S291)</f>
        <v/>
      </c>
      <c r="T291">
        <f>IF([1]metadata!T291="","",[1]metadata!T291)</f>
        <v>51.2</v>
      </c>
      <c r="U291" t="str">
        <f>IF([1]metadata!U291="","",[1]metadata!U291)</f>
        <v>acc</v>
      </c>
      <c r="V291" t="str">
        <f>IF([1]metadata!V291="","",[1]metadata!V291)</f>
        <v/>
      </c>
      <c r="W291">
        <f>IF([1]metadata!W291="","",[1]metadata!W291)</f>
        <v>44</v>
      </c>
      <c r="X291" t="str">
        <f>IF([1]metadata!X291="","",[1]metadata!X291)</f>
        <v/>
      </c>
      <c r="Y291" t="str">
        <f>IF([1]metadata!Y291="","",[1]metadata!Y291)</f>
        <v/>
      </c>
      <c r="Z291" t="str">
        <f>IF([1]metadata!Z291="","",[1]metadata!Z291)</f>
        <v/>
      </c>
    </row>
    <row r="292" spans="1:26" hidden="1" x14ac:dyDescent="0.3">
      <c r="A292">
        <f>IF([1]metadata!A292="","",[1]metadata!A292)</f>
        <v>45</v>
      </c>
      <c r="B292" t="str">
        <f>IF([1]metadata!B292="","",[1]metadata!B292)</f>
        <v>45-OBH</v>
      </c>
      <c r="C292" t="str">
        <f>IF([1]metadata!C292="","",[1]metadata!C292)</f>
        <v>Shimizu, T; Kawasaki, K</v>
      </c>
      <c r="D292" t="str">
        <f>IF([1]metadata!D292="","",[1]metadata!D292)</f>
        <v>Geographic variability in diapause response of Japanese Orius species</v>
      </c>
      <c r="E292" t="str">
        <f>IF([1]metadata!E292="","",[1]metadata!E292)</f>
        <v>10.1046/j.1570-7458.2001.00787.x</v>
      </c>
      <c r="F292" t="str">
        <f>IF([1]metadata!F292="","",[1]metadata!F292)</f>
        <v>y</v>
      </c>
      <c r="G292" t="str">
        <f>IF([1]metadata!G292="","",[1]metadata!G292)</f>
        <v>a</v>
      </c>
      <c r="H292" t="str">
        <f>IF([1]metadata!H292="","",[1]metadata!H292)</f>
        <v>i</v>
      </c>
      <c r="I292">
        <f>IF([1]metadata!I292="","",[1]metadata!I292)</f>
        <v>5</v>
      </c>
      <c r="J292">
        <f>IF([1]metadata!J292="",0,[1]metadata!J292)</f>
        <v>7</v>
      </c>
      <c r="K292" t="str">
        <f>IF([1]metadata!K292="","",[1]metadata!K292)</f>
        <v/>
      </c>
      <c r="L292" t="str">
        <f>IF([1]metadata!L292="","",[1]metadata!L292)</f>
        <v>Orius Sauteri</v>
      </c>
      <c r="M292" t="str">
        <f>IF([1]metadata!M292="","",[1]metadata!M292)</f>
        <v>hemiptera</v>
      </c>
      <c r="N292" t="str">
        <f>IF([1]metadata!N292="","",[1]metadata!N292)</f>
        <v>OBH</v>
      </c>
      <c r="O292">
        <f>IF([1]metadata!O292="","",[1]metadata!O292)</f>
        <v>42.923960999999998</v>
      </c>
      <c r="P292">
        <f>IF([1]metadata!P292="","",[1]metadata!P292)</f>
        <v>143.196156</v>
      </c>
      <c r="Q292" t="str">
        <f>IF([1]metadata!Q292="","",[1]metadata!Q292)</f>
        <v/>
      </c>
      <c r="R292" t="str">
        <f>IF([1]metadata!R292="","",[1]metadata!R292)</f>
        <v>&lt;50</v>
      </c>
      <c r="S292" t="str">
        <f>IF([1]metadata!S292="","",[1]metadata!S292)</f>
        <v/>
      </c>
      <c r="T292">
        <f>IF([1]metadata!T292="","",[1]metadata!T292)</f>
        <v>75</v>
      </c>
      <c r="U292" t="str">
        <f>IF([1]metadata!U292="","",[1]metadata!U292)</f>
        <v>global average</v>
      </c>
      <c r="V292" t="str">
        <f>IF([1]metadata!V292="","",[1]metadata!V292)</f>
        <v/>
      </c>
      <c r="W292" t="str">
        <f>IF([1]metadata!W292="","",[1]metadata!W292)</f>
        <v>54_1</v>
      </c>
      <c r="X292" t="str">
        <f>IF([1]metadata!X292="","",[1]metadata!X292)</f>
        <v/>
      </c>
      <c r="Y292" t="str">
        <f>IF([1]metadata!Y292="","",[1]metadata!Y292)</f>
        <v/>
      </c>
      <c r="Z292" t="str">
        <f>IF([1]metadata!Z292="","",[1]metadata!Z292)</f>
        <v/>
      </c>
    </row>
    <row r="293" spans="1:26" hidden="1" x14ac:dyDescent="0.3">
      <c r="A293">
        <f>IF([1]metadata!A293="","",[1]metadata!A293)</f>
        <v>45</v>
      </c>
      <c r="B293" t="str">
        <f>IF([1]metadata!B293="","",[1]metadata!B293)</f>
        <v>45-SPR</v>
      </c>
      <c r="C293" t="str">
        <f>IF([1]metadata!C293="","",[1]metadata!C293)</f>
        <v>Shimizu, T; Kawasaki, K</v>
      </c>
      <c r="D293" t="str">
        <f>IF([1]metadata!D293="","",[1]metadata!D293)</f>
        <v>Geographic variability in diapause response of Japanese Orius species</v>
      </c>
      <c r="E293" t="str">
        <f>IF([1]metadata!E293="","",[1]metadata!E293)</f>
        <v>10.1046/j.1570-7458.2001.00787.x</v>
      </c>
      <c r="F293" t="str">
        <f>IF([1]metadata!F293="","",[1]metadata!F293)</f>
        <v>y</v>
      </c>
      <c r="G293" t="str">
        <f>IF([1]metadata!G293="","",[1]metadata!G293)</f>
        <v>a</v>
      </c>
      <c r="H293" t="str">
        <f>IF([1]metadata!H293="","",[1]metadata!H293)</f>
        <v>i</v>
      </c>
      <c r="I293">
        <f>IF([1]metadata!I293="","",[1]metadata!I293)</f>
        <v>5</v>
      </c>
      <c r="J293">
        <f>IF([1]metadata!J293="",0,[1]metadata!J293)</f>
        <v>6</v>
      </c>
      <c r="K293" t="str">
        <f>IF([1]metadata!K293="","",[1]metadata!K293)</f>
        <v/>
      </c>
      <c r="L293" t="str">
        <f>IF([1]metadata!L293="","",[1]metadata!L293)</f>
        <v>Orius Sauteri</v>
      </c>
      <c r="M293" t="str">
        <f>IF([1]metadata!M293="","",[1]metadata!M293)</f>
        <v>hemiptera</v>
      </c>
      <c r="N293" t="str">
        <f>IF([1]metadata!N293="","",[1]metadata!N293)</f>
        <v>SPR</v>
      </c>
      <c r="O293">
        <f>IF([1]metadata!O293="","",[1]metadata!O293)</f>
        <v>43.061943999999997</v>
      </c>
      <c r="P293">
        <f>IF([1]metadata!P293="","",[1]metadata!P293)</f>
        <v>141.35416699999999</v>
      </c>
      <c r="Q293" t="str">
        <f>IF([1]metadata!Q293="","",[1]metadata!Q293)</f>
        <v/>
      </c>
      <c r="R293" t="str">
        <f>IF([1]metadata!R293="","",[1]metadata!R293)</f>
        <v>&lt;50</v>
      </c>
      <c r="S293" t="str">
        <f>IF([1]metadata!S293="","",[1]metadata!S293)</f>
        <v/>
      </c>
      <c r="T293">
        <f>IF([1]metadata!T293="","",[1]metadata!T293)</f>
        <v>75</v>
      </c>
      <c r="U293" t="str">
        <f>IF([1]metadata!U293="","",[1]metadata!U293)</f>
        <v>global average</v>
      </c>
      <c r="V293" t="str">
        <f>IF([1]metadata!V293="","",[1]metadata!V293)</f>
        <v/>
      </c>
      <c r="W293" t="str">
        <f>IF([1]metadata!W293="","",[1]metadata!W293)</f>
        <v>54_1</v>
      </c>
      <c r="X293" t="str">
        <f>IF([1]metadata!X293="","",[1]metadata!X293)</f>
        <v/>
      </c>
      <c r="Y293" t="str">
        <f>IF([1]metadata!Y293="","",[1]metadata!Y293)</f>
        <v/>
      </c>
      <c r="Z293" t="str">
        <f>IF([1]metadata!Z293="","",[1]metadata!Z293)</f>
        <v/>
      </c>
    </row>
    <row r="294" spans="1:26" hidden="1" x14ac:dyDescent="0.3">
      <c r="A294">
        <f>IF([1]metadata!A294="","",[1]metadata!A294)</f>
        <v>45</v>
      </c>
      <c r="B294" t="str">
        <f>IF([1]metadata!B294="","",[1]metadata!B294)</f>
        <v>45-HRS</v>
      </c>
      <c r="C294" t="str">
        <f>IF([1]metadata!C294="","",[1]metadata!C294)</f>
        <v>Shimizu, T; Kawasaki, K</v>
      </c>
      <c r="D294" t="str">
        <f>IF([1]metadata!D294="","",[1]metadata!D294)</f>
        <v>Geographic variability in diapause response of Japanese Orius species</v>
      </c>
      <c r="E294" t="str">
        <f>IF([1]metadata!E294="","",[1]metadata!E294)</f>
        <v>10.1046/j.1570-7458.2001.00787.x</v>
      </c>
      <c r="F294" t="str">
        <f>IF([1]metadata!F294="","",[1]metadata!F294)</f>
        <v>y</v>
      </c>
      <c r="G294" t="str">
        <f>IF([1]metadata!G294="","",[1]metadata!G294)</f>
        <v>a</v>
      </c>
      <c r="H294" t="str">
        <f>IF([1]metadata!H294="","",[1]metadata!H294)</f>
        <v>i</v>
      </c>
      <c r="I294">
        <f>IF([1]metadata!I294="","",[1]metadata!I294)</f>
        <v>5</v>
      </c>
      <c r="J294">
        <f>IF([1]metadata!J294="",0,[1]metadata!J294)</f>
        <v>7</v>
      </c>
      <c r="K294" t="str">
        <f>IF([1]metadata!K294="","",[1]metadata!K294)</f>
        <v/>
      </c>
      <c r="L294" t="str">
        <f>IF([1]metadata!L294="","",[1]metadata!L294)</f>
        <v>Orius Sauteri</v>
      </c>
      <c r="M294" t="str">
        <f>IF([1]metadata!M294="","",[1]metadata!M294)</f>
        <v>hemiptera</v>
      </c>
      <c r="N294" t="str">
        <f>IF([1]metadata!N294="","",[1]metadata!N294)</f>
        <v>HRS</v>
      </c>
      <c r="O294">
        <f>IF([1]metadata!O294="","",[1]metadata!O294)</f>
        <v>40.603152999999999</v>
      </c>
      <c r="P294">
        <f>IF([1]metadata!P294="","",[1]metadata!P294)</f>
        <v>140.46378899999999</v>
      </c>
      <c r="Q294" t="str">
        <f>IF([1]metadata!Q294="","",[1]metadata!Q294)</f>
        <v/>
      </c>
      <c r="R294" t="str">
        <f>IF([1]metadata!R294="","",[1]metadata!R294)</f>
        <v>&lt;50</v>
      </c>
      <c r="S294" t="str">
        <f>IF([1]metadata!S294="","",[1]metadata!S294)</f>
        <v/>
      </c>
      <c r="T294">
        <f>IF([1]metadata!T294="","",[1]metadata!T294)</f>
        <v>75</v>
      </c>
      <c r="U294" t="str">
        <f>IF([1]metadata!U294="","",[1]metadata!U294)</f>
        <v>global average</v>
      </c>
      <c r="V294" t="str">
        <f>IF([1]metadata!V294="","",[1]metadata!V294)</f>
        <v/>
      </c>
      <c r="W294" t="str">
        <f>IF([1]metadata!W294="","",[1]metadata!W294)</f>
        <v>54_1</v>
      </c>
      <c r="X294" t="str">
        <f>IF([1]metadata!X294="","",[1]metadata!X294)</f>
        <v/>
      </c>
      <c r="Y294" t="str">
        <f>IF([1]metadata!Y294="","",[1]metadata!Y294)</f>
        <v/>
      </c>
      <c r="Z294" t="str">
        <f>IF([1]metadata!Z294="","",[1]metadata!Z294)</f>
        <v/>
      </c>
    </row>
    <row r="295" spans="1:26" hidden="1" x14ac:dyDescent="0.3">
      <c r="A295">
        <f>IF([1]metadata!A295="","",[1]metadata!A295)</f>
        <v>45</v>
      </c>
      <c r="B295" t="str">
        <f>IF([1]metadata!B295="","",[1]metadata!B295)</f>
        <v>45-TKB</v>
      </c>
      <c r="C295" t="str">
        <f>IF([1]metadata!C295="","",[1]metadata!C295)</f>
        <v>Shimizu, T; Kawasaki, K</v>
      </c>
      <c r="D295" t="str">
        <f>IF([1]metadata!D295="","",[1]metadata!D295)</f>
        <v>Geographic variability in diapause response of Japanese Orius species</v>
      </c>
      <c r="E295" t="str">
        <f>IF([1]metadata!E295="","",[1]metadata!E295)</f>
        <v>10.1046/j.1570-7458.2001.00787.x</v>
      </c>
      <c r="F295" t="str">
        <f>IF([1]metadata!F295="","",[1]metadata!F295)</f>
        <v>y</v>
      </c>
      <c r="G295" t="str">
        <f>IF([1]metadata!G295="","",[1]metadata!G295)</f>
        <v>a</v>
      </c>
      <c r="H295" t="str">
        <f>IF([1]metadata!H295="","",[1]metadata!H295)</f>
        <v>i</v>
      </c>
      <c r="I295">
        <f>IF([1]metadata!I295="","",[1]metadata!I295)</f>
        <v>5</v>
      </c>
      <c r="J295">
        <f>IF([1]metadata!J295="",0,[1]metadata!J295)</f>
        <v>7</v>
      </c>
      <c r="K295" t="str">
        <f>IF([1]metadata!K295="","",[1]metadata!K295)</f>
        <v/>
      </c>
      <c r="L295" t="str">
        <f>IF([1]metadata!L295="","",[1]metadata!L295)</f>
        <v>Orius Sauteri</v>
      </c>
      <c r="M295" t="str">
        <f>IF([1]metadata!M295="","",[1]metadata!M295)</f>
        <v>hemiptera</v>
      </c>
      <c r="N295" t="str">
        <f>IF([1]metadata!N295="","",[1]metadata!N295)</f>
        <v>TKB</v>
      </c>
      <c r="O295">
        <f>IF([1]metadata!O295="","",[1]metadata!O295)</f>
        <v>36.080556000000001</v>
      </c>
      <c r="P295">
        <f>IF([1]metadata!P295="","",[1]metadata!P295)</f>
        <v>140.114722</v>
      </c>
      <c r="Q295" t="str">
        <f>IF([1]metadata!Q295="","",[1]metadata!Q295)</f>
        <v/>
      </c>
      <c r="R295" t="str">
        <f>IF([1]metadata!R295="","",[1]metadata!R295)</f>
        <v>&lt;50</v>
      </c>
      <c r="S295" t="str">
        <f>IF([1]metadata!S295="","",[1]metadata!S295)</f>
        <v/>
      </c>
      <c r="T295">
        <f>IF([1]metadata!T295="","",[1]metadata!T295)</f>
        <v>75</v>
      </c>
      <c r="U295" t="str">
        <f>IF([1]metadata!U295="","",[1]metadata!U295)</f>
        <v>global average</v>
      </c>
      <c r="V295" t="str">
        <f>IF([1]metadata!V295="","",[1]metadata!V295)</f>
        <v/>
      </c>
      <c r="W295" t="str">
        <f>IF([1]metadata!W295="","",[1]metadata!W295)</f>
        <v>54_1</v>
      </c>
      <c r="X295" t="str">
        <f>IF([1]metadata!X295="","",[1]metadata!X295)</f>
        <v/>
      </c>
      <c r="Y295" t="str">
        <f>IF([1]metadata!Y295="","",[1]metadata!Y295)</f>
        <v/>
      </c>
      <c r="Z295" t="str">
        <f>IF([1]metadata!Z295="","",[1]metadata!Z295)</f>
        <v/>
      </c>
    </row>
    <row r="296" spans="1:26" hidden="1" x14ac:dyDescent="0.3">
      <c r="A296">
        <f>IF([1]metadata!A296="","",[1]metadata!A296)</f>
        <v>45</v>
      </c>
      <c r="B296" t="str">
        <f>IF([1]metadata!B296="","",[1]metadata!B296)</f>
        <v>45-KCH</v>
      </c>
      <c r="C296" t="str">
        <f>IF([1]metadata!C296="","",[1]metadata!C296)</f>
        <v>Shimizu, T; Kawasaki, K</v>
      </c>
      <c r="D296" t="str">
        <f>IF([1]metadata!D296="","",[1]metadata!D296)</f>
        <v>Geographic variability in diapause response of Japanese Orius species</v>
      </c>
      <c r="E296" t="str">
        <f>IF([1]metadata!E296="","",[1]metadata!E296)</f>
        <v>10.1046/j.1570-7458.2001.00787.x</v>
      </c>
      <c r="F296" t="str">
        <f>IF([1]metadata!F296="","",[1]metadata!F296)</f>
        <v>y</v>
      </c>
      <c r="G296" t="str">
        <f>IF([1]metadata!G296="","",[1]metadata!G296)</f>
        <v>a</v>
      </c>
      <c r="H296" t="str">
        <f>IF([1]metadata!H296="","",[1]metadata!H296)</f>
        <v>i</v>
      </c>
      <c r="I296">
        <f>IF([1]metadata!I296="","",[1]metadata!I296)</f>
        <v>5</v>
      </c>
      <c r="J296">
        <f>IF([1]metadata!J296="",0,[1]metadata!J296)</f>
        <v>8</v>
      </c>
      <c r="K296" t="str">
        <f>IF([1]metadata!K296="","",[1]metadata!K296)</f>
        <v/>
      </c>
      <c r="L296" t="str">
        <f>IF([1]metadata!L296="","",[1]metadata!L296)</f>
        <v>Orius Sauteri</v>
      </c>
      <c r="M296" t="str">
        <f>IF([1]metadata!M296="","",[1]metadata!M296)</f>
        <v>hemiptera</v>
      </c>
      <c r="N296" t="str">
        <f>IF([1]metadata!N296="","",[1]metadata!N296)</f>
        <v>KCH</v>
      </c>
      <c r="O296">
        <f>IF([1]metadata!O296="","",[1]metadata!O296)</f>
        <v>33.558889000000001</v>
      </c>
      <c r="P296">
        <f>IF([1]metadata!P296="","",[1]metadata!P296)</f>
        <v>133.53111100000001</v>
      </c>
      <c r="Q296" t="str">
        <f>IF([1]metadata!Q296="","",[1]metadata!Q296)</f>
        <v/>
      </c>
      <c r="R296" t="str">
        <f>IF([1]metadata!R296="","",[1]metadata!R296)</f>
        <v>&lt;50</v>
      </c>
      <c r="S296" t="str">
        <f>IF([1]metadata!S296="","",[1]metadata!S296)</f>
        <v/>
      </c>
      <c r="T296">
        <f>IF([1]metadata!T296="","",[1]metadata!T296)</f>
        <v>75</v>
      </c>
      <c r="U296" t="str">
        <f>IF([1]metadata!U296="","",[1]metadata!U296)</f>
        <v>global average</v>
      </c>
      <c r="V296" t="str">
        <f>IF([1]metadata!V296="","",[1]metadata!V296)</f>
        <v/>
      </c>
      <c r="W296" t="str">
        <f>IF([1]metadata!W296="","",[1]metadata!W296)</f>
        <v>45_2</v>
      </c>
      <c r="X296" t="str">
        <f>IF([1]metadata!X296="","",[1]metadata!X296)</f>
        <v/>
      </c>
      <c r="Y296" t="str">
        <f>IF([1]metadata!Y296="","",[1]metadata!Y296)</f>
        <v/>
      </c>
      <c r="Z296" t="str">
        <f>IF([1]metadata!Z296="","",[1]metadata!Z296)</f>
        <v/>
      </c>
    </row>
    <row r="297" spans="1:26" hidden="1" x14ac:dyDescent="0.3">
      <c r="A297">
        <f>IF([1]metadata!A297="","",[1]metadata!A297)</f>
        <v>46</v>
      </c>
      <c r="B297" t="str">
        <f>IF([1]metadata!B297="","",[1]metadata!B297)</f>
        <v>46-Tsunan</v>
      </c>
      <c r="C297" t="str">
        <f>IF([1]metadata!C297="","",[1]metadata!C297)</f>
        <v>Shintani, Y; Ishikawa, Y</v>
      </c>
      <c r="D297" t="str">
        <f>IF([1]metadata!D297="","",[1]metadata!D297)</f>
        <v>Transition of diapause attributes in the hybrid zone of the two morphological types of Psacothea hilaris (Coleoptera : Cerambycidae)</v>
      </c>
      <c r="E297" t="str">
        <f>IF([1]metadata!E297="","",[1]metadata!E297)</f>
        <v>10.1093/ee/28.4.690</v>
      </c>
      <c r="F297" t="str">
        <f>IF([1]metadata!F297="","",[1]metadata!F297)</f>
        <v>y</v>
      </c>
      <c r="G297" t="str">
        <f>IF([1]metadata!G297="","",[1]metadata!G297)</f>
        <v>a</v>
      </c>
      <c r="H297" t="str">
        <f>IF([1]metadata!H297="","",[1]metadata!H297)</f>
        <v>i</v>
      </c>
      <c r="I297">
        <f>IF([1]metadata!I297="","",[1]metadata!I297)</f>
        <v>11</v>
      </c>
      <c r="J297">
        <f>IF([1]metadata!J297="",0,[1]metadata!J297)</f>
        <v>4</v>
      </c>
      <c r="K297" t="str">
        <f>IF([1]metadata!K297="","",[1]metadata!K297)</f>
        <v>n</v>
      </c>
      <c r="L297" t="str">
        <f>IF([1]metadata!L297="","",[1]metadata!L297)</f>
        <v>Psacothea hilaris</v>
      </c>
      <c r="M297" t="str">
        <f>IF([1]metadata!M297="","",[1]metadata!M297)</f>
        <v>coleoptera</v>
      </c>
      <c r="N297" t="str">
        <f>IF([1]metadata!N297="","",[1]metadata!N297)</f>
        <v>Tsunan</v>
      </c>
      <c r="O297">
        <f>IF([1]metadata!O297="","",[1]metadata!O297)</f>
        <v>37.014277999999997</v>
      </c>
      <c r="P297">
        <f>IF([1]metadata!P297="","",[1]metadata!P297)</f>
        <v>138.65252799999999</v>
      </c>
      <c r="Q297" t="str">
        <f>IF([1]metadata!Q297="","",[1]metadata!Q297)</f>
        <v/>
      </c>
      <c r="R297" t="str">
        <f>IF([1]metadata!R297="","",[1]metadata!R297)</f>
        <v/>
      </c>
      <c r="S297" t="str">
        <f>IF([1]metadata!S297="","",[1]metadata!S297)</f>
        <v/>
      </c>
      <c r="T297">
        <f>IF([1]metadata!T297="","",[1]metadata!T297)</f>
        <v>25</v>
      </c>
      <c r="U297" t="str">
        <f>IF([1]metadata!U297="","",[1]metadata!U297)</f>
        <v>global average</v>
      </c>
      <c r="V297" t="str">
        <f>IF([1]metadata!V297="","",[1]metadata!V297)</f>
        <v/>
      </c>
      <c r="W297">
        <f>IF([1]metadata!W297="","",[1]metadata!W297)</f>
        <v>46</v>
      </c>
      <c r="X297" t="str">
        <f>IF([1]metadata!X297="","",[1]metadata!X297)</f>
        <v/>
      </c>
      <c r="Y297" t="str">
        <f>IF([1]metadata!Y297="","",[1]metadata!Y297)</f>
        <v>larval</v>
      </c>
      <c r="Z297" t="str">
        <f>IF([1]metadata!Z297="","",[1]metadata!Z297)</f>
        <v/>
      </c>
    </row>
    <row r="298" spans="1:26" hidden="1" x14ac:dyDescent="0.3">
      <c r="A298">
        <f>IF([1]metadata!A298="","",[1]metadata!A298)</f>
        <v>46</v>
      </c>
      <c r="B298" t="str">
        <f>IF([1]metadata!B298="","",[1]metadata!B298)</f>
        <v>46-Minakami</v>
      </c>
      <c r="C298" t="str">
        <f>IF([1]metadata!C298="","",[1]metadata!C298)</f>
        <v>Shintani, Y; Ishikawa, Y</v>
      </c>
      <c r="D298" t="str">
        <f>IF([1]metadata!D298="","",[1]metadata!D298)</f>
        <v>Transition of diapause attributes in the hybrid zone of the two morphological types of Psacothea hilaris (Coleoptera : Cerambycidae)</v>
      </c>
      <c r="E298" t="str">
        <f>IF([1]metadata!E298="","",[1]metadata!E298)</f>
        <v>10.1093/ee/28.4.690</v>
      </c>
      <c r="F298" t="str">
        <f>IF([1]metadata!F298="","",[1]metadata!F298)</f>
        <v>y</v>
      </c>
      <c r="G298" t="str">
        <f>IF([1]metadata!G298="","",[1]metadata!G298)</f>
        <v>a</v>
      </c>
      <c r="H298" t="str">
        <f>IF([1]metadata!H298="","",[1]metadata!H298)</f>
        <v>i</v>
      </c>
      <c r="I298">
        <f>IF([1]metadata!I298="","",[1]metadata!I298)</f>
        <v>11</v>
      </c>
      <c r="J298">
        <f>IF([1]metadata!J298="",0,[1]metadata!J298)</f>
        <v>4</v>
      </c>
      <c r="K298" t="str">
        <f>IF([1]metadata!K298="","",[1]metadata!K298)</f>
        <v>n</v>
      </c>
      <c r="L298" t="str">
        <f>IF([1]metadata!L298="","",[1]metadata!L298)</f>
        <v>Psacothea hilaris</v>
      </c>
      <c r="M298" t="str">
        <f>IF([1]metadata!M298="","",[1]metadata!M298)</f>
        <v>coleoptera</v>
      </c>
      <c r="N298" t="str">
        <f>IF([1]metadata!N298="","",[1]metadata!N298)</f>
        <v>Minakami</v>
      </c>
      <c r="O298">
        <f>IF([1]metadata!O298="","",[1]metadata!O298)</f>
        <v>36.678556</v>
      </c>
      <c r="P298">
        <f>IF([1]metadata!P298="","",[1]metadata!P298)</f>
        <v>138.99913900000001</v>
      </c>
      <c r="Q298" t="str">
        <f>IF([1]metadata!Q298="","",[1]metadata!Q298)</f>
        <v/>
      </c>
      <c r="R298" t="str">
        <f>IF([1]metadata!R298="","",[1]metadata!R298)</f>
        <v/>
      </c>
      <c r="S298" t="str">
        <f>IF([1]metadata!S298="","",[1]metadata!S298)</f>
        <v/>
      </c>
      <c r="T298">
        <f>IF([1]metadata!T298="","",[1]metadata!T298)</f>
        <v>25</v>
      </c>
      <c r="U298" t="str">
        <f>IF([1]metadata!U298="","",[1]metadata!U298)</f>
        <v>global average</v>
      </c>
      <c r="V298" t="str">
        <f>IF([1]metadata!V298="","",[1]metadata!V298)</f>
        <v/>
      </c>
      <c r="W298">
        <f>IF([1]metadata!W298="","",[1]metadata!W298)</f>
        <v>46</v>
      </c>
      <c r="X298" t="str">
        <f>IF([1]metadata!X298="","",[1]metadata!X298)</f>
        <v/>
      </c>
      <c r="Y298" t="str">
        <f>IF([1]metadata!Y298="","",[1]metadata!Y298)</f>
        <v>larval</v>
      </c>
      <c r="Z298" t="str">
        <f>IF([1]metadata!Z298="","",[1]metadata!Z298)</f>
        <v/>
      </c>
    </row>
    <row r="299" spans="1:26" hidden="1" x14ac:dyDescent="0.3">
      <c r="A299">
        <f>IF([1]metadata!A299="","",[1]metadata!A299)</f>
        <v>46</v>
      </c>
      <c r="B299" t="str">
        <f>IF([1]metadata!B299="","",[1]metadata!B299)</f>
        <v>46-Matsumoto</v>
      </c>
      <c r="C299" t="str">
        <f>IF([1]metadata!C299="","",[1]metadata!C299)</f>
        <v>Shintani, Y; Ishikawa, Y</v>
      </c>
      <c r="D299" t="str">
        <f>IF([1]metadata!D299="","",[1]metadata!D299)</f>
        <v>Transition of diapause attributes in the hybrid zone of the two morphological types of Psacothea hilaris (Coleoptera : Cerambycidae)</v>
      </c>
      <c r="E299" t="str">
        <f>IF([1]metadata!E299="","",[1]metadata!E299)</f>
        <v>10.1093/ee/28.4.690</v>
      </c>
      <c r="F299" t="str">
        <f>IF([1]metadata!F299="","",[1]metadata!F299)</f>
        <v>y</v>
      </c>
      <c r="G299" t="str">
        <f>IF([1]metadata!G299="","",[1]metadata!G299)</f>
        <v>a</v>
      </c>
      <c r="H299" t="str">
        <f>IF([1]metadata!H299="","",[1]metadata!H299)</f>
        <v>i</v>
      </c>
      <c r="I299">
        <f>IF([1]metadata!I299="","",[1]metadata!I299)</f>
        <v>11</v>
      </c>
      <c r="J299">
        <f>IF([1]metadata!J299="",0,[1]metadata!J299)</f>
        <v>4</v>
      </c>
      <c r="K299" t="str">
        <f>IF([1]metadata!K299="","",[1]metadata!K299)</f>
        <v>n</v>
      </c>
      <c r="L299" t="str">
        <f>IF([1]metadata!L299="","",[1]metadata!L299)</f>
        <v>Psacothea hilaris</v>
      </c>
      <c r="M299" t="str">
        <f>IF([1]metadata!M299="","",[1]metadata!M299)</f>
        <v>coleoptera</v>
      </c>
      <c r="N299" t="str">
        <f>IF([1]metadata!N299="","",[1]metadata!N299)</f>
        <v>Matsumoto</v>
      </c>
      <c r="O299">
        <f>IF([1]metadata!O299="","",[1]metadata!O299)</f>
        <v>36.238047000000002</v>
      </c>
      <c r="P299">
        <f>IF([1]metadata!P299="","",[1]metadata!P299)</f>
        <v>137.97198299999999</v>
      </c>
      <c r="Q299" t="str">
        <f>IF([1]metadata!Q299="","",[1]metadata!Q299)</f>
        <v/>
      </c>
      <c r="R299" t="str">
        <f>IF([1]metadata!R299="","",[1]metadata!R299)</f>
        <v/>
      </c>
      <c r="S299" t="str">
        <f>IF([1]metadata!S299="","",[1]metadata!S299)</f>
        <v/>
      </c>
      <c r="T299">
        <f>IF([1]metadata!T299="","",[1]metadata!T299)</f>
        <v>25</v>
      </c>
      <c r="U299" t="str">
        <f>IF([1]metadata!U299="","",[1]metadata!U299)</f>
        <v>global average</v>
      </c>
      <c r="V299" t="str">
        <f>IF([1]metadata!V299="","",[1]metadata!V299)</f>
        <v/>
      </c>
      <c r="W299">
        <f>IF([1]metadata!W299="","",[1]metadata!W299)</f>
        <v>46</v>
      </c>
      <c r="X299" t="str">
        <f>IF([1]metadata!X299="","",[1]metadata!X299)</f>
        <v/>
      </c>
      <c r="Y299" t="str">
        <f>IF([1]metadata!Y299="","",[1]metadata!Y299)</f>
        <v>larval</v>
      </c>
      <c r="Z299" t="str">
        <f>IF([1]metadata!Z299="","",[1]metadata!Z299)</f>
        <v/>
      </c>
    </row>
    <row r="300" spans="1:26" hidden="1" x14ac:dyDescent="0.3">
      <c r="A300">
        <f>IF([1]metadata!A300="","",[1]metadata!A300)</f>
        <v>46</v>
      </c>
      <c r="B300" t="str">
        <f>IF([1]metadata!B300="","",[1]metadata!B300)</f>
        <v>46-Komoro</v>
      </c>
      <c r="C300" t="str">
        <f>IF([1]metadata!C300="","",[1]metadata!C300)</f>
        <v>Shintani, Y; Ishikawa, Y</v>
      </c>
      <c r="D300" t="str">
        <f>IF([1]metadata!D300="","",[1]metadata!D300)</f>
        <v>Transition of diapause attributes in the hybrid zone of the two morphological types of Psacothea hilaris (Coleoptera : Cerambycidae)</v>
      </c>
      <c r="E300" t="str">
        <f>IF([1]metadata!E300="","",[1]metadata!E300)</f>
        <v>10.1093/ee/28.4.690</v>
      </c>
      <c r="F300" t="str">
        <f>IF([1]metadata!F300="","",[1]metadata!F300)</f>
        <v>y</v>
      </c>
      <c r="G300" t="str">
        <f>IF([1]metadata!G300="","",[1]metadata!G300)</f>
        <v>a</v>
      </c>
      <c r="H300" t="str">
        <f>IF([1]metadata!H300="","",[1]metadata!H300)</f>
        <v>i</v>
      </c>
      <c r="I300">
        <f>IF([1]metadata!I300="","",[1]metadata!I300)</f>
        <v>11</v>
      </c>
      <c r="J300">
        <f>IF([1]metadata!J300="",0,[1]metadata!J300)</f>
        <v>4</v>
      </c>
      <c r="K300" t="str">
        <f>IF([1]metadata!K300="","",[1]metadata!K300)</f>
        <v>n</v>
      </c>
      <c r="L300" t="str">
        <f>IF([1]metadata!L300="","",[1]metadata!L300)</f>
        <v>Psacothea hilaris</v>
      </c>
      <c r="M300" t="str">
        <f>IF([1]metadata!M300="","",[1]metadata!M300)</f>
        <v>coleoptera</v>
      </c>
      <c r="N300" t="str">
        <f>IF([1]metadata!N300="","",[1]metadata!N300)</f>
        <v>Komoro</v>
      </c>
      <c r="O300">
        <f>IF([1]metadata!O300="","",[1]metadata!O300)</f>
        <v>36.323889000000001</v>
      </c>
      <c r="P300">
        <f>IF([1]metadata!P300="","",[1]metadata!P300)</f>
        <v>138.42916700000001</v>
      </c>
      <c r="Q300" t="str">
        <f>IF([1]metadata!Q300="","",[1]metadata!Q300)</f>
        <v/>
      </c>
      <c r="R300" t="str">
        <f>IF([1]metadata!R300="","",[1]metadata!R300)</f>
        <v/>
      </c>
      <c r="S300" t="str">
        <f>IF([1]metadata!S300="","",[1]metadata!S300)</f>
        <v/>
      </c>
      <c r="T300">
        <f>IF([1]metadata!T300="","",[1]metadata!T300)</f>
        <v>25</v>
      </c>
      <c r="U300" t="str">
        <f>IF([1]metadata!U300="","",[1]metadata!U300)</f>
        <v>global average</v>
      </c>
      <c r="V300" t="str">
        <f>IF([1]metadata!V300="","",[1]metadata!V300)</f>
        <v/>
      </c>
      <c r="W300">
        <f>IF([1]metadata!W300="","",[1]metadata!W300)</f>
        <v>46</v>
      </c>
      <c r="X300" t="str">
        <f>IF([1]metadata!X300="","",[1]metadata!X300)</f>
        <v/>
      </c>
      <c r="Y300" t="str">
        <f>IF([1]metadata!Y300="","",[1]metadata!Y300)</f>
        <v>larval</v>
      </c>
      <c r="Z300" t="str">
        <f>IF([1]metadata!Z300="","",[1]metadata!Z300)</f>
        <v/>
      </c>
    </row>
    <row r="301" spans="1:26" hidden="1" x14ac:dyDescent="0.3">
      <c r="A301">
        <f>IF([1]metadata!A301="","",[1]metadata!A301)</f>
        <v>46</v>
      </c>
      <c r="B301" t="str">
        <f>IF([1]metadata!B301="","",[1]metadata!B301)</f>
        <v>46-Yokokawa</v>
      </c>
      <c r="C301" t="str">
        <f>IF([1]metadata!C301="","",[1]metadata!C301)</f>
        <v>Shintani, Y; Ishikawa, Y</v>
      </c>
      <c r="D301" t="str">
        <f>IF([1]metadata!D301="","",[1]metadata!D301)</f>
        <v>Transition of diapause attributes in the hybrid zone of the two morphological types of Psacothea hilaris (Coleoptera : Cerambycidae)</v>
      </c>
      <c r="E301" t="str">
        <f>IF([1]metadata!E301="","",[1]metadata!E301)</f>
        <v>10.1093/ee/28.4.690</v>
      </c>
      <c r="F301" t="str">
        <f>IF([1]metadata!F301="","",[1]metadata!F301)</f>
        <v>y</v>
      </c>
      <c r="G301" t="str">
        <f>IF([1]metadata!G301="","",[1]metadata!G301)</f>
        <v>a</v>
      </c>
      <c r="H301" t="str">
        <f>IF([1]metadata!H301="","",[1]metadata!H301)</f>
        <v>i</v>
      </c>
      <c r="I301">
        <f>IF([1]metadata!I301="","",[1]metadata!I301)</f>
        <v>11</v>
      </c>
      <c r="J301">
        <f>IF([1]metadata!J301="",0,[1]metadata!J301)</f>
        <v>4</v>
      </c>
      <c r="K301" t="str">
        <f>IF([1]metadata!K301="","",[1]metadata!K301)</f>
        <v>n</v>
      </c>
      <c r="L301" t="str">
        <f>IF([1]metadata!L301="","",[1]metadata!L301)</f>
        <v>Psacothea hilaris</v>
      </c>
      <c r="M301" t="str">
        <f>IF([1]metadata!M301="","",[1]metadata!M301)</f>
        <v>coleoptera</v>
      </c>
      <c r="N301" t="str">
        <f>IF([1]metadata!N301="","",[1]metadata!N301)</f>
        <v>Yokokawa</v>
      </c>
      <c r="O301">
        <f>IF([1]metadata!O301="","",[1]metadata!O301)</f>
        <v>36.323999999999998</v>
      </c>
      <c r="P301">
        <f>IF([1]metadata!P301="","",[1]metadata!P301)</f>
        <v>138.72359999999998</v>
      </c>
      <c r="Q301" t="str">
        <f>IF([1]metadata!Q301="","",[1]metadata!Q301)</f>
        <v/>
      </c>
      <c r="R301" t="str">
        <f>IF([1]metadata!R301="","",[1]metadata!R301)</f>
        <v/>
      </c>
      <c r="S301" t="str">
        <f>IF([1]metadata!S301="","",[1]metadata!S301)</f>
        <v/>
      </c>
      <c r="T301">
        <f>IF([1]metadata!T301="","",[1]metadata!T301)</f>
        <v>25</v>
      </c>
      <c r="U301" t="str">
        <f>IF([1]metadata!U301="","",[1]metadata!U301)</f>
        <v>global average</v>
      </c>
      <c r="V301" t="str">
        <f>IF([1]metadata!V301="","",[1]metadata!V301)</f>
        <v/>
      </c>
      <c r="W301">
        <f>IF([1]metadata!W301="","",[1]metadata!W301)</f>
        <v>46</v>
      </c>
      <c r="X301" t="str">
        <f>IF([1]metadata!X301="","",[1]metadata!X301)</f>
        <v/>
      </c>
      <c r="Y301" t="str">
        <f>IF([1]metadata!Y301="","",[1]metadata!Y301)</f>
        <v>larval</v>
      </c>
      <c r="Z301" t="str">
        <f>IF([1]metadata!Z301="","",[1]metadata!Z301)</f>
        <v/>
      </c>
    </row>
    <row r="302" spans="1:26" hidden="1" x14ac:dyDescent="0.3">
      <c r="A302">
        <f>IF([1]metadata!A302="","",[1]metadata!A302)</f>
        <v>46</v>
      </c>
      <c r="B302" t="str">
        <f>IF([1]metadata!B302="","",[1]metadata!B302)</f>
        <v>46-Nirasaki</v>
      </c>
      <c r="C302" t="str">
        <f>IF([1]metadata!C302="","",[1]metadata!C302)</f>
        <v>Shintani, Y; Ishikawa, Y</v>
      </c>
      <c r="D302" t="str">
        <f>IF([1]metadata!D302="","",[1]metadata!D302)</f>
        <v>Transition of diapause attributes in the hybrid zone of the two morphological types of Psacothea hilaris (Coleoptera : Cerambycidae)</v>
      </c>
      <c r="E302" t="str">
        <f>IF([1]metadata!E302="","",[1]metadata!E302)</f>
        <v>10.1093/ee/28.4.690</v>
      </c>
      <c r="F302" t="str">
        <f>IF([1]metadata!F302="","",[1]metadata!F302)</f>
        <v>y</v>
      </c>
      <c r="G302" t="str">
        <f>IF([1]metadata!G302="","",[1]metadata!G302)</f>
        <v>a</v>
      </c>
      <c r="H302" t="str">
        <f>IF([1]metadata!H302="","",[1]metadata!H302)</f>
        <v>i</v>
      </c>
      <c r="I302">
        <f>IF([1]metadata!I302="","",[1]metadata!I302)</f>
        <v>11</v>
      </c>
      <c r="J302">
        <f>IF([1]metadata!J302="",0,[1]metadata!J302)</f>
        <v>4</v>
      </c>
      <c r="K302" t="str">
        <f>IF([1]metadata!K302="","",[1]metadata!K302)</f>
        <v>n</v>
      </c>
      <c r="L302" t="str">
        <f>IF([1]metadata!L302="","",[1]metadata!L302)</f>
        <v>Psacothea hilaris</v>
      </c>
      <c r="M302" t="str">
        <f>IF([1]metadata!M302="","",[1]metadata!M302)</f>
        <v>coleoptera</v>
      </c>
      <c r="N302" t="str">
        <f>IF([1]metadata!N302="","",[1]metadata!N302)</f>
        <v>Nirasaki</v>
      </c>
      <c r="O302">
        <f>IF([1]metadata!O302="","",[1]metadata!O302)</f>
        <v>35.708888999999999</v>
      </c>
      <c r="P302">
        <f>IF([1]metadata!P302="","",[1]metadata!P302)</f>
        <v>138.446111</v>
      </c>
      <c r="Q302" t="str">
        <f>IF([1]metadata!Q302="","",[1]metadata!Q302)</f>
        <v/>
      </c>
      <c r="R302" t="str">
        <f>IF([1]metadata!R302="","",[1]metadata!R302)</f>
        <v/>
      </c>
      <c r="S302" t="str">
        <f>IF([1]metadata!S302="","",[1]metadata!S302)</f>
        <v/>
      </c>
      <c r="T302">
        <f>IF([1]metadata!T302="","",[1]metadata!T302)</f>
        <v>25</v>
      </c>
      <c r="U302" t="str">
        <f>IF([1]metadata!U302="","",[1]metadata!U302)</f>
        <v>global average</v>
      </c>
      <c r="V302" t="str">
        <f>IF([1]metadata!V302="","",[1]metadata!V302)</f>
        <v/>
      </c>
      <c r="W302">
        <f>IF([1]metadata!W302="","",[1]metadata!W302)</f>
        <v>46</v>
      </c>
      <c r="X302" t="str">
        <f>IF([1]metadata!X302="","",[1]metadata!X302)</f>
        <v/>
      </c>
      <c r="Y302" t="str">
        <f>IF([1]metadata!Y302="","",[1]metadata!Y302)</f>
        <v>larval</v>
      </c>
      <c r="Z302" t="str">
        <f>IF([1]metadata!Z302="","",[1]metadata!Z302)</f>
        <v/>
      </c>
    </row>
    <row r="303" spans="1:26" hidden="1" x14ac:dyDescent="0.3">
      <c r="A303">
        <f>IF([1]metadata!A303="","",[1]metadata!A303)</f>
        <v>46</v>
      </c>
      <c r="B303" t="str">
        <f>IF([1]metadata!B303="","",[1]metadata!B303)</f>
        <v>46-Nirasaki2</v>
      </c>
      <c r="C303" t="str">
        <f>IF([1]metadata!C303="","",[1]metadata!C303)</f>
        <v>Shintani, Y; Ishikawa, Y</v>
      </c>
      <c r="D303" t="str">
        <f>IF([1]metadata!D303="","",[1]metadata!D303)</f>
        <v>Transition of diapause attributes in the hybrid zone of the two morphological types of Psacothea hilaris (Coleoptera : Cerambycidae)</v>
      </c>
      <c r="E303" t="str">
        <f>IF([1]metadata!E303="","",[1]metadata!E303)</f>
        <v>10.1093/ee/28.4.690</v>
      </c>
      <c r="F303" t="str">
        <f>IF([1]metadata!F303="","",[1]metadata!F303)</f>
        <v>y</v>
      </c>
      <c r="G303" t="str">
        <f>IF([1]metadata!G303="","",[1]metadata!G303)</f>
        <v>a</v>
      </c>
      <c r="H303" t="str">
        <f>IF([1]metadata!H303="","",[1]metadata!H303)</f>
        <v>i</v>
      </c>
      <c r="I303">
        <f>IF([1]metadata!I303="","",[1]metadata!I303)</f>
        <v>11</v>
      </c>
      <c r="J303">
        <f>IF([1]metadata!J303="",0,[1]metadata!J303)</f>
        <v>4</v>
      </c>
      <c r="K303" t="str">
        <f>IF([1]metadata!K303="","",[1]metadata!K303)</f>
        <v>n</v>
      </c>
      <c r="L303" t="str">
        <f>IF([1]metadata!L303="","",[1]metadata!L303)</f>
        <v>Psacothea hilaris</v>
      </c>
      <c r="M303" t="str">
        <f>IF([1]metadata!M303="","",[1]metadata!M303)</f>
        <v>coleoptera</v>
      </c>
      <c r="N303" t="str">
        <f>IF([1]metadata!N303="","",[1]metadata!N303)</f>
        <v>Nirasaki2</v>
      </c>
      <c r="O303">
        <f>IF([1]metadata!O303="","",[1]metadata!O303)</f>
        <v>35.708888999999999</v>
      </c>
      <c r="P303">
        <f>IF([1]metadata!P303="","",[1]metadata!P303)</f>
        <v>138.446111</v>
      </c>
      <c r="Q303" t="str">
        <f>IF([1]metadata!Q303="","",[1]metadata!Q303)</f>
        <v/>
      </c>
      <c r="R303" t="str">
        <f>IF([1]metadata!R303="","",[1]metadata!R303)</f>
        <v/>
      </c>
      <c r="S303" t="str">
        <f>IF([1]metadata!S303="","",[1]metadata!S303)</f>
        <v/>
      </c>
      <c r="T303">
        <f>IF([1]metadata!T303="","",[1]metadata!T303)</f>
        <v>25</v>
      </c>
      <c r="U303" t="str">
        <f>IF([1]metadata!U303="","",[1]metadata!U303)</f>
        <v>global average</v>
      </c>
      <c r="V303" t="str">
        <f>IF([1]metadata!V303="","",[1]metadata!V303)</f>
        <v/>
      </c>
      <c r="W303">
        <f>IF([1]metadata!W303="","",[1]metadata!W303)</f>
        <v>46</v>
      </c>
      <c r="X303" t="str">
        <f>IF([1]metadata!X303="","",[1]metadata!X303)</f>
        <v/>
      </c>
      <c r="Y303" t="str">
        <f>IF([1]metadata!Y303="","",[1]metadata!Y303)</f>
        <v>larval</v>
      </c>
      <c r="Z303" t="str">
        <f>IF([1]metadata!Z303="","",[1]metadata!Z303)</f>
        <v/>
      </c>
    </row>
    <row r="304" spans="1:26" hidden="1" x14ac:dyDescent="0.3">
      <c r="A304">
        <f>IF([1]metadata!A304="","",[1]metadata!A304)</f>
        <v>46</v>
      </c>
      <c r="B304" t="str">
        <f>IF([1]metadata!B304="","",[1]metadata!B304)</f>
        <v>46-Nirasaki3</v>
      </c>
      <c r="C304" t="str">
        <f>IF([1]metadata!C304="","",[1]metadata!C304)</f>
        <v>Shintani, Y; Ishikawa, Y</v>
      </c>
      <c r="D304" t="str">
        <f>IF([1]metadata!D304="","",[1]metadata!D304)</f>
        <v>Transition of diapause attributes in the hybrid zone of the two morphological types of Psacothea hilaris (Coleoptera : Cerambycidae)</v>
      </c>
      <c r="E304" t="str">
        <f>IF([1]metadata!E304="","",[1]metadata!E304)</f>
        <v>10.1093/ee/28.4.690</v>
      </c>
      <c r="F304" t="str">
        <f>IF([1]metadata!F304="","",[1]metadata!F304)</f>
        <v>y</v>
      </c>
      <c r="G304" t="str">
        <f>IF([1]metadata!G304="","",[1]metadata!G304)</f>
        <v>a</v>
      </c>
      <c r="H304" t="str">
        <f>IF([1]metadata!H304="","",[1]metadata!H304)</f>
        <v>i</v>
      </c>
      <c r="I304">
        <f>IF([1]metadata!I304="","",[1]metadata!I304)</f>
        <v>11</v>
      </c>
      <c r="J304">
        <f>IF([1]metadata!J304="",0,[1]metadata!J304)</f>
        <v>4</v>
      </c>
      <c r="K304" t="str">
        <f>IF([1]metadata!K304="","",[1]metadata!K304)</f>
        <v>n</v>
      </c>
      <c r="L304" t="str">
        <f>IF([1]metadata!L304="","",[1]metadata!L304)</f>
        <v>Psacothea hilaris</v>
      </c>
      <c r="M304" t="str">
        <f>IF([1]metadata!M304="","",[1]metadata!M304)</f>
        <v>coleoptera</v>
      </c>
      <c r="N304" t="str">
        <f>IF([1]metadata!N304="","",[1]metadata!N304)</f>
        <v>Nirasaki3</v>
      </c>
      <c r="O304">
        <f>IF([1]metadata!O304="","",[1]metadata!O304)</f>
        <v>35.708888999999999</v>
      </c>
      <c r="P304">
        <f>IF([1]metadata!P304="","",[1]metadata!P304)</f>
        <v>138.446111</v>
      </c>
      <c r="Q304" t="str">
        <f>IF([1]metadata!Q304="","",[1]metadata!Q304)</f>
        <v/>
      </c>
      <c r="R304" t="str">
        <f>IF([1]metadata!R304="","",[1]metadata!R304)</f>
        <v/>
      </c>
      <c r="S304" t="str">
        <f>IF([1]metadata!S304="","",[1]metadata!S304)</f>
        <v/>
      </c>
      <c r="T304">
        <f>IF([1]metadata!T304="","",[1]metadata!T304)</f>
        <v>25</v>
      </c>
      <c r="U304" t="str">
        <f>IF([1]metadata!U304="","",[1]metadata!U304)</f>
        <v>global average</v>
      </c>
      <c r="V304" t="str">
        <f>IF([1]metadata!V304="","",[1]metadata!V304)</f>
        <v/>
      </c>
      <c r="W304">
        <f>IF([1]metadata!W304="","",[1]metadata!W304)</f>
        <v>46</v>
      </c>
      <c r="X304" t="str">
        <f>IF([1]metadata!X304="","",[1]metadata!X304)</f>
        <v/>
      </c>
      <c r="Y304" t="str">
        <f>IF([1]metadata!Y304="","",[1]metadata!Y304)</f>
        <v>larval</v>
      </c>
      <c r="Z304" t="str">
        <f>IF([1]metadata!Z304="","",[1]metadata!Z304)</f>
        <v/>
      </c>
    </row>
    <row r="305" spans="1:26" hidden="1" x14ac:dyDescent="0.3">
      <c r="A305">
        <f>IF([1]metadata!A305="","",[1]metadata!A305)</f>
        <v>46</v>
      </c>
      <c r="B305" t="str">
        <f>IF([1]metadata!B305="","",[1]metadata!B305)</f>
        <v>46-Hatsukari</v>
      </c>
      <c r="C305" t="str">
        <f>IF([1]metadata!C305="","",[1]metadata!C305)</f>
        <v>Shintani, Y; Ishikawa, Y</v>
      </c>
      <c r="D305" t="str">
        <f>IF([1]metadata!D305="","",[1]metadata!D305)</f>
        <v>Transition of diapause attributes in the hybrid zone of the two morphological types of Psacothea hilaris (Coleoptera : Cerambycidae)</v>
      </c>
      <c r="E305" t="str">
        <f>IF([1]metadata!E305="","",[1]metadata!E305)</f>
        <v>10.1093/ee/28.4.690</v>
      </c>
      <c r="F305" t="str">
        <f>IF([1]metadata!F305="","",[1]metadata!F305)</f>
        <v>y</v>
      </c>
      <c r="G305" t="str">
        <f>IF([1]metadata!G305="","",[1]metadata!G305)</f>
        <v>a</v>
      </c>
      <c r="H305" t="str">
        <f>IF([1]metadata!H305="","",[1]metadata!H305)</f>
        <v>i</v>
      </c>
      <c r="I305">
        <f>IF([1]metadata!I305="","",[1]metadata!I305)</f>
        <v>11</v>
      </c>
      <c r="J305">
        <f>IF([1]metadata!J305="",0,[1]metadata!J305)</f>
        <v>4</v>
      </c>
      <c r="K305" t="str">
        <f>IF([1]metadata!K305="","",[1]metadata!K305)</f>
        <v>n</v>
      </c>
      <c r="L305" t="str">
        <f>IF([1]metadata!L305="","",[1]metadata!L305)</f>
        <v>Psacothea hilaris</v>
      </c>
      <c r="M305" t="str">
        <f>IF([1]metadata!M305="","",[1]metadata!M305)</f>
        <v>coleoptera</v>
      </c>
      <c r="N305" t="str">
        <f>IF([1]metadata!N305="","",[1]metadata!N305)</f>
        <v>Hatsukari</v>
      </c>
      <c r="O305">
        <f>IF([1]metadata!O305="","",[1]metadata!O305)</f>
        <v>35.610556000000003</v>
      </c>
      <c r="P305">
        <f>IF([1]metadata!P305="","",[1]metadata!P305)</f>
        <v>138.94</v>
      </c>
      <c r="Q305" t="str">
        <f>IF([1]metadata!Q305="","",[1]metadata!Q305)</f>
        <v/>
      </c>
      <c r="R305" t="str">
        <f>IF([1]metadata!R305="","",[1]metadata!R305)</f>
        <v/>
      </c>
      <c r="S305" t="str">
        <f>IF([1]metadata!S305="","",[1]metadata!S305)</f>
        <v/>
      </c>
      <c r="T305">
        <f>IF([1]metadata!T305="","",[1]metadata!T305)</f>
        <v>25</v>
      </c>
      <c r="U305" t="str">
        <f>IF([1]metadata!U305="","",[1]metadata!U305)</f>
        <v>global average</v>
      </c>
      <c r="V305" t="str">
        <f>IF([1]metadata!V305="","",[1]metadata!V305)</f>
        <v/>
      </c>
      <c r="W305">
        <f>IF([1]metadata!W305="","",[1]metadata!W305)</f>
        <v>46</v>
      </c>
      <c r="X305" t="str">
        <f>IF([1]metadata!X305="","",[1]metadata!X305)</f>
        <v/>
      </c>
      <c r="Y305" t="str">
        <f>IF([1]metadata!Y305="","",[1]metadata!Y305)</f>
        <v>larval</v>
      </c>
      <c r="Z305" t="str">
        <f>IF([1]metadata!Z305="","",[1]metadata!Z305)</f>
        <v/>
      </c>
    </row>
    <row r="306" spans="1:26" hidden="1" x14ac:dyDescent="0.3">
      <c r="A306">
        <f>IF([1]metadata!A306="","",[1]metadata!A306)</f>
        <v>46</v>
      </c>
      <c r="B306" t="str">
        <f>IF([1]metadata!B306="","",[1]metadata!B306)</f>
        <v>46-Hatsukari2</v>
      </c>
      <c r="C306" t="str">
        <f>IF([1]metadata!C306="","",[1]metadata!C306)</f>
        <v>Shintani, Y; Ishikawa, Y</v>
      </c>
      <c r="D306" t="str">
        <f>IF([1]metadata!D306="","",[1]metadata!D306)</f>
        <v>Transition of diapause attributes in the hybrid zone of the two morphological types of Psacothea hilaris (Coleoptera : Cerambycidae)</v>
      </c>
      <c r="E306" t="str">
        <f>IF([1]metadata!E306="","",[1]metadata!E306)</f>
        <v>10.1093/ee/28.4.690</v>
      </c>
      <c r="F306" t="str">
        <f>IF([1]metadata!F306="","",[1]metadata!F306)</f>
        <v>y</v>
      </c>
      <c r="G306" t="str">
        <f>IF([1]metadata!G306="","",[1]metadata!G306)</f>
        <v>a</v>
      </c>
      <c r="H306" t="str">
        <f>IF([1]metadata!H306="","",[1]metadata!H306)</f>
        <v>i</v>
      </c>
      <c r="I306">
        <f>IF([1]metadata!I306="","",[1]metadata!I306)</f>
        <v>11</v>
      </c>
      <c r="J306">
        <f>IF([1]metadata!J306="",0,[1]metadata!J306)</f>
        <v>4</v>
      </c>
      <c r="K306" t="str">
        <f>IF([1]metadata!K306="","",[1]metadata!K306)</f>
        <v>n</v>
      </c>
      <c r="L306" t="str">
        <f>IF([1]metadata!L306="","",[1]metadata!L306)</f>
        <v>Psacothea hilaris</v>
      </c>
      <c r="M306" t="str">
        <f>IF([1]metadata!M306="","",[1]metadata!M306)</f>
        <v>coleoptera</v>
      </c>
      <c r="N306" t="str">
        <f>IF([1]metadata!N306="","",[1]metadata!N306)</f>
        <v>Hatsukari2</v>
      </c>
      <c r="O306">
        <f>IF([1]metadata!O306="","",[1]metadata!O306)</f>
        <v>35.610556000000003</v>
      </c>
      <c r="P306">
        <f>IF([1]metadata!P306="","",[1]metadata!P306)</f>
        <v>138.94</v>
      </c>
      <c r="Q306" t="str">
        <f>IF([1]metadata!Q306="","",[1]metadata!Q306)</f>
        <v/>
      </c>
      <c r="R306" t="str">
        <f>IF([1]metadata!R306="","",[1]metadata!R306)</f>
        <v/>
      </c>
      <c r="S306" t="str">
        <f>IF([1]metadata!S306="","",[1]metadata!S306)</f>
        <v/>
      </c>
      <c r="T306">
        <f>IF([1]metadata!T306="","",[1]metadata!T306)</f>
        <v>25</v>
      </c>
      <c r="U306" t="str">
        <f>IF([1]metadata!U306="","",[1]metadata!U306)</f>
        <v>global average</v>
      </c>
      <c r="V306" t="str">
        <f>IF([1]metadata!V306="","",[1]metadata!V306)</f>
        <v/>
      </c>
      <c r="W306">
        <f>IF([1]metadata!W306="","",[1]metadata!W306)</f>
        <v>46</v>
      </c>
      <c r="X306" t="str">
        <f>IF([1]metadata!X306="","",[1]metadata!X306)</f>
        <v/>
      </c>
      <c r="Y306" t="str">
        <f>IF([1]metadata!Y306="","",[1]metadata!Y306)</f>
        <v>larval</v>
      </c>
      <c r="Z306" t="str">
        <f>IF([1]metadata!Z306="","",[1]metadata!Z306)</f>
        <v/>
      </c>
    </row>
    <row r="307" spans="1:26" hidden="1" x14ac:dyDescent="0.3">
      <c r="A307">
        <f>IF([1]metadata!A307="","",[1]metadata!A307)</f>
        <v>46</v>
      </c>
      <c r="B307" t="str">
        <f>IF([1]metadata!B307="","",[1]metadata!B307)</f>
        <v>46-Sagamihara</v>
      </c>
      <c r="C307" t="str">
        <f>IF([1]metadata!C307="","",[1]metadata!C307)</f>
        <v>Shintani, Y; Ishikawa, Y</v>
      </c>
      <c r="D307" t="str">
        <f>IF([1]metadata!D307="","",[1]metadata!D307)</f>
        <v>Transition of diapause attributes in the hybrid zone of the two morphological types of Psacothea hilaris (Coleoptera : Cerambycidae)</v>
      </c>
      <c r="E307" t="str">
        <f>IF([1]metadata!E307="","",[1]metadata!E307)</f>
        <v>10.1093/ee/28.4.690</v>
      </c>
      <c r="F307" t="str">
        <f>IF([1]metadata!F307="","",[1]metadata!F307)</f>
        <v>y</v>
      </c>
      <c r="G307" t="str">
        <f>IF([1]metadata!G307="","",[1]metadata!G307)</f>
        <v>a</v>
      </c>
      <c r="H307" t="str">
        <f>IF([1]metadata!H307="","",[1]metadata!H307)</f>
        <v>i</v>
      </c>
      <c r="I307">
        <f>IF([1]metadata!I307="","",[1]metadata!I307)</f>
        <v>11</v>
      </c>
      <c r="J307">
        <f>IF([1]metadata!J307="",0,[1]metadata!J307)</f>
        <v>4</v>
      </c>
      <c r="K307" t="str">
        <f>IF([1]metadata!K307="","",[1]metadata!K307)</f>
        <v>n</v>
      </c>
      <c r="L307" t="str">
        <f>IF([1]metadata!L307="","",[1]metadata!L307)</f>
        <v>Psacothea hilaris</v>
      </c>
      <c r="M307" t="str">
        <f>IF([1]metadata!M307="","",[1]metadata!M307)</f>
        <v>coleoptera</v>
      </c>
      <c r="N307" t="str">
        <f>IF([1]metadata!N307="","",[1]metadata!N307)</f>
        <v>Sagamihara</v>
      </c>
      <c r="O307">
        <f>IF([1]metadata!O307="","",[1]metadata!O307)</f>
        <v>35.571389000000003</v>
      </c>
      <c r="P307">
        <f>IF([1]metadata!P307="","",[1]metadata!P307)</f>
        <v>139.373333</v>
      </c>
      <c r="Q307" t="str">
        <f>IF([1]metadata!Q307="","",[1]metadata!Q307)</f>
        <v/>
      </c>
      <c r="R307" t="str">
        <f>IF([1]metadata!R307="","",[1]metadata!R307)</f>
        <v/>
      </c>
      <c r="S307" t="str">
        <f>IF([1]metadata!S307="","",[1]metadata!S307)</f>
        <v/>
      </c>
      <c r="T307">
        <f>IF([1]metadata!T307="","",[1]metadata!T307)</f>
        <v>25</v>
      </c>
      <c r="U307" t="str">
        <f>IF([1]metadata!U307="","",[1]metadata!U307)</f>
        <v>global average</v>
      </c>
      <c r="V307" t="str">
        <f>IF([1]metadata!V307="","",[1]metadata!V307)</f>
        <v/>
      </c>
      <c r="W307">
        <f>IF([1]metadata!W307="","",[1]metadata!W307)</f>
        <v>46</v>
      </c>
      <c r="X307" t="str">
        <f>IF([1]metadata!X307="","",[1]metadata!X307)</f>
        <v/>
      </c>
      <c r="Y307" t="str">
        <f>IF([1]metadata!Y307="","",[1]metadata!Y307)</f>
        <v>larval</v>
      </c>
      <c r="Z307" t="str">
        <f>IF([1]metadata!Z307="","",[1]metadata!Z307)</f>
        <v/>
      </c>
    </row>
    <row r="308" spans="1:26" hidden="1" x14ac:dyDescent="0.3">
      <c r="A308">
        <f>IF([1]metadata!A308="","",[1]metadata!A308)</f>
        <v>47</v>
      </c>
      <c r="B308" t="str">
        <f>IF([1]metadata!B308="","",[1]metadata!B308)</f>
        <v>47-Akita</v>
      </c>
      <c r="C308" t="str">
        <f>IF([1]metadata!C308="","",[1]metadata!C308)</f>
        <v>Shintani, Y; Tatsuki, S; Ishikawa, Y</v>
      </c>
      <c r="D308" t="str">
        <f>IF([1]metadata!D308="","",[1]metadata!D308)</f>
        <v>Geographic variation of photoperiodic response in larval development of the yellow-spotted longicorn beetle, Psacothea hilaris (PASCOE) (Coleoptera: Cerambycidae)</v>
      </c>
      <c r="E308" t="str">
        <f>IF([1]metadata!E308="","",[1]metadata!E308)</f>
        <v>10.1303/aez.31.495</v>
      </c>
      <c r="F308" t="str">
        <f>IF([1]metadata!F308="","",[1]metadata!F308)</f>
        <v>y</v>
      </c>
      <c r="G308" t="str">
        <f>IF([1]metadata!G308="","",[1]metadata!G308)</f>
        <v>a</v>
      </c>
      <c r="H308" t="str">
        <f>IF([1]metadata!H308="","",[1]metadata!H308)</f>
        <v>i</v>
      </c>
      <c r="I308">
        <f>IF([1]metadata!I308="","",[1]metadata!I308)</f>
        <v>4</v>
      </c>
      <c r="J308">
        <f>IF([1]metadata!J308="",0,[1]metadata!J308)</f>
        <v>5</v>
      </c>
      <c r="K308" t="str">
        <f>IF([1]metadata!K308="","",[1]metadata!K308)</f>
        <v/>
      </c>
      <c r="L308" t="str">
        <f>IF([1]metadata!L308="","",[1]metadata!L308)</f>
        <v>Psacothea hilaris</v>
      </c>
      <c r="M308" t="str">
        <f>IF([1]metadata!M308="","",[1]metadata!M308)</f>
        <v>coleoptera</v>
      </c>
      <c r="N308" t="str">
        <f>IF([1]metadata!N308="","",[1]metadata!N308)</f>
        <v>Akita</v>
      </c>
      <c r="O308">
        <f>IF([1]metadata!O308="","",[1]metadata!O308)</f>
        <v>39.72</v>
      </c>
      <c r="P308">
        <f>IF([1]metadata!P308="","",[1]metadata!P308)</f>
        <v>140.10249999999999</v>
      </c>
      <c r="Q308" t="str">
        <f>IF([1]metadata!Q308="","",[1]metadata!Q308)</f>
        <v/>
      </c>
      <c r="R308" t="str">
        <f>IF([1]metadata!R308="","",[1]metadata!R308)</f>
        <v/>
      </c>
      <c r="S308" t="str">
        <f>IF([1]metadata!S308="","",[1]metadata!S308)</f>
        <v/>
      </c>
      <c r="T308">
        <f>IF([1]metadata!T308="","",[1]metadata!T308)</f>
        <v>20</v>
      </c>
      <c r="U308" t="str">
        <f>IF([1]metadata!U308="","",[1]metadata!U308)</f>
        <v>global average</v>
      </c>
      <c r="V308" t="str">
        <f>IF([1]metadata!V308="","",[1]metadata!V308)</f>
        <v/>
      </c>
      <c r="W308">
        <f>IF([1]metadata!W308="","",[1]metadata!W308)</f>
        <v>47</v>
      </c>
      <c r="X308" t="str">
        <f>IF([1]metadata!X308="","",[1]metadata!X308)</f>
        <v/>
      </c>
      <c r="Y308" t="str">
        <f>IF([1]metadata!Y308="","",[1]metadata!Y308)</f>
        <v>larval</v>
      </c>
      <c r="Z308" t="str">
        <f>IF([1]metadata!Z308="","",[1]metadata!Z308)</f>
        <v/>
      </c>
    </row>
    <row r="309" spans="1:26" hidden="1" x14ac:dyDescent="0.3">
      <c r="A309">
        <f>IF([1]metadata!A309="","",[1]metadata!A309)</f>
        <v>47</v>
      </c>
      <c r="B309" t="str">
        <f>IF([1]metadata!B309="","",[1]metadata!B309)</f>
        <v>47- Ayabe</v>
      </c>
      <c r="C309" t="str">
        <f>IF([1]metadata!C309="","",[1]metadata!C309)</f>
        <v>Shintani, Y; Tatsuki, S; Ishikawa, Y</v>
      </c>
      <c r="D309" t="str">
        <f>IF([1]metadata!D309="","",[1]metadata!D309)</f>
        <v>Geographic variation of photoperiodic response in larval development of the yellow-spotted longicorn beetle, Psacothea hilaris (PASCOE) (Coleoptera: Cerambycidae)</v>
      </c>
      <c r="E309" t="str">
        <f>IF([1]metadata!E309="","",[1]metadata!E309)</f>
        <v>10.1303/aez.31.495</v>
      </c>
      <c r="F309" t="str">
        <f>IF([1]metadata!F309="","",[1]metadata!F309)</f>
        <v>y</v>
      </c>
      <c r="G309" t="str">
        <f>IF([1]metadata!G309="","",[1]metadata!G309)</f>
        <v>a</v>
      </c>
      <c r="H309" t="str">
        <f>IF([1]metadata!H309="","",[1]metadata!H309)</f>
        <v>i</v>
      </c>
      <c r="I309">
        <f>IF([1]metadata!I309="","",[1]metadata!I309)</f>
        <v>4</v>
      </c>
      <c r="J309">
        <f>IF([1]metadata!J309="",0,[1]metadata!J309)</f>
        <v>5</v>
      </c>
      <c r="K309" t="str">
        <f>IF([1]metadata!K309="","",[1]metadata!K309)</f>
        <v/>
      </c>
      <c r="L309" t="str">
        <f>IF([1]metadata!L309="","",[1]metadata!L309)</f>
        <v>Psacothea hilaris</v>
      </c>
      <c r="M309" t="str">
        <f>IF([1]metadata!M309="","",[1]metadata!M309)</f>
        <v>coleoptera</v>
      </c>
      <c r="N309" t="str">
        <f>IF([1]metadata!N309="","",[1]metadata!N309)</f>
        <v xml:space="preserve"> Ayabe</v>
      </c>
      <c r="O309">
        <f>IF([1]metadata!O309="","",[1]metadata!O309)</f>
        <v>35.299999999999997</v>
      </c>
      <c r="P309">
        <f>IF([1]metadata!P309="","",[1]metadata!P309)</f>
        <v>135.26666700000001</v>
      </c>
      <c r="Q309" t="str">
        <f>IF([1]metadata!Q309="","",[1]metadata!Q309)</f>
        <v/>
      </c>
      <c r="R309" t="str">
        <f>IF([1]metadata!R309="","",[1]metadata!R309)</f>
        <v/>
      </c>
      <c r="S309" t="str">
        <f>IF([1]metadata!S309="","",[1]metadata!S309)</f>
        <v/>
      </c>
      <c r="T309">
        <f>IF([1]metadata!T309="","",[1]metadata!T309)</f>
        <v>20</v>
      </c>
      <c r="U309" t="str">
        <f>IF([1]metadata!U309="","",[1]metadata!U309)</f>
        <v>global average</v>
      </c>
      <c r="V309" t="str">
        <f>IF([1]metadata!V309="","",[1]metadata!V309)</f>
        <v/>
      </c>
      <c r="W309">
        <f>IF([1]metadata!W309="","",[1]metadata!W309)</f>
        <v>47</v>
      </c>
      <c r="X309" t="str">
        <f>IF([1]metadata!X309="","",[1]metadata!X309)</f>
        <v/>
      </c>
      <c r="Y309" t="str">
        <f>IF([1]metadata!Y309="","",[1]metadata!Y309)</f>
        <v>larval</v>
      </c>
      <c r="Z309" t="str">
        <f>IF([1]metadata!Z309="","",[1]metadata!Z309)</f>
        <v/>
      </c>
    </row>
    <row r="310" spans="1:26" hidden="1" x14ac:dyDescent="0.3">
      <c r="A310">
        <f>IF([1]metadata!A310="","",[1]metadata!A310)</f>
        <v>47</v>
      </c>
      <c r="B310" t="str">
        <f>IF([1]metadata!B310="","",[1]metadata!B310)</f>
        <v>47- Ino</v>
      </c>
      <c r="C310" t="str">
        <f>IF([1]metadata!C310="","",[1]metadata!C310)</f>
        <v>Shintani, Y; Tatsuki, S; Ishikawa, Y</v>
      </c>
      <c r="D310" t="str">
        <f>IF([1]metadata!D310="","",[1]metadata!D310)</f>
        <v>Geographic variation of photoperiodic response in larval development of the yellow-spotted longicorn beetle, Psacothea hilaris (PASCOE) (Coleoptera: Cerambycidae)</v>
      </c>
      <c r="E310" t="str">
        <f>IF([1]metadata!E310="","",[1]metadata!E310)</f>
        <v>10.1303/aez.31.495</v>
      </c>
      <c r="F310" t="str">
        <f>IF([1]metadata!F310="","",[1]metadata!F310)</f>
        <v>y</v>
      </c>
      <c r="G310" t="str">
        <f>IF([1]metadata!G310="","",[1]metadata!G310)</f>
        <v>a</v>
      </c>
      <c r="H310" t="str">
        <f>IF([1]metadata!H310="","",[1]metadata!H310)</f>
        <v>i</v>
      </c>
      <c r="I310">
        <f>IF([1]metadata!I310="","",[1]metadata!I310)</f>
        <v>4</v>
      </c>
      <c r="J310">
        <f>IF([1]metadata!J310="",0,[1]metadata!J310)</f>
        <v>5</v>
      </c>
      <c r="K310" t="str">
        <f>IF([1]metadata!K310="","",[1]metadata!K310)</f>
        <v/>
      </c>
      <c r="L310" t="str">
        <f>IF([1]metadata!L310="","",[1]metadata!L310)</f>
        <v>Psacothea hilaris</v>
      </c>
      <c r="M310" t="str">
        <f>IF([1]metadata!M310="","",[1]metadata!M310)</f>
        <v>coleoptera</v>
      </c>
      <c r="N310" t="str">
        <f>IF([1]metadata!N310="","",[1]metadata!N310)</f>
        <v xml:space="preserve"> Ino</v>
      </c>
      <c r="O310">
        <f>IF([1]metadata!O310="","",[1]metadata!O310)</f>
        <v>33.549999999999997</v>
      </c>
      <c r="P310">
        <f>IF([1]metadata!P310="","",[1]metadata!P310)</f>
        <v>133.433333</v>
      </c>
      <c r="Q310" t="str">
        <f>IF([1]metadata!Q310="","",[1]metadata!Q310)</f>
        <v/>
      </c>
      <c r="R310" t="str">
        <f>IF([1]metadata!R310="","",[1]metadata!R310)</f>
        <v/>
      </c>
      <c r="S310" t="str">
        <f>IF([1]metadata!S310="","",[1]metadata!S310)</f>
        <v/>
      </c>
      <c r="T310">
        <f>IF([1]metadata!T310="","",[1]metadata!T310)</f>
        <v>20</v>
      </c>
      <c r="U310" t="str">
        <f>IF([1]metadata!U310="","",[1]metadata!U310)</f>
        <v>global average</v>
      </c>
      <c r="V310" t="str">
        <f>IF([1]metadata!V310="","",[1]metadata!V310)</f>
        <v/>
      </c>
      <c r="W310">
        <f>IF([1]metadata!W310="","",[1]metadata!W310)</f>
        <v>47</v>
      </c>
      <c r="X310" t="str">
        <f>IF([1]metadata!X310="","",[1]metadata!X310)</f>
        <v/>
      </c>
      <c r="Y310" t="str">
        <f>IF([1]metadata!Y310="","",[1]metadata!Y310)</f>
        <v>larval</v>
      </c>
      <c r="Z310" t="str">
        <f>IF([1]metadata!Z310="","",[1]metadata!Z310)</f>
        <v/>
      </c>
    </row>
    <row r="311" spans="1:26" hidden="1" x14ac:dyDescent="0.3">
      <c r="A311">
        <f>IF([1]metadata!A311="","",[1]metadata!A311)</f>
        <v>47</v>
      </c>
      <c r="B311" t="str">
        <f>IF([1]metadata!B311="","",[1]metadata!B311)</f>
        <v>47- Naze</v>
      </c>
      <c r="C311" t="str">
        <f>IF([1]metadata!C311="","",[1]metadata!C311)</f>
        <v>Shintani, Y; Tatsuki, S; Ishikawa, Y</v>
      </c>
      <c r="D311" t="str">
        <f>IF([1]metadata!D311="","",[1]metadata!D311)</f>
        <v>Geographic variation of photoperiodic response in larval development of the yellow-spotted longicorn beetle, Psacothea hilaris (PASCOE) (Coleoptera: Cerambycidae)</v>
      </c>
      <c r="E311" t="str">
        <f>IF([1]metadata!E311="","",[1]metadata!E311)</f>
        <v>10.1303/aez.31.495</v>
      </c>
      <c r="F311" t="str">
        <f>IF([1]metadata!F311="","",[1]metadata!F311)</f>
        <v>y</v>
      </c>
      <c r="G311" t="str">
        <f>IF([1]metadata!G311="","",[1]metadata!G311)</f>
        <v>a</v>
      </c>
      <c r="H311" t="str">
        <f>IF([1]metadata!H311="","",[1]metadata!H311)</f>
        <v>i</v>
      </c>
      <c r="I311">
        <f>IF([1]metadata!I311="","",[1]metadata!I311)</f>
        <v>4</v>
      </c>
      <c r="J311">
        <f>IF([1]metadata!J311="",0,[1]metadata!J311)</f>
        <v>5</v>
      </c>
      <c r="K311" t="str">
        <f>IF([1]metadata!K311="","",[1]metadata!K311)</f>
        <v/>
      </c>
      <c r="L311" t="str">
        <f>IF([1]metadata!L311="","",[1]metadata!L311)</f>
        <v>Psacothea hilaris</v>
      </c>
      <c r="M311" t="str">
        <f>IF([1]metadata!M311="","",[1]metadata!M311)</f>
        <v>coleoptera</v>
      </c>
      <c r="N311" t="str">
        <f>IF([1]metadata!N311="","",[1]metadata!N311)</f>
        <v xml:space="preserve"> Naze</v>
      </c>
      <c r="O311">
        <f>IF([1]metadata!O311="","",[1]metadata!O311)</f>
        <v>28.377247000000001</v>
      </c>
      <c r="P311">
        <f>IF([1]metadata!P311="","",[1]metadata!P311)</f>
        <v>129.493742</v>
      </c>
      <c r="Q311" t="str">
        <f>IF([1]metadata!Q311="","",[1]metadata!Q311)</f>
        <v/>
      </c>
      <c r="R311" t="str">
        <f>IF([1]metadata!R311="","",[1]metadata!R311)</f>
        <v/>
      </c>
      <c r="S311" t="str">
        <f>IF([1]metadata!S311="","",[1]metadata!S311)</f>
        <v/>
      </c>
      <c r="T311">
        <f>IF([1]metadata!T311="","",[1]metadata!T311)</f>
        <v>20</v>
      </c>
      <c r="U311" t="str">
        <f>IF([1]metadata!U311="","",[1]metadata!U311)</f>
        <v>global average</v>
      </c>
      <c r="V311" t="str">
        <f>IF([1]metadata!V311="","",[1]metadata!V311)</f>
        <v/>
      </c>
      <c r="W311">
        <f>IF([1]metadata!W311="","",[1]metadata!W311)</f>
        <v>47</v>
      </c>
      <c r="X311" t="str">
        <f>IF([1]metadata!X311="","",[1]metadata!X311)</f>
        <v/>
      </c>
      <c r="Y311" t="str">
        <f>IF([1]metadata!Y311="","",[1]metadata!Y311)</f>
        <v>larval</v>
      </c>
      <c r="Z311" t="str">
        <f>IF([1]metadata!Z311="","",[1]metadata!Z311)</f>
        <v/>
      </c>
    </row>
    <row r="312" spans="1:26" hidden="1" x14ac:dyDescent="0.3">
      <c r="A312">
        <f>IF([1]metadata!A312="","",[1]metadata!A312)</f>
        <v>48</v>
      </c>
      <c r="B312" t="str">
        <f>IF([1]metadata!B312="","",[1]metadata!B312)</f>
        <v>48- UNDERCIV</v>
      </c>
      <c r="C312" t="str">
        <f>IF([1]metadata!C312="","",[1]metadata!C312)</f>
        <v>SHROYER, DA; CRAIG, GB</v>
      </c>
      <c r="D312" t="str">
        <f>IF([1]metadata!D312="","",[1]metadata!D312)</f>
        <v>EGG DIAPAUSE IN AEDES-TRISERIATUS (DIPTERA, CULICIDAE) - GEOGRAPHIC-VARIATION IN PHOTOPERIODIC RESPONSE AND FACTORS INFLUENCING DIAPAUSE TERMINATION</v>
      </c>
      <c r="E312" t="str">
        <f>IF([1]metadata!E312="","",[1]metadata!E312)</f>
        <v>10.1093/jmedent/20.6.601</v>
      </c>
      <c r="F312" t="str">
        <f>IF([1]metadata!F312="","",[1]metadata!F312)</f>
        <v>y</v>
      </c>
      <c r="G312" t="str">
        <f>IF([1]metadata!G312="","",[1]metadata!G312)</f>
        <v>a</v>
      </c>
      <c r="H312" t="str">
        <f>IF([1]metadata!H312="","",[1]metadata!H312)</f>
        <v>i</v>
      </c>
      <c r="I312">
        <f>IF([1]metadata!I312="","",[1]metadata!I312)</f>
        <v>9</v>
      </c>
      <c r="J312">
        <f>IF([1]metadata!J312="",0,[1]metadata!J312)</f>
        <v>9</v>
      </c>
      <c r="K312" t="str">
        <f>IF([1]metadata!K312="","",[1]metadata!K312)</f>
        <v>n</v>
      </c>
      <c r="L312" t="str">
        <f>IF([1]metadata!L312="","",[1]metadata!L312)</f>
        <v>Aedes triseratius</v>
      </c>
      <c r="M312" t="str">
        <f>IF([1]metadata!M312="","",[1]metadata!M312)</f>
        <v>diptera</v>
      </c>
      <c r="N312" t="str">
        <f>IF([1]metadata!N312="","",[1]metadata!N312)</f>
        <v xml:space="preserve"> UNDERCIV</v>
      </c>
      <c r="O312">
        <f>IF([1]metadata!O312="","",[1]metadata!O312)</f>
        <v>46.154722</v>
      </c>
      <c r="P312">
        <f>IF([1]metadata!P312="","",[1]metadata!P312)</f>
        <v>-89.385278</v>
      </c>
      <c r="Q312">
        <f>IF([1]metadata!Q312="","",[1]metadata!Q312)</f>
        <v>0.01</v>
      </c>
      <c r="R312" t="str">
        <f>IF([1]metadata!R312="","",[1]metadata!R312)</f>
        <v/>
      </c>
      <c r="S312" t="str">
        <f>IF([1]metadata!S312="","",[1]metadata!S312)</f>
        <v/>
      </c>
      <c r="T312">
        <f>IF([1]metadata!T312="","",[1]metadata!T312)</f>
        <v>90</v>
      </c>
      <c r="U312" t="str">
        <f>IF([1]metadata!U312="","",[1]metadata!U312)</f>
        <v>global average</v>
      </c>
      <c r="V312" t="str">
        <f>IF([1]metadata!V312="","",[1]metadata!V312)</f>
        <v/>
      </c>
      <c r="W312">
        <f>IF([1]metadata!W312="","",[1]metadata!W312)</f>
        <v>48</v>
      </c>
      <c r="X312" t="str">
        <f>IF([1]metadata!X312="","",[1]metadata!X312)</f>
        <v/>
      </c>
      <c r="Y312" t="str">
        <f>IF([1]metadata!Y312="","",[1]metadata!Y312)</f>
        <v>egg</v>
      </c>
      <c r="Z312" t="str">
        <f>IF([1]metadata!Z312="","",[1]metadata!Z312)</f>
        <v/>
      </c>
    </row>
    <row r="313" spans="1:26" hidden="1" x14ac:dyDescent="0.3">
      <c r="A313">
        <f>IF([1]metadata!A313="","",[1]metadata!A313)</f>
        <v>48</v>
      </c>
      <c r="B313" t="str">
        <f>IF([1]metadata!B313="","",[1]metadata!B313)</f>
        <v>48- ORONOIII</v>
      </c>
      <c r="C313" t="str">
        <f>IF([1]metadata!C313="","",[1]metadata!C313)</f>
        <v>SHROYER, DA; CRAIG, GB</v>
      </c>
      <c r="D313" t="str">
        <f>IF([1]metadata!D313="","",[1]metadata!D313)</f>
        <v>EGG DIAPAUSE IN AEDES-TRISERIATUS (DIPTERA, CULICIDAE) - GEOGRAPHIC-VARIATION IN PHOTOPERIODIC RESPONSE AND FACTORS INFLUENCING DIAPAUSE TERMINATION</v>
      </c>
      <c r="E313" t="str">
        <f>IF([1]metadata!E313="","",[1]metadata!E313)</f>
        <v>10.1093/jmedent/20.6.601</v>
      </c>
      <c r="F313" t="str">
        <f>IF([1]metadata!F313="","",[1]metadata!F313)</f>
        <v>y</v>
      </c>
      <c r="G313" t="str">
        <f>IF([1]metadata!G313="","",[1]metadata!G313)</f>
        <v>a</v>
      </c>
      <c r="H313" t="str">
        <f>IF([1]metadata!H313="","",[1]metadata!H313)</f>
        <v>i</v>
      </c>
      <c r="I313">
        <f>IF([1]metadata!I313="","",[1]metadata!I313)</f>
        <v>9</v>
      </c>
      <c r="J313">
        <f>IF([1]metadata!J313="",0,[1]metadata!J313)</f>
        <v>10</v>
      </c>
      <c r="K313" t="str">
        <f>IF([1]metadata!K313="","",[1]metadata!K313)</f>
        <v/>
      </c>
      <c r="L313" t="str">
        <f>IF([1]metadata!L313="","",[1]metadata!L313)</f>
        <v>Aedes triseratius</v>
      </c>
      <c r="M313" t="str">
        <f>IF([1]metadata!M313="","",[1]metadata!M313)</f>
        <v>diptera</v>
      </c>
      <c r="N313" t="str">
        <f>IF([1]metadata!N313="","",[1]metadata!N313)</f>
        <v xml:space="preserve"> ORONOIII</v>
      </c>
      <c r="O313">
        <f>IF([1]metadata!O313="","",[1]metadata!O313)</f>
        <v>44.883000000000003</v>
      </c>
      <c r="P313">
        <f>IF([1]metadata!P313="","",[1]metadata!P313)</f>
        <v>-68.671999999999997</v>
      </c>
      <c r="Q313">
        <f>IF([1]metadata!Q313="","",[1]metadata!Q313)</f>
        <v>0.01</v>
      </c>
      <c r="R313" t="str">
        <f>IF([1]metadata!R313="","",[1]metadata!R313)</f>
        <v/>
      </c>
      <c r="S313" t="str">
        <f>IF([1]metadata!S313="","",[1]metadata!S313)</f>
        <v/>
      </c>
      <c r="T313">
        <f>IF([1]metadata!T313="","",[1]metadata!T313)</f>
        <v>90</v>
      </c>
      <c r="U313" t="str">
        <f>IF([1]metadata!U313="","",[1]metadata!U313)</f>
        <v>global average</v>
      </c>
      <c r="V313" t="str">
        <f>IF([1]metadata!V313="","",[1]metadata!V313)</f>
        <v/>
      </c>
      <c r="W313">
        <f>IF([1]metadata!W313="","",[1]metadata!W313)</f>
        <v>48</v>
      </c>
      <c r="X313" t="str">
        <f>IF([1]metadata!X313="","",[1]metadata!X313)</f>
        <v/>
      </c>
      <c r="Y313" t="str">
        <f>IF([1]metadata!Y313="","",[1]metadata!Y313)</f>
        <v>egg</v>
      </c>
      <c r="Z313" t="str">
        <f>IF([1]metadata!Z313="","",[1]metadata!Z313)</f>
        <v/>
      </c>
    </row>
    <row r="314" spans="1:26" hidden="1" x14ac:dyDescent="0.3">
      <c r="A314">
        <f>IF([1]metadata!A314="","",[1]metadata!A314)</f>
        <v>48</v>
      </c>
      <c r="B314" t="str">
        <f>IF([1]metadata!B314="","",[1]metadata!B314)</f>
        <v>48- KRAMERI</v>
      </c>
      <c r="C314" t="str">
        <f>IF([1]metadata!C314="","",[1]metadata!C314)</f>
        <v>SHROYER, DA; CRAIG, GB</v>
      </c>
      <c r="D314" t="str">
        <f>IF([1]metadata!D314="","",[1]metadata!D314)</f>
        <v>EGG DIAPAUSE IN AEDES-TRISERIATUS (DIPTERA, CULICIDAE) - GEOGRAPHIC-VARIATION IN PHOTOPERIODIC RESPONSE AND FACTORS INFLUENCING DIAPAUSE TERMINATION</v>
      </c>
      <c r="E314" t="str">
        <f>IF([1]metadata!E314="","",[1]metadata!E314)</f>
        <v>10.1093/jmedent/20.6.601</v>
      </c>
      <c r="F314" t="str">
        <f>IF([1]metadata!F314="","",[1]metadata!F314)</f>
        <v>y</v>
      </c>
      <c r="G314" t="str">
        <f>IF([1]metadata!G314="","",[1]metadata!G314)</f>
        <v>a</v>
      </c>
      <c r="H314" t="str">
        <f>IF([1]metadata!H314="","",[1]metadata!H314)</f>
        <v>i</v>
      </c>
      <c r="I314">
        <f>IF([1]metadata!I314="","",[1]metadata!I314)</f>
        <v>9</v>
      </c>
      <c r="J314">
        <f>IF([1]metadata!J314="",0,[1]metadata!J314)</f>
        <v>10</v>
      </c>
      <c r="K314" t="str">
        <f>IF([1]metadata!K314="","",[1]metadata!K314)</f>
        <v/>
      </c>
      <c r="L314" t="str">
        <f>IF([1]metadata!L314="","",[1]metadata!L314)</f>
        <v>Aedes triseratius</v>
      </c>
      <c r="M314" t="str">
        <f>IF([1]metadata!M314="","",[1]metadata!M314)</f>
        <v>diptera</v>
      </c>
      <c r="N314" t="str">
        <f>IF([1]metadata!N314="","",[1]metadata!N314)</f>
        <v xml:space="preserve"> KRAMERI</v>
      </c>
      <c r="O314">
        <f>IF([1]metadata!O314="","",[1]metadata!O314)</f>
        <v>41.613332999999997</v>
      </c>
      <c r="P314">
        <f>IF([1]metadata!P314="","",[1]metadata!P314)</f>
        <v>-86.247500000000002</v>
      </c>
      <c r="Q314">
        <f>IF([1]metadata!Q314="","",[1]metadata!Q314)</f>
        <v>0.2</v>
      </c>
      <c r="R314" t="str">
        <f>IF([1]metadata!R314="","",[1]metadata!R314)</f>
        <v/>
      </c>
      <c r="S314" t="str">
        <f>IF([1]metadata!S314="","",[1]metadata!S314)</f>
        <v/>
      </c>
      <c r="T314">
        <f>IF([1]metadata!T314="","",[1]metadata!T314)</f>
        <v>90</v>
      </c>
      <c r="U314" t="str">
        <f>IF([1]metadata!U314="","",[1]metadata!U314)</f>
        <v>global average</v>
      </c>
      <c r="V314" t="str">
        <f>IF([1]metadata!V314="","",[1]metadata!V314)</f>
        <v/>
      </c>
      <c r="W314">
        <f>IF([1]metadata!W314="","",[1]metadata!W314)</f>
        <v>48</v>
      </c>
      <c r="X314" t="str">
        <f>IF([1]metadata!X314="","",[1]metadata!X314)</f>
        <v/>
      </c>
      <c r="Y314" t="str">
        <f>IF([1]metadata!Y314="","",[1]metadata!Y314)</f>
        <v>egg</v>
      </c>
      <c r="Z314" t="str">
        <f>IF([1]metadata!Z314="","",[1]metadata!Z314)</f>
        <v/>
      </c>
    </row>
    <row r="315" spans="1:26" hidden="1" x14ac:dyDescent="0.3">
      <c r="A315">
        <f>IF([1]metadata!A315="","",[1]metadata!A315)</f>
        <v>48</v>
      </c>
      <c r="B315" t="str">
        <f>IF([1]metadata!B315="","",[1]metadata!B315)</f>
        <v>48- BURDETTE</v>
      </c>
      <c r="C315" t="str">
        <f>IF([1]metadata!C315="","",[1]metadata!C315)</f>
        <v>SHROYER, DA; CRAIG, GB</v>
      </c>
      <c r="D315" t="str">
        <f>IF([1]metadata!D315="","",[1]metadata!D315)</f>
        <v>EGG DIAPAUSE IN AEDES-TRISERIATUS (DIPTERA, CULICIDAE) - GEOGRAPHIC-VARIATION IN PHOTOPERIODIC RESPONSE AND FACTORS INFLUENCING DIAPAUSE TERMINATION</v>
      </c>
      <c r="E315" t="str">
        <f>IF([1]metadata!E315="","",[1]metadata!E315)</f>
        <v>10.1093/jmedent/20.6.601</v>
      </c>
      <c r="F315" t="str">
        <f>IF([1]metadata!F315="","",[1]metadata!F315)</f>
        <v>y</v>
      </c>
      <c r="G315" t="str">
        <f>IF([1]metadata!G315="","",[1]metadata!G315)</f>
        <v>a</v>
      </c>
      <c r="H315" t="str">
        <f>IF([1]metadata!H315="","",[1]metadata!H315)</f>
        <v>i</v>
      </c>
      <c r="I315">
        <f>IF([1]metadata!I315="","",[1]metadata!I315)</f>
        <v>9</v>
      </c>
      <c r="J315">
        <f>IF([1]metadata!J315="",0,[1]metadata!J315)</f>
        <v>11</v>
      </c>
      <c r="K315" t="str">
        <f>IF([1]metadata!K315="","",[1]metadata!K315)</f>
        <v/>
      </c>
      <c r="L315" t="str">
        <f>IF([1]metadata!L315="","",[1]metadata!L315)</f>
        <v>Aedes triseratius</v>
      </c>
      <c r="M315" t="str">
        <f>IF([1]metadata!M315="","",[1]metadata!M315)</f>
        <v>diptera</v>
      </c>
      <c r="N315" t="str">
        <f>IF([1]metadata!N315="","",[1]metadata!N315)</f>
        <v xml:space="preserve"> BURDETTE</v>
      </c>
      <c r="O315">
        <f>IF([1]metadata!O315="","",[1]metadata!O315)</f>
        <v>41.613332999999997</v>
      </c>
      <c r="P315">
        <f>IF([1]metadata!P315="","",[1]metadata!P315)</f>
        <v>-86.247500000000002</v>
      </c>
      <c r="Q315">
        <f>IF([1]metadata!Q315="","",[1]metadata!Q315)</f>
        <v>0.2</v>
      </c>
      <c r="R315" t="str">
        <f>IF([1]metadata!R315="","",[1]metadata!R315)</f>
        <v/>
      </c>
      <c r="S315" t="str">
        <f>IF([1]metadata!S315="","",[1]metadata!S315)</f>
        <v/>
      </c>
      <c r="T315">
        <f>IF([1]metadata!T315="","",[1]metadata!T315)</f>
        <v>90</v>
      </c>
      <c r="U315" t="str">
        <f>IF([1]metadata!U315="","",[1]metadata!U315)</f>
        <v>global average</v>
      </c>
      <c r="V315" t="str">
        <f>IF([1]metadata!V315="","",[1]metadata!V315)</f>
        <v/>
      </c>
      <c r="W315">
        <f>IF([1]metadata!W315="","",[1]metadata!W315)</f>
        <v>48</v>
      </c>
      <c r="X315" t="str">
        <f>IF([1]metadata!X315="","",[1]metadata!X315)</f>
        <v/>
      </c>
      <c r="Y315" t="str">
        <f>IF([1]metadata!Y315="","",[1]metadata!Y315)</f>
        <v>egg</v>
      </c>
      <c r="Z315" t="str">
        <f>IF([1]metadata!Z315="","",[1]metadata!Z315)</f>
        <v/>
      </c>
    </row>
    <row r="316" spans="1:26" hidden="1" x14ac:dyDescent="0.3">
      <c r="A316">
        <f>IF([1]metadata!A316="","",[1]metadata!A316)</f>
        <v>48</v>
      </c>
      <c r="B316" t="str">
        <f>IF([1]metadata!B316="","",[1]metadata!B316)</f>
        <v>48- TOPSY</v>
      </c>
      <c r="C316" t="str">
        <f>IF([1]metadata!C316="","",[1]metadata!C316)</f>
        <v>SHROYER, DA; CRAIG, GB</v>
      </c>
      <c r="D316" t="str">
        <f>IF([1]metadata!D316="","",[1]metadata!D316)</f>
        <v>EGG DIAPAUSE IN AEDES-TRISERIATUS (DIPTERA, CULICIDAE) - GEOGRAPHIC-VARIATION IN PHOTOPERIODIC RESPONSE AND FACTORS INFLUENCING DIAPAUSE TERMINATION</v>
      </c>
      <c r="E316" t="str">
        <f>IF([1]metadata!E316="","",[1]metadata!E316)</f>
        <v>10.1093/jmedent/20.6.601</v>
      </c>
      <c r="F316" t="str">
        <f>IF([1]metadata!F316="","",[1]metadata!F316)</f>
        <v>y</v>
      </c>
      <c r="G316" t="str">
        <f>IF([1]metadata!G316="","",[1]metadata!G316)</f>
        <v>a</v>
      </c>
      <c r="H316" t="str">
        <f>IF([1]metadata!H316="","",[1]metadata!H316)</f>
        <v>i</v>
      </c>
      <c r="I316">
        <f>IF([1]metadata!I316="","",[1]metadata!I316)</f>
        <v>9</v>
      </c>
      <c r="J316">
        <f>IF([1]metadata!J316="",0,[1]metadata!J316)</f>
        <v>10</v>
      </c>
      <c r="K316" t="str">
        <f>IF([1]metadata!K316="","",[1]metadata!K316)</f>
        <v/>
      </c>
      <c r="L316" t="str">
        <f>IF([1]metadata!L316="","",[1]metadata!L316)</f>
        <v>Aedes triseratius</v>
      </c>
      <c r="M316" t="str">
        <f>IF([1]metadata!M316="","",[1]metadata!M316)</f>
        <v>diptera</v>
      </c>
      <c r="N316" t="str">
        <f>IF([1]metadata!N316="","",[1]metadata!N316)</f>
        <v xml:space="preserve"> TOPSY</v>
      </c>
      <c r="O316">
        <f>IF([1]metadata!O316="","",[1]metadata!O316)</f>
        <v>30.280277999999999</v>
      </c>
      <c r="P316">
        <f>IF([1]metadata!P316="","",[1]metadata!P316)</f>
        <v>-93.360833</v>
      </c>
      <c r="Q316">
        <f>IF([1]metadata!Q316="","",[1]metadata!Q316)</f>
        <v>0.2</v>
      </c>
      <c r="R316" t="str">
        <f>IF([1]metadata!R316="","",[1]metadata!R316)</f>
        <v/>
      </c>
      <c r="S316" t="str">
        <f>IF([1]metadata!S316="","",[1]metadata!S316)</f>
        <v/>
      </c>
      <c r="T316">
        <f>IF([1]metadata!T316="","",[1]metadata!T316)</f>
        <v>90</v>
      </c>
      <c r="U316" t="str">
        <f>IF([1]metadata!U316="","",[1]metadata!U316)</f>
        <v>global average</v>
      </c>
      <c r="V316" t="str">
        <f>IF([1]metadata!V316="","",[1]metadata!V316)</f>
        <v/>
      </c>
      <c r="W316">
        <f>IF([1]metadata!W316="","",[1]metadata!W316)</f>
        <v>48</v>
      </c>
      <c r="X316" t="str">
        <f>IF([1]metadata!X316="","",[1]metadata!X316)</f>
        <v/>
      </c>
      <c r="Y316" t="str">
        <f>IF([1]metadata!Y316="","",[1]metadata!Y316)</f>
        <v>egg</v>
      </c>
      <c r="Z316" t="str">
        <f>IF([1]metadata!Z316="","",[1]metadata!Z316)</f>
        <v/>
      </c>
    </row>
    <row r="317" spans="1:26" hidden="1" x14ac:dyDescent="0.3">
      <c r="A317">
        <f>IF([1]metadata!A317="","",[1]metadata!A317)</f>
        <v>48</v>
      </c>
      <c r="B317" t="str">
        <f>IF([1]metadata!B317="","",[1]metadata!B317)</f>
        <v>48- WALTON</v>
      </c>
      <c r="C317" t="str">
        <f>IF([1]metadata!C317="","",[1]metadata!C317)</f>
        <v>SHROYER, DA; CRAIG, GB</v>
      </c>
      <c r="D317" t="str">
        <f>IF([1]metadata!D317="","",[1]metadata!D317)</f>
        <v>EGG DIAPAUSE IN AEDES-TRISERIATUS (DIPTERA, CULICIDAE) - GEOGRAPHIC-VARIATION IN PHOTOPERIODIC RESPONSE AND FACTORS INFLUENCING DIAPAUSE TERMINATION</v>
      </c>
      <c r="E317" t="str">
        <f>IF([1]metadata!E317="","",[1]metadata!E317)</f>
        <v>10.1093/jmedent/20.6.601</v>
      </c>
      <c r="F317" t="str">
        <f>IF([1]metadata!F317="","",[1]metadata!F317)</f>
        <v>y</v>
      </c>
      <c r="G317" t="str">
        <f>IF([1]metadata!G317="","",[1]metadata!G317)</f>
        <v>a</v>
      </c>
      <c r="H317" t="str">
        <f>IF([1]metadata!H317="","",[1]metadata!H317)</f>
        <v>i</v>
      </c>
      <c r="I317">
        <f>IF([1]metadata!I317="","",[1]metadata!I317)</f>
        <v>9</v>
      </c>
      <c r="J317">
        <f>IF([1]metadata!J317="",0,[1]metadata!J317)</f>
        <v>9</v>
      </c>
      <c r="K317" t="str">
        <f>IF([1]metadata!K317="","",[1]metadata!K317)</f>
        <v/>
      </c>
      <c r="L317" t="str">
        <f>IF([1]metadata!L317="","",[1]metadata!L317)</f>
        <v>Aedes triseratius</v>
      </c>
      <c r="M317" t="str">
        <f>IF([1]metadata!M317="","",[1]metadata!M317)</f>
        <v>diptera</v>
      </c>
      <c r="N317" t="str">
        <f>IF([1]metadata!N317="","",[1]metadata!N317)</f>
        <v xml:space="preserve"> WALTON</v>
      </c>
      <c r="O317">
        <f>IF([1]metadata!O317="","",[1]metadata!O317)</f>
        <v>41.613332999999997</v>
      </c>
      <c r="P317">
        <f>IF([1]metadata!P317="","",[1]metadata!P317)</f>
        <v>-86.247500000000002</v>
      </c>
      <c r="Q317">
        <f>IF([1]metadata!Q317="","",[1]metadata!Q317)</f>
        <v>0.2</v>
      </c>
      <c r="R317" t="str">
        <f>IF([1]metadata!R317="","",[1]metadata!R317)</f>
        <v/>
      </c>
      <c r="S317" t="str">
        <f>IF([1]metadata!S317="","",[1]metadata!S317)</f>
        <v/>
      </c>
      <c r="T317">
        <f>IF([1]metadata!T317="","",[1]metadata!T317)</f>
        <v>90</v>
      </c>
      <c r="U317" t="str">
        <f>IF([1]metadata!U317="","",[1]metadata!U317)</f>
        <v>global average</v>
      </c>
      <c r="V317" t="str">
        <f>IF([1]metadata!V317="","",[1]metadata!V317)</f>
        <v/>
      </c>
      <c r="W317">
        <f>IF([1]metadata!W317="","",[1]metadata!W317)</f>
        <v>48</v>
      </c>
      <c r="X317" t="str">
        <f>IF([1]metadata!X317="","",[1]metadata!X317)</f>
        <v/>
      </c>
      <c r="Y317" t="str">
        <f>IF([1]metadata!Y317="","",[1]metadata!Y317)</f>
        <v>egg</v>
      </c>
      <c r="Z317" t="str">
        <f>IF([1]metadata!Z317="","",[1]metadata!Z317)</f>
        <v/>
      </c>
    </row>
    <row r="318" spans="1:26" hidden="1" x14ac:dyDescent="0.3">
      <c r="A318">
        <f>IF([1]metadata!A318="","",[1]metadata!A318)</f>
        <v>48</v>
      </c>
      <c r="B318" t="str">
        <f>IF([1]metadata!B318="","",[1]metadata!B318)</f>
        <v>48- Alabama</v>
      </c>
      <c r="C318" t="str">
        <f>IF([1]metadata!C318="","",[1]metadata!C318)</f>
        <v>SHROYER, DA; CRAIG, GB</v>
      </c>
      <c r="D318" t="str">
        <f>IF([1]metadata!D318="","",[1]metadata!D318)</f>
        <v>EGG DIAPAUSE IN AEDES-TRISERIATUS (DIPTERA, CULICIDAE) - GEOGRAPHIC-VARIATION IN PHOTOPERIODIC RESPONSE AND FACTORS INFLUENCING DIAPAUSE TERMINATION</v>
      </c>
      <c r="E318" t="str">
        <f>IF([1]metadata!E318="","",[1]metadata!E318)</f>
        <v>10.1093/jmedent/20.6.601</v>
      </c>
      <c r="F318" t="str">
        <f>IF([1]metadata!F318="","",[1]metadata!F318)</f>
        <v>y</v>
      </c>
      <c r="G318" t="str">
        <f>IF([1]metadata!G318="","",[1]metadata!G318)</f>
        <v>a</v>
      </c>
      <c r="H318" t="str">
        <f>IF([1]metadata!H318="","",[1]metadata!H318)</f>
        <v>i</v>
      </c>
      <c r="I318">
        <f>IF([1]metadata!I318="","",[1]metadata!I318)</f>
        <v>9</v>
      </c>
      <c r="J318">
        <f>IF([1]metadata!J318="",0,[1]metadata!J318)</f>
        <v>9</v>
      </c>
      <c r="K318" t="str">
        <f>IF([1]metadata!K318="","",[1]metadata!K318)</f>
        <v/>
      </c>
      <c r="L318" t="str">
        <f>IF([1]metadata!L318="","",[1]metadata!L318)</f>
        <v>Aedes triseratius</v>
      </c>
      <c r="M318" t="str">
        <f>IF([1]metadata!M318="","",[1]metadata!M318)</f>
        <v>diptera</v>
      </c>
      <c r="N318" t="str">
        <f>IF([1]metadata!N318="","",[1]metadata!N318)</f>
        <v xml:space="preserve"> Alabama</v>
      </c>
      <c r="O318">
        <f>IF([1]metadata!O318="","",[1]metadata!O318)</f>
        <v>32.791666999999997</v>
      </c>
      <c r="P318">
        <f>IF([1]metadata!P318="","",[1]metadata!P318)</f>
        <v>-86.830832999999998</v>
      </c>
      <c r="Q318" t="str">
        <f>IF([1]metadata!Q318="","",[1]metadata!Q318)</f>
        <v>1°</v>
      </c>
      <c r="R318" t="str">
        <f>IF([1]metadata!R318="","",[1]metadata!R318)</f>
        <v/>
      </c>
      <c r="S318" t="str">
        <f>IF([1]metadata!S318="","",[1]metadata!S318)</f>
        <v/>
      </c>
      <c r="T318">
        <f>IF([1]metadata!T318="","",[1]metadata!T318)</f>
        <v>90</v>
      </c>
      <c r="U318" t="str">
        <f>IF([1]metadata!U318="","",[1]metadata!U318)</f>
        <v>global average</v>
      </c>
      <c r="V318" t="str">
        <f>IF([1]metadata!V318="","",[1]metadata!V318)</f>
        <v/>
      </c>
      <c r="W318">
        <f>IF([1]metadata!W318="","",[1]metadata!W318)</f>
        <v>48</v>
      </c>
      <c r="X318" t="str">
        <f>IF([1]metadata!X318="","",[1]metadata!X318)</f>
        <v/>
      </c>
      <c r="Y318" t="str">
        <f>IF([1]metadata!Y318="","",[1]metadata!Y318)</f>
        <v>egg</v>
      </c>
      <c r="Z318" t="str">
        <f>IF([1]metadata!Z318="","",[1]metadata!Z318)</f>
        <v/>
      </c>
    </row>
    <row r="319" spans="1:26" hidden="1" x14ac:dyDescent="0.3">
      <c r="A319">
        <f>IF([1]metadata!A319="","",[1]metadata!A319)</f>
        <v>49</v>
      </c>
      <c r="B319" t="str">
        <f>IF([1]metadata!B319="","",[1]metadata!B319)</f>
        <v>49- KA</v>
      </c>
      <c r="C319" t="str">
        <f>IF([1]metadata!C319="","",[1]metadata!C319)</f>
        <v>SO, PM; TAKAFUJI, A</v>
      </c>
      <c r="D319" t="str">
        <f>IF([1]metadata!D319="","",[1]metadata!D319)</f>
        <v>LOCAL VARIATION IN DIAPAUSE CHARACTERISTICS OF TETRANYCHUS-URTICAE KOCH (ACARINA, TETRANYCHIDAE)</v>
      </c>
      <c r="E319" t="str">
        <f>IF([1]metadata!E319="","",[1]metadata!E319)</f>
        <v>10.1007/BF00317185</v>
      </c>
      <c r="F319" t="str">
        <f>IF([1]metadata!F319="","",[1]metadata!F319)</f>
        <v>y</v>
      </c>
      <c r="G319" t="str">
        <f>IF([1]metadata!G319="","",[1]metadata!G319)</f>
        <v>a</v>
      </c>
      <c r="H319" t="str">
        <f>IF([1]metadata!H319="","",[1]metadata!H319)</f>
        <v>i</v>
      </c>
      <c r="I319">
        <f>IF([1]metadata!I319="","",[1]metadata!I319)</f>
        <v>5</v>
      </c>
      <c r="J319">
        <f>IF([1]metadata!J319="",0,[1]metadata!J319)</f>
        <v>6</v>
      </c>
      <c r="K319" t="str">
        <f>IF([1]metadata!K319="","",[1]metadata!K319)</f>
        <v>n</v>
      </c>
      <c r="L319" t="str">
        <f>IF([1]metadata!L319="","",[1]metadata!L319)</f>
        <v xml:space="preserve"> Tetranychus urticae</v>
      </c>
      <c r="M319" t="str">
        <f>IF([1]metadata!M319="","",[1]metadata!M319)</f>
        <v>Trombidiformes</v>
      </c>
      <c r="N319" t="str">
        <f>IF([1]metadata!N319="","",[1]metadata!N319)</f>
        <v xml:space="preserve"> KA</v>
      </c>
      <c r="O319">
        <f>IF([1]metadata!O319="","",[1]metadata!O319)</f>
        <v>34.516666999999998</v>
      </c>
      <c r="P319">
        <f>IF([1]metadata!P319="","",[1]metadata!P319)</f>
        <v>135.85</v>
      </c>
      <c r="Q319" t="str">
        <f>IF([1]metadata!Q319="","",[1]metadata!Q319)</f>
        <v/>
      </c>
      <c r="R319">
        <f>IF([1]metadata!R319="","",[1]metadata!R319)</f>
        <v>400</v>
      </c>
      <c r="S319" t="str">
        <f>IF([1]metadata!S319="","",[1]metadata!S319)</f>
        <v/>
      </c>
      <c r="T319">
        <f>IF([1]metadata!T319="","",[1]metadata!T319)</f>
        <v>40</v>
      </c>
      <c r="U319" t="str">
        <f>IF([1]metadata!U319="","",[1]metadata!U319)</f>
        <v>global average</v>
      </c>
      <c r="V319" t="str">
        <f>IF([1]metadata!V319="","",[1]metadata!V319)</f>
        <v/>
      </c>
      <c r="W319">
        <f>IF([1]metadata!W319="","",[1]metadata!W319)</f>
        <v>49</v>
      </c>
      <c r="X319" t="str">
        <f>IF([1]metadata!X319="","",[1]metadata!X319)</f>
        <v/>
      </c>
      <c r="Y319" t="str">
        <f>IF([1]metadata!Y319="","",[1]metadata!Y319)</f>
        <v/>
      </c>
      <c r="Z319" t="str">
        <f>IF([1]metadata!Z319="","",[1]metadata!Z319)</f>
        <v/>
      </c>
    </row>
    <row r="320" spans="1:26" hidden="1" x14ac:dyDescent="0.3">
      <c r="A320">
        <f>IF([1]metadata!A320="","",[1]metadata!A320)</f>
        <v>49</v>
      </c>
      <c r="B320" t="str">
        <f>IF([1]metadata!B320="","",[1]metadata!B320)</f>
        <v>49- F</v>
      </c>
      <c r="C320" t="str">
        <f>IF([1]metadata!C320="","",[1]metadata!C320)</f>
        <v>SO, PM; TAKAFUJI, A</v>
      </c>
      <c r="D320" t="str">
        <f>IF([1]metadata!D320="","",[1]metadata!D320)</f>
        <v>LOCAL VARIATION IN DIAPAUSE CHARACTERISTICS OF TETRANYCHUS-URTICAE KOCH (ACARINA, TETRANYCHIDAE)</v>
      </c>
      <c r="E320" t="str">
        <f>IF([1]metadata!E320="","",[1]metadata!E320)</f>
        <v>10.1007/BF00317185</v>
      </c>
      <c r="F320" t="str">
        <f>IF([1]metadata!F320="","",[1]metadata!F320)</f>
        <v>y</v>
      </c>
      <c r="G320" t="str">
        <f>IF([1]metadata!G320="","",[1]metadata!G320)</f>
        <v>a</v>
      </c>
      <c r="H320" t="str">
        <f>IF([1]metadata!H320="","",[1]metadata!H320)</f>
        <v>i</v>
      </c>
      <c r="I320">
        <f>IF([1]metadata!I320="","",[1]metadata!I320)</f>
        <v>5</v>
      </c>
      <c r="J320">
        <f>IF([1]metadata!J320="",0,[1]metadata!J320)</f>
        <v>6</v>
      </c>
      <c r="K320" t="str">
        <f>IF([1]metadata!K320="","",[1]metadata!K320)</f>
        <v>n</v>
      </c>
      <c r="L320" t="str">
        <f>IF([1]metadata!L320="","",[1]metadata!L320)</f>
        <v xml:space="preserve"> Tetranychus urticae</v>
      </c>
      <c r="M320" t="str">
        <f>IF([1]metadata!M320="","",[1]metadata!M320)</f>
        <v>Trombidiformes</v>
      </c>
      <c r="N320" t="str">
        <f>IF([1]metadata!N320="","",[1]metadata!N320)</f>
        <v xml:space="preserve"> F</v>
      </c>
      <c r="O320">
        <f>IF([1]metadata!O320="","",[1]metadata!O320)</f>
        <v>34.596666999999997</v>
      </c>
      <c r="P320">
        <f>IF([1]metadata!P320="","",[1]metadata!P320)</f>
        <v>135.83750000000001</v>
      </c>
      <c r="Q320" t="str">
        <f>IF([1]metadata!Q320="","",[1]metadata!Q320)</f>
        <v/>
      </c>
      <c r="R320">
        <f>IF([1]metadata!R320="","",[1]metadata!R320)</f>
        <v>400</v>
      </c>
      <c r="S320" t="str">
        <f>IF([1]metadata!S320="","",[1]metadata!S320)</f>
        <v/>
      </c>
      <c r="T320">
        <f>IF([1]metadata!T320="","",[1]metadata!T320)</f>
        <v>40</v>
      </c>
      <c r="U320" t="str">
        <f>IF([1]metadata!U320="","",[1]metadata!U320)</f>
        <v>global average</v>
      </c>
      <c r="V320" t="str">
        <f>IF([1]metadata!V320="","",[1]metadata!V320)</f>
        <v/>
      </c>
      <c r="W320">
        <f>IF([1]metadata!W320="","",[1]metadata!W320)</f>
        <v>49</v>
      </c>
      <c r="X320" t="str">
        <f>IF([1]metadata!X320="","",[1]metadata!X320)</f>
        <v/>
      </c>
      <c r="Y320" t="str">
        <f>IF([1]metadata!Y320="","",[1]metadata!Y320)</f>
        <v/>
      </c>
      <c r="Z320" t="str">
        <f>IF([1]metadata!Z320="","",[1]metadata!Z320)</f>
        <v/>
      </c>
    </row>
    <row r="321" spans="1:26" hidden="1" x14ac:dyDescent="0.3">
      <c r="A321">
        <f>IF([1]metadata!A321="","",[1]metadata!A321)</f>
        <v>49</v>
      </c>
      <c r="B321" t="str">
        <f>IF([1]metadata!B321="","",[1]metadata!B321)</f>
        <v>49- A</v>
      </c>
      <c r="C321" t="str">
        <f>IF([1]metadata!C321="","",[1]metadata!C321)</f>
        <v>SO, PM; TAKAFUJI, A</v>
      </c>
      <c r="D321" t="str">
        <f>IF([1]metadata!D321="","",[1]metadata!D321)</f>
        <v>LOCAL VARIATION IN DIAPAUSE CHARACTERISTICS OF TETRANYCHUS-URTICAE KOCH (ACARINA, TETRANYCHIDAE)</v>
      </c>
      <c r="E321" t="str">
        <f>IF([1]metadata!E321="","",[1]metadata!E321)</f>
        <v>10.1007/BF00317185</v>
      </c>
      <c r="F321" t="str">
        <f>IF([1]metadata!F321="","",[1]metadata!F321)</f>
        <v>y</v>
      </c>
      <c r="G321" t="str">
        <f>IF([1]metadata!G321="","",[1]metadata!G321)</f>
        <v>a</v>
      </c>
      <c r="H321" t="str">
        <f>IF([1]metadata!H321="","",[1]metadata!H321)</f>
        <v>i</v>
      </c>
      <c r="I321">
        <f>IF([1]metadata!I321="","",[1]metadata!I321)</f>
        <v>5</v>
      </c>
      <c r="J321">
        <f>IF([1]metadata!J321="",0,[1]metadata!J321)</f>
        <v>7</v>
      </c>
      <c r="K321" t="str">
        <f>IF([1]metadata!K321="","",[1]metadata!K321)</f>
        <v>n</v>
      </c>
      <c r="L321" t="str">
        <f>IF([1]metadata!L321="","",[1]metadata!L321)</f>
        <v xml:space="preserve"> Tetranychus urticae</v>
      </c>
      <c r="M321" t="str">
        <f>IF([1]metadata!M321="","",[1]metadata!M321)</f>
        <v>Trombidiformes</v>
      </c>
      <c r="N321" t="str">
        <f>IF([1]metadata!N321="","",[1]metadata!N321)</f>
        <v xml:space="preserve"> A</v>
      </c>
      <c r="O321">
        <f>IF([1]metadata!O321="","",[1]metadata!O321)</f>
        <v>34.516666999999998</v>
      </c>
      <c r="P321">
        <f>IF([1]metadata!P321="","",[1]metadata!P321)</f>
        <v>135.85</v>
      </c>
      <c r="Q321" t="str">
        <f>IF([1]metadata!Q321="","",[1]metadata!Q321)</f>
        <v/>
      </c>
      <c r="R321">
        <f>IF([1]metadata!R321="","",[1]metadata!R321)</f>
        <v>200</v>
      </c>
      <c r="S321" t="str">
        <f>IF([1]metadata!S321="","",[1]metadata!S321)</f>
        <v/>
      </c>
      <c r="T321">
        <f>IF([1]metadata!T321="","",[1]metadata!T321)</f>
        <v>40</v>
      </c>
      <c r="U321" t="str">
        <f>IF([1]metadata!U321="","",[1]metadata!U321)</f>
        <v>global average</v>
      </c>
      <c r="V321" t="str">
        <f>IF([1]metadata!V321="","",[1]metadata!V321)</f>
        <v/>
      </c>
      <c r="W321">
        <f>IF([1]metadata!W321="","",[1]metadata!W321)</f>
        <v>49</v>
      </c>
      <c r="X321" t="str">
        <f>IF([1]metadata!X321="","",[1]metadata!X321)</f>
        <v/>
      </c>
      <c r="Y321" t="str">
        <f>IF([1]metadata!Y321="","",[1]metadata!Y321)</f>
        <v/>
      </c>
      <c r="Z321" t="str">
        <f>IF([1]metadata!Z321="","",[1]metadata!Z321)</f>
        <v/>
      </c>
    </row>
    <row r="322" spans="1:26" hidden="1" x14ac:dyDescent="0.3">
      <c r="A322">
        <f>IF([1]metadata!A322="","",[1]metadata!A322)</f>
        <v>49</v>
      </c>
      <c r="B322" t="str">
        <f>IF([1]metadata!B322="","",[1]metadata!B322)</f>
        <v>49- KY</v>
      </c>
      <c r="C322" t="str">
        <f>IF([1]metadata!C322="","",[1]metadata!C322)</f>
        <v>SO, PM; TAKAFUJI, A</v>
      </c>
      <c r="D322" t="str">
        <f>IF([1]metadata!D322="","",[1]metadata!D322)</f>
        <v>LOCAL VARIATION IN DIAPAUSE CHARACTERISTICS OF TETRANYCHUS-URTICAE KOCH (ACARINA, TETRANYCHIDAE)</v>
      </c>
      <c r="E322" t="str">
        <f>IF([1]metadata!E322="","",[1]metadata!E322)</f>
        <v>10.1007/BF00317185</v>
      </c>
      <c r="F322" t="str">
        <f>IF([1]metadata!F322="","",[1]metadata!F322)</f>
        <v>y</v>
      </c>
      <c r="G322" t="str">
        <f>IF([1]metadata!G322="","",[1]metadata!G322)</f>
        <v>a</v>
      </c>
      <c r="H322" t="str">
        <f>IF([1]metadata!H322="","",[1]metadata!H322)</f>
        <v>i</v>
      </c>
      <c r="I322">
        <f>IF([1]metadata!I322="","",[1]metadata!I322)</f>
        <v>5</v>
      </c>
      <c r="J322">
        <f>IF([1]metadata!J322="",0,[1]metadata!J322)</f>
        <v>6</v>
      </c>
      <c r="K322" t="str">
        <f>IF([1]metadata!K322="","",[1]metadata!K322)</f>
        <v>n</v>
      </c>
      <c r="L322" t="str">
        <f>IF([1]metadata!L322="","",[1]metadata!L322)</f>
        <v xml:space="preserve"> Tetranychus urticae</v>
      </c>
      <c r="M322" t="str">
        <f>IF([1]metadata!M322="","",[1]metadata!M322)</f>
        <v>Trombidiformes</v>
      </c>
      <c r="N322" t="str">
        <f>IF([1]metadata!N322="","",[1]metadata!N322)</f>
        <v xml:space="preserve"> KY</v>
      </c>
      <c r="O322">
        <f>IF([1]metadata!O322="","",[1]metadata!O322)</f>
        <v>35.011667000000003</v>
      </c>
      <c r="P322">
        <f>IF([1]metadata!P322="","",[1]metadata!P322)</f>
        <v>135.76833300000001</v>
      </c>
      <c r="Q322" t="str">
        <f>IF([1]metadata!Q322="","",[1]metadata!Q322)</f>
        <v/>
      </c>
      <c r="R322" t="str">
        <f>IF([1]metadata!R322="","",[1]metadata!R322)</f>
        <v>&lt;100</v>
      </c>
      <c r="S322" t="str">
        <f>IF([1]metadata!S322="","",[1]metadata!S322)</f>
        <v/>
      </c>
      <c r="T322">
        <f>IF([1]metadata!T322="","",[1]metadata!T322)</f>
        <v>40</v>
      </c>
      <c r="U322" t="str">
        <f>IF([1]metadata!U322="","",[1]metadata!U322)</f>
        <v>global average</v>
      </c>
      <c r="V322" t="str">
        <f>IF([1]metadata!V322="","",[1]metadata!V322)</f>
        <v/>
      </c>
      <c r="W322">
        <f>IF([1]metadata!W322="","",[1]metadata!W322)</f>
        <v>49</v>
      </c>
      <c r="X322" t="str">
        <f>IF([1]metadata!X322="","",[1]metadata!X322)</f>
        <v/>
      </c>
      <c r="Y322" t="str">
        <f>IF([1]metadata!Y322="","",[1]metadata!Y322)</f>
        <v/>
      </c>
      <c r="Z322" t="str">
        <f>IF([1]metadata!Z322="","",[1]metadata!Z322)</f>
        <v/>
      </c>
    </row>
    <row r="323" spans="1:26" hidden="1" x14ac:dyDescent="0.3">
      <c r="A323">
        <f>IF([1]metadata!A323="","",[1]metadata!A323)</f>
        <v>49</v>
      </c>
      <c r="B323" t="str">
        <f>IF([1]metadata!B323="","",[1]metadata!B323)</f>
        <v>49- O</v>
      </c>
      <c r="C323" t="str">
        <f>IF([1]metadata!C323="","",[1]metadata!C323)</f>
        <v>SO, PM; TAKAFUJI, A</v>
      </c>
      <c r="D323" t="str">
        <f>IF([1]metadata!D323="","",[1]metadata!D323)</f>
        <v>LOCAL VARIATION IN DIAPAUSE CHARACTERISTICS OF TETRANYCHUS-URTICAE KOCH (ACARINA, TETRANYCHIDAE)</v>
      </c>
      <c r="E323" t="str">
        <f>IF([1]metadata!E323="","",[1]metadata!E323)</f>
        <v>10.1007/BF00317185</v>
      </c>
      <c r="F323" t="str">
        <f>IF([1]metadata!F323="","",[1]metadata!F323)</f>
        <v>y</v>
      </c>
      <c r="G323" t="str">
        <f>IF([1]metadata!G323="","",[1]metadata!G323)</f>
        <v>a</v>
      </c>
      <c r="H323" t="str">
        <f>IF([1]metadata!H323="","",[1]metadata!H323)</f>
        <v>i</v>
      </c>
      <c r="I323">
        <f>IF([1]metadata!I323="","",[1]metadata!I323)</f>
        <v>5</v>
      </c>
      <c r="J323">
        <f>IF([1]metadata!J323="",0,[1]metadata!J323)</f>
        <v>6</v>
      </c>
      <c r="K323" t="str">
        <f>IF([1]metadata!K323="","",[1]metadata!K323)</f>
        <v>n</v>
      </c>
      <c r="L323" t="str">
        <f>IF([1]metadata!L323="","",[1]metadata!L323)</f>
        <v xml:space="preserve"> Tetranychus urticae</v>
      </c>
      <c r="M323" t="str">
        <f>IF([1]metadata!M323="","",[1]metadata!M323)</f>
        <v>Trombidiformes</v>
      </c>
      <c r="N323" t="str">
        <f>IF([1]metadata!N323="","",[1]metadata!N323)</f>
        <v xml:space="preserve"> O</v>
      </c>
      <c r="O323">
        <f>IF([1]metadata!O323="","",[1]metadata!O323)</f>
        <v>34.516666999999998</v>
      </c>
      <c r="P323">
        <f>IF([1]metadata!P323="","",[1]metadata!P323)</f>
        <v>135.85</v>
      </c>
      <c r="Q323" t="str">
        <f>IF([1]metadata!Q323="","",[1]metadata!Q323)</f>
        <v/>
      </c>
      <c r="R323" t="str">
        <f>IF([1]metadata!R323="","",[1]metadata!R323)</f>
        <v>&lt;100</v>
      </c>
      <c r="S323" t="str">
        <f>IF([1]metadata!S323="","",[1]metadata!S323)</f>
        <v/>
      </c>
      <c r="T323">
        <f>IF([1]metadata!T323="","",[1]metadata!T323)</f>
        <v>40</v>
      </c>
      <c r="U323" t="str">
        <f>IF([1]metadata!U323="","",[1]metadata!U323)</f>
        <v>global average</v>
      </c>
      <c r="V323" t="str">
        <f>IF([1]metadata!V323="","",[1]metadata!V323)</f>
        <v/>
      </c>
      <c r="W323">
        <f>IF([1]metadata!W323="","",[1]metadata!W323)</f>
        <v>49</v>
      </c>
      <c r="X323" t="str">
        <f>IF([1]metadata!X323="","",[1]metadata!X323)</f>
        <v/>
      </c>
      <c r="Y323" t="str">
        <f>IF([1]metadata!Y323="","",[1]metadata!Y323)</f>
        <v/>
      </c>
      <c r="Z323" t="str">
        <f>IF([1]metadata!Z323="","",[1]metadata!Z323)</f>
        <v/>
      </c>
    </row>
    <row r="324" spans="1:26" hidden="1" x14ac:dyDescent="0.3">
      <c r="A324">
        <f>IF([1]metadata!A324="","",[1]metadata!A324)</f>
        <v>50</v>
      </c>
      <c r="B324" t="str">
        <f>IF([1]metadata!B324="","",[1]metadata!B324)</f>
        <v>50-Naze</v>
      </c>
      <c r="C324" t="str">
        <f>IF([1]metadata!C324="","",[1]metadata!C324)</f>
        <v>Yoshio, M; Ishii, M</v>
      </c>
      <c r="D324" t="str">
        <f>IF([1]metadata!D324="","",[1]metadata!D324)</f>
        <v>Geographical variation of pupal diapause in the great mormon butterfly, Papilio memnon L (Lepidoptera : Papilionidae), in western Japan</v>
      </c>
      <c r="E324" t="str">
        <f>IF([1]metadata!E324="","",[1]metadata!E324)</f>
        <v>10.1303/aez.33.281</v>
      </c>
      <c r="F324" t="str">
        <f>IF([1]metadata!F324="","",[1]metadata!F324)</f>
        <v>y</v>
      </c>
      <c r="G324" t="str">
        <f>IF([1]metadata!G324="","",[1]metadata!G324)</f>
        <v>a</v>
      </c>
      <c r="H324" t="str">
        <f>IF([1]metadata!H324="","",[1]metadata!H324)</f>
        <v>i</v>
      </c>
      <c r="I324">
        <f>IF([1]metadata!I324="","",[1]metadata!I324)</f>
        <v>4</v>
      </c>
      <c r="J324">
        <f>IF([1]metadata!J324="",0,[1]metadata!J324)</f>
        <v>4</v>
      </c>
      <c r="K324" t="str">
        <f>IF([1]metadata!K324="","",[1]metadata!K324)</f>
        <v/>
      </c>
      <c r="L324" t="str">
        <f>IF([1]metadata!L324="","",[1]metadata!L324)</f>
        <v>Papilio memnon</v>
      </c>
      <c r="M324" t="str">
        <f>IF([1]metadata!M324="","",[1]metadata!M324)</f>
        <v>lepidoptera</v>
      </c>
      <c r="N324" t="str">
        <f>IF([1]metadata!N324="","",[1]metadata!N324)</f>
        <v>Naze</v>
      </c>
      <c r="O324">
        <f>IF([1]metadata!O324="","",[1]metadata!O324)</f>
        <v>28.377247000000001</v>
      </c>
      <c r="P324">
        <f>IF([1]metadata!P324="","",[1]metadata!P324)</f>
        <v>129.493742</v>
      </c>
      <c r="Q324" t="str">
        <f>IF([1]metadata!Q324="","",[1]metadata!Q324)</f>
        <v/>
      </c>
      <c r="R324" t="str">
        <f>IF([1]metadata!R324="","",[1]metadata!R324)</f>
        <v/>
      </c>
      <c r="S324" t="str">
        <f>IF([1]metadata!S324="","",[1]metadata!S324)</f>
        <v/>
      </c>
      <c r="T324">
        <f>IF([1]metadata!T324="","",[1]metadata!T324)</f>
        <v>12</v>
      </c>
      <c r="U324" t="str">
        <f>IF([1]metadata!U324="","",[1]metadata!U324)</f>
        <v>global average</v>
      </c>
      <c r="V324" t="str">
        <f>IF([1]metadata!V324="","",[1]metadata!V324)</f>
        <v/>
      </c>
      <c r="W324">
        <f>IF([1]metadata!W324="","",[1]metadata!W324)</f>
        <v>50</v>
      </c>
      <c r="X324" t="str">
        <f>IF([1]metadata!X324="","",[1]metadata!X324)</f>
        <v/>
      </c>
      <c r="Y324" t="str">
        <f>IF([1]metadata!Y324="","",[1]metadata!Y324)</f>
        <v>pupal</v>
      </c>
      <c r="Z324" t="str">
        <f>IF([1]metadata!Z324="","",[1]metadata!Z324)</f>
        <v/>
      </c>
    </row>
    <row r="325" spans="1:26" hidden="1" x14ac:dyDescent="0.3">
      <c r="A325">
        <f>IF([1]metadata!A325="","",[1]metadata!A325)</f>
        <v>50</v>
      </c>
      <c r="B325" t="str">
        <f>IF([1]metadata!B325="","",[1]metadata!B325)</f>
        <v>50- Kagoshima</v>
      </c>
      <c r="C325" t="str">
        <f>IF([1]metadata!C325="","",[1]metadata!C325)</f>
        <v>Yoshio, M; Ishii, M</v>
      </c>
      <c r="D325" t="str">
        <f>IF([1]metadata!D325="","",[1]metadata!D325)</f>
        <v>Geographical variation of pupal diapause in the great mormon butterfly, Papilio memnon L (Lepidoptera : Papilionidae), in western Japan</v>
      </c>
      <c r="E325" t="str">
        <f>IF([1]metadata!E325="","",[1]metadata!E325)</f>
        <v>10.1303/aez.33.281</v>
      </c>
      <c r="F325" t="str">
        <f>IF([1]metadata!F325="","",[1]metadata!F325)</f>
        <v>y</v>
      </c>
      <c r="G325" t="str">
        <f>IF([1]metadata!G325="","",[1]metadata!G325)</f>
        <v>a</v>
      </c>
      <c r="H325" t="str">
        <f>IF([1]metadata!H325="","",[1]metadata!H325)</f>
        <v>i</v>
      </c>
      <c r="I325">
        <f>IF([1]metadata!I325="","",[1]metadata!I325)</f>
        <v>4</v>
      </c>
      <c r="J325">
        <f>IF([1]metadata!J325="",0,[1]metadata!J325)</f>
        <v>4</v>
      </c>
      <c r="K325" t="str">
        <f>IF([1]metadata!K325="","",[1]metadata!K325)</f>
        <v/>
      </c>
      <c r="L325" t="str">
        <f>IF([1]metadata!L325="","",[1]metadata!L325)</f>
        <v>Papilio memnon</v>
      </c>
      <c r="M325" t="str">
        <f>IF([1]metadata!M325="","",[1]metadata!M325)</f>
        <v>lepidoptera</v>
      </c>
      <c r="N325" t="str">
        <f>IF([1]metadata!N325="","",[1]metadata!N325)</f>
        <v xml:space="preserve"> Kagoshima</v>
      </c>
      <c r="O325">
        <f>IF([1]metadata!O325="","",[1]metadata!O325)</f>
        <v>31.596536</v>
      </c>
      <c r="P325">
        <f>IF([1]metadata!P325="","",[1]metadata!P325)</f>
        <v>130.55711700000001</v>
      </c>
      <c r="Q325" t="str">
        <f>IF([1]metadata!Q325="","",[1]metadata!Q325)</f>
        <v/>
      </c>
      <c r="R325" t="str">
        <f>IF([1]metadata!R325="","",[1]metadata!R325)</f>
        <v/>
      </c>
      <c r="S325" t="str">
        <f>IF([1]metadata!S325="","",[1]metadata!S325)</f>
        <v/>
      </c>
      <c r="T325">
        <f>IF([1]metadata!T325="","",[1]metadata!T325)</f>
        <v>12</v>
      </c>
      <c r="U325" t="str">
        <f>IF([1]metadata!U325="","",[1]metadata!U325)</f>
        <v>global average</v>
      </c>
      <c r="V325" t="str">
        <f>IF([1]metadata!V325="","",[1]metadata!V325)</f>
        <v/>
      </c>
      <c r="W325">
        <f>IF([1]metadata!W325="","",[1]metadata!W325)</f>
        <v>50</v>
      </c>
      <c r="X325" t="str">
        <f>IF([1]metadata!X325="","",[1]metadata!X325)</f>
        <v/>
      </c>
      <c r="Y325" t="str">
        <f>IF([1]metadata!Y325="","",[1]metadata!Y325)</f>
        <v>pupal</v>
      </c>
      <c r="Z325" t="str">
        <f>IF([1]metadata!Z325="","",[1]metadata!Z325)</f>
        <v/>
      </c>
    </row>
    <row r="326" spans="1:26" hidden="1" x14ac:dyDescent="0.3">
      <c r="A326">
        <f>IF([1]metadata!A326="","",[1]metadata!A326)</f>
        <v>50</v>
      </c>
      <c r="B326" t="str">
        <f>IF([1]metadata!B326="","",[1]metadata!B326)</f>
        <v>50- Wakayama</v>
      </c>
      <c r="C326" t="str">
        <f>IF([1]metadata!C326="","",[1]metadata!C326)</f>
        <v>Yoshio, M; Ishii, M</v>
      </c>
      <c r="D326" t="str">
        <f>IF([1]metadata!D326="","",[1]metadata!D326)</f>
        <v>Geographical variation of pupal diapause in the great mormon butterfly, Papilio memnon L (Lepidoptera : Papilionidae), in western Japan</v>
      </c>
      <c r="E326" t="str">
        <f>IF([1]metadata!E326="","",[1]metadata!E326)</f>
        <v>10.1303/aez.33.281</v>
      </c>
      <c r="F326" t="str">
        <f>IF([1]metadata!F326="","",[1]metadata!F326)</f>
        <v>y</v>
      </c>
      <c r="G326" t="str">
        <f>IF([1]metadata!G326="","",[1]metadata!G326)</f>
        <v>a</v>
      </c>
      <c r="H326" t="str">
        <f>IF([1]metadata!H326="","",[1]metadata!H326)</f>
        <v>i</v>
      </c>
      <c r="I326">
        <f>IF([1]metadata!I326="","",[1]metadata!I326)</f>
        <v>4</v>
      </c>
      <c r="J326">
        <f>IF([1]metadata!J326="",0,[1]metadata!J326)</f>
        <v>4</v>
      </c>
      <c r="K326" t="str">
        <f>IF([1]metadata!K326="","",[1]metadata!K326)</f>
        <v/>
      </c>
      <c r="L326" t="str">
        <f>IF([1]metadata!L326="","",[1]metadata!L326)</f>
        <v>Papilio memnon</v>
      </c>
      <c r="M326" t="str">
        <f>IF([1]metadata!M326="","",[1]metadata!M326)</f>
        <v>lepidoptera</v>
      </c>
      <c r="N326" t="str">
        <f>IF([1]metadata!N326="","",[1]metadata!N326)</f>
        <v xml:space="preserve"> Wakayama</v>
      </c>
      <c r="O326">
        <f>IF([1]metadata!O326="","",[1]metadata!O326)</f>
        <v>34.230519000000001</v>
      </c>
      <c r="P326">
        <f>IF([1]metadata!P326="","",[1]metadata!P326)</f>
        <v>135.17081099999999</v>
      </c>
      <c r="Q326" t="str">
        <f>IF([1]metadata!Q326="","",[1]metadata!Q326)</f>
        <v/>
      </c>
      <c r="R326" t="str">
        <f>IF([1]metadata!R326="","",[1]metadata!R326)</f>
        <v/>
      </c>
      <c r="S326" t="str">
        <f>IF([1]metadata!S326="","",[1]metadata!S326)</f>
        <v/>
      </c>
      <c r="T326">
        <f>IF([1]metadata!T326="","",[1]metadata!T326)</f>
        <v>12</v>
      </c>
      <c r="U326" t="str">
        <f>IF([1]metadata!U326="","",[1]metadata!U326)</f>
        <v>global average</v>
      </c>
      <c r="V326" t="str">
        <f>IF([1]metadata!V326="","",[1]metadata!V326)</f>
        <v/>
      </c>
      <c r="W326">
        <f>IF([1]metadata!W326="","",[1]metadata!W326)</f>
        <v>50</v>
      </c>
      <c r="X326" t="str">
        <f>IF([1]metadata!X326="","",[1]metadata!X326)</f>
        <v/>
      </c>
      <c r="Y326" t="str">
        <f>IF([1]metadata!Y326="","",[1]metadata!Y326)</f>
        <v>pupal</v>
      </c>
      <c r="Z326" t="str">
        <f>IF([1]metadata!Z326="","",[1]metadata!Z326)</f>
        <v/>
      </c>
    </row>
    <row r="327" spans="1:26" hidden="1" x14ac:dyDescent="0.3">
      <c r="A327">
        <f>IF([1]metadata!A327="","",[1]metadata!A327)</f>
        <v>50</v>
      </c>
      <c r="B327" t="str">
        <f>IF([1]metadata!B327="","",[1]metadata!B327)</f>
        <v>50- Mino</v>
      </c>
      <c r="C327" t="str">
        <f>IF([1]metadata!C327="","",[1]metadata!C327)</f>
        <v>Yoshio, M; Ishii, M</v>
      </c>
      <c r="D327" t="str">
        <f>IF([1]metadata!D327="","",[1]metadata!D327)</f>
        <v>Geographical variation of pupal diapause in the great mormon butterfly, Papilio memnon L (Lepidoptera : Papilionidae), in western Japan</v>
      </c>
      <c r="E327" t="str">
        <f>IF([1]metadata!E327="","",[1]metadata!E327)</f>
        <v>10.1303/aez.33.281</v>
      </c>
      <c r="F327" t="str">
        <f>IF([1]metadata!F327="","",[1]metadata!F327)</f>
        <v>y</v>
      </c>
      <c r="G327" t="str">
        <f>IF([1]metadata!G327="","",[1]metadata!G327)</f>
        <v>a</v>
      </c>
      <c r="H327" t="str">
        <f>IF([1]metadata!H327="","",[1]metadata!H327)</f>
        <v>i</v>
      </c>
      <c r="I327">
        <f>IF([1]metadata!I327="","",[1]metadata!I327)</f>
        <v>4</v>
      </c>
      <c r="J327">
        <f>IF([1]metadata!J327="",0,[1]metadata!J327)</f>
        <v>4</v>
      </c>
      <c r="K327" t="str">
        <f>IF([1]metadata!K327="","",[1]metadata!K327)</f>
        <v/>
      </c>
      <c r="L327" t="str">
        <f>IF([1]metadata!L327="","",[1]metadata!L327)</f>
        <v>Papilio memnon</v>
      </c>
      <c r="M327" t="str">
        <f>IF([1]metadata!M327="","",[1]metadata!M327)</f>
        <v>lepidoptera</v>
      </c>
      <c r="N327" t="str">
        <f>IF([1]metadata!N327="","",[1]metadata!N327)</f>
        <v xml:space="preserve"> Mino</v>
      </c>
      <c r="O327">
        <f>IF([1]metadata!O327="","",[1]metadata!O327)</f>
        <v>34.826932999999997</v>
      </c>
      <c r="P327">
        <f>IF([1]metadata!P327="","",[1]metadata!P327)</f>
        <v>135.470461</v>
      </c>
      <c r="Q327" t="str">
        <f>IF([1]metadata!Q327="","",[1]metadata!Q327)</f>
        <v/>
      </c>
      <c r="R327" t="str">
        <f>IF([1]metadata!R327="","",[1]metadata!R327)</f>
        <v/>
      </c>
      <c r="S327" t="str">
        <f>IF([1]metadata!S327="","",[1]metadata!S327)</f>
        <v/>
      </c>
      <c r="T327">
        <f>IF([1]metadata!T327="","",[1]metadata!T327)</f>
        <v>12</v>
      </c>
      <c r="U327" t="str">
        <f>IF([1]metadata!U327="","",[1]metadata!U327)</f>
        <v>global average</v>
      </c>
      <c r="V327" t="str">
        <f>IF([1]metadata!V327="","",[1]metadata!V327)</f>
        <v/>
      </c>
      <c r="W327">
        <f>IF([1]metadata!W327="","",[1]metadata!W327)</f>
        <v>50</v>
      </c>
      <c r="X327" t="str">
        <f>IF([1]metadata!X327="","",[1]metadata!X327)</f>
        <v/>
      </c>
      <c r="Y327" t="str">
        <f>IF([1]metadata!Y327="","",[1]metadata!Y327)</f>
        <v>pupal</v>
      </c>
      <c r="Z327" t="str">
        <f>IF([1]metadata!Z327="","",[1]metadata!Z327)</f>
        <v/>
      </c>
    </row>
    <row r="328" spans="1:26" hidden="1" x14ac:dyDescent="0.3">
      <c r="A328">
        <f>IF([1]metadata!A328="","",[1]metadata!A328)</f>
        <v>51</v>
      </c>
      <c r="B328" t="str">
        <f>IF([1]metadata!B328="","",[1]metadata!B328)</f>
        <v>51-1</v>
      </c>
      <c r="C328" t="str">
        <f>IF([1]metadata!C328="","",[1]metadata!C328)</f>
        <v>Suwa, A; Gotoh, T</v>
      </c>
      <c r="D328" t="str">
        <f>IF([1]metadata!D328="","",[1]metadata!D328)</f>
        <v>Geographic variation in diapause induction and mode of diapause inheritance in Tetranychus pueraricola</v>
      </c>
      <c r="E328" t="str">
        <f>IF([1]metadata!E328="","",[1]metadata!E328)</f>
        <v>10.1111/j.1439-0418.2006.01050.x</v>
      </c>
      <c r="F328" t="str">
        <f>IF([1]metadata!F328="","",[1]metadata!F328)</f>
        <v>y</v>
      </c>
      <c r="G328" t="str">
        <f>IF([1]metadata!G328="","",[1]metadata!G328)</f>
        <v>a</v>
      </c>
      <c r="H328" t="str">
        <f>IF([1]metadata!H328="","",[1]metadata!H328)</f>
        <v>i</v>
      </c>
      <c r="I328">
        <f>IF([1]metadata!I328="","",[1]metadata!I328)</f>
        <v>32</v>
      </c>
      <c r="J328">
        <f>IF([1]metadata!J328="",0,[1]metadata!J328)</f>
        <v>5</v>
      </c>
      <c r="K328" t="str">
        <f>IF([1]metadata!K328="","",[1]metadata!K328)</f>
        <v/>
      </c>
      <c r="L328" t="str">
        <f>IF([1]metadata!L328="","",[1]metadata!L328)</f>
        <v>Tetranychus pueraricola</v>
      </c>
      <c r="M328" t="str">
        <f>IF([1]metadata!M328="","",[1]metadata!M328)</f>
        <v>Trombidiformes</v>
      </c>
      <c r="N328">
        <f>IF([1]metadata!N328="","",[1]metadata!N328)</f>
        <v>1</v>
      </c>
      <c r="O328">
        <f>IF([1]metadata!O328="","",[1]metadata!O328)</f>
        <v>39.966666666666669</v>
      </c>
      <c r="P328">
        <f>IF([1]metadata!P328="","",[1]metadata!P328)</f>
        <v>-140.93333333333334</v>
      </c>
      <c r="Q328" t="str">
        <f>IF([1]metadata!Q328="","",[1]metadata!Q328)</f>
        <v/>
      </c>
      <c r="R328" t="str">
        <f>IF([1]metadata!R328="","",[1]metadata!R328)</f>
        <v/>
      </c>
      <c r="S328" t="str">
        <f>IF([1]metadata!S328="","",[1]metadata!S328)</f>
        <v/>
      </c>
      <c r="T328">
        <f>IF([1]metadata!T328="","",[1]metadata!T328)</f>
        <v>240</v>
      </c>
      <c r="U328" t="str">
        <f>IF([1]metadata!U328="","",[1]metadata!U328)</f>
        <v>global average</v>
      </c>
      <c r="V328" t="str">
        <f>IF([1]metadata!V328="","",[1]metadata!V328)</f>
        <v/>
      </c>
      <c r="W328" t="str">
        <f>IF([1]metadata!W328="","",[1]metadata!W328)</f>
        <v>t-51</v>
      </c>
      <c r="X328" t="str">
        <f>IF([1]metadata!X328="","",[1]metadata!X328)</f>
        <v/>
      </c>
      <c r="Y328" t="str">
        <f>IF([1]metadata!Y328="","",[1]metadata!Y328)</f>
        <v/>
      </c>
      <c r="Z328" t="str">
        <f>IF([1]metadata!Z328="","",[1]metadata!Z328)</f>
        <v>by hand</v>
      </c>
    </row>
    <row r="329" spans="1:26" hidden="1" x14ac:dyDescent="0.3">
      <c r="A329">
        <f>IF([1]metadata!A329="","",[1]metadata!A329)</f>
        <v>51</v>
      </c>
      <c r="B329" t="str">
        <f>IF([1]metadata!B329="","",[1]metadata!B329)</f>
        <v>51-2</v>
      </c>
      <c r="C329" t="str">
        <f>IF([1]metadata!C329="","",[1]metadata!C329)</f>
        <v>Suwa, A; Gotoh, T</v>
      </c>
      <c r="D329" t="str">
        <f>IF([1]metadata!D329="","",[1]metadata!D329)</f>
        <v>Geographic variation in diapause induction and mode of diapause inheritance in Tetranychus pueraricola</v>
      </c>
      <c r="E329" t="str">
        <f>IF([1]metadata!E329="","",[1]metadata!E329)</f>
        <v>10.1111/j.1439-0418.2006.01050.x</v>
      </c>
      <c r="F329" t="str">
        <f>IF([1]metadata!F329="","",[1]metadata!F329)</f>
        <v>y</v>
      </c>
      <c r="G329" t="str">
        <f>IF([1]metadata!G329="","",[1]metadata!G329)</f>
        <v>a</v>
      </c>
      <c r="H329" t="str">
        <f>IF([1]metadata!H329="","",[1]metadata!H329)</f>
        <v>i</v>
      </c>
      <c r="I329">
        <f>IF([1]metadata!I329="","",[1]metadata!I329)</f>
        <v>32</v>
      </c>
      <c r="J329">
        <f>IF([1]metadata!J329="",0,[1]metadata!J329)</f>
        <v>5</v>
      </c>
      <c r="K329" t="str">
        <f>IF([1]metadata!K329="","",[1]metadata!K329)</f>
        <v/>
      </c>
      <c r="L329" t="str">
        <f>IF([1]metadata!L329="","",[1]metadata!L329)</f>
        <v>Tetranychus pueraricola</v>
      </c>
      <c r="M329" t="str">
        <f>IF([1]metadata!M329="","",[1]metadata!M329)</f>
        <v>Trombidiformes</v>
      </c>
      <c r="N329">
        <f>IF([1]metadata!N329="","",[1]metadata!N329)</f>
        <v>2</v>
      </c>
      <c r="O329">
        <f>IF([1]metadata!O329="","",[1]metadata!O329)</f>
        <v>38.966666666666669</v>
      </c>
      <c r="P329">
        <f>IF([1]metadata!P329="","",[1]metadata!P329)</f>
        <v>-141.18333333333334</v>
      </c>
      <c r="Q329" t="str">
        <f>IF([1]metadata!Q329="","",[1]metadata!Q329)</f>
        <v/>
      </c>
      <c r="R329" t="str">
        <f>IF([1]metadata!R329="","",[1]metadata!R329)</f>
        <v/>
      </c>
      <c r="S329" t="str">
        <f>IF([1]metadata!S329="","",[1]metadata!S329)</f>
        <v/>
      </c>
      <c r="T329">
        <f>IF([1]metadata!T329="","",[1]metadata!T329)</f>
        <v>240</v>
      </c>
      <c r="U329" t="str">
        <f>IF([1]metadata!U329="","",[1]metadata!U329)</f>
        <v>global average</v>
      </c>
      <c r="V329" t="str">
        <f>IF([1]metadata!V329="","",[1]metadata!V329)</f>
        <v/>
      </c>
      <c r="W329" t="str">
        <f>IF([1]metadata!W329="","",[1]metadata!W329)</f>
        <v>t-51</v>
      </c>
      <c r="X329" t="str">
        <f>IF([1]metadata!X329="","",[1]metadata!X329)</f>
        <v/>
      </c>
      <c r="Y329" t="str">
        <f>IF([1]metadata!Y329="","",[1]metadata!Y329)</f>
        <v/>
      </c>
      <c r="Z329" t="str">
        <f>IF([1]metadata!Z329="","",[1]metadata!Z329)</f>
        <v>by hand</v>
      </c>
    </row>
    <row r="330" spans="1:26" hidden="1" x14ac:dyDescent="0.3">
      <c r="A330">
        <f>IF([1]metadata!A330="","",[1]metadata!A330)</f>
        <v>51</v>
      </c>
      <c r="B330" t="str">
        <f>IF([1]metadata!B330="","",[1]metadata!B330)</f>
        <v>51-3</v>
      </c>
      <c r="C330" t="str">
        <f>IF([1]metadata!C330="","",[1]metadata!C330)</f>
        <v>Suwa, A; Gotoh, T</v>
      </c>
      <c r="D330" t="str">
        <f>IF([1]metadata!D330="","",[1]metadata!D330)</f>
        <v>Geographic variation in diapause induction and mode of diapause inheritance in Tetranychus pueraricola</v>
      </c>
      <c r="E330" t="str">
        <f>IF([1]metadata!E330="","",[1]metadata!E330)</f>
        <v>10.1111/j.1439-0418.2006.01050.x</v>
      </c>
      <c r="F330" t="str">
        <f>IF([1]metadata!F330="","",[1]metadata!F330)</f>
        <v>y</v>
      </c>
      <c r="G330" t="str">
        <f>IF([1]metadata!G330="","",[1]metadata!G330)</f>
        <v>a</v>
      </c>
      <c r="H330" t="str">
        <f>IF([1]metadata!H330="","",[1]metadata!H330)</f>
        <v>i</v>
      </c>
      <c r="I330">
        <f>IF([1]metadata!I330="","",[1]metadata!I330)</f>
        <v>32</v>
      </c>
      <c r="J330">
        <f>IF([1]metadata!J330="",0,[1]metadata!J330)</f>
        <v>5</v>
      </c>
      <c r="K330" t="str">
        <f>IF([1]metadata!K330="","",[1]metadata!K330)</f>
        <v/>
      </c>
      <c r="L330" t="str">
        <f>IF([1]metadata!L330="","",[1]metadata!L330)</f>
        <v>Tetranychus pueraricola</v>
      </c>
      <c r="M330" t="str">
        <f>IF([1]metadata!M330="","",[1]metadata!M330)</f>
        <v>Trombidiformes</v>
      </c>
      <c r="N330">
        <f>IF([1]metadata!N330="","",[1]metadata!N330)</f>
        <v>3</v>
      </c>
      <c r="O330">
        <f>IF([1]metadata!O330="","",[1]metadata!O330)</f>
        <v>39.75</v>
      </c>
      <c r="P330">
        <f>IF([1]metadata!P330="","",[1]metadata!P330)</f>
        <v>-140.68333333333334</v>
      </c>
      <c r="Q330" t="str">
        <f>IF([1]metadata!Q330="","",[1]metadata!Q330)</f>
        <v/>
      </c>
      <c r="R330" t="str">
        <f>IF([1]metadata!R330="","",[1]metadata!R330)</f>
        <v/>
      </c>
      <c r="S330" t="str">
        <f>IF([1]metadata!S330="","",[1]metadata!S330)</f>
        <v/>
      </c>
      <c r="T330">
        <f>IF([1]metadata!T330="","",[1]metadata!T330)</f>
        <v>240</v>
      </c>
      <c r="U330" t="str">
        <f>IF([1]metadata!U330="","",[1]metadata!U330)</f>
        <v>global average</v>
      </c>
      <c r="V330" t="str">
        <f>IF([1]metadata!V330="","",[1]metadata!V330)</f>
        <v/>
      </c>
      <c r="W330" t="str">
        <f>IF([1]metadata!W330="","",[1]metadata!W330)</f>
        <v>t-51</v>
      </c>
      <c r="X330" t="str">
        <f>IF([1]metadata!X330="","",[1]metadata!X330)</f>
        <v/>
      </c>
      <c r="Y330" t="str">
        <f>IF([1]metadata!Y330="","",[1]metadata!Y330)</f>
        <v/>
      </c>
      <c r="Z330" t="str">
        <f>IF([1]metadata!Z330="","",[1]metadata!Z330)</f>
        <v>by hand</v>
      </c>
    </row>
    <row r="331" spans="1:26" hidden="1" x14ac:dyDescent="0.3">
      <c r="A331">
        <f>IF([1]metadata!A331="","",[1]metadata!A331)</f>
        <v>51</v>
      </c>
      <c r="B331" t="str">
        <f>IF([1]metadata!B331="","",[1]metadata!B331)</f>
        <v>51-4</v>
      </c>
      <c r="C331" t="str">
        <f>IF([1]metadata!C331="","",[1]metadata!C331)</f>
        <v>Suwa, A; Gotoh, T</v>
      </c>
      <c r="D331" t="str">
        <f>IF([1]metadata!D331="","",[1]metadata!D331)</f>
        <v>Geographic variation in diapause induction and mode of diapause inheritance in Tetranychus pueraricola</v>
      </c>
      <c r="E331" t="str">
        <f>IF([1]metadata!E331="","",[1]metadata!E331)</f>
        <v>10.1111/j.1439-0418.2006.01050.x</v>
      </c>
      <c r="F331" t="str">
        <f>IF([1]metadata!F331="","",[1]metadata!F331)</f>
        <v>y</v>
      </c>
      <c r="G331" t="str">
        <f>IF([1]metadata!G331="","",[1]metadata!G331)</f>
        <v>a</v>
      </c>
      <c r="H331" t="str">
        <f>IF([1]metadata!H331="","",[1]metadata!H331)</f>
        <v>i</v>
      </c>
      <c r="I331">
        <f>IF([1]metadata!I331="","",[1]metadata!I331)</f>
        <v>32</v>
      </c>
      <c r="J331">
        <f>IF([1]metadata!J331="",0,[1]metadata!J331)</f>
        <v>5</v>
      </c>
      <c r="K331" t="str">
        <f>IF([1]metadata!K331="","",[1]metadata!K331)</f>
        <v/>
      </c>
      <c r="L331" t="str">
        <f>IF([1]metadata!L331="","",[1]metadata!L331)</f>
        <v>Tetranychus pueraricola</v>
      </c>
      <c r="M331" t="str">
        <f>IF([1]metadata!M331="","",[1]metadata!M331)</f>
        <v>Trombidiformes</v>
      </c>
      <c r="N331">
        <f>IF([1]metadata!N331="","",[1]metadata!N331)</f>
        <v>4</v>
      </c>
      <c r="O331">
        <f>IF([1]metadata!O331="","",[1]metadata!O331)</f>
        <v>38.716666666666669</v>
      </c>
      <c r="P331">
        <f>IF([1]metadata!P331="","",[1]metadata!P331)</f>
        <v>-139.81666666666666</v>
      </c>
      <c r="Q331" t="str">
        <f>IF([1]metadata!Q331="","",[1]metadata!Q331)</f>
        <v/>
      </c>
      <c r="R331" t="str">
        <f>IF([1]metadata!R331="","",[1]metadata!R331)</f>
        <v/>
      </c>
      <c r="S331" t="str">
        <f>IF([1]metadata!S331="","",[1]metadata!S331)</f>
        <v/>
      </c>
      <c r="T331">
        <f>IF([1]metadata!T331="","",[1]metadata!T331)</f>
        <v>240</v>
      </c>
      <c r="U331" t="str">
        <f>IF([1]metadata!U331="","",[1]metadata!U331)</f>
        <v>global average</v>
      </c>
      <c r="V331" t="str">
        <f>IF([1]metadata!V331="","",[1]metadata!V331)</f>
        <v/>
      </c>
      <c r="W331" t="str">
        <f>IF([1]metadata!W331="","",[1]metadata!W331)</f>
        <v>t-51</v>
      </c>
      <c r="X331" t="str">
        <f>IF([1]metadata!X331="","",[1]metadata!X331)</f>
        <v/>
      </c>
      <c r="Y331" t="str">
        <f>IF([1]metadata!Y331="","",[1]metadata!Y331)</f>
        <v/>
      </c>
      <c r="Z331" t="str">
        <f>IF([1]metadata!Z331="","",[1]metadata!Z331)</f>
        <v>by hand</v>
      </c>
    </row>
    <row r="332" spans="1:26" hidden="1" x14ac:dyDescent="0.3">
      <c r="A332">
        <f>IF([1]metadata!A332="","",[1]metadata!A332)</f>
        <v>51</v>
      </c>
      <c r="B332" t="str">
        <f>IF([1]metadata!B332="","",[1]metadata!B332)</f>
        <v>51-5</v>
      </c>
      <c r="C332" t="str">
        <f>IF([1]metadata!C332="","",[1]metadata!C332)</f>
        <v>Suwa, A; Gotoh, T</v>
      </c>
      <c r="D332" t="str">
        <f>IF([1]metadata!D332="","",[1]metadata!D332)</f>
        <v>Geographic variation in diapause induction and mode of diapause inheritance in Tetranychus pueraricola</v>
      </c>
      <c r="E332" t="str">
        <f>IF([1]metadata!E332="","",[1]metadata!E332)</f>
        <v>10.1111/j.1439-0418.2006.01050.x</v>
      </c>
      <c r="F332" t="str">
        <f>IF([1]metadata!F332="","",[1]metadata!F332)</f>
        <v>y</v>
      </c>
      <c r="G332" t="str">
        <f>IF([1]metadata!G332="","",[1]metadata!G332)</f>
        <v>a</v>
      </c>
      <c r="H332" t="str">
        <f>IF([1]metadata!H332="","",[1]metadata!H332)</f>
        <v>i</v>
      </c>
      <c r="I332">
        <f>IF([1]metadata!I332="","",[1]metadata!I332)</f>
        <v>32</v>
      </c>
      <c r="J332">
        <f>IF([1]metadata!J332="",0,[1]metadata!J332)</f>
        <v>5</v>
      </c>
      <c r="K332" t="str">
        <f>IF([1]metadata!K332="","",[1]metadata!K332)</f>
        <v/>
      </c>
      <c r="L332" t="str">
        <f>IF([1]metadata!L332="","",[1]metadata!L332)</f>
        <v>Tetranychus pueraricola</v>
      </c>
      <c r="M332" t="str">
        <f>IF([1]metadata!M332="","",[1]metadata!M332)</f>
        <v>Trombidiformes</v>
      </c>
      <c r="N332">
        <f>IF([1]metadata!N332="","",[1]metadata!N332)</f>
        <v>5</v>
      </c>
      <c r="O332">
        <f>IF([1]metadata!O332="","",[1]metadata!O332)</f>
        <v>36.4</v>
      </c>
      <c r="P332">
        <f>IF([1]metadata!P332="","",[1]metadata!P332)</f>
        <v>-139.31666666666666</v>
      </c>
      <c r="Q332" t="str">
        <f>IF([1]metadata!Q332="","",[1]metadata!Q332)</f>
        <v/>
      </c>
      <c r="R332" t="str">
        <f>IF([1]metadata!R332="","",[1]metadata!R332)</f>
        <v/>
      </c>
      <c r="S332" t="str">
        <f>IF([1]metadata!S332="","",[1]metadata!S332)</f>
        <v/>
      </c>
      <c r="T332">
        <f>IF([1]metadata!T332="","",[1]metadata!T332)</f>
        <v>240</v>
      </c>
      <c r="U332" t="str">
        <f>IF([1]metadata!U332="","",[1]metadata!U332)</f>
        <v>global average</v>
      </c>
      <c r="V332" t="str">
        <f>IF([1]metadata!V332="","",[1]metadata!V332)</f>
        <v/>
      </c>
      <c r="W332" t="str">
        <f>IF([1]metadata!W332="","",[1]metadata!W332)</f>
        <v>t-51</v>
      </c>
      <c r="X332" t="str">
        <f>IF([1]metadata!X332="","",[1]metadata!X332)</f>
        <v/>
      </c>
      <c r="Y332" t="str">
        <f>IF([1]metadata!Y332="","",[1]metadata!Y332)</f>
        <v/>
      </c>
      <c r="Z332" t="str">
        <f>IF([1]metadata!Z332="","",[1]metadata!Z332)</f>
        <v>by hand</v>
      </c>
    </row>
    <row r="333" spans="1:26" hidden="1" x14ac:dyDescent="0.3">
      <c r="A333">
        <f>IF([1]metadata!A333="","",[1]metadata!A333)</f>
        <v>51</v>
      </c>
      <c r="B333" t="str">
        <f>IF([1]metadata!B333="","",[1]metadata!B333)</f>
        <v>51-6</v>
      </c>
      <c r="C333" t="str">
        <f>IF([1]metadata!C333="","",[1]metadata!C333)</f>
        <v>Suwa, A; Gotoh, T</v>
      </c>
      <c r="D333" t="str">
        <f>IF([1]metadata!D333="","",[1]metadata!D333)</f>
        <v>Geographic variation in diapause induction and mode of diapause inheritance in Tetranychus pueraricola</v>
      </c>
      <c r="E333" t="str">
        <f>IF([1]metadata!E333="","",[1]metadata!E333)</f>
        <v>10.1111/j.1439-0418.2006.01050.x</v>
      </c>
      <c r="F333" t="str">
        <f>IF([1]metadata!F333="","",[1]metadata!F333)</f>
        <v>y</v>
      </c>
      <c r="G333" t="str">
        <f>IF([1]metadata!G333="","",[1]metadata!G333)</f>
        <v>a</v>
      </c>
      <c r="H333" t="str">
        <f>IF([1]metadata!H333="","",[1]metadata!H333)</f>
        <v>i</v>
      </c>
      <c r="I333">
        <f>IF([1]metadata!I333="","",[1]metadata!I333)</f>
        <v>32</v>
      </c>
      <c r="J333">
        <f>IF([1]metadata!J333="",0,[1]metadata!J333)</f>
        <v>5</v>
      </c>
      <c r="K333" t="str">
        <f>IF([1]metadata!K333="","",[1]metadata!K333)</f>
        <v/>
      </c>
      <c r="L333" t="str">
        <f>IF([1]metadata!L333="","",[1]metadata!L333)</f>
        <v>Tetranychus pueraricola</v>
      </c>
      <c r="M333" t="str">
        <f>IF([1]metadata!M333="","",[1]metadata!M333)</f>
        <v>Trombidiformes</v>
      </c>
      <c r="N333">
        <f>IF([1]metadata!N333="","",[1]metadata!N333)</f>
        <v>6</v>
      </c>
      <c r="O333">
        <f>IF([1]metadata!O333="","",[1]metadata!O333)</f>
        <v>36.25</v>
      </c>
      <c r="P333">
        <f>IF([1]metadata!P333="","",[1]metadata!P333)</f>
        <v>-139.63333333333333</v>
      </c>
      <c r="Q333" t="str">
        <f>IF([1]metadata!Q333="","",[1]metadata!Q333)</f>
        <v/>
      </c>
      <c r="R333" t="str">
        <f>IF([1]metadata!R333="","",[1]metadata!R333)</f>
        <v/>
      </c>
      <c r="S333" t="str">
        <f>IF([1]metadata!S333="","",[1]metadata!S333)</f>
        <v/>
      </c>
      <c r="T333">
        <f>IF([1]metadata!T333="","",[1]metadata!T333)</f>
        <v>240</v>
      </c>
      <c r="U333" t="str">
        <f>IF([1]metadata!U333="","",[1]metadata!U333)</f>
        <v>global average</v>
      </c>
      <c r="V333" t="str">
        <f>IF([1]metadata!V333="","",[1]metadata!V333)</f>
        <v/>
      </c>
      <c r="W333" t="str">
        <f>IF([1]metadata!W333="","",[1]metadata!W333)</f>
        <v>t-51</v>
      </c>
      <c r="X333" t="str">
        <f>IF([1]metadata!X333="","",[1]metadata!X333)</f>
        <v/>
      </c>
      <c r="Y333" t="str">
        <f>IF([1]metadata!Y333="","",[1]metadata!Y333)</f>
        <v/>
      </c>
      <c r="Z333" t="str">
        <f>IF([1]metadata!Z333="","",[1]metadata!Z333)</f>
        <v>by hand</v>
      </c>
    </row>
    <row r="334" spans="1:26" hidden="1" x14ac:dyDescent="0.3">
      <c r="A334">
        <f>IF([1]metadata!A334="","",[1]metadata!A334)</f>
        <v>51</v>
      </c>
      <c r="B334" t="str">
        <f>IF([1]metadata!B334="","",[1]metadata!B334)</f>
        <v>51-7</v>
      </c>
      <c r="C334" t="str">
        <f>IF([1]metadata!C334="","",[1]metadata!C334)</f>
        <v>Suwa, A; Gotoh, T</v>
      </c>
      <c r="D334" t="str">
        <f>IF([1]metadata!D334="","",[1]metadata!D334)</f>
        <v>Geographic variation in diapause induction and mode of diapause inheritance in Tetranychus pueraricola</v>
      </c>
      <c r="E334" t="str">
        <f>IF([1]metadata!E334="","",[1]metadata!E334)</f>
        <v>10.1111/j.1439-0418.2006.01050.x</v>
      </c>
      <c r="F334" t="str">
        <f>IF([1]metadata!F334="","",[1]metadata!F334)</f>
        <v>y</v>
      </c>
      <c r="G334" t="str">
        <f>IF([1]metadata!G334="","",[1]metadata!G334)</f>
        <v>a</v>
      </c>
      <c r="H334" t="str">
        <f>IF([1]metadata!H334="","",[1]metadata!H334)</f>
        <v>i</v>
      </c>
      <c r="I334">
        <f>IF([1]metadata!I334="","",[1]metadata!I334)</f>
        <v>32</v>
      </c>
      <c r="J334">
        <f>IF([1]metadata!J334="",0,[1]metadata!J334)</f>
        <v>5</v>
      </c>
      <c r="K334" t="str">
        <f>IF([1]metadata!K334="","",[1]metadata!K334)</f>
        <v/>
      </c>
      <c r="L334" t="str">
        <f>IF([1]metadata!L334="","",[1]metadata!L334)</f>
        <v>Tetranychus pueraricola</v>
      </c>
      <c r="M334" t="str">
        <f>IF([1]metadata!M334="","",[1]metadata!M334)</f>
        <v>Trombidiformes</v>
      </c>
      <c r="N334">
        <f>IF([1]metadata!N334="","",[1]metadata!N334)</f>
        <v>7</v>
      </c>
      <c r="O334">
        <f>IF([1]metadata!O334="","",[1]metadata!O334)</f>
        <v>36.533333333333331</v>
      </c>
      <c r="P334">
        <f>IF([1]metadata!P334="","",[1]metadata!P334)</f>
        <v>-140.56666666666666</v>
      </c>
      <c r="Q334" t="str">
        <f>IF([1]metadata!Q334="","",[1]metadata!Q334)</f>
        <v/>
      </c>
      <c r="R334" t="str">
        <f>IF([1]metadata!R334="","",[1]metadata!R334)</f>
        <v/>
      </c>
      <c r="S334" t="str">
        <f>IF([1]metadata!S334="","",[1]metadata!S334)</f>
        <v/>
      </c>
      <c r="T334">
        <f>IF([1]metadata!T334="","",[1]metadata!T334)</f>
        <v>240</v>
      </c>
      <c r="U334" t="str">
        <f>IF([1]metadata!U334="","",[1]metadata!U334)</f>
        <v>global average</v>
      </c>
      <c r="V334" t="str">
        <f>IF([1]metadata!V334="","",[1]metadata!V334)</f>
        <v/>
      </c>
      <c r="W334" t="str">
        <f>IF([1]metadata!W334="","",[1]metadata!W334)</f>
        <v>t-51</v>
      </c>
      <c r="X334" t="str">
        <f>IF([1]metadata!X334="","",[1]metadata!X334)</f>
        <v/>
      </c>
      <c r="Y334" t="str">
        <f>IF([1]metadata!Y334="","",[1]metadata!Y334)</f>
        <v/>
      </c>
      <c r="Z334" t="str">
        <f>IF([1]metadata!Z334="","",[1]metadata!Z334)</f>
        <v>by hand</v>
      </c>
    </row>
    <row r="335" spans="1:26" hidden="1" x14ac:dyDescent="0.3">
      <c r="A335">
        <f>IF([1]metadata!A335="","",[1]metadata!A335)</f>
        <v>51</v>
      </c>
      <c r="B335" t="str">
        <f>IF([1]metadata!B335="","",[1]metadata!B335)</f>
        <v>51-8</v>
      </c>
      <c r="C335" t="str">
        <f>IF([1]metadata!C335="","",[1]metadata!C335)</f>
        <v>Suwa, A; Gotoh, T</v>
      </c>
      <c r="D335" t="str">
        <f>IF([1]metadata!D335="","",[1]metadata!D335)</f>
        <v>Geographic variation in diapause induction and mode of diapause inheritance in Tetranychus pueraricola</v>
      </c>
      <c r="E335" t="str">
        <f>IF([1]metadata!E335="","",[1]metadata!E335)</f>
        <v>10.1111/j.1439-0418.2006.01050.x</v>
      </c>
      <c r="F335" t="str">
        <f>IF([1]metadata!F335="","",[1]metadata!F335)</f>
        <v>y</v>
      </c>
      <c r="G335" t="str">
        <f>IF([1]metadata!G335="","",[1]metadata!G335)</f>
        <v>a</v>
      </c>
      <c r="H335" t="str">
        <f>IF([1]metadata!H335="","",[1]metadata!H335)</f>
        <v>i</v>
      </c>
      <c r="I335">
        <f>IF([1]metadata!I335="","",[1]metadata!I335)</f>
        <v>32</v>
      </c>
      <c r="J335">
        <f>IF([1]metadata!J335="",0,[1]metadata!J335)</f>
        <v>5</v>
      </c>
      <c r="K335" t="str">
        <f>IF([1]metadata!K335="","",[1]metadata!K335)</f>
        <v/>
      </c>
      <c r="L335" t="str">
        <f>IF([1]metadata!L335="","",[1]metadata!L335)</f>
        <v>Tetranychus pueraricola</v>
      </c>
      <c r="M335" t="str">
        <f>IF([1]metadata!M335="","",[1]metadata!M335)</f>
        <v>Trombidiformes</v>
      </c>
      <c r="N335">
        <f>IF([1]metadata!N335="","",[1]metadata!N335)</f>
        <v>8</v>
      </c>
      <c r="O335">
        <f>IF([1]metadata!O335="","",[1]metadata!O335)</f>
        <v>36.25</v>
      </c>
      <c r="P335">
        <f>IF([1]metadata!P335="","",[1]metadata!P335)</f>
        <v>-137.98333333333332</v>
      </c>
      <c r="Q335" t="str">
        <f>IF([1]metadata!Q335="","",[1]metadata!Q335)</f>
        <v/>
      </c>
      <c r="R335" t="str">
        <f>IF([1]metadata!R335="","",[1]metadata!R335)</f>
        <v/>
      </c>
      <c r="S335" t="str">
        <f>IF([1]metadata!S335="","",[1]metadata!S335)</f>
        <v/>
      </c>
      <c r="T335">
        <f>IF([1]metadata!T335="","",[1]metadata!T335)</f>
        <v>240</v>
      </c>
      <c r="U335" t="str">
        <f>IF([1]metadata!U335="","",[1]metadata!U335)</f>
        <v>global average</v>
      </c>
      <c r="V335" t="str">
        <f>IF([1]metadata!V335="","",[1]metadata!V335)</f>
        <v/>
      </c>
      <c r="W335" t="str">
        <f>IF([1]metadata!W335="","",[1]metadata!W335)</f>
        <v>t-51</v>
      </c>
      <c r="X335" t="str">
        <f>IF([1]metadata!X335="","",[1]metadata!X335)</f>
        <v/>
      </c>
      <c r="Y335" t="str">
        <f>IF([1]metadata!Y335="","",[1]metadata!Y335)</f>
        <v/>
      </c>
      <c r="Z335" t="str">
        <f>IF([1]metadata!Z335="","",[1]metadata!Z335)</f>
        <v>by hand</v>
      </c>
    </row>
    <row r="336" spans="1:26" hidden="1" x14ac:dyDescent="0.3">
      <c r="A336">
        <f>IF([1]metadata!A336="","",[1]metadata!A336)</f>
        <v>51</v>
      </c>
      <c r="B336" t="str">
        <f>IF([1]metadata!B336="","",[1]metadata!B336)</f>
        <v>51-9</v>
      </c>
      <c r="C336" t="str">
        <f>IF([1]metadata!C336="","",[1]metadata!C336)</f>
        <v>Suwa, A; Gotoh, T</v>
      </c>
      <c r="D336" t="str">
        <f>IF([1]metadata!D336="","",[1]metadata!D336)</f>
        <v>Geographic variation in diapause induction and mode of diapause inheritance in Tetranychus pueraricola</v>
      </c>
      <c r="E336" t="str">
        <f>IF([1]metadata!E336="","",[1]metadata!E336)</f>
        <v>10.1111/j.1439-0418.2006.01050.x</v>
      </c>
      <c r="F336" t="str">
        <f>IF([1]metadata!F336="","",[1]metadata!F336)</f>
        <v>y</v>
      </c>
      <c r="G336" t="str">
        <f>IF([1]metadata!G336="","",[1]metadata!G336)</f>
        <v>a</v>
      </c>
      <c r="H336" t="str">
        <f>IF([1]metadata!H336="","",[1]metadata!H336)</f>
        <v>i</v>
      </c>
      <c r="I336">
        <f>IF([1]metadata!I336="","",[1]metadata!I336)</f>
        <v>32</v>
      </c>
      <c r="J336">
        <f>IF([1]metadata!J336="",0,[1]metadata!J336)</f>
        <v>5</v>
      </c>
      <c r="K336" t="str">
        <f>IF([1]metadata!K336="","",[1]metadata!K336)</f>
        <v/>
      </c>
      <c r="L336" t="str">
        <f>IF([1]metadata!L336="","",[1]metadata!L336)</f>
        <v>Tetranychus pueraricola</v>
      </c>
      <c r="M336" t="str">
        <f>IF([1]metadata!M336="","",[1]metadata!M336)</f>
        <v>Trombidiformes</v>
      </c>
      <c r="N336">
        <f>IF([1]metadata!N336="","",[1]metadata!N336)</f>
        <v>9</v>
      </c>
      <c r="O336">
        <f>IF([1]metadata!O336="","",[1]metadata!O336)</f>
        <v>36.716666666666669</v>
      </c>
      <c r="P336">
        <f>IF([1]metadata!P336="","",[1]metadata!P336)</f>
        <v>-137.25</v>
      </c>
      <c r="Q336" t="str">
        <f>IF([1]metadata!Q336="","",[1]metadata!Q336)</f>
        <v/>
      </c>
      <c r="R336" t="str">
        <f>IF([1]metadata!R336="","",[1]metadata!R336)</f>
        <v/>
      </c>
      <c r="S336" t="str">
        <f>IF([1]metadata!S336="","",[1]metadata!S336)</f>
        <v/>
      </c>
      <c r="T336">
        <f>IF([1]metadata!T336="","",[1]metadata!T336)</f>
        <v>240</v>
      </c>
      <c r="U336" t="str">
        <f>IF([1]metadata!U336="","",[1]metadata!U336)</f>
        <v>global average</v>
      </c>
      <c r="V336" t="str">
        <f>IF([1]metadata!V336="","",[1]metadata!V336)</f>
        <v/>
      </c>
      <c r="W336" t="str">
        <f>IF([1]metadata!W336="","",[1]metadata!W336)</f>
        <v>t-51</v>
      </c>
      <c r="X336" t="str">
        <f>IF([1]metadata!X336="","",[1]metadata!X336)</f>
        <v/>
      </c>
      <c r="Y336" t="str">
        <f>IF([1]metadata!Y336="","",[1]metadata!Y336)</f>
        <v/>
      </c>
      <c r="Z336" t="str">
        <f>IF([1]metadata!Z336="","",[1]metadata!Z336)</f>
        <v>by hand</v>
      </c>
    </row>
    <row r="337" spans="1:26" hidden="1" x14ac:dyDescent="0.3">
      <c r="A337">
        <f>IF([1]metadata!A337="","",[1]metadata!A337)</f>
        <v>51</v>
      </c>
      <c r="B337" t="str">
        <f>IF([1]metadata!B337="","",[1]metadata!B337)</f>
        <v>51-10</v>
      </c>
      <c r="C337" t="str">
        <f>IF([1]metadata!C337="","",[1]metadata!C337)</f>
        <v>Suwa, A; Gotoh, T</v>
      </c>
      <c r="D337" t="str">
        <f>IF([1]metadata!D337="","",[1]metadata!D337)</f>
        <v>Geographic variation in diapause induction and mode of diapause inheritance in Tetranychus pueraricola</v>
      </c>
      <c r="E337" t="str">
        <f>IF([1]metadata!E337="","",[1]metadata!E337)</f>
        <v>10.1111/j.1439-0418.2006.01050.x</v>
      </c>
      <c r="F337" t="str">
        <f>IF([1]metadata!F337="","",[1]metadata!F337)</f>
        <v>y</v>
      </c>
      <c r="G337" t="str">
        <f>IF([1]metadata!G337="","",[1]metadata!G337)</f>
        <v>a</v>
      </c>
      <c r="H337" t="str">
        <f>IF([1]metadata!H337="","",[1]metadata!H337)</f>
        <v>i</v>
      </c>
      <c r="I337">
        <f>IF([1]metadata!I337="","",[1]metadata!I337)</f>
        <v>32</v>
      </c>
      <c r="J337">
        <f>IF([1]metadata!J337="",0,[1]metadata!J337)</f>
        <v>5</v>
      </c>
      <c r="K337" t="str">
        <f>IF([1]metadata!K337="","",[1]metadata!K337)</f>
        <v/>
      </c>
      <c r="L337" t="str">
        <f>IF([1]metadata!L337="","",[1]metadata!L337)</f>
        <v>Tetranychus pueraricola</v>
      </c>
      <c r="M337" t="str">
        <f>IF([1]metadata!M337="","",[1]metadata!M337)</f>
        <v>Trombidiformes</v>
      </c>
      <c r="N337">
        <f>IF([1]metadata!N337="","",[1]metadata!N337)</f>
        <v>10</v>
      </c>
      <c r="O337">
        <f>IF([1]metadata!O337="","",[1]metadata!O337)</f>
        <v>34.833333333333336</v>
      </c>
      <c r="P337">
        <f>IF([1]metadata!P337="","",[1]metadata!P337)</f>
        <v>-138.16666666666666</v>
      </c>
      <c r="Q337" t="str">
        <f>IF([1]metadata!Q337="","",[1]metadata!Q337)</f>
        <v/>
      </c>
      <c r="R337" t="str">
        <f>IF([1]metadata!R337="","",[1]metadata!R337)</f>
        <v/>
      </c>
      <c r="S337" t="str">
        <f>IF([1]metadata!S337="","",[1]metadata!S337)</f>
        <v/>
      </c>
      <c r="T337">
        <f>IF([1]metadata!T337="","",[1]metadata!T337)</f>
        <v>240</v>
      </c>
      <c r="U337" t="str">
        <f>IF([1]metadata!U337="","",[1]metadata!U337)</f>
        <v>global average</v>
      </c>
      <c r="V337" t="str">
        <f>IF([1]metadata!V337="","",[1]metadata!V337)</f>
        <v/>
      </c>
      <c r="W337" t="str">
        <f>IF([1]metadata!W337="","",[1]metadata!W337)</f>
        <v>t-51</v>
      </c>
      <c r="X337" t="str">
        <f>IF([1]metadata!X337="","",[1]metadata!X337)</f>
        <v/>
      </c>
      <c r="Y337" t="str">
        <f>IF([1]metadata!Y337="","",[1]metadata!Y337)</f>
        <v/>
      </c>
      <c r="Z337" t="str">
        <f>IF([1]metadata!Z337="","",[1]metadata!Z337)</f>
        <v>by hand</v>
      </c>
    </row>
    <row r="338" spans="1:26" hidden="1" x14ac:dyDescent="0.3">
      <c r="A338">
        <f>IF([1]metadata!A338="","",[1]metadata!A338)</f>
        <v>51</v>
      </c>
      <c r="B338" t="str">
        <f>IF([1]metadata!B338="","",[1]metadata!B338)</f>
        <v>51-11</v>
      </c>
      <c r="C338" t="str">
        <f>IF([1]metadata!C338="","",[1]metadata!C338)</f>
        <v>Suwa, A; Gotoh, T</v>
      </c>
      <c r="D338" t="str">
        <f>IF([1]metadata!D338="","",[1]metadata!D338)</f>
        <v>Geographic variation in diapause induction and mode of diapause inheritance in Tetranychus pueraricola</v>
      </c>
      <c r="E338" t="str">
        <f>IF([1]metadata!E338="","",[1]metadata!E338)</f>
        <v>10.1111/j.1439-0418.2006.01050.x</v>
      </c>
      <c r="F338" t="str">
        <f>IF([1]metadata!F338="","",[1]metadata!F338)</f>
        <v>y</v>
      </c>
      <c r="G338" t="str">
        <f>IF([1]metadata!G338="","",[1]metadata!G338)</f>
        <v>a</v>
      </c>
      <c r="H338" t="str">
        <f>IF([1]metadata!H338="","",[1]metadata!H338)</f>
        <v>i</v>
      </c>
      <c r="I338">
        <f>IF([1]metadata!I338="","",[1]metadata!I338)</f>
        <v>32</v>
      </c>
      <c r="J338">
        <f>IF([1]metadata!J338="",0,[1]metadata!J338)</f>
        <v>5</v>
      </c>
      <c r="K338" t="str">
        <f>IF([1]metadata!K338="","",[1]metadata!K338)</f>
        <v/>
      </c>
      <c r="L338" t="str">
        <f>IF([1]metadata!L338="","",[1]metadata!L338)</f>
        <v>Tetranychus pueraricola</v>
      </c>
      <c r="M338" t="str">
        <f>IF([1]metadata!M338="","",[1]metadata!M338)</f>
        <v>Trombidiformes</v>
      </c>
      <c r="N338">
        <f>IF([1]metadata!N338="","",[1]metadata!N338)</f>
        <v>11</v>
      </c>
      <c r="O338">
        <f>IF([1]metadata!O338="","",[1]metadata!O338)</f>
        <v>34.6</v>
      </c>
      <c r="P338">
        <f>IF([1]metadata!P338="","",[1]metadata!P338)</f>
        <v>-135.73333333333332</v>
      </c>
      <c r="Q338" t="str">
        <f>IF([1]metadata!Q338="","",[1]metadata!Q338)</f>
        <v/>
      </c>
      <c r="R338" t="str">
        <f>IF([1]metadata!R338="","",[1]metadata!R338)</f>
        <v/>
      </c>
      <c r="S338" t="str">
        <f>IF([1]metadata!S338="","",[1]metadata!S338)</f>
        <v/>
      </c>
      <c r="T338">
        <f>IF([1]metadata!T338="","",[1]metadata!T338)</f>
        <v>240</v>
      </c>
      <c r="U338" t="str">
        <f>IF([1]metadata!U338="","",[1]metadata!U338)</f>
        <v>global average</v>
      </c>
      <c r="V338" t="str">
        <f>IF([1]metadata!V338="","",[1]metadata!V338)</f>
        <v/>
      </c>
      <c r="W338" t="str">
        <f>IF([1]metadata!W338="","",[1]metadata!W338)</f>
        <v>t-51</v>
      </c>
      <c r="X338" t="str">
        <f>IF([1]metadata!X338="","",[1]metadata!X338)</f>
        <v/>
      </c>
      <c r="Y338" t="str">
        <f>IF([1]metadata!Y338="","",[1]metadata!Y338)</f>
        <v/>
      </c>
      <c r="Z338" t="str">
        <f>IF([1]metadata!Z338="","",[1]metadata!Z338)</f>
        <v>by hand</v>
      </c>
    </row>
    <row r="339" spans="1:26" hidden="1" x14ac:dyDescent="0.3">
      <c r="A339">
        <f>IF([1]metadata!A339="","",[1]metadata!A339)</f>
        <v>51</v>
      </c>
      <c r="B339" t="str">
        <f>IF([1]metadata!B339="","",[1]metadata!B339)</f>
        <v>51-12</v>
      </c>
      <c r="C339" t="str">
        <f>IF([1]metadata!C339="","",[1]metadata!C339)</f>
        <v>Suwa, A; Gotoh, T</v>
      </c>
      <c r="D339" t="str">
        <f>IF([1]metadata!D339="","",[1]metadata!D339)</f>
        <v>Geographic variation in diapause induction and mode of diapause inheritance in Tetranychus pueraricola</v>
      </c>
      <c r="E339" t="str">
        <f>IF([1]metadata!E339="","",[1]metadata!E339)</f>
        <v>10.1111/j.1439-0418.2006.01050.x</v>
      </c>
      <c r="F339" t="str">
        <f>IF([1]metadata!F339="","",[1]metadata!F339)</f>
        <v>y</v>
      </c>
      <c r="G339" t="str">
        <f>IF([1]metadata!G339="","",[1]metadata!G339)</f>
        <v>a</v>
      </c>
      <c r="H339" t="str">
        <f>IF([1]metadata!H339="","",[1]metadata!H339)</f>
        <v>i</v>
      </c>
      <c r="I339">
        <f>IF([1]metadata!I339="","",[1]metadata!I339)</f>
        <v>32</v>
      </c>
      <c r="J339">
        <f>IF([1]metadata!J339="",0,[1]metadata!J339)</f>
        <v>5</v>
      </c>
      <c r="K339" t="str">
        <f>IF([1]metadata!K339="","",[1]metadata!K339)</f>
        <v/>
      </c>
      <c r="L339" t="str">
        <f>IF([1]metadata!L339="","",[1]metadata!L339)</f>
        <v>Tetranychus pueraricola</v>
      </c>
      <c r="M339" t="str">
        <f>IF([1]metadata!M339="","",[1]metadata!M339)</f>
        <v>Trombidiformes</v>
      </c>
      <c r="N339">
        <f>IF([1]metadata!N339="","",[1]metadata!N339)</f>
        <v>12</v>
      </c>
      <c r="O339">
        <f>IF([1]metadata!O339="","",[1]metadata!O339)</f>
        <v>34.616666666666667</v>
      </c>
      <c r="P339">
        <f>IF([1]metadata!P339="","",[1]metadata!P339)</f>
        <v>-135.69999999999999</v>
      </c>
      <c r="Q339" t="str">
        <f>IF([1]metadata!Q339="","",[1]metadata!Q339)</f>
        <v/>
      </c>
      <c r="R339" t="str">
        <f>IF([1]metadata!R339="","",[1]metadata!R339)</f>
        <v/>
      </c>
      <c r="S339" t="str">
        <f>IF([1]metadata!S339="","",[1]metadata!S339)</f>
        <v/>
      </c>
      <c r="T339">
        <f>IF([1]metadata!T339="","",[1]metadata!T339)</f>
        <v>240</v>
      </c>
      <c r="U339" t="str">
        <f>IF([1]metadata!U339="","",[1]metadata!U339)</f>
        <v>global average</v>
      </c>
      <c r="V339" t="str">
        <f>IF([1]metadata!V339="","",[1]metadata!V339)</f>
        <v/>
      </c>
      <c r="W339" t="str">
        <f>IF([1]metadata!W339="","",[1]metadata!W339)</f>
        <v>t-51</v>
      </c>
      <c r="X339" t="str">
        <f>IF([1]metadata!X339="","",[1]metadata!X339)</f>
        <v/>
      </c>
      <c r="Y339" t="str">
        <f>IF([1]metadata!Y339="","",[1]metadata!Y339)</f>
        <v/>
      </c>
      <c r="Z339" t="str">
        <f>IF([1]metadata!Z339="","",[1]metadata!Z339)</f>
        <v>by hand</v>
      </c>
    </row>
    <row r="340" spans="1:26" hidden="1" x14ac:dyDescent="0.3">
      <c r="A340">
        <f>IF([1]metadata!A340="","",[1]metadata!A340)</f>
        <v>51</v>
      </c>
      <c r="B340" t="str">
        <f>IF([1]metadata!B340="","",[1]metadata!B340)</f>
        <v>51-13</v>
      </c>
      <c r="C340" t="str">
        <f>IF([1]metadata!C340="","",[1]metadata!C340)</f>
        <v>Suwa, A; Gotoh, T</v>
      </c>
      <c r="D340" t="str">
        <f>IF([1]metadata!D340="","",[1]metadata!D340)</f>
        <v>Geographic variation in diapause induction and mode of diapause inheritance in Tetranychus pueraricola</v>
      </c>
      <c r="E340" t="str">
        <f>IF([1]metadata!E340="","",[1]metadata!E340)</f>
        <v>10.1111/j.1439-0418.2006.01050.x</v>
      </c>
      <c r="F340" t="str">
        <f>IF([1]metadata!F340="","",[1]metadata!F340)</f>
        <v>y</v>
      </c>
      <c r="G340" t="str">
        <f>IF([1]metadata!G340="","",[1]metadata!G340)</f>
        <v>a</v>
      </c>
      <c r="H340" t="str">
        <f>IF([1]metadata!H340="","",[1]metadata!H340)</f>
        <v>i</v>
      </c>
      <c r="I340">
        <f>IF([1]metadata!I340="","",[1]metadata!I340)</f>
        <v>32</v>
      </c>
      <c r="J340">
        <f>IF([1]metadata!J340="",0,[1]metadata!J340)</f>
        <v>5</v>
      </c>
      <c r="K340" t="str">
        <f>IF([1]metadata!K340="","",[1]metadata!K340)</f>
        <v/>
      </c>
      <c r="L340" t="str">
        <f>IF([1]metadata!L340="","",[1]metadata!L340)</f>
        <v>Tetranychus pueraricola</v>
      </c>
      <c r="M340" t="str">
        <f>IF([1]metadata!M340="","",[1]metadata!M340)</f>
        <v>Trombidiformes</v>
      </c>
      <c r="N340">
        <f>IF([1]metadata!N340="","",[1]metadata!N340)</f>
        <v>13</v>
      </c>
      <c r="O340">
        <f>IF([1]metadata!O340="","",[1]metadata!O340)</f>
        <v>34.65</v>
      </c>
      <c r="P340">
        <f>IF([1]metadata!P340="","",[1]metadata!P340)</f>
        <v>-133.91666666666666</v>
      </c>
      <c r="Q340" t="str">
        <f>IF([1]metadata!Q340="","",[1]metadata!Q340)</f>
        <v/>
      </c>
      <c r="R340" t="str">
        <f>IF([1]metadata!R340="","",[1]metadata!R340)</f>
        <v/>
      </c>
      <c r="S340" t="str">
        <f>IF([1]metadata!S340="","",[1]metadata!S340)</f>
        <v/>
      </c>
      <c r="T340">
        <f>IF([1]metadata!T340="","",[1]metadata!T340)</f>
        <v>240</v>
      </c>
      <c r="U340" t="str">
        <f>IF([1]metadata!U340="","",[1]metadata!U340)</f>
        <v>global average</v>
      </c>
      <c r="V340" t="str">
        <f>IF([1]metadata!V340="","",[1]metadata!V340)</f>
        <v/>
      </c>
      <c r="W340" t="str">
        <f>IF([1]metadata!W340="","",[1]metadata!W340)</f>
        <v>t-51</v>
      </c>
      <c r="X340" t="str">
        <f>IF([1]metadata!X340="","",[1]metadata!X340)</f>
        <v/>
      </c>
      <c r="Y340" t="str">
        <f>IF([1]metadata!Y340="","",[1]metadata!Y340)</f>
        <v/>
      </c>
      <c r="Z340" t="str">
        <f>IF([1]metadata!Z340="","",[1]metadata!Z340)</f>
        <v>by hand</v>
      </c>
    </row>
    <row r="341" spans="1:26" hidden="1" x14ac:dyDescent="0.3">
      <c r="A341">
        <f>IF([1]metadata!A341="","",[1]metadata!A341)</f>
        <v>51</v>
      </c>
      <c r="B341" t="str">
        <f>IF([1]metadata!B341="","",[1]metadata!B341)</f>
        <v>51-14</v>
      </c>
      <c r="C341" t="str">
        <f>IF([1]metadata!C341="","",[1]metadata!C341)</f>
        <v>Suwa, A; Gotoh, T</v>
      </c>
      <c r="D341" t="str">
        <f>IF([1]metadata!D341="","",[1]metadata!D341)</f>
        <v>Geographic variation in diapause induction and mode of diapause inheritance in Tetranychus pueraricola</v>
      </c>
      <c r="E341" t="str">
        <f>IF([1]metadata!E341="","",[1]metadata!E341)</f>
        <v>10.1111/j.1439-0418.2006.01050.x</v>
      </c>
      <c r="F341" t="str">
        <f>IF([1]metadata!F341="","",[1]metadata!F341)</f>
        <v>y</v>
      </c>
      <c r="G341" t="str">
        <f>IF([1]metadata!G341="","",[1]metadata!G341)</f>
        <v>a</v>
      </c>
      <c r="H341" t="str">
        <f>IF([1]metadata!H341="","",[1]metadata!H341)</f>
        <v>i</v>
      </c>
      <c r="I341">
        <f>IF([1]metadata!I341="","",[1]metadata!I341)</f>
        <v>32</v>
      </c>
      <c r="J341">
        <f>IF([1]metadata!J341="",0,[1]metadata!J341)</f>
        <v>5</v>
      </c>
      <c r="K341" t="str">
        <f>IF([1]metadata!K341="","",[1]metadata!K341)</f>
        <v/>
      </c>
      <c r="L341" t="str">
        <f>IF([1]metadata!L341="","",[1]metadata!L341)</f>
        <v>Tetranychus pueraricola</v>
      </c>
      <c r="M341" t="str">
        <f>IF([1]metadata!M341="","",[1]metadata!M341)</f>
        <v>Trombidiformes</v>
      </c>
      <c r="N341">
        <f>IF([1]metadata!N341="","",[1]metadata!N341)</f>
        <v>14</v>
      </c>
      <c r="O341">
        <f>IF([1]metadata!O341="","",[1]metadata!O341)</f>
        <v>34.516666666666666</v>
      </c>
      <c r="P341">
        <f>IF([1]metadata!P341="","",[1]metadata!P341)</f>
        <v>-133.51666666666668</v>
      </c>
      <c r="Q341" t="str">
        <f>IF([1]metadata!Q341="","",[1]metadata!Q341)</f>
        <v/>
      </c>
      <c r="R341" t="str">
        <f>IF([1]metadata!R341="","",[1]metadata!R341)</f>
        <v/>
      </c>
      <c r="S341" t="str">
        <f>IF([1]metadata!S341="","",[1]metadata!S341)</f>
        <v/>
      </c>
      <c r="T341">
        <f>IF([1]metadata!T341="","",[1]metadata!T341)</f>
        <v>240</v>
      </c>
      <c r="U341" t="str">
        <f>IF([1]metadata!U341="","",[1]metadata!U341)</f>
        <v>global average</v>
      </c>
      <c r="V341" t="str">
        <f>IF([1]metadata!V341="","",[1]metadata!V341)</f>
        <v/>
      </c>
      <c r="W341" t="str">
        <f>IF([1]metadata!W341="","",[1]metadata!W341)</f>
        <v>t-51</v>
      </c>
      <c r="X341" t="str">
        <f>IF([1]metadata!X341="","",[1]metadata!X341)</f>
        <v/>
      </c>
      <c r="Y341" t="str">
        <f>IF([1]metadata!Y341="","",[1]metadata!Y341)</f>
        <v/>
      </c>
      <c r="Z341" t="str">
        <f>IF([1]metadata!Z341="","",[1]metadata!Z341)</f>
        <v>by hand</v>
      </c>
    </row>
    <row r="342" spans="1:26" hidden="1" x14ac:dyDescent="0.3">
      <c r="A342">
        <f>IF([1]metadata!A342="","",[1]metadata!A342)</f>
        <v>51</v>
      </c>
      <c r="B342" t="str">
        <f>IF([1]metadata!B342="","",[1]metadata!B342)</f>
        <v>51-15</v>
      </c>
      <c r="C342" t="str">
        <f>IF([1]metadata!C342="","",[1]metadata!C342)</f>
        <v>Suwa, A; Gotoh, T</v>
      </c>
      <c r="D342" t="str">
        <f>IF([1]metadata!D342="","",[1]metadata!D342)</f>
        <v>Geographic variation in diapause induction and mode of diapause inheritance in Tetranychus pueraricola</v>
      </c>
      <c r="E342" t="str">
        <f>IF([1]metadata!E342="","",[1]metadata!E342)</f>
        <v>10.1111/j.1439-0418.2006.01050.x</v>
      </c>
      <c r="F342" t="str">
        <f>IF([1]metadata!F342="","",[1]metadata!F342)</f>
        <v>y</v>
      </c>
      <c r="G342" t="str">
        <f>IF([1]metadata!G342="","",[1]metadata!G342)</f>
        <v>a</v>
      </c>
      <c r="H342" t="str">
        <f>IF([1]metadata!H342="","",[1]metadata!H342)</f>
        <v>i</v>
      </c>
      <c r="I342">
        <f>IF([1]metadata!I342="","",[1]metadata!I342)</f>
        <v>32</v>
      </c>
      <c r="J342">
        <f>IF([1]metadata!J342="",0,[1]metadata!J342)</f>
        <v>5</v>
      </c>
      <c r="K342" t="str">
        <f>IF([1]metadata!K342="","",[1]metadata!K342)</f>
        <v/>
      </c>
      <c r="L342" t="str">
        <f>IF([1]metadata!L342="","",[1]metadata!L342)</f>
        <v>Tetranychus pueraricola</v>
      </c>
      <c r="M342" t="str">
        <f>IF([1]metadata!M342="","",[1]metadata!M342)</f>
        <v>Trombidiformes</v>
      </c>
      <c r="N342">
        <f>IF([1]metadata!N342="","",[1]metadata!N342)</f>
        <v>15</v>
      </c>
      <c r="O342">
        <f>IF([1]metadata!O342="","",[1]metadata!O342)</f>
        <v>34.4</v>
      </c>
      <c r="P342">
        <f>IF([1]metadata!P342="","",[1]metadata!P342)</f>
        <v>-133.19999999999999</v>
      </c>
      <c r="Q342" t="str">
        <f>IF([1]metadata!Q342="","",[1]metadata!Q342)</f>
        <v/>
      </c>
      <c r="R342" t="str">
        <f>IF([1]metadata!R342="","",[1]metadata!R342)</f>
        <v/>
      </c>
      <c r="S342" t="str">
        <f>IF([1]metadata!S342="","",[1]metadata!S342)</f>
        <v/>
      </c>
      <c r="T342">
        <f>IF([1]metadata!T342="","",[1]metadata!T342)</f>
        <v>240</v>
      </c>
      <c r="U342" t="str">
        <f>IF([1]metadata!U342="","",[1]metadata!U342)</f>
        <v>global average</v>
      </c>
      <c r="V342" t="str">
        <f>IF([1]metadata!V342="","",[1]metadata!V342)</f>
        <v/>
      </c>
      <c r="W342" t="str">
        <f>IF([1]metadata!W342="","",[1]metadata!W342)</f>
        <v>t-51</v>
      </c>
      <c r="X342" t="str">
        <f>IF([1]metadata!X342="","",[1]metadata!X342)</f>
        <v/>
      </c>
      <c r="Y342" t="str">
        <f>IF([1]metadata!Y342="","",[1]metadata!Y342)</f>
        <v/>
      </c>
      <c r="Z342" t="str">
        <f>IF([1]metadata!Z342="","",[1]metadata!Z342)</f>
        <v>by hand</v>
      </c>
    </row>
    <row r="343" spans="1:26" hidden="1" x14ac:dyDescent="0.3">
      <c r="A343">
        <f>IF([1]metadata!A343="","",[1]metadata!A343)</f>
        <v>51</v>
      </c>
      <c r="B343" t="str">
        <f>IF([1]metadata!B343="","",[1]metadata!B343)</f>
        <v>51-16</v>
      </c>
      <c r="C343" t="str">
        <f>IF([1]metadata!C343="","",[1]metadata!C343)</f>
        <v>Suwa, A; Gotoh, T</v>
      </c>
      <c r="D343" t="str">
        <f>IF([1]metadata!D343="","",[1]metadata!D343)</f>
        <v>Geographic variation in diapause induction and mode of diapause inheritance in Tetranychus pueraricola</v>
      </c>
      <c r="E343" t="str">
        <f>IF([1]metadata!E343="","",[1]metadata!E343)</f>
        <v>10.1111/j.1439-0418.2006.01050.x</v>
      </c>
      <c r="F343" t="str">
        <f>IF([1]metadata!F343="","",[1]metadata!F343)</f>
        <v>y</v>
      </c>
      <c r="G343" t="str">
        <f>IF([1]metadata!G343="","",[1]metadata!G343)</f>
        <v>a</v>
      </c>
      <c r="H343" t="str">
        <f>IF([1]metadata!H343="","",[1]metadata!H343)</f>
        <v>i</v>
      </c>
      <c r="I343">
        <f>IF([1]metadata!I343="","",[1]metadata!I343)</f>
        <v>32</v>
      </c>
      <c r="J343">
        <f>IF([1]metadata!J343="",0,[1]metadata!J343)</f>
        <v>5</v>
      </c>
      <c r="K343" t="str">
        <f>IF([1]metadata!K343="","",[1]metadata!K343)</f>
        <v/>
      </c>
      <c r="L343" t="str">
        <f>IF([1]metadata!L343="","",[1]metadata!L343)</f>
        <v>Tetranychus pueraricola</v>
      </c>
      <c r="M343" t="str">
        <f>IF([1]metadata!M343="","",[1]metadata!M343)</f>
        <v>Trombidiformes</v>
      </c>
      <c r="N343">
        <f>IF([1]metadata!N343="","",[1]metadata!N343)</f>
        <v>16</v>
      </c>
      <c r="O343">
        <f>IF([1]metadata!O343="","",[1]metadata!O343)</f>
        <v>34.416666666666664</v>
      </c>
      <c r="P343">
        <f>IF([1]metadata!P343="","",[1]metadata!P343)</f>
        <v>-132.73333333333332</v>
      </c>
      <c r="Q343" t="str">
        <f>IF([1]metadata!Q343="","",[1]metadata!Q343)</f>
        <v/>
      </c>
      <c r="R343" t="str">
        <f>IF([1]metadata!R343="","",[1]metadata!R343)</f>
        <v/>
      </c>
      <c r="S343" t="str">
        <f>IF([1]metadata!S343="","",[1]metadata!S343)</f>
        <v/>
      </c>
      <c r="T343">
        <f>IF([1]metadata!T343="","",[1]metadata!T343)</f>
        <v>240</v>
      </c>
      <c r="U343" t="str">
        <f>IF([1]metadata!U343="","",[1]metadata!U343)</f>
        <v>global average</v>
      </c>
      <c r="V343" t="str">
        <f>IF([1]metadata!V343="","",[1]metadata!V343)</f>
        <v/>
      </c>
      <c r="W343" t="str">
        <f>IF([1]metadata!W343="","",[1]metadata!W343)</f>
        <v>t-51</v>
      </c>
      <c r="X343" t="str">
        <f>IF([1]metadata!X343="","",[1]metadata!X343)</f>
        <v/>
      </c>
      <c r="Y343" t="str">
        <f>IF([1]metadata!Y343="","",[1]metadata!Y343)</f>
        <v/>
      </c>
      <c r="Z343" t="str">
        <f>IF([1]metadata!Z343="","",[1]metadata!Z343)</f>
        <v>by hand</v>
      </c>
    </row>
    <row r="344" spans="1:26" hidden="1" x14ac:dyDescent="0.3">
      <c r="A344">
        <f>IF([1]metadata!A344="","",[1]metadata!A344)</f>
        <v>51</v>
      </c>
      <c r="B344" t="str">
        <f>IF([1]metadata!B344="","",[1]metadata!B344)</f>
        <v>51-17</v>
      </c>
      <c r="C344" t="str">
        <f>IF([1]metadata!C344="","",[1]metadata!C344)</f>
        <v>Suwa, A; Gotoh, T</v>
      </c>
      <c r="D344" t="str">
        <f>IF([1]metadata!D344="","",[1]metadata!D344)</f>
        <v>Geographic variation in diapause induction and mode of diapause inheritance in Tetranychus pueraricola</v>
      </c>
      <c r="E344" t="str">
        <f>IF([1]metadata!E344="","",[1]metadata!E344)</f>
        <v>10.1111/j.1439-0418.2006.01050.x</v>
      </c>
      <c r="F344" t="str">
        <f>IF([1]metadata!F344="","",[1]metadata!F344)</f>
        <v>y</v>
      </c>
      <c r="G344" t="str">
        <f>IF([1]metadata!G344="","",[1]metadata!G344)</f>
        <v>a</v>
      </c>
      <c r="H344" t="str">
        <f>IF([1]metadata!H344="","",[1]metadata!H344)</f>
        <v>i</v>
      </c>
      <c r="I344">
        <f>IF([1]metadata!I344="","",[1]metadata!I344)</f>
        <v>32</v>
      </c>
      <c r="J344">
        <f>IF([1]metadata!J344="",0,[1]metadata!J344)</f>
        <v>5</v>
      </c>
      <c r="K344" t="str">
        <f>IF([1]metadata!K344="","",[1]metadata!K344)</f>
        <v/>
      </c>
      <c r="L344" t="str">
        <f>IF([1]metadata!L344="","",[1]metadata!L344)</f>
        <v>Tetranychus pueraricola</v>
      </c>
      <c r="M344" t="str">
        <f>IF([1]metadata!M344="","",[1]metadata!M344)</f>
        <v>Trombidiformes</v>
      </c>
      <c r="N344">
        <f>IF([1]metadata!N344="","",[1]metadata!N344)</f>
        <v>17</v>
      </c>
      <c r="O344">
        <f>IF([1]metadata!O344="","",[1]metadata!O344)</f>
        <v>34.366666666666667</v>
      </c>
      <c r="P344">
        <f>IF([1]metadata!P344="","",[1]metadata!P344)</f>
        <v>-132.51666666666668</v>
      </c>
      <c r="Q344" t="str">
        <f>IF([1]metadata!Q344="","",[1]metadata!Q344)</f>
        <v/>
      </c>
      <c r="R344" t="str">
        <f>IF([1]metadata!R344="","",[1]metadata!R344)</f>
        <v/>
      </c>
      <c r="S344" t="str">
        <f>IF([1]metadata!S344="","",[1]metadata!S344)</f>
        <v/>
      </c>
      <c r="T344">
        <f>IF([1]metadata!T344="","",[1]metadata!T344)</f>
        <v>240</v>
      </c>
      <c r="U344" t="str">
        <f>IF([1]metadata!U344="","",[1]metadata!U344)</f>
        <v>global average</v>
      </c>
      <c r="V344" t="str">
        <f>IF([1]metadata!V344="","",[1]metadata!V344)</f>
        <v/>
      </c>
      <c r="W344" t="str">
        <f>IF([1]metadata!W344="","",[1]metadata!W344)</f>
        <v>t-51</v>
      </c>
      <c r="X344" t="str">
        <f>IF([1]metadata!X344="","",[1]metadata!X344)</f>
        <v/>
      </c>
      <c r="Y344" t="str">
        <f>IF([1]metadata!Y344="","",[1]metadata!Y344)</f>
        <v/>
      </c>
      <c r="Z344" t="str">
        <f>IF([1]metadata!Z344="","",[1]metadata!Z344)</f>
        <v>by hand</v>
      </c>
    </row>
    <row r="345" spans="1:26" hidden="1" x14ac:dyDescent="0.3">
      <c r="A345">
        <f>IF([1]metadata!A345="","",[1]metadata!A345)</f>
        <v>51</v>
      </c>
      <c r="B345" t="str">
        <f>IF([1]metadata!B345="","",[1]metadata!B345)</f>
        <v>51-18</v>
      </c>
      <c r="C345" t="str">
        <f>IF([1]metadata!C345="","",[1]metadata!C345)</f>
        <v>Suwa, A; Gotoh, T</v>
      </c>
      <c r="D345" t="str">
        <f>IF([1]metadata!D345="","",[1]metadata!D345)</f>
        <v>Geographic variation in diapause induction and mode of diapause inheritance in Tetranychus pueraricola</v>
      </c>
      <c r="E345" t="str">
        <f>IF([1]metadata!E345="","",[1]metadata!E345)</f>
        <v>10.1111/j.1439-0418.2006.01050.x</v>
      </c>
      <c r="F345" t="str">
        <f>IF([1]metadata!F345="","",[1]metadata!F345)</f>
        <v>y</v>
      </c>
      <c r="G345" t="str">
        <f>IF([1]metadata!G345="","",[1]metadata!G345)</f>
        <v>a</v>
      </c>
      <c r="H345" t="str">
        <f>IF([1]metadata!H345="","",[1]metadata!H345)</f>
        <v>i</v>
      </c>
      <c r="I345">
        <f>IF([1]metadata!I345="","",[1]metadata!I345)</f>
        <v>32</v>
      </c>
      <c r="J345">
        <f>IF([1]metadata!J345="",0,[1]metadata!J345)</f>
        <v>5</v>
      </c>
      <c r="K345" t="str">
        <f>IF([1]metadata!K345="","",[1]metadata!K345)</f>
        <v/>
      </c>
      <c r="L345" t="str">
        <f>IF([1]metadata!L345="","",[1]metadata!L345)</f>
        <v>Tetranychus pueraricola</v>
      </c>
      <c r="M345" t="str">
        <f>IF([1]metadata!M345="","",[1]metadata!M345)</f>
        <v>Trombidiformes</v>
      </c>
      <c r="N345">
        <f>IF([1]metadata!N345="","",[1]metadata!N345)</f>
        <v>18</v>
      </c>
      <c r="O345">
        <f>IF([1]metadata!O345="","",[1]metadata!O345)</f>
        <v>33.93333333333333</v>
      </c>
      <c r="P345">
        <f>IF([1]metadata!P345="","",[1]metadata!P345)</f>
        <v>-133.28333333333333</v>
      </c>
      <c r="Q345" t="str">
        <f>IF([1]metadata!Q345="","",[1]metadata!Q345)</f>
        <v/>
      </c>
      <c r="R345" t="str">
        <f>IF([1]metadata!R345="","",[1]metadata!R345)</f>
        <v/>
      </c>
      <c r="S345" t="str">
        <f>IF([1]metadata!S345="","",[1]metadata!S345)</f>
        <v/>
      </c>
      <c r="T345">
        <f>IF([1]metadata!T345="","",[1]metadata!T345)</f>
        <v>240</v>
      </c>
      <c r="U345" t="str">
        <f>IF([1]metadata!U345="","",[1]metadata!U345)</f>
        <v>global average</v>
      </c>
      <c r="V345" t="str">
        <f>IF([1]metadata!V345="","",[1]metadata!V345)</f>
        <v/>
      </c>
      <c r="W345" t="str">
        <f>IF([1]metadata!W345="","",[1]metadata!W345)</f>
        <v>t-51</v>
      </c>
      <c r="X345" t="str">
        <f>IF([1]metadata!X345="","",[1]metadata!X345)</f>
        <v/>
      </c>
      <c r="Y345" t="str">
        <f>IF([1]metadata!Y345="","",[1]metadata!Y345)</f>
        <v/>
      </c>
      <c r="Z345" t="str">
        <f>IF([1]metadata!Z345="","",[1]metadata!Z345)</f>
        <v>by hand</v>
      </c>
    </row>
    <row r="346" spans="1:26" hidden="1" x14ac:dyDescent="0.3">
      <c r="A346">
        <f>IF([1]metadata!A346="","",[1]metadata!A346)</f>
        <v>51</v>
      </c>
      <c r="B346" t="str">
        <f>IF([1]metadata!B346="","",[1]metadata!B346)</f>
        <v>51-19</v>
      </c>
      <c r="C346" t="str">
        <f>IF([1]metadata!C346="","",[1]metadata!C346)</f>
        <v>Suwa, A; Gotoh, T</v>
      </c>
      <c r="D346" t="str">
        <f>IF([1]metadata!D346="","",[1]metadata!D346)</f>
        <v>Geographic variation in diapause induction and mode of diapause inheritance in Tetranychus pueraricola</v>
      </c>
      <c r="E346" t="str">
        <f>IF([1]metadata!E346="","",[1]metadata!E346)</f>
        <v>10.1111/j.1439-0418.2006.01050.x</v>
      </c>
      <c r="F346" t="str">
        <f>IF([1]metadata!F346="","",[1]metadata!F346)</f>
        <v>y</v>
      </c>
      <c r="G346" t="str">
        <f>IF([1]metadata!G346="","",[1]metadata!G346)</f>
        <v>a</v>
      </c>
      <c r="H346" t="str">
        <f>IF([1]metadata!H346="","",[1]metadata!H346)</f>
        <v>i</v>
      </c>
      <c r="I346">
        <f>IF([1]metadata!I346="","",[1]metadata!I346)</f>
        <v>32</v>
      </c>
      <c r="J346">
        <f>IF([1]metadata!J346="",0,[1]metadata!J346)</f>
        <v>5</v>
      </c>
      <c r="K346" t="str">
        <f>IF([1]metadata!K346="","",[1]metadata!K346)</f>
        <v/>
      </c>
      <c r="L346" t="str">
        <f>IF([1]metadata!L346="","",[1]metadata!L346)</f>
        <v>Tetranychus pueraricola</v>
      </c>
      <c r="M346" t="str">
        <f>IF([1]metadata!M346="","",[1]metadata!M346)</f>
        <v>Trombidiformes</v>
      </c>
      <c r="N346">
        <f>IF([1]metadata!N346="","",[1]metadata!N346)</f>
        <v>19</v>
      </c>
      <c r="O346">
        <f>IF([1]metadata!O346="","",[1]metadata!O346)</f>
        <v>33.81666666666667</v>
      </c>
      <c r="P346">
        <f>IF([1]metadata!P346="","",[1]metadata!P346)</f>
        <v>-134.48333333333332</v>
      </c>
      <c r="Q346" t="str">
        <f>IF([1]metadata!Q346="","",[1]metadata!Q346)</f>
        <v/>
      </c>
      <c r="R346" t="str">
        <f>IF([1]metadata!R346="","",[1]metadata!R346)</f>
        <v/>
      </c>
      <c r="S346" t="str">
        <f>IF([1]metadata!S346="","",[1]metadata!S346)</f>
        <v/>
      </c>
      <c r="T346">
        <f>IF([1]metadata!T346="","",[1]metadata!T346)</f>
        <v>240</v>
      </c>
      <c r="U346" t="str">
        <f>IF([1]metadata!U346="","",[1]metadata!U346)</f>
        <v>global average</v>
      </c>
      <c r="V346" t="str">
        <f>IF([1]metadata!V346="","",[1]metadata!V346)</f>
        <v/>
      </c>
      <c r="W346" t="str">
        <f>IF([1]metadata!W346="","",[1]metadata!W346)</f>
        <v>t-51</v>
      </c>
      <c r="X346" t="str">
        <f>IF([1]metadata!X346="","",[1]metadata!X346)</f>
        <v/>
      </c>
      <c r="Y346" t="str">
        <f>IF([1]metadata!Y346="","",[1]metadata!Y346)</f>
        <v/>
      </c>
      <c r="Z346" t="str">
        <f>IF([1]metadata!Z346="","",[1]metadata!Z346)</f>
        <v>by hand</v>
      </c>
    </row>
    <row r="347" spans="1:26" hidden="1" x14ac:dyDescent="0.3">
      <c r="A347">
        <f>IF([1]metadata!A347="","",[1]metadata!A347)</f>
        <v>51</v>
      </c>
      <c r="B347" t="str">
        <f>IF([1]metadata!B347="","",[1]metadata!B347)</f>
        <v>51-20</v>
      </c>
      <c r="C347" t="str">
        <f>IF([1]metadata!C347="","",[1]metadata!C347)</f>
        <v>Suwa, A; Gotoh, T</v>
      </c>
      <c r="D347" t="str">
        <f>IF([1]metadata!D347="","",[1]metadata!D347)</f>
        <v>Geographic variation in diapause induction and mode of diapause inheritance in Tetranychus pueraricola</v>
      </c>
      <c r="E347" t="str">
        <f>IF([1]metadata!E347="","",[1]metadata!E347)</f>
        <v>10.1111/j.1439-0418.2006.01050.x</v>
      </c>
      <c r="F347" t="str">
        <f>IF([1]metadata!F347="","",[1]metadata!F347)</f>
        <v>y</v>
      </c>
      <c r="G347" t="str">
        <f>IF([1]metadata!G347="","",[1]metadata!G347)</f>
        <v>a</v>
      </c>
      <c r="H347" t="str">
        <f>IF([1]metadata!H347="","",[1]metadata!H347)</f>
        <v>i</v>
      </c>
      <c r="I347">
        <f>IF([1]metadata!I347="","",[1]metadata!I347)</f>
        <v>32</v>
      </c>
      <c r="J347">
        <f>IF([1]metadata!J347="",0,[1]metadata!J347)</f>
        <v>5</v>
      </c>
      <c r="K347" t="str">
        <f>IF([1]metadata!K347="","",[1]metadata!K347)</f>
        <v/>
      </c>
      <c r="L347" t="str">
        <f>IF([1]metadata!L347="","",[1]metadata!L347)</f>
        <v>Tetranychus pueraricola</v>
      </c>
      <c r="M347" t="str">
        <f>IF([1]metadata!M347="","",[1]metadata!M347)</f>
        <v>Trombidiformes</v>
      </c>
      <c r="N347">
        <f>IF([1]metadata!N347="","",[1]metadata!N347)</f>
        <v>20</v>
      </c>
      <c r="O347">
        <f>IF([1]metadata!O347="","",[1]metadata!O347)</f>
        <v>33.700000000000003</v>
      </c>
      <c r="P347">
        <f>IF([1]metadata!P347="","",[1]metadata!P347)</f>
        <v>-133.88333333333333</v>
      </c>
      <c r="Q347" t="str">
        <f>IF([1]metadata!Q347="","",[1]metadata!Q347)</f>
        <v/>
      </c>
      <c r="R347" t="str">
        <f>IF([1]metadata!R347="","",[1]metadata!R347)</f>
        <v/>
      </c>
      <c r="S347" t="str">
        <f>IF([1]metadata!S347="","",[1]metadata!S347)</f>
        <v/>
      </c>
      <c r="T347">
        <f>IF([1]metadata!T347="","",[1]metadata!T347)</f>
        <v>240</v>
      </c>
      <c r="U347" t="str">
        <f>IF([1]metadata!U347="","",[1]metadata!U347)</f>
        <v>global average</v>
      </c>
      <c r="V347" t="str">
        <f>IF([1]metadata!V347="","",[1]metadata!V347)</f>
        <v/>
      </c>
      <c r="W347" t="str">
        <f>IF([1]metadata!W347="","",[1]metadata!W347)</f>
        <v>t-51</v>
      </c>
      <c r="X347" t="str">
        <f>IF([1]metadata!X347="","",[1]metadata!X347)</f>
        <v/>
      </c>
      <c r="Y347" t="str">
        <f>IF([1]metadata!Y347="","",[1]metadata!Y347)</f>
        <v/>
      </c>
      <c r="Z347" t="str">
        <f>IF([1]metadata!Z347="","",[1]metadata!Z347)</f>
        <v>by hand</v>
      </c>
    </row>
    <row r="348" spans="1:26" hidden="1" x14ac:dyDescent="0.3">
      <c r="A348">
        <f>IF([1]metadata!A348="","",[1]metadata!A348)</f>
        <v>51</v>
      </c>
      <c r="B348" t="str">
        <f>IF([1]metadata!B348="","",[1]metadata!B348)</f>
        <v>51-21</v>
      </c>
      <c r="C348" t="str">
        <f>IF([1]metadata!C348="","",[1]metadata!C348)</f>
        <v>Suwa, A; Gotoh, T</v>
      </c>
      <c r="D348" t="str">
        <f>IF([1]metadata!D348="","",[1]metadata!D348)</f>
        <v>Geographic variation in diapause induction and mode of diapause inheritance in Tetranychus pueraricola</v>
      </c>
      <c r="E348" t="str">
        <f>IF([1]metadata!E348="","",[1]metadata!E348)</f>
        <v>10.1111/j.1439-0418.2006.01050.x</v>
      </c>
      <c r="F348" t="str">
        <f>IF([1]metadata!F348="","",[1]metadata!F348)</f>
        <v>y</v>
      </c>
      <c r="G348" t="str">
        <f>IF([1]metadata!G348="","",[1]metadata!G348)</f>
        <v>a</v>
      </c>
      <c r="H348" t="str">
        <f>IF([1]metadata!H348="","",[1]metadata!H348)</f>
        <v>i</v>
      </c>
      <c r="I348">
        <f>IF([1]metadata!I348="","",[1]metadata!I348)</f>
        <v>32</v>
      </c>
      <c r="J348">
        <f>IF([1]metadata!J348="",0,[1]metadata!J348)</f>
        <v>5</v>
      </c>
      <c r="K348" t="str">
        <f>IF([1]metadata!K348="","",[1]metadata!K348)</f>
        <v/>
      </c>
      <c r="L348" t="str">
        <f>IF([1]metadata!L348="","",[1]metadata!L348)</f>
        <v>Tetranychus pueraricola</v>
      </c>
      <c r="M348" t="str">
        <f>IF([1]metadata!M348="","",[1]metadata!M348)</f>
        <v>Trombidiformes</v>
      </c>
      <c r="N348">
        <f>IF([1]metadata!N348="","",[1]metadata!N348)</f>
        <v>21</v>
      </c>
      <c r="O348">
        <f>IF([1]metadata!O348="","",[1]metadata!O348)</f>
        <v>33.633333333333333</v>
      </c>
      <c r="P348">
        <f>IF([1]metadata!P348="","",[1]metadata!P348)</f>
        <v>-133.78333333333333</v>
      </c>
      <c r="Q348" t="str">
        <f>IF([1]metadata!Q348="","",[1]metadata!Q348)</f>
        <v/>
      </c>
      <c r="R348" t="str">
        <f>IF([1]metadata!R348="","",[1]metadata!R348)</f>
        <v/>
      </c>
      <c r="S348" t="str">
        <f>IF([1]metadata!S348="","",[1]metadata!S348)</f>
        <v/>
      </c>
      <c r="T348">
        <f>IF([1]metadata!T348="","",[1]metadata!T348)</f>
        <v>240</v>
      </c>
      <c r="U348" t="str">
        <f>IF([1]metadata!U348="","",[1]metadata!U348)</f>
        <v>global average</v>
      </c>
      <c r="V348" t="str">
        <f>IF([1]metadata!V348="","",[1]metadata!V348)</f>
        <v/>
      </c>
      <c r="W348" t="str">
        <f>IF([1]metadata!W348="","",[1]metadata!W348)</f>
        <v>t-51</v>
      </c>
      <c r="X348" t="str">
        <f>IF([1]metadata!X348="","",[1]metadata!X348)</f>
        <v/>
      </c>
      <c r="Y348" t="str">
        <f>IF([1]metadata!Y348="","",[1]metadata!Y348)</f>
        <v/>
      </c>
      <c r="Z348" t="str">
        <f>IF([1]metadata!Z348="","",[1]metadata!Z348)</f>
        <v>by hand</v>
      </c>
    </row>
    <row r="349" spans="1:26" hidden="1" x14ac:dyDescent="0.3">
      <c r="A349">
        <f>IF([1]metadata!A349="","",[1]metadata!A349)</f>
        <v>51</v>
      </c>
      <c r="B349" t="str">
        <f>IF([1]metadata!B349="","",[1]metadata!B349)</f>
        <v>51-22</v>
      </c>
      <c r="C349" t="str">
        <f>IF([1]metadata!C349="","",[1]metadata!C349)</f>
        <v>Suwa, A; Gotoh, T</v>
      </c>
      <c r="D349" t="str">
        <f>IF([1]metadata!D349="","",[1]metadata!D349)</f>
        <v>Geographic variation in diapause induction and mode of diapause inheritance in Tetranychus pueraricola</v>
      </c>
      <c r="E349" t="str">
        <f>IF([1]metadata!E349="","",[1]metadata!E349)</f>
        <v>10.1111/j.1439-0418.2006.01050.x</v>
      </c>
      <c r="F349" t="str">
        <f>IF([1]metadata!F349="","",[1]metadata!F349)</f>
        <v>y</v>
      </c>
      <c r="G349" t="str">
        <f>IF([1]metadata!G349="","",[1]metadata!G349)</f>
        <v>a</v>
      </c>
      <c r="H349" t="str">
        <f>IF([1]metadata!H349="","",[1]metadata!H349)</f>
        <v>i</v>
      </c>
      <c r="I349">
        <f>IF([1]metadata!I349="","",[1]metadata!I349)</f>
        <v>32</v>
      </c>
      <c r="J349">
        <f>IF([1]metadata!J349="",0,[1]metadata!J349)</f>
        <v>5</v>
      </c>
      <c r="K349" t="str">
        <f>IF([1]metadata!K349="","",[1]metadata!K349)</f>
        <v/>
      </c>
      <c r="L349" t="str">
        <f>IF([1]metadata!L349="","",[1]metadata!L349)</f>
        <v>Tetranychus pueraricola</v>
      </c>
      <c r="M349" t="str">
        <f>IF([1]metadata!M349="","",[1]metadata!M349)</f>
        <v>Trombidiformes</v>
      </c>
      <c r="N349">
        <f>IF([1]metadata!N349="","",[1]metadata!N349)</f>
        <v>22</v>
      </c>
      <c r="O349">
        <f>IF([1]metadata!O349="","",[1]metadata!O349)</f>
        <v>33.200000000000003</v>
      </c>
      <c r="P349">
        <f>IF([1]metadata!P349="","",[1]metadata!P349)</f>
        <v>-133.13333333333333</v>
      </c>
      <c r="Q349" t="str">
        <f>IF([1]metadata!Q349="","",[1]metadata!Q349)</f>
        <v/>
      </c>
      <c r="R349" t="str">
        <f>IF([1]metadata!R349="","",[1]metadata!R349)</f>
        <v/>
      </c>
      <c r="S349" t="str">
        <f>IF([1]metadata!S349="","",[1]metadata!S349)</f>
        <v/>
      </c>
      <c r="T349">
        <f>IF([1]metadata!T349="","",[1]metadata!T349)</f>
        <v>240</v>
      </c>
      <c r="U349" t="str">
        <f>IF([1]metadata!U349="","",[1]metadata!U349)</f>
        <v>global average</v>
      </c>
      <c r="V349" t="str">
        <f>IF([1]metadata!V349="","",[1]metadata!V349)</f>
        <v/>
      </c>
      <c r="W349" t="str">
        <f>IF([1]metadata!W349="","",[1]metadata!W349)</f>
        <v>t-51</v>
      </c>
      <c r="X349" t="str">
        <f>IF([1]metadata!X349="","",[1]metadata!X349)</f>
        <v/>
      </c>
      <c r="Y349" t="str">
        <f>IF([1]metadata!Y349="","",[1]metadata!Y349)</f>
        <v/>
      </c>
      <c r="Z349" t="str">
        <f>IF([1]metadata!Z349="","",[1]metadata!Z349)</f>
        <v>by hand</v>
      </c>
    </row>
    <row r="350" spans="1:26" hidden="1" x14ac:dyDescent="0.3">
      <c r="A350">
        <f>IF([1]metadata!A350="","",[1]metadata!A350)</f>
        <v>51</v>
      </c>
      <c r="B350" t="str">
        <f>IF([1]metadata!B350="","",[1]metadata!B350)</f>
        <v>51-23</v>
      </c>
      <c r="C350" t="str">
        <f>IF([1]metadata!C350="","",[1]metadata!C350)</f>
        <v>Suwa, A; Gotoh, T</v>
      </c>
      <c r="D350" t="str">
        <f>IF([1]metadata!D350="","",[1]metadata!D350)</f>
        <v>Geographic variation in diapause induction and mode of diapause inheritance in Tetranychus pueraricola</v>
      </c>
      <c r="E350" t="str">
        <f>IF([1]metadata!E350="","",[1]metadata!E350)</f>
        <v>10.1111/j.1439-0418.2006.01050.x</v>
      </c>
      <c r="F350" t="str">
        <f>IF([1]metadata!F350="","",[1]metadata!F350)</f>
        <v>y</v>
      </c>
      <c r="G350" t="str">
        <f>IF([1]metadata!G350="","",[1]metadata!G350)</f>
        <v>a</v>
      </c>
      <c r="H350" t="str">
        <f>IF([1]metadata!H350="","",[1]metadata!H350)</f>
        <v>i</v>
      </c>
      <c r="I350">
        <f>IF([1]metadata!I350="","",[1]metadata!I350)</f>
        <v>32</v>
      </c>
      <c r="J350">
        <f>IF([1]metadata!J350="",0,[1]metadata!J350)</f>
        <v>5</v>
      </c>
      <c r="K350" t="str">
        <f>IF([1]metadata!K350="","",[1]metadata!K350)</f>
        <v/>
      </c>
      <c r="L350" t="str">
        <f>IF([1]metadata!L350="","",[1]metadata!L350)</f>
        <v>Tetranychus pueraricola</v>
      </c>
      <c r="M350" t="str">
        <f>IF([1]metadata!M350="","",[1]metadata!M350)</f>
        <v>Trombidiformes</v>
      </c>
      <c r="N350">
        <f>IF([1]metadata!N350="","",[1]metadata!N350)</f>
        <v>23</v>
      </c>
      <c r="O350">
        <f>IF([1]metadata!O350="","",[1]metadata!O350)</f>
        <v>33.9</v>
      </c>
      <c r="P350">
        <f>IF([1]metadata!P350="","",[1]metadata!P350)</f>
        <v>-133.05000000000001</v>
      </c>
      <c r="Q350" t="str">
        <f>IF([1]metadata!Q350="","",[1]metadata!Q350)</f>
        <v/>
      </c>
      <c r="R350" t="str">
        <f>IF([1]metadata!R350="","",[1]metadata!R350)</f>
        <v/>
      </c>
      <c r="S350" t="str">
        <f>IF([1]metadata!S350="","",[1]metadata!S350)</f>
        <v/>
      </c>
      <c r="T350">
        <f>IF([1]metadata!T350="","",[1]metadata!T350)</f>
        <v>240</v>
      </c>
      <c r="U350" t="str">
        <f>IF([1]metadata!U350="","",[1]metadata!U350)</f>
        <v>global average</v>
      </c>
      <c r="V350" t="str">
        <f>IF([1]metadata!V350="","",[1]metadata!V350)</f>
        <v/>
      </c>
      <c r="W350" t="str">
        <f>IF([1]metadata!W350="","",[1]metadata!W350)</f>
        <v>t-51</v>
      </c>
      <c r="X350" t="str">
        <f>IF([1]metadata!X350="","",[1]metadata!X350)</f>
        <v/>
      </c>
      <c r="Y350" t="str">
        <f>IF([1]metadata!Y350="","",[1]metadata!Y350)</f>
        <v/>
      </c>
      <c r="Z350" t="str">
        <f>IF([1]metadata!Z350="","",[1]metadata!Z350)</f>
        <v>by hand</v>
      </c>
    </row>
    <row r="351" spans="1:26" hidden="1" x14ac:dyDescent="0.3">
      <c r="A351">
        <f>IF([1]metadata!A351="","",[1]metadata!A351)</f>
        <v>51</v>
      </c>
      <c r="B351" t="str">
        <f>IF([1]metadata!B351="","",[1]metadata!B351)</f>
        <v>51-24</v>
      </c>
      <c r="C351" t="str">
        <f>IF([1]metadata!C351="","",[1]metadata!C351)</f>
        <v>Suwa, A; Gotoh, T</v>
      </c>
      <c r="D351" t="str">
        <f>IF([1]metadata!D351="","",[1]metadata!D351)</f>
        <v>Geographic variation in diapause induction and mode of diapause inheritance in Tetranychus pueraricola</v>
      </c>
      <c r="E351" t="str">
        <f>IF([1]metadata!E351="","",[1]metadata!E351)</f>
        <v>10.1111/j.1439-0418.2006.01050.x</v>
      </c>
      <c r="F351" t="str">
        <f>IF([1]metadata!F351="","",[1]metadata!F351)</f>
        <v>y</v>
      </c>
      <c r="G351" t="str">
        <f>IF([1]metadata!G351="","",[1]metadata!G351)</f>
        <v>a</v>
      </c>
      <c r="H351" t="str">
        <f>IF([1]metadata!H351="","",[1]metadata!H351)</f>
        <v>i</v>
      </c>
      <c r="I351">
        <f>IF([1]metadata!I351="","",[1]metadata!I351)</f>
        <v>32</v>
      </c>
      <c r="J351">
        <f>IF([1]metadata!J351="",0,[1]metadata!J351)</f>
        <v>5</v>
      </c>
      <c r="K351" t="str">
        <f>IF([1]metadata!K351="","",[1]metadata!K351)</f>
        <v/>
      </c>
      <c r="L351" t="str">
        <f>IF([1]metadata!L351="","",[1]metadata!L351)</f>
        <v>Tetranychus pueraricola</v>
      </c>
      <c r="M351" t="str">
        <f>IF([1]metadata!M351="","",[1]metadata!M351)</f>
        <v>Trombidiformes</v>
      </c>
      <c r="N351">
        <f>IF([1]metadata!N351="","",[1]metadata!N351)</f>
        <v>24</v>
      </c>
      <c r="O351">
        <f>IF([1]metadata!O351="","",[1]metadata!O351)</f>
        <v>33.216666666666669</v>
      </c>
      <c r="P351">
        <f>IF([1]metadata!P351="","",[1]metadata!P351)</f>
        <v>-132.56666666666666</v>
      </c>
      <c r="Q351" t="str">
        <f>IF([1]metadata!Q351="","",[1]metadata!Q351)</f>
        <v/>
      </c>
      <c r="R351" t="str">
        <f>IF([1]metadata!R351="","",[1]metadata!R351)</f>
        <v/>
      </c>
      <c r="S351" t="str">
        <f>IF([1]metadata!S351="","",[1]metadata!S351)</f>
        <v/>
      </c>
      <c r="T351">
        <f>IF([1]metadata!T351="","",[1]metadata!T351)</f>
        <v>240</v>
      </c>
      <c r="U351" t="str">
        <f>IF([1]metadata!U351="","",[1]metadata!U351)</f>
        <v>global average</v>
      </c>
      <c r="V351" t="str">
        <f>IF([1]metadata!V351="","",[1]metadata!V351)</f>
        <v/>
      </c>
      <c r="W351" t="str">
        <f>IF([1]metadata!W351="","",[1]metadata!W351)</f>
        <v>t-51</v>
      </c>
      <c r="X351" t="str">
        <f>IF([1]metadata!X351="","",[1]metadata!X351)</f>
        <v/>
      </c>
      <c r="Y351" t="str">
        <f>IF([1]metadata!Y351="","",[1]metadata!Y351)</f>
        <v/>
      </c>
      <c r="Z351" t="str">
        <f>IF([1]metadata!Z351="","",[1]metadata!Z351)</f>
        <v>by hand</v>
      </c>
    </row>
    <row r="352" spans="1:26" hidden="1" x14ac:dyDescent="0.3">
      <c r="A352">
        <f>IF([1]metadata!A352="","",[1]metadata!A352)</f>
        <v>51</v>
      </c>
      <c r="B352" t="str">
        <f>IF([1]metadata!B352="","",[1]metadata!B352)</f>
        <v>51-25</v>
      </c>
      <c r="C352" t="str">
        <f>IF([1]metadata!C352="","",[1]metadata!C352)</f>
        <v>Suwa, A; Gotoh, T</v>
      </c>
      <c r="D352" t="str">
        <f>IF([1]metadata!D352="","",[1]metadata!D352)</f>
        <v>Geographic variation in diapause induction and mode of diapause inheritance in Tetranychus pueraricola</v>
      </c>
      <c r="E352" t="str">
        <f>IF([1]metadata!E352="","",[1]metadata!E352)</f>
        <v>10.1111/j.1439-0418.2006.01050.x</v>
      </c>
      <c r="F352" t="str">
        <f>IF([1]metadata!F352="","",[1]metadata!F352)</f>
        <v>y</v>
      </c>
      <c r="G352" t="str">
        <f>IF([1]metadata!G352="","",[1]metadata!G352)</f>
        <v>a</v>
      </c>
      <c r="H352" t="str">
        <f>IF([1]metadata!H352="","",[1]metadata!H352)</f>
        <v>i</v>
      </c>
      <c r="I352">
        <f>IF([1]metadata!I352="","",[1]metadata!I352)</f>
        <v>32</v>
      </c>
      <c r="J352">
        <f>IF([1]metadata!J352="",0,[1]metadata!J352)</f>
        <v>5</v>
      </c>
      <c r="K352" t="str">
        <f>IF([1]metadata!K352="","",[1]metadata!K352)</f>
        <v/>
      </c>
      <c r="L352" t="str">
        <f>IF([1]metadata!L352="","",[1]metadata!L352)</f>
        <v>Tetranychus pueraricola</v>
      </c>
      <c r="M352" t="str">
        <f>IF([1]metadata!M352="","",[1]metadata!M352)</f>
        <v>Trombidiformes</v>
      </c>
      <c r="N352">
        <f>IF([1]metadata!N352="","",[1]metadata!N352)</f>
        <v>25</v>
      </c>
      <c r="O352">
        <f>IF([1]metadata!O352="","",[1]metadata!O352)</f>
        <v>33.299999999999997</v>
      </c>
      <c r="P352">
        <f>IF([1]metadata!P352="","",[1]metadata!P352)</f>
        <v>-130.36666666666667</v>
      </c>
      <c r="Q352" t="str">
        <f>IF([1]metadata!Q352="","",[1]metadata!Q352)</f>
        <v/>
      </c>
      <c r="R352" t="str">
        <f>IF([1]metadata!R352="","",[1]metadata!R352)</f>
        <v/>
      </c>
      <c r="S352" t="str">
        <f>IF([1]metadata!S352="","",[1]metadata!S352)</f>
        <v/>
      </c>
      <c r="T352">
        <f>IF([1]metadata!T352="","",[1]metadata!T352)</f>
        <v>240</v>
      </c>
      <c r="U352" t="str">
        <f>IF([1]metadata!U352="","",[1]metadata!U352)</f>
        <v>global average</v>
      </c>
      <c r="V352" t="str">
        <f>IF([1]metadata!V352="","",[1]metadata!V352)</f>
        <v/>
      </c>
      <c r="W352" t="str">
        <f>IF([1]metadata!W352="","",[1]metadata!W352)</f>
        <v>t-51</v>
      </c>
      <c r="X352" t="str">
        <f>IF([1]metadata!X352="","",[1]metadata!X352)</f>
        <v/>
      </c>
      <c r="Y352" t="str">
        <f>IF([1]metadata!Y352="","",[1]metadata!Y352)</f>
        <v/>
      </c>
      <c r="Z352" t="str">
        <f>IF([1]metadata!Z352="","",[1]metadata!Z352)</f>
        <v>by hand</v>
      </c>
    </row>
    <row r="353" spans="1:26" hidden="1" x14ac:dyDescent="0.3">
      <c r="A353">
        <f>IF([1]metadata!A353="","",[1]metadata!A353)</f>
        <v>51</v>
      </c>
      <c r="B353" t="str">
        <f>IF([1]metadata!B353="","",[1]metadata!B353)</f>
        <v>51-26</v>
      </c>
      <c r="C353" t="str">
        <f>IF([1]metadata!C353="","",[1]metadata!C353)</f>
        <v>Suwa, A; Gotoh, T</v>
      </c>
      <c r="D353" t="str">
        <f>IF([1]metadata!D353="","",[1]metadata!D353)</f>
        <v>Geographic variation in diapause induction and mode of diapause inheritance in Tetranychus pueraricola</v>
      </c>
      <c r="E353" t="str">
        <f>IF([1]metadata!E353="","",[1]metadata!E353)</f>
        <v>10.1111/j.1439-0418.2006.01050.x</v>
      </c>
      <c r="F353" t="str">
        <f>IF([1]metadata!F353="","",[1]metadata!F353)</f>
        <v>y</v>
      </c>
      <c r="G353" t="str">
        <f>IF([1]metadata!G353="","",[1]metadata!G353)</f>
        <v>a</v>
      </c>
      <c r="H353" t="str">
        <f>IF([1]metadata!H353="","",[1]metadata!H353)</f>
        <v>i</v>
      </c>
      <c r="I353">
        <f>IF([1]metadata!I353="","",[1]metadata!I353)</f>
        <v>32</v>
      </c>
      <c r="J353">
        <f>IF([1]metadata!J353="",0,[1]metadata!J353)</f>
        <v>5</v>
      </c>
      <c r="K353" t="str">
        <f>IF([1]metadata!K353="","",[1]metadata!K353)</f>
        <v/>
      </c>
      <c r="L353" t="str">
        <f>IF([1]metadata!L353="","",[1]metadata!L353)</f>
        <v>Tetranychus pueraricola</v>
      </c>
      <c r="M353" t="str">
        <f>IF([1]metadata!M353="","",[1]metadata!M353)</f>
        <v>Trombidiformes</v>
      </c>
      <c r="N353">
        <f>IF([1]metadata!N353="","",[1]metadata!N353)</f>
        <v>26</v>
      </c>
      <c r="O353">
        <f>IF([1]metadata!O353="","",[1]metadata!O353)</f>
        <v>33.166666666666664</v>
      </c>
      <c r="P353">
        <f>IF([1]metadata!P353="","",[1]metadata!P353)</f>
        <v>-129.71666666666667</v>
      </c>
      <c r="Q353" t="str">
        <f>IF([1]metadata!Q353="","",[1]metadata!Q353)</f>
        <v/>
      </c>
      <c r="R353" t="str">
        <f>IF([1]metadata!R353="","",[1]metadata!R353)</f>
        <v/>
      </c>
      <c r="S353" t="str">
        <f>IF([1]metadata!S353="","",[1]metadata!S353)</f>
        <v/>
      </c>
      <c r="T353">
        <f>IF([1]metadata!T353="","",[1]metadata!T353)</f>
        <v>240</v>
      </c>
      <c r="U353" t="str">
        <f>IF([1]metadata!U353="","",[1]metadata!U353)</f>
        <v>global average</v>
      </c>
      <c r="V353" t="str">
        <f>IF([1]metadata!V353="","",[1]metadata!V353)</f>
        <v/>
      </c>
      <c r="W353" t="str">
        <f>IF([1]metadata!W353="","",[1]metadata!W353)</f>
        <v>t-51</v>
      </c>
      <c r="X353" t="str">
        <f>IF([1]metadata!X353="","",[1]metadata!X353)</f>
        <v/>
      </c>
      <c r="Y353" t="str">
        <f>IF([1]metadata!Y353="","",[1]metadata!Y353)</f>
        <v/>
      </c>
      <c r="Z353" t="str">
        <f>IF([1]metadata!Z353="","",[1]metadata!Z353)</f>
        <v>by hand</v>
      </c>
    </row>
    <row r="354" spans="1:26" hidden="1" x14ac:dyDescent="0.3">
      <c r="A354">
        <f>IF([1]metadata!A354="","",[1]metadata!A354)</f>
        <v>51</v>
      </c>
      <c r="B354" t="str">
        <f>IF([1]metadata!B354="","",[1]metadata!B354)</f>
        <v>51-27</v>
      </c>
      <c r="C354" t="str">
        <f>IF([1]metadata!C354="","",[1]metadata!C354)</f>
        <v>Suwa, A; Gotoh, T</v>
      </c>
      <c r="D354" t="str">
        <f>IF([1]metadata!D354="","",[1]metadata!D354)</f>
        <v>Geographic variation in diapause induction and mode of diapause inheritance in Tetranychus pueraricola</v>
      </c>
      <c r="E354" t="str">
        <f>IF([1]metadata!E354="","",[1]metadata!E354)</f>
        <v>10.1111/j.1439-0418.2006.01050.x</v>
      </c>
      <c r="F354" t="str">
        <f>IF([1]metadata!F354="","",[1]metadata!F354)</f>
        <v>y</v>
      </c>
      <c r="G354" t="str">
        <f>IF([1]metadata!G354="","",[1]metadata!G354)</f>
        <v>a</v>
      </c>
      <c r="H354" t="str">
        <f>IF([1]metadata!H354="","",[1]metadata!H354)</f>
        <v>i</v>
      </c>
      <c r="I354">
        <f>IF([1]metadata!I354="","",[1]metadata!I354)</f>
        <v>32</v>
      </c>
      <c r="J354">
        <f>IF([1]metadata!J354="",0,[1]metadata!J354)</f>
        <v>5</v>
      </c>
      <c r="K354" t="str">
        <f>IF([1]metadata!K354="","",[1]metadata!K354)</f>
        <v/>
      </c>
      <c r="L354" t="str">
        <f>IF([1]metadata!L354="","",[1]metadata!L354)</f>
        <v>Tetranychus pueraricola</v>
      </c>
      <c r="M354" t="str">
        <f>IF([1]metadata!M354="","",[1]metadata!M354)</f>
        <v>Trombidiformes</v>
      </c>
      <c r="N354">
        <f>IF([1]metadata!N354="","",[1]metadata!N354)</f>
        <v>27</v>
      </c>
      <c r="O354">
        <f>IF([1]metadata!O354="","",[1]metadata!O354)</f>
        <v>32.85</v>
      </c>
      <c r="P354">
        <f>IF([1]metadata!P354="","",[1]metadata!P354)</f>
        <v>-130.78333333333333</v>
      </c>
      <c r="Q354" t="str">
        <f>IF([1]metadata!Q354="","",[1]metadata!Q354)</f>
        <v/>
      </c>
      <c r="R354" t="str">
        <f>IF([1]metadata!R354="","",[1]metadata!R354)</f>
        <v/>
      </c>
      <c r="S354" t="str">
        <f>IF([1]metadata!S354="","",[1]metadata!S354)</f>
        <v/>
      </c>
      <c r="T354">
        <f>IF([1]metadata!T354="","",[1]metadata!T354)</f>
        <v>240</v>
      </c>
      <c r="U354" t="str">
        <f>IF([1]metadata!U354="","",[1]metadata!U354)</f>
        <v>global average</v>
      </c>
      <c r="V354" t="str">
        <f>IF([1]metadata!V354="","",[1]metadata!V354)</f>
        <v/>
      </c>
      <c r="W354" t="str">
        <f>IF([1]metadata!W354="","",[1]metadata!W354)</f>
        <v>t-51</v>
      </c>
      <c r="X354" t="str">
        <f>IF([1]metadata!X354="","",[1]metadata!X354)</f>
        <v/>
      </c>
      <c r="Y354" t="str">
        <f>IF([1]metadata!Y354="","",[1]metadata!Y354)</f>
        <v/>
      </c>
      <c r="Z354" t="str">
        <f>IF([1]metadata!Z354="","",[1]metadata!Z354)</f>
        <v>by hand</v>
      </c>
    </row>
    <row r="355" spans="1:26" hidden="1" x14ac:dyDescent="0.3">
      <c r="A355">
        <f>IF([1]metadata!A355="","",[1]metadata!A355)</f>
        <v>51</v>
      </c>
      <c r="B355" t="str">
        <f>IF([1]metadata!B355="","",[1]metadata!B355)</f>
        <v>51-28</v>
      </c>
      <c r="C355" t="str">
        <f>IF([1]metadata!C355="","",[1]metadata!C355)</f>
        <v>Suwa, A; Gotoh, T</v>
      </c>
      <c r="D355" t="str">
        <f>IF([1]metadata!D355="","",[1]metadata!D355)</f>
        <v>Geographic variation in diapause induction and mode of diapause inheritance in Tetranychus pueraricola</v>
      </c>
      <c r="E355" t="str">
        <f>IF([1]metadata!E355="","",[1]metadata!E355)</f>
        <v>10.1111/j.1439-0418.2006.01050.x</v>
      </c>
      <c r="F355" t="str">
        <f>IF([1]metadata!F355="","",[1]metadata!F355)</f>
        <v>y</v>
      </c>
      <c r="G355" t="str">
        <f>IF([1]metadata!G355="","",[1]metadata!G355)</f>
        <v>a</v>
      </c>
      <c r="H355" t="str">
        <f>IF([1]metadata!H355="","",[1]metadata!H355)</f>
        <v>i</v>
      </c>
      <c r="I355">
        <f>IF([1]metadata!I355="","",[1]metadata!I355)</f>
        <v>32</v>
      </c>
      <c r="J355">
        <f>IF([1]metadata!J355="",0,[1]metadata!J355)</f>
        <v>5</v>
      </c>
      <c r="K355" t="str">
        <f>IF([1]metadata!K355="","",[1]metadata!K355)</f>
        <v/>
      </c>
      <c r="L355" t="str">
        <f>IF([1]metadata!L355="","",[1]metadata!L355)</f>
        <v>Tetranychus pueraricola</v>
      </c>
      <c r="M355" t="str">
        <f>IF([1]metadata!M355="","",[1]metadata!M355)</f>
        <v>Trombidiformes</v>
      </c>
      <c r="N355">
        <f>IF([1]metadata!N355="","",[1]metadata!N355)</f>
        <v>28</v>
      </c>
      <c r="O355">
        <f>IF([1]metadata!O355="","",[1]metadata!O355)</f>
        <v>32.799999999999997</v>
      </c>
      <c r="P355">
        <f>IF([1]metadata!P355="","",[1]metadata!P355)</f>
        <v>-130.91666666666666</v>
      </c>
      <c r="Q355" t="str">
        <f>IF([1]metadata!Q355="","",[1]metadata!Q355)</f>
        <v/>
      </c>
      <c r="R355" t="str">
        <f>IF([1]metadata!R355="","",[1]metadata!R355)</f>
        <v/>
      </c>
      <c r="S355" t="str">
        <f>IF([1]metadata!S355="","",[1]metadata!S355)</f>
        <v/>
      </c>
      <c r="T355">
        <f>IF([1]metadata!T355="","",[1]metadata!T355)</f>
        <v>240</v>
      </c>
      <c r="U355" t="str">
        <f>IF([1]metadata!U355="","",[1]metadata!U355)</f>
        <v>global average</v>
      </c>
      <c r="V355" t="str">
        <f>IF([1]metadata!V355="","",[1]metadata!V355)</f>
        <v/>
      </c>
      <c r="W355" t="str">
        <f>IF([1]metadata!W355="","",[1]metadata!W355)</f>
        <v>t-51</v>
      </c>
      <c r="X355" t="str">
        <f>IF([1]metadata!X355="","",[1]metadata!X355)</f>
        <v/>
      </c>
      <c r="Y355" t="str">
        <f>IF([1]metadata!Y355="","",[1]metadata!Y355)</f>
        <v/>
      </c>
      <c r="Z355" t="str">
        <f>IF([1]metadata!Z355="","",[1]metadata!Z355)</f>
        <v>by hand</v>
      </c>
    </row>
    <row r="356" spans="1:26" hidden="1" x14ac:dyDescent="0.3">
      <c r="A356">
        <f>IF([1]metadata!A356="","",[1]metadata!A356)</f>
        <v>51</v>
      </c>
      <c r="B356" t="str">
        <f>IF([1]metadata!B356="","",[1]metadata!B356)</f>
        <v>51-29</v>
      </c>
      <c r="C356" t="str">
        <f>IF([1]metadata!C356="","",[1]metadata!C356)</f>
        <v>Suwa, A; Gotoh, T</v>
      </c>
      <c r="D356" t="str">
        <f>IF([1]metadata!D356="","",[1]metadata!D356)</f>
        <v>Geographic variation in diapause induction and mode of diapause inheritance in Tetranychus pueraricola</v>
      </c>
      <c r="E356" t="str">
        <f>IF([1]metadata!E356="","",[1]metadata!E356)</f>
        <v>10.1111/j.1439-0418.2006.01050.x</v>
      </c>
      <c r="F356" t="str">
        <f>IF([1]metadata!F356="","",[1]metadata!F356)</f>
        <v>y</v>
      </c>
      <c r="G356" t="str">
        <f>IF([1]metadata!G356="","",[1]metadata!G356)</f>
        <v>a</v>
      </c>
      <c r="H356" t="str">
        <f>IF([1]metadata!H356="","",[1]metadata!H356)</f>
        <v>i</v>
      </c>
      <c r="I356">
        <f>IF([1]metadata!I356="","",[1]metadata!I356)</f>
        <v>32</v>
      </c>
      <c r="J356">
        <f>IF([1]metadata!J356="",0,[1]metadata!J356)</f>
        <v>5</v>
      </c>
      <c r="K356" t="str">
        <f>IF([1]metadata!K356="","",[1]metadata!K356)</f>
        <v/>
      </c>
      <c r="L356" t="str">
        <f>IF([1]metadata!L356="","",[1]metadata!L356)</f>
        <v>Tetranychus pueraricola</v>
      </c>
      <c r="M356" t="str">
        <f>IF([1]metadata!M356="","",[1]metadata!M356)</f>
        <v>Trombidiformes</v>
      </c>
      <c r="N356">
        <f>IF([1]metadata!N356="","",[1]metadata!N356)</f>
        <v>29</v>
      </c>
      <c r="O356">
        <f>IF([1]metadata!O356="","",[1]metadata!O356)</f>
        <v>32.68333333333333</v>
      </c>
      <c r="P356">
        <f>IF([1]metadata!P356="","",[1]metadata!P356)</f>
        <v>-130.98333333333332</v>
      </c>
      <c r="Q356" t="str">
        <f>IF([1]metadata!Q356="","",[1]metadata!Q356)</f>
        <v/>
      </c>
      <c r="R356" t="str">
        <f>IF([1]metadata!R356="","",[1]metadata!R356)</f>
        <v/>
      </c>
      <c r="S356" t="str">
        <f>IF([1]metadata!S356="","",[1]metadata!S356)</f>
        <v/>
      </c>
      <c r="T356">
        <f>IF([1]metadata!T356="","",[1]metadata!T356)</f>
        <v>240</v>
      </c>
      <c r="U356" t="str">
        <f>IF([1]metadata!U356="","",[1]metadata!U356)</f>
        <v>global average</v>
      </c>
      <c r="V356" t="str">
        <f>IF([1]metadata!V356="","",[1]metadata!V356)</f>
        <v/>
      </c>
      <c r="W356" t="str">
        <f>IF([1]metadata!W356="","",[1]metadata!W356)</f>
        <v>t-51</v>
      </c>
      <c r="X356" t="str">
        <f>IF([1]metadata!X356="","",[1]metadata!X356)</f>
        <v/>
      </c>
      <c r="Y356" t="str">
        <f>IF([1]metadata!Y356="","",[1]metadata!Y356)</f>
        <v/>
      </c>
      <c r="Z356" t="str">
        <f>IF([1]metadata!Z356="","",[1]metadata!Z356)</f>
        <v>by hand</v>
      </c>
    </row>
    <row r="357" spans="1:26" hidden="1" x14ac:dyDescent="0.3">
      <c r="A357">
        <f>IF([1]metadata!A357="","",[1]metadata!A357)</f>
        <v>51</v>
      </c>
      <c r="B357" t="str">
        <f>IF([1]metadata!B357="","",[1]metadata!B357)</f>
        <v>51-30</v>
      </c>
      <c r="C357" t="str">
        <f>IF([1]metadata!C357="","",[1]metadata!C357)</f>
        <v>Suwa, A; Gotoh, T</v>
      </c>
      <c r="D357" t="str">
        <f>IF([1]metadata!D357="","",[1]metadata!D357)</f>
        <v>Geographic variation in diapause induction and mode of diapause inheritance in Tetranychus pueraricola</v>
      </c>
      <c r="E357" t="str">
        <f>IF([1]metadata!E357="","",[1]metadata!E357)</f>
        <v>10.1111/j.1439-0418.2006.01050.x</v>
      </c>
      <c r="F357" t="str">
        <f>IF([1]metadata!F357="","",[1]metadata!F357)</f>
        <v>y</v>
      </c>
      <c r="G357" t="str">
        <f>IF([1]metadata!G357="","",[1]metadata!G357)</f>
        <v>a</v>
      </c>
      <c r="H357" t="str">
        <f>IF([1]metadata!H357="","",[1]metadata!H357)</f>
        <v>i</v>
      </c>
      <c r="I357">
        <f>IF([1]metadata!I357="","",[1]metadata!I357)</f>
        <v>32</v>
      </c>
      <c r="J357">
        <f>IF([1]metadata!J357="",0,[1]metadata!J357)</f>
        <v>5</v>
      </c>
      <c r="K357" t="str">
        <f>IF([1]metadata!K357="","",[1]metadata!K357)</f>
        <v/>
      </c>
      <c r="L357" t="str">
        <f>IF([1]metadata!L357="","",[1]metadata!L357)</f>
        <v>Tetranychus pueraricola</v>
      </c>
      <c r="M357" t="str">
        <f>IF([1]metadata!M357="","",[1]metadata!M357)</f>
        <v>Trombidiformes</v>
      </c>
      <c r="N357">
        <f>IF([1]metadata!N357="","",[1]metadata!N357)</f>
        <v>30</v>
      </c>
      <c r="O357">
        <f>IF([1]metadata!O357="","",[1]metadata!O357)</f>
        <v>30.716666666666665</v>
      </c>
      <c r="P357">
        <f>IF([1]metadata!P357="","",[1]metadata!P357)</f>
        <v>-131</v>
      </c>
      <c r="Q357" t="str">
        <f>IF([1]metadata!Q357="","",[1]metadata!Q357)</f>
        <v/>
      </c>
      <c r="R357" t="str">
        <f>IF([1]metadata!R357="","",[1]metadata!R357)</f>
        <v/>
      </c>
      <c r="S357" t="str">
        <f>IF([1]metadata!S357="","",[1]metadata!S357)</f>
        <v/>
      </c>
      <c r="T357">
        <f>IF([1]metadata!T357="","",[1]metadata!T357)</f>
        <v>240</v>
      </c>
      <c r="U357" t="str">
        <f>IF([1]metadata!U357="","",[1]metadata!U357)</f>
        <v>global average</v>
      </c>
      <c r="V357" t="str">
        <f>IF([1]metadata!V357="","",[1]metadata!V357)</f>
        <v/>
      </c>
      <c r="W357" t="str">
        <f>IF([1]metadata!W357="","",[1]metadata!W357)</f>
        <v>t-51</v>
      </c>
      <c r="X357" t="str">
        <f>IF([1]metadata!X357="","",[1]metadata!X357)</f>
        <v/>
      </c>
      <c r="Y357" t="str">
        <f>IF([1]metadata!Y357="","",[1]metadata!Y357)</f>
        <v/>
      </c>
      <c r="Z357" t="str">
        <f>IF([1]metadata!Z357="","",[1]metadata!Z357)</f>
        <v>by hand</v>
      </c>
    </row>
    <row r="358" spans="1:26" hidden="1" x14ac:dyDescent="0.3">
      <c r="A358">
        <f>IF([1]metadata!A358="","",[1]metadata!A358)</f>
        <v>51</v>
      </c>
      <c r="B358" t="str">
        <f>IF([1]metadata!B358="","",[1]metadata!B358)</f>
        <v>51-31</v>
      </c>
      <c r="C358" t="str">
        <f>IF([1]metadata!C358="","",[1]metadata!C358)</f>
        <v>Suwa, A; Gotoh, T</v>
      </c>
      <c r="D358" t="str">
        <f>IF([1]metadata!D358="","",[1]metadata!D358)</f>
        <v>Geographic variation in diapause induction and mode of diapause inheritance in Tetranychus pueraricola</v>
      </c>
      <c r="E358" t="str">
        <f>IF([1]metadata!E358="","",[1]metadata!E358)</f>
        <v>10.1111/j.1439-0418.2006.01050.x</v>
      </c>
      <c r="F358" t="str">
        <f>IF([1]metadata!F358="","",[1]metadata!F358)</f>
        <v>y</v>
      </c>
      <c r="G358" t="str">
        <f>IF([1]metadata!G358="","",[1]metadata!G358)</f>
        <v>a</v>
      </c>
      <c r="H358" t="str">
        <f>IF([1]metadata!H358="","",[1]metadata!H358)</f>
        <v>i</v>
      </c>
      <c r="I358">
        <f>IF([1]metadata!I358="","",[1]metadata!I358)</f>
        <v>32</v>
      </c>
      <c r="J358">
        <f>IF([1]metadata!J358="",0,[1]metadata!J358)</f>
        <v>5</v>
      </c>
      <c r="K358" t="str">
        <f>IF([1]metadata!K358="","",[1]metadata!K358)</f>
        <v/>
      </c>
      <c r="L358" t="str">
        <f>IF([1]metadata!L358="","",[1]metadata!L358)</f>
        <v>Tetranychus pueraricola</v>
      </c>
      <c r="M358" t="str">
        <f>IF([1]metadata!M358="","",[1]metadata!M358)</f>
        <v>Trombidiformes</v>
      </c>
      <c r="N358">
        <f>IF([1]metadata!N358="","",[1]metadata!N358)</f>
        <v>31</v>
      </c>
      <c r="O358">
        <f>IF([1]metadata!O358="","",[1]metadata!O358)</f>
        <v>30.416666666666668</v>
      </c>
      <c r="P358">
        <f>IF([1]metadata!P358="","",[1]metadata!P358)</f>
        <v>-130.56666666666666</v>
      </c>
      <c r="Q358" t="str">
        <f>IF([1]metadata!Q358="","",[1]metadata!Q358)</f>
        <v/>
      </c>
      <c r="R358" t="str">
        <f>IF([1]metadata!R358="","",[1]metadata!R358)</f>
        <v/>
      </c>
      <c r="S358" t="str">
        <f>IF([1]metadata!S358="","",[1]metadata!S358)</f>
        <v/>
      </c>
      <c r="T358">
        <f>IF([1]metadata!T358="","",[1]metadata!T358)</f>
        <v>240</v>
      </c>
      <c r="U358" t="str">
        <f>IF([1]metadata!U358="","",[1]metadata!U358)</f>
        <v>global average</v>
      </c>
      <c r="V358" t="str">
        <f>IF([1]metadata!V358="","",[1]metadata!V358)</f>
        <v/>
      </c>
      <c r="W358" t="str">
        <f>IF([1]metadata!W358="","",[1]metadata!W358)</f>
        <v>t-51</v>
      </c>
      <c r="X358" t="str">
        <f>IF([1]metadata!X358="","",[1]metadata!X358)</f>
        <v/>
      </c>
      <c r="Y358" t="str">
        <f>IF([1]metadata!Y358="","",[1]metadata!Y358)</f>
        <v/>
      </c>
      <c r="Z358" t="str">
        <f>IF([1]metadata!Z358="","",[1]metadata!Z358)</f>
        <v>by hand</v>
      </c>
    </row>
    <row r="359" spans="1:26" hidden="1" x14ac:dyDescent="0.3">
      <c r="A359">
        <f>IF([1]metadata!A359="","",[1]metadata!A359)</f>
        <v>51</v>
      </c>
      <c r="B359" t="str">
        <f>IF([1]metadata!B359="","",[1]metadata!B359)</f>
        <v>51-32</v>
      </c>
      <c r="C359" t="str">
        <f>IF([1]metadata!C359="","",[1]metadata!C359)</f>
        <v>Suwa, A; Gotoh, T</v>
      </c>
      <c r="D359" t="str">
        <f>IF([1]metadata!D359="","",[1]metadata!D359)</f>
        <v>Geographic variation in diapause induction and mode of diapause inheritance in Tetranychus pueraricola</v>
      </c>
      <c r="E359" t="str">
        <f>IF([1]metadata!E359="","",[1]metadata!E359)</f>
        <v>10.1111/j.1439-0418.2006.01050.x</v>
      </c>
      <c r="F359" t="str">
        <f>IF([1]metadata!F359="","",[1]metadata!F359)</f>
        <v>y</v>
      </c>
      <c r="G359" t="str">
        <f>IF([1]metadata!G359="","",[1]metadata!G359)</f>
        <v>a</v>
      </c>
      <c r="H359" t="str">
        <f>IF([1]metadata!H359="","",[1]metadata!H359)</f>
        <v>i</v>
      </c>
      <c r="I359">
        <f>IF([1]metadata!I359="","",[1]metadata!I359)</f>
        <v>32</v>
      </c>
      <c r="J359">
        <f>IF([1]metadata!J359="",0,[1]metadata!J359)</f>
        <v>5</v>
      </c>
      <c r="K359" t="str">
        <f>IF([1]metadata!K359="","",[1]metadata!K359)</f>
        <v/>
      </c>
      <c r="L359" t="str">
        <f>IF([1]metadata!L359="","",[1]metadata!L359)</f>
        <v>Tetranychus pueraricola</v>
      </c>
      <c r="M359" t="str">
        <f>IF([1]metadata!M359="","",[1]metadata!M359)</f>
        <v>Trombidiformes</v>
      </c>
      <c r="N359">
        <f>IF([1]metadata!N359="","",[1]metadata!N359)</f>
        <v>32</v>
      </c>
      <c r="O359">
        <f>IF([1]metadata!O359="","",[1]metadata!O359)</f>
        <v>30.383333333333333</v>
      </c>
      <c r="P359">
        <f>IF([1]metadata!P359="","",[1]metadata!P359)</f>
        <v>-130.41666666666666</v>
      </c>
      <c r="Q359" t="str">
        <f>IF([1]metadata!Q359="","",[1]metadata!Q359)</f>
        <v/>
      </c>
      <c r="R359" t="str">
        <f>IF([1]metadata!R359="","",[1]metadata!R359)</f>
        <v/>
      </c>
      <c r="S359" t="str">
        <f>IF([1]metadata!S359="","",[1]metadata!S359)</f>
        <v/>
      </c>
      <c r="T359">
        <f>IF([1]metadata!T359="","",[1]metadata!T359)</f>
        <v>240</v>
      </c>
      <c r="U359" t="str">
        <f>IF([1]metadata!U359="","",[1]metadata!U359)</f>
        <v>global average</v>
      </c>
      <c r="V359" t="str">
        <f>IF([1]metadata!V359="","",[1]metadata!V359)</f>
        <v/>
      </c>
      <c r="W359" t="str">
        <f>IF([1]metadata!W359="","",[1]metadata!W359)</f>
        <v>t-51</v>
      </c>
      <c r="X359" t="str">
        <f>IF([1]metadata!X359="","",[1]metadata!X359)</f>
        <v/>
      </c>
      <c r="Y359" t="str">
        <f>IF([1]metadata!Y359="","",[1]metadata!Y359)</f>
        <v/>
      </c>
      <c r="Z359" t="str">
        <f>IF([1]metadata!Z359="","",[1]metadata!Z359)</f>
        <v>by hand</v>
      </c>
    </row>
    <row r="360" spans="1:26" hidden="1" x14ac:dyDescent="0.3">
      <c r="A360">
        <f>IF([1]metadata!A360="","",[1]metadata!A360)</f>
        <v>52</v>
      </c>
      <c r="B360" t="str">
        <f>IF([1]metadata!B360="","",[1]metadata!B360)</f>
        <v>52-Tomakomai2</v>
      </c>
      <c r="C360" t="str">
        <f>IF([1]metadata!C360="","",[1]metadata!C360)</f>
        <v>Tanaka, K; Murata, K</v>
      </c>
      <c r="D360" t="str">
        <f>IF([1]metadata!D360="","",[1]metadata!D360)</f>
        <v>Rapid evolution of photoperiodic response in a recently introduced insect Ophraella communa along geographic gradients</v>
      </c>
      <c r="E360" t="str">
        <f>IF([1]metadata!E360="","",[1]metadata!E360)</f>
        <v>10.1111/ens.12200</v>
      </c>
      <c r="F360" t="str">
        <f>IF([1]metadata!F360="","",[1]metadata!F360)</f>
        <v>y</v>
      </c>
      <c r="G360" t="str">
        <f>IF([1]metadata!G360="","",[1]metadata!G360)</f>
        <v>a</v>
      </c>
      <c r="H360" t="str">
        <f>IF([1]metadata!H360="","",[1]metadata!H360)</f>
        <v>i</v>
      </c>
      <c r="I360">
        <f>IF([1]metadata!I360="","",[1]metadata!I360)</f>
        <v>7</v>
      </c>
      <c r="J360">
        <f>IF([1]metadata!J360="",0,[1]metadata!J360)</f>
        <v>3</v>
      </c>
      <c r="K360" t="str">
        <f>IF([1]metadata!K360="","",[1]metadata!K360)</f>
        <v/>
      </c>
      <c r="L360" t="str">
        <f>IF([1]metadata!L360="","",[1]metadata!L360)</f>
        <v>Ophraella communa</v>
      </c>
      <c r="M360" t="str">
        <f>IF([1]metadata!M360="","",[1]metadata!M360)</f>
        <v>coleoptera</v>
      </c>
      <c r="N360" t="str">
        <f>IF([1]metadata!N360="","",[1]metadata!N360)</f>
        <v>Tomakomai2</v>
      </c>
      <c r="O360">
        <f>IF([1]metadata!O360="","",[1]metadata!O360)</f>
        <v>42.666666666666664</v>
      </c>
      <c r="P360">
        <f>IF([1]metadata!P360="","",[1]metadata!P360)</f>
        <v>141.65</v>
      </c>
      <c r="Q360" t="str">
        <f>IF([1]metadata!Q360="","",[1]metadata!Q360)</f>
        <v/>
      </c>
      <c r="R360">
        <f>IF([1]metadata!R360="","",[1]metadata!R360)</f>
        <v>12</v>
      </c>
      <c r="S360" t="str">
        <f>IF([1]metadata!S360="","",[1]metadata!S360)</f>
        <v/>
      </c>
      <c r="T360">
        <f>IF([1]metadata!T360="","",[1]metadata!T360)</f>
        <v>53.6</v>
      </c>
      <c r="U360" t="str">
        <f>IF([1]metadata!U360="","",[1]metadata!U360)</f>
        <v>acc</v>
      </c>
      <c r="V360" t="str">
        <f>IF([1]metadata!V360="","",[1]metadata!V360)</f>
        <v/>
      </c>
      <c r="W360" t="str">
        <f>IF([1]metadata!W360="","",[1]metadata!W360)</f>
        <v>t-52</v>
      </c>
      <c r="X360" t="str">
        <f>IF([1]metadata!X360="","",[1]metadata!X360)</f>
        <v/>
      </c>
      <c r="Y360" t="str">
        <f>IF([1]metadata!Y360="","",[1]metadata!Y360)</f>
        <v/>
      </c>
      <c r="Z360" t="str">
        <f>IF([1]metadata!Z360="","",[1]metadata!Z360)</f>
        <v/>
      </c>
    </row>
    <row r="361" spans="1:26" hidden="1" x14ac:dyDescent="0.3">
      <c r="A361">
        <f>IF([1]metadata!A361="","",[1]metadata!A361)</f>
        <v>52</v>
      </c>
      <c r="B361" t="str">
        <f>IF([1]metadata!B361="","",[1]metadata!B361)</f>
        <v>52-Kanazawa</v>
      </c>
      <c r="C361" t="str">
        <f>IF([1]metadata!C361="","",[1]metadata!C361)</f>
        <v>Tanaka, K; Murata, K</v>
      </c>
      <c r="D361" t="str">
        <f>IF([1]metadata!D361="","",[1]metadata!D361)</f>
        <v>Rapid evolution of photoperiodic response in a recently introduced insect Ophraella communa along geographic gradients</v>
      </c>
      <c r="E361" t="str">
        <f>IF([1]metadata!E361="","",[1]metadata!E361)</f>
        <v>10.1111/ens.12200</v>
      </c>
      <c r="F361" t="str">
        <f>IF([1]metadata!F361="","",[1]metadata!F361)</f>
        <v>y</v>
      </c>
      <c r="G361" t="str">
        <f>IF([1]metadata!G361="","",[1]metadata!G361)</f>
        <v>a</v>
      </c>
      <c r="H361" t="str">
        <f>IF([1]metadata!H361="","",[1]metadata!H361)</f>
        <v>i</v>
      </c>
      <c r="I361">
        <f>IF([1]metadata!I361="","",[1]metadata!I361)</f>
        <v>7</v>
      </c>
      <c r="J361">
        <f>IF([1]metadata!J361="",0,[1]metadata!J361)</f>
        <v>3</v>
      </c>
      <c r="K361" t="str">
        <f>IF([1]metadata!K361="","",[1]metadata!K361)</f>
        <v/>
      </c>
      <c r="L361" t="str">
        <f>IF([1]metadata!L361="","",[1]metadata!L361)</f>
        <v>Ophraella communa</v>
      </c>
      <c r="M361" t="str">
        <f>IF([1]metadata!M361="","",[1]metadata!M361)</f>
        <v>coleoptera</v>
      </c>
      <c r="N361" t="str">
        <f>IF([1]metadata!N361="","",[1]metadata!N361)</f>
        <v>Kanazawa</v>
      </c>
      <c r="O361">
        <f>IF([1]metadata!O361="","",[1]metadata!O361)</f>
        <v>36.549999999999997</v>
      </c>
      <c r="P361">
        <f>IF([1]metadata!P361="","",[1]metadata!P361)</f>
        <v>136.65</v>
      </c>
      <c r="Q361" t="str">
        <f>IF([1]metadata!Q361="","",[1]metadata!Q361)</f>
        <v/>
      </c>
      <c r="R361">
        <f>IF([1]metadata!R361="","",[1]metadata!R361)</f>
        <v>11</v>
      </c>
      <c r="S361" t="str">
        <f>IF([1]metadata!S361="","",[1]metadata!S361)</f>
        <v/>
      </c>
      <c r="T361">
        <f>IF([1]metadata!T361="","",[1]metadata!T361)</f>
        <v>48.3</v>
      </c>
      <c r="U361" t="str">
        <f>IF([1]metadata!U361="","",[1]metadata!U361)</f>
        <v>acc</v>
      </c>
      <c r="V361" t="str">
        <f>IF([1]metadata!V361="","",[1]metadata!V361)</f>
        <v/>
      </c>
      <c r="W361" t="str">
        <f>IF([1]metadata!W361="","",[1]metadata!W361)</f>
        <v>t-52</v>
      </c>
      <c r="X361" t="str">
        <f>IF([1]metadata!X361="","",[1]metadata!X361)</f>
        <v/>
      </c>
      <c r="Y361" t="str">
        <f>IF([1]metadata!Y361="","",[1]metadata!Y361)</f>
        <v/>
      </c>
      <c r="Z361" t="str">
        <f>IF([1]metadata!Z361="","",[1]metadata!Z361)</f>
        <v/>
      </c>
    </row>
    <row r="362" spans="1:26" hidden="1" x14ac:dyDescent="0.3">
      <c r="A362">
        <f>IF([1]metadata!A362="","",[1]metadata!A362)</f>
        <v>52</v>
      </c>
      <c r="B362" t="str">
        <f>IF([1]metadata!B362="","",[1]metadata!B362)</f>
        <v>52-Ueda</v>
      </c>
      <c r="C362" t="str">
        <f>IF([1]metadata!C362="","",[1]metadata!C362)</f>
        <v>Tanaka, K; Murata, K</v>
      </c>
      <c r="D362" t="str">
        <f>IF([1]metadata!D362="","",[1]metadata!D362)</f>
        <v>Rapid evolution of photoperiodic response in a recently introduced insect Ophraella communa along geographic gradients</v>
      </c>
      <c r="E362" t="str">
        <f>IF([1]metadata!E362="","",[1]metadata!E362)</f>
        <v>10.1111/ens.12200</v>
      </c>
      <c r="F362" t="str">
        <f>IF([1]metadata!F362="","",[1]metadata!F362)</f>
        <v>y</v>
      </c>
      <c r="G362" t="str">
        <f>IF([1]metadata!G362="","",[1]metadata!G362)</f>
        <v>a</v>
      </c>
      <c r="H362" t="str">
        <f>IF([1]metadata!H362="","",[1]metadata!H362)</f>
        <v>i</v>
      </c>
      <c r="I362">
        <f>IF([1]metadata!I362="","",[1]metadata!I362)</f>
        <v>7</v>
      </c>
      <c r="J362">
        <f>IF([1]metadata!J362="",0,[1]metadata!J362)</f>
        <v>3</v>
      </c>
      <c r="K362" t="str">
        <f>IF([1]metadata!K362="","",[1]metadata!K362)</f>
        <v/>
      </c>
      <c r="L362" t="str">
        <f>IF([1]metadata!L362="","",[1]metadata!L362)</f>
        <v>Ophraella communa</v>
      </c>
      <c r="M362" t="str">
        <f>IF([1]metadata!M362="","",[1]metadata!M362)</f>
        <v>coleoptera</v>
      </c>
      <c r="N362" t="str">
        <f>IF([1]metadata!N362="","",[1]metadata!N362)</f>
        <v>Ueda</v>
      </c>
      <c r="O362">
        <f>IF([1]metadata!O362="","",[1]metadata!O362)</f>
        <v>36.4</v>
      </c>
      <c r="P362">
        <f>IF([1]metadata!P362="","",[1]metadata!P362)</f>
        <v>138.19999999999999</v>
      </c>
      <c r="Q362" t="str">
        <f>IF([1]metadata!Q362="","",[1]metadata!Q362)</f>
        <v/>
      </c>
      <c r="R362">
        <f>IF([1]metadata!R362="","",[1]metadata!R362)</f>
        <v>419</v>
      </c>
      <c r="S362" t="str">
        <f>IF([1]metadata!S362="","",[1]metadata!S362)</f>
        <v/>
      </c>
      <c r="T362">
        <f>IF([1]metadata!T362="","",[1]metadata!T362)</f>
        <v>50.6</v>
      </c>
      <c r="U362" t="str">
        <f>IF([1]metadata!U362="","",[1]metadata!U362)</f>
        <v>acc</v>
      </c>
      <c r="V362" t="str">
        <f>IF([1]metadata!V362="","",[1]metadata!V362)</f>
        <v/>
      </c>
      <c r="W362" t="str">
        <f>IF([1]metadata!W362="","",[1]metadata!W362)</f>
        <v>t-52</v>
      </c>
      <c r="X362" t="str">
        <f>IF([1]metadata!X362="","",[1]metadata!X362)</f>
        <v/>
      </c>
      <c r="Y362" t="str">
        <f>IF([1]metadata!Y362="","",[1]metadata!Y362)</f>
        <v/>
      </c>
      <c r="Z362" t="str">
        <f>IF([1]metadata!Z362="","",[1]metadata!Z362)</f>
        <v/>
      </c>
    </row>
    <row r="363" spans="1:26" hidden="1" x14ac:dyDescent="0.3">
      <c r="A363">
        <f>IF([1]metadata!A363="","",[1]metadata!A363)</f>
        <v>52</v>
      </c>
      <c r="B363" t="str">
        <f>IF([1]metadata!B363="","",[1]metadata!B363)</f>
        <v>52-Tsukuba</v>
      </c>
      <c r="C363" t="str">
        <f>IF([1]metadata!C363="","",[1]metadata!C363)</f>
        <v>Tanaka, K; Murata, K</v>
      </c>
      <c r="D363" t="str">
        <f>IF([1]metadata!D363="","",[1]metadata!D363)</f>
        <v>Rapid evolution of photoperiodic response in a recently introduced insect Ophraella communa along geographic gradients</v>
      </c>
      <c r="E363" t="str">
        <f>IF([1]metadata!E363="","",[1]metadata!E363)</f>
        <v>10.1111/ens.12200</v>
      </c>
      <c r="F363" t="str">
        <f>IF([1]metadata!F363="","",[1]metadata!F363)</f>
        <v>y</v>
      </c>
      <c r="G363" t="str">
        <f>IF([1]metadata!G363="","",[1]metadata!G363)</f>
        <v>a</v>
      </c>
      <c r="H363" t="str">
        <f>IF([1]metadata!H363="","",[1]metadata!H363)</f>
        <v>i</v>
      </c>
      <c r="I363">
        <f>IF([1]metadata!I363="","",[1]metadata!I363)</f>
        <v>7</v>
      </c>
      <c r="J363">
        <f>IF([1]metadata!J363="",0,[1]metadata!J363)</f>
        <v>3</v>
      </c>
      <c r="K363" t="str">
        <f>IF([1]metadata!K363="","",[1]metadata!K363)</f>
        <v/>
      </c>
      <c r="L363" t="str">
        <f>IF([1]metadata!L363="","",[1]metadata!L363)</f>
        <v>Ophraella communa</v>
      </c>
      <c r="M363" t="str">
        <f>IF([1]metadata!M363="","",[1]metadata!M363)</f>
        <v>coleoptera</v>
      </c>
      <c r="N363" t="str">
        <f>IF([1]metadata!N363="","",[1]metadata!N363)</f>
        <v>Tsukuba</v>
      </c>
      <c r="O363">
        <f>IF([1]metadata!O363="","",[1]metadata!O363)</f>
        <v>36.033333333333331</v>
      </c>
      <c r="P363">
        <f>IF([1]metadata!P363="","",[1]metadata!P363)</f>
        <v>140.11666666666667</v>
      </c>
      <c r="Q363" t="str">
        <f>IF([1]metadata!Q363="","",[1]metadata!Q363)</f>
        <v/>
      </c>
      <c r="R363">
        <f>IF([1]metadata!R363="","",[1]metadata!R363)</f>
        <v>25</v>
      </c>
      <c r="S363" t="str">
        <f>IF([1]metadata!S363="","",[1]metadata!S363)</f>
        <v/>
      </c>
      <c r="T363">
        <f>IF([1]metadata!T363="","",[1]metadata!T363)</f>
        <v>49.66</v>
      </c>
      <c r="U363" t="str">
        <f>IF([1]metadata!U363="","",[1]metadata!U363)</f>
        <v>acc</v>
      </c>
      <c r="V363" t="str">
        <f>IF([1]metadata!V363="","",[1]metadata!V363)</f>
        <v/>
      </c>
      <c r="W363" t="str">
        <f>IF([1]metadata!W363="","",[1]metadata!W363)</f>
        <v>t-52</v>
      </c>
      <c r="X363" t="str">
        <f>IF([1]metadata!X363="","",[1]metadata!X363)</f>
        <v/>
      </c>
      <c r="Y363" t="str">
        <f>IF([1]metadata!Y363="","",[1]metadata!Y363)</f>
        <v/>
      </c>
      <c r="Z363" t="str">
        <f>IF([1]metadata!Z363="","",[1]metadata!Z363)</f>
        <v/>
      </c>
    </row>
    <row r="364" spans="1:26" hidden="1" x14ac:dyDescent="0.3">
      <c r="A364">
        <f>IF([1]metadata!A364="","",[1]metadata!A364)</f>
        <v>52</v>
      </c>
      <c r="B364" t="str">
        <f>IF([1]metadata!B364="","",[1]metadata!B364)</f>
        <v>52-Ogi</v>
      </c>
      <c r="C364" t="str">
        <f>IF([1]metadata!C364="","",[1]metadata!C364)</f>
        <v>Tanaka, K; Murata, K</v>
      </c>
      <c r="D364" t="str">
        <f>IF([1]metadata!D364="","",[1]metadata!D364)</f>
        <v>Rapid evolution of photoperiodic response in a recently introduced insect Ophraella communa along geographic gradients</v>
      </c>
      <c r="E364" t="str">
        <f>IF([1]metadata!E364="","",[1]metadata!E364)</f>
        <v>10.1111/ens.12200</v>
      </c>
      <c r="F364" t="str">
        <f>IF([1]metadata!F364="","",[1]metadata!F364)</f>
        <v>y</v>
      </c>
      <c r="G364" t="str">
        <f>IF([1]metadata!G364="","",[1]metadata!G364)</f>
        <v>a</v>
      </c>
      <c r="H364" t="str">
        <f>IF([1]metadata!H364="","",[1]metadata!H364)</f>
        <v>i</v>
      </c>
      <c r="I364">
        <f>IF([1]metadata!I364="","",[1]metadata!I364)</f>
        <v>7</v>
      </c>
      <c r="J364">
        <f>IF([1]metadata!J364="",0,[1]metadata!J364)</f>
        <v>4</v>
      </c>
      <c r="K364" t="str">
        <f>IF([1]metadata!K364="","",[1]metadata!K364)</f>
        <v/>
      </c>
      <c r="L364" t="str">
        <f>IF([1]metadata!L364="","",[1]metadata!L364)</f>
        <v>Ophraella communa</v>
      </c>
      <c r="M364" t="str">
        <f>IF([1]metadata!M364="","",[1]metadata!M364)</f>
        <v>coleoptera</v>
      </c>
      <c r="N364" t="str">
        <f>IF([1]metadata!N364="","",[1]metadata!N364)</f>
        <v>Ogi</v>
      </c>
      <c r="O364">
        <f>IF([1]metadata!O364="","",[1]metadata!O364)</f>
        <v>33.25</v>
      </c>
      <c r="P364">
        <f>IF([1]metadata!P364="","",[1]metadata!P364)</f>
        <v>130.16666666666666</v>
      </c>
      <c r="Q364" t="str">
        <f>IF([1]metadata!Q364="","",[1]metadata!Q364)</f>
        <v/>
      </c>
      <c r="R364">
        <f>IF([1]metadata!R364="","",[1]metadata!R364)</f>
        <v>8</v>
      </c>
      <c r="S364" t="str">
        <f>IF([1]metadata!S364="","",[1]metadata!S364)</f>
        <v/>
      </c>
      <c r="T364">
        <f>IF([1]metadata!T364="","",[1]metadata!T364)</f>
        <v>58</v>
      </c>
      <c r="U364" t="str">
        <f>IF([1]metadata!U364="","",[1]metadata!U364)</f>
        <v>acc</v>
      </c>
      <c r="V364" t="str">
        <f>IF([1]metadata!V364="","",[1]metadata!V364)</f>
        <v/>
      </c>
      <c r="W364" t="str">
        <f>IF([1]metadata!W364="","",[1]metadata!W364)</f>
        <v>t-52</v>
      </c>
      <c r="X364" t="str">
        <f>IF([1]metadata!X364="","",[1]metadata!X364)</f>
        <v/>
      </c>
      <c r="Y364" t="str">
        <f>IF([1]metadata!Y364="","",[1]metadata!Y364)</f>
        <v/>
      </c>
      <c r="Z364" t="str">
        <f>IF([1]metadata!Z364="","",[1]metadata!Z364)</f>
        <v/>
      </c>
    </row>
    <row r="365" spans="1:26" hidden="1" x14ac:dyDescent="0.3">
      <c r="A365">
        <f>IF([1]metadata!A365="","",[1]metadata!A365)</f>
        <v>52</v>
      </c>
      <c r="B365" t="str">
        <f>IF([1]metadata!B365="","",[1]metadata!B365)</f>
        <v>52-Ibusuki1</v>
      </c>
      <c r="C365" t="str">
        <f>IF([1]metadata!C365="","",[1]metadata!C365)</f>
        <v>Tanaka, K; Murata, K</v>
      </c>
      <c r="D365" t="str">
        <f>IF([1]metadata!D365="","",[1]metadata!D365)</f>
        <v>Rapid evolution of photoperiodic response in a recently introduced insect Ophraella communa along geographic gradients</v>
      </c>
      <c r="E365" t="str">
        <f>IF([1]metadata!E365="","",[1]metadata!E365)</f>
        <v>10.1111/ens.12200</v>
      </c>
      <c r="F365" t="str">
        <f>IF([1]metadata!F365="","",[1]metadata!F365)</f>
        <v>y</v>
      </c>
      <c r="G365" t="str">
        <f>IF([1]metadata!G365="","",[1]metadata!G365)</f>
        <v>a</v>
      </c>
      <c r="H365" t="str">
        <f>IF([1]metadata!H365="","",[1]metadata!H365)</f>
        <v>i</v>
      </c>
      <c r="I365">
        <f>IF([1]metadata!I365="","",[1]metadata!I365)</f>
        <v>7</v>
      </c>
      <c r="J365">
        <f>IF([1]metadata!J365="",0,[1]metadata!J365)</f>
        <v>3</v>
      </c>
      <c r="K365" t="str">
        <f>IF([1]metadata!K365="","",[1]metadata!K365)</f>
        <v/>
      </c>
      <c r="L365" t="str">
        <f>IF([1]metadata!L365="","",[1]metadata!L365)</f>
        <v>Ophraella communa</v>
      </c>
      <c r="M365" t="str">
        <f>IF([1]metadata!M365="","",[1]metadata!M365)</f>
        <v>coleoptera</v>
      </c>
      <c r="N365" t="str">
        <f>IF([1]metadata!N365="","",[1]metadata!N365)</f>
        <v>Ibusuki1</v>
      </c>
      <c r="O365">
        <f>IF([1]metadata!O365="","",[1]metadata!O365)</f>
        <v>31.183333333333334</v>
      </c>
      <c r="P365">
        <f>IF([1]metadata!P365="","",[1]metadata!P365)</f>
        <v>130.55000000000001</v>
      </c>
      <c r="Q365" t="str">
        <f>IF([1]metadata!Q365="","",[1]metadata!Q365)</f>
        <v/>
      </c>
      <c r="R365">
        <f>IF([1]metadata!R365="","",[1]metadata!R365)</f>
        <v>28</v>
      </c>
      <c r="S365" t="str">
        <f>IF([1]metadata!S365="","",[1]metadata!S365)</f>
        <v/>
      </c>
      <c r="T365">
        <f>IF([1]metadata!T365="","",[1]metadata!T365)</f>
        <v>59.66</v>
      </c>
      <c r="U365" t="str">
        <f>IF([1]metadata!U365="","",[1]metadata!U365)</f>
        <v>acc</v>
      </c>
      <c r="V365" t="str">
        <f>IF([1]metadata!V365="","",[1]metadata!V365)</f>
        <v/>
      </c>
      <c r="W365" t="str">
        <f>IF([1]metadata!W365="","",[1]metadata!W365)</f>
        <v>t-52</v>
      </c>
      <c r="X365" t="str">
        <f>IF([1]metadata!X365="","",[1]metadata!X365)</f>
        <v/>
      </c>
      <c r="Y365" t="str">
        <f>IF([1]metadata!Y365="","",[1]metadata!Y365)</f>
        <v/>
      </c>
      <c r="Z365" t="str">
        <f>IF([1]metadata!Z365="","",[1]metadata!Z365)</f>
        <v/>
      </c>
    </row>
    <row r="366" spans="1:26" hidden="1" x14ac:dyDescent="0.3">
      <c r="A366">
        <f>IF([1]metadata!A366="","",[1]metadata!A366)</f>
        <v>52</v>
      </c>
      <c r="B366" t="str">
        <f>IF([1]metadata!B366="","",[1]metadata!B366)</f>
        <v>52-Hirosaki</v>
      </c>
      <c r="C366" t="str">
        <f>IF([1]metadata!C366="","",[1]metadata!C366)</f>
        <v>Tanaka, K; Murata, K</v>
      </c>
      <c r="D366" t="str">
        <f>IF([1]metadata!D366="","",[1]metadata!D366)</f>
        <v>Rapid evolution of photoperiodic response in a recently introduced insect Ophraella communa along geographic gradients</v>
      </c>
      <c r="E366" t="str">
        <f>IF([1]metadata!E366="","",[1]metadata!E366)</f>
        <v>10.1111/ens.12200</v>
      </c>
      <c r="F366" t="str">
        <f>IF([1]metadata!F366="","",[1]metadata!F366)</f>
        <v>y</v>
      </c>
      <c r="G366" t="str">
        <f>IF([1]metadata!G366="","",[1]metadata!G366)</f>
        <v>a</v>
      </c>
      <c r="H366" t="str">
        <f>IF([1]metadata!H366="","",[1]metadata!H366)</f>
        <v>i</v>
      </c>
      <c r="I366">
        <f>IF([1]metadata!I366="","",[1]metadata!I366)</f>
        <v>7</v>
      </c>
      <c r="J366">
        <f>IF([1]metadata!J366="",0,[1]metadata!J366)</f>
        <v>3</v>
      </c>
      <c r="K366" t="str">
        <f>IF([1]metadata!K366="","",[1]metadata!K366)</f>
        <v/>
      </c>
      <c r="L366" t="str">
        <f>IF([1]metadata!L366="","",[1]metadata!L366)</f>
        <v>Ophraella communa</v>
      </c>
      <c r="M366" t="str">
        <f>IF([1]metadata!M366="","",[1]metadata!M366)</f>
        <v>coleoptera</v>
      </c>
      <c r="N366" t="str">
        <f>IF([1]metadata!N366="","",[1]metadata!N366)</f>
        <v>Hirosaki</v>
      </c>
      <c r="O366">
        <f>IF([1]metadata!O366="","",[1]metadata!O366)</f>
        <v>40.6</v>
      </c>
      <c r="P366">
        <f>IF([1]metadata!P366="","",[1]metadata!P366)</f>
        <v>140.44999999999999</v>
      </c>
      <c r="Q366" t="str">
        <f>IF([1]metadata!Q366="","",[1]metadata!Q366)</f>
        <v/>
      </c>
      <c r="R366">
        <f>IF([1]metadata!R366="","",[1]metadata!R366)</f>
        <v>25</v>
      </c>
      <c r="S366" t="str">
        <f>IF([1]metadata!S366="","",[1]metadata!S366)</f>
        <v/>
      </c>
      <c r="T366">
        <f>IF([1]metadata!T366="","",[1]metadata!T366)</f>
        <v>51</v>
      </c>
      <c r="U366" t="str">
        <f>IF([1]metadata!U366="","",[1]metadata!U366)</f>
        <v>acc</v>
      </c>
      <c r="V366" t="str">
        <f>IF([1]metadata!V366="","",[1]metadata!V366)</f>
        <v/>
      </c>
      <c r="W366" t="str">
        <f>IF([1]metadata!W366="","",[1]metadata!W366)</f>
        <v>t-52</v>
      </c>
      <c r="X366" t="str">
        <f>IF([1]metadata!X366="","",[1]metadata!X366)</f>
        <v/>
      </c>
      <c r="Y366" t="str">
        <f>IF([1]metadata!Y366="","",[1]metadata!Y366)</f>
        <v/>
      </c>
      <c r="Z366" t="str">
        <f>IF([1]metadata!Z366="","",[1]metadata!Z366)</f>
        <v/>
      </c>
    </row>
    <row r="367" spans="1:26" hidden="1" x14ac:dyDescent="0.3">
      <c r="A367">
        <f>IF([1]metadata!A367="","",[1]metadata!A367)</f>
        <v>53</v>
      </c>
      <c r="B367" t="str">
        <f>IF([1]metadata!B367="","",[1]metadata!B367)</f>
        <v>53-Pelkosenniemi1</v>
      </c>
      <c r="C367" t="str">
        <f>IF([1]metadata!C367="","",[1]metadata!C367)</f>
        <v>Tyukmaeva, VI; Salminen, TS; Kankare, M; Knott, KE; Hoikkala, A</v>
      </c>
      <c r="D367" t="str">
        <f>IF([1]metadata!D367="","",[1]metadata!D367)</f>
        <v>Adaptation to a seasonally varying environment: a strong latitudinal cline in reproductive diapause combined with high gene flow in Drosophila montana</v>
      </c>
      <c r="E367" t="str">
        <f>IF([1]metadata!E367="","",[1]metadata!E367)</f>
        <v>10.1002/ece3.14</v>
      </c>
      <c r="F367" t="str">
        <f>IF([1]metadata!F367="","",[1]metadata!F367)</f>
        <v>y</v>
      </c>
      <c r="G367" t="str">
        <f>IF([1]metadata!G367="","",[1]metadata!G367)</f>
        <v>a</v>
      </c>
      <c r="H367" t="str">
        <f>IF([1]metadata!H367="","",[1]metadata!H367)</f>
        <v>i</v>
      </c>
      <c r="I367">
        <f>IF([1]metadata!I367="","",[1]metadata!I367)</f>
        <v>6</v>
      </c>
      <c r="J367">
        <f>IF([1]metadata!J367="",0,[1]metadata!J367)</f>
        <v>4</v>
      </c>
      <c r="K367" t="str">
        <f>IF([1]metadata!K367="","",[1]metadata!K367)</f>
        <v/>
      </c>
      <c r="L367" t="str">
        <f>IF([1]metadata!L367="","",[1]metadata!L367)</f>
        <v>Drosophila montana</v>
      </c>
      <c r="M367" t="str">
        <f>IF([1]metadata!M367="","",[1]metadata!M367)</f>
        <v>diptera</v>
      </c>
      <c r="N367" t="str">
        <f>IF([1]metadata!N367="","",[1]metadata!N367)</f>
        <v>Pelkosenniemi1</v>
      </c>
      <c r="O367">
        <f>IF([1]metadata!O367="","",[1]metadata!O367)</f>
        <v>67.099999999999994</v>
      </c>
      <c r="P367">
        <f>IF([1]metadata!P367="","",[1]metadata!P367)</f>
        <v>27.5</v>
      </c>
      <c r="Q367" t="str">
        <f>IF([1]metadata!Q367="","",[1]metadata!Q367)</f>
        <v/>
      </c>
      <c r="R367" t="str">
        <f>IF([1]metadata!R367="","",[1]metadata!R367)</f>
        <v/>
      </c>
      <c r="S367" t="str">
        <f>IF([1]metadata!S367="","",[1]metadata!S367)</f>
        <v/>
      </c>
      <c r="T367">
        <f>IF([1]metadata!T367="","",[1]metadata!T367)</f>
        <v>115</v>
      </c>
      <c r="U367" t="str">
        <f>IF([1]metadata!U367="","",[1]metadata!U367)</f>
        <v>global average</v>
      </c>
      <c r="V367" t="str">
        <f>IF([1]metadata!V367="","",[1]metadata!V367)</f>
        <v/>
      </c>
      <c r="W367" t="str">
        <f>IF([1]metadata!W367="","",[1]metadata!W367)</f>
        <v>53-2</v>
      </c>
      <c r="X367" t="str">
        <f>IF([1]metadata!X367="","",[1]metadata!X367)</f>
        <v/>
      </c>
      <c r="Y367" t="str">
        <f>IF([1]metadata!Y367="","",[1]metadata!Y367)</f>
        <v>adult</v>
      </c>
      <c r="Z367" t="str">
        <f>IF([1]metadata!Z367="","",[1]metadata!Z367)</f>
        <v/>
      </c>
    </row>
    <row r="368" spans="1:26" hidden="1" x14ac:dyDescent="0.3">
      <c r="A368">
        <f>IF([1]metadata!A368="","",[1]metadata!A368)</f>
        <v>53</v>
      </c>
      <c r="B368" t="str">
        <f>IF([1]metadata!B368="","",[1]metadata!B368)</f>
        <v>53-Pelkosenniemi2</v>
      </c>
      <c r="C368" t="str">
        <f>IF([1]metadata!C368="","",[1]metadata!C368)</f>
        <v>Tyukmaeva, VI; Salminen, TS; Kankare, M; Knott, KE; Hoikkala, A</v>
      </c>
      <c r="D368" t="str">
        <f>IF([1]metadata!D368="","",[1]metadata!D368)</f>
        <v>Adaptation to a seasonally varying environment: a strong latitudinal cline in reproductive diapause combined with high gene flow in Drosophila montana</v>
      </c>
      <c r="E368" t="str">
        <f>IF([1]metadata!E368="","",[1]metadata!E368)</f>
        <v>10.1002/ece3.14</v>
      </c>
      <c r="F368" t="str">
        <f>IF([1]metadata!F368="","",[1]metadata!F368)</f>
        <v>y</v>
      </c>
      <c r="G368" t="str">
        <f>IF([1]metadata!G368="","",[1]metadata!G368)</f>
        <v>a</v>
      </c>
      <c r="H368" t="str">
        <f>IF([1]metadata!H368="","",[1]metadata!H368)</f>
        <v>i</v>
      </c>
      <c r="I368">
        <f>IF([1]metadata!I368="","",[1]metadata!I368)</f>
        <v>6</v>
      </c>
      <c r="J368">
        <f>IF([1]metadata!J368="",0,[1]metadata!J368)</f>
        <v>4</v>
      </c>
      <c r="K368" t="str">
        <f>IF([1]metadata!K368="","",[1]metadata!K368)</f>
        <v/>
      </c>
      <c r="L368" t="str">
        <f>IF([1]metadata!L368="","",[1]metadata!L368)</f>
        <v>Drosophila montana</v>
      </c>
      <c r="M368" t="str">
        <f>IF([1]metadata!M368="","",[1]metadata!M368)</f>
        <v>diptera</v>
      </c>
      <c r="N368" t="str">
        <f>IF([1]metadata!N368="","",[1]metadata!N368)</f>
        <v>Pelkosenniemi2</v>
      </c>
      <c r="O368">
        <f>IF([1]metadata!O368="","",[1]metadata!O368)</f>
        <v>67.099999999999994</v>
      </c>
      <c r="P368">
        <f>IF([1]metadata!P368="","",[1]metadata!P368)</f>
        <v>27.5</v>
      </c>
      <c r="Q368" t="str">
        <f>IF([1]metadata!Q368="","",[1]metadata!Q368)</f>
        <v/>
      </c>
      <c r="R368" t="str">
        <f>IF([1]metadata!R368="","",[1]metadata!R368)</f>
        <v/>
      </c>
      <c r="S368" t="str">
        <f>IF([1]metadata!S368="","",[1]metadata!S368)</f>
        <v/>
      </c>
      <c r="T368">
        <f>IF([1]metadata!T368="","",[1]metadata!T368)</f>
        <v>115</v>
      </c>
      <c r="U368" t="str">
        <f>IF([1]metadata!U368="","",[1]metadata!U368)</f>
        <v>global average</v>
      </c>
      <c r="V368" t="str">
        <f>IF([1]metadata!V368="","",[1]metadata!V368)</f>
        <v/>
      </c>
      <c r="W368" t="str">
        <f>IF([1]metadata!W368="","",[1]metadata!W368)</f>
        <v>53-2</v>
      </c>
      <c r="X368" t="str">
        <f>IF([1]metadata!X368="","",[1]metadata!X368)</f>
        <v/>
      </c>
      <c r="Y368" t="str">
        <f>IF([1]metadata!Y368="","",[1]metadata!Y368)</f>
        <v>adult</v>
      </c>
      <c r="Z368" t="str">
        <f>IF([1]metadata!Z368="","",[1]metadata!Z368)</f>
        <v/>
      </c>
    </row>
    <row r="369" spans="1:26" hidden="1" x14ac:dyDescent="0.3">
      <c r="A369">
        <f>IF([1]metadata!A369="","",[1]metadata!A369)</f>
        <v>53</v>
      </c>
      <c r="B369" t="str">
        <f>IF([1]metadata!B369="","",[1]metadata!B369)</f>
        <v>53-Pelkosenniemi3</v>
      </c>
      <c r="C369" t="str">
        <f>IF([1]metadata!C369="","",[1]metadata!C369)</f>
        <v>Tyukmaeva, VI; Salminen, TS; Kankare, M; Knott, KE; Hoikkala, A</v>
      </c>
      <c r="D369" t="str">
        <f>IF([1]metadata!D369="","",[1]metadata!D369)</f>
        <v>Adaptation to a seasonally varying environment: a strong latitudinal cline in reproductive diapause combined with high gene flow in Drosophila montana</v>
      </c>
      <c r="E369" t="str">
        <f>IF([1]metadata!E369="","",[1]metadata!E369)</f>
        <v>10.1002/ece3.14</v>
      </c>
      <c r="F369" t="str">
        <f>IF([1]metadata!F369="","",[1]metadata!F369)</f>
        <v>y</v>
      </c>
      <c r="G369" t="str">
        <f>IF([1]metadata!G369="","",[1]metadata!G369)</f>
        <v>a</v>
      </c>
      <c r="H369" t="str">
        <f>IF([1]metadata!H369="","",[1]metadata!H369)</f>
        <v>i</v>
      </c>
      <c r="I369">
        <f>IF([1]metadata!I369="","",[1]metadata!I369)</f>
        <v>6</v>
      </c>
      <c r="J369">
        <f>IF([1]metadata!J369="",0,[1]metadata!J369)</f>
        <v>4</v>
      </c>
      <c r="K369" t="str">
        <f>IF([1]metadata!K369="","",[1]metadata!K369)</f>
        <v/>
      </c>
      <c r="L369" t="str">
        <f>IF([1]metadata!L369="","",[1]metadata!L369)</f>
        <v>Drosophila montana</v>
      </c>
      <c r="M369" t="str">
        <f>IF([1]metadata!M369="","",[1]metadata!M369)</f>
        <v>diptera</v>
      </c>
      <c r="N369" t="str">
        <f>IF([1]metadata!N369="","",[1]metadata!N369)</f>
        <v>Pelkosenniemi3</v>
      </c>
      <c r="O369">
        <f>IF([1]metadata!O369="","",[1]metadata!O369)</f>
        <v>67.099999999999994</v>
      </c>
      <c r="P369">
        <f>IF([1]metadata!P369="","",[1]metadata!P369)</f>
        <v>27.5</v>
      </c>
      <c r="Q369" t="str">
        <f>IF([1]metadata!Q369="","",[1]metadata!Q369)</f>
        <v/>
      </c>
      <c r="R369" t="str">
        <f>IF([1]metadata!R369="","",[1]metadata!R369)</f>
        <v/>
      </c>
      <c r="S369" t="str">
        <f>IF([1]metadata!S369="","",[1]metadata!S369)</f>
        <v/>
      </c>
      <c r="T369">
        <f>IF([1]metadata!T369="","",[1]metadata!T369)</f>
        <v>115</v>
      </c>
      <c r="U369" t="str">
        <f>IF([1]metadata!U369="","",[1]metadata!U369)</f>
        <v>global average</v>
      </c>
      <c r="V369" t="str">
        <f>IF([1]metadata!V369="","",[1]metadata!V369)</f>
        <v/>
      </c>
      <c r="W369" t="str">
        <f>IF([1]metadata!W369="","",[1]metadata!W369)</f>
        <v>53-2</v>
      </c>
      <c r="X369" t="str">
        <f>IF([1]metadata!X369="","",[1]metadata!X369)</f>
        <v/>
      </c>
      <c r="Y369" t="str">
        <f>IF([1]metadata!Y369="","",[1]metadata!Y369)</f>
        <v>adult</v>
      </c>
      <c r="Z369" t="str">
        <f>IF([1]metadata!Z369="","",[1]metadata!Z369)</f>
        <v/>
      </c>
    </row>
    <row r="370" spans="1:26" hidden="1" x14ac:dyDescent="0.3">
      <c r="A370">
        <f>IF([1]metadata!A370="","",[1]metadata!A370)</f>
        <v>53</v>
      </c>
      <c r="B370" t="str">
        <f>IF([1]metadata!B370="","",[1]metadata!B370)</f>
        <v>53-Pelkosenniemi4</v>
      </c>
      <c r="C370" t="str">
        <f>IF([1]metadata!C370="","",[1]metadata!C370)</f>
        <v>Tyukmaeva, VI; Salminen, TS; Kankare, M; Knott, KE; Hoikkala, A</v>
      </c>
      <c r="D370" t="str">
        <f>IF([1]metadata!D370="","",[1]metadata!D370)</f>
        <v>Adaptation to a seasonally varying environment: a strong latitudinal cline in reproductive diapause combined with high gene flow in Drosophila montana</v>
      </c>
      <c r="E370" t="str">
        <f>IF([1]metadata!E370="","",[1]metadata!E370)</f>
        <v>10.1002/ece3.14</v>
      </c>
      <c r="F370" t="str">
        <f>IF([1]metadata!F370="","",[1]metadata!F370)</f>
        <v>y</v>
      </c>
      <c r="G370" t="str">
        <f>IF([1]metadata!G370="","",[1]metadata!G370)</f>
        <v>a</v>
      </c>
      <c r="H370" t="str">
        <f>IF([1]metadata!H370="","",[1]metadata!H370)</f>
        <v>i</v>
      </c>
      <c r="I370">
        <f>IF([1]metadata!I370="","",[1]metadata!I370)</f>
        <v>6</v>
      </c>
      <c r="J370">
        <f>IF([1]metadata!J370="",0,[1]metadata!J370)</f>
        <v>4</v>
      </c>
      <c r="K370" t="str">
        <f>IF([1]metadata!K370="","",[1]metadata!K370)</f>
        <v/>
      </c>
      <c r="L370" t="str">
        <f>IF([1]metadata!L370="","",[1]metadata!L370)</f>
        <v>Drosophila montana</v>
      </c>
      <c r="M370" t="str">
        <f>IF([1]metadata!M370="","",[1]metadata!M370)</f>
        <v>diptera</v>
      </c>
      <c r="N370" t="str">
        <f>IF([1]metadata!N370="","",[1]metadata!N370)</f>
        <v>Pelkosenniemi4</v>
      </c>
      <c r="O370">
        <f>IF([1]metadata!O370="","",[1]metadata!O370)</f>
        <v>67.099999999999994</v>
      </c>
      <c r="P370">
        <f>IF([1]metadata!P370="","",[1]metadata!P370)</f>
        <v>27.5</v>
      </c>
      <c r="Q370" t="str">
        <f>IF([1]metadata!Q370="","",[1]metadata!Q370)</f>
        <v/>
      </c>
      <c r="R370" t="str">
        <f>IF([1]metadata!R370="","",[1]metadata!R370)</f>
        <v/>
      </c>
      <c r="S370" t="str">
        <f>IF([1]metadata!S370="","",[1]metadata!S370)</f>
        <v/>
      </c>
      <c r="T370">
        <f>IF([1]metadata!T370="","",[1]metadata!T370)</f>
        <v>115</v>
      </c>
      <c r="U370" t="str">
        <f>IF([1]metadata!U370="","",[1]metadata!U370)</f>
        <v>global average</v>
      </c>
      <c r="V370" t="str">
        <f>IF([1]metadata!V370="","",[1]metadata!V370)</f>
        <v/>
      </c>
      <c r="W370" t="str">
        <f>IF([1]metadata!W370="","",[1]metadata!W370)</f>
        <v>53-2</v>
      </c>
      <c r="X370" t="str">
        <f>IF([1]metadata!X370="","",[1]metadata!X370)</f>
        <v/>
      </c>
      <c r="Y370" t="str">
        <f>IF([1]metadata!Y370="","",[1]metadata!Y370)</f>
        <v>adult</v>
      </c>
      <c r="Z370" t="str">
        <f>IF([1]metadata!Z370="","",[1]metadata!Z370)</f>
        <v/>
      </c>
    </row>
    <row r="371" spans="1:26" hidden="1" x14ac:dyDescent="0.3">
      <c r="A371">
        <f>IF([1]metadata!A371="","",[1]metadata!A371)</f>
        <v>53</v>
      </c>
      <c r="B371" t="str">
        <f>IF([1]metadata!B371="","",[1]metadata!B371)</f>
        <v>53-Oulanka1</v>
      </c>
      <c r="C371" t="str">
        <f>IF([1]metadata!C371="","",[1]metadata!C371)</f>
        <v>Tyukmaeva, VI; Salminen, TS; Kankare, M; Knott, KE; Hoikkala, A</v>
      </c>
      <c r="D371" t="str">
        <f>IF([1]metadata!D371="","",[1]metadata!D371)</f>
        <v>Adaptation to a seasonally varying environment: a strong latitudinal cline in reproductive diapause combined with high gene flow in Drosophila montana</v>
      </c>
      <c r="E371" t="str">
        <f>IF([1]metadata!E371="","",[1]metadata!E371)</f>
        <v>10.1002/ece3.14</v>
      </c>
      <c r="F371" t="str">
        <f>IF([1]metadata!F371="","",[1]metadata!F371)</f>
        <v>y</v>
      </c>
      <c r="G371" t="str">
        <f>IF([1]metadata!G371="","",[1]metadata!G371)</f>
        <v>a</v>
      </c>
      <c r="H371" t="str">
        <f>IF([1]metadata!H371="","",[1]metadata!H371)</f>
        <v>i</v>
      </c>
      <c r="I371">
        <f>IF([1]metadata!I371="","",[1]metadata!I371)</f>
        <v>6</v>
      </c>
      <c r="J371">
        <f>IF([1]metadata!J371="",0,[1]metadata!J371)</f>
        <v>4</v>
      </c>
      <c r="K371" t="str">
        <f>IF([1]metadata!K371="","",[1]metadata!K371)</f>
        <v/>
      </c>
      <c r="L371" t="str">
        <f>IF([1]metadata!L371="","",[1]metadata!L371)</f>
        <v>Drosophila montana</v>
      </c>
      <c r="M371" t="str">
        <f>IF([1]metadata!M371="","",[1]metadata!M371)</f>
        <v>diptera</v>
      </c>
      <c r="N371" t="str">
        <f>IF([1]metadata!N371="","",[1]metadata!N371)</f>
        <v>Oulanka1</v>
      </c>
      <c r="O371">
        <f>IF([1]metadata!O371="","",[1]metadata!O371)</f>
        <v>66.36666666666666</v>
      </c>
      <c r="P371">
        <f>IF([1]metadata!P371="","",[1]metadata!P371)</f>
        <v>29.333333333333332</v>
      </c>
      <c r="Q371" t="str">
        <f>IF([1]metadata!Q371="","",[1]metadata!Q371)</f>
        <v/>
      </c>
      <c r="R371" t="str">
        <f>IF([1]metadata!R371="","",[1]metadata!R371)</f>
        <v/>
      </c>
      <c r="S371" t="str">
        <f>IF([1]metadata!S371="","",[1]metadata!S371)</f>
        <v/>
      </c>
      <c r="T371">
        <f>IF([1]metadata!T371="","",[1]metadata!T371)</f>
        <v>115</v>
      </c>
      <c r="U371" t="str">
        <f>IF([1]metadata!U371="","",[1]metadata!U371)</f>
        <v>global average</v>
      </c>
      <c r="V371" t="str">
        <f>IF([1]metadata!V371="","",[1]metadata!V371)</f>
        <v/>
      </c>
      <c r="W371" t="str">
        <f>IF([1]metadata!W371="","",[1]metadata!W371)</f>
        <v>53-2</v>
      </c>
      <c r="X371" t="str">
        <f>IF([1]metadata!X371="","",[1]metadata!X371)</f>
        <v/>
      </c>
      <c r="Y371" t="str">
        <f>IF([1]metadata!Y371="","",[1]metadata!Y371)</f>
        <v>adult</v>
      </c>
      <c r="Z371" t="str">
        <f>IF([1]metadata!Z371="","",[1]metadata!Z371)</f>
        <v/>
      </c>
    </row>
    <row r="372" spans="1:26" hidden="1" x14ac:dyDescent="0.3">
      <c r="A372">
        <f>IF([1]metadata!A372="","",[1]metadata!A372)</f>
        <v>53</v>
      </c>
      <c r="B372" t="str">
        <f>IF([1]metadata!B372="","",[1]metadata!B372)</f>
        <v>53-Oulanka2</v>
      </c>
      <c r="C372" t="str">
        <f>IF([1]metadata!C372="","",[1]metadata!C372)</f>
        <v>Tyukmaeva, VI; Salminen, TS; Kankare, M; Knott, KE; Hoikkala, A</v>
      </c>
      <c r="D372" t="str">
        <f>IF([1]metadata!D372="","",[1]metadata!D372)</f>
        <v>Adaptation to a seasonally varying environment: a strong latitudinal cline in reproductive diapause combined with high gene flow in Drosophila montana</v>
      </c>
      <c r="E372" t="str">
        <f>IF([1]metadata!E372="","",[1]metadata!E372)</f>
        <v>10.1002/ece3.14</v>
      </c>
      <c r="F372" t="str">
        <f>IF([1]metadata!F372="","",[1]metadata!F372)</f>
        <v>y</v>
      </c>
      <c r="G372" t="str">
        <f>IF([1]metadata!G372="","",[1]metadata!G372)</f>
        <v>a</v>
      </c>
      <c r="H372" t="str">
        <f>IF([1]metadata!H372="","",[1]metadata!H372)</f>
        <v>i</v>
      </c>
      <c r="I372">
        <f>IF([1]metadata!I372="","",[1]metadata!I372)</f>
        <v>6</v>
      </c>
      <c r="J372">
        <f>IF([1]metadata!J372="",0,[1]metadata!J372)</f>
        <v>4</v>
      </c>
      <c r="K372" t="str">
        <f>IF([1]metadata!K372="","",[1]metadata!K372)</f>
        <v/>
      </c>
      <c r="L372" t="str">
        <f>IF([1]metadata!L372="","",[1]metadata!L372)</f>
        <v>Drosophila montana</v>
      </c>
      <c r="M372" t="str">
        <f>IF([1]metadata!M372="","",[1]metadata!M372)</f>
        <v>diptera</v>
      </c>
      <c r="N372" t="str">
        <f>IF([1]metadata!N372="","",[1]metadata!N372)</f>
        <v>Oulanka2</v>
      </c>
      <c r="O372">
        <f>IF([1]metadata!O372="","",[1]metadata!O372)</f>
        <v>66.36666666666666</v>
      </c>
      <c r="P372">
        <f>IF([1]metadata!P372="","",[1]metadata!P372)</f>
        <v>29.333333333333332</v>
      </c>
      <c r="Q372" t="str">
        <f>IF([1]metadata!Q372="","",[1]metadata!Q372)</f>
        <v/>
      </c>
      <c r="R372" t="str">
        <f>IF([1]metadata!R372="","",[1]metadata!R372)</f>
        <v/>
      </c>
      <c r="S372" t="str">
        <f>IF([1]metadata!S372="","",[1]metadata!S372)</f>
        <v/>
      </c>
      <c r="T372">
        <f>IF([1]metadata!T372="","",[1]metadata!T372)</f>
        <v>115</v>
      </c>
      <c r="U372" t="str">
        <f>IF([1]metadata!U372="","",[1]metadata!U372)</f>
        <v>global average</v>
      </c>
      <c r="V372" t="str">
        <f>IF([1]metadata!V372="","",[1]metadata!V372)</f>
        <v/>
      </c>
      <c r="W372" t="str">
        <f>IF([1]metadata!W372="","",[1]metadata!W372)</f>
        <v>53-2</v>
      </c>
      <c r="X372" t="str">
        <f>IF([1]metadata!X372="","",[1]metadata!X372)</f>
        <v/>
      </c>
      <c r="Y372" t="str">
        <f>IF([1]metadata!Y372="","",[1]metadata!Y372)</f>
        <v>adult</v>
      </c>
      <c r="Z372" t="str">
        <f>IF([1]metadata!Z372="","",[1]metadata!Z372)</f>
        <v/>
      </c>
    </row>
    <row r="373" spans="1:26" hidden="1" x14ac:dyDescent="0.3">
      <c r="A373">
        <f>IF([1]metadata!A373="","",[1]metadata!A373)</f>
        <v>53</v>
      </c>
      <c r="B373" t="str">
        <f>IF([1]metadata!B373="","",[1]metadata!B373)</f>
        <v>53-Oulanka3</v>
      </c>
      <c r="C373" t="str">
        <f>IF([1]metadata!C373="","",[1]metadata!C373)</f>
        <v>Tyukmaeva, VI; Salminen, TS; Kankare, M; Knott, KE; Hoikkala, A</v>
      </c>
      <c r="D373" t="str">
        <f>IF([1]metadata!D373="","",[1]metadata!D373)</f>
        <v>Adaptation to a seasonally varying environment: a strong latitudinal cline in reproductive diapause combined with high gene flow in Drosophila montana</v>
      </c>
      <c r="E373" t="str">
        <f>IF([1]metadata!E373="","",[1]metadata!E373)</f>
        <v>10.1002/ece3.14</v>
      </c>
      <c r="F373" t="str">
        <f>IF([1]metadata!F373="","",[1]metadata!F373)</f>
        <v>y</v>
      </c>
      <c r="G373" t="str">
        <f>IF([1]metadata!G373="","",[1]metadata!G373)</f>
        <v>a</v>
      </c>
      <c r="H373" t="str">
        <f>IF([1]metadata!H373="","",[1]metadata!H373)</f>
        <v>i</v>
      </c>
      <c r="I373">
        <f>IF([1]metadata!I373="","",[1]metadata!I373)</f>
        <v>6</v>
      </c>
      <c r="J373">
        <f>IF([1]metadata!J373="",0,[1]metadata!J373)</f>
        <v>4</v>
      </c>
      <c r="K373" t="str">
        <f>IF([1]metadata!K373="","",[1]metadata!K373)</f>
        <v/>
      </c>
      <c r="L373" t="str">
        <f>IF([1]metadata!L373="","",[1]metadata!L373)</f>
        <v>Drosophila montana</v>
      </c>
      <c r="M373" t="str">
        <f>IF([1]metadata!M373="","",[1]metadata!M373)</f>
        <v>diptera</v>
      </c>
      <c r="N373" t="str">
        <f>IF([1]metadata!N373="","",[1]metadata!N373)</f>
        <v>Oulanka3</v>
      </c>
      <c r="O373">
        <f>IF([1]metadata!O373="","",[1]metadata!O373)</f>
        <v>66.36666666666666</v>
      </c>
      <c r="P373">
        <f>IF([1]metadata!P373="","",[1]metadata!P373)</f>
        <v>29.333333333333332</v>
      </c>
      <c r="Q373" t="str">
        <f>IF([1]metadata!Q373="","",[1]metadata!Q373)</f>
        <v/>
      </c>
      <c r="R373" t="str">
        <f>IF([1]metadata!R373="","",[1]metadata!R373)</f>
        <v/>
      </c>
      <c r="S373" t="str">
        <f>IF([1]metadata!S373="","",[1]metadata!S373)</f>
        <v/>
      </c>
      <c r="T373">
        <f>IF([1]metadata!T373="","",[1]metadata!T373)</f>
        <v>115</v>
      </c>
      <c r="U373" t="str">
        <f>IF([1]metadata!U373="","",[1]metadata!U373)</f>
        <v>global average</v>
      </c>
      <c r="V373" t="str">
        <f>IF([1]metadata!V373="","",[1]metadata!V373)</f>
        <v/>
      </c>
      <c r="W373" t="str">
        <f>IF([1]metadata!W373="","",[1]metadata!W373)</f>
        <v>53-2</v>
      </c>
      <c r="X373" t="str">
        <f>IF([1]metadata!X373="","",[1]metadata!X373)</f>
        <v/>
      </c>
      <c r="Y373" t="str">
        <f>IF([1]metadata!Y373="","",[1]metadata!Y373)</f>
        <v>adult</v>
      </c>
      <c r="Z373" t="str">
        <f>IF([1]metadata!Z373="","",[1]metadata!Z373)</f>
        <v/>
      </c>
    </row>
    <row r="374" spans="1:26" hidden="1" x14ac:dyDescent="0.3">
      <c r="A374">
        <f>IF([1]metadata!A374="","",[1]metadata!A374)</f>
        <v>53</v>
      </c>
      <c r="B374" t="str">
        <f>IF([1]metadata!B374="","",[1]metadata!B374)</f>
        <v>53-Oulanka4</v>
      </c>
      <c r="C374" t="str">
        <f>IF([1]metadata!C374="","",[1]metadata!C374)</f>
        <v>Tyukmaeva, VI; Salminen, TS; Kankare, M; Knott, KE; Hoikkala, A</v>
      </c>
      <c r="D374" t="str">
        <f>IF([1]metadata!D374="","",[1]metadata!D374)</f>
        <v>Adaptation to a seasonally varying environment: a strong latitudinal cline in reproductive diapause combined with high gene flow in Drosophila montana</v>
      </c>
      <c r="E374" t="str">
        <f>IF([1]metadata!E374="","",[1]metadata!E374)</f>
        <v>10.1002/ece3.14</v>
      </c>
      <c r="F374" t="str">
        <f>IF([1]metadata!F374="","",[1]metadata!F374)</f>
        <v>y</v>
      </c>
      <c r="G374" t="str">
        <f>IF([1]metadata!G374="","",[1]metadata!G374)</f>
        <v>a</v>
      </c>
      <c r="H374" t="str">
        <f>IF([1]metadata!H374="","",[1]metadata!H374)</f>
        <v>i</v>
      </c>
      <c r="I374">
        <f>IF([1]metadata!I374="","",[1]metadata!I374)</f>
        <v>6</v>
      </c>
      <c r="J374">
        <f>IF([1]metadata!J374="",0,[1]metadata!J374)</f>
        <v>4</v>
      </c>
      <c r="K374" t="str">
        <f>IF([1]metadata!K374="","",[1]metadata!K374)</f>
        <v/>
      </c>
      <c r="L374" t="str">
        <f>IF([1]metadata!L374="","",[1]metadata!L374)</f>
        <v>Drosophila montana</v>
      </c>
      <c r="M374" t="str">
        <f>IF([1]metadata!M374="","",[1]metadata!M374)</f>
        <v>diptera</v>
      </c>
      <c r="N374" t="str">
        <f>IF([1]metadata!N374="","",[1]metadata!N374)</f>
        <v>Oulanka4</v>
      </c>
      <c r="O374">
        <f>IF([1]metadata!O374="","",[1]metadata!O374)</f>
        <v>66.36666666666666</v>
      </c>
      <c r="P374">
        <f>IF([1]metadata!P374="","",[1]metadata!P374)</f>
        <v>29.333333333333332</v>
      </c>
      <c r="Q374" t="str">
        <f>IF([1]metadata!Q374="","",[1]metadata!Q374)</f>
        <v/>
      </c>
      <c r="R374" t="str">
        <f>IF([1]metadata!R374="","",[1]metadata!R374)</f>
        <v/>
      </c>
      <c r="S374" t="str">
        <f>IF([1]metadata!S374="","",[1]metadata!S374)</f>
        <v/>
      </c>
      <c r="T374">
        <f>IF([1]metadata!T374="","",[1]metadata!T374)</f>
        <v>115</v>
      </c>
      <c r="U374" t="str">
        <f>IF([1]metadata!U374="","",[1]metadata!U374)</f>
        <v>global average</v>
      </c>
      <c r="V374" t="str">
        <f>IF([1]metadata!V374="","",[1]metadata!V374)</f>
        <v/>
      </c>
      <c r="W374" t="str">
        <f>IF([1]metadata!W374="","",[1]metadata!W374)</f>
        <v>53-2</v>
      </c>
      <c r="X374" t="str">
        <f>IF([1]metadata!X374="","",[1]metadata!X374)</f>
        <v/>
      </c>
      <c r="Y374" t="str">
        <f>IF([1]metadata!Y374="","",[1]metadata!Y374)</f>
        <v>adult</v>
      </c>
      <c r="Z374" t="str">
        <f>IF([1]metadata!Z374="","",[1]metadata!Z374)</f>
        <v/>
      </c>
    </row>
    <row r="375" spans="1:26" hidden="1" x14ac:dyDescent="0.3">
      <c r="A375">
        <f>IF([1]metadata!A375="","",[1]metadata!A375)</f>
        <v>53</v>
      </c>
      <c r="B375" t="str">
        <f>IF([1]metadata!B375="","",[1]metadata!B375)</f>
        <v>53-Pudasjärvi1</v>
      </c>
      <c r="C375" t="str">
        <f>IF([1]metadata!C375="","",[1]metadata!C375)</f>
        <v>Tyukmaeva, VI; Salminen, TS; Kankare, M; Knott, KE; Hoikkala, A</v>
      </c>
      <c r="D375" t="str">
        <f>IF([1]metadata!D375="","",[1]metadata!D375)</f>
        <v>Adaptation to a seasonally varying environment: a strong latitudinal cline in reproductive diapause combined with high gene flow in Drosophila montana</v>
      </c>
      <c r="E375" t="str">
        <f>IF([1]metadata!E375="","",[1]metadata!E375)</f>
        <v>10.1002/ece3.14</v>
      </c>
      <c r="F375" t="str">
        <f>IF([1]metadata!F375="","",[1]metadata!F375)</f>
        <v>y</v>
      </c>
      <c r="G375" t="str">
        <f>IF([1]metadata!G375="","",[1]metadata!G375)</f>
        <v>a</v>
      </c>
      <c r="H375" t="str">
        <f>IF([1]metadata!H375="","",[1]metadata!H375)</f>
        <v>i</v>
      </c>
      <c r="I375">
        <f>IF([1]metadata!I375="","",[1]metadata!I375)</f>
        <v>6</v>
      </c>
      <c r="J375">
        <f>IF([1]metadata!J375="",0,[1]metadata!J375)</f>
        <v>4</v>
      </c>
      <c r="K375" t="str">
        <f>IF([1]metadata!K375="","",[1]metadata!K375)</f>
        <v/>
      </c>
      <c r="L375" t="str">
        <f>IF([1]metadata!L375="","",[1]metadata!L375)</f>
        <v>Drosophila montana</v>
      </c>
      <c r="M375" t="str">
        <f>IF([1]metadata!M375="","",[1]metadata!M375)</f>
        <v>diptera</v>
      </c>
      <c r="N375" t="str">
        <f>IF([1]metadata!N375="","",[1]metadata!N375)</f>
        <v>Pudasjärvi1</v>
      </c>
      <c r="O375">
        <f>IF([1]metadata!O375="","",[1]metadata!O375)</f>
        <v>65.349999999999994</v>
      </c>
      <c r="P375">
        <f>IF([1]metadata!P375="","",[1]metadata!P375)</f>
        <v>26.983333333333334</v>
      </c>
      <c r="Q375" t="str">
        <f>IF([1]metadata!Q375="","",[1]metadata!Q375)</f>
        <v/>
      </c>
      <c r="R375" t="str">
        <f>IF([1]metadata!R375="","",[1]metadata!R375)</f>
        <v/>
      </c>
      <c r="S375" t="str">
        <f>IF([1]metadata!S375="","",[1]metadata!S375)</f>
        <v/>
      </c>
      <c r="T375">
        <f>IF([1]metadata!T375="","",[1]metadata!T375)</f>
        <v>115</v>
      </c>
      <c r="U375" t="str">
        <f>IF([1]metadata!U375="","",[1]metadata!U375)</f>
        <v>global average</v>
      </c>
      <c r="V375" t="str">
        <f>IF([1]metadata!V375="","",[1]metadata!V375)</f>
        <v/>
      </c>
      <c r="W375" t="str">
        <f>IF([1]metadata!W375="","",[1]metadata!W375)</f>
        <v>53-1</v>
      </c>
      <c r="X375" t="str">
        <f>IF([1]metadata!X375="","",[1]metadata!X375)</f>
        <v/>
      </c>
      <c r="Y375" t="str">
        <f>IF([1]metadata!Y375="","",[1]metadata!Y375)</f>
        <v>adult</v>
      </c>
      <c r="Z375" t="str">
        <f>IF([1]metadata!Z375="","",[1]metadata!Z375)</f>
        <v/>
      </c>
    </row>
    <row r="376" spans="1:26" hidden="1" x14ac:dyDescent="0.3">
      <c r="A376">
        <f>IF([1]metadata!A376="","",[1]metadata!A376)</f>
        <v>53</v>
      </c>
      <c r="B376" t="str">
        <f>IF([1]metadata!B376="","",[1]metadata!B376)</f>
        <v>53-Pudasjärvi2</v>
      </c>
      <c r="C376" t="str">
        <f>IF([1]metadata!C376="","",[1]metadata!C376)</f>
        <v>Tyukmaeva, VI; Salminen, TS; Kankare, M; Knott, KE; Hoikkala, A</v>
      </c>
      <c r="D376" t="str">
        <f>IF([1]metadata!D376="","",[1]metadata!D376)</f>
        <v>Adaptation to a seasonally varying environment: a strong latitudinal cline in reproductive diapause combined with high gene flow in Drosophila montana</v>
      </c>
      <c r="E376" t="str">
        <f>IF([1]metadata!E376="","",[1]metadata!E376)</f>
        <v>10.1002/ece3.14</v>
      </c>
      <c r="F376" t="str">
        <f>IF([1]metadata!F376="","",[1]metadata!F376)</f>
        <v>y</v>
      </c>
      <c r="G376" t="str">
        <f>IF([1]metadata!G376="","",[1]metadata!G376)</f>
        <v>a</v>
      </c>
      <c r="H376" t="str">
        <f>IF([1]metadata!H376="","",[1]metadata!H376)</f>
        <v>i</v>
      </c>
      <c r="I376">
        <f>IF([1]metadata!I376="","",[1]metadata!I376)</f>
        <v>6</v>
      </c>
      <c r="J376">
        <f>IF([1]metadata!J376="",0,[1]metadata!J376)</f>
        <v>4</v>
      </c>
      <c r="K376" t="str">
        <f>IF([1]metadata!K376="","",[1]metadata!K376)</f>
        <v/>
      </c>
      <c r="L376" t="str">
        <f>IF([1]metadata!L376="","",[1]metadata!L376)</f>
        <v>Drosophila montana</v>
      </c>
      <c r="M376" t="str">
        <f>IF([1]metadata!M376="","",[1]metadata!M376)</f>
        <v>diptera</v>
      </c>
      <c r="N376" t="str">
        <f>IF([1]metadata!N376="","",[1]metadata!N376)</f>
        <v>Pudasjärvi2</v>
      </c>
      <c r="O376">
        <f>IF([1]metadata!O376="","",[1]metadata!O376)</f>
        <v>65.349999999999994</v>
      </c>
      <c r="P376">
        <f>IF([1]metadata!P376="","",[1]metadata!P376)</f>
        <v>26.983333333333334</v>
      </c>
      <c r="Q376" t="str">
        <f>IF([1]metadata!Q376="","",[1]metadata!Q376)</f>
        <v/>
      </c>
      <c r="R376" t="str">
        <f>IF([1]metadata!R376="","",[1]metadata!R376)</f>
        <v/>
      </c>
      <c r="S376" t="str">
        <f>IF([1]metadata!S376="","",[1]metadata!S376)</f>
        <v/>
      </c>
      <c r="T376">
        <f>IF([1]metadata!T376="","",[1]metadata!T376)</f>
        <v>115</v>
      </c>
      <c r="U376" t="str">
        <f>IF([1]metadata!U376="","",[1]metadata!U376)</f>
        <v>global average</v>
      </c>
      <c r="V376" t="str">
        <f>IF([1]metadata!V376="","",[1]metadata!V376)</f>
        <v/>
      </c>
      <c r="W376" t="str">
        <f>IF([1]metadata!W376="","",[1]metadata!W376)</f>
        <v>53-1</v>
      </c>
      <c r="X376" t="str">
        <f>IF([1]metadata!X376="","",[1]metadata!X376)</f>
        <v/>
      </c>
      <c r="Y376" t="str">
        <f>IF([1]metadata!Y376="","",[1]metadata!Y376)</f>
        <v>adult</v>
      </c>
      <c r="Z376" t="str">
        <f>IF([1]metadata!Z376="","",[1]metadata!Z376)</f>
        <v/>
      </c>
    </row>
    <row r="377" spans="1:26" hidden="1" x14ac:dyDescent="0.3">
      <c r="A377">
        <f>IF([1]metadata!A377="","",[1]metadata!A377)</f>
        <v>53</v>
      </c>
      <c r="B377" t="str">
        <f>IF([1]metadata!B377="","",[1]metadata!B377)</f>
        <v>53-Pudasjärvi3</v>
      </c>
      <c r="C377" t="str">
        <f>IF([1]metadata!C377="","",[1]metadata!C377)</f>
        <v>Tyukmaeva, VI; Salminen, TS; Kankare, M; Knott, KE; Hoikkala, A</v>
      </c>
      <c r="D377" t="str">
        <f>IF([1]metadata!D377="","",[1]metadata!D377)</f>
        <v>Adaptation to a seasonally varying environment: a strong latitudinal cline in reproductive diapause combined with high gene flow in Drosophila montana</v>
      </c>
      <c r="E377" t="str">
        <f>IF([1]metadata!E377="","",[1]metadata!E377)</f>
        <v>10.1002/ece3.14</v>
      </c>
      <c r="F377" t="str">
        <f>IF([1]metadata!F377="","",[1]metadata!F377)</f>
        <v>y</v>
      </c>
      <c r="G377" t="str">
        <f>IF([1]metadata!G377="","",[1]metadata!G377)</f>
        <v>a</v>
      </c>
      <c r="H377" t="str">
        <f>IF([1]metadata!H377="","",[1]metadata!H377)</f>
        <v>i</v>
      </c>
      <c r="I377">
        <f>IF([1]metadata!I377="","",[1]metadata!I377)</f>
        <v>6</v>
      </c>
      <c r="J377">
        <f>IF([1]metadata!J377="",0,[1]metadata!J377)</f>
        <v>4</v>
      </c>
      <c r="K377" t="str">
        <f>IF([1]metadata!K377="","",[1]metadata!K377)</f>
        <v/>
      </c>
      <c r="L377" t="str">
        <f>IF([1]metadata!L377="","",[1]metadata!L377)</f>
        <v>Drosophila montana</v>
      </c>
      <c r="M377" t="str">
        <f>IF([1]metadata!M377="","",[1]metadata!M377)</f>
        <v>diptera</v>
      </c>
      <c r="N377" t="str">
        <f>IF([1]metadata!N377="","",[1]metadata!N377)</f>
        <v>Pudasjärvi3</v>
      </c>
      <c r="O377">
        <f>IF([1]metadata!O377="","",[1]metadata!O377)</f>
        <v>65.349999999999994</v>
      </c>
      <c r="P377">
        <f>IF([1]metadata!P377="","",[1]metadata!P377)</f>
        <v>26.983333333333334</v>
      </c>
      <c r="Q377" t="str">
        <f>IF([1]metadata!Q377="","",[1]metadata!Q377)</f>
        <v/>
      </c>
      <c r="R377" t="str">
        <f>IF([1]metadata!R377="","",[1]metadata!R377)</f>
        <v/>
      </c>
      <c r="S377" t="str">
        <f>IF([1]metadata!S377="","",[1]metadata!S377)</f>
        <v/>
      </c>
      <c r="T377">
        <f>IF([1]metadata!T377="","",[1]metadata!T377)</f>
        <v>115</v>
      </c>
      <c r="U377" t="str">
        <f>IF([1]metadata!U377="","",[1]metadata!U377)</f>
        <v>global average</v>
      </c>
      <c r="V377" t="str">
        <f>IF([1]metadata!V377="","",[1]metadata!V377)</f>
        <v/>
      </c>
      <c r="W377" t="str">
        <f>IF([1]metadata!W377="","",[1]metadata!W377)</f>
        <v>53-1</v>
      </c>
      <c r="X377" t="str">
        <f>IF([1]metadata!X377="","",[1]metadata!X377)</f>
        <v/>
      </c>
      <c r="Y377" t="str">
        <f>IF([1]metadata!Y377="","",[1]metadata!Y377)</f>
        <v>adult</v>
      </c>
      <c r="Z377" t="str">
        <f>IF([1]metadata!Z377="","",[1]metadata!Z377)</f>
        <v/>
      </c>
    </row>
    <row r="378" spans="1:26" hidden="1" x14ac:dyDescent="0.3">
      <c r="A378">
        <f>IF([1]metadata!A378="","",[1]metadata!A378)</f>
        <v>53</v>
      </c>
      <c r="B378" t="str">
        <f>IF([1]metadata!B378="","",[1]metadata!B378)</f>
        <v>53-Pudasjärvi4</v>
      </c>
      <c r="C378" t="str">
        <f>IF([1]metadata!C378="","",[1]metadata!C378)</f>
        <v>Tyukmaeva, VI; Salminen, TS; Kankare, M; Knott, KE; Hoikkala, A</v>
      </c>
      <c r="D378" t="str">
        <f>IF([1]metadata!D378="","",[1]metadata!D378)</f>
        <v>Adaptation to a seasonally varying environment: a strong latitudinal cline in reproductive diapause combined with high gene flow in Drosophila montana</v>
      </c>
      <c r="E378" t="str">
        <f>IF([1]metadata!E378="","",[1]metadata!E378)</f>
        <v>10.1002/ece3.14</v>
      </c>
      <c r="F378" t="str">
        <f>IF([1]metadata!F378="","",[1]metadata!F378)</f>
        <v>y</v>
      </c>
      <c r="G378" t="str">
        <f>IF([1]metadata!G378="","",[1]metadata!G378)</f>
        <v>a</v>
      </c>
      <c r="H378" t="str">
        <f>IF([1]metadata!H378="","",[1]metadata!H378)</f>
        <v>i</v>
      </c>
      <c r="I378">
        <f>IF([1]metadata!I378="","",[1]metadata!I378)</f>
        <v>6</v>
      </c>
      <c r="J378">
        <f>IF([1]metadata!J378="",0,[1]metadata!J378)</f>
        <v>4</v>
      </c>
      <c r="K378" t="str">
        <f>IF([1]metadata!K378="","",[1]metadata!K378)</f>
        <v/>
      </c>
      <c r="L378" t="str">
        <f>IF([1]metadata!L378="","",[1]metadata!L378)</f>
        <v>Drosophila montana</v>
      </c>
      <c r="M378" t="str">
        <f>IF([1]metadata!M378="","",[1]metadata!M378)</f>
        <v>diptera</v>
      </c>
      <c r="N378" t="str">
        <f>IF([1]metadata!N378="","",[1]metadata!N378)</f>
        <v>Pudasjärvi4</v>
      </c>
      <c r="O378">
        <f>IF([1]metadata!O378="","",[1]metadata!O378)</f>
        <v>65.349999999999994</v>
      </c>
      <c r="P378">
        <f>IF([1]metadata!P378="","",[1]metadata!P378)</f>
        <v>26.983333333333334</v>
      </c>
      <c r="Q378" t="str">
        <f>IF([1]metadata!Q378="","",[1]metadata!Q378)</f>
        <v/>
      </c>
      <c r="R378" t="str">
        <f>IF([1]metadata!R378="","",[1]metadata!R378)</f>
        <v/>
      </c>
      <c r="S378" t="str">
        <f>IF([1]metadata!S378="","",[1]metadata!S378)</f>
        <v/>
      </c>
      <c r="T378">
        <f>IF([1]metadata!T378="","",[1]metadata!T378)</f>
        <v>115</v>
      </c>
      <c r="U378" t="str">
        <f>IF([1]metadata!U378="","",[1]metadata!U378)</f>
        <v>global average</v>
      </c>
      <c r="V378" t="str">
        <f>IF([1]metadata!V378="","",[1]metadata!V378)</f>
        <v/>
      </c>
      <c r="W378" t="str">
        <f>IF([1]metadata!W378="","",[1]metadata!W378)</f>
        <v>53-1</v>
      </c>
      <c r="X378" t="str">
        <f>IF([1]metadata!X378="","",[1]metadata!X378)</f>
        <v/>
      </c>
      <c r="Y378" t="str">
        <f>IF([1]metadata!Y378="","",[1]metadata!Y378)</f>
        <v>adult</v>
      </c>
      <c r="Z378" t="str">
        <f>IF([1]metadata!Z378="","",[1]metadata!Z378)</f>
        <v/>
      </c>
    </row>
    <row r="379" spans="1:26" hidden="1" x14ac:dyDescent="0.3">
      <c r="A379">
        <f>IF([1]metadata!A379="","",[1]metadata!A379)</f>
        <v>53</v>
      </c>
      <c r="B379" t="str">
        <f>IF([1]metadata!B379="","",[1]metadata!B379)</f>
        <v>53-Paltamo1</v>
      </c>
      <c r="C379" t="str">
        <f>IF([1]metadata!C379="","",[1]metadata!C379)</f>
        <v>Tyukmaeva, VI; Salminen, TS; Kankare, M; Knott, KE; Hoikkala, A</v>
      </c>
      <c r="D379" t="str">
        <f>IF([1]metadata!D379="","",[1]metadata!D379)</f>
        <v>Adaptation to a seasonally varying environment: a strong latitudinal cline in reproductive diapause combined with high gene flow in Drosophila montana</v>
      </c>
      <c r="E379" t="str">
        <f>IF([1]metadata!E379="","",[1]metadata!E379)</f>
        <v>10.1002/ece3.14</v>
      </c>
      <c r="F379" t="str">
        <f>IF([1]metadata!F379="","",[1]metadata!F379)</f>
        <v>y</v>
      </c>
      <c r="G379" t="str">
        <f>IF([1]metadata!G379="","",[1]metadata!G379)</f>
        <v>a</v>
      </c>
      <c r="H379" t="str">
        <f>IF([1]metadata!H379="","",[1]metadata!H379)</f>
        <v>i</v>
      </c>
      <c r="I379">
        <f>IF([1]metadata!I379="","",[1]metadata!I379)</f>
        <v>6</v>
      </c>
      <c r="J379">
        <f>IF([1]metadata!J379="",0,[1]metadata!J379)</f>
        <v>4</v>
      </c>
      <c r="K379" t="str">
        <f>IF([1]metadata!K379="","",[1]metadata!K379)</f>
        <v/>
      </c>
      <c r="L379" t="str">
        <f>IF([1]metadata!L379="","",[1]metadata!L379)</f>
        <v>Drosophila montana</v>
      </c>
      <c r="M379" t="str">
        <f>IF([1]metadata!M379="","",[1]metadata!M379)</f>
        <v>diptera</v>
      </c>
      <c r="N379" t="str">
        <f>IF([1]metadata!N379="","",[1]metadata!N379)</f>
        <v>Paltamo1</v>
      </c>
      <c r="O379">
        <f>IF([1]metadata!O379="","",[1]metadata!O379)</f>
        <v>64.400000000000006</v>
      </c>
      <c r="P379">
        <f>IF([1]metadata!P379="","",[1]metadata!P379)</f>
        <v>27.833333333333332</v>
      </c>
      <c r="Q379" t="str">
        <f>IF([1]metadata!Q379="","",[1]metadata!Q379)</f>
        <v/>
      </c>
      <c r="R379" t="str">
        <f>IF([1]metadata!R379="","",[1]metadata!R379)</f>
        <v/>
      </c>
      <c r="S379" t="str">
        <f>IF([1]metadata!S379="","",[1]metadata!S379)</f>
        <v/>
      </c>
      <c r="T379">
        <f>IF([1]metadata!T379="","",[1]metadata!T379)</f>
        <v>115</v>
      </c>
      <c r="U379" t="str">
        <f>IF([1]metadata!U379="","",[1]metadata!U379)</f>
        <v>global average</v>
      </c>
      <c r="V379" t="str">
        <f>IF([1]metadata!V379="","",[1]metadata!V379)</f>
        <v/>
      </c>
      <c r="W379" t="str">
        <f>IF([1]metadata!W379="","",[1]metadata!W379)</f>
        <v>53-1</v>
      </c>
      <c r="X379" t="str">
        <f>IF([1]metadata!X379="","",[1]metadata!X379)</f>
        <v/>
      </c>
      <c r="Y379" t="str">
        <f>IF([1]metadata!Y379="","",[1]metadata!Y379)</f>
        <v>adult</v>
      </c>
      <c r="Z379" t="str">
        <f>IF([1]metadata!Z379="","",[1]metadata!Z379)</f>
        <v/>
      </c>
    </row>
    <row r="380" spans="1:26" hidden="1" x14ac:dyDescent="0.3">
      <c r="A380">
        <f>IF([1]metadata!A380="","",[1]metadata!A380)</f>
        <v>53</v>
      </c>
      <c r="B380" t="str">
        <f>IF([1]metadata!B380="","",[1]metadata!B380)</f>
        <v>53-Paltamo2</v>
      </c>
      <c r="C380" t="str">
        <f>IF([1]metadata!C380="","",[1]metadata!C380)</f>
        <v>Tyukmaeva, VI; Salminen, TS; Kankare, M; Knott, KE; Hoikkala, A</v>
      </c>
      <c r="D380" t="str">
        <f>IF([1]metadata!D380="","",[1]metadata!D380)</f>
        <v>Adaptation to a seasonally varying environment: a strong latitudinal cline in reproductive diapause combined with high gene flow in Drosophila montana</v>
      </c>
      <c r="E380" t="str">
        <f>IF([1]metadata!E380="","",[1]metadata!E380)</f>
        <v>10.1002/ece3.14</v>
      </c>
      <c r="F380" t="str">
        <f>IF([1]metadata!F380="","",[1]metadata!F380)</f>
        <v>y</v>
      </c>
      <c r="G380" t="str">
        <f>IF([1]metadata!G380="","",[1]metadata!G380)</f>
        <v>a</v>
      </c>
      <c r="H380" t="str">
        <f>IF([1]metadata!H380="","",[1]metadata!H380)</f>
        <v>i</v>
      </c>
      <c r="I380">
        <f>IF([1]metadata!I380="","",[1]metadata!I380)</f>
        <v>6</v>
      </c>
      <c r="J380">
        <f>IF([1]metadata!J380="",0,[1]metadata!J380)</f>
        <v>4</v>
      </c>
      <c r="K380" t="str">
        <f>IF([1]metadata!K380="","",[1]metadata!K380)</f>
        <v/>
      </c>
      <c r="L380" t="str">
        <f>IF([1]metadata!L380="","",[1]metadata!L380)</f>
        <v>Drosophila montana</v>
      </c>
      <c r="M380" t="str">
        <f>IF([1]metadata!M380="","",[1]metadata!M380)</f>
        <v>diptera</v>
      </c>
      <c r="N380" t="str">
        <f>IF([1]metadata!N380="","",[1]metadata!N380)</f>
        <v>Paltamo2</v>
      </c>
      <c r="O380">
        <f>IF([1]metadata!O380="","",[1]metadata!O380)</f>
        <v>64.400000000000006</v>
      </c>
      <c r="P380">
        <f>IF([1]metadata!P380="","",[1]metadata!P380)</f>
        <v>27.833333333333332</v>
      </c>
      <c r="Q380" t="str">
        <f>IF([1]metadata!Q380="","",[1]metadata!Q380)</f>
        <v/>
      </c>
      <c r="R380" t="str">
        <f>IF([1]metadata!R380="","",[1]metadata!R380)</f>
        <v/>
      </c>
      <c r="S380" t="str">
        <f>IF([1]metadata!S380="","",[1]metadata!S380)</f>
        <v/>
      </c>
      <c r="T380">
        <f>IF([1]metadata!T380="","",[1]metadata!T380)</f>
        <v>115</v>
      </c>
      <c r="U380" t="str">
        <f>IF([1]metadata!U380="","",[1]metadata!U380)</f>
        <v>global average</v>
      </c>
      <c r="V380" t="str">
        <f>IF([1]metadata!V380="","",[1]metadata!V380)</f>
        <v/>
      </c>
      <c r="W380" t="str">
        <f>IF([1]metadata!W380="","",[1]metadata!W380)</f>
        <v>53-1</v>
      </c>
      <c r="X380" t="str">
        <f>IF([1]metadata!X380="","",[1]metadata!X380)</f>
        <v/>
      </c>
      <c r="Y380" t="str">
        <f>IF([1]metadata!Y380="","",[1]metadata!Y380)</f>
        <v>adult</v>
      </c>
      <c r="Z380" t="str">
        <f>IF([1]metadata!Z380="","",[1]metadata!Z380)</f>
        <v/>
      </c>
    </row>
    <row r="381" spans="1:26" hidden="1" x14ac:dyDescent="0.3">
      <c r="A381">
        <f>IF([1]metadata!A381="","",[1]metadata!A381)</f>
        <v>53</v>
      </c>
      <c r="B381" t="str">
        <f>IF([1]metadata!B381="","",[1]metadata!B381)</f>
        <v>53-Paltamo3</v>
      </c>
      <c r="C381" t="str">
        <f>IF([1]metadata!C381="","",[1]metadata!C381)</f>
        <v>Tyukmaeva, VI; Salminen, TS; Kankare, M; Knott, KE; Hoikkala, A</v>
      </c>
      <c r="D381" t="str">
        <f>IF([1]metadata!D381="","",[1]metadata!D381)</f>
        <v>Adaptation to a seasonally varying environment: a strong latitudinal cline in reproductive diapause combined with high gene flow in Drosophila montana</v>
      </c>
      <c r="E381" t="str">
        <f>IF([1]metadata!E381="","",[1]metadata!E381)</f>
        <v>10.1002/ece3.14</v>
      </c>
      <c r="F381" t="str">
        <f>IF([1]metadata!F381="","",[1]metadata!F381)</f>
        <v>y</v>
      </c>
      <c r="G381" t="str">
        <f>IF([1]metadata!G381="","",[1]metadata!G381)</f>
        <v>a</v>
      </c>
      <c r="H381" t="str">
        <f>IF([1]metadata!H381="","",[1]metadata!H381)</f>
        <v>i</v>
      </c>
      <c r="I381">
        <f>IF([1]metadata!I381="","",[1]metadata!I381)</f>
        <v>6</v>
      </c>
      <c r="J381">
        <f>IF([1]metadata!J381="",0,[1]metadata!J381)</f>
        <v>4</v>
      </c>
      <c r="K381" t="str">
        <f>IF([1]metadata!K381="","",[1]metadata!K381)</f>
        <v/>
      </c>
      <c r="L381" t="str">
        <f>IF([1]metadata!L381="","",[1]metadata!L381)</f>
        <v>Drosophila montana</v>
      </c>
      <c r="M381" t="str">
        <f>IF([1]metadata!M381="","",[1]metadata!M381)</f>
        <v>diptera</v>
      </c>
      <c r="N381" t="str">
        <f>IF([1]metadata!N381="","",[1]metadata!N381)</f>
        <v>Paltamo3</v>
      </c>
      <c r="O381">
        <f>IF([1]metadata!O381="","",[1]metadata!O381)</f>
        <v>64.400000000000006</v>
      </c>
      <c r="P381">
        <f>IF([1]metadata!P381="","",[1]metadata!P381)</f>
        <v>27.833333333333332</v>
      </c>
      <c r="Q381" t="str">
        <f>IF([1]metadata!Q381="","",[1]metadata!Q381)</f>
        <v/>
      </c>
      <c r="R381" t="str">
        <f>IF([1]metadata!R381="","",[1]metadata!R381)</f>
        <v/>
      </c>
      <c r="S381" t="str">
        <f>IF([1]metadata!S381="","",[1]metadata!S381)</f>
        <v/>
      </c>
      <c r="T381">
        <f>IF([1]metadata!T381="","",[1]metadata!T381)</f>
        <v>115</v>
      </c>
      <c r="U381" t="str">
        <f>IF([1]metadata!U381="","",[1]metadata!U381)</f>
        <v>global average</v>
      </c>
      <c r="V381" t="str">
        <f>IF([1]metadata!V381="","",[1]metadata!V381)</f>
        <v/>
      </c>
      <c r="W381" t="str">
        <f>IF([1]metadata!W381="","",[1]metadata!W381)</f>
        <v>53-1</v>
      </c>
      <c r="X381" t="str">
        <f>IF([1]metadata!X381="","",[1]metadata!X381)</f>
        <v/>
      </c>
      <c r="Y381" t="str">
        <f>IF([1]metadata!Y381="","",[1]metadata!Y381)</f>
        <v>adult</v>
      </c>
      <c r="Z381" t="str">
        <f>IF([1]metadata!Z381="","",[1]metadata!Z381)</f>
        <v/>
      </c>
    </row>
    <row r="382" spans="1:26" hidden="1" x14ac:dyDescent="0.3">
      <c r="A382">
        <f>IF([1]metadata!A382="","",[1]metadata!A382)</f>
        <v>53</v>
      </c>
      <c r="B382" t="str">
        <f>IF([1]metadata!B382="","",[1]metadata!B382)</f>
        <v>53-Paltamo4</v>
      </c>
      <c r="C382" t="str">
        <f>IF([1]metadata!C382="","",[1]metadata!C382)</f>
        <v>Tyukmaeva, VI; Salminen, TS; Kankare, M; Knott, KE; Hoikkala, A</v>
      </c>
      <c r="D382" t="str">
        <f>IF([1]metadata!D382="","",[1]metadata!D382)</f>
        <v>Adaptation to a seasonally varying environment: a strong latitudinal cline in reproductive diapause combined with high gene flow in Drosophila montana</v>
      </c>
      <c r="E382" t="str">
        <f>IF([1]metadata!E382="","",[1]metadata!E382)</f>
        <v>10.1002/ece3.14</v>
      </c>
      <c r="F382" t="str">
        <f>IF([1]metadata!F382="","",[1]metadata!F382)</f>
        <v>y</v>
      </c>
      <c r="G382" t="str">
        <f>IF([1]metadata!G382="","",[1]metadata!G382)</f>
        <v>a</v>
      </c>
      <c r="H382" t="str">
        <f>IF([1]metadata!H382="","",[1]metadata!H382)</f>
        <v>i</v>
      </c>
      <c r="I382">
        <f>IF([1]metadata!I382="","",[1]metadata!I382)</f>
        <v>6</v>
      </c>
      <c r="J382">
        <f>IF([1]metadata!J382="",0,[1]metadata!J382)</f>
        <v>4</v>
      </c>
      <c r="K382" t="str">
        <f>IF([1]metadata!K382="","",[1]metadata!K382)</f>
        <v/>
      </c>
      <c r="L382" t="str">
        <f>IF([1]metadata!L382="","",[1]metadata!L382)</f>
        <v>Drosophila montana</v>
      </c>
      <c r="M382" t="str">
        <f>IF([1]metadata!M382="","",[1]metadata!M382)</f>
        <v>diptera</v>
      </c>
      <c r="N382" t="str">
        <f>IF([1]metadata!N382="","",[1]metadata!N382)</f>
        <v>Paltamo4</v>
      </c>
      <c r="O382">
        <f>IF([1]metadata!O382="","",[1]metadata!O382)</f>
        <v>64.400000000000006</v>
      </c>
      <c r="P382">
        <f>IF([1]metadata!P382="","",[1]metadata!P382)</f>
        <v>27.833333333333332</v>
      </c>
      <c r="Q382" t="str">
        <f>IF([1]metadata!Q382="","",[1]metadata!Q382)</f>
        <v/>
      </c>
      <c r="R382" t="str">
        <f>IF([1]metadata!R382="","",[1]metadata!R382)</f>
        <v/>
      </c>
      <c r="S382" t="str">
        <f>IF([1]metadata!S382="","",[1]metadata!S382)</f>
        <v/>
      </c>
      <c r="T382">
        <f>IF([1]metadata!T382="","",[1]metadata!T382)</f>
        <v>115</v>
      </c>
      <c r="U382" t="str">
        <f>IF([1]metadata!U382="","",[1]metadata!U382)</f>
        <v>global average</v>
      </c>
      <c r="V382" t="str">
        <f>IF([1]metadata!V382="","",[1]metadata!V382)</f>
        <v/>
      </c>
      <c r="W382" t="str">
        <f>IF([1]metadata!W382="","",[1]metadata!W382)</f>
        <v>53-1</v>
      </c>
      <c r="X382" t="str">
        <f>IF([1]metadata!X382="","",[1]metadata!X382)</f>
        <v/>
      </c>
      <c r="Y382" t="str">
        <f>IF([1]metadata!Y382="","",[1]metadata!Y382)</f>
        <v>adult</v>
      </c>
      <c r="Z382" t="str">
        <f>IF([1]metadata!Z382="","",[1]metadata!Z382)</f>
        <v/>
      </c>
    </row>
    <row r="383" spans="1:26" hidden="1" x14ac:dyDescent="0.3">
      <c r="A383">
        <f>IF([1]metadata!A383="","",[1]metadata!A383)</f>
        <v>53</v>
      </c>
      <c r="B383" t="str">
        <f>IF([1]metadata!B383="","",[1]metadata!B383)</f>
        <v>53-Jyväskylä1</v>
      </c>
      <c r="C383" t="str">
        <f>IF([1]metadata!C383="","",[1]metadata!C383)</f>
        <v>Tyukmaeva, VI; Salminen, TS; Kankare, M; Knott, KE; Hoikkala, A</v>
      </c>
      <c r="D383" t="str">
        <f>IF([1]metadata!D383="","",[1]metadata!D383)</f>
        <v>Adaptation to a seasonally varying environment: a strong latitudinal cline in reproductive diapause combined with high gene flow in Drosophila montana</v>
      </c>
      <c r="E383" t="str">
        <f>IF([1]metadata!E383="","",[1]metadata!E383)</f>
        <v>10.1002/ece3.14</v>
      </c>
      <c r="F383" t="str">
        <f>IF([1]metadata!F383="","",[1]metadata!F383)</f>
        <v>y</v>
      </c>
      <c r="G383" t="str">
        <f>IF([1]metadata!G383="","",[1]metadata!G383)</f>
        <v>a</v>
      </c>
      <c r="H383" t="str">
        <f>IF([1]metadata!H383="","",[1]metadata!H383)</f>
        <v>i</v>
      </c>
      <c r="I383">
        <f>IF([1]metadata!I383="","",[1]metadata!I383)</f>
        <v>6</v>
      </c>
      <c r="J383">
        <f>IF([1]metadata!J383="",0,[1]metadata!J383)</f>
        <v>4</v>
      </c>
      <c r="K383" t="str">
        <f>IF([1]metadata!K383="","",[1]metadata!K383)</f>
        <v/>
      </c>
      <c r="L383" t="str">
        <f>IF([1]metadata!L383="","",[1]metadata!L383)</f>
        <v>Drosophila montana</v>
      </c>
      <c r="M383" t="str">
        <f>IF([1]metadata!M383="","",[1]metadata!M383)</f>
        <v>diptera</v>
      </c>
      <c r="N383" t="str">
        <f>IF([1]metadata!N383="","",[1]metadata!N383)</f>
        <v>Jyväskylä1</v>
      </c>
      <c r="O383">
        <f>IF([1]metadata!O383="","",[1]metadata!O383)</f>
        <v>61.233333333333334</v>
      </c>
      <c r="P383">
        <f>IF([1]metadata!P383="","",[1]metadata!P383)</f>
        <v>25.733333333333334</v>
      </c>
      <c r="Q383" t="str">
        <f>IF([1]metadata!Q383="","",[1]metadata!Q383)</f>
        <v/>
      </c>
      <c r="R383" t="str">
        <f>IF([1]metadata!R383="","",[1]metadata!R383)</f>
        <v/>
      </c>
      <c r="S383" t="str">
        <f>IF([1]metadata!S383="","",[1]metadata!S383)</f>
        <v/>
      </c>
      <c r="T383">
        <f>IF([1]metadata!T383="","",[1]metadata!T383)</f>
        <v>115</v>
      </c>
      <c r="U383" t="str">
        <f>IF([1]metadata!U383="","",[1]metadata!U383)</f>
        <v>global average</v>
      </c>
      <c r="V383" t="str">
        <f>IF([1]metadata!V383="","",[1]metadata!V383)</f>
        <v/>
      </c>
      <c r="W383" t="str">
        <f>IF([1]metadata!W383="","",[1]metadata!W383)</f>
        <v>53-3</v>
      </c>
      <c r="X383" t="str">
        <f>IF([1]metadata!X383="","",[1]metadata!X383)</f>
        <v/>
      </c>
      <c r="Y383" t="str">
        <f>IF([1]metadata!Y383="","",[1]metadata!Y383)</f>
        <v>adult</v>
      </c>
      <c r="Z383" t="str">
        <f>IF([1]metadata!Z383="","",[1]metadata!Z383)</f>
        <v/>
      </c>
    </row>
    <row r="384" spans="1:26" hidden="1" x14ac:dyDescent="0.3">
      <c r="A384">
        <f>IF([1]metadata!A384="","",[1]metadata!A384)</f>
        <v>53</v>
      </c>
      <c r="B384" t="str">
        <f>IF([1]metadata!B384="","",[1]metadata!B384)</f>
        <v>53-Jyväskylä2</v>
      </c>
      <c r="C384" t="str">
        <f>IF([1]metadata!C384="","",[1]metadata!C384)</f>
        <v>Tyukmaeva, VI; Salminen, TS; Kankare, M; Knott, KE; Hoikkala, A</v>
      </c>
      <c r="D384" t="str">
        <f>IF([1]metadata!D384="","",[1]metadata!D384)</f>
        <v>Adaptation to a seasonally varying environment: a strong latitudinal cline in reproductive diapause combined with high gene flow in Drosophila montana</v>
      </c>
      <c r="E384" t="str">
        <f>IF([1]metadata!E384="","",[1]metadata!E384)</f>
        <v>10.1002/ece3.14</v>
      </c>
      <c r="F384" t="str">
        <f>IF([1]metadata!F384="","",[1]metadata!F384)</f>
        <v>y</v>
      </c>
      <c r="G384" t="str">
        <f>IF([1]metadata!G384="","",[1]metadata!G384)</f>
        <v>a</v>
      </c>
      <c r="H384" t="str">
        <f>IF([1]metadata!H384="","",[1]metadata!H384)</f>
        <v>i</v>
      </c>
      <c r="I384">
        <f>IF([1]metadata!I384="","",[1]metadata!I384)</f>
        <v>6</v>
      </c>
      <c r="J384">
        <f>IF([1]metadata!J384="",0,[1]metadata!J384)</f>
        <v>4</v>
      </c>
      <c r="K384" t="str">
        <f>IF([1]metadata!K384="","",[1]metadata!K384)</f>
        <v/>
      </c>
      <c r="L384" t="str">
        <f>IF([1]metadata!L384="","",[1]metadata!L384)</f>
        <v>Drosophila montana</v>
      </c>
      <c r="M384" t="str">
        <f>IF([1]metadata!M384="","",[1]metadata!M384)</f>
        <v>diptera</v>
      </c>
      <c r="N384" t="str">
        <f>IF([1]metadata!N384="","",[1]metadata!N384)</f>
        <v>Jyväskylä2</v>
      </c>
      <c r="O384">
        <f>IF([1]metadata!O384="","",[1]metadata!O384)</f>
        <v>61.233333333333334</v>
      </c>
      <c r="P384">
        <f>IF([1]metadata!P384="","",[1]metadata!P384)</f>
        <v>25.733333333333334</v>
      </c>
      <c r="Q384" t="str">
        <f>IF([1]metadata!Q384="","",[1]metadata!Q384)</f>
        <v/>
      </c>
      <c r="R384" t="str">
        <f>IF([1]metadata!R384="","",[1]metadata!R384)</f>
        <v/>
      </c>
      <c r="S384" t="str">
        <f>IF([1]metadata!S384="","",[1]metadata!S384)</f>
        <v/>
      </c>
      <c r="T384">
        <f>IF([1]metadata!T384="","",[1]metadata!T384)</f>
        <v>115</v>
      </c>
      <c r="U384" t="str">
        <f>IF([1]metadata!U384="","",[1]metadata!U384)</f>
        <v>global average</v>
      </c>
      <c r="V384" t="str">
        <f>IF([1]metadata!V384="","",[1]metadata!V384)</f>
        <v/>
      </c>
      <c r="W384" t="str">
        <f>IF([1]metadata!W384="","",[1]metadata!W384)</f>
        <v>53-3</v>
      </c>
      <c r="X384" t="str">
        <f>IF([1]metadata!X384="","",[1]metadata!X384)</f>
        <v/>
      </c>
      <c r="Y384" t="str">
        <f>IF([1]metadata!Y384="","",[1]metadata!Y384)</f>
        <v>adult</v>
      </c>
      <c r="Z384" t="str">
        <f>IF([1]metadata!Z384="","",[1]metadata!Z384)</f>
        <v/>
      </c>
    </row>
    <row r="385" spans="1:26" hidden="1" x14ac:dyDescent="0.3">
      <c r="A385">
        <f>IF([1]metadata!A385="","",[1]metadata!A385)</f>
        <v>53</v>
      </c>
      <c r="B385" t="str">
        <f>IF([1]metadata!B385="","",[1]metadata!B385)</f>
        <v>53-Jyväskylä3</v>
      </c>
      <c r="C385" t="str">
        <f>IF([1]metadata!C385="","",[1]metadata!C385)</f>
        <v>Tyukmaeva, VI; Salminen, TS; Kankare, M; Knott, KE; Hoikkala, A</v>
      </c>
      <c r="D385" t="str">
        <f>IF([1]metadata!D385="","",[1]metadata!D385)</f>
        <v>Adaptation to a seasonally varying environment: a strong latitudinal cline in reproductive diapause combined with high gene flow in Drosophila montana</v>
      </c>
      <c r="E385" t="str">
        <f>IF([1]metadata!E385="","",[1]metadata!E385)</f>
        <v>10.1002/ece3.14</v>
      </c>
      <c r="F385" t="str">
        <f>IF([1]metadata!F385="","",[1]metadata!F385)</f>
        <v>y</v>
      </c>
      <c r="G385" t="str">
        <f>IF([1]metadata!G385="","",[1]metadata!G385)</f>
        <v>a</v>
      </c>
      <c r="H385" t="str">
        <f>IF([1]metadata!H385="","",[1]metadata!H385)</f>
        <v>i</v>
      </c>
      <c r="I385">
        <f>IF([1]metadata!I385="","",[1]metadata!I385)</f>
        <v>6</v>
      </c>
      <c r="J385">
        <f>IF([1]metadata!J385="",0,[1]metadata!J385)</f>
        <v>4</v>
      </c>
      <c r="K385" t="str">
        <f>IF([1]metadata!K385="","",[1]metadata!K385)</f>
        <v/>
      </c>
      <c r="L385" t="str">
        <f>IF([1]metadata!L385="","",[1]metadata!L385)</f>
        <v>Drosophila montana</v>
      </c>
      <c r="M385" t="str">
        <f>IF([1]metadata!M385="","",[1]metadata!M385)</f>
        <v>diptera</v>
      </c>
      <c r="N385" t="str">
        <f>IF([1]metadata!N385="","",[1]metadata!N385)</f>
        <v>Jyväskylä3</v>
      </c>
      <c r="O385">
        <f>IF([1]metadata!O385="","",[1]metadata!O385)</f>
        <v>61.233333333333334</v>
      </c>
      <c r="P385">
        <f>IF([1]metadata!P385="","",[1]metadata!P385)</f>
        <v>25.733333333333334</v>
      </c>
      <c r="Q385" t="str">
        <f>IF([1]metadata!Q385="","",[1]metadata!Q385)</f>
        <v/>
      </c>
      <c r="R385" t="str">
        <f>IF([1]metadata!R385="","",[1]metadata!R385)</f>
        <v/>
      </c>
      <c r="S385" t="str">
        <f>IF([1]metadata!S385="","",[1]metadata!S385)</f>
        <v/>
      </c>
      <c r="T385">
        <f>IF([1]metadata!T385="","",[1]metadata!T385)</f>
        <v>115</v>
      </c>
      <c r="U385" t="str">
        <f>IF([1]metadata!U385="","",[1]metadata!U385)</f>
        <v>global average</v>
      </c>
      <c r="V385" t="str">
        <f>IF([1]metadata!V385="","",[1]metadata!V385)</f>
        <v/>
      </c>
      <c r="W385" t="str">
        <f>IF([1]metadata!W385="","",[1]metadata!W385)</f>
        <v>53-3</v>
      </c>
      <c r="X385" t="str">
        <f>IF([1]metadata!X385="","",[1]metadata!X385)</f>
        <v/>
      </c>
      <c r="Y385" t="str">
        <f>IF([1]metadata!Y385="","",[1]metadata!Y385)</f>
        <v>adult</v>
      </c>
      <c r="Z385" t="str">
        <f>IF([1]metadata!Z385="","",[1]metadata!Z385)</f>
        <v/>
      </c>
    </row>
    <row r="386" spans="1:26" hidden="1" x14ac:dyDescent="0.3">
      <c r="A386">
        <f>IF([1]metadata!A386="","",[1]metadata!A386)</f>
        <v>53</v>
      </c>
      <c r="B386" t="str">
        <f>IF([1]metadata!B386="","",[1]metadata!B386)</f>
        <v>53-Jyväskylä4</v>
      </c>
      <c r="C386" t="str">
        <f>IF([1]metadata!C386="","",[1]metadata!C386)</f>
        <v>Tyukmaeva, VI; Salminen, TS; Kankare, M; Knott, KE; Hoikkala, A</v>
      </c>
      <c r="D386" t="str">
        <f>IF([1]metadata!D386="","",[1]metadata!D386)</f>
        <v>Adaptation to a seasonally varying environment: a strong latitudinal cline in reproductive diapause combined with high gene flow in Drosophila montana</v>
      </c>
      <c r="E386" t="str">
        <f>IF([1]metadata!E386="","",[1]metadata!E386)</f>
        <v>10.1002/ece3.14</v>
      </c>
      <c r="F386" t="str">
        <f>IF([1]metadata!F386="","",[1]metadata!F386)</f>
        <v>y</v>
      </c>
      <c r="G386" t="str">
        <f>IF([1]metadata!G386="","",[1]metadata!G386)</f>
        <v>a</v>
      </c>
      <c r="H386" t="str">
        <f>IF([1]metadata!H386="","",[1]metadata!H386)</f>
        <v>i</v>
      </c>
      <c r="I386">
        <f>IF([1]metadata!I386="","",[1]metadata!I386)</f>
        <v>6</v>
      </c>
      <c r="J386">
        <f>IF([1]metadata!J386="",0,[1]metadata!J386)</f>
        <v>4</v>
      </c>
      <c r="K386" t="str">
        <f>IF([1]metadata!K386="","",[1]metadata!K386)</f>
        <v/>
      </c>
      <c r="L386" t="str">
        <f>IF([1]metadata!L386="","",[1]metadata!L386)</f>
        <v>Drosophila montana</v>
      </c>
      <c r="M386" t="str">
        <f>IF([1]metadata!M386="","",[1]metadata!M386)</f>
        <v>diptera</v>
      </c>
      <c r="N386" t="str">
        <f>IF([1]metadata!N386="","",[1]metadata!N386)</f>
        <v>Jyväskylä4</v>
      </c>
      <c r="O386">
        <f>IF([1]metadata!O386="","",[1]metadata!O386)</f>
        <v>61.233333333333334</v>
      </c>
      <c r="P386">
        <f>IF([1]metadata!P386="","",[1]metadata!P386)</f>
        <v>25.733333333333334</v>
      </c>
      <c r="Q386" t="str">
        <f>IF([1]metadata!Q386="","",[1]metadata!Q386)</f>
        <v/>
      </c>
      <c r="R386" t="str">
        <f>IF([1]metadata!R386="","",[1]metadata!R386)</f>
        <v/>
      </c>
      <c r="S386" t="str">
        <f>IF([1]metadata!S386="","",[1]metadata!S386)</f>
        <v/>
      </c>
      <c r="T386">
        <f>IF([1]metadata!T386="","",[1]metadata!T386)</f>
        <v>115</v>
      </c>
      <c r="U386" t="str">
        <f>IF([1]metadata!U386="","",[1]metadata!U386)</f>
        <v>global average</v>
      </c>
      <c r="V386" t="str">
        <f>IF([1]metadata!V386="","",[1]metadata!V386)</f>
        <v/>
      </c>
      <c r="W386" t="str">
        <f>IF([1]metadata!W386="","",[1]metadata!W386)</f>
        <v>53-3</v>
      </c>
      <c r="X386" t="str">
        <f>IF([1]metadata!X386="","",[1]metadata!X386)</f>
        <v/>
      </c>
      <c r="Y386" t="str">
        <f>IF([1]metadata!Y386="","",[1]metadata!Y386)</f>
        <v>adult</v>
      </c>
      <c r="Z386" t="str">
        <f>IF([1]metadata!Z386="","",[1]metadata!Z386)</f>
        <v/>
      </c>
    </row>
    <row r="387" spans="1:26" hidden="1" x14ac:dyDescent="0.3">
      <c r="A387">
        <f>IF([1]metadata!A387="","",[1]metadata!A387)</f>
        <v>53</v>
      </c>
      <c r="B387" t="str">
        <f>IF([1]metadata!B387="","",[1]metadata!B387)</f>
        <v>53-Lahti1</v>
      </c>
      <c r="C387" t="str">
        <f>IF([1]metadata!C387="","",[1]metadata!C387)</f>
        <v>Tyukmaeva, VI; Salminen, TS; Kankare, M; Knott, KE; Hoikkala, A</v>
      </c>
      <c r="D387" t="str">
        <f>IF([1]metadata!D387="","",[1]metadata!D387)</f>
        <v>Adaptation to a seasonally varying environment: a strong latitudinal cline in reproductive diapause combined with high gene flow in Drosophila montana</v>
      </c>
      <c r="E387" t="str">
        <f>IF([1]metadata!E387="","",[1]metadata!E387)</f>
        <v>10.1002/ece3.14</v>
      </c>
      <c r="F387" t="str">
        <f>IF([1]metadata!F387="","",[1]metadata!F387)</f>
        <v>y</v>
      </c>
      <c r="G387" t="str">
        <f>IF([1]metadata!G387="","",[1]metadata!G387)</f>
        <v>a</v>
      </c>
      <c r="H387" t="str">
        <f>IF([1]metadata!H387="","",[1]metadata!H387)</f>
        <v>i</v>
      </c>
      <c r="I387">
        <f>IF([1]metadata!I387="","",[1]metadata!I387)</f>
        <v>6</v>
      </c>
      <c r="J387">
        <f>IF([1]metadata!J387="",0,[1]metadata!J387)</f>
        <v>5</v>
      </c>
      <c r="K387" t="str">
        <f>IF([1]metadata!K387="","",[1]metadata!K387)</f>
        <v/>
      </c>
      <c r="L387" t="str">
        <f>IF([1]metadata!L387="","",[1]metadata!L387)</f>
        <v>Drosophila montana</v>
      </c>
      <c r="M387" t="str">
        <f>IF([1]metadata!M387="","",[1]metadata!M387)</f>
        <v>diptera</v>
      </c>
      <c r="N387" t="str">
        <f>IF([1]metadata!N387="","",[1]metadata!N387)</f>
        <v>Lahti1</v>
      </c>
      <c r="O387">
        <f>IF([1]metadata!O387="","",[1]metadata!O387)</f>
        <v>60.983333333333334</v>
      </c>
      <c r="P387">
        <f>IF([1]metadata!P387="","",[1]metadata!P387)</f>
        <v>25.65</v>
      </c>
      <c r="Q387" t="str">
        <f>IF([1]metadata!Q387="","",[1]metadata!Q387)</f>
        <v/>
      </c>
      <c r="R387" t="str">
        <f>IF([1]metadata!R387="","",[1]metadata!R387)</f>
        <v/>
      </c>
      <c r="S387" t="str">
        <f>IF([1]metadata!S387="","",[1]metadata!S387)</f>
        <v/>
      </c>
      <c r="T387">
        <f>IF([1]metadata!T387="","",[1]metadata!T387)</f>
        <v>115</v>
      </c>
      <c r="U387" t="str">
        <f>IF([1]metadata!U387="","",[1]metadata!U387)</f>
        <v>global average</v>
      </c>
      <c r="V387" t="str">
        <f>IF([1]metadata!V387="","",[1]metadata!V387)</f>
        <v/>
      </c>
      <c r="W387" t="str">
        <f>IF([1]metadata!W387="","",[1]metadata!W387)</f>
        <v>53-3</v>
      </c>
      <c r="X387" t="str">
        <f>IF([1]metadata!X387="","",[1]metadata!X387)</f>
        <v/>
      </c>
      <c r="Y387" t="str">
        <f>IF([1]metadata!Y387="","",[1]metadata!Y387)</f>
        <v>adult</v>
      </c>
      <c r="Z387" t="str">
        <f>IF([1]metadata!Z387="","",[1]metadata!Z387)</f>
        <v/>
      </c>
    </row>
    <row r="388" spans="1:26" hidden="1" x14ac:dyDescent="0.3">
      <c r="A388">
        <f>IF([1]metadata!A388="","",[1]metadata!A388)</f>
        <v>53</v>
      </c>
      <c r="B388" t="str">
        <f>IF([1]metadata!B388="","",[1]metadata!B388)</f>
        <v>53-Lahti2</v>
      </c>
      <c r="C388" t="str">
        <f>IF([1]metadata!C388="","",[1]metadata!C388)</f>
        <v>Tyukmaeva, VI; Salminen, TS; Kankare, M; Knott, KE; Hoikkala, A</v>
      </c>
      <c r="D388" t="str">
        <f>IF([1]metadata!D388="","",[1]metadata!D388)</f>
        <v>Adaptation to a seasonally varying environment: a strong latitudinal cline in reproductive diapause combined with high gene flow in Drosophila montana</v>
      </c>
      <c r="E388" t="str">
        <f>IF([1]metadata!E388="","",[1]metadata!E388)</f>
        <v>10.1002/ece3.14</v>
      </c>
      <c r="F388" t="str">
        <f>IF([1]metadata!F388="","",[1]metadata!F388)</f>
        <v>y</v>
      </c>
      <c r="G388" t="str">
        <f>IF([1]metadata!G388="","",[1]metadata!G388)</f>
        <v>a</v>
      </c>
      <c r="H388" t="str">
        <f>IF([1]metadata!H388="","",[1]metadata!H388)</f>
        <v>i</v>
      </c>
      <c r="I388">
        <f>IF([1]metadata!I388="","",[1]metadata!I388)</f>
        <v>6</v>
      </c>
      <c r="J388">
        <f>IF([1]metadata!J388="",0,[1]metadata!J388)</f>
        <v>5</v>
      </c>
      <c r="K388" t="str">
        <f>IF([1]metadata!K388="","",[1]metadata!K388)</f>
        <v/>
      </c>
      <c r="L388" t="str">
        <f>IF([1]metadata!L388="","",[1]metadata!L388)</f>
        <v>Drosophila montana</v>
      </c>
      <c r="M388" t="str">
        <f>IF([1]metadata!M388="","",[1]metadata!M388)</f>
        <v>diptera</v>
      </c>
      <c r="N388" t="str">
        <f>IF([1]metadata!N388="","",[1]metadata!N388)</f>
        <v>Lahti2</v>
      </c>
      <c r="O388">
        <f>IF([1]metadata!O388="","",[1]metadata!O388)</f>
        <v>60.983333333333334</v>
      </c>
      <c r="P388">
        <f>IF([1]metadata!P388="","",[1]metadata!P388)</f>
        <v>25.65</v>
      </c>
      <c r="Q388" t="str">
        <f>IF([1]metadata!Q388="","",[1]metadata!Q388)</f>
        <v/>
      </c>
      <c r="R388" t="str">
        <f>IF([1]metadata!R388="","",[1]metadata!R388)</f>
        <v/>
      </c>
      <c r="S388" t="str">
        <f>IF([1]metadata!S388="","",[1]metadata!S388)</f>
        <v/>
      </c>
      <c r="T388">
        <f>IF([1]metadata!T388="","",[1]metadata!T388)</f>
        <v>115</v>
      </c>
      <c r="U388" t="str">
        <f>IF([1]metadata!U388="","",[1]metadata!U388)</f>
        <v>global average</v>
      </c>
      <c r="V388" t="str">
        <f>IF([1]metadata!V388="","",[1]metadata!V388)</f>
        <v/>
      </c>
      <c r="W388" t="str">
        <f>IF([1]metadata!W388="","",[1]metadata!W388)</f>
        <v>53-3</v>
      </c>
      <c r="X388" t="str">
        <f>IF([1]metadata!X388="","",[1]metadata!X388)</f>
        <v/>
      </c>
      <c r="Y388" t="str">
        <f>IF([1]metadata!Y388="","",[1]metadata!Y388)</f>
        <v>adult</v>
      </c>
      <c r="Z388" t="str">
        <f>IF([1]metadata!Z388="","",[1]metadata!Z388)</f>
        <v/>
      </c>
    </row>
    <row r="389" spans="1:26" hidden="1" x14ac:dyDescent="0.3">
      <c r="A389">
        <f>IF([1]metadata!A389="","",[1]metadata!A389)</f>
        <v>53</v>
      </c>
      <c r="B389" t="str">
        <f>IF([1]metadata!B389="","",[1]metadata!B389)</f>
        <v>53-Lahti3</v>
      </c>
      <c r="C389" t="str">
        <f>IF([1]metadata!C389="","",[1]metadata!C389)</f>
        <v>Tyukmaeva, VI; Salminen, TS; Kankare, M; Knott, KE; Hoikkala, A</v>
      </c>
      <c r="D389" t="str">
        <f>IF([1]metadata!D389="","",[1]metadata!D389)</f>
        <v>Adaptation to a seasonally varying environment: a strong latitudinal cline in reproductive diapause combined with high gene flow in Drosophila montana</v>
      </c>
      <c r="E389" t="str">
        <f>IF([1]metadata!E389="","",[1]metadata!E389)</f>
        <v>10.1002/ece3.14</v>
      </c>
      <c r="F389" t="str">
        <f>IF([1]metadata!F389="","",[1]metadata!F389)</f>
        <v>y</v>
      </c>
      <c r="G389" t="str">
        <f>IF([1]metadata!G389="","",[1]metadata!G389)</f>
        <v>a</v>
      </c>
      <c r="H389" t="str">
        <f>IF([1]metadata!H389="","",[1]metadata!H389)</f>
        <v>i</v>
      </c>
      <c r="I389">
        <f>IF([1]metadata!I389="","",[1]metadata!I389)</f>
        <v>6</v>
      </c>
      <c r="J389">
        <f>IF([1]metadata!J389="",0,[1]metadata!J389)</f>
        <v>4</v>
      </c>
      <c r="K389" t="str">
        <f>IF([1]metadata!K389="","",[1]metadata!K389)</f>
        <v/>
      </c>
      <c r="L389" t="str">
        <f>IF([1]metadata!L389="","",[1]metadata!L389)</f>
        <v>Drosophila montana</v>
      </c>
      <c r="M389" t="str">
        <f>IF([1]metadata!M389="","",[1]metadata!M389)</f>
        <v>diptera</v>
      </c>
      <c r="N389" t="str">
        <f>IF([1]metadata!N389="","",[1]metadata!N389)</f>
        <v>Lahti3</v>
      </c>
      <c r="O389">
        <f>IF([1]metadata!O389="","",[1]metadata!O389)</f>
        <v>60.983333333333334</v>
      </c>
      <c r="P389">
        <f>IF([1]metadata!P389="","",[1]metadata!P389)</f>
        <v>25.65</v>
      </c>
      <c r="Q389" t="str">
        <f>IF([1]metadata!Q389="","",[1]metadata!Q389)</f>
        <v/>
      </c>
      <c r="R389" t="str">
        <f>IF([1]metadata!R389="","",[1]metadata!R389)</f>
        <v/>
      </c>
      <c r="S389" t="str">
        <f>IF([1]metadata!S389="","",[1]metadata!S389)</f>
        <v/>
      </c>
      <c r="T389">
        <f>IF([1]metadata!T389="","",[1]metadata!T389)</f>
        <v>115</v>
      </c>
      <c r="U389" t="str">
        <f>IF([1]metadata!U389="","",[1]metadata!U389)</f>
        <v>global average</v>
      </c>
      <c r="V389" t="str">
        <f>IF([1]metadata!V389="","",[1]metadata!V389)</f>
        <v/>
      </c>
      <c r="W389" t="str">
        <f>IF([1]metadata!W389="","",[1]metadata!W389)</f>
        <v>53-3</v>
      </c>
      <c r="X389" t="str">
        <f>IF([1]metadata!X389="","",[1]metadata!X389)</f>
        <v/>
      </c>
      <c r="Y389" t="str">
        <f>IF([1]metadata!Y389="","",[1]metadata!Y389)</f>
        <v>adult</v>
      </c>
      <c r="Z389" t="str">
        <f>IF([1]metadata!Z389="","",[1]metadata!Z389)</f>
        <v/>
      </c>
    </row>
    <row r="390" spans="1:26" hidden="1" x14ac:dyDescent="0.3">
      <c r="A390">
        <f>IF([1]metadata!A390="","",[1]metadata!A390)</f>
        <v>53</v>
      </c>
      <c r="B390" t="str">
        <f>IF([1]metadata!B390="","",[1]metadata!B390)</f>
        <v>53-Lahti4</v>
      </c>
      <c r="C390" t="str">
        <f>IF([1]metadata!C390="","",[1]metadata!C390)</f>
        <v>Tyukmaeva, VI; Salminen, TS; Kankare, M; Knott, KE; Hoikkala, A</v>
      </c>
      <c r="D390" t="str">
        <f>IF([1]metadata!D390="","",[1]metadata!D390)</f>
        <v>Adaptation to a seasonally varying environment: a strong latitudinal cline in reproductive diapause combined with high gene flow in Drosophila montana</v>
      </c>
      <c r="E390" t="str">
        <f>IF([1]metadata!E390="","",[1]metadata!E390)</f>
        <v>10.1002/ece3.14</v>
      </c>
      <c r="F390" t="str">
        <f>IF([1]metadata!F390="","",[1]metadata!F390)</f>
        <v>y</v>
      </c>
      <c r="G390" t="str">
        <f>IF([1]metadata!G390="","",[1]metadata!G390)</f>
        <v>a</v>
      </c>
      <c r="H390" t="str">
        <f>IF([1]metadata!H390="","",[1]metadata!H390)</f>
        <v>i</v>
      </c>
      <c r="I390">
        <f>IF([1]metadata!I390="","",[1]metadata!I390)</f>
        <v>6</v>
      </c>
      <c r="J390">
        <f>IF([1]metadata!J390="",0,[1]metadata!J390)</f>
        <v>5</v>
      </c>
      <c r="K390" t="str">
        <f>IF([1]metadata!K390="","",[1]metadata!K390)</f>
        <v/>
      </c>
      <c r="L390" t="str">
        <f>IF([1]metadata!L390="","",[1]metadata!L390)</f>
        <v>Drosophila montana</v>
      </c>
      <c r="M390" t="str">
        <f>IF([1]metadata!M390="","",[1]metadata!M390)</f>
        <v>diptera</v>
      </c>
      <c r="N390" t="str">
        <f>IF([1]metadata!N390="","",[1]metadata!N390)</f>
        <v>Lahti4</v>
      </c>
      <c r="O390">
        <f>IF([1]metadata!O390="","",[1]metadata!O390)</f>
        <v>60.983333333333334</v>
      </c>
      <c r="P390">
        <f>IF([1]metadata!P390="","",[1]metadata!P390)</f>
        <v>25.65</v>
      </c>
      <c r="Q390" t="str">
        <f>IF([1]metadata!Q390="","",[1]metadata!Q390)</f>
        <v/>
      </c>
      <c r="R390" t="str">
        <f>IF([1]metadata!R390="","",[1]metadata!R390)</f>
        <v/>
      </c>
      <c r="S390" t="str">
        <f>IF([1]metadata!S390="","",[1]metadata!S390)</f>
        <v/>
      </c>
      <c r="T390">
        <f>IF([1]metadata!T390="","",[1]metadata!T390)</f>
        <v>115</v>
      </c>
      <c r="U390" t="str">
        <f>IF([1]metadata!U390="","",[1]metadata!U390)</f>
        <v>global average</v>
      </c>
      <c r="V390" t="str">
        <f>IF([1]metadata!V390="","",[1]metadata!V390)</f>
        <v/>
      </c>
      <c r="W390" t="str">
        <f>IF([1]metadata!W390="","",[1]metadata!W390)</f>
        <v>53-3</v>
      </c>
      <c r="X390" t="str">
        <f>IF([1]metadata!X390="","",[1]metadata!X390)</f>
        <v/>
      </c>
      <c r="Y390" t="str">
        <f>IF([1]metadata!Y390="","",[1]metadata!Y390)</f>
        <v>adult</v>
      </c>
      <c r="Z390" t="str">
        <f>IF([1]metadata!Z390="","",[1]metadata!Z390)</f>
        <v/>
      </c>
    </row>
    <row r="391" spans="1:26" hidden="1" x14ac:dyDescent="0.3">
      <c r="A391">
        <f>IF([1]metadata!A391="","",[1]metadata!A391)</f>
        <v>54</v>
      </c>
      <c r="B391" t="str">
        <f>IF([1]metadata!B391="","",[1]metadata!B391)</f>
        <v>54-Asahikawa</v>
      </c>
      <c r="C391" t="str">
        <f>IF([1]metadata!C391="","",[1]metadata!C391)</f>
        <v>UJIYE, T</v>
      </c>
      <c r="D391" t="str">
        <f>IF([1]metadata!D391="","",[1]metadata!D391)</f>
        <v>STUDIES ON THE DIAPAUSE OF THE APPLE LEAF MINER, PHYLLONORYCTER-RINGONIELLA (MATSUMURA) (LEPIDOPTERA, GRACILLARIIDAE) .3. THE GEOGRAPHICAL VARIATION IN THE PHOTOPERIODIC RESPONSES ON THE INDUCTION OF DIAPAUSE</v>
      </c>
      <c r="E391" t="str">
        <f>IF([1]metadata!E391="","",[1]metadata!E391)</f>
        <v/>
      </c>
      <c r="F391" t="str">
        <f>IF([1]metadata!F391="","",[1]metadata!F391)</f>
        <v>y</v>
      </c>
      <c r="G391" t="str">
        <f>IF([1]metadata!G391="","",[1]metadata!G391)</f>
        <v>a</v>
      </c>
      <c r="H391" t="str">
        <f>IF([1]metadata!H391="","",[1]metadata!H391)</f>
        <v>i</v>
      </c>
      <c r="I391">
        <f>IF([1]metadata!I391="","",[1]metadata!I391)</f>
        <v>5</v>
      </c>
      <c r="J391">
        <f>IF([1]metadata!J391="",0,[1]metadata!J391)</f>
        <v>4</v>
      </c>
      <c r="K391" t="str">
        <f>IF([1]metadata!K391="","",[1]metadata!K391)</f>
        <v/>
      </c>
      <c r="L391" t="str">
        <f>IF([1]metadata!L391="","",[1]metadata!L391)</f>
        <v>phyllonorycter ringoniella</v>
      </c>
      <c r="M391" t="str">
        <f>IF([1]metadata!M391="","",[1]metadata!M391)</f>
        <v>lepidoptera</v>
      </c>
      <c r="N391" t="str">
        <f>IF([1]metadata!N391="","",[1]metadata!N391)</f>
        <v>Asahikawa</v>
      </c>
      <c r="O391">
        <f>IF([1]metadata!O391="","",[1]metadata!O391)</f>
        <v>43.770819000000003</v>
      </c>
      <c r="P391">
        <f>IF([1]metadata!P391="","",[1]metadata!P391)</f>
        <v>142.364969</v>
      </c>
      <c r="Q391" t="str">
        <f>IF([1]metadata!Q391="","",[1]metadata!Q391)</f>
        <v/>
      </c>
      <c r="R391" t="str">
        <f>IF([1]metadata!R391="","",[1]metadata!R391)</f>
        <v/>
      </c>
      <c r="S391" t="str">
        <f>IF([1]metadata!S391="","",[1]metadata!S391)</f>
        <v/>
      </c>
      <c r="T391" t="str">
        <f>IF([1]metadata!T391="","",[1]metadata!T391)</f>
        <v>NA</v>
      </c>
      <c r="U391" t="str">
        <f>IF([1]metadata!U391="","",[1]metadata!U391)</f>
        <v/>
      </c>
      <c r="V391" t="str">
        <f>IF([1]metadata!V391="","",[1]metadata!V391)</f>
        <v/>
      </c>
      <c r="W391">
        <f>IF([1]metadata!W391="","",[1]metadata!W391)</f>
        <v>54</v>
      </c>
      <c r="X391" t="str">
        <f>IF([1]metadata!X391="","",[1]metadata!X391)</f>
        <v/>
      </c>
      <c r="Y391" t="str">
        <f>IF([1]metadata!Y391="","",[1]metadata!Y391)</f>
        <v/>
      </c>
      <c r="Z391" t="str">
        <f>IF([1]metadata!Z391="","",[1]metadata!Z391)</f>
        <v/>
      </c>
    </row>
    <row r="392" spans="1:26" hidden="1" x14ac:dyDescent="0.3">
      <c r="A392">
        <f>IF([1]metadata!A392="","",[1]metadata!A392)</f>
        <v>54</v>
      </c>
      <c r="B392" t="str">
        <f>IF([1]metadata!B392="","",[1]metadata!B392)</f>
        <v>54-Suzaka</v>
      </c>
      <c r="C392" t="str">
        <f>IF([1]metadata!C392="","",[1]metadata!C392)</f>
        <v>UJIYE, T</v>
      </c>
      <c r="D392" t="str">
        <f>IF([1]metadata!D392="","",[1]metadata!D392)</f>
        <v>STUDIES ON THE DIAPAUSE OF THE APPLE LEAF MINER, PHYLLONORYCTER-RINGONIELLA (MATSUMURA) (LEPIDOPTERA, GRACILLARIIDAE) .3. THE GEOGRAPHICAL VARIATION IN THE PHOTOPERIODIC RESPONSES ON THE INDUCTION OF DIAPAUSE</v>
      </c>
      <c r="E392" t="str">
        <f>IF([1]metadata!E392="","",[1]metadata!E392)</f>
        <v/>
      </c>
      <c r="F392" t="str">
        <f>IF([1]metadata!F392="","",[1]metadata!F392)</f>
        <v>y</v>
      </c>
      <c r="G392" t="str">
        <f>IF([1]metadata!G392="","",[1]metadata!G392)</f>
        <v>a</v>
      </c>
      <c r="H392" t="str">
        <f>IF([1]metadata!H392="","",[1]metadata!H392)</f>
        <v>i</v>
      </c>
      <c r="I392">
        <f>IF([1]metadata!I392="","",[1]metadata!I392)</f>
        <v>5</v>
      </c>
      <c r="J392">
        <f>IF([1]metadata!J392="",0,[1]metadata!J392)</f>
        <v>4</v>
      </c>
      <c r="K392" t="str">
        <f>IF([1]metadata!K392="","",[1]metadata!K392)</f>
        <v/>
      </c>
      <c r="L392" t="str">
        <f>IF([1]metadata!L392="","",[1]metadata!L392)</f>
        <v>phyllonorycter ringoniella</v>
      </c>
      <c r="M392" t="str">
        <f>IF([1]metadata!M392="","",[1]metadata!M392)</f>
        <v>lepidoptera</v>
      </c>
      <c r="N392" t="str">
        <f>IF([1]metadata!N392="","",[1]metadata!N392)</f>
        <v>Suzaka</v>
      </c>
      <c r="O392">
        <f>IF([1]metadata!O392="","",[1]metadata!O392)</f>
        <v>36.647778000000002</v>
      </c>
      <c r="P392">
        <f>IF([1]metadata!P392="","",[1]metadata!P392)</f>
        <v>138.30972199999999</v>
      </c>
      <c r="Q392" t="str">
        <f>IF([1]metadata!Q392="","",[1]metadata!Q392)</f>
        <v/>
      </c>
      <c r="R392" t="str">
        <f>IF([1]metadata!R392="","",[1]metadata!R392)</f>
        <v/>
      </c>
      <c r="S392" t="str">
        <f>IF([1]metadata!S392="","",[1]metadata!S392)</f>
        <v/>
      </c>
      <c r="T392" t="str">
        <f>IF([1]metadata!T392="","",[1]metadata!T392)</f>
        <v>NA</v>
      </c>
      <c r="U392" t="str">
        <f>IF([1]metadata!U392="","",[1]metadata!U392)</f>
        <v/>
      </c>
      <c r="V392" t="str">
        <f>IF([1]metadata!V392="","",[1]metadata!V392)</f>
        <v/>
      </c>
      <c r="W392">
        <f>IF([1]metadata!W392="","",[1]metadata!W392)</f>
        <v>54</v>
      </c>
      <c r="X392" t="str">
        <f>IF([1]metadata!X392="","",[1]metadata!X392)</f>
        <v/>
      </c>
      <c r="Y392" t="str">
        <f>IF([1]metadata!Y392="","",[1]metadata!Y392)</f>
        <v/>
      </c>
      <c r="Z392" t="str">
        <f>IF([1]metadata!Z392="","",[1]metadata!Z392)</f>
        <v/>
      </c>
    </row>
    <row r="393" spans="1:26" hidden="1" x14ac:dyDescent="0.3">
      <c r="A393">
        <f>IF([1]metadata!A393="","",[1]metadata!A393)</f>
        <v>54</v>
      </c>
      <c r="B393" t="str">
        <f>IF([1]metadata!B393="","",[1]metadata!B393)</f>
        <v>54-Hamamatsu</v>
      </c>
      <c r="C393" t="str">
        <f>IF([1]metadata!C393="","",[1]metadata!C393)</f>
        <v>UJIYE, T</v>
      </c>
      <c r="D393" t="str">
        <f>IF([1]metadata!D393="","",[1]metadata!D393)</f>
        <v>STUDIES ON THE DIAPAUSE OF THE APPLE LEAF MINER, PHYLLONORYCTER-RINGONIELLA (MATSUMURA) (LEPIDOPTERA, GRACILLARIIDAE) .3. THE GEOGRAPHICAL VARIATION IN THE PHOTOPERIODIC RESPONSES ON THE INDUCTION OF DIAPAUSE</v>
      </c>
      <c r="E393" t="str">
        <f>IF([1]metadata!E393="","",[1]metadata!E393)</f>
        <v/>
      </c>
      <c r="F393" t="str">
        <f>IF([1]metadata!F393="","",[1]metadata!F393)</f>
        <v>y</v>
      </c>
      <c r="G393" t="str">
        <f>IF([1]metadata!G393="","",[1]metadata!G393)</f>
        <v>a</v>
      </c>
      <c r="H393" t="str">
        <f>IF([1]metadata!H393="","",[1]metadata!H393)</f>
        <v>i</v>
      </c>
      <c r="I393">
        <f>IF([1]metadata!I393="","",[1]metadata!I393)</f>
        <v>5</v>
      </c>
      <c r="J393">
        <f>IF([1]metadata!J393="",0,[1]metadata!J393)</f>
        <v>4</v>
      </c>
      <c r="K393" t="str">
        <f>IF([1]metadata!K393="","",[1]metadata!K393)</f>
        <v/>
      </c>
      <c r="L393" t="str">
        <f>IF([1]metadata!L393="","",[1]metadata!L393)</f>
        <v>phyllonorycter ringoniella</v>
      </c>
      <c r="M393" t="str">
        <f>IF([1]metadata!M393="","",[1]metadata!M393)</f>
        <v>lepidoptera</v>
      </c>
      <c r="N393" t="str">
        <f>IF([1]metadata!N393="","",[1]metadata!N393)</f>
        <v>Hamamatsu</v>
      </c>
      <c r="O393">
        <f>IF([1]metadata!O393="","",[1]metadata!O393)</f>
        <v>34.710892000000001</v>
      </c>
      <c r="P393">
        <f>IF([1]metadata!P393="","",[1]metadata!P393)</f>
        <v>137.72608600000001</v>
      </c>
      <c r="Q393" t="str">
        <f>IF([1]metadata!Q393="","",[1]metadata!Q393)</f>
        <v/>
      </c>
      <c r="R393" t="str">
        <f>IF([1]metadata!R393="","",[1]metadata!R393)</f>
        <v/>
      </c>
      <c r="S393" t="str">
        <f>IF([1]metadata!S393="","",[1]metadata!S393)</f>
        <v/>
      </c>
      <c r="T393" t="str">
        <f>IF([1]metadata!T393="","",[1]metadata!T393)</f>
        <v>NA</v>
      </c>
      <c r="U393" t="str">
        <f>IF([1]metadata!U393="","",[1]metadata!U393)</f>
        <v/>
      </c>
      <c r="V393" t="str">
        <f>IF([1]metadata!V393="","",[1]metadata!V393)</f>
        <v/>
      </c>
      <c r="W393">
        <f>IF([1]metadata!W393="","",[1]metadata!W393)</f>
        <v>54</v>
      </c>
      <c r="X393" t="str">
        <f>IF([1]metadata!X393="","",[1]metadata!X393)</f>
        <v/>
      </c>
      <c r="Y393" t="str">
        <f>IF([1]metadata!Y393="","",[1]metadata!Y393)</f>
        <v/>
      </c>
      <c r="Z393" t="str">
        <f>IF([1]metadata!Z393="","",[1]metadata!Z393)</f>
        <v/>
      </c>
    </row>
    <row r="394" spans="1:26" hidden="1" x14ac:dyDescent="0.3">
      <c r="A394">
        <f>IF([1]metadata!A394="","",[1]metadata!A394)</f>
        <v>54</v>
      </c>
      <c r="B394" t="str">
        <f>IF([1]metadata!B394="","",[1]metadata!B394)</f>
        <v>54-Nimi</v>
      </c>
      <c r="C394" t="str">
        <f>IF([1]metadata!C394="","",[1]metadata!C394)</f>
        <v>UJIYE, T</v>
      </c>
      <c r="D394" t="str">
        <f>IF([1]metadata!D394="","",[1]metadata!D394)</f>
        <v>STUDIES ON THE DIAPAUSE OF THE APPLE LEAF MINER, PHYLLONORYCTER-RINGONIELLA (MATSUMURA) (LEPIDOPTERA, GRACILLARIIDAE) .3. THE GEOGRAPHICAL VARIATION IN THE PHOTOPERIODIC RESPONSES ON THE INDUCTION OF DIAPAUSE</v>
      </c>
      <c r="E394" t="str">
        <f>IF([1]metadata!E394="","",[1]metadata!E394)</f>
        <v/>
      </c>
      <c r="F394" t="str">
        <f>IF([1]metadata!F394="","",[1]metadata!F394)</f>
        <v>y</v>
      </c>
      <c r="G394" t="str">
        <f>IF([1]metadata!G394="","",[1]metadata!G394)</f>
        <v>a</v>
      </c>
      <c r="H394" t="str">
        <f>IF([1]metadata!H394="","",[1]metadata!H394)</f>
        <v>i</v>
      </c>
      <c r="I394">
        <f>IF([1]metadata!I394="","",[1]metadata!I394)</f>
        <v>5</v>
      </c>
      <c r="J394">
        <f>IF([1]metadata!J394="",0,[1]metadata!J394)</f>
        <v>4</v>
      </c>
      <c r="K394" t="str">
        <f>IF([1]metadata!K394="","",[1]metadata!K394)</f>
        <v/>
      </c>
      <c r="L394" t="str">
        <f>IF([1]metadata!L394="","",[1]metadata!L394)</f>
        <v>phyllonorycter ringoniella</v>
      </c>
      <c r="M394" t="str">
        <f>IF([1]metadata!M394="","",[1]metadata!M394)</f>
        <v>lepidoptera</v>
      </c>
      <c r="N394" t="str">
        <f>IF([1]metadata!N394="","",[1]metadata!N394)</f>
        <v>Nimi</v>
      </c>
      <c r="O394">
        <f>IF([1]metadata!O394="","",[1]metadata!O394)</f>
        <v>34.973880000000001</v>
      </c>
      <c r="P394">
        <f>IF([1]metadata!P394="","",[1]metadata!P394)</f>
        <v>133.47305</v>
      </c>
      <c r="Q394" t="str">
        <f>IF([1]metadata!Q394="","",[1]metadata!Q394)</f>
        <v/>
      </c>
      <c r="R394">
        <f>IF([1]metadata!R394="","",[1]metadata!R394)</f>
        <v>400</v>
      </c>
      <c r="S394" t="str">
        <f>IF([1]metadata!S394="","",[1]metadata!S394)</f>
        <v/>
      </c>
      <c r="T394" t="str">
        <f>IF([1]metadata!T394="","",[1]metadata!T394)</f>
        <v>NA</v>
      </c>
      <c r="U394" t="str">
        <f>IF([1]metadata!U394="","",[1]metadata!U394)</f>
        <v/>
      </c>
      <c r="V394" t="str">
        <f>IF([1]metadata!V394="","",[1]metadata!V394)</f>
        <v/>
      </c>
      <c r="W394">
        <f>IF([1]metadata!W394="","",[1]metadata!W394)</f>
        <v>54</v>
      </c>
      <c r="X394" t="str">
        <f>IF([1]metadata!X394="","",[1]metadata!X394)</f>
        <v/>
      </c>
      <c r="Y394" t="str">
        <f>IF([1]metadata!Y394="","",[1]metadata!Y394)</f>
        <v/>
      </c>
      <c r="Z394" t="str">
        <f>IF([1]metadata!Z394="","",[1]metadata!Z394)</f>
        <v/>
      </c>
    </row>
    <row r="395" spans="1:26" hidden="1" x14ac:dyDescent="0.3">
      <c r="A395">
        <f>IF([1]metadata!A395="","",[1]metadata!A395)</f>
        <v>54</v>
      </c>
      <c r="B395" t="str">
        <f>IF([1]metadata!B395="","",[1]metadata!B395)</f>
        <v>54-Amagi</v>
      </c>
      <c r="C395" t="str">
        <f>IF([1]metadata!C395="","",[1]metadata!C395)</f>
        <v>UJIYE, T</v>
      </c>
      <c r="D395" t="str">
        <f>IF([1]metadata!D395="","",[1]metadata!D395)</f>
        <v>STUDIES ON THE DIAPAUSE OF THE APPLE LEAF MINER, PHYLLONORYCTER-RINGONIELLA (MATSUMURA) (LEPIDOPTERA, GRACILLARIIDAE) .3. THE GEOGRAPHICAL VARIATION IN THE PHOTOPERIODIC RESPONSES ON THE INDUCTION OF DIAPAUSE</v>
      </c>
      <c r="E395" t="str">
        <f>IF([1]metadata!E395="","",[1]metadata!E395)</f>
        <v/>
      </c>
      <c r="F395" t="str">
        <f>IF([1]metadata!F395="","",[1]metadata!F395)</f>
        <v>y</v>
      </c>
      <c r="G395" t="str">
        <f>IF([1]metadata!G395="","",[1]metadata!G395)</f>
        <v>a</v>
      </c>
      <c r="H395" t="str">
        <f>IF([1]metadata!H395="","",[1]metadata!H395)</f>
        <v>i</v>
      </c>
      <c r="I395">
        <f>IF([1]metadata!I395="","",[1]metadata!I395)</f>
        <v>5</v>
      </c>
      <c r="J395">
        <f>IF([1]metadata!J395="",0,[1]metadata!J395)</f>
        <v>4</v>
      </c>
      <c r="K395" t="str">
        <f>IF([1]metadata!K395="","",[1]metadata!K395)</f>
        <v/>
      </c>
      <c r="L395" t="str">
        <f>IF([1]metadata!L395="","",[1]metadata!L395)</f>
        <v>phyllonorycter ringoniella</v>
      </c>
      <c r="M395" t="str">
        <f>IF([1]metadata!M395="","",[1]metadata!M395)</f>
        <v>lepidoptera</v>
      </c>
      <c r="N395" t="str">
        <f>IF([1]metadata!N395="","",[1]metadata!N395)</f>
        <v>Amagi</v>
      </c>
      <c r="O395">
        <f>IF([1]metadata!O395="","",[1]metadata!O395)</f>
        <v>33.423411000000002</v>
      </c>
      <c r="P395">
        <f>IF([1]metadata!P395="","",[1]metadata!P395)</f>
        <v>130.665569</v>
      </c>
      <c r="Q395" t="str">
        <f>IF([1]metadata!Q395="","",[1]metadata!Q395)</f>
        <v/>
      </c>
      <c r="R395" t="str">
        <f>IF([1]metadata!R395="","",[1]metadata!R395)</f>
        <v/>
      </c>
      <c r="S395" t="str">
        <f>IF([1]metadata!S395="","",[1]metadata!S395)</f>
        <v/>
      </c>
      <c r="T395" t="str">
        <f>IF([1]metadata!T395="","",[1]metadata!T395)</f>
        <v>NA</v>
      </c>
      <c r="U395" t="str">
        <f>IF([1]metadata!U395="","",[1]metadata!U395)</f>
        <v/>
      </c>
      <c r="V395" t="str">
        <f>IF([1]metadata!V395="","",[1]metadata!V395)</f>
        <v/>
      </c>
      <c r="W395">
        <f>IF([1]metadata!W395="","",[1]metadata!W395)</f>
        <v>54</v>
      </c>
      <c r="X395" t="str">
        <f>IF([1]metadata!X395="","",[1]metadata!X395)</f>
        <v/>
      </c>
      <c r="Y395" t="str">
        <f>IF([1]metadata!Y395="","",[1]metadata!Y395)</f>
        <v/>
      </c>
      <c r="Z395" t="str">
        <f>IF([1]metadata!Z395="","",[1]metadata!Z395)</f>
        <v/>
      </c>
    </row>
    <row r="396" spans="1:26" hidden="1" x14ac:dyDescent="0.3">
      <c r="A396">
        <f>IF([1]metadata!A396="","",[1]metadata!A396)</f>
        <v>55</v>
      </c>
      <c r="B396" t="str">
        <f>IF([1]metadata!B396="","",[1]metadata!B396)</f>
        <v>55-BRU</v>
      </c>
      <c r="C396" t="str">
        <f>IF([1]metadata!C396="","",[1]metadata!C396)</f>
        <v>Urbanski, J; Mogi, M; O'Donnell, D; DeCotiis, M; Toma, T; Armbruster, P</v>
      </c>
      <c r="D396" t="str">
        <f>IF([1]metadata!D396="","",[1]metadata!D396)</f>
        <v>Rapid Adaptive Evolution of Photoperiodic Response during Invasion and Range Expansion across a Climatic Gradient</v>
      </c>
      <c r="E396" t="str">
        <f>IF([1]metadata!E396="","",[1]metadata!E396)</f>
        <v>10.1086/664709</v>
      </c>
      <c r="F396" t="str">
        <f>IF([1]metadata!F396="","",[1]metadata!F396)</f>
        <v>y</v>
      </c>
      <c r="G396" t="str">
        <f>IF([1]metadata!G396="","",[1]metadata!G396)</f>
        <v>a</v>
      </c>
      <c r="H396" t="str">
        <f>IF([1]metadata!H396="","",[1]metadata!H396)</f>
        <v>i</v>
      </c>
      <c r="I396">
        <f>IF([1]metadata!I396="","",[1]metadata!I396)</f>
        <v>21</v>
      </c>
      <c r="J396">
        <f>IF([1]metadata!J396="",0,[1]metadata!J396)</f>
        <v>12</v>
      </c>
      <c r="K396" t="str">
        <f>IF([1]metadata!K396="","",[1]metadata!K396)</f>
        <v/>
      </c>
      <c r="L396" t="str">
        <f>IF([1]metadata!L396="","",[1]metadata!L396)</f>
        <v>Aedes albopictus</v>
      </c>
      <c r="M396" t="str">
        <f>IF([1]metadata!M396="","",[1]metadata!M396)</f>
        <v>diptera</v>
      </c>
      <c r="N396" t="str">
        <f>IF([1]metadata!N396="","",[1]metadata!N396)</f>
        <v>BRU</v>
      </c>
      <c r="O396">
        <f>IF([1]metadata!O396="","",[1]metadata!O396)</f>
        <v>31.116666666666667</v>
      </c>
      <c r="P396">
        <f>IF([1]metadata!P396="","",[1]metadata!P396)</f>
        <v>-81.466666666666697</v>
      </c>
      <c r="Q396" t="str">
        <f>IF([1]metadata!Q396="","",[1]metadata!Q396)</f>
        <v/>
      </c>
      <c r="R396" t="str">
        <f>IF([1]metadata!R396="","",[1]metadata!R396)</f>
        <v/>
      </c>
      <c r="S396" t="str">
        <f>IF([1]metadata!S396="","",[1]metadata!S396)</f>
        <v/>
      </c>
      <c r="T396">
        <f>IF([1]metadata!T396="","",[1]metadata!T396)</f>
        <v>386.5</v>
      </c>
      <c r="U396" t="str">
        <f>IF([1]metadata!U396="","",[1]metadata!U396)</f>
        <v>acc</v>
      </c>
      <c r="V396" t="str">
        <f>IF([1]metadata!V396="","",[1]metadata!V396)</f>
        <v/>
      </c>
      <c r="W396" t="str">
        <f>IF([1]metadata!W396="","",[1]metadata!W396)</f>
        <v>55-1</v>
      </c>
      <c r="X396" t="str">
        <f>IF([1]metadata!X396="","",[1]metadata!X396)</f>
        <v/>
      </c>
      <c r="Y396" t="str">
        <f>IF([1]metadata!Y396="","",[1]metadata!Y396)</f>
        <v/>
      </c>
      <c r="Z396" t="str">
        <f>IF([1]metadata!Z396="","",[1]metadata!Z396)</f>
        <v/>
      </c>
    </row>
    <row r="397" spans="1:26" hidden="1" x14ac:dyDescent="0.3">
      <c r="A397">
        <f>IF([1]metadata!A397="","",[1]metadata!A397)</f>
        <v>55</v>
      </c>
      <c r="B397" t="str">
        <f>IF([1]metadata!B397="","",[1]metadata!B397)</f>
        <v>55-HIR</v>
      </c>
      <c r="C397" t="str">
        <f>IF([1]metadata!C397="","",[1]metadata!C397)</f>
        <v>Urbanski, J; Mogi, M; O'Donnell, D; DeCotiis, M; Toma, T; Armbruster, P</v>
      </c>
      <c r="D397" t="str">
        <f>IF([1]metadata!D397="","",[1]metadata!D397)</f>
        <v>Rapid Adaptive Evolution of Photoperiodic Response during Invasion and Range Expansion across a Climatic Gradient</v>
      </c>
      <c r="E397" t="str">
        <f>IF([1]metadata!E397="","",[1]metadata!E397)</f>
        <v>10.1086/664709</v>
      </c>
      <c r="F397" t="str">
        <f>IF([1]metadata!F397="","",[1]metadata!F397)</f>
        <v>y</v>
      </c>
      <c r="G397" t="str">
        <f>IF([1]metadata!G397="","",[1]metadata!G397)</f>
        <v>a</v>
      </c>
      <c r="H397" t="str">
        <f>IF([1]metadata!H397="","",[1]metadata!H397)</f>
        <v>i</v>
      </c>
      <c r="I397">
        <f>IF([1]metadata!I397="","",[1]metadata!I397)</f>
        <v>21</v>
      </c>
      <c r="J397">
        <f>IF([1]metadata!J397="",0,[1]metadata!J397)</f>
        <v>12</v>
      </c>
      <c r="K397" t="str">
        <f>IF([1]metadata!K397="","",[1]metadata!K397)</f>
        <v/>
      </c>
      <c r="L397" t="str">
        <f>IF([1]metadata!L397="","",[1]metadata!L397)</f>
        <v>Aedes albopictus</v>
      </c>
      <c r="M397" t="str">
        <f>IF([1]metadata!M397="","",[1]metadata!M397)</f>
        <v>diptera</v>
      </c>
      <c r="N397" t="str">
        <f>IF([1]metadata!N397="","",[1]metadata!N397)</f>
        <v>HIR</v>
      </c>
      <c r="O397">
        <f>IF([1]metadata!O397="","",[1]metadata!O397)</f>
        <v>34.383333333333333</v>
      </c>
      <c r="P397">
        <f>IF([1]metadata!P397="","",[1]metadata!P397)</f>
        <v>132.46666666666667</v>
      </c>
      <c r="Q397" t="str">
        <f>IF([1]metadata!Q397="","",[1]metadata!Q397)</f>
        <v/>
      </c>
      <c r="R397" t="str">
        <f>IF([1]metadata!R397="","",[1]metadata!R397)</f>
        <v/>
      </c>
      <c r="S397" t="str">
        <f>IF([1]metadata!S397="","",[1]metadata!S397)</f>
        <v/>
      </c>
      <c r="T397">
        <f>IF([1]metadata!T397="","",[1]metadata!T397)</f>
        <v>398.5</v>
      </c>
      <c r="U397" t="str">
        <f>IF([1]metadata!U397="","",[1]metadata!U397)</f>
        <v>acc</v>
      </c>
      <c r="V397" t="str">
        <f>IF([1]metadata!V397="","",[1]metadata!V397)</f>
        <v/>
      </c>
      <c r="W397" t="str">
        <f>IF([1]metadata!W397="","",[1]metadata!W397)</f>
        <v>55-2</v>
      </c>
      <c r="X397" t="str">
        <f>IF([1]metadata!X397="","",[1]metadata!X397)</f>
        <v/>
      </c>
      <c r="Y397" t="str">
        <f>IF([1]metadata!Y397="","",[1]metadata!Y397)</f>
        <v/>
      </c>
      <c r="Z397" t="str">
        <f>IF([1]metadata!Z397="","",[1]metadata!Z397)</f>
        <v/>
      </c>
    </row>
    <row r="398" spans="1:26" hidden="1" x14ac:dyDescent="0.3">
      <c r="A398">
        <f>IF([1]metadata!A398="","",[1]metadata!A398)</f>
        <v>55</v>
      </c>
      <c r="B398" t="str">
        <f>IF([1]metadata!B398="","",[1]metadata!B398)</f>
        <v>55-JACK</v>
      </c>
      <c r="C398" t="str">
        <f>IF([1]metadata!C398="","",[1]metadata!C398)</f>
        <v>Urbanski, J; Mogi, M; O'Donnell, D; DeCotiis, M; Toma, T; Armbruster, P</v>
      </c>
      <c r="D398" t="str">
        <f>IF([1]metadata!D398="","",[1]metadata!D398)</f>
        <v>Rapid Adaptive Evolution of Photoperiodic Response during Invasion and Range Expansion across a Climatic Gradient</v>
      </c>
      <c r="E398" t="str">
        <f>IF([1]metadata!E398="","",[1]metadata!E398)</f>
        <v>10.1086/664709</v>
      </c>
      <c r="F398" t="str">
        <f>IF([1]metadata!F398="","",[1]metadata!F398)</f>
        <v>y</v>
      </c>
      <c r="G398" t="str">
        <f>IF([1]metadata!G398="","",[1]metadata!G398)</f>
        <v>a</v>
      </c>
      <c r="H398" t="str">
        <f>IF([1]metadata!H398="","",[1]metadata!H398)</f>
        <v>i</v>
      </c>
      <c r="I398">
        <f>IF([1]metadata!I398="","",[1]metadata!I398)</f>
        <v>21</v>
      </c>
      <c r="J398">
        <f>IF([1]metadata!J398="",0,[1]metadata!J398)</f>
        <v>12</v>
      </c>
      <c r="K398" t="str">
        <f>IF([1]metadata!K398="","",[1]metadata!K398)</f>
        <v/>
      </c>
      <c r="L398" t="str">
        <f>IF([1]metadata!L398="","",[1]metadata!L398)</f>
        <v>Aedes albopictus</v>
      </c>
      <c r="M398" t="str">
        <f>IF([1]metadata!M398="","",[1]metadata!M398)</f>
        <v>diptera</v>
      </c>
      <c r="N398" t="str">
        <f>IF([1]metadata!N398="","",[1]metadata!N398)</f>
        <v>JACK</v>
      </c>
      <c r="O398">
        <f>IF([1]metadata!O398="","",[1]metadata!O398)</f>
        <v>30.316666666666666</v>
      </c>
      <c r="P398">
        <f>IF([1]metadata!P398="","",[1]metadata!P398)</f>
        <v>-81.783333333333303</v>
      </c>
      <c r="Q398" t="str">
        <f>IF([1]metadata!Q398="","",[1]metadata!Q398)</f>
        <v/>
      </c>
      <c r="R398" t="str">
        <f>IF([1]metadata!R398="","",[1]metadata!R398)</f>
        <v/>
      </c>
      <c r="S398" t="str">
        <f>IF([1]metadata!S398="","",[1]metadata!S398)</f>
        <v/>
      </c>
      <c r="T398">
        <f>IF([1]metadata!T398="","",[1]metadata!T398)</f>
        <v>410.5</v>
      </c>
      <c r="U398" t="str">
        <f>IF([1]metadata!U398="","",[1]metadata!U398)</f>
        <v>acc</v>
      </c>
      <c r="V398" t="str">
        <f>IF([1]metadata!V398="","",[1]metadata!V398)</f>
        <v/>
      </c>
      <c r="W398" t="str">
        <f>IF([1]metadata!W398="","",[1]metadata!W398)</f>
        <v>55-3</v>
      </c>
      <c r="X398" t="str">
        <f>IF([1]metadata!X398="","",[1]metadata!X398)</f>
        <v/>
      </c>
      <c r="Y398" t="str">
        <f>IF([1]metadata!Y398="","",[1]metadata!Y398)</f>
        <v/>
      </c>
      <c r="Z398" t="str">
        <f>IF([1]metadata!Z398="","",[1]metadata!Z398)</f>
        <v/>
      </c>
    </row>
    <row r="399" spans="1:26" hidden="1" x14ac:dyDescent="0.3">
      <c r="A399">
        <f>IF([1]metadata!A399="","",[1]metadata!A399)</f>
        <v>55</v>
      </c>
      <c r="B399" t="str">
        <f>IF([1]metadata!B399="","",[1]metadata!B399)</f>
        <v>55-KHO</v>
      </c>
      <c r="C399" t="str">
        <f>IF([1]metadata!C399="","",[1]metadata!C399)</f>
        <v>Urbanski, J; Mogi, M; O'Donnell, D; DeCotiis, M; Toma, T; Armbruster, P</v>
      </c>
      <c r="D399" t="str">
        <f>IF([1]metadata!D399="","",[1]metadata!D399)</f>
        <v>Rapid Adaptive Evolution of Photoperiodic Response during Invasion and Range Expansion across a Climatic Gradient</v>
      </c>
      <c r="E399" t="str">
        <f>IF([1]metadata!E399="","",[1]metadata!E399)</f>
        <v>10.1086/664709</v>
      </c>
      <c r="F399" t="str">
        <f>IF([1]metadata!F399="","",[1]metadata!F399)</f>
        <v>y</v>
      </c>
      <c r="G399" t="str">
        <f>IF([1]metadata!G399="","",[1]metadata!G399)</f>
        <v>a</v>
      </c>
      <c r="H399" t="str">
        <f>IF([1]metadata!H399="","",[1]metadata!H399)</f>
        <v>i</v>
      </c>
      <c r="I399">
        <f>IF([1]metadata!I399="","",[1]metadata!I399)</f>
        <v>21</v>
      </c>
      <c r="J399">
        <f>IF([1]metadata!J399="",0,[1]metadata!J399)</f>
        <v>12</v>
      </c>
      <c r="K399" t="str">
        <f>IF([1]metadata!K399="","",[1]metadata!K399)</f>
        <v/>
      </c>
      <c r="L399" t="str">
        <f>IF([1]metadata!L399="","",[1]metadata!L399)</f>
        <v>Aedes albopictus</v>
      </c>
      <c r="M399" t="str">
        <f>IF([1]metadata!M399="","",[1]metadata!M399)</f>
        <v>diptera</v>
      </c>
      <c r="N399" t="str">
        <f>IF([1]metadata!N399="","",[1]metadata!N399)</f>
        <v>KHO</v>
      </c>
      <c r="O399">
        <f>IF([1]metadata!O399="","",[1]metadata!O399)</f>
        <v>37.366666666666667</v>
      </c>
      <c r="P399">
        <f>IF([1]metadata!P399="","",[1]metadata!P399)</f>
        <v>140.36666666666667</v>
      </c>
      <c r="Q399" t="str">
        <f>IF([1]metadata!Q399="","",[1]metadata!Q399)</f>
        <v/>
      </c>
      <c r="R399" t="str">
        <f>IF([1]metadata!R399="","",[1]metadata!R399)</f>
        <v/>
      </c>
      <c r="S399" t="str">
        <f>IF([1]metadata!S399="","",[1]metadata!S399)</f>
        <v/>
      </c>
      <c r="T399">
        <f>IF([1]metadata!T399="","",[1]metadata!T399)</f>
        <v>422.5</v>
      </c>
      <c r="U399" t="str">
        <f>IF([1]metadata!U399="","",[1]metadata!U399)</f>
        <v>acc</v>
      </c>
      <c r="V399" t="str">
        <f>IF([1]metadata!V399="","",[1]metadata!V399)</f>
        <v/>
      </c>
      <c r="W399" t="str">
        <f>IF([1]metadata!W399="","",[1]metadata!W399)</f>
        <v>55-4</v>
      </c>
      <c r="X399" t="str">
        <f>IF([1]metadata!X399="","",[1]metadata!X399)</f>
        <v/>
      </c>
      <c r="Y399" t="str">
        <f>IF([1]metadata!Y399="","",[1]metadata!Y399)</f>
        <v/>
      </c>
      <c r="Z399" t="str">
        <f>IF([1]metadata!Z399="","",[1]metadata!Z399)</f>
        <v/>
      </c>
    </row>
    <row r="400" spans="1:26" hidden="1" x14ac:dyDescent="0.3">
      <c r="A400">
        <f>IF([1]metadata!A400="","",[1]metadata!A400)</f>
        <v>55</v>
      </c>
      <c r="B400" t="str">
        <f>IF([1]metadata!B400="","",[1]metadata!B400)</f>
        <v>55-MAN</v>
      </c>
      <c r="C400" t="str">
        <f>IF([1]metadata!C400="","",[1]metadata!C400)</f>
        <v>Urbanski, J; Mogi, M; O'Donnell, D; DeCotiis, M; Toma, T; Armbruster, P</v>
      </c>
      <c r="D400" t="str">
        <f>IF([1]metadata!D400="","",[1]metadata!D400)</f>
        <v>Rapid Adaptive Evolution of Photoperiodic Response during Invasion and Range Expansion across a Climatic Gradient</v>
      </c>
      <c r="E400" t="str">
        <f>IF([1]metadata!E400="","",[1]metadata!E400)</f>
        <v>10.1086/664709</v>
      </c>
      <c r="F400" t="str">
        <f>IF([1]metadata!F400="","",[1]metadata!F400)</f>
        <v>y</v>
      </c>
      <c r="G400" t="str">
        <f>IF([1]metadata!G400="","",[1]metadata!G400)</f>
        <v>a</v>
      </c>
      <c r="H400" t="str">
        <f>IF([1]metadata!H400="","",[1]metadata!H400)</f>
        <v>i</v>
      </c>
      <c r="I400">
        <f>IF([1]metadata!I400="","",[1]metadata!I400)</f>
        <v>21</v>
      </c>
      <c r="J400">
        <f>IF([1]metadata!J400="",0,[1]metadata!J400)</f>
        <v>12</v>
      </c>
      <c r="K400" t="str">
        <f>IF([1]metadata!K400="","",[1]metadata!K400)</f>
        <v/>
      </c>
      <c r="L400" t="str">
        <f>IF([1]metadata!L400="","",[1]metadata!L400)</f>
        <v>Aedes albopictus</v>
      </c>
      <c r="M400" t="str">
        <f>IF([1]metadata!M400="","",[1]metadata!M400)</f>
        <v>diptera</v>
      </c>
      <c r="N400" t="str">
        <f>IF([1]metadata!N400="","",[1]metadata!N400)</f>
        <v>MAN</v>
      </c>
      <c r="O400">
        <f>IF([1]metadata!O400="","",[1]metadata!O400)</f>
        <v>38.616666666666667</v>
      </c>
      <c r="P400">
        <f>IF([1]metadata!P400="","",[1]metadata!P400)</f>
        <v>-77.4166666666667</v>
      </c>
      <c r="Q400" t="str">
        <f>IF([1]metadata!Q400="","",[1]metadata!Q400)</f>
        <v/>
      </c>
      <c r="R400" t="str">
        <f>IF([1]metadata!R400="","",[1]metadata!R400)</f>
        <v/>
      </c>
      <c r="S400" t="str">
        <f>IF([1]metadata!S400="","",[1]metadata!S400)</f>
        <v/>
      </c>
      <c r="T400">
        <f>IF([1]metadata!T400="","",[1]metadata!T400)</f>
        <v>434.5</v>
      </c>
      <c r="U400" t="str">
        <f>IF([1]metadata!U400="","",[1]metadata!U400)</f>
        <v>acc</v>
      </c>
      <c r="V400" t="str">
        <f>IF([1]metadata!V400="","",[1]metadata!V400)</f>
        <v/>
      </c>
      <c r="W400" t="str">
        <f>IF([1]metadata!W400="","",[1]metadata!W400)</f>
        <v>55-5</v>
      </c>
      <c r="X400" t="str">
        <f>IF([1]metadata!X400="","",[1]metadata!X400)</f>
        <v/>
      </c>
      <c r="Y400" t="str">
        <f>IF([1]metadata!Y400="","",[1]metadata!Y400)</f>
        <v/>
      </c>
      <c r="Z400" t="str">
        <f>IF([1]metadata!Z400="","",[1]metadata!Z400)</f>
        <v/>
      </c>
    </row>
    <row r="401" spans="1:26" hidden="1" x14ac:dyDescent="0.3">
      <c r="A401">
        <f>IF([1]metadata!A401="","",[1]metadata!A401)</f>
        <v>55</v>
      </c>
      <c r="B401" t="str">
        <f>IF([1]metadata!B401="","",[1]metadata!B401)</f>
        <v>55-MEL</v>
      </c>
      <c r="C401" t="str">
        <f>IF([1]metadata!C401="","",[1]metadata!C401)</f>
        <v>Urbanski, J; Mogi, M; O'Donnell, D; DeCotiis, M; Toma, T; Armbruster, P</v>
      </c>
      <c r="D401" t="str">
        <f>IF([1]metadata!D401="","",[1]metadata!D401)</f>
        <v>Rapid Adaptive Evolution of Photoperiodic Response during Invasion and Range Expansion across a Climatic Gradient</v>
      </c>
      <c r="E401" t="str">
        <f>IF([1]metadata!E401="","",[1]metadata!E401)</f>
        <v>10.1086/664709</v>
      </c>
      <c r="F401" t="str">
        <f>IF([1]metadata!F401="","",[1]metadata!F401)</f>
        <v>y</v>
      </c>
      <c r="G401" t="str">
        <f>IF([1]metadata!G401="","",[1]metadata!G401)</f>
        <v>a</v>
      </c>
      <c r="H401" t="str">
        <f>IF([1]metadata!H401="","",[1]metadata!H401)</f>
        <v>i</v>
      </c>
      <c r="I401">
        <f>IF([1]metadata!I401="","",[1]metadata!I401)</f>
        <v>21</v>
      </c>
      <c r="J401">
        <f>IF([1]metadata!J401="",0,[1]metadata!J401)</f>
        <v>12</v>
      </c>
      <c r="K401" t="str">
        <f>IF([1]metadata!K401="","",[1]metadata!K401)</f>
        <v/>
      </c>
      <c r="L401" t="str">
        <f>IF([1]metadata!L401="","",[1]metadata!L401)</f>
        <v>Aedes albopictus</v>
      </c>
      <c r="M401" t="str">
        <f>IF([1]metadata!M401="","",[1]metadata!M401)</f>
        <v>diptera</v>
      </c>
      <c r="N401" t="str">
        <f>IF([1]metadata!N401="","",[1]metadata!N401)</f>
        <v>MEL</v>
      </c>
      <c r="O401">
        <f>IF([1]metadata!O401="","",[1]metadata!O401)</f>
        <v>27.566666666666666</v>
      </c>
      <c r="P401">
        <f>IF([1]metadata!P401="","",[1]metadata!P401)</f>
        <v>-80.366666666666703</v>
      </c>
      <c r="Q401" t="str">
        <f>IF([1]metadata!Q401="","",[1]metadata!Q401)</f>
        <v/>
      </c>
      <c r="R401" t="str">
        <f>IF([1]metadata!R401="","",[1]metadata!R401)</f>
        <v/>
      </c>
      <c r="S401" t="str">
        <f>IF([1]metadata!S401="","",[1]metadata!S401)</f>
        <v/>
      </c>
      <c r="T401">
        <f>IF([1]metadata!T401="","",[1]metadata!T401)</f>
        <v>446.5</v>
      </c>
      <c r="U401" t="str">
        <f>IF([1]metadata!U401="","",[1]metadata!U401)</f>
        <v>acc</v>
      </c>
      <c r="V401" t="str">
        <f>IF([1]metadata!V401="","",[1]metadata!V401)</f>
        <v/>
      </c>
      <c r="W401" t="str">
        <f>IF([1]metadata!W401="","",[1]metadata!W401)</f>
        <v>55-6</v>
      </c>
      <c r="X401" t="str">
        <f>IF([1]metadata!X401="","",[1]metadata!X401)</f>
        <v/>
      </c>
      <c r="Y401" t="str">
        <f>IF([1]metadata!Y401="","",[1]metadata!Y401)</f>
        <v/>
      </c>
      <c r="Z401" t="str">
        <f>IF([1]metadata!Z401="","",[1]metadata!Z401)</f>
        <v/>
      </c>
    </row>
    <row r="402" spans="1:26" hidden="1" x14ac:dyDescent="0.3">
      <c r="A402">
        <f>IF([1]metadata!A402="","",[1]metadata!A402)</f>
        <v>55</v>
      </c>
      <c r="B402" t="str">
        <f>IF([1]metadata!B402="","",[1]metadata!B402)</f>
        <v>55-NEW</v>
      </c>
      <c r="C402" t="str">
        <f>IF([1]metadata!C402="","",[1]metadata!C402)</f>
        <v>Urbanski, J; Mogi, M; O'Donnell, D; DeCotiis, M; Toma, T; Armbruster, P</v>
      </c>
      <c r="D402" t="str">
        <f>IF([1]metadata!D402="","",[1]metadata!D402)</f>
        <v>Rapid Adaptive Evolution of Photoperiodic Response during Invasion and Range Expansion across a Climatic Gradient</v>
      </c>
      <c r="E402" t="str">
        <f>IF([1]metadata!E402="","",[1]metadata!E402)</f>
        <v>10.1086/664709</v>
      </c>
      <c r="F402" t="str">
        <f>IF([1]metadata!F402="","",[1]metadata!F402)</f>
        <v>y</v>
      </c>
      <c r="G402" t="str">
        <f>IF([1]metadata!G402="","",[1]metadata!G402)</f>
        <v>a</v>
      </c>
      <c r="H402" t="str">
        <f>IF([1]metadata!H402="","",[1]metadata!H402)</f>
        <v>i</v>
      </c>
      <c r="I402">
        <f>IF([1]metadata!I402="","",[1]metadata!I402)</f>
        <v>21</v>
      </c>
      <c r="J402">
        <f>IF([1]metadata!J402="",0,[1]metadata!J402)</f>
        <v>12</v>
      </c>
      <c r="K402" t="str">
        <f>IF([1]metadata!K402="","",[1]metadata!K402)</f>
        <v/>
      </c>
      <c r="L402" t="str">
        <f>IF([1]metadata!L402="","",[1]metadata!L402)</f>
        <v>Aedes albopictus</v>
      </c>
      <c r="M402" t="str">
        <f>IF([1]metadata!M402="","",[1]metadata!M402)</f>
        <v>diptera</v>
      </c>
      <c r="N402" t="str">
        <f>IF([1]metadata!N402="","",[1]metadata!N402)</f>
        <v>NEW</v>
      </c>
      <c r="O402">
        <f>IF([1]metadata!O402="","",[1]metadata!O402)</f>
        <v>40.716666666666669</v>
      </c>
      <c r="P402">
        <f>IF([1]metadata!P402="","",[1]metadata!P402)</f>
        <v>-74.066666666666706</v>
      </c>
      <c r="Q402" t="str">
        <f>IF([1]metadata!Q402="","",[1]metadata!Q402)</f>
        <v/>
      </c>
      <c r="R402" t="str">
        <f>IF([1]metadata!R402="","",[1]metadata!R402)</f>
        <v/>
      </c>
      <c r="S402" t="str">
        <f>IF([1]metadata!S402="","",[1]metadata!S402)</f>
        <v/>
      </c>
      <c r="T402">
        <f>IF([1]metadata!T402="","",[1]metadata!T402)</f>
        <v>458.5</v>
      </c>
      <c r="U402" t="str">
        <f>IF([1]metadata!U402="","",[1]metadata!U402)</f>
        <v>acc</v>
      </c>
      <c r="V402" t="str">
        <f>IF([1]metadata!V402="","",[1]metadata!V402)</f>
        <v/>
      </c>
      <c r="W402" t="str">
        <f>IF([1]metadata!W402="","",[1]metadata!W402)</f>
        <v>55-7</v>
      </c>
      <c r="X402" t="str">
        <f>IF([1]metadata!X402="","",[1]metadata!X402)</f>
        <v/>
      </c>
      <c r="Y402" t="str">
        <f>IF([1]metadata!Y402="","",[1]metadata!Y402)</f>
        <v/>
      </c>
      <c r="Z402" t="str">
        <f>IF([1]metadata!Z402="","",[1]metadata!Z402)</f>
        <v/>
      </c>
    </row>
    <row r="403" spans="1:26" hidden="1" x14ac:dyDescent="0.3">
      <c r="A403">
        <f>IF([1]metadata!A403="","",[1]metadata!A403)</f>
        <v>55</v>
      </c>
      <c r="B403" t="str">
        <f>IF([1]metadata!B403="","",[1]metadata!B403)</f>
        <v>55-NVA</v>
      </c>
      <c r="C403" t="str">
        <f>IF([1]metadata!C403="","",[1]metadata!C403)</f>
        <v>Urbanski, J; Mogi, M; O'Donnell, D; DeCotiis, M; Toma, T; Armbruster, P</v>
      </c>
      <c r="D403" t="str">
        <f>IF([1]metadata!D403="","",[1]metadata!D403)</f>
        <v>Rapid Adaptive Evolution of Photoperiodic Response during Invasion and Range Expansion across a Climatic Gradient</v>
      </c>
      <c r="E403" t="str">
        <f>IF([1]metadata!E403="","",[1]metadata!E403)</f>
        <v>10.1086/664709</v>
      </c>
      <c r="F403" t="str">
        <f>IF([1]metadata!F403="","",[1]metadata!F403)</f>
        <v>y</v>
      </c>
      <c r="G403" t="str">
        <f>IF([1]metadata!G403="","",[1]metadata!G403)</f>
        <v>a</v>
      </c>
      <c r="H403" t="str">
        <f>IF([1]metadata!H403="","",[1]metadata!H403)</f>
        <v>i</v>
      </c>
      <c r="I403">
        <f>IF([1]metadata!I403="","",[1]metadata!I403)</f>
        <v>21</v>
      </c>
      <c r="J403">
        <f>IF([1]metadata!J403="",0,[1]metadata!J403)</f>
        <v>12</v>
      </c>
      <c r="K403" t="str">
        <f>IF([1]metadata!K403="","",[1]metadata!K403)</f>
        <v/>
      </c>
      <c r="L403" t="str">
        <f>IF([1]metadata!L403="","",[1]metadata!L403)</f>
        <v>Aedes albopictus</v>
      </c>
      <c r="M403" t="str">
        <f>IF([1]metadata!M403="","",[1]metadata!M403)</f>
        <v>diptera</v>
      </c>
      <c r="N403" t="str">
        <f>IF([1]metadata!N403="","",[1]metadata!N403)</f>
        <v>NVA</v>
      </c>
      <c r="O403">
        <f>IF([1]metadata!O403="","",[1]metadata!O403)</f>
        <v>36.35</v>
      </c>
      <c r="P403">
        <f>IF([1]metadata!P403="","",[1]metadata!P403)</f>
        <v>-78.366666666666703</v>
      </c>
      <c r="Q403" t="str">
        <f>IF([1]metadata!Q403="","",[1]metadata!Q403)</f>
        <v/>
      </c>
      <c r="R403" t="str">
        <f>IF([1]metadata!R403="","",[1]metadata!R403)</f>
        <v/>
      </c>
      <c r="S403" t="str">
        <f>IF([1]metadata!S403="","",[1]metadata!S403)</f>
        <v/>
      </c>
      <c r="T403">
        <f>IF([1]metadata!T403="","",[1]metadata!T403)</f>
        <v>470.5</v>
      </c>
      <c r="U403" t="str">
        <f>IF([1]metadata!U403="","",[1]metadata!U403)</f>
        <v>acc</v>
      </c>
      <c r="V403" t="str">
        <f>IF([1]metadata!V403="","",[1]metadata!V403)</f>
        <v/>
      </c>
      <c r="W403" t="str">
        <f>IF([1]metadata!W403="","",[1]metadata!W403)</f>
        <v>55-8</v>
      </c>
      <c r="X403" t="str">
        <f>IF([1]metadata!X403="","",[1]metadata!X403)</f>
        <v/>
      </c>
      <c r="Y403" t="str">
        <f>IF([1]metadata!Y403="","",[1]metadata!Y403)</f>
        <v/>
      </c>
      <c r="Z403" t="str">
        <f>IF([1]metadata!Z403="","",[1]metadata!Z403)</f>
        <v/>
      </c>
    </row>
    <row r="404" spans="1:26" hidden="1" x14ac:dyDescent="0.3">
      <c r="A404">
        <f>IF([1]metadata!A404="","",[1]metadata!A404)</f>
        <v>55</v>
      </c>
      <c r="B404" t="str">
        <f>IF([1]metadata!B404="","",[1]metadata!B404)</f>
        <v>55-OKI</v>
      </c>
      <c r="C404" t="str">
        <f>IF([1]metadata!C404="","",[1]metadata!C404)</f>
        <v>Urbanski, J; Mogi, M; O'Donnell, D; DeCotiis, M; Toma, T; Armbruster, P</v>
      </c>
      <c r="D404" t="str">
        <f>IF([1]metadata!D404="","",[1]metadata!D404)</f>
        <v>Rapid Adaptive Evolution of Photoperiodic Response during Invasion and Range Expansion across a Climatic Gradient</v>
      </c>
      <c r="E404" t="str">
        <f>IF([1]metadata!E404="","",[1]metadata!E404)</f>
        <v>10.1086/664709</v>
      </c>
      <c r="F404" t="str">
        <f>IF([1]metadata!F404="","",[1]metadata!F404)</f>
        <v>y</v>
      </c>
      <c r="G404" t="str">
        <f>IF([1]metadata!G404="","",[1]metadata!G404)</f>
        <v>a</v>
      </c>
      <c r="H404" t="str">
        <f>IF([1]metadata!H404="","",[1]metadata!H404)</f>
        <v>i</v>
      </c>
      <c r="I404">
        <f>IF([1]metadata!I404="","",[1]metadata!I404)</f>
        <v>21</v>
      </c>
      <c r="J404">
        <f>IF([1]metadata!J404="",0,[1]metadata!J404)</f>
        <v>12</v>
      </c>
      <c r="K404" t="str">
        <f>IF([1]metadata!K404="","",[1]metadata!K404)</f>
        <v/>
      </c>
      <c r="L404" t="str">
        <f>IF([1]metadata!L404="","",[1]metadata!L404)</f>
        <v>Aedes albopictus</v>
      </c>
      <c r="M404" t="str">
        <f>IF([1]metadata!M404="","",[1]metadata!M404)</f>
        <v>diptera</v>
      </c>
      <c r="N404" t="str">
        <f>IF([1]metadata!N404="","",[1]metadata!N404)</f>
        <v>OKI</v>
      </c>
      <c r="O404">
        <f>IF([1]metadata!O404="","",[1]metadata!O404)</f>
        <v>26.216666666666665</v>
      </c>
      <c r="P404">
        <f>IF([1]metadata!P404="","",[1]metadata!P404)</f>
        <v>127.91666666666667</v>
      </c>
      <c r="Q404" t="str">
        <f>IF([1]metadata!Q404="","",[1]metadata!Q404)</f>
        <v/>
      </c>
      <c r="R404" t="str">
        <f>IF([1]metadata!R404="","",[1]metadata!R404)</f>
        <v/>
      </c>
      <c r="S404" t="str">
        <f>IF([1]metadata!S404="","",[1]metadata!S404)</f>
        <v/>
      </c>
      <c r="T404">
        <f>IF([1]metadata!T404="","",[1]metadata!T404)</f>
        <v>482.5</v>
      </c>
      <c r="U404" t="str">
        <f>IF([1]metadata!U404="","",[1]metadata!U404)</f>
        <v>acc</v>
      </c>
      <c r="V404" t="str">
        <f>IF([1]metadata!V404="","",[1]metadata!V404)</f>
        <v/>
      </c>
      <c r="W404" t="str">
        <f>IF([1]metadata!W404="","",[1]metadata!W404)</f>
        <v>55-9</v>
      </c>
      <c r="X404" t="str">
        <f>IF([1]metadata!X404="","",[1]metadata!X404)</f>
        <v/>
      </c>
      <c r="Y404" t="str">
        <f>IF([1]metadata!Y404="","",[1]metadata!Y404)</f>
        <v/>
      </c>
      <c r="Z404" t="str">
        <f>IF([1]metadata!Z404="","",[1]metadata!Z404)</f>
        <v/>
      </c>
    </row>
    <row r="405" spans="1:26" hidden="1" x14ac:dyDescent="0.3">
      <c r="A405">
        <f>IF([1]metadata!A405="","",[1]metadata!A405)</f>
        <v>55</v>
      </c>
      <c r="B405" t="str">
        <f>IF([1]metadata!B405="","",[1]metadata!B405)</f>
        <v>55-SHI</v>
      </c>
      <c r="C405" t="str">
        <f>IF([1]metadata!C405="","",[1]metadata!C405)</f>
        <v>Urbanski, J; Mogi, M; O'Donnell, D; DeCotiis, M; Toma, T; Armbruster, P</v>
      </c>
      <c r="D405" t="str">
        <f>IF([1]metadata!D405="","",[1]metadata!D405)</f>
        <v>Rapid Adaptive Evolution of Photoperiodic Response during Invasion and Range Expansion across a Climatic Gradient</v>
      </c>
      <c r="E405" t="str">
        <f>IF([1]metadata!E405="","",[1]metadata!E405)</f>
        <v>10.1086/664709</v>
      </c>
      <c r="F405" t="str">
        <f>IF([1]metadata!F405="","",[1]metadata!F405)</f>
        <v>y</v>
      </c>
      <c r="G405" t="str">
        <f>IF([1]metadata!G405="","",[1]metadata!G405)</f>
        <v>a</v>
      </c>
      <c r="H405" t="str">
        <f>IF([1]metadata!H405="","",[1]metadata!H405)</f>
        <v>i</v>
      </c>
      <c r="I405">
        <f>IF([1]metadata!I405="","",[1]metadata!I405)</f>
        <v>21</v>
      </c>
      <c r="J405">
        <f>IF([1]metadata!J405="",0,[1]metadata!J405)</f>
        <v>12</v>
      </c>
      <c r="K405" t="str">
        <f>IF([1]metadata!K405="","",[1]metadata!K405)</f>
        <v/>
      </c>
      <c r="L405" t="str">
        <f>IF([1]metadata!L405="","",[1]metadata!L405)</f>
        <v>Aedes albopictus</v>
      </c>
      <c r="M405" t="str">
        <f>IF([1]metadata!M405="","",[1]metadata!M405)</f>
        <v>diptera</v>
      </c>
      <c r="N405" t="str">
        <f>IF([1]metadata!N405="","",[1]metadata!N405)</f>
        <v>SHI</v>
      </c>
      <c r="O405">
        <f>IF([1]metadata!O405="","",[1]metadata!O405)</f>
        <v>34.016666666666666</v>
      </c>
      <c r="P405">
        <f>IF([1]metadata!P405="","",[1]metadata!P405)</f>
        <v>130.93333333333334</v>
      </c>
      <c r="Q405" t="str">
        <f>IF([1]metadata!Q405="","",[1]metadata!Q405)</f>
        <v/>
      </c>
      <c r="R405" t="str">
        <f>IF([1]metadata!R405="","",[1]metadata!R405)</f>
        <v/>
      </c>
      <c r="S405" t="str">
        <f>IF([1]metadata!S405="","",[1]metadata!S405)</f>
        <v/>
      </c>
      <c r="T405">
        <f>IF([1]metadata!T405="","",[1]metadata!T405)</f>
        <v>494.5</v>
      </c>
      <c r="U405" t="str">
        <f>IF([1]metadata!U405="","",[1]metadata!U405)</f>
        <v>acc</v>
      </c>
      <c r="V405" t="str">
        <f>IF([1]metadata!V405="","",[1]metadata!V405)</f>
        <v/>
      </c>
      <c r="W405" t="str">
        <f>IF([1]metadata!W405="","",[1]metadata!W405)</f>
        <v>55-10</v>
      </c>
      <c r="X405" t="str">
        <f>IF([1]metadata!X405="","",[1]metadata!X405)</f>
        <v/>
      </c>
      <c r="Y405" t="str">
        <f>IF([1]metadata!Y405="","",[1]metadata!Y405)</f>
        <v/>
      </c>
      <c r="Z405" t="str">
        <f>IF([1]metadata!Z405="","",[1]metadata!Z405)</f>
        <v/>
      </c>
    </row>
    <row r="406" spans="1:26" hidden="1" x14ac:dyDescent="0.3">
      <c r="A406">
        <f>IF([1]metadata!A406="","",[1]metadata!A406)</f>
        <v>55</v>
      </c>
      <c r="B406" t="str">
        <f>IF([1]metadata!B406="","",[1]metadata!B406)</f>
        <v>55-UTS</v>
      </c>
      <c r="C406" t="str">
        <f>IF([1]metadata!C406="","",[1]metadata!C406)</f>
        <v>Urbanski, J; Mogi, M; O'Donnell, D; DeCotiis, M; Toma, T; Armbruster, P</v>
      </c>
      <c r="D406" t="str">
        <f>IF([1]metadata!D406="","",[1]metadata!D406)</f>
        <v>Rapid Adaptive Evolution of Photoperiodic Response during Invasion and Range Expansion across a Climatic Gradient</v>
      </c>
      <c r="E406" t="str">
        <f>IF([1]metadata!E406="","",[1]metadata!E406)</f>
        <v>10.1086/664709</v>
      </c>
      <c r="F406" t="str">
        <f>IF([1]metadata!F406="","",[1]metadata!F406)</f>
        <v>y</v>
      </c>
      <c r="G406" t="str">
        <f>IF([1]metadata!G406="","",[1]metadata!G406)</f>
        <v>a</v>
      </c>
      <c r="H406" t="str">
        <f>IF([1]metadata!H406="","",[1]metadata!H406)</f>
        <v>i</v>
      </c>
      <c r="I406">
        <f>IF([1]metadata!I406="","",[1]metadata!I406)</f>
        <v>21</v>
      </c>
      <c r="J406">
        <f>IF([1]metadata!J406="",0,[1]metadata!J406)</f>
        <v>12</v>
      </c>
      <c r="K406" t="str">
        <f>IF([1]metadata!K406="","",[1]metadata!K406)</f>
        <v/>
      </c>
      <c r="L406" t="str">
        <f>IF([1]metadata!L406="","",[1]metadata!L406)</f>
        <v>Aedes albopictus</v>
      </c>
      <c r="M406" t="str">
        <f>IF([1]metadata!M406="","",[1]metadata!M406)</f>
        <v>diptera</v>
      </c>
      <c r="N406" t="str">
        <f>IF([1]metadata!N406="","",[1]metadata!N406)</f>
        <v>UTS</v>
      </c>
      <c r="O406">
        <f>IF([1]metadata!O406="","",[1]metadata!O406)</f>
        <v>36.533333333333331</v>
      </c>
      <c r="P406">
        <f>IF([1]metadata!P406="","",[1]metadata!P406)</f>
        <v>139.86666666666667</v>
      </c>
      <c r="Q406" t="str">
        <f>IF([1]metadata!Q406="","",[1]metadata!Q406)</f>
        <v/>
      </c>
      <c r="R406" t="str">
        <f>IF([1]metadata!R406="","",[1]metadata!R406)</f>
        <v/>
      </c>
      <c r="S406" t="str">
        <f>IF([1]metadata!S406="","",[1]metadata!S406)</f>
        <v/>
      </c>
      <c r="T406">
        <f>IF([1]metadata!T406="","",[1]metadata!T406)</f>
        <v>506.5</v>
      </c>
      <c r="U406" t="str">
        <f>IF([1]metadata!U406="","",[1]metadata!U406)</f>
        <v>acc</v>
      </c>
      <c r="V406" t="str">
        <f>IF([1]metadata!V406="","",[1]metadata!V406)</f>
        <v/>
      </c>
      <c r="W406" t="str">
        <f>IF([1]metadata!W406="","",[1]metadata!W406)</f>
        <v>55-11</v>
      </c>
      <c r="X406" t="str">
        <f>IF([1]metadata!X406="","",[1]metadata!X406)</f>
        <v/>
      </c>
      <c r="Y406" t="str">
        <f>IF([1]metadata!Y406="","",[1]metadata!Y406)</f>
        <v/>
      </c>
      <c r="Z406" t="str">
        <f>IF([1]metadata!Z406="","",[1]metadata!Z406)</f>
        <v/>
      </c>
    </row>
    <row r="407" spans="1:26" hidden="1" x14ac:dyDescent="0.3">
      <c r="A407">
        <f>IF([1]metadata!A407="","",[1]metadata!A407)</f>
        <v>55</v>
      </c>
      <c r="B407" t="str">
        <f>IF([1]metadata!B407="","",[1]metadata!B407)</f>
        <v>55-AIZ</v>
      </c>
      <c r="C407" t="str">
        <f>IF([1]metadata!C407="","",[1]metadata!C407)</f>
        <v>Urbanski, J; Mogi, M; O'Donnell, D; DeCotiis, M; Toma, T; Armbruster, P</v>
      </c>
      <c r="D407" t="str">
        <f>IF([1]metadata!D407="","",[1]metadata!D407)</f>
        <v>Rapid Adaptive Evolution of Photoperiodic Response during Invasion and Range Expansion across a Climatic Gradient</v>
      </c>
      <c r="E407" t="str">
        <f>IF([1]metadata!E407="","",[1]metadata!E407)</f>
        <v>10.1086/664709</v>
      </c>
      <c r="F407" t="str">
        <f>IF([1]metadata!F407="","",[1]metadata!F407)</f>
        <v>y</v>
      </c>
      <c r="G407" t="str">
        <f>IF([1]metadata!G407="","",[1]metadata!G407)</f>
        <v>a</v>
      </c>
      <c r="H407" t="str">
        <f>IF([1]metadata!H407="","",[1]metadata!H407)</f>
        <v>i</v>
      </c>
      <c r="I407">
        <f>IF([1]metadata!I407="","",[1]metadata!I407)</f>
        <v>21</v>
      </c>
      <c r="J407">
        <f>IF([1]metadata!J407="",0,[1]metadata!J407)</f>
        <v>12</v>
      </c>
      <c r="K407" t="str">
        <f>IF([1]metadata!K407="","",[1]metadata!K407)</f>
        <v/>
      </c>
      <c r="L407" t="str">
        <f>IF([1]metadata!L407="","",[1]metadata!L407)</f>
        <v>Aedes albopictus</v>
      </c>
      <c r="M407" t="str">
        <f>IF([1]metadata!M407="","",[1]metadata!M407)</f>
        <v>diptera</v>
      </c>
      <c r="N407" t="str">
        <f>IF([1]metadata!N407="","",[1]metadata!N407)</f>
        <v>AIZ</v>
      </c>
      <c r="O407">
        <f>IF([1]metadata!O407="","",[1]metadata!O407)</f>
        <v>37.466666666666669</v>
      </c>
      <c r="P407">
        <f>IF([1]metadata!P407="","",[1]metadata!P407)</f>
        <v>139.93333333333334</v>
      </c>
      <c r="Q407" t="str">
        <f>IF([1]metadata!Q407="","",[1]metadata!Q407)</f>
        <v/>
      </c>
      <c r="R407" t="str">
        <f>IF([1]metadata!R407="","",[1]metadata!R407)</f>
        <v/>
      </c>
      <c r="S407" t="str">
        <f>IF([1]metadata!S407="","",[1]metadata!S407)</f>
        <v/>
      </c>
      <c r="T407">
        <f>IF([1]metadata!T407="","",[1]metadata!T407)</f>
        <v>518.5</v>
      </c>
      <c r="U407" t="str">
        <f>IF([1]metadata!U407="","",[1]metadata!U407)</f>
        <v>acc</v>
      </c>
      <c r="V407" t="str">
        <f>IF([1]metadata!V407="","",[1]metadata!V407)</f>
        <v/>
      </c>
      <c r="W407" t="str">
        <f>IF([1]metadata!W407="","",[1]metadata!W407)</f>
        <v>55-12</v>
      </c>
      <c r="X407" t="str">
        <f>IF([1]metadata!X407="","",[1]metadata!X407)</f>
        <v/>
      </c>
      <c r="Y407" t="str">
        <f>IF([1]metadata!Y407="","",[1]metadata!Y407)</f>
        <v/>
      </c>
      <c r="Z407" t="str">
        <f>IF([1]metadata!Z407="","",[1]metadata!Z407)</f>
        <v/>
      </c>
    </row>
    <row r="408" spans="1:26" hidden="1" x14ac:dyDescent="0.3">
      <c r="A408">
        <f>IF([1]metadata!A408="","",[1]metadata!A408)</f>
        <v>55</v>
      </c>
      <c r="B408" t="str">
        <f>IF([1]metadata!B408="","",[1]metadata!B408)</f>
        <v>55-BER</v>
      </c>
      <c r="C408" t="str">
        <f>IF([1]metadata!C408="","",[1]metadata!C408)</f>
        <v>Urbanski, J; Mogi, M; O'Donnell, D; DeCotiis, M; Toma, T; Armbruster, P</v>
      </c>
      <c r="D408" t="str">
        <f>IF([1]metadata!D408="","",[1]metadata!D408)</f>
        <v>Rapid Adaptive Evolution of Photoperiodic Response during Invasion and Range Expansion across a Climatic Gradient</v>
      </c>
      <c r="E408" t="str">
        <f>IF([1]metadata!E408="","",[1]metadata!E408)</f>
        <v>10.1086/664709</v>
      </c>
      <c r="F408" t="str">
        <f>IF([1]metadata!F408="","",[1]metadata!F408)</f>
        <v>y</v>
      </c>
      <c r="G408" t="str">
        <f>IF([1]metadata!G408="","",[1]metadata!G408)</f>
        <v>a</v>
      </c>
      <c r="H408" t="str">
        <f>IF([1]metadata!H408="","",[1]metadata!H408)</f>
        <v>i</v>
      </c>
      <c r="I408">
        <f>IF([1]metadata!I408="","",[1]metadata!I408)</f>
        <v>21</v>
      </c>
      <c r="J408">
        <f>IF([1]metadata!J408="",0,[1]metadata!J408)</f>
        <v>14</v>
      </c>
      <c r="K408" t="str">
        <f>IF([1]metadata!K408="","",[1]metadata!K408)</f>
        <v/>
      </c>
      <c r="L408" t="str">
        <f>IF([1]metadata!L408="","",[1]metadata!L408)</f>
        <v>Aedes albopictus</v>
      </c>
      <c r="M408" t="str">
        <f>IF([1]metadata!M408="","",[1]metadata!M408)</f>
        <v>diptera</v>
      </c>
      <c r="N408" t="str">
        <f>IF([1]metadata!N408="","",[1]metadata!N408)</f>
        <v>BER</v>
      </c>
      <c r="O408">
        <f>IF([1]metadata!O408="","",[1]metadata!O408)</f>
        <v>39.766666666666666</v>
      </c>
      <c r="P408">
        <f>IF([1]metadata!P408="","",[1]metadata!P408)</f>
        <v>-74.983333333333306</v>
      </c>
      <c r="Q408" t="str">
        <f>IF([1]metadata!Q408="","",[1]metadata!Q408)</f>
        <v/>
      </c>
      <c r="R408" t="str">
        <f>IF([1]metadata!R408="","",[1]metadata!R408)</f>
        <v/>
      </c>
      <c r="S408" t="str">
        <f>IF([1]metadata!S408="","",[1]metadata!S408)</f>
        <v/>
      </c>
      <c r="T408">
        <f>IF([1]metadata!T408="","",[1]metadata!T408)</f>
        <v>530.5</v>
      </c>
      <c r="U408" t="str">
        <f>IF([1]metadata!U408="","",[1]metadata!U408)</f>
        <v>acc</v>
      </c>
      <c r="V408" t="str">
        <f>IF([1]metadata!V408="","",[1]metadata!V408)</f>
        <v/>
      </c>
      <c r="W408" t="str">
        <f>IF([1]metadata!W408="","",[1]metadata!W408)</f>
        <v>55-13</v>
      </c>
      <c r="X408" t="str">
        <f>IF([1]metadata!X408="","",[1]metadata!X408)</f>
        <v/>
      </c>
      <c r="Y408" t="str">
        <f>IF([1]metadata!Y408="","",[1]metadata!Y408)</f>
        <v/>
      </c>
      <c r="Z408" t="str">
        <f>IF([1]metadata!Z408="","",[1]metadata!Z408)</f>
        <v/>
      </c>
    </row>
    <row r="409" spans="1:26" hidden="1" x14ac:dyDescent="0.3">
      <c r="A409">
        <f>IF([1]metadata!A409="","",[1]metadata!A409)</f>
        <v>55</v>
      </c>
      <c r="B409" t="str">
        <f>IF([1]metadata!B409="","",[1]metadata!B409)</f>
        <v>55-FAY</v>
      </c>
      <c r="C409" t="str">
        <f>IF([1]metadata!C409="","",[1]metadata!C409)</f>
        <v>Urbanski, J; Mogi, M; O'Donnell, D; DeCotiis, M; Toma, T; Armbruster, P</v>
      </c>
      <c r="D409" t="str">
        <f>IF([1]metadata!D409="","",[1]metadata!D409)</f>
        <v>Rapid Adaptive Evolution of Photoperiodic Response during Invasion and Range Expansion across a Climatic Gradient</v>
      </c>
      <c r="E409" t="str">
        <f>IF([1]metadata!E409="","",[1]metadata!E409)</f>
        <v>10.1086/664709</v>
      </c>
      <c r="F409" t="str">
        <f>IF([1]metadata!F409="","",[1]metadata!F409)</f>
        <v>y</v>
      </c>
      <c r="G409" t="str">
        <f>IF([1]metadata!G409="","",[1]metadata!G409)</f>
        <v>a</v>
      </c>
      <c r="H409" t="str">
        <f>IF([1]metadata!H409="","",[1]metadata!H409)</f>
        <v>i</v>
      </c>
      <c r="I409">
        <f>IF([1]metadata!I409="","",[1]metadata!I409)</f>
        <v>21</v>
      </c>
      <c r="J409">
        <f>IF([1]metadata!J409="",0,[1]metadata!J409)</f>
        <v>12</v>
      </c>
      <c r="K409" t="str">
        <f>IF([1]metadata!K409="","",[1]metadata!K409)</f>
        <v/>
      </c>
      <c r="L409" t="str">
        <f>IF([1]metadata!L409="","",[1]metadata!L409)</f>
        <v>Aedes albopictus</v>
      </c>
      <c r="M409" t="str">
        <f>IF([1]metadata!M409="","",[1]metadata!M409)</f>
        <v>diptera</v>
      </c>
      <c r="N409" t="str">
        <f>IF([1]metadata!N409="","",[1]metadata!N409)</f>
        <v>FAY</v>
      </c>
      <c r="O409">
        <f>IF([1]metadata!O409="","",[1]metadata!O409)</f>
        <v>35.016666666666666</v>
      </c>
      <c r="P409">
        <f>IF([1]metadata!P409="","",[1]metadata!P409)</f>
        <v>-78.0833333333333</v>
      </c>
      <c r="Q409" t="str">
        <f>IF([1]metadata!Q409="","",[1]metadata!Q409)</f>
        <v/>
      </c>
      <c r="R409" t="str">
        <f>IF([1]metadata!R409="","",[1]metadata!R409)</f>
        <v/>
      </c>
      <c r="S409" t="str">
        <f>IF([1]metadata!S409="","",[1]metadata!S409)</f>
        <v/>
      </c>
      <c r="T409">
        <f>IF([1]metadata!T409="","",[1]metadata!T409)</f>
        <v>542.5</v>
      </c>
      <c r="U409" t="str">
        <f>IF([1]metadata!U409="","",[1]metadata!U409)</f>
        <v>acc</v>
      </c>
      <c r="V409" t="str">
        <f>IF([1]metadata!V409="","",[1]metadata!V409)</f>
        <v/>
      </c>
      <c r="W409" t="str">
        <f>IF([1]metadata!W409="","",[1]metadata!W409)</f>
        <v>55-14</v>
      </c>
      <c r="X409" t="str">
        <f>IF([1]metadata!X409="","",[1]metadata!X409)</f>
        <v/>
      </c>
      <c r="Y409" t="str">
        <f>IF([1]metadata!Y409="","",[1]metadata!Y409)</f>
        <v/>
      </c>
      <c r="Z409" t="str">
        <f>IF([1]metadata!Z409="","",[1]metadata!Z409)</f>
        <v/>
      </c>
    </row>
    <row r="410" spans="1:26" hidden="1" x14ac:dyDescent="0.3">
      <c r="A410">
        <f>IF([1]metadata!A410="","",[1]metadata!A410)</f>
        <v>55</v>
      </c>
      <c r="B410" t="str">
        <f>IF([1]metadata!B410="","",[1]metadata!B410)</f>
        <v>55-KAG</v>
      </c>
      <c r="C410" t="str">
        <f>IF([1]metadata!C410="","",[1]metadata!C410)</f>
        <v>Urbanski, J; Mogi, M; O'Donnell, D; DeCotiis, M; Toma, T; Armbruster, P</v>
      </c>
      <c r="D410" t="str">
        <f>IF([1]metadata!D410="","",[1]metadata!D410)</f>
        <v>Rapid Adaptive Evolution of Photoperiodic Response during Invasion and Range Expansion across a Climatic Gradient</v>
      </c>
      <c r="E410" t="str">
        <f>IF([1]metadata!E410="","",[1]metadata!E410)</f>
        <v>10.1086/664709</v>
      </c>
      <c r="F410" t="str">
        <f>IF([1]metadata!F410="","",[1]metadata!F410)</f>
        <v>y</v>
      </c>
      <c r="G410" t="str">
        <f>IF([1]metadata!G410="","",[1]metadata!G410)</f>
        <v>a</v>
      </c>
      <c r="H410" t="str">
        <f>IF([1]metadata!H410="","",[1]metadata!H410)</f>
        <v>i</v>
      </c>
      <c r="I410">
        <f>IF([1]metadata!I410="","",[1]metadata!I410)</f>
        <v>21</v>
      </c>
      <c r="J410">
        <f>IF([1]metadata!J410="",0,[1]metadata!J410)</f>
        <v>12</v>
      </c>
      <c r="K410" t="str">
        <f>IF([1]metadata!K410="","",[1]metadata!K410)</f>
        <v/>
      </c>
      <c r="L410" t="str">
        <f>IF([1]metadata!L410="","",[1]metadata!L410)</f>
        <v>Aedes albopictus</v>
      </c>
      <c r="M410" t="str">
        <f>IF([1]metadata!M410="","",[1]metadata!M410)</f>
        <v>diptera</v>
      </c>
      <c r="N410" t="str">
        <f>IF([1]metadata!N410="","",[1]metadata!N410)</f>
        <v>KAG</v>
      </c>
      <c r="O410">
        <f>IF([1]metadata!O410="","",[1]metadata!O410)</f>
        <v>31.55</v>
      </c>
      <c r="P410">
        <f>IF([1]metadata!P410="","",[1]metadata!P410)</f>
        <v>130.55000000000001</v>
      </c>
      <c r="Q410" t="str">
        <f>IF([1]metadata!Q410="","",[1]metadata!Q410)</f>
        <v/>
      </c>
      <c r="R410" t="str">
        <f>IF([1]metadata!R410="","",[1]metadata!R410)</f>
        <v/>
      </c>
      <c r="S410" t="str">
        <f>IF([1]metadata!S410="","",[1]metadata!S410)</f>
        <v/>
      </c>
      <c r="T410">
        <f>IF([1]metadata!T410="","",[1]metadata!T410)</f>
        <v>554.5</v>
      </c>
      <c r="U410" t="str">
        <f>IF([1]metadata!U410="","",[1]metadata!U410)</f>
        <v>acc</v>
      </c>
      <c r="V410" t="str">
        <f>IF([1]metadata!V410="","",[1]metadata!V410)</f>
        <v/>
      </c>
      <c r="W410" t="str">
        <f>IF([1]metadata!W410="","",[1]metadata!W410)</f>
        <v>55-15</v>
      </c>
      <c r="X410" t="str">
        <f>IF([1]metadata!X410="","",[1]metadata!X410)</f>
        <v/>
      </c>
      <c r="Y410" t="str">
        <f>IF([1]metadata!Y410="","",[1]metadata!Y410)</f>
        <v/>
      </c>
      <c r="Z410" t="str">
        <f>IF([1]metadata!Z410="","",[1]metadata!Z410)</f>
        <v/>
      </c>
    </row>
    <row r="411" spans="1:26" hidden="1" x14ac:dyDescent="0.3">
      <c r="A411">
        <f>IF([1]metadata!A411="","",[1]metadata!A411)</f>
        <v>55</v>
      </c>
      <c r="B411" t="str">
        <f>IF([1]metadata!B411="","",[1]metadata!B411)</f>
        <v>55-OAK</v>
      </c>
      <c r="C411" t="str">
        <f>IF([1]metadata!C411="","",[1]metadata!C411)</f>
        <v>Urbanski, J; Mogi, M; O'Donnell, D; DeCotiis, M; Toma, T; Armbruster, P</v>
      </c>
      <c r="D411" t="str">
        <f>IF([1]metadata!D411="","",[1]metadata!D411)</f>
        <v>Rapid Adaptive Evolution of Photoperiodic Response during Invasion and Range Expansion across a Climatic Gradient</v>
      </c>
      <c r="E411" t="str">
        <f>IF([1]metadata!E411="","",[1]metadata!E411)</f>
        <v>10.1086/664709</v>
      </c>
      <c r="F411" t="str">
        <f>IF([1]metadata!F411="","",[1]metadata!F411)</f>
        <v>y</v>
      </c>
      <c r="G411" t="str">
        <f>IF([1]metadata!G411="","",[1]metadata!G411)</f>
        <v>a</v>
      </c>
      <c r="H411" t="str">
        <f>IF([1]metadata!H411="","",[1]metadata!H411)</f>
        <v>i</v>
      </c>
      <c r="I411">
        <f>IF([1]metadata!I411="","",[1]metadata!I411)</f>
        <v>21</v>
      </c>
      <c r="J411">
        <f>IF([1]metadata!J411="",0,[1]metadata!J411)</f>
        <v>12</v>
      </c>
      <c r="K411" t="str">
        <f>IF([1]metadata!K411="","",[1]metadata!K411)</f>
        <v/>
      </c>
      <c r="L411" t="str">
        <f>IF([1]metadata!L411="","",[1]metadata!L411)</f>
        <v>Aedes albopictus</v>
      </c>
      <c r="M411" t="str">
        <f>IF([1]metadata!M411="","",[1]metadata!M411)</f>
        <v>diptera</v>
      </c>
      <c r="N411" t="str">
        <f>IF([1]metadata!N411="","",[1]metadata!N411)</f>
        <v>OAK</v>
      </c>
      <c r="O411">
        <f>IF([1]metadata!O411="","",[1]metadata!O411)</f>
        <v>28.85</v>
      </c>
      <c r="P411">
        <f>IF([1]metadata!P411="","",[1]metadata!P411)</f>
        <v>-80.849999999999994</v>
      </c>
      <c r="Q411" t="str">
        <f>IF([1]metadata!Q411="","",[1]metadata!Q411)</f>
        <v/>
      </c>
      <c r="R411" t="str">
        <f>IF([1]metadata!R411="","",[1]metadata!R411)</f>
        <v/>
      </c>
      <c r="S411" t="str">
        <f>IF([1]metadata!S411="","",[1]metadata!S411)</f>
        <v/>
      </c>
      <c r="T411">
        <f>IF([1]metadata!T411="","",[1]metadata!T411)</f>
        <v>566.5</v>
      </c>
      <c r="U411" t="str">
        <f>IF([1]metadata!U411="","",[1]metadata!U411)</f>
        <v>acc</v>
      </c>
      <c r="V411" t="str">
        <f>IF([1]metadata!V411="","",[1]metadata!V411)</f>
        <v/>
      </c>
      <c r="W411" t="str">
        <f>IF([1]metadata!W411="","",[1]metadata!W411)</f>
        <v>55-16</v>
      </c>
      <c r="X411" t="str">
        <f>IF([1]metadata!X411="","",[1]metadata!X411)</f>
        <v/>
      </c>
      <c r="Y411" t="str">
        <f>IF([1]metadata!Y411="","",[1]metadata!Y411)</f>
        <v/>
      </c>
      <c r="Z411" t="str">
        <f>IF([1]metadata!Z411="","",[1]metadata!Z411)</f>
        <v/>
      </c>
    </row>
    <row r="412" spans="1:26" hidden="1" x14ac:dyDescent="0.3">
      <c r="A412">
        <f>IF([1]metadata!A412="","",[1]metadata!A412)</f>
        <v>55</v>
      </c>
      <c r="B412" t="str">
        <f>IF([1]metadata!B412="","",[1]metadata!B412)</f>
        <v>55-SAK</v>
      </c>
      <c r="C412" t="str">
        <f>IF([1]metadata!C412="","",[1]metadata!C412)</f>
        <v>Urbanski, J; Mogi, M; O'Donnell, D; DeCotiis, M; Toma, T; Armbruster, P</v>
      </c>
      <c r="D412" t="str">
        <f>IF([1]metadata!D412="","",[1]metadata!D412)</f>
        <v>Rapid Adaptive Evolution of Photoperiodic Response during Invasion and Range Expansion across a Climatic Gradient</v>
      </c>
      <c r="E412" t="str">
        <f>IF([1]metadata!E412="","",[1]metadata!E412)</f>
        <v>10.1086/664709</v>
      </c>
      <c r="F412" t="str">
        <f>IF([1]metadata!F412="","",[1]metadata!F412)</f>
        <v>y</v>
      </c>
      <c r="G412" t="str">
        <f>IF([1]metadata!G412="","",[1]metadata!G412)</f>
        <v>a</v>
      </c>
      <c r="H412" t="str">
        <f>IF([1]metadata!H412="","",[1]metadata!H412)</f>
        <v>i</v>
      </c>
      <c r="I412">
        <f>IF([1]metadata!I412="","",[1]metadata!I412)</f>
        <v>21</v>
      </c>
      <c r="J412">
        <f>IF([1]metadata!J412="",0,[1]metadata!J412)</f>
        <v>12</v>
      </c>
      <c r="K412" t="str">
        <f>IF([1]metadata!K412="","",[1]metadata!K412)</f>
        <v/>
      </c>
      <c r="L412" t="str">
        <f>IF([1]metadata!L412="","",[1]metadata!L412)</f>
        <v>Aedes albopictus</v>
      </c>
      <c r="M412" t="str">
        <f>IF([1]metadata!M412="","",[1]metadata!M412)</f>
        <v>diptera</v>
      </c>
      <c r="N412" t="str">
        <f>IF([1]metadata!N412="","",[1]metadata!N412)</f>
        <v>SAK</v>
      </c>
      <c r="O412">
        <f>IF([1]metadata!O412="","",[1]metadata!O412)</f>
        <v>38.916666666666664</v>
      </c>
      <c r="P412">
        <f>IF([1]metadata!P412="","",[1]metadata!P412)</f>
        <v>139.00833333333333</v>
      </c>
      <c r="Q412" t="str">
        <f>IF([1]metadata!Q412="","",[1]metadata!Q412)</f>
        <v/>
      </c>
      <c r="R412" t="str">
        <f>IF([1]metadata!R412="","",[1]metadata!R412)</f>
        <v/>
      </c>
      <c r="S412" t="str">
        <f>IF([1]metadata!S412="","",[1]metadata!S412)</f>
        <v/>
      </c>
      <c r="T412">
        <f>IF([1]metadata!T412="","",[1]metadata!T412)</f>
        <v>578.5</v>
      </c>
      <c r="U412" t="str">
        <f>IF([1]metadata!U412="","",[1]metadata!U412)</f>
        <v>acc</v>
      </c>
      <c r="V412" t="str">
        <f>IF([1]metadata!V412="","",[1]metadata!V412)</f>
        <v/>
      </c>
      <c r="W412" t="str">
        <f>IF([1]metadata!W412="","",[1]metadata!W412)</f>
        <v>55-17</v>
      </c>
      <c r="X412" t="str">
        <f>IF([1]metadata!X412="","",[1]metadata!X412)</f>
        <v/>
      </c>
      <c r="Y412" t="str">
        <f>IF([1]metadata!Y412="","",[1]metadata!Y412)</f>
        <v/>
      </c>
      <c r="Z412" t="str">
        <f>IF([1]metadata!Z412="","",[1]metadata!Z412)</f>
        <v/>
      </c>
    </row>
    <row r="413" spans="1:26" hidden="1" x14ac:dyDescent="0.3">
      <c r="A413">
        <f>IF([1]metadata!A413="","",[1]metadata!A413)</f>
        <v>55</v>
      </c>
      <c r="B413" t="str">
        <f>IF([1]metadata!B413="","",[1]metadata!B413)</f>
        <v>55-TAN</v>
      </c>
      <c r="C413" t="str">
        <f>IF([1]metadata!C413="","",[1]metadata!C413)</f>
        <v>Urbanski, J; Mogi, M; O'Donnell, D; DeCotiis, M; Toma, T; Armbruster, P</v>
      </c>
      <c r="D413" t="str">
        <f>IF([1]metadata!D413="","",[1]metadata!D413)</f>
        <v>Rapid Adaptive Evolution of Photoperiodic Response during Invasion and Range Expansion across a Climatic Gradient</v>
      </c>
      <c r="E413" t="str">
        <f>IF([1]metadata!E413="","",[1]metadata!E413)</f>
        <v>10.1086/664709</v>
      </c>
      <c r="F413" t="str">
        <f>IF([1]metadata!F413="","",[1]metadata!F413)</f>
        <v>y</v>
      </c>
      <c r="G413" t="str">
        <f>IF([1]metadata!G413="","",[1]metadata!G413)</f>
        <v>a</v>
      </c>
      <c r="H413" t="str">
        <f>IF([1]metadata!H413="","",[1]metadata!H413)</f>
        <v>i</v>
      </c>
      <c r="I413">
        <f>IF([1]metadata!I413="","",[1]metadata!I413)</f>
        <v>21</v>
      </c>
      <c r="J413">
        <f>IF([1]metadata!J413="",0,[1]metadata!J413)</f>
        <v>12</v>
      </c>
      <c r="K413" t="str">
        <f>IF([1]metadata!K413="","",[1]metadata!K413)</f>
        <v/>
      </c>
      <c r="L413" t="str">
        <f>IF([1]metadata!L413="","",[1]metadata!L413)</f>
        <v>Aedes albopictus</v>
      </c>
      <c r="M413" t="str">
        <f>IF([1]metadata!M413="","",[1]metadata!M413)</f>
        <v>diptera</v>
      </c>
      <c r="N413" t="str">
        <f>IF([1]metadata!N413="","",[1]metadata!N413)</f>
        <v>TAN</v>
      </c>
      <c r="O413">
        <f>IF([1]metadata!O413="","",[1]metadata!O413)</f>
        <v>30.716666666666665</v>
      </c>
      <c r="P413">
        <f>IF([1]metadata!P413="","",[1]metadata!P413)</f>
        <v>130.96666666666667</v>
      </c>
      <c r="Q413" t="str">
        <f>IF([1]metadata!Q413="","",[1]metadata!Q413)</f>
        <v/>
      </c>
      <c r="R413" t="str">
        <f>IF([1]metadata!R413="","",[1]metadata!R413)</f>
        <v/>
      </c>
      <c r="S413" t="str">
        <f>IF([1]metadata!S413="","",[1]metadata!S413)</f>
        <v/>
      </c>
      <c r="T413">
        <f>IF([1]metadata!T413="","",[1]metadata!T413)</f>
        <v>590.5</v>
      </c>
      <c r="U413" t="str">
        <f>IF([1]metadata!U413="","",[1]metadata!U413)</f>
        <v>acc</v>
      </c>
      <c r="V413" t="str">
        <f>IF([1]metadata!V413="","",[1]metadata!V413)</f>
        <v/>
      </c>
      <c r="W413" t="str">
        <f>IF([1]metadata!W413="","",[1]metadata!W413)</f>
        <v>55-18</v>
      </c>
      <c r="X413" t="str">
        <f>IF([1]metadata!X413="","",[1]metadata!X413)</f>
        <v/>
      </c>
      <c r="Y413" t="str">
        <f>IF([1]metadata!Y413="","",[1]metadata!Y413)</f>
        <v/>
      </c>
      <c r="Z413" t="str">
        <f>IF([1]metadata!Z413="","",[1]metadata!Z413)</f>
        <v/>
      </c>
    </row>
    <row r="414" spans="1:26" hidden="1" x14ac:dyDescent="0.3">
      <c r="A414">
        <f>IF([1]metadata!A414="","",[1]metadata!A414)</f>
        <v>55</v>
      </c>
      <c r="B414" t="str">
        <f>IF([1]metadata!B414="","",[1]metadata!B414)</f>
        <v>55-TOK</v>
      </c>
      <c r="C414" t="str">
        <f>IF([1]metadata!C414="","",[1]metadata!C414)</f>
        <v>Urbanski, J; Mogi, M; O'Donnell, D; DeCotiis, M; Toma, T; Armbruster, P</v>
      </c>
      <c r="D414" t="str">
        <f>IF([1]metadata!D414="","",[1]metadata!D414)</f>
        <v>Rapid Adaptive Evolution of Photoperiodic Response during Invasion and Range Expansion across a Climatic Gradient</v>
      </c>
      <c r="E414" t="str">
        <f>IF([1]metadata!E414="","",[1]metadata!E414)</f>
        <v>10.1086/664709</v>
      </c>
      <c r="F414" t="str">
        <f>IF([1]metadata!F414="","",[1]metadata!F414)</f>
        <v>y</v>
      </c>
      <c r="G414" t="str">
        <f>IF([1]metadata!G414="","",[1]metadata!G414)</f>
        <v>a</v>
      </c>
      <c r="H414" t="str">
        <f>IF([1]metadata!H414="","",[1]metadata!H414)</f>
        <v>i</v>
      </c>
      <c r="I414">
        <f>IF([1]metadata!I414="","",[1]metadata!I414)</f>
        <v>21</v>
      </c>
      <c r="J414">
        <f>IF([1]metadata!J414="",0,[1]metadata!J414)</f>
        <v>12</v>
      </c>
      <c r="K414" t="str">
        <f>IF([1]metadata!K414="","",[1]metadata!K414)</f>
        <v/>
      </c>
      <c r="L414" t="str">
        <f>IF([1]metadata!L414="","",[1]metadata!L414)</f>
        <v>Aedes albopictus</v>
      </c>
      <c r="M414" t="str">
        <f>IF([1]metadata!M414="","",[1]metadata!M414)</f>
        <v>diptera</v>
      </c>
      <c r="N414" t="str">
        <f>IF([1]metadata!N414="","",[1]metadata!N414)</f>
        <v>TOK</v>
      </c>
      <c r="O414">
        <f>IF([1]metadata!O414="","",[1]metadata!O414)</f>
        <v>35.633333333333333</v>
      </c>
      <c r="P414">
        <f>IF([1]metadata!P414="","",[1]metadata!P414)</f>
        <v>139.63333333333333</v>
      </c>
      <c r="Q414" t="str">
        <f>IF([1]metadata!Q414="","",[1]metadata!Q414)</f>
        <v/>
      </c>
      <c r="R414" t="str">
        <f>IF([1]metadata!R414="","",[1]metadata!R414)</f>
        <v/>
      </c>
      <c r="S414" t="str">
        <f>IF([1]metadata!S414="","",[1]metadata!S414)</f>
        <v/>
      </c>
      <c r="T414">
        <f>IF([1]metadata!T414="","",[1]metadata!T414)</f>
        <v>602.5</v>
      </c>
      <c r="U414" t="str">
        <f>IF([1]metadata!U414="","",[1]metadata!U414)</f>
        <v>acc</v>
      </c>
      <c r="V414" t="str">
        <f>IF([1]metadata!V414="","",[1]metadata!V414)</f>
        <v/>
      </c>
      <c r="W414" t="str">
        <f>IF([1]metadata!W414="","",[1]metadata!W414)</f>
        <v>55-19</v>
      </c>
      <c r="X414" t="str">
        <f>IF([1]metadata!X414="","",[1]metadata!X414)</f>
        <v/>
      </c>
      <c r="Y414" t="str">
        <f>IF([1]metadata!Y414="","",[1]metadata!Y414)</f>
        <v/>
      </c>
      <c r="Z414" t="str">
        <f>IF([1]metadata!Z414="","",[1]metadata!Z414)</f>
        <v/>
      </c>
    </row>
    <row r="415" spans="1:26" hidden="1" x14ac:dyDescent="0.3">
      <c r="A415">
        <f>IF([1]metadata!A415="","",[1]metadata!A415)</f>
        <v>55</v>
      </c>
      <c r="B415" t="str">
        <f>IF([1]metadata!B415="","",[1]metadata!B415)</f>
        <v>55-WAV</v>
      </c>
      <c r="C415" t="str">
        <f>IF([1]metadata!C415="","",[1]metadata!C415)</f>
        <v>Urbanski, J; Mogi, M; O'Donnell, D; DeCotiis, M; Toma, T; Armbruster, P</v>
      </c>
      <c r="D415" t="str">
        <f>IF([1]metadata!D415="","",[1]metadata!D415)</f>
        <v>Rapid Adaptive Evolution of Photoperiodic Response during Invasion and Range Expansion across a Climatic Gradient</v>
      </c>
      <c r="E415" t="str">
        <f>IF([1]metadata!E415="","",[1]metadata!E415)</f>
        <v>10.1086/664709</v>
      </c>
      <c r="F415" t="str">
        <f>IF([1]metadata!F415="","",[1]metadata!F415)</f>
        <v>y</v>
      </c>
      <c r="G415" t="str">
        <f>IF([1]metadata!G415="","",[1]metadata!G415)</f>
        <v>a</v>
      </c>
      <c r="H415" t="str">
        <f>IF([1]metadata!H415="","",[1]metadata!H415)</f>
        <v>i</v>
      </c>
      <c r="I415">
        <f>IF([1]metadata!I415="","",[1]metadata!I415)</f>
        <v>21</v>
      </c>
      <c r="J415">
        <f>IF([1]metadata!J415="",0,[1]metadata!J415)</f>
        <v>12</v>
      </c>
      <c r="K415" t="str">
        <f>IF([1]metadata!K415="","",[1]metadata!K415)</f>
        <v/>
      </c>
      <c r="L415" t="str">
        <f>IF([1]metadata!L415="","",[1]metadata!L415)</f>
        <v>Aedes albopictus</v>
      </c>
      <c r="M415" t="str">
        <f>IF([1]metadata!M415="","",[1]metadata!M415)</f>
        <v>diptera</v>
      </c>
      <c r="N415" t="str">
        <f>IF([1]metadata!N415="","",[1]metadata!N415)</f>
        <v>WAV</v>
      </c>
      <c r="O415">
        <f>IF([1]metadata!O415="","",[1]metadata!O415)</f>
        <v>37.033333333333331</v>
      </c>
      <c r="P415">
        <f>IF([1]metadata!P415="","",[1]metadata!P415)</f>
        <v>-77.116666666666703</v>
      </c>
      <c r="Q415" t="str">
        <f>IF([1]metadata!Q415="","",[1]metadata!Q415)</f>
        <v/>
      </c>
      <c r="R415" t="str">
        <f>IF([1]metadata!R415="","",[1]metadata!R415)</f>
        <v/>
      </c>
      <c r="S415" t="str">
        <f>IF([1]metadata!S415="","",[1]metadata!S415)</f>
        <v/>
      </c>
      <c r="T415">
        <f>IF([1]metadata!T415="","",[1]metadata!T415)</f>
        <v>614.5</v>
      </c>
      <c r="U415" t="str">
        <f>IF([1]metadata!U415="","",[1]metadata!U415)</f>
        <v>acc</v>
      </c>
      <c r="V415" t="str">
        <f>IF([1]metadata!V415="","",[1]metadata!V415)</f>
        <v/>
      </c>
      <c r="W415" t="str">
        <f>IF([1]metadata!W415="","",[1]metadata!W415)</f>
        <v>55-20</v>
      </c>
      <c r="X415" t="str">
        <f>IF([1]metadata!X415="","",[1]metadata!X415)</f>
        <v/>
      </c>
      <c r="Y415" t="str">
        <f>IF([1]metadata!Y415="","",[1]metadata!Y415)</f>
        <v/>
      </c>
      <c r="Z415" t="str">
        <f>IF([1]metadata!Z415="","",[1]metadata!Z415)</f>
        <v/>
      </c>
    </row>
    <row r="416" spans="1:26" hidden="1" x14ac:dyDescent="0.3">
      <c r="A416">
        <f>IF([1]metadata!A416="","",[1]metadata!A416)</f>
        <v>55</v>
      </c>
      <c r="B416" t="str">
        <f>IF([1]metadata!B416="","",[1]metadata!B416)</f>
        <v>55-ZIO</v>
      </c>
      <c r="C416" t="str">
        <f>IF([1]metadata!C416="","",[1]metadata!C416)</f>
        <v>Urbanski, J; Mogi, M; O'Donnell, D; DeCotiis, M; Toma, T; Armbruster, P</v>
      </c>
      <c r="D416" t="str">
        <f>IF([1]metadata!D416="","",[1]metadata!D416)</f>
        <v>Rapid Adaptive Evolution of Photoperiodic Response during Invasion and Range Expansion across a Climatic Gradient</v>
      </c>
      <c r="E416" t="str">
        <f>IF([1]metadata!E416="","",[1]metadata!E416)</f>
        <v>10.1086/664709</v>
      </c>
      <c r="F416" t="str">
        <f>IF([1]metadata!F416="","",[1]metadata!F416)</f>
        <v>y</v>
      </c>
      <c r="G416" t="str">
        <f>IF([1]metadata!G416="","",[1]metadata!G416)</f>
        <v>a</v>
      </c>
      <c r="H416" t="str">
        <f>IF([1]metadata!H416="","",[1]metadata!H416)</f>
        <v>i</v>
      </c>
      <c r="I416">
        <f>IF([1]metadata!I416="","",[1]metadata!I416)</f>
        <v>21</v>
      </c>
      <c r="J416">
        <f>IF([1]metadata!J416="",0,[1]metadata!J416)</f>
        <v>12</v>
      </c>
      <c r="K416" t="str">
        <f>IF([1]metadata!K416="","",[1]metadata!K416)</f>
        <v/>
      </c>
      <c r="L416" t="str">
        <f>IF([1]metadata!L416="","",[1]metadata!L416)</f>
        <v>Aedes albopictus</v>
      </c>
      <c r="M416" t="str">
        <f>IF([1]metadata!M416="","",[1]metadata!M416)</f>
        <v>diptera</v>
      </c>
      <c r="N416" t="str">
        <f>IF([1]metadata!N416="","",[1]metadata!N416)</f>
        <v>ZIO</v>
      </c>
      <c r="O416">
        <f>IF([1]metadata!O416="","",[1]metadata!O416)</f>
        <v>33.75</v>
      </c>
      <c r="P416">
        <f>IF([1]metadata!P416="","",[1]metadata!P416)</f>
        <v>-80.033333333333303</v>
      </c>
      <c r="Q416" t="str">
        <f>IF([1]metadata!Q416="","",[1]metadata!Q416)</f>
        <v/>
      </c>
      <c r="R416" t="str">
        <f>IF([1]metadata!R416="","",[1]metadata!R416)</f>
        <v/>
      </c>
      <c r="S416" t="str">
        <f>IF([1]metadata!S416="","",[1]metadata!S416)</f>
        <v/>
      </c>
      <c r="T416">
        <f>IF([1]metadata!T416="","",[1]metadata!T416)</f>
        <v>626.5</v>
      </c>
      <c r="U416" t="str">
        <f>IF([1]metadata!U416="","",[1]metadata!U416)</f>
        <v>acc</v>
      </c>
      <c r="V416" t="str">
        <f>IF([1]metadata!V416="","",[1]metadata!V416)</f>
        <v/>
      </c>
      <c r="W416" t="str">
        <f>IF([1]metadata!W416="","",[1]metadata!W416)</f>
        <v>55-21</v>
      </c>
      <c r="X416" t="str">
        <f>IF([1]metadata!X416="","",[1]metadata!X416)</f>
        <v/>
      </c>
      <c r="Y416" t="str">
        <f>IF([1]metadata!Y416="","",[1]metadata!Y416)</f>
        <v/>
      </c>
      <c r="Z416" t="str">
        <f>IF([1]metadata!Z416="","",[1]metadata!Z416)</f>
        <v/>
      </c>
    </row>
    <row r="417" spans="1:26" hidden="1" x14ac:dyDescent="0.3">
      <c r="A417">
        <f>IF([1]metadata!A417="","",[1]metadata!A417)</f>
        <v>56</v>
      </c>
      <c r="B417" t="str">
        <f>IF([1]metadata!B417="","",[1]metadata!B417)</f>
        <v>56-L</v>
      </c>
      <c r="C417" t="str">
        <f>IF([1]metadata!C417="","",[1]metadata!C417)</f>
        <v>VAZNUNES, M; KOVEOS, DS; VEERMAN, A</v>
      </c>
      <c r="D417" t="str">
        <f>IF([1]metadata!D417="","",[1]metadata!D417)</f>
        <v>GEOGRAPHICAL VARIATION IN PHOTOPERIODIC INDUCTION OF DIAPAUSE IN THE SPIDER-MITE (TETRANYCHUS-URTICAE) - A CAUSAL RELATION BETWEEN CRITICAL NIGHT-LENGTH AND CIRCADIAN PERIOD</v>
      </c>
      <c r="E417" t="str">
        <f>IF([1]metadata!E417="","",[1]metadata!E417)</f>
        <v>10.1177/074873049000500105</v>
      </c>
      <c r="F417" t="str">
        <f>IF([1]metadata!F417="","",[1]metadata!F417)</f>
        <v>y</v>
      </c>
      <c r="G417" t="str">
        <f>IF([1]metadata!G417="","",[1]metadata!G417)</f>
        <v>a</v>
      </c>
      <c r="H417" t="str">
        <f>IF([1]metadata!H417="","",[1]metadata!H417)</f>
        <v>i</v>
      </c>
      <c r="I417">
        <f>IF([1]metadata!I417="","",[1]metadata!I417)</f>
        <v>10</v>
      </c>
      <c r="J417">
        <f>IF([1]metadata!J417="",0,[1]metadata!J417)</f>
        <v>9</v>
      </c>
      <c r="K417" t="str">
        <f>IF([1]metadata!K417="","",[1]metadata!K417)</f>
        <v/>
      </c>
      <c r="L417" t="str">
        <f>IF([1]metadata!L417="","",[1]metadata!L417)</f>
        <v>Tetranychus urticae</v>
      </c>
      <c r="M417" t="str">
        <f>IF([1]metadata!M417="","",[1]metadata!M417)</f>
        <v>Trombidiformes</v>
      </c>
      <c r="N417" t="str">
        <f>IF([1]metadata!N417="","",[1]metadata!N417)</f>
        <v>L</v>
      </c>
      <c r="O417">
        <f>IF([1]metadata!O417="","",[1]metadata!O417)</f>
        <v>59.933332999999998</v>
      </c>
      <c r="P417">
        <f>IF([1]metadata!P417="","",[1]metadata!P417)</f>
        <v>30.266667000000002</v>
      </c>
      <c r="Q417" t="str">
        <f>IF([1]metadata!Q417="","",[1]metadata!Q417)</f>
        <v/>
      </c>
      <c r="R417" t="str">
        <f>IF([1]metadata!R417="","",[1]metadata!R417)</f>
        <v/>
      </c>
      <c r="S417" t="str">
        <f>IF([1]metadata!S417="","",[1]metadata!S417)</f>
        <v/>
      </c>
      <c r="T417">
        <f>IF([1]metadata!T417="","",[1]metadata!T417)</f>
        <v>200</v>
      </c>
      <c r="U417" t="str">
        <f>IF([1]metadata!U417="","",[1]metadata!U417)</f>
        <v>global average</v>
      </c>
      <c r="V417" t="str">
        <f>IF([1]metadata!V417="","",[1]metadata!V417)</f>
        <v/>
      </c>
      <c r="W417" t="str">
        <f>IF([1]metadata!W417="","",[1]metadata!W417)</f>
        <v>56-1</v>
      </c>
      <c r="X417" t="str">
        <f>IF([1]metadata!X417="","",[1]metadata!X417)</f>
        <v/>
      </c>
      <c r="Y417" t="str">
        <f>IF([1]metadata!Y417="","",[1]metadata!Y417)</f>
        <v/>
      </c>
      <c r="Z417" t="str">
        <f>IF([1]metadata!Z417="","",[1]metadata!Z417)</f>
        <v/>
      </c>
    </row>
    <row r="418" spans="1:26" hidden="1" x14ac:dyDescent="0.3">
      <c r="A418">
        <f>IF([1]metadata!A418="","",[1]metadata!A418)</f>
        <v>56</v>
      </c>
      <c r="B418" t="str">
        <f>IF([1]metadata!B418="","",[1]metadata!B418)</f>
        <v>56-W</v>
      </c>
      <c r="C418" t="str">
        <f>IF([1]metadata!C418="","",[1]metadata!C418)</f>
        <v>VAZNUNES, M; KOVEOS, DS; VEERMAN, A</v>
      </c>
      <c r="D418" t="str">
        <f>IF([1]metadata!D418="","",[1]metadata!D418)</f>
        <v>GEOGRAPHICAL VARIATION IN PHOTOPERIODIC INDUCTION OF DIAPAUSE IN THE SPIDER-MITE (TETRANYCHUS-URTICAE) - A CAUSAL RELATION BETWEEN CRITICAL NIGHT-LENGTH AND CIRCADIAN PERIOD</v>
      </c>
      <c r="E418" t="str">
        <f>IF([1]metadata!E418="","",[1]metadata!E418)</f>
        <v>10.1177/074873049000500105</v>
      </c>
      <c r="F418" t="str">
        <f>IF([1]metadata!F418="","",[1]metadata!F418)</f>
        <v>y</v>
      </c>
      <c r="G418" t="str">
        <f>IF([1]metadata!G418="","",[1]metadata!G418)</f>
        <v>a</v>
      </c>
      <c r="H418" t="str">
        <f>IF([1]metadata!H418="","",[1]metadata!H418)</f>
        <v>i</v>
      </c>
      <c r="I418">
        <f>IF([1]metadata!I418="","",[1]metadata!I418)</f>
        <v>10</v>
      </c>
      <c r="J418">
        <f>IF([1]metadata!J418="",0,[1]metadata!J418)</f>
        <v>8</v>
      </c>
      <c r="K418" t="str">
        <f>IF([1]metadata!K418="","",[1]metadata!K418)</f>
        <v/>
      </c>
      <c r="L418" t="str">
        <f>IF([1]metadata!L418="","",[1]metadata!L418)</f>
        <v>Tetranychus urticae</v>
      </c>
      <c r="M418" t="str">
        <f>IF([1]metadata!M418="","",[1]metadata!M418)</f>
        <v>Trombidiformes</v>
      </c>
      <c r="N418" t="str">
        <f>IF([1]metadata!N418="","",[1]metadata!N418)</f>
        <v>W</v>
      </c>
      <c r="O418">
        <f>IF([1]metadata!O418="","",[1]metadata!O418)</f>
        <v>52.233330000000002</v>
      </c>
      <c r="P418">
        <f>IF([1]metadata!P418="","",[1]metadata!P418)</f>
        <v>21.016667000000002</v>
      </c>
      <c r="Q418" t="str">
        <f>IF([1]metadata!Q418="","",[1]metadata!Q418)</f>
        <v/>
      </c>
      <c r="R418" t="str">
        <f>IF([1]metadata!R418="","",[1]metadata!R418)</f>
        <v/>
      </c>
      <c r="S418" t="str">
        <f>IF([1]metadata!S418="","",[1]metadata!S418)</f>
        <v/>
      </c>
      <c r="T418">
        <f>IF([1]metadata!T418="","",[1]metadata!T418)</f>
        <v>200</v>
      </c>
      <c r="U418" t="str">
        <f>IF([1]metadata!U418="","",[1]metadata!U418)</f>
        <v>global average</v>
      </c>
      <c r="V418" t="str">
        <f>IF([1]metadata!V418="","",[1]metadata!V418)</f>
        <v/>
      </c>
      <c r="W418" t="str">
        <f>IF([1]metadata!W418="","",[1]metadata!W418)</f>
        <v>56-1</v>
      </c>
      <c r="X418" t="str">
        <f>IF([1]metadata!X418="","",[1]metadata!X418)</f>
        <v/>
      </c>
      <c r="Y418" t="str">
        <f>IF([1]metadata!Y418="","",[1]metadata!Y418)</f>
        <v/>
      </c>
      <c r="Z418" t="str">
        <f>IF([1]metadata!Z418="","",[1]metadata!Z418)</f>
        <v/>
      </c>
    </row>
    <row r="419" spans="1:26" hidden="1" x14ac:dyDescent="0.3">
      <c r="A419">
        <f>IF([1]metadata!A419="","",[1]metadata!A419)</f>
        <v>56</v>
      </c>
      <c r="B419" t="str">
        <f>IF([1]metadata!B419="","",[1]metadata!B419)</f>
        <v>56-V</v>
      </c>
      <c r="C419" t="str">
        <f>IF([1]metadata!C419="","",[1]metadata!C419)</f>
        <v>VAZNUNES, M; KOVEOS, DS; VEERMAN, A</v>
      </c>
      <c r="D419" t="str">
        <f>IF([1]metadata!D419="","",[1]metadata!D419)</f>
        <v>GEOGRAPHICAL VARIATION IN PHOTOPERIODIC INDUCTION OF DIAPAUSE IN THE SPIDER-MITE (TETRANYCHUS-URTICAE) - A CAUSAL RELATION BETWEEN CRITICAL NIGHT-LENGTH AND CIRCADIAN PERIOD</v>
      </c>
      <c r="E419" t="str">
        <f>IF([1]metadata!E419="","",[1]metadata!E419)</f>
        <v>10.1177/074873049000500105</v>
      </c>
      <c r="F419" t="str">
        <f>IF([1]metadata!F419="","",[1]metadata!F419)</f>
        <v>y</v>
      </c>
      <c r="G419" t="str">
        <f>IF([1]metadata!G419="","",[1]metadata!G419)</f>
        <v>a</v>
      </c>
      <c r="H419" t="str">
        <f>IF([1]metadata!H419="","",[1]metadata!H419)</f>
        <v>i</v>
      </c>
      <c r="I419">
        <f>IF([1]metadata!I419="","",[1]metadata!I419)</f>
        <v>10</v>
      </c>
      <c r="J419">
        <f>IF([1]metadata!J419="",0,[1]metadata!J419)</f>
        <v>9</v>
      </c>
      <c r="K419" t="str">
        <f>IF([1]metadata!K419="","",[1]metadata!K419)</f>
        <v/>
      </c>
      <c r="L419" t="str">
        <f>IF([1]metadata!L419="","",[1]metadata!L419)</f>
        <v>Tetranychus urticae</v>
      </c>
      <c r="M419" t="str">
        <f>IF([1]metadata!M419="","",[1]metadata!M419)</f>
        <v>Trombidiformes</v>
      </c>
      <c r="N419" t="str">
        <f>IF([1]metadata!N419="","",[1]metadata!N419)</f>
        <v>V</v>
      </c>
      <c r="O419">
        <f>IF([1]metadata!O419="","",[1]metadata!O419)</f>
        <v>51.866667</v>
      </c>
      <c r="P419">
        <f>IF([1]metadata!P419="","",[1]metadata!P419)</f>
        <v>4.1666670000000003</v>
      </c>
      <c r="Q419" t="str">
        <f>IF([1]metadata!Q419="","",[1]metadata!Q419)</f>
        <v/>
      </c>
      <c r="R419" t="str">
        <f>IF([1]metadata!R419="","",[1]metadata!R419)</f>
        <v/>
      </c>
      <c r="S419" t="str">
        <f>IF([1]metadata!S419="","",[1]metadata!S419)</f>
        <v/>
      </c>
      <c r="T419">
        <f>IF([1]metadata!T419="","",[1]metadata!T419)</f>
        <v>200</v>
      </c>
      <c r="U419" t="str">
        <f>IF([1]metadata!U419="","",[1]metadata!U419)</f>
        <v>global average</v>
      </c>
      <c r="V419" t="str">
        <f>IF([1]metadata!V419="","",[1]metadata!V419)</f>
        <v/>
      </c>
      <c r="W419" t="str">
        <f>IF([1]metadata!W419="","",[1]metadata!W419)</f>
        <v>56-2</v>
      </c>
      <c r="X419" t="str">
        <f>IF([1]metadata!X419="","",[1]metadata!X419)</f>
        <v/>
      </c>
      <c r="Y419" t="str">
        <f>IF([1]metadata!Y419="","",[1]metadata!Y419)</f>
        <v/>
      </c>
      <c r="Z419" t="str">
        <f>IF([1]metadata!Z419="","",[1]metadata!Z419)</f>
        <v/>
      </c>
    </row>
    <row r="420" spans="1:26" hidden="1" x14ac:dyDescent="0.3">
      <c r="A420">
        <f>IF([1]metadata!A420="","",[1]metadata!A420)</f>
        <v>56</v>
      </c>
      <c r="B420" t="str">
        <f>IF([1]metadata!B420="","",[1]metadata!B420)</f>
        <v>56-K</v>
      </c>
      <c r="C420" t="str">
        <f>IF([1]metadata!C420="","",[1]metadata!C420)</f>
        <v>VAZNUNES, M; KOVEOS, DS; VEERMAN, A</v>
      </c>
      <c r="D420" t="str">
        <f>IF([1]metadata!D420="","",[1]metadata!D420)</f>
        <v>GEOGRAPHICAL VARIATION IN PHOTOPERIODIC INDUCTION OF DIAPAUSE IN THE SPIDER-MITE (TETRANYCHUS-URTICAE) - A CAUSAL RELATION BETWEEN CRITICAL NIGHT-LENGTH AND CIRCADIAN PERIOD</v>
      </c>
      <c r="E420" t="str">
        <f>IF([1]metadata!E420="","",[1]metadata!E420)</f>
        <v>10.1177/074873049000500105</v>
      </c>
      <c r="F420" t="str">
        <f>IF([1]metadata!F420="","",[1]metadata!F420)</f>
        <v>y</v>
      </c>
      <c r="G420" t="str">
        <f>IF([1]metadata!G420="","",[1]metadata!G420)</f>
        <v>a</v>
      </c>
      <c r="H420" t="str">
        <f>IF([1]metadata!H420="","",[1]metadata!H420)</f>
        <v>i</v>
      </c>
      <c r="I420">
        <f>IF([1]metadata!I420="","",[1]metadata!I420)</f>
        <v>10</v>
      </c>
      <c r="J420">
        <f>IF([1]metadata!J420="",0,[1]metadata!J420)</f>
        <v>7</v>
      </c>
      <c r="K420" t="str">
        <f>IF([1]metadata!K420="","",[1]metadata!K420)</f>
        <v/>
      </c>
      <c r="L420" t="str">
        <f>IF([1]metadata!L420="","",[1]metadata!L420)</f>
        <v>Tetranychus urticae</v>
      </c>
      <c r="M420" t="str">
        <f>IF([1]metadata!M420="","",[1]metadata!M420)</f>
        <v>Trombidiformes</v>
      </c>
      <c r="N420" t="str">
        <f>IF([1]metadata!N420="","",[1]metadata!N420)</f>
        <v>K</v>
      </c>
      <c r="O420">
        <f>IF([1]metadata!O420="","",[1]metadata!O420)</f>
        <v>51.103332999999999</v>
      </c>
      <c r="P420">
        <f>IF([1]metadata!P420="","",[1]metadata!P420)</f>
        <v>2.654722</v>
      </c>
      <c r="Q420" t="str">
        <f>IF([1]metadata!Q420="","",[1]metadata!Q420)</f>
        <v/>
      </c>
      <c r="R420" t="str">
        <f>IF([1]metadata!R420="","",[1]metadata!R420)</f>
        <v/>
      </c>
      <c r="S420" t="str">
        <f>IF([1]metadata!S420="","",[1]metadata!S420)</f>
        <v/>
      </c>
      <c r="T420">
        <f>IF([1]metadata!T420="","",[1]metadata!T420)</f>
        <v>200</v>
      </c>
      <c r="U420" t="str">
        <f>IF([1]metadata!U420="","",[1]metadata!U420)</f>
        <v>global average</v>
      </c>
      <c r="V420" t="str">
        <f>IF([1]metadata!V420="","",[1]metadata!V420)</f>
        <v/>
      </c>
      <c r="W420" t="str">
        <f>IF([1]metadata!W420="","",[1]metadata!W420)</f>
        <v>56-2</v>
      </c>
      <c r="X420" t="str">
        <f>IF([1]metadata!X420="","",[1]metadata!X420)</f>
        <v/>
      </c>
      <c r="Y420" t="str">
        <f>IF([1]metadata!Y420="","",[1]metadata!Y420)</f>
        <v/>
      </c>
      <c r="Z420" t="str">
        <f>IF([1]metadata!Z420="","",[1]metadata!Z420)</f>
        <v/>
      </c>
    </row>
    <row r="421" spans="1:26" hidden="1" x14ac:dyDescent="0.3">
      <c r="A421">
        <f>IF([1]metadata!A421="","",[1]metadata!A421)</f>
        <v>56</v>
      </c>
      <c r="B421" t="str">
        <f>IF([1]metadata!B421="","",[1]metadata!B421)</f>
        <v>56-S1</v>
      </c>
      <c r="C421" t="str">
        <f>IF([1]metadata!C421="","",[1]metadata!C421)</f>
        <v>VAZNUNES, M; KOVEOS, DS; VEERMAN, A</v>
      </c>
      <c r="D421" t="str">
        <f>IF([1]metadata!D421="","",[1]metadata!D421)</f>
        <v>GEOGRAPHICAL VARIATION IN PHOTOPERIODIC INDUCTION OF DIAPAUSE IN THE SPIDER-MITE (TETRANYCHUS-URTICAE) - A CAUSAL RELATION BETWEEN CRITICAL NIGHT-LENGTH AND CIRCADIAN PERIOD</v>
      </c>
      <c r="E421" t="str">
        <f>IF([1]metadata!E421="","",[1]metadata!E421)</f>
        <v>10.1177/074873049000500105</v>
      </c>
      <c r="F421" t="str">
        <f>IF([1]metadata!F421="","",[1]metadata!F421)</f>
        <v>y</v>
      </c>
      <c r="G421" t="str">
        <f>IF([1]metadata!G421="","",[1]metadata!G421)</f>
        <v>a</v>
      </c>
      <c r="H421" t="str">
        <f>IF([1]metadata!H421="","",[1]metadata!H421)</f>
        <v>i</v>
      </c>
      <c r="I421">
        <f>IF([1]metadata!I421="","",[1]metadata!I421)</f>
        <v>10</v>
      </c>
      <c r="J421">
        <f>IF([1]metadata!J421="",0,[1]metadata!J421)</f>
        <v>7</v>
      </c>
      <c r="K421" t="str">
        <f>IF([1]metadata!K421="","",[1]metadata!K421)</f>
        <v/>
      </c>
      <c r="L421" t="str">
        <f>IF([1]metadata!L421="","",[1]metadata!L421)</f>
        <v>Tetranychus urticae</v>
      </c>
      <c r="M421" t="str">
        <f>IF([1]metadata!M421="","",[1]metadata!M421)</f>
        <v>Trombidiformes</v>
      </c>
      <c r="N421" t="str">
        <f>IF([1]metadata!N421="","",[1]metadata!N421)</f>
        <v>S1</v>
      </c>
      <c r="O421">
        <f>IF([1]metadata!O421="","",[1]metadata!O421)</f>
        <v>46.749994999999998</v>
      </c>
      <c r="P421">
        <f>IF([1]metadata!P421="","",[1]metadata!P421)</f>
        <v>10.066666</v>
      </c>
      <c r="Q421" t="str">
        <f>IF([1]metadata!Q421="","",[1]metadata!Q421)</f>
        <v/>
      </c>
      <c r="R421">
        <f>IF([1]metadata!R421="","",[1]metadata!R421)</f>
        <v>1450</v>
      </c>
      <c r="S421" t="str">
        <f>IF([1]metadata!S421="","",[1]metadata!S421)</f>
        <v/>
      </c>
      <c r="T421">
        <f>IF([1]metadata!T421="","",[1]metadata!T421)</f>
        <v>200</v>
      </c>
      <c r="U421" t="str">
        <f>IF([1]metadata!U421="","",[1]metadata!U421)</f>
        <v>global average</v>
      </c>
      <c r="V421" t="str">
        <f>IF([1]metadata!V421="","",[1]metadata!V421)</f>
        <v/>
      </c>
      <c r="W421" t="str">
        <f>IF([1]metadata!W421="","",[1]metadata!W421)</f>
        <v>56-3</v>
      </c>
      <c r="X421" t="str">
        <f>IF([1]metadata!X421="","",[1]metadata!X421)</f>
        <v/>
      </c>
      <c r="Y421" t="str">
        <f>IF([1]metadata!Y421="","",[1]metadata!Y421)</f>
        <v/>
      </c>
      <c r="Z421" t="str">
        <f>IF([1]metadata!Z421="","",[1]metadata!Z421)</f>
        <v/>
      </c>
    </row>
    <row r="422" spans="1:26" hidden="1" x14ac:dyDescent="0.3">
      <c r="A422">
        <f>IF([1]metadata!A422="","",[1]metadata!A422)</f>
        <v>56</v>
      </c>
      <c r="B422" t="str">
        <f>IF([1]metadata!B422="","",[1]metadata!B422)</f>
        <v>56-S2</v>
      </c>
      <c r="C422" t="str">
        <f>IF([1]metadata!C422="","",[1]metadata!C422)</f>
        <v>VAZNUNES, M; KOVEOS, DS; VEERMAN, A</v>
      </c>
      <c r="D422" t="str">
        <f>IF([1]metadata!D422="","",[1]metadata!D422)</f>
        <v>GEOGRAPHICAL VARIATION IN PHOTOPERIODIC INDUCTION OF DIAPAUSE IN THE SPIDER-MITE (TETRANYCHUS-URTICAE) - A CAUSAL RELATION BETWEEN CRITICAL NIGHT-LENGTH AND CIRCADIAN PERIOD</v>
      </c>
      <c r="E422" t="str">
        <f>IF([1]metadata!E422="","",[1]metadata!E422)</f>
        <v>10.1177/074873049000500105</v>
      </c>
      <c r="F422" t="str">
        <f>IF([1]metadata!F422="","",[1]metadata!F422)</f>
        <v>y</v>
      </c>
      <c r="G422" t="str">
        <f>IF([1]metadata!G422="","",[1]metadata!G422)</f>
        <v>a</v>
      </c>
      <c r="H422" t="str">
        <f>IF([1]metadata!H422="","",[1]metadata!H422)</f>
        <v>i</v>
      </c>
      <c r="I422">
        <f>IF([1]metadata!I422="","",[1]metadata!I422)</f>
        <v>10</v>
      </c>
      <c r="J422">
        <f>IF([1]metadata!J422="",0,[1]metadata!J422)</f>
        <v>7</v>
      </c>
      <c r="K422" t="str">
        <f>IF([1]metadata!K422="","",[1]metadata!K422)</f>
        <v/>
      </c>
      <c r="L422" t="str">
        <f>IF([1]metadata!L422="","",[1]metadata!L422)</f>
        <v>Tetranychus urticae</v>
      </c>
      <c r="M422" t="str">
        <f>IF([1]metadata!M422="","",[1]metadata!M422)</f>
        <v>Trombidiformes</v>
      </c>
      <c r="N422" t="str">
        <f>IF([1]metadata!N422="","",[1]metadata!N422)</f>
        <v>S2</v>
      </c>
      <c r="O422">
        <f>IF([1]metadata!O422="","",[1]metadata!O422)</f>
        <v>46.749994999999998</v>
      </c>
      <c r="P422">
        <f>IF([1]metadata!P422="","",[1]metadata!P422)</f>
        <v>10.066666</v>
      </c>
      <c r="Q422" t="str">
        <f>IF([1]metadata!Q422="","",[1]metadata!Q422)</f>
        <v/>
      </c>
      <c r="R422">
        <f>IF([1]metadata!R422="","",[1]metadata!R422)</f>
        <v>1450</v>
      </c>
      <c r="S422" t="str">
        <f>IF([1]metadata!S422="","",[1]metadata!S422)</f>
        <v/>
      </c>
      <c r="T422">
        <f>IF([1]metadata!T422="","",[1]metadata!T422)</f>
        <v>200</v>
      </c>
      <c r="U422" t="str">
        <f>IF([1]metadata!U422="","",[1]metadata!U422)</f>
        <v>global average</v>
      </c>
      <c r="V422" t="str">
        <f>IF([1]metadata!V422="","",[1]metadata!V422)</f>
        <v/>
      </c>
      <c r="W422" t="str">
        <f>IF([1]metadata!W422="","",[1]metadata!W422)</f>
        <v>56-1</v>
      </c>
      <c r="X422" t="str">
        <f>IF([1]metadata!X422="","",[1]metadata!X422)</f>
        <v/>
      </c>
      <c r="Y422" t="str">
        <f>IF([1]metadata!Y422="","",[1]metadata!Y422)</f>
        <v/>
      </c>
      <c r="Z422" t="str">
        <f>IF([1]metadata!Z422="","",[1]metadata!Z422)</f>
        <v/>
      </c>
    </row>
    <row r="423" spans="1:26" hidden="1" x14ac:dyDescent="0.3">
      <c r="A423">
        <f>IF([1]metadata!A423="","",[1]metadata!A423)</f>
        <v>56</v>
      </c>
      <c r="B423" t="str">
        <f>IF([1]metadata!B423="","",[1]metadata!B423)</f>
        <v>56-P</v>
      </c>
      <c r="C423" t="str">
        <f>IF([1]metadata!C423="","",[1]metadata!C423)</f>
        <v>VAZNUNES, M; KOVEOS, DS; VEERMAN, A</v>
      </c>
      <c r="D423" t="str">
        <f>IF([1]metadata!D423="","",[1]metadata!D423)</f>
        <v>GEOGRAPHICAL VARIATION IN PHOTOPERIODIC INDUCTION OF DIAPAUSE IN THE SPIDER-MITE (TETRANYCHUS-URTICAE) - A CAUSAL RELATION BETWEEN CRITICAL NIGHT-LENGTH AND CIRCADIAN PERIOD</v>
      </c>
      <c r="E423" t="str">
        <f>IF([1]metadata!E423="","",[1]metadata!E423)</f>
        <v>10.1177/074873049000500105</v>
      </c>
      <c r="F423" t="str">
        <f>IF([1]metadata!F423="","",[1]metadata!F423)</f>
        <v>y</v>
      </c>
      <c r="G423" t="str">
        <f>IF([1]metadata!G423="","",[1]metadata!G423)</f>
        <v>a</v>
      </c>
      <c r="H423" t="str">
        <f>IF([1]metadata!H423="","",[1]metadata!H423)</f>
        <v>i</v>
      </c>
      <c r="I423">
        <f>IF([1]metadata!I423="","",[1]metadata!I423)</f>
        <v>10</v>
      </c>
      <c r="J423">
        <f>IF([1]metadata!J423="",0,[1]metadata!J423)</f>
        <v>8</v>
      </c>
      <c r="K423" t="str">
        <f>IF([1]metadata!K423="","",[1]metadata!K423)</f>
        <v/>
      </c>
      <c r="L423" t="str">
        <f>IF([1]metadata!L423="","",[1]metadata!L423)</f>
        <v>Tetranychus urticae</v>
      </c>
      <c r="M423" t="str">
        <f>IF([1]metadata!M423="","",[1]metadata!M423)</f>
        <v>Trombidiformes</v>
      </c>
      <c r="N423" t="str">
        <f>IF([1]metadata!N423="","",[1]metadata!N423)</f>
        <v>P</v>
      </c>
      <c r="O423">
        <f>IF([1]metadata!O423="","",[1]metadata!O423)</f>
        <v>45.408056000000002</v>
      </c>
      <c r="P423">
        <f>IF([1]metadata!P423="","",[1]metadata!P423)</f>
        <v>11.872222000000001</v>
      </c>
      <c r="Q423" t="str">
        <f>IF([1]metadata!Q423="","",[1]metadata!Q423)</f>
        <v/>
      </c>
      <c r="R423" t="str">
        <f>IF([1]metadata!R423="","",[1]metadata!R423)</f>
        <v/>
      </c>
      <c r="S423" t="str">
        <f>IF([1]metadata!S423="","",[1]metadata!S423)</f>
        <v/>
      </c>
      <c r="T423">
        <f>IF([1]metadata!T423="","",[1]metadata!T423)</f>
        <v>200</v>
      </c>
      <c r="U423" t="str">
        <f>IF([1]metadata!U423="","",[1]metadata!U423)</f>
        <v>global average</v>
      </c>
      <c r="V423" t="str">
        <f>IF([1]metadata!V423="","",[1]metadata!V423)</f>
        <v/>
      </c>
      <c r="W423" t="str">
        <f>IF([1]metadata!W423="","",[1]metadata!W423)</f>
        <v>56-1</v>
      </c>
      <c r="X423" t="str">
        <f>IF([1]metadata!X423="","",[1]metadata!X423)</f>
        <v/>
      </c>
      <c r="Y423" t="str">
        <f>IF([1]metadata!Y423="","",[1]metadata!Y423)</f>
        <v/>
      </c>
      <c r="Z423" t="str">
        <f>IF([1]metadata!Z423="","",[1]metadata!Z423)</f>
        <v/>
      </c>
    </row>
    <row r="424" spans="1:26" hidden="1" x14ac:dyDescent="0.3">
      <c r="A424">
        <f>IF([1]metadata!A424="","",[1]metadata!A424)</f>
        <v>56</v>
      </c>
      <c r="B424" t="str">
        <f>IF([1]metadata!B424="","",[1]metadata!B424)</f>
        <v>56-A</v>
      </c>
      <c r="C424" t="str">
        <f>IF([1]metadata!C424="","",[1]metadata!C424)</f>
        <v>VAZNUNES, M; KOVEOS, DS; VEERMAN, A</v>
      </c>
      <c r="D424" t="str">
        <f>IF([1]metadata!D424="","",[1]metadata!D424)</f>
        <v>GEOGRAPHICAL VARIATION IN PHOTOPERIODIC INDUCTION OF DIAPAUSE IN THE SPIDER-MITE (TETRANYCHUS-URTICAE) - A CAUSAL RELATION BETWEEN CRITICAL NIGHT-LENGTH AND CIRCADIAN PERIOD</v>
      </c>
      <c r="E424" t="str">
        <f>IF([1]metadata!E424="","",[1]metadata!E424)</f>
        <v>10.1177/074873049000500105</v>
      </c>
      <c r="F424" t="str">
        <f>IF([1]metadata!F424="","",[1]metadata!F424)</f>
        <v>y</v>
      </c>
      <c r="G424" t="str">
        <f>IF([1]metadata!G424="","",[1]metadata!G424)</f>
        <v>a</v>
      </c>
      <c r="H424" t="str">
        <f>IF([1]metadata!H424="","",[1]metadata!H424)</f>
        <v>i</v>
      </c>
      <c r="I424">
        <f>IF([1]metadata!I424="","",[1]metadata!I424)</f>
        <v>10</v>
      </c>
      <c r="J424">
        <f>IF([1]metadata!J424="",0,[1]metadata!J424)</f>
        <v>9</v>
      </c>
      <c r="K424" t="str">
        <f>IF([1]metadata!K424="","",[1]metadata!K424)</f>
        <v/>
      </c>
      <c r="L424" t="str">
        <f>IF([1]metadata!L424="","",[1]metadata!L424)</f>
        <v>Tetranychus urticae</v>
      </c>
      <c r="M424" t="str">
        <f>IF([1]metadata!M424="","",[1]metadata!M424)</f>
        <v>Trombidiformes</v>
      </c>
      <c r="N424" t="str">
        <f>IF([1]metadata!N424="","",[1]metadata!N424)</f>
        <v>A</v>
      </c>
      <c r="O424">
        <f>IF([1]metadata!O424="","",[1]metadata!O424)</f>
        <v>44.884999999999998</v>
      </c>
      <c r="P424">
        <f>IF([1]metadata!P424="","",[1]metadata!P424)</f>
        <v>6.3561110000000003</v>
      </c>
      <c r="Q424" t="str">
        <f>IF([1]metadata!Q424="","",[1]metadata!Q424)</f>
        <v/>
      </c>
      <c r="R424">
        <f>IF([1]metadata!R424="","",[1]metadata!R424)</f>
        <v>1515</v>
      </c>
      <c r="S424" t="str">
        <f>IF([1]metadata!S424="","",[1]metadata!S424)</f>
        <v/>
      </c>
      <c r="T424">
        <f>IF([1]metadata!T424="","",[1]metadata!T424)</f>
        <v>200</v>
      </c>
      <c r="U424" t="str">
        <f>IF([1]metadata!U424="","",[1]metadata!U424)</f>
        <v>global average</v>
      </c>
      <c r="V424" t="str">
        <f>IF([1]metadata!V424="","",[1]metadata!V424)</f>
        <v/>
      </c>
      <c r="W424" t="str">
        <f>IF([1]metadata!W424="","",[1]metadata!W424)</f>
        <v>56-2</v>
      </c>
      <c r="X424" t="str">
        <f>IF([1]metadata!X424="","",[1]metadata!X424)</f>
        <v/>
      </c>
      <c r="Y424" t="str">
        <f>IF([1]metadata!Y424="","",[1]metadata!Y424)</f>
        <v/>
      </c>
      <c r="Z424" t="str">
        <f>IF([1]metadata!Z424="","",[1]metadata!Z424)</f>
        <v/>
      </c>
    </row>
    <row r="425" spans="1:26" hidden="1" x14ac:dyDescent="0.3">
      <c r="A425">
        <f>IF([1]metadata!A425="","",[1]metadata!A425)</f>
        <v>56</v>
      </c>
      <c r="B425" t="str">
        <f>IF([1]metadata!B425="","",[1]metadata!B425)</f>
        <v>56-T1</v>
      </c>
      <c r="C425" t="str">
        <f>IF([1]metadata!C425="","",[1]metadata!C425)</f>
        <v>VAZNUNES, M; KOVEOS, DS; VEERMAN, A</v>
      </c>
      <c r="D425" t="str">
        <f>IF([1]metadata!D425="","",[1]metadata!D425)</f>
        <v>GEOGRAPHICAL VARIATION IN PHOTOPERIODIC INDUCTION OF DIAPAUSE IN THE SPIDER-MITE (TETRANYCHUS-URTICAE) - A CAUSAL RELATION BETWEEN CRITICAL NIGHT-LENGTH AND CIRCADIAN PERIOD</v>
      </c>
      <c r="E425" t="str">
        <f>IF([1]metadata!E425="","",[1]metadata!E425)</f>
        <v>10.1177/074873049000500105</v>
      </c>
      <c r="F425" t="str">
        <f>IF([1]metadata!F425="","",[1]metadata!F425)</f>
        <v>y</v>
      </c>
      <c r="G425" t="str">
        <f>IF([1]metadata!G425="","",[1]metadata!G425)</f>
        <v>a</v>
      </c>
      <c r="H425" t="str">
        <f>IF([1]metadata!H425="","",[1]metadata!H425)</f>
        <v>i</v>
      </c>
      <c r="I425">
        <f>IF([1]metadata!I425="","",[1]metadata!I425)</f>
        <v>10</v>
      </c>
      <c r="J425">
        <f>IF([1]metadata!J425="",0,[1]metadata!J425)</f>
        <v>8</v>
      </c>
      <c r="K425" t="str">
        <f>IF([1]metadata!K425="","",[1]metadata!K425)</f>
        <v/>
      </c>
      <c r="L425" t="str">
        <f>IF([1]metadata!L425="","",[1]metadata!L425)</f>
        <v>Tetranychus urticae</v>
      </c>
      <c r="M425" t="str">
        <f>IF([1]metadata!M425="","",[1]metadata!M425)</f>
        <v>Trombidiformes</v>
      </c>
      <c r="N425" t="str">
        <f>IF([1]metadata!N425="","",[1]metadata!N425)</f>
        <v>T1</v>
      </c>
      <c r="O425">
        <f>IF([1]metadata!O425="","",[1]metadata!O425)</f>
        <v>40.647221999999999</v>
      </c>
      <c r="P425">
        <f>IF([1]metadata!P425="","",[1]metadata!P425)</f>
        <v>22.963889000000002</v>
      </c>
      <c r="Q425" t="str">
        <f>IF([1]metadata!Q425="","",[1]metadata!Q425)</f>
        <v/>
      </c>
      <c r="R425" t="str">
        <f>IF([1]metadata!R425="","",[1]metadata!R425)</f>
        <v/>
      </c>
      <c r="S425" t="str">
        <f>IF([1]metadata!S425="","",[1]metadata!S425)</f>
        <v/>
      </c>
      <c r="T425">
        <f>IF([1]metadata!T425="","",[1]metadata!T425)</f>
        <v>200</v>
      </c>
      <c r="U425" t="str">
        <f>IF([1]metadata!U425="","",[1]metadata!U425)</f>
        <v>global average</v>
      </c>
      <c r="V425" t="str">
        <f>IF([1]metadata!V425="","",[1]metadata!V425)</f>
        <v/>
      </c>
      <c r="W425" t="str">
        <f>IF([1]metadata!W425="","",[1]metadata!W425)</f>
        <v>56-2</v>
      </c>
      <c r="X425" t="str">
        <f>IF([1]metadata!X425="","",[1]metadata!X425)</f>
        <v/>
      </c>
      <c r="Y425" t="str">
        <f>IF([1]metadata!Y425="","",[1]metadata!Y425)</f>
        <v/>
      </c>
      <c r="Z425" t="str">
        <f>IF([1]metadata!Z425="","",[1]metadata!Z425)</f>
        <v/>
      </c>
    </row>
    <row r="426" spans="1:26" hidden="1" x14ac:dyDescent="0.3">
      <c r="A426">
        <f>IF([1]metadata!A426="","",[1]metadata!A426)</f>
        <v>56</v>
      </c>
      <c r="B426" t="str">
        <f>IF([1]metadata!B426="","",[1]metadata!B426)</f>
        <v>56-T2</v>
      </c>
      <c r="C426" t="str">
        <f>IF([1]metadata!C426="","",[1]metadata!C426)</f>
        <v>VAZNUNES, M; KOVEOS, DS; VEERMAN, A</v>
      </c>
      <c r="D426" t="str">
        <f>IF([1]metadata!D426="","",[1]metadata!D426)</f>
        <v>GEOGRAPHICAL VARIATION IN PHOTOPERIODIC INDUCTION OF DIAPAUSE IN THE SPIDER-MITE (TETRANYCHUS-URTICAE) - A CAUSAL RELATION BETWEEN CRITICAL NIGHT-LENGTH AND CIRCADIAN PERIOD</v>
      </c>
      <c r="E426" t="str">
        <f>IF([1]metadata!E426="","",[1]metadata!E426)</f>
        <v>10.1177/074873049000500105</v>
      </c>
      <c r="F426" t="str">
        <f>IF([1]metadata!F426="","",[1]metadata!F426)</f>
        <v>y</v>
      </c>
      <c r="G426" t="str">
        <f>IF([1]metadata!G426="","",[1]metadata!G426)</f>
        <v>a</v>
      </c>
      <c r="H426" t="str">
        <f>IF([1]metadata!H426="","",[1]metadata!H426)</f>
        <v>i</v>
      </c>
      <c r="I426">
        <f>IF([1]metadata!I426="","",[1]metadata!I426)</f>
        <v>10</v>
      </c>
      <c r="J426">
        <f>IF([1]metadata!J426="",0,[1]metadata!J426)</f>
        <v>7</v>
      </c>
      <c r="K426" t="str">
        <f>IF([1]metadata!K426="","",[1]metadata!K426)</f>
        <v/>
      </c>
      <c r="L426" t="str">
        <f>IF([1]metadata!L426="","",[1]metadata!L426)</f>
        <v>Tetranychus urticae</v>
      </c>
      <c r="M426" t="str">
        <f>IF([1]metadata!M426="","",[1]metadata!M426)</f>
        <v>Trombidiformes</v>
      </c>
      <c r="N426" t="str">
        <f>IF([1]metadata!N426="","",[1]metadata!N426)</f>
        <v>T2</v>
      </c>
      <c r="O426">
        <f>IF([1]metadata!O426="","",[1]metadata!O426)</f>
        <v>40.647221999999999</v>
      </c>
      <c r="P426">
        <f>IF([1]metadata!P426="","",[1]metadata!P426)</f>
        <v>22.963889000000002</v>
      </c>
      <c r="Q426" t="str">
        <f>IF([1]metadata!Q426="","",[1]metadata!Q426)</f>
        <v/>
      </c>
      <c r="R426" t="str">
        <f>IF([1]metadata!R426="","",[1]metadata!R426)</f>
        <v/>
      </c>
      <c r="S426" t="str">
        <f>IF([1]metadata!S426="","",[1]metadata!S426)</f>
        <v/>
      </c>
      <c r="T426">
        <f>IF([1]metadata!T426="","",[1]metadata!T426)</f>
        <v>200</v>
      </c>
      <c r="U426" t="str">
        <f>IF([1]metadata!U426="","",[1]metadata!U426)</f>
        <v>global average</v>
      </c>
      <c r="V426" t="str">
        <f>IF([1]metadata!V426="","",[1]metadata!V426)</f>
        <v/>
      </c>
      <c r="W426" t="str">
        <f>IF([1]metadata!W426="","",[1]metadata!W426)</f>
        <v>56-3</v>
      </c>
      <c r="X426" t="str">
        <f>IF([1]metadata!X426="","",[1]metadata!X426)</f>
        <v/>
      </c>
      <c r="Y426" t="str">
        <f>IF([1]metadata!Y426="","",[1]metadata!Y426)</f>
        <v/>
      </c>
      <c r="Z426" t="str">
        <f>IF([1]metadata!Z426="","",[1]metadata!Z426)</f>
        <v/>
      </c>
    </row>
    <row r="427" spans="1:26" hidden="1" x14ac:dyDescent="0.3">
      <c r="A427">
        <f>IF([1]metadata!A427="","",[1]metadata!A427)</f>
        <v>57</v>
      </c>
      <c r="B427" t="str">
        <f>IF([1]metadata!B427="","",[1]metadata!B427)</f>
        <v>57- JMS</v>
      </c>
      <c r="C427" t="str">
        <f>IF([1]metadata!C427="","",[1]metadata!C427)</f>
        <v>Wang, XP; Yang, QS; Dalin, P; Zhou, XM; Luo, ZW; Lei, CL</v>
      </c>
      <c r="D427" t="str">
        <f>IF([1]metadata!D427="","",[1]metadata!D427)</f>
        <v>Geographic variation in photoperiodic diapause induction and diapause intensity in Sericinus montelus (Lepidoptera: Papilionidae)</v>
      </c>
      <c r="E427" t="str">
        <f>IF([1]metadata!E427="","",[1]metadata!E427)</f>
        <v>10.1111/j.1744-7917.2011.01473.x</v>
      </c>
      <c r="F427" t="str">
        <f>IF([1]metadata!F427="","",[1]metadata!F427)</f>
        <v>y</v>
      </c>
      <c r="G427" t="str">
        <f>IF([1]metadata!G427="","",[1]metadata!G427)</f>
        <v>a</v>
      </c>
      <c r="H427" t="str">
        <f>IF([1]metadata!H427="","",[1]metadata!H427)</f>
        <v>i</v>
      </c>
      <c r="I427">
        <f>IF([1]metadata!I427="","",[1]metadata!I427)</f>
        <v>6</v>
      </c>
      <c r="J427">
        <f>IF([1]metadata!J427="",0,[1]metadata!J427)</f>
        <v>7</v>
      </c>
      <c r="K427" t="str">
        <f>IF([1]metadata!K427="","",[1]metadata!K427)</f>
        <v/>
      </c>
      <c r="L427" t="str">
        <f>IF([1]metadata!L427="","",[1]metadata!L427)</f>
        <v>Sericinus montelus</v>
      </c>
      <c r="M427" t="str">
        <f>IF([1]metadata!M427="","",[1]metadata!M427)</f>
        <v>lepidoptera</v>
      </c>
      <c r="N427" t="str">
        <f>IF([1]metadata!N427="","",[1]metadata!N427)</f>
        <v xml:space="preserve"> JMS</v>
      </c>
      <c r="O427">
        <f>IF([1]metadata!O427="","",[1]metadata!O427)</f>
        <v>46.616666666666667</v>
      </c>
      <c r="P427">
        <f>IF([1]metadata!P427="","",[1]metadata!P427)</f>
        <v>132.48333333333332</v>
      </c>
      <c r="Q427" t="str">
        <f>IF([1]metadata!Q427="","",[1]metadata!Q427)</f>
        <v/>
      </c>
      <c r="R427" t="str">
        <f>IF([1]metadata!R427="","",[1]metadata!R427)</f>
        <v/>
      </c>
      <c r="S427" t="str">
        <f>IF([1]metadata!S427="","",[1]metadata!S427)</f>
        <v/>
      </c>
      <c r="T427">
        <f>IF([1]metadata!T427="","",[1]metadata!T427)</f>
        <v>75</v>
      </c>
      <c r="U427" t="str">
        <f>IF([1]metadata!U427="","",[1]metadata!U427)</f>
        <v>global average</v>
      </c>
      <c r="V427" t="str">
        <f>IF([1]metadata!V427="","",[1]metadata!V427)</f>
        <v/>
      </c>
      <c r="W427">
        <f>IF([1]metadata!W427="","",[1]metadata!W427)</f>
        <v>57</v>
      </c>
      <c r="X427" t="str">
        <f>IF([1]metadata!X427="","",[1]metadata!X427)</f>
        <v/>
      </c>
      <c r="Y427" t="str">
        <f>IF([1]metadata!Y427="","",[1]metadata!Y427)</f>
        <v/>
      </c>
      <c r="Z427" t="str">
        <f>IF([1]metadata!Z427="","",[1]metadata!Z427)</f>
        <v/>
      </c>
    </row>
    <row r="428" spans="1:26" hidden="1" x14ac:dyDescent="0.3">
      <c r="A428">
        <f>IF([1]metadata!A428="","",[1]metadata!A428)</f>
        <v>57</v>
      </c>
      <c r="B428" t="str">
        <f>IF([1]metadata!B428="","",[1]metadata!B428)</f>
        <v>57-BJ</v>
      </c>
      <c r="C428" t="str">
        <f>IF([1]metadata!C428="","",[1]metadata!C428)</f>
        <v>Wang, XP; Yang, QS; Dalin, P; Zhou, XM; Luo, ZW; Lei, CL</v>
      </c>
      <c r="D428" t="str">
        <f>IF([1]metadata!D428="","",[1]metadata!D428)</f>
        <v>Geographic variation in photoperiodic diapause induction and diapause intensity in Sericinus montelus (Lepidoptera: Papilionidae)</v>
      </c>
      <c r="E428" t="str">
        <f>IF([1]metadata!E428="","",[1]metadata!E428)</f>
        <v>10.1111/j.1744-7917.2011.01473.x</v>
      </c>
      <c r="F428" t="str">
        <f>IF([1]metadata!F428="","",[1]metadata!F428)</f>
        <v>y</v>
      </c>
      <c r="G428" t="str">
        <f>IF([1]metadata!G428="","",[1]metadata!G428)</f>
        <v>a</v>
      </c>
      <c r="H428" t="str">
        <f>IF([1]metadata!H428="","",[1]metadata!H428)</f>
        <v>i</v>
      </c>
      <c r="I428">
        <f>IF([1]metadata!I428="","",[1]metadata!I428)</f>
        <v>6</v>
      </c>
      <c r="J428">
        <f>IF([1]metadata!J428="",0,[1]metadata!J428)</f>
        <v>8</v>
      </c>
      <c r="K428" t="str">
        <f>IF([1]metadata!K428="","",[1]metadata!K428)</f>
        <v/>
      </c>
      <c r="L428" t="str">
        <f>IF([1]metadata!L428="","",[1]metadata!L428)</f>
        <v>Sericinus montelus</v>
      </c>
      <c r="M428" t="str">
        <f>IF([1]metadata!M428="","",[1]metadata!M428)</f>
        <v>lepidoptera</v>
      </c>
      <c r="N428" t="str">
        <f>IF([1]metadata!N428="","",[1]metadata!N428)</f>
        <v>BJ</v>
      </c>
      <c r="O428">
        <f>IF([1]metadata!O428="","",[1]metadata!O428)</f>
        <v>40.25</v>
      </c>
      <c r="P428">
        <f>IF([1]metadata!P428="","",[1]metadata!P428)</f>
        <v>115.08333333333333</v>
      </c>
      <c r="Q428" t="str">
        <f>IF([1]metadata!Q428="","",[1]metadata!Q428)</f>
        <v/>
      </c>
      <c r="R428" t="str">
        <f>IF([1]metadata!R428="","",[1]metadata!R428)</f>
        <v/>
      </c>
      <c r="S428" t="str">
        <f>IF([1]metadata!S428="","",[1]metadata!S428)</f>
        <v/>
      </c>
      <c r="T428">
        <f>IF([1]metadata!T428="","",[1]metadata!T428)</f>
        <v>75</v>
      </c>
      <c r="U428" t="str">
        <f>IF([1]metadata!U428="","",[1]metadata!U428)</f>
        <v>global average</v>
      </c>
      <c r="V428" t="str">
        <f>IF([1]metadata!V428="","",[1]metadata!V428)</f>
        <v/>
      </c>
      <c r="W428">
        <f>IF([1]metadata!W428="","",[1]metadata!W428)</f>
        <v>57</v>
      </c>
      <c r="X428" t="str">
        <f>IF([1]metadata!X428="","",[1]metadata!X428)</f>
        <v/>
      </c>
      <c r="Y428" t="str">
        <f>IF([1]metadata!Y428="","",[1]metadata!Y428)</f>
        <v/>
      </c>
      <c r="Z428" t="str">
        <f>IF([1]metadata!Z428="","",[1]metadata!Z428)</f>
        <v/>
      </c>
    </row>
    <row r="429" spans="1:26" hidden="1" x14ac:dyDescent="0.3">
      <c r="A429">
        <f>IF([1]metadata!A429="","",[1]metadata!A429)</f>
        <v>57</v>
      </c>
      <c r="B429" t="str">
        <f>IF([1]metadata!B429="","",[1]metadata!B429)</f>
        <v>57-ZB</v>
      </c>
      <c r="C429" t="str">
        <f>IF([1]metadata!C429="","",[1]metadata!C429)</f>
        <v>Wang, XP; Yang, QS; Dalin, P; Zhou, XM; Luo, ZW; Lei, CL</v>
      </c>
      <c r="D429" t="str">
        <f>IF([1]metadata!D429="","",[1]metadata!D429)</f>
        <v>Geographic variation in photoperiodic diapause induction and diapause intensity in Sericinus montelus (Lepidoptera: Papilionidae)</v>
      </c>
      <c r="E429" t="str">
        <f>IF([1]metadata!E429="","",[1]metadata!E429)</f>
        <v>10.1111/j.1744-7917.2011.01473.x</v>
      </c>
      <c r="F429" t="str">
        <f>IF([1]metadata!F429="","",[1]metadata!F429)</f>
        <v>y</v>
      </c>
      <c r="G429" t="str">
        <f>IF([1]metadata!G429="","",[1]metadata!G429)</f>
        <v>a</v>
      </c>
      <c r="H429" t="str">
        <f>IF([1]metadata!H429="","",[1]metadata!H429)</f>
        <v>i</v>
      </c>
      <c r="I429">
        <f>IF([1]metadata!I429="","",[1]metadata!I429)</f>
        <v>6</v>
      </c>
      <c r="J429">
        <f>IF([1]metadata!J429="",0,[1]metadata!J429)</f>
        <v>8</v>
      </c>
      <c r="K429" t="str">
        <f>IF([1]metadata!K429="","",[1]metadata!K429)</f>
        <v/>
      </c>
      <c r="L429" t="str">
        <f>IF([1]metadata!L429="","",[1]metadata!L429)</f>
        <v>Sericinus montelus</v>
      </c>
      <c r="M429" t="str">
        <f>IF([1]metadata!M429="","",[1]metadata!M429)</f>
        <v>lepidoptera</v>
      </c>
      <c r="N429" t="str">
        <f>IF([1]metadata!N429="","",[1]metadata!N429)</f>
        <v>ZB</v>
      </c>
      <c r="O429">
        <f>IF([1]metadata!O429="","",[1]metadata!O429)</f>
        <v>36.799999999999997</v>
      </c>
      <c r="P429">
        <f>IF([1]metadata!P429="","",[1]metadata!P429)</f>
        <v>118.05</v>
      </c>
      <c r="Q429" t="str">
        <f>IF([1]metadata!Q429="","",[1]metadata!Q429)</f>
        <v/>
      </c>
      <c r="R429" t="str">
        <f>IF([1]metadata!R429="","",[1]metadata!R429)</f>
        <v/>
      </c>
      <c r="S429" t="str">
        <f>IF([1]metadata!S429="","",[1]metadata!S429)</f>
        <v/>
      </c>
      <c r="T429">
        <f>IF([1]metadata!T429="","",[1]metadata!T429)</f>
        <v>75</v>
      </c>
      <c r="U429" t="str">
        <f>IF([1]metadata!U429="","",[1]metadata!U429)</f>
        <v>global average</v>
      </c>
      <c r="V429" t="str">
        <f>IF([1]metadata!V429="","",[1]metadata!V429)</f>
        <v/>
      </c>
      <c r="W429">
        <f>IF([1]metadata!W429="","",[1]metadata!W429)</f>
        <v>57</v>
      </c>
      <c r="X429" t="str">
        <f>IF([1]metadata!X429="","",[1]metadata!X429)</f>
        <v/>
      </c>
      <c r="Y429" t="str">
        <f>IF([1]metadata!Y429="","",[1]metadata!Y429)</f>
        <v/>
      </c>
      <c r="Z429" t="str">
        <f>IF([1]metadata!Z429="","",[1]metadata!Z429)</f>
        <v/>
      </c>
    </row>
    <row r="430" spans="1:26" hidden="1" x14ac:dyDescent="0.3">
      <c r="A430">
        <f>IF([1]metadata!A430="","",[1]metadata!A430)</f>
        <v>57</v>
      </c>
      <c r="B430" t="str">
        <f>IF([1]metadata!B430="","",[1]metadata!B430)</f>
        <v>57-FX</v>
      </c>
      <c r="C430" t="str">
        <f>IF([1]metadata!C430="","",[1]metadata!C430)</f>
        <v>Wang, XP; Yang, QS; Dalin, P; Zhou, XM; Luo, ZW; Lei, CL</v>
      </c>
      <c r="D430" t="str">
        <f>IF([1]metadata!D430="","",[1]metadata!D430)</f>
        <v>Geographic variation in photoperiodic diapause induction and diapause intensity in Sericinus montelus (Lepidoptera: Papilionidae)</v>
      </c>
      <c r="E430" t="str">
        <f>IF([1]metadata!E430="","",[1]metadata!E430)</f>
        <v>10.1111/j.1744-7917.2011.01473.x</v>
      </c>
      <c r="F430" t="str">
        <f>IF([1]metadata!F430="","",[1]metadata!F430)</f>
        <v>y</v>
      </c>
      <c r="G430" t="str">
        <f>IF([1]metadata!G430="","",[1]metadata!G430)</f>
        <v>a</v>
      </c>
      <c r="H430" t="str">
        <f>IF([1]metadata!H430="","",[1]metadata!H430)</f>
        <v>i</v>
      </c>
      <c r="I430">
        <f>IF([1]metadata!I430="","",[1]metadata!I430)</f>
        <v>6</v>
      </c>
      <c r="J430">
        <f>IF([1]metadata!J430="",0,[1]metadata!J430)</f>
        <v>7</v>
      </c>
      <c r="K430" t="str">
        <f>IF([1]metadata!K430="","",[1]metadata!K430)</f>
        <v/>
      </c>
      <c r="L430" t="str">
        <f>IF([1]metadata!L430="","",[1]metadata!L430)</f>
        <v>Sericinus montelus</v>
      </c>
      <c r="M430" t="str">
        <f>IF([1]metadata!M430="","",[1]metadata!M430)</f>
        <v>lepidoptera</v>
      </c>
      <c r="N430" t="str">
        <f>IF([1]metadata!N430="","",[1]metadata!N430)</f>
        <v>FX</v>
      </c>
      <c r="O430">
        <f>IF([1]metadata!O430="","",[1]metadata!O430)</f>
        <v>32.6</v>
      </c>
      <c r="P430">
        <f>IF([1]metadata!P430="","",[1]metadata!P430)</f>
        <v>110.7</v>
      </c>
      <c r="Q430" t="str">
        <f>IF([1]metadata!Q430="","",[1]metadata!Q430)</f>
        <v/>
      </c>
      <c r="R430" t="str">
        <f>IF([1]metadata!R430="","",[1]metadata!R430)</f>
        <v/>
      </c>
      <c r="S430" t="str">
        <f>IF([1]metadata!S430="","",[1]metadata!S430)</f>
        <v/>
      </c>
      <c r="T430">
        <f>IF([1]metadata!T430="","",[1]metadata!T430)</f>
        <v>75</v>
      </c>
      <c r="U430" t="str">
        <f>IF([1]metadata!U430="","",[1]metadata!U430)</f>
        <v>global average</v>
      </c>
      <c r="V430" t="str">
        <f>IF([1]metadata!V430="","",[1]metadata!V430)</f>
        <v/>
      </c>
      <c r="W430">
        <f>IF([1]metadata!W430="","",[1]metadata!W430)</f>
        <v>57</v>
      </c>
      <c r="X430" t="str">
        <f>IF([1]metadata!X430="","",[1]metadata!X430)</f>
        <v/>
      </c>
      <c r="Y430" t="str">
        <f>IF([1]metadata!Y430="","",[1]metadata!Y430)</f>
        <v/>
      </c>
      <c r="Z430" t="str">
        <f>IF([1]metadata!Z430="","",[1]metadata!Z430)</f>
        <v/>
      </c>
    </row>
    <row r="431" spans="1:26" hidden="1" x14ac:dyDescent="0.3">
      <c r="A431">
        <f>IF([1]metadata!A431="","",[1]metadata!A431)</f>
        <v>57</v>
      </c>
      <c r="B431" t="str">
        <f>IF([1]metadata!B431="","",[1]metadata!B431)</f>
        <v>57-WH</v>
      </c>
      <c r="C431" t="str">
        <f>IF([1]metadata!C431="","",[1]metadata!C431)</f>
        <v>Wang, XP; Yang, QS; Dalin, P; Zhou, XM; Luo, ZW; Lei, CL</v>
      </c>
      <c r="D431" t="str">
        <f>IF([1]metadata!D431="","",[1]metadata!D431)</f>
        <v>Geographic variation in photoperiodic diapause induction and diapause intensity in Sericinus montelus (Lepidoptera: Papilionidae)</v>
      </c>
      <c r="E431" t="str">
        <f>IF([1]metadata!E431="","",[1]metadata!E431)</f>
        <v>10.1111/j.1744-7917.2011.01473.x</v>
      </c>
      <c r="F431" t="str">
        <f>IF([1]metadata!F431="","",[1]metadata!F431)</f>
        <v>y</v>
      </c>
      <c r="G431" t="str">
        <f>IF([1]metadata!G431="","",[1]metadata!G431)</f>
        <v>a</v>
      </c>
      <c r="H431" t="str">
        <f>IF([1]metadata!H431="","",[1]metadata!H431)</f>
        <v>i</v>
      </c>
      <c r="I431">
        <f>IF([1]metadata!I431="","",[1]metadata!I431)</f>
        <v>6</v>
      </c>
      <c r="J431">
        <f>IF([1]metadata!J431="",0,[1]metadata!J431)</f>
        <v>7</v>
      </c>
      <c r="K431" t="str">
        <f>IF([1]metadata!K431="","",[1]metadata!K431)</f>
        <v/>
      </c>
      <c r="L431" t="str">
        <f>IF([1]metadata!L431="","",[1]metadata!L431)</f>
        <v>Sericinus montelus</v>
      </c>
      <c r="M431" t="str">
        <f>IF([1]metadata!M431="","",[1]metadata!M431)</f>
        <v>lepidoptera</v>
      </c>
      <c r="N431" t="str">
        <f>IF([1]metadata!N431="","",[1]metadata!N431)</f>
        <v>WH</v>
      </c>
      <c r="O431">
        <f>IF([1]metadata!O431="","",[1]metadata!O431)</f>
        <v>30.55</v>
      </c>
      <c r="P431">
        <f>IF([1]metadata!P431="","",[1]metadata!P431)</f>
        <v>114.31666666666666</v>
      </c>
      <c r="Q431" t="str">
        <f>IF([1]metadata!Q431="","",[1]metadata!Q431)</f>
        <v/>
      </c>
      <c r="R431" t="str">
        <f>IF([1]metadata!R431="","",[1]metadata!R431)</f>
        <v/>
      </c>
      <c r="S431" t="str">
        <f>IF([1]metadata!S431="","",[1]metadata!S431)</f>
        <v/>
      </c>
      <c r="T431">
        <f>IF([1]metadata!T431="","",[1]metadata!T431)</f>
        <v>75</v>
      </c>
      <c r="U431" t="str">
        <f>IF([1]metadata!U431="","",[1]metadata!U431)</f>
        <v>global average</v>
      </c>
      <c r="V431" t="str">
        <f>IF([1]metadata!V431="","",[1]metadata!V431)</f>
        <v/>
      </c>
      <c r="W431">
        <f>IF([1]metadata!W431="","",[1]metadata!W431)</f>
        <v>57</v>
      </c>
      <c r="X431" t="str">
        <f>IF([1]metadata!X431="","",[1]metadata!X431)</f>
        <v/>
      </c>
      <c r="Y431" t="str">
        <f>IF([1]metadata!Y431="","",[1]metadata!Y431)</f>
        <v/>
      </c>
      <c r="Z431" t="str">
        <f>IF([1]metadata!Z431="","",[1]metadata!Z431)</f>
        <v/>
      </c>
    </row>
    <row r="432" spans="1:26" hidden="1" x14ac:dyDescent="0.3">
      <c r="A432">
        <f>IF([1]metadata!A432="","",[1]metadata!A432)</f>
        <v>57</v>
      </c>
      <c r="B432" t="str">
        <f>IF([1]metadata!B432="","",[1]metadata!B432)</f>
        <v>57-HH</v>
      </c>
      <c r="C432" t="str">
        <f>IF([1]metadata!C432="","",[1]metadata!C432)</f>
        <v>Wang, XP; Yang, QS; Dalin, P; Zhou, XM; Luo, ZW; Lei, CL</v>
      </c>
      <c r="D432" t="str">
        <f>IF([1]metadata!D432="","",[1]metadata!D432)</f>
        <v>Geographic variation in photoperiodic diapause induction and diapause intensity in Sericinus montelus (Lepidoptera: Papilionidae)</v>
      </c>
      <c r="E432" t="str">
        <f>IF([1]metadata!E432="","",[1]metadata!E432)</f>
        <v>10.1111/j.1744-7917.2011.01473.x</v>
      </c>
      <c r="F432" t="str">
        <f>IF([1]metadata!F432="","",[1]metadata!F432)</f>
        <v>y</v>
      </c>
      <c r="G432" t="str">
        <f>IF([1]metadata!G432="","",[1]metadata!G432)</f>
        <v>a</v>
      </c>
      <c r="H432" t="str">
        <f>IF([1]metadata!H432="","",[1]metadata!H432)</f>
        <v>i</v>
      </c>
      <c r="I432">
        <f>IF([1]metadata!I432="","",[1]metadata!I432)</f>
        <v>6</v>
      </c>
      <c r="J432">
        <f>IF([1]metadata!J432="",0,[1]metadata!J432)</f>
        <v>7</v>
      </c>
      <c r="K432" t="str">
        <f>IF([1]metadata!K432="","",[1]metadata!K432)</f>
        <v/>
      </c>
      <c r="L432" t="str">
        <f>IF([1]metadata!L432="","",[1]metadata!L432)</f>
        <v>Sericinus montelus</v>
      </c>
      <c r="M432" t="str">
        <f>IF([1]metadata!M432="","",[1]metadata!M432)</f>
        <v>lepidoptera</v>
      </c>
      <c r="N432" t="str">
        <f>IF([1]metadata!N432="","",[1]metadata!N432)</f>
        <v>HH</v>
      </c>
      <c r="O432">
        <f>IF([1]metadata!O432="","",[1]metadata!O432)</f>
        <v>27.55</v>
      </c>
      <c r="P432">
        <f>IF([1]metadata!P432="","",[1]metadata!P432)</f>
        <v>109.96666666666667</v>
      </c>
      <c r="Q432" t="str">
        <f>IF([1]metadata!Q432="","",[1]metadata!Q432)</f>
        <v/>
      </c>
      <c r="R432" t="str">
        <f>IF([1]metadata!R432="","",[1]metadata!R432)</f>
        <v/>
      </c>
      <c r="S432" t="str">
        <f>IF([1]metadata!S432="","",[1]metadata!S432)</f>
        <v/>
      </c>
      <c r="T432">
        <f>IF([1]metadata!T432="","",[1]metadata!T432)</f>
        <v>75</v>
      </c>
      <c r="U432" t="str">
        <f>IF([1]metadata!U432="","",[1]metadata!U432)</f>
        <v>global average</v>
      </c>
      <c r="V432" t="str">
        <f>IF([1]metadata!V432="","",[1]metadata!V432)</f>
        <v/>
      </c>
      <c r="W432">
        <f>IF([1]metadata!W432="","",[1]metadata!W432)</f>
        <v>57</v>
      </c>
      <c r="X432" t="str">
        <f>IF([1]metadata!X432="","",[1]metadata!X432)</f>
        <v/>
      </c>
      <c r="Y432" t="str">
        <f>IF([1]metadata!Y432="","",[1]metadata!Y432)</f>
        <v/>
      </c>
      <c r="Z432" t="str">
        <f>IF([1]metadata!Z432="","",[1]metadata!Z432)</f>
        <v/>
      </c>
    </row>
    <row r="433" spans="1:26" x14ac:dyDescent="0.3">
      <c r="A433">
        <f>IF([1]metadata!A433="","",[1]metadata!A433)</f>
        <v>58</v>
      </c>
      <c r="B433" t="str">
        <f>IF([1]metadata!B433="","",[1]metadata!B433)</f>
        <v>58-</v>
      </c>
      <c r="C433" t="str">
        <f>IF([1]metadata!C433="","",[1]metadata!C433)</f>
        <v>Wegis, MC; Bradshaw, WE; Davison, TE; Holzapfel, CM</v>
      </c>
      <c r="D433" t="str">
        <f>IF([1]metadata!D433="","",[1]metadata!D433)</f>
        <v>Rhythmic components of photoperiodic time measurement in the pitcher-plant mosquito, Wyeomyia smithii</v>
      </c>
      <c r="E433" t="str">
        <f>IF([1]metadata!E433="","",[1]metadata!E433)</f>
        <v>10.1007/s004420050130</v>
      </c>
      <c r="F433" t="str">
        <f>IF([1]metadata!F433="","",[1]metadata!F433)</f>
        <v>y-butreplicate</v>
      </c>
      <c r="G433" t="str">
        <f>IF([1]metadata!G433="","",[1]metadata!G433)</f>
        <v>a</v>
      </c>
      <c r="H433" t="str">
        <f>IF([1]metadata!H433="","",[1]metadata!H433)</f>
        <v>i</v>
      </c>
      <c r="I433">
        <f>IF([1]metadata!I433="","",[1]metadata!I433)</f>
        <v>6</v>
      </c>
      <c r="J433">
        <f>IF([1]metadata!J433="",0,[1]metadata!J433)</f>
        <v>0</v>
      </c>
      <c r="K433" t="str">
        <f>IF([1]metadata!K433="","",[1]metadata!K433)</f>
        <v/>
      </c>
      <c r="L433" t="str">
        <f>IF([1]metadata!L433="","",[1]metadata!L433)</f>
        <v/>
      </c>
      <c r="M433" t="str">
        <f>IF([1]metadata!M433="","",[1]metadata!M433)</f>
        <v/>
      </c>
      <c r="N433" t="str">
        <f>IF([1]metadata!N433="","",[1]metadata!N433)</f>
        <v/>
      </c>
      <c r="O433" t="str">
        <f>IF([1]metadata!O433="","",[1]metadata!O433)</f>
        <v/>
      </c>
      <c r="P433" t="str">
        <f>IF([1]metadata!P433="","",[1]metadata!P433)</f>
        <v/>
      </c>
      <c r="Q433" t="str">
        <f>IF([1]metadata!Q433="","",[1]metadata!Q433)</f>
        <v/>
      </c>
      <c r="R433" t="str">
        <f>IF([1]metadata!R433="","",[1]metadata!R433)</f>
        <v/>
      </c>
      <c r="S433" t="str">
        <f>IF([1]metadata!S433="","",[1]metadata!S433)</f>
        <v/>
      </c>
      <c r="T433" t="str">
        <f>IF([1]metadata!T433="","",[1]metadata!T433)</f>
        <v/>
      </c>
      <c r="U433" t="str">
        <f>IF([1]metadata!U433="","",[1]metadata!U433)</f>
        <v/>
      </c>
      <c r="V433" t="str">
        <f>IF([1]metadata!V433="","",[1]metadata!V433)</f>
        <v/>
      </c>
      <c r="W433" t="str">
        <f>IF([1]metadata!W433="","",[1]metadata!W433)</f>
        <v/>
      </c>
      <c r="X433" t="str">
        <f>IF([1]metadata!X433="","",[1]metadata!X433)</f>
        <v/>
      </c>
      <c r="Y433" t="str">
        <f>IF([1]metadata!Y433="","",[1]metadata!Y433)</f>
        <v/>
      </c>
      <c r="Z433" t="str">
        <f>IF([1]metadata!Z433="","",[1]metadata!Z433)</f>
        <v/>
      </c>
    </row>
    <row r="434" spans="1:26" hidden="1" x14ac:dyDescent="0.3">
      <c r="A434">
        <f>IF([1]metadata!A434="","",[1]metadata!A434)</f>
        <v>59</v>
      </c>
      <c r="B434" t="str">
        <f>IF([1]metadata!B434="","",[1]metadata!B434)</f>
        <v>59-</v>
      </c>
      <c r="C434" t="str">
        <f>IF([1]metadata!C434="","",[1]metadata!C434)</f>
        <v>Yee, DA; Juliano, SA; Vamosi, SM</v>
      </c>
      <c r="D434" t="str">
        <f>IF([1]metadata!D434="","",[1]metadata!D434)</f>
        <v>Seasonal Photoperiods Alter Developmental Time and Mass of an Invasive Mosquito, Aedes albopictus (Diptera: Culicidae), Across Its North-South Range in the United States</v>
      </c>
      <c r="E434" t="str">
        <f>IF([1]metadata!E434="","",[1]metadata!E434)</f>
        <v>10.1603/ME11132</v>
      </c>
      <c r="F434" t="str">
        <f>IF([1]metadata!F434="","",[1]metadata!F434)</f>
        <v>n</v>
      </c>
      <c r="G434" t="str">
        <f>IF([1]metadata!G434="","",[1]metadata!G434)</f>
        <v>a</v>
      </c>
      <c r="H434" t="str">
        <f>IF([1]metadata!H434="","",[1]metadata!H434)</f>
        <v>i</v>
      </c>
      <c r="I434">
        <f>IF([1]metadata!I434="","",[1]metadata!I434)</f>
        <v>4</v>
      </c>
      <c r="J434">
        <f>IF([1]metadata!J434="",0,[1]metadata!J434)</f>
        <v>0</v>
      </c>
      <c r="K434" t="str">
        <f>IF([1]metadata!K434="","",[1]metadata!K434)</f>
        <v/>
      </c>
      <c r="L434" t="str">
        <f>IF([1]metadata!L434="","",[1]metadata!L434)</f>
        <v/>
      </c>
      <c r="M434" t="str">
        <f>IF([1]metadata!M434="","",[1]metadata!M434)</f>
        <v/>
      </c>
      <c r="N434" t="str">
        <f>IF([1]metadata!N434="","",[1]metadata!N434)</f>
        <v/>
      </c>
      <c r="O434" t="str">
        <f>IF([1]metadata!O434="","",[1]metadata!O434)</f>
        <v/>
      </c>
      <c r="P434" t="str">
        <f>IF([1]metadata!P434="","",[1]metadata!P434)</f>
        <v/>
      </c>
      <c r="Q434" t="str">
        <f>IF([1]metadata!Q434="","",[1]metadata!Q434)</f>
        <v/>
      </c>
      <c r="R434" t="str">
        <f>IF([1]metadata!R434="","",[1]metadata!R434)</f>
        <v/>
      </c>
      <c r="S434" t="str">
        <f>IF([1]metadata!S434="","",[1]metadata!S434)</f>
        <v/>
      </c>
      <c r="T434" t="str">
        <f>IF([1]metadata!T434="","",[1]metadata!T434)</f>
        <v/>
      </c>
      <c r="U434" t="str">
        <f>IF([1]metadata!U434="","",[1]metadata!U434)</f>
        <v/>
      </c>
      <c r="V434" t="str">
        <f>IF([1]metadata!V434="","",[1]metadata!V434)</f>
        <v/>
      </c>
      <c r="W434" t="str">
        <f>IF([1]metadata!W434="","",[1]metadata!W434)</f>
        <v/>
      </c>
      <c r="X434" t="str">
        <f>IF([1]metadata!X434="","",[1]metadata!X434)</f>
        <v/>
      </c>
      <c r="Y434" t="str">
        <f>IF([1]metadata!Y434="","",[1]metadata!Y434)</f>
        <v/>
      </c>
      <c r="Z434" t="str">
        <f>IF([1]metadata!Z434="","",[1]metadata!Z434)</f>
        <v/>
      </c>
    </row>
    <row r="435" spans="1:26" x14ac:dyDescent="0.3">
      <c r="A435">
        <f>IF([1]metadata!A435="","",[1]metadata!A435)</f>
        <v>60</v>
      </c>
      <c r="B435" t="str">
        <f>IF([1]metadata!B435="","",[1]metadata!B435)</f>
        <v>60-onuma</v>
      </c>
      <c r="C435" t="str">
        <f>IF([1]metadata!C435="","",[1]metadata!C435)</f>
        <v>YOSHIDA, T; KIMURA, MT</v>
      </c>
      <c r="D435" t="str">
        <f>IF([1]metadata!D435="","",[1]metadata!D435)</f>
        <v>RELATION OF THE CIRCADIAN SYSTEM TO THE PHOTOPERIODIC CLOCK IN DROSOPHILA-TRIAURARIA (DIPTERA, DROSOPHILIDAE) - AN APPROACH FROM ANALYSIS OF GEOGRAPHIC-VARIATION</v>
      </c>
      <c r="E435" t="str">
        <f>IF([1]metadata!E435="","",[1]metadata!E435)</f>
        <v>10.1303/aez.29.499</v>
      </c>
      <c r="F435" t="str">
        <f>IF([1]metadata!F435="","",[1]metadata!F435)</f>
        <v>y-ask</v>
      </c>
      <c r="G435" t="str">
        <f>IF([1]metadata!G435="","",[1]metadata!G435)</f>
        <v>a</v>
      </c>
      <c r="H435" t="str">
        <f>IF([1]metadata!H435="","",[1]metadata!H435)</f>
        <v>i</v>
      </c>
      <c r="I435">
        <f>IF([1]metadata!I435="","",[1]metadata!I435)</f>
        <v>3</v>
      </c>
      <c r="J435">
        <f>IF([1]metadata!J435="",0,[1]metadata!J435)</f>
        <v>11</v>
      </c>
      <c r="K435" t="str">
        <f>IF([1]metadata!K435="","",[1]metadata!K435)</f>
        <v/>
      </c>
      <c r="L435" t="str">
        <f>IF([1]metadata!L435="","",[1]metadata!L435)</f>
        <v>Drosophila triauraria</v>
      </c>
      <c r="M435" t="str">
        <f>IF([1]metadata!M435="","",[1]metadata!M435)</f>
        <v>diptera</v>
      </c>
      <c r="N435" t="str">
        <f>IF([1]metadata!N435="","",[1]metadata!N435)</f>
        <v>onuma</v>
      </c>
      <c r="O435">
        <f>IF([1]metadata!O435="","",[1]metadata!O435)</f>
        <v>41.972000000000001</v>
      </c>
      <c r="P435">
        <f>IF([1]metadata!P435="","",[1]metadata!P435)</f>
        <v>140.66909999999999</v>
      </c>
      <c r="Q435" t="str">
        <f>IF([1]metadata!Q435="","",[1]metadata!Q435)</f>
        <v/>
      </c>
      <c r="R435" t="str">
        <f>IF([1]metadata!R435="","",[1]metadata!R435)</f>
        <v/>
      </c>
      <c r="S435" t="str">
        <f>IF([1]metadata!S435="","",[1]metadata!S435)</f>
        <v/>
      </c>
      <c r="T435">
        <f>IF([1]metadata!T435="","",[1]metadata!T435)</f>
        <v>50</v>
      </c>
      <c r="U435" t="str">
        <f>IF([1]metadata!U435="","",[1]metadata!U435)</f>
        <v>global average</v>
      </c>
      <c r="V435" t="str">
        <f>IF([1]metadata!V435="","",[1]metadata!V435)</f>
        <v/>
      </c>
      <c r="W435">
        <f>IF([1]metadata!W435="","",[1]metadata!W435)</f>
        <v>60</v>
      </c>
      <c r="X435" t="str">
        <f>IF([1]metadata!X435="","",[1]metadata!X435)</f>
        <v/>
      </c>
      <c r="Y435" t="str">
        <f>IF([1]metadata!Y435="","",[1]metadata!Y435)</f>
        <v>adult</v>
      </c>
      <c r="Z435" t="str">
        <f>IF([1]metadata!Z435="","",[1]metadata!Z435)</f>
        <v/>
      </c>
    </row>
    <row r="436" spans="1:26" x14ac:dyDescent="0.3">
      <c r="A436">
        <f>IF([1]metadata!A436="","",[1]metadata!A436)</f>
        <v>60</v>
      </c>
      <c r="B436" t="str">
        <f>IF([1]metadata!B436="","",[1]metadata!B436)</f>
        <v>60-oita</v>
      </c>
      <c r="C436" t="str">
        <f>IF([1]metadata!C436="","",[1]metadata!C436)</f>
        <v>YOSHIDA, T; KIMURA, MT</v>
      </c>
      <c r="D436" t="str">
        <f>IF([1]metadata!D436="","",[1]metadata!D436)</f>
        <v>RELATION OF THE CIRCADIAN SYSTEM TO THE PHOTOPERIODIC CLOCK IN DROSOPHILA-TRIAURARIA (DIPTERA, DROSOPHILIDAE) - AN APPROACH FROM ANALYSIS OF GEOGRAPHIC-VARIATION</v>
      </c>
      <c r="E436" t="str">
        <f>IF([1]metadata!E436="","",[1]metadata!E436)</f>
        <v>10.1303/aez.29.499</v>
      </c>
      <c r="F436" t="str">
        <f>IF([1]metadata!F436="","",[1]metadata!F436)</f>
        <v>y-ask</v>
      </c>
      <c r="G436" t="str">
        <f>IF([1]metadata!G436="","",[1]metadata!G436)</f>
        <v>a</v>
      </c>
      <c r="H436" t="str">
        <f>IF([1]metadata!H436="","",[1]metadata!H436)</f>
        <v>i</v>
      </c>
      <c r="I436">
        <f>IF([1]metadata!I436="","",[1]metadata!I436)</f>
        <v>3</v>
      </c>
      <c r="J436">
        <f>IF([1]metadata!J436="",0,[1]metadata!J436)</f>
        <v>7</v>
      </c>
      <c r="K436" t="str">
        <f>IF([1]metadata!K436="","",[1]metadata!K436)</f>
        <v/>
      </c>
      <c r="L436" t="str">
        <f>IF([1]metadata!L436="","",[1]metadata!L436)</f>
        <v>Drosophila triauraria</v>
      </c>
      <c r="M436" t="str">
        <f>IF([1]metadata!M436="","",[1]metadata!M436)</f>
        <v>diptera</v>
      </c>
      <c r="N436" t="str">
        <f>IF([1]metadata!N436="","",[1]metadata!N436)</f>
        <v>oita</v>
      </c>
      <c r="O436">
        <f>IF([1]metadata!O436="","",[1]metadata!O436)</f>
        <v>33.239443999999999</v>
      </c>
      <c r="P436">
        <f>IF([1]metadata!P436="","",[1]metadata!P436)</f>
        <v>131.60916700000001</v>
      </c>
      <c r="Q436" t="str">
        <f>IF([1]metadata!Q436="","",[1]metadata!Q436)</f>
        <v/>
      </c>
      <c r="R436" t="str">
        <f>IF([1]metadata!R436="","",[1]metadata!R436)</f>
        <v/>
      </c>
      <c r="S436" t="str">
        <f>IF([1]metadata!S436="","",[1]metadata!S436)</f>
        <v/>
      </c>
      <c r="T436">
        <f>IF([1]metadata!T436="","",[1]metadata!T436)</f>
        <v>50</v>
      </c>
      <c r="U436" t="str">
        <f>IF([1]metadata!U436="","",[1]metadata!U436)</f>
        <v>global average</v>
      </c>
      <c r="V436" t="str">
        <f>IF([1]metadata!V436="","",[1]metadata!V436)</f>
        <v/>
      </c>
      <c r="W436">
        <f>IF([1]metadata!W436="","",[1]metadata!W436)</f>
        <v>60</v>
      </c>
      <c r="X436" t="str">
        <f>IF([1]metadata!X436="","",[1]metadata!X436)</f>
        <v/>
      </c>
      <c r="Y436" t="str">
        <f>IF([1]metadata!Y436="","",[1]metadata!Y436)</f>
        <v>adult</v>
      </c>
      <c r="Z436" t="str">
        <f>IF([1]metadata!Z436="","",[1]metadata!Z436)</f>
        <v/>
      </c>
    </row>
    <row r="437" spans="1:26" x14ac:dyDescent="0.3">
      <c r="A437">
        <f>IF([1]metadata!A437="","",[1]metadata!A437)</f>
        <v>60</v>
      </c>
      <c r="B437" t="str">
        <f>IF([1]metadata!B437="","",[1]metadata!B437)</f>
        <v>60-yakushima</v>
      </c>
      <c r="C437" t="str">
        <f>IF([1]metadata!C437="","",[1]metadata!C437)</f>
        <v>YOSHIDA, T; KIMURA, MT</v>
      </c>
      <c r="D437" t="str">
        <f>IF([1]metadata!D437="","",[1]metadata!D437)</f>
        <v>RELATION OF THE CIRCADIAN SYSTEM TO THE PHOTOPERIODIC CLOCK IN DROSOPHILA-TRIAURARIA (DIPTERA, DROSOPHILIDAE) - AN APPROACH FROM ANALYSIS OF GEOGRAPHIC-VARIATION</v>
      </c>
      <c r="E437" t="str">
        <f>IF([1]metadata!E437="","",[1]metadata!E437)</f>
        <v>10.1303/aez.29.499</v>
      </c>
      <c r="F437" t="str">
        <f>IF([1]metadata!F437="","",[1]metadata!F437)</f>
        <v>y-ask</v>
      </c>
      <c r="G437" t="str">
        <f>IF([1]metadata!G437="","",[1]metadata!G437)</f>
        <v>a</v>
      </c>
      <c r="H437" t="str">
        <f>IF([1]metadata!H437="","",[1]metadata!H437)</f>
        <v>i</v>
      </c>
      <c r="I437">
        <f>IF([1]metadata!I437="","",[1]metadata!I437)</f>
        <v>3</v>
      </c>
      <c r="J437">
        <f>IF([1]metadata!J437="",0,[1]metadata!J437)</f>
        <v>9</v>
      </c>
      <c r="K437" t="str">
        <f>IF([1]metadata!K437="","",[1]metadata!K437)</f>
        <v/>
      </c>
      <c r="L437" t="str">
        <f>IF([1]metadata!L437="","",[1]metadata!L437)</f>
        <v>Drosophila triauraria</v>
      </c>
      <c r="M437" t="str">
        <f>IF([1]metadata!M437="","",[1]metadata!M437)</f>
        <v>diptera</v>
      </c>
      <c r="N437" t="str">
        <f>IF([1]metadata!N437="","",[1]metadata!N437)</f>
        <v>yakushima</v>
      </c>
      <c r="O437">
        <f>IF([1]metadata!O437="","",[1]metadata!O437)</f>
        <v>30.340287</v>
      </c>
      <c r="P437">
        <f>IF([1]metadata!P437="","",[1]metadata!P437)</f>
        <v>130.52238500000001</v>
      </c>
      <c r="Q437" t="str">
        <f>IF([1]metadata!Q437="","",[1]metadata!Q437)</f>
        <v/>
      </c>
      <c r="R437" t="str">
        <f>IF([1]metadata!R437="","",[1]metadata!R437)</f>
        <v/>
      </c>
      <c r="S437" t="str">
        <f>IF([1]metadata!S437="","",[1]metadata!S437)</f>
        <v/>
      </c>
      <c r="T437">
        <f>IF([1]metadata!T437="","",[1]metadata!T437)</f>
        <v>50</v>
      </c>
      <c r="U437" t="str">
        <f>IF([1]metadata!U437="","",[1]metadata!U437)</f>
        <v>global average</v>
      </c>
      <c r="V437" t="str">
        <f>IF([1]metadata!V437="","",[1]metadata!V437)</f>
        <v/>
      </c>
      <c r="W437">
        <f>IF([1]metadata!W437="","",[1]metadata!W437)</f>
        <v>60</v>
      </c>
      <c r="X437" t="str">
        <f>IF([1]metadata!X437="","",[1]metadata!X437)</f>
        <v/>
      </c>
      <c r="Y437" t="str">
        <f>IF([1]metadata!Y437="","",[1]metadata!Y437)</f>
        <v>adult</v>
      </c>
      <c r="Z437" t="str">
        <f>IF([1]metadata!Z437="","",[1]metadata!Z437)</f>
        <v/>
      </c>
    </row>
    <row r="438" spans="1:26" x14ac:dyDescent="0.3">
      <c r="A438">
        <f>IF([1]metadata!A438="","",[1]metadata!A438)</f>
        <v>61</v>
      </c>
      <c r="B438" t="str">
        <f>IF([1]metadata!B438="","",[1]metadata!B438)</f>
        <v>61-wakkanai</v>
      </c>
      <c r="C438" t="str">
        <f>IF([1]metadata!C438="","",[1]metadata!C438)</f>
        <v>ichijo, N</v>
      </c>
      <c r="D438" t="str">
        <f>IF([1]metadata!D438="","",[1]metadata!D438)</f>
        <v>DISJUNCTIVE CLINE OF CRITICAL PHOTOPERIOD IN THE REPRODUCTIVE DIAPAUSE OF DROSOPHILA LACERTOSA</v>
      </c>
      <c r="E438" t="str">
        <f>IF([1]metadata!E438="","",[1]metadata!E438)</f>
        <v>http://onlinelibrary.wiley.com/doi/10.1111/j.1558-5646.1986.tb00482.x/epdf</v>
      </c>
      <c r="F438" t="str">
        <f>IF([1]metadata!F438="","",[1]metadata!F438)</f>
        <v>y-ask</v>
      </c>
      <c r="G438" t="str">
        <f>IF([1]metadata!G438="","",[1]metadata!G438)</f>
        <v>a</v>
      </c>
      <c r="H438" t="str">
        <f>IF([1]metadata!H438="","",[1]metadata!H438)</f>
        <v>i</v>
      </c>
      <c r="I438">
        <f>IF([1]metadata!I438="","",[1]metadata!I438)</f>
        <v>13</v>
      </c>
      <c r="J438">
        <f>IF([1]metadata!J438="",0,[1]metadata!J438)</f>
        <v>7</v>
      </c>
      <c r="K438" t="str">
        <f>IF([1]metadata!K438="","",[1]metadata!K438)</f>
        <v/>
      </c>
      <c r="L438" t="str">
        <f>IF([1]metadata!L438="","",[1]metadata!L438)</f>
        <v>Drosophila lacertosa</v>
      </c>
      <c r="M438" t="str">
        <f>IF([1]metadata!M438="","",[1]metadata!M438)</f>
        <v>diptera</v>
      </c>
      <c r="N438" t="str">
        <f>IF([1]metadata!N438="","",[1]metadata!N438)</f>
        <v>wakkanai</v>
      </c>
      <c r="O438">
        <f>IF([1]metadata!O438="","",[1]metadata!O438)</f>
        <v>45.397500000000001</v>
      </c>
      <c r="P438">
        <f>IF([1]metadata!P438="","",[1]metadata!P438)</f>
        <v>141.70088100000001</v>
      </c>
      <c r="Q438" t="str">
        <f>IF([1]metadata!Q438="","",[1]metadata!Q438)</f>
        <v/>
      </c>
      <c r="R438">
        <f>IF([1]metadata!R438="","",[1]metadata!R438)</f>
        <v>40</v>
      </c>
      <c r="S438" t="str">
        <f>IF([1]metadata!S438="","",[1]metadata!S438)</f>
        <v/>
      </c>
      <c r="T438">
        <f>IF([1]metadata!T438="","",[1]metadata!T438)</f>
        <v>60</v>
      </c>
      <c r="U438" t="str">
        <f>IF([1]metadata!U438="","",[1]metadata!U438)</f>
        <v>global average</v>
      </c>
      <c r="V438" t="str">
        <f>IF([1]metadata!V438="","",[1]metadata!V438)</f>
        <v/>
      </c>
      <c r="W438" t="str">
        <f>IF([1]metadata!W438="","",[1]metadata!W438)</f>
        <v/>
      </c>
      <c r="X438" t="str">
        <f>IF([1]metadata!X438="","",[1]metadata!X438)</f>
        <v/>
      </c>
      <c r="Y438" t="str">
        <f>IF([1]metadata!Y438="","",[1]metadata!Y438)</f>
        <v/>
      </c>
      <c r="Z438" t="str">
        <f>IF([1]metadata!Z438="","",[1]metadata!Z438)</f>
        <v/>
      </c>
    </row>
    <row r="439" spans="1:26" x14ac:dyDescent="0.3">
      <c r="A439">
        <f>IF([1]metadata!A439="","",[1]metadata!A439)</f>
        <v>61</v>
      </c>
      <c r="B439" t="str">
        <f>IF([1]metadata!B439="","",[1]metadata!B439)</f>
        <v>61-onishica</v>
      </c>
      <c r="C439" t="str">
        <f>IF([1]metadata!C439="","",[1]metadata!C439)</f>
        <v>ichijo, N</v>
      </c>
      <c r="D439" t="str">
        <f>IF([1]metadata!D439="","",[1]metadata!D439)</f>
        <v>DISJUNCTIVE CLINE OF CRITICAL PHOTOPERIOD IN THE REPRODUCTIVE DIAPAUSE OF DROSOPHILA LACERTOSA</v>
      </c>
      <c r="E439" t="str">
        <f>IF([1]metadata!E439="","",[1]metadata!E439)</f>
        <v>http://onlinelibrary.wiley.com/doi/10.1111/j.1558-5646.1986.tb00482.x/epdf</v>
      </c>
      <c r="F439" t="str">
        <f>IF([1]metadata!F439="","",[1]metadata!F439)</f>
        <v>y-ask</v>
      </c>
      <c r="G439" t="str">
        <f>IF([1]metadata!G439="","",[1]metadata!G439)</f>
        <v>a</v>
      </c>
      <c r="H439" t="str">
        <f>IF([1]metadata!H439="","",[1]metadata!H439)</f>
        <v>i</v>
      </c>
      <c r="I439">
        <f>IF([1]metadata!I439="","",[1]metadata!I439)</f>
        <v>13</v>
      </c>
      <c r="J439">
        <f>IF([1]metadata!J439="",0,[1]metadata!J439)</f>
        <v>7</v>
      </c>
      <c r="K439" t="str">
        <f>IF([1]metadata!K439="","",[1]metadata!K439)</f>
        <v/>
      </c>
      <c r="L439" t="str">
        <f>IF([1]metadata!L439="","",[1]metadata!L439)</f>
        <v>Drosophila lacertosa</v>
      </c>
      <c r="M439" t="str">
        <f>IF([1]metadata!M439="","",[1]metadata!M439)</f>
        <v>diptera</v>
      </c>
      <c r="N439" t="str">
        <f>IF([1]metadata!N439="","",[1]metadata!N439)</f>
        <v>onishica</v>
      </c>
      <c r="O439">
        <f>IF([1]metadata!O439="","",[1]metadata!O439)</f>
        <v>44.166666666666664</v>
      </c>
      <c r="P439">
        <f>IF([1]metadata!P439="","",[1]metadata!P439)</f>
        <v>141.662758</v>
      </c>
      <c r="Q439" t="str">
        <f>IF([1]metadata!Q439="","",[1]metadata!Q439)</f>
        <v/>
      </c>
      <c r="R439">
        <f>IF([1]metadata!R439="","",[1]metadata!R439)</f>
        <v>30</v>
      </c>
      <c r="S439" t="str">
        <f>IF([1]metadata!S439="","",[1]metadata!S439)</f>
        <v/>
      </c>
      <c r="T439">
        <f>IF([1]metadata!T439="","",[1]metadata!T439)</f>
        <v>60</v>
      </c>
      <c r="U439" t="str">
        <f>IF([1]metadata!U439="","",[1]metadata!U439)</f>
        <v>global average</v>
      </c>
      <c r="V439" t="str">
        <f>IF([1]metadata!V439="","",[1]metadata!V439)</f>
        <v/>
      </c>
      <c r="W439" t="str">
        <f>IF([1]metadata!W439="","",[1]metadata!W439)</f>
        <v/>
      </c>
      <c r="X439" t="str">
        <f>IF([1]metadata!X439="","",[1]metadata!X439)</f>
        <v/>
      </c>
      <c r="Y439" t="str">
        <f>IF([1]metadata!Y439="","",[1]metadata!Y439)</f>
        <v/>
      </c>
      <c r="Z439" t="str">
        <f>IF([1]metadata!Z439="","",[1]metadata!Z439)</f>
        <v>uses cited °N but °E from obira (coastline is parallel to E)</v>
      </c>
    </row>
    <row r="440" spans="1:26" x14ac:dyDescent="0.3">
      <c r="A440">
        <f>IF([1]metadata!A440="","",[1]metadata!A440)</f>
        <v>61</v>
      </c>
      <c r="B440" t="str">
        <f>IF([1]metadata!B440="","",[1]metadata!B440)</f>
        <v>61-sapporo</v>
      </c>
      <c r="C440" t="str">
        <f>IF([1]metadata!C440="","",[1]metadata!C440)</f>
        <v>ichijo, N</v>
      </c>
      <c r="D440" t="str">
        <f>IF([1]metadata!D440="","",[1]metadata!D440)</f>
        <v>DISJUNCTIVE CLINE OF CRITICAL PHOTOPERIOD IN THE REPRODUCTIVE DIAPAUSE OF DROSOPHILA LACERTOSA</v>
      </c>
      <c r="E440" t="str">
        <f>IF([1]metadata!E440="","",[1]metadata!E440)</f>
        <v>http://onlinelibrary.wiley.com/doi/10.1111/j.1558-5646.1986.tb00482.x/epdf</v>
      </c>
      <c r="F440" t="str">
        <f>IF([1]metadata!F440="","",[1]metadata!F440)</f>
        <v>y-ask</v>
      </c>
      <c r="G440" t="str">
        <f>IF([1]metadata!G440="","",[1]metadata!G440)</f>
        <v>a</v>
      </c>
      <c r="H440" t="str">
        <f>IF([1]metadata!H440="","",[1]metadata!H440)</f>
        <v>i</v>
      </c>
      <c r="I440">
        <f>IF([1]metadata!I440="","",[1]metadata!I440)</f>
        <v>13</v>
      </c>
      <c r="J440">
        <f>IF([1]metadata!J440="",0,[1]metadata!J440)</f>
        <v>7</v>
      </c>
      <c r="K440" t="str">
        <f>IF([1]metadata!K440="","",[1]metadata!K440)</f>
        <v/>
      </c>
      <c r="L440" t="str">
        <f>IF([1]metadata!L440="","",[1]metadata!L440)</f>
        <v>Drosophila lacertosa</v>
      </c>
      <c r="M440" t="str">
        <f>IF([1]metadata!M440="","",[1]metadata!M440)</f>
        <v>diptera</v>
      </c>
      <c r="N440" t="str">
        <f>IF([1]metadata!N440="","",[1]metadata!N440)</f>
        <v>sapporo</v>
      </c>
      <c r="O440">
        <f>IF([1]metadata!O440="","",[1]metadata!O440)</f>
        <v>43.061943999999997</v>
      </c>
      <c r="P440">
        <f>IF([1]metadata!P440="","",[1]metadata!P440)</f>
        <v>141.35416699999999</v>
      </c>
      <c r="Q440" t="str">
        <f>IF([1]metadata!Q440="","",[1]metadata!Q440)</f>
        <v/>
      </c>
      <c r="R440">
        <f>IF([1]metadata!R440="","",[1]metadata!R440)</f>
        <v>30</v>
      </c>
      <c r="S440" t="str">
        <f>IF([1]metadata!S440="","",[1]metadata!S440)</f>
        <v/>
      </c>
      <c r="T440">
        <f>IF([1]metadata!T440="","",[1]metadata!T440)</f>
        <v>60</v>
      </c>
      <c r="U440" t="str">
        <f>IF([1]metadata!U440="","",[1]metadata!U440)</f>
        <v>global average</v>
      </c>
      <c r="V440" t="str">
        <f>IF([1]metadata!V440="","",[1]metadata!V440)</f>
        <v/>
      </c>
      <c r="W440" t="str">
        <f>IF([1]metadata!W440="","",[1]metadata!W440)</f>
        <v/>
      </c>
      <c r="X440" t="str">
        <f>IF([1]metadata!X440="","",[1]metadata!X440)</f>
        <v/>
      </c>
      <c r="Y440" t="str">
        <f>IF([1]metadata!Y440="","",[1]metadata!Y440)</f>
        <v/>
      </c>
      <c r="Z440" t="str">
        <f>IF([1]metadata!Z440="","",[1]metadata!Z440)</f>
        <v/>
      </c>
    </row>
    <row r="441" spans="1:26" x14ac:dyDescent="0.3">
      <c r="A441">
        <f>IF([1]metadata!A441="","",[1]metadata!A441)</f>
        <v>61</v>
      </c>
      <c r="B441" t="str">
        <f>IF([1]metadata!B441="","",[1]metadata!B441)</f>
        <v>61-yakumo</v>
      </c>
      <c r="C441" t="str">
        <f>IF([1]metadata!C441="","",[1]metadata!C441)</f>
        <v>ichijo, N</v>
      </c>
      <c r="D441" t="str">
        <f>IF([1]metadata!D441="","",[1]metadata!D441)</f>
        <v>DISJUNCTIVE CLINE OF CRITICAL PHOTOPERIOD IN THE REPRODUCTIVE DIAPAUSE OF DROSOPHILA LACERTOSA</v>
      </c>
      <c r="E441" t="str">
        <f>IF([1]metadata!E441="","",[1]metadata!E441)</f>
        <v>http://onlinelibrary.wiley.com/doi/10.1111/j.1558-5646.1986.tb00482.x/epdf</v>
      </c>
      <c r="F441" t="str">
        <f>IF([1]metadata!F441="","",[1]metadata!F441)</f>
        <v>y-ask</v>
      </c>
      <c r="G441" t="str">
        <f>IF([1]metadata!G441="","",[1]metadata!G441)</f>
        <v>a</v>
      </c>
      <c r="H441" t="str">
        <f>IF([1]metadata!H441="","",[1]metadata!H441)</f>
        <v>i</v>
      </c>
      <c r="I441">
        <f>IF([1]metadata!I441="","",[1]metadata!I441)</f>
        <v>13</v>
      </c>
      <c r="J441">
        <f>IF([1]metadata!J441="",0,[1]metadata!J441)</f>
        <v>7</v>
      </c>
      <c r="K441" t="str">
        <f>IF([1]metadata!K441="","",[1]metadata!K441)</f>
        <v/>
      </c>
      <c r="L441" t="str">
        <f>IF([1]metadata!L441="","",[1]metadata!L441)</f>
        <v>Drosophila lacertosa</v>
      </c>
      <c r="M441" t="str">
        <f>IF([1]metadata!M441="","",[1]metadata!M441)</f>
        <v>diptera</v>
      </c>
      <c r="N441" t="str">
        <f>IF([1]metadata!N441="","",[1]metadata!N441)</f>
        <v>yakumo</v>
      </c>
      <c r="O441">
        <f>IF([1]metadata!O441="","",[1]metadata!O441)</f>
        <v>42.25</v>
      </c>
      <c r="P441">
        <f>IF([1]metadata!P441="","",[1]metadata!P441)</f>
        <v>140.26666700000001</v>
      </c>
      <c r="Q441" t="str">
        <f>IF([1]metadata!Q441="","",[1]metadata!Q441)</f>
        <v/>
      </c>
      <c r="R441">
        <f>IF([1]metadata!R441="","",[1]metadata!R441)</f>
        <v>20</v>
      </c>
      <c r="S441" t="str">
        <f>IF([1]metadata!S441="","",[1]metadata!S441)</f>
        <v/>
      </c>
      <c r="T441">
        <f>IF([1]metadata!T441="","",[1]metadata!T441)</f>
        <v>60</v>
      </c>
      <c r="U441" t="str">
        <f>IF([1]metadata!U441="","",[1]metadata!U441)</f>
        <v>global average</v>
      </c>
      <c r="V441" t="str">
        <f>IF([1]metadata!V441="","",[1]metadata!V441)</f>
        <v/>
      </c>
      <c r="W441" t="str">
        <f>IF([1]metadata!W441="","",[1]metadata!W441)</f>
        <v/>
      </c>
      <c r="X441" t="str">
        <f>IF([1]metadata!X441="","",[1]metadata!X441)</f>
        <v/>
      </c>
      <c r="Y441" t="str">
        <f>IF([1]metadata!Y441="","",[1]metadata!Y441)</f>
        <v/>
      </c>
      <c r="Z441" t="str">
        <f>IF([1]metadata!Z441="","",[1]metadata!Z441)</f>
        <v/>
      </c>
    </row>
    <row r="442" spans="1:26" x14ac:dyDescent="0.3">
      <c r="A442">
        <f>IF([1]metadata!A442="","",[1]metadata!A442)</f>
        <v>61</v>
      </c>
      <c r="B442" t="str">
        <f>IF([1]metadata!B442="","",[1]metadata!B442)</f>
        <v>61-hakodate</v>
      </c>
      <c r="C442" t="str">
        <f>IF([1]metadata!C442="","",[1]metadata!C442)</f>
        <v>ichijo, N</v>
      </c>
      <c r="D442" t="str">
        <f>IF([1]metadata!D442="","",[1]metadata!D442)</f>
        <v>DISJUNCTIVE CLINE OF CRITICAL PHOTOPERIOD IN THE REPRODUCTIVE DIAPAUSE OF DROSOPHILA LACERTOSA</v>
      </c>
      <c r="E442" t="str">
        <f>IF([1]metadata!E442="","",[1]metadata!E442)</f>
        <v>http://onlinelibrary.wiley.com/doi/10.1111/j.1558-5646.1986.tb00482.x/epdf</v>
      </c>
      <c r="F442" t="str">
        <f>IF([1]metadata!F442="","",[1]metadata!F442)</f>
        <v>y-ask</v>
      </c>
      <c r="G442" t="str">
        <f>IF([1]metadata!G442="","",[1]metadata!G442)</f>
        <v>a</v>
      </c>
      <c r="H442" t="str">
        <f>IF([1]metadata!H442="","",[1]metadata!H442)</f>
        <v>i</v>
      </c>
      <c r="I442">
        <f>IF([1]metadata!I442="","",[1]metadata!I442)</f>
        <v>13</v>
      </c>
      <c r="J442">
        <f>IF([1]metadata!J442="",0,[1]metadata!J442)</f>
        <v>7</v>
      </c>
      <c r="K442" t="str">
        <f>IF([1]metadata!K442="","",[1]metadata!K442)</f>
        <v/>
      </c>
      <c r="L442" t="str">
        <f>IF([1]metadata!L442="","",[1]metadata!L442)</f>
        <v>Drosophila lacertosa</v>
      </c>
      <c r="M442" t="str">
        <f>IF([1]metadata!M442="","",[1]metadata!M442)</f>
        <v>diptera</v>
      </c>
      <c r="N442" t="str">
        <f>IF([1]metadata!N442="","",[1]metadata!N442)</f>
        <v>hakodate</v>
      </c>
      <c r="O442">
        <f>IF([1]metadata!O442="","",[1]metadata!O442)</f>
        <v>41.768819000000001</v>
      </c>
      <c r="P442">
        <f>IF([1]metadata!P442="","",[1]metadata!P442)</f>
        <v>140.72883100000001</v>
      </c>
      <c r="Q442" t="str">
        <f>IF([1]metadata!Q442="","",[1]metadata!Q442)</f>
        <v/>
      </c>
      <c r="R442">
        <f>IF([1]metadata!R442="","",[1]metadata!R442)</f>
        <v>30</v>
      </c>
      <c r="S442" t="str">
        <f>IF([1]metadata!S442="","",[1]metadata!S442)</f>
        <v/>
      </c>
      <c r="T442">
        <f>IF([1]metadata!T442="","",[1]metadata!T442)</f>
        <v>60</v>
      </c>
      <c r="U442" t="str">
        <f>IF([1]metadata!U442="","",[1]metadata!U442)</f>
        <v>global average</v>
      </c>
      <c r="V442" t="str">
        <f>IF([1]metadata!V442="","",[1]metadata!V442)</f>
        <v/>
      </c>
      <c r="W442" t="str">
        <f>IF([1]metadata!W442="","",[1]metadata!W442)</f>
        <v/>
      </c>
      <c r="X442" t="str">
        <f>IF([1]metadata!X442="","",[1]metadata!X442)</f>
        <v/>
      </c>
      <c r="Y442" t="str">
        <f>IF([1]metadata!Y442="","",[1]metadata!Y442)</f>
        <v/>
      </c>
      <c r="Z442" t="str">
        <f>IF([1]metadata!Z442="","",[1]metadata!Z442)</f>
        <v/>
      </c>
    </row>
    <row r="443" spans="1:26" x14ac:dyDescent="0.3">
      <c r="A443">
        <f>IF([1]metadata!A443="","",[1]metadata!A443)</f>
        <v>61</v>
      </c>
      <c r="B443" t="str">
        <f>IF([1]metadata!B443="","",[1]metadata!B443)</f>
        <v>61-kikonai</v>
      </c>
      <c r="C443" t="str">
        <f>IF([1]metadata!C443="","",[1]metadata!C443)</f>
        <v>ichijo, N</v>
      </c>
      <c r="D443" t="str">
        <f>IF([1]metadata!D443="","",[1]metadata!D443)</f>
        <v>DISJUNCTIVE CLINE OF CRITICAL PHOTOPERIOD IN THE REPRODUCTIVE DIAPAUSE OF DROSOPHILA LACERTOSA</v>
      </c>
      <c r="E443" t="str">
        <f>IF([1]metadata!E443="","",[1]metadata!E443)</f>
        <v>http://onlinelibrary.wiley.com/doi/10.1111/j.1558-5646.1986.tb00482.x/epdf</v>
      </c>
      <c r="F443" t="str">
        <f>IF([1]metadata!F443="","",[1]metadata!F443)</f>
        <v>y-ask</v>
      </c>
      <c r="G443" t="str">
        <f>IF([1]metadata!G443="","",[1]metadata!G443)</f>
        <v>a</v>
      </c>
      <c r="H443" t="str">
        <f>IF([1]metadata!H443="","",[1]metadata!H443)</f>
        <v>i</v>
      </c>
      <c r="I443">
        <f>IF([1]metadata!I443="","",[1]metadata!I443)</f>
        <v>13</v>
      </c>
      <c r="J443">
        <f>IF([1]metadata!J443="",0,[1]metadata!J443)</f>
        <v>7</v>
      </c>
      <c r="K443" t="str">
        <f>IF([1]metadata!K443="","",[1]metadata!K443)</f>
        <v/>
      </c>
      <c r="L443" t="str">
        <f>IF([1]metadata!L443="","",[1]metadata!L443)</f>
        <v>Drosophila lacertosa</v>
      </c>
      <c r="M443" t="str">
        <f>IF([1]metadata!M443="","",[1]metadata!M443)</f>
        <v>diptera</v>
      </c>
      <c r="N443" t="str">
        <f>IF([1]metadata!N443="","",[1]metadata!N443)</f>
        <v>kikonai</v>
      </c>
      <c r="O443">
        <f>IF([1]metadata!O443="","",[1]metadata!O443)</f>
        <v>41.683332999999998</v>
      </c>
      <c r="P443">
        <f>IF([1]metadata!P443="","",[1]metadata!P443)</f>
        <v>140.433333</v>
      </c>
      <c r="Q443" t="str">
        <f>IF([1]metadata!Q443="","",[1]metadata!Q443)</f>
        <v/>
      </c>
      <c r="R443">
        <f>IF([1]metadata!R443="","",[1]metadata!R443)</f>
        <v>40</v>
      </c>
      <c r="S443" t="str">
        <f>IF([1]metadata!S443="","",[1]metadata!S443)</f>
        <v/>
      </c>
      <c r="T443">
        <f>IF([1]metadata!T443="","",[1]metadata!T443)</f>
        <v>60</v>
      </c>
      <c r="U443" t="str">
        <f>IF([1]metadata!U443="","",[1]metadata!U443)</f>
        <v>global average</v>
      </c>
      <c r="V443" t="str">
        <f>IF([1]metadata!V443="","",[1]metadata!V443)</f>
        <v/>
      </c>
      <c r="W443" t="str">
        <f>IF([1]metadata!W443="","",[1]metadata!W443)</f>
        <v/>
      </c>
      <c r="X443" t="str">
        <f>IF([1]metadata!X443="","",[1]metadata!X443)</f>
        <v/>
      </c>
      <c r="Y443" t="str">
        <f>IF([1]metadata!Y443="","",[1]metadata!Y443)</f>
        <v/>
      </c>
      <c r="Z443" t="str">
        <f>IF([1]metadata!Z443="","",[1]metadata!Z443)</f>
        <v/>
      </c>
    </row>
    <row r="444" spans="1:26" x14ac:dyDescent="0.3">
      <c r="A444">
        <f>IF([1]metadata!A444="","",[1]metadata!A444)</f>
        <v>61</v>
      </c>
      <c r="B444" t="str">
        <f>IF([1]metadata!B444="","",[1]metadata!B444)</f>
        <v>61-matsumae</v>
      </c>
      <c r="C444" t="str">
        <f>IF([1]metadata!C444="","",[1]metadata!C444)</f>
        <v>ichijo, N</v>
      </c>
      <c r="D444" t="str">
        <f>IF([1]metadata!D444="","",[1]metadata!D444)</f>
        <v>DISJUNCTIVE CLINE OF CRITICAL PHOTOPERIOD IN THE REPRODUCTIVE DIAPAUSE OF DROSOPHILA LACERTOSA</v>
      </c>
      <c r="E444" t="str">
        <f>IF([1]metadata!E444="","",[1]metadata!E444)</f>
        <v>http://onlinelibrary.wiley.com/doi/10.1111/j.1558-5646.1986.tb00482.x/epdf</v>
      </c>
      <c r="F444" t="str">
        <f>IF([1]metadata!F444="","",[1]metadata!F444)</f>
        <v>y-ask</v>
      </c>
      <c r="G444" t="str">
        <f>IF([1]metadata!G444="","",[1]metadata!G444)</f>
        <v>a</v>
      </c>
      <c r="H444" t="str">
        <f>IF([1]metadata!H444="","",[1]metadata!H444)</f>
        <v>i</v>
      </c>
      <c r="I444">
        <f>IF([1]metadata!I444="","",[1]metadata!I444)</f>
        <v>13</v>
      </c>
      <c r="J444">
        <f>IF([1]metadata!J444="",0,[1]metadata!J444)</f>
        <v>7</v>
      </c>
      <c r="K444" t="str">
        <f>IF([1]metadata!K444="","",[1]metadata!K444)</f>
        <v/>
      </c>
      <c r="L444" t="str">
        <f>IF([1]metadata!L444="","",[1]metadata!L444)</f>
        <v>Drosophila lacertosa</v>
      </c>
      <c r="M444" t="str">
        <f>IF([1]metadata!M444="","",[1]metadata!M444)</f>
        <v>diptera</v>
      </c>
      <c r="N444" t="str">
        <f>IF([1]metadata!N444="","",[1]metadata!N444)</f>
        <v>matsumae</v>
      </c>
      <c r="O444">
        <f>IF([1]metadata!O444="","",[1]metadata!O444)</f>
        <v>41.429167</v>
      </c>
      <c r="P444">
        <f>IF([1]metadata!P444="","",[1]metadata!P444)</f>
        <v>140.11111099999999</v>
      </c>
      <c r="Q444" t="str">
        <f>IF([1]metadata!Q444="","",[1]metadata!Q444)</f>
        <v/>
      </c>
      <c r="R444">
        <f>IF([1]metadata!R444="","",[1]metadata!R444)</f>
        <v>20</v>
      </c>
      <c r="S444" t="str">
        <f>IF([1]metadata!S444="","",[1]metadata!S444)</f>
        <v/>
      </c>
      <c r="T444">
        <f>IF([1]metadata!T444="","",[1]metadata!T444)</f>
        <v>60</v>
      </c>
      <c r="U444" t="str">
        <f>IF([1]metadata!U444="","",[1]metadata!U444)</f>
        <v>global average</v>
      </c>
      <c r="V444" t="str">
        <f>IF([1]metadata!V444="","",[1]metadata!V444)</f>
        <v/>
      </c>
      <c r="W444" t="str">
        <f>IF([1]metadata!W444="","",[1]metadata!W444)</f>
        <v/>
      </c>
      <c r="X444" t="str">
        <f>IF([1]metadata!X444="","",[1]metadata!X444)</f>
        <v/>
      </c>
      <c r="Y444" t="str">
        <f>IF([1]metadata!Y444="","",[1]metadata!Y444)</f>
        <v/>
      </c>
      <c r="Z444" t="str">
        <f>IF([1]metadata!Z444="","",[1]metadata!Z444)</f>
        <v/>
      </c>
    </row>
    <row r="445" spans="1:26" x14ac:dyDescent="0.3">
      <c r="A445">
        <f>IF([1]metadata!A445="","",[1]metadata!A445)</f>
        <v>61</v>
      </c>
      <c r="B445" t="str">
        <f>IF([1]metadata!B445="","",[1]metadata!B445)</f>
        <v>61-Oma</v>
      </c>
      <c r="C445" t="str">
        <f>IF([1]metadata!C445="","",[1]metadata!C445)</f>
        <v>ichijo, N</v>
      </c>
      <c r="D445" t="str">
        <f>IF([1]metadata!D445="","",[1]metadata!D445)</f>
        <v>DISJUNCTIVE CLINE OF CRITICAL PHOTOPERIOD IN THE REPRODUCTIVE DIAPAUSE OF DROSOPHILA LACERTOSA</v>
      </c>
      <c r="E445" t="str">
        <f>IF([1]metadata!E445="","",[1]metadata!E445)</f>
        <v>http://onlinelibrary.wiley.com/doi/10.1111/j.1558-5646.1986.tb00482.x/epdf</v>
      </c>
      <c r="F445" t="str">
        <f>IF([1]metadata!F445="","",[1]metadata!F445)</f>
        <v>y-ask</v>
      </c>
      <c r="G445" t="str">
        <f>IF([1]metadata!G445="","",[1]metadata!G445)</f>
        <v>a</v>
      </c>
      <c r="H445" t="str">
        <f>IF([1]metadata!H445="","",[1]metadata!H445)</f>
        <v>i</v>
      </c>
      <c r="I445">
        <f>IF([1]metadata!I445="","",[1]metadata!I445)</f>
        <v>13</v>
      </c>
      <c r="J445">
        <f>IF([1]metadata!J445="",0,[1]metadata!J445)</f>
        <v>7</v>
      </c>
      <c r="K445" t="str">
        <f>IF([1]metadata!K445="","",[1]metadata!K445)</f>
        <v/>
      </c>
      <c r="L445" t="str">
        <f>IF([1]metadata!L445="","",[1]metadata!L445)</f>
        <v>Drosophila lacertosa</v>
      </c>
      <c r="M445" t="str">
        <f>IF([1]metadata!M445="","",[1]metadata!M445)</f>
        <v>diptera</v>
      </c>
      <c r="N445" t="str">
        <f>IF([1]metadata!N445="","",[1]metadata!N445)</f>
        <v>Oma</v>
      </c>
      <c r="O445">
        <f>IF([1]metadata!O445="","",[1]metadata!O445)</f>
        <v>41.52675</v>
      </c>
      <c r="P445">
        <f>IF([1]metadata!P445="","",[1]metadata!P445)</f>
        <v>140.90733299999999</v>
      </c>
      <c r="Q445" t="str">
        <f>IF([1]metadata!Q445="","",[1]metadata!Q445)</f>
        <v/>
      </c>
      <c r="R445">
        <f>IF([1]metadata!R445="","",[1]metadata!R445)</f>
        <v>30</v>
      </c>
      <c r="S445" t="str">
        <f>IF([1]metadata!S445="","",[1]metadata!S445)</f>
        <v/>
      </c>
      <c r="T445">
        <f>IF([1]metadata!T445="","",[1]metadata!T445)</f>
        <v>60</v>
      </c>
      <c r="U445" t="str">
        <f>IF([1]metadata!U445="","",[1]metadata!U445)</f>
        <v>global average</v>
      </c>
      <c r="V445" t="str">
        <f>IF([1]metadata!V445="","",[1]metadata!V445)</f>
        <v/>
      </c>
      <c r="W445" t="str">
        <f>IF([1]metadata!W445="","",[1]metadata!W445)</f>
        <v/>
      </c>
      <c r="X445" t="str">
        <f>IF([1]metadata!X445="","",[1]metadata!X445)</f>
        <v/>
      </c>
      <c r="Y445" t="str">
        <f>IF([1]metadata!Y445="","",[1]metadata!Y445)</f>
        <v/>
      </c>
      <c r="Z445" t="str">
        <f>IF([1]metadata!Z445="","",[1]metadata!Z445)</f>
        <v/>
      </c>
    </row>
    <row r="446" spans="1:26" x14ac:dyDescent="0.3">
      <c r="A446">
        <f>IF([1]metadata!A446="","",[1]metadata!A446)</f>
        <v>61</v>
      </c>
      <c r="B446" t="str">
        <f>IF([1]metadata!B446="","",[1]metadata!B446)</f>
        <v>61-Minmaya</v>
      </c>
      <c r="C446" t="str">
        <f>IF([1]metadata!C446="","",[1]metadata!C446)</f>
        <v>ichijo, N</v>
      </c>
      <c r="D446" t="str">
        <f>IF([1]metadata!D446="","",[1]metadata!D446)</f>
        <v>DISJUNCTIVE CLINE OF CRITICAL PHOTOPERIOD IN THE REPRODUCTIVE DIAPAUSE OF DROSOPHILA LACERTOSA</v>
      </c>
      <c r="E446" t="str">
        <f>IF([1]metadata!E446="","",[1]metadata!E446)</f>
        <v>http://onlinelibrary.wiley.com/doi/10.1111/j.1558-5646.1986.tb00482.x/epdf</v>
      </c>
      <c r="F446" t="str">
        <f>IF([1]metadata!F446="","",[1]metadata!F446)</f>
        <v>y-ask</v>
      </c>
      <c r="G446" t="str">
        <f>IF([1]metadata!G446="","",[1]metadata!G446)</f>
        <v>a</v>
      </c>
      <c r="H446" t="str">
        <f>IF([1]metadata!H446="","",[1]metadata!H446)</f>
        <v>i</v>
      </c>
      <c r="I446">
        <f>IF([1]metadata!I446="","",[1]metadata!I446)</f>
        <v>13</v>
      </c>
      <c r="J446">
        <f>IF([1]metadata!J446="",0,[1]metadata!J446)</f>
        <v>7</v>
      </c>
      <c r="K446" t="str">
        <f>IF([1]metadata!K446="","",[1]metadata!K446)</f>
        <v/>
      </c>
      <c r="L446" t="str">
        <f>IF([1]metadata!L446="","",[1]metadata!L446)</f>
        <v>Drosophila lacertosa</v>
      </c>
      <c r="M446" t="str">
        <f>IF([1]metadata!M446="","",[1]metadata!M446)</f>
        <v>diptera</v>
      </c>
      <c r="N446" t="str">
        <f>IF([1]metadata!N446="","",[1]metadata!N446)</f>
        <v>Minmaya</v>
      </c>
      <c r="O446">
        <f>IF([1]metadata!O446="","",[1]metadata!O446)</f>
        <v>41.197028000000003</v>
      </c>
      <c r="P446">
        <f>IF([1]metadata!P446="","",[1]metadata!P446)</f>
        <v>140.429889</v>
      </c>
      <c r="Q446" t="str">
        <f>IF([1]metadata!Q446="","",[1]metadata!Q446)</f>
        <v/>
      </c>
      <c r="R446">
        <f>IF([1]metadata!R446="","",[1]metadata!R446)</f>
        <v>20</v>
      </c>
      <c r="S446" t="str">
        <f>IF([1]metadata!S446="","",[1]metadata!S446)</f>
        <v/>
      </c>
      <c r="T446">
        <f>IF([1]metadata!T446="","",[1]metadata!T446)</f>
        <v>60</v>
      </c>
      <c r="U446" t="str">
        <f>IF([1]metadata!U446="","",[1]metadata!U446)</f>
        <v>global average</v>
      </c>
      <c r="V446" t="str">
        <f>IF([1]metadata!V446="","",[1]metadata!V446)</f>
        <v/>
      </c>
      <c r="W446" t="str">
        <f>IF([1]metadata!W446="","",[1]metadata!W446)</f>
        <v/>
      </c>
      <c r="X446" t="str">
        <f>IF([1]metadata!X446="","",[1]metadata!X446)</f>
        <v/>
      </c>
      <c r="Y446" t="str">
        <f>IF([1]metadata!Y446="","",[1]metadata!Y446)</f>
        <v/>
      </c>
      <c r="Z446" t="str">
        <f>IF([1]metadata!Z446="","",[1]metadata!Z446)</f>
        <v/>
      </c>
    </row>
    <row r="447" spans="1:26" x14ac:dyDescent="0.3">
      <c r="A447">
        <f>IF([1]metadata!A447="","",[1]metadata!A447)</f>
        <v>61</v>
      </c>
      <c r="B447" t="str">
        <f>IF([1]metadata!B447="","",[1]metadata!B447)</f>
        <v>61-rikuchunakano</v>
      </c>
      <c r="C447" t="str">
        <f>IF([1]metadata!C447="","",[1]metadata!C447)</f>
        <v>ichijo, N</v>
      </c>
      <c r="D447" t="str">
        <f>IF([1]metadata!D447="","",[1]metadata!D447)</f>
        <v>DISJUNCTIVE CLINE OF CRITICAL PHOTOPERIOD IN THE REPRODUCTIVE DIAPAUSE OF DROSOPHILA LACERTOSA</v>
      </c>
      <c r="E447" t="str">
        <f>IF([1]metadata!E447="","",[1]metadata!E447)</f>
        <v>http://onlinelibrary.wiley.com/doi/10.1111/j.1558-5646.1986.tb00482.x/epdf</v>
      </c>
      <c r="F447" t="str">
        <f>IF([1]metadata!F447="","",[1]metadata!F447)</f>
        <v>y-ask</v>
      </c>
      <c r="G447" t="str">
        <f>IF([1]metadata!G447="","",[1]metadata!G447)</f>
        <v>a</v>
      </c>
      <c r="H447" t="str">
        <f>IF([1]metadata!H447="","",[1]metadata!H447)</f>
        <v>i</v>
      </c>
      <c r="I447">
        <f>IF([1]metadata!I447="","",[1]metadata!I447)</f>
        <v>13</v>
      </c>
      <c r="J447">
        <f>IF([1]metadata!J447="",0,[1]metadata!J447)</f>
        <v>7</v>
      </c>
      <c r="K447" t="str">
        <f>IF([1]metadata!K447="","",[1]metadata!K447)</f>
        <v/>
      </c>
      <c r="L447" t="str">
        <f>IF([1]metadata!L447="","",[1]metadata!L447)</f>
        <v>Drosophila lacertosa</v>
      </c>
      <c r="M447" t="str">
        <f>IF([1]metadata!M447="","",[1]metadata!M447)</f>
        <v>diptera</v>
      </c>
      <c r="N447" t="str">
        <f>IF([1]metadata!N447="","",[1]metadata!N447)</f>
        <v>rikuchunakano</v>
      </c>
      <c r="O447">
        <f>IF([1]metadata!O447="","",[1]metadata!O447)</f>
        <v>40.304900000000004</v>
      </c>
      <c r="P447">
        <f>IF([1]metadata!P447="","",[1]metadata!P447)</f>
        <v>141.7877</v>
      </c>
      <c r="Q447" t="str">
        <f>IF([1]metadata!Q447="","",[1]metadata!Q447)</f>
        <v/>
      </c>
      <c r="R447">
        <f>IF([1]metadata!R447="","",[1]metadata!R447)</f>
        <v>10</v>
      </c>
      <c r="S447" t="str">
        <f>IF([1]metadata!S447="","",[1]metadata!S447)</f>
        <v/>
      </c>
      <c r="T447">
        <f>IF([1]metadata!T447="","",[1]metadata!T447)</f>
        <v>60</v>
      </c>
      <c r="U447" t="str">
        <f>IF([1]metadata!U447="","",[1]metadata!U447)</f>
        <v>global average</v>
      </c>
      <c r="V447" t="str">
        <f>IF([1]metadata!V447="","",[1]metadata!V447)</f>
        <v/>
      </c>
      <c r="W447" t="str">
        <f>IF([1]metadata!W447="","",[1]metadata!W447)</f>
        <v/>
      </c>
      <c r="X447" t="str">
        <f>IF([1]metadata!X447="","",[1]metadata!X447)</f>
        <v/>
      </c>
      <c r="Y447" t="str">
        <f>IF([1]metadata!Y447="","",[1]metadata!Y447)</f>
        <v/>
      </c>
      <c r="Z447" t="str">
        <f>IF([1]metadata!Z447="","",[1]metadata!Z447)</f>
        <v/>
      </c>
    </row>
    <row r="448" spans="1:26" x14ac:dyDescent="0.3">
      <c r="A448">
        <f>IF([1]metadata!A448="","",[1]metadata!A448)</f>
        <v>61</v>
      </c>
      <c r="B448" t="str">
        <f>IF([1]metadata!B448="","",[1]metadata!B448)</f>
        <v>61-miyako</v>
      </c>
      <c r="C448" t="str">
        <f>IF([1]metadata!C448="","",[1]metadata!C448)</f>
        <v>ichijo, N</v>
      </c>
      <c r="D448" t="str">
        <f>IF([1]metadata!D448="","",[1]metadata!D448)</f>
        <v>DISJUNCTIVE CLINE OF CRITICAL PHOTOPERIOD IN THE REPRODUCTIVE DIAPAUSE OF DROSOPHILA LACERTOSA</v>
      </c>
      <c r="E448" t="str">
        <f>IF([1]metadata!E448="","",[1]metadata!E448)</f>
        <v>http://onlinelibrary.wiley.com/doi/10.1111/j.1558-5646.1986.tb00482.x/epdf</v>
      </c>
      <c r="F448" t="str">
        <f>IF([1]metadata!F448="","",[1]metadata!F448)</f>
        <v>y-ask</v>
      </c>
      <c r="G448" t="str">
        <f>IF([1]metadata!G448="","",[1]metadata!G448)</f>
        <v>a</v>
      </c>
      <c r="H448" t="str">
        <f>IF([1]metadata!H448="","",[1]metadata!H448)</f>
        <v>i</v>
      </c>
      <c r="I448">
        <f>IF([1]metadata!I448="","",[1]metadata!I448)</f>
        <v>13</v>
      </c>
      <c r="J448">
        <f>IF([1]metadata!J448="",0,[1]metadata!J448)</f>
        <v>7</v>
      </c>
      <c r="K448" t="str">
        <f>IF([1]metadata!K448="","",[1]metadata!K448)</f>
        <v/>
      </c>
      <c r="L448" t="str">
        <f>IF([1]metadata!L448="","",[1]metadata!L448)</f>
        <v>Drosophila lacertosa</v>
      </c>
      <c r="M448" t="str">
        <f>IF([1]metadata!M448="","",[1]metadata!M448)</f>
        <v>diptera</v>
      </c>
      <c r="N448" t="str">
        <f>IF([1]metadata!N448="","",[1]metadata!N448)</f>
        <v>miyako</v>
      </c>
      <c r="O448">
        <f>IF([1]metadata!O448="","",[1]metadata!O448)</f>
        <v>39.641388999999997</v>
      </c>
      <c r="P448">
        <f>IF([1]metadata!P448="","",[1]metadata!P448)</f>
        <v>141.957222</v>
      </c>
      <c r="Q448" t="str">
        <f>IF([1]metadata!Q448="","",[1]metadata!Q448)</f>
        <v/>
      </c>
      <c r="R448">
        <f>IF([1]metadata!R448="","",[1]metadata!R448)</f>
        <v>120</v>
      </c>
      <c r="S448" t="str">
        <f>IF([1]metadata!S448="","",[1]metadata!S448)</f>
        <v/>
      </c>
      <c r="T448">
        <f>IF([1]metadata!T448="","",[1]metadata!T448)</f>
        <v>60</v>
      </c>
      <c r="U448" t="str">
        <f>IF([1]metadata!U448="","",[1]metadata!U448)</f>
        <v>global average</v>
      </c>
      <c r="V448" t="str">
        <f>IF([1]metadata!V448="","",[1]metadata!V448)</f>
        <v/>
      </c>
      <c r="W448" t="str">
        <f>IF([1]metadata!W448="","",[1]metadata!W448)</f>
        <v/>
      </c>
      <c r="X448" t="str">
        <f>IF([1]metadata!X448="","",[1]metadata!X448)</f>
        <v/>
      </c>
      <c r="Y448" t="str">
        <f>IF([1]metadata!Y448="","",[1]metadata!Y448)</f>
        <v/>
      </c>
      <c r="Z448" t="str">
        <f>IF([1]metadata!Z448="","",[1]metadata!Z448)</f>
        <v/>
      </c>
    </row>
    <row r="449" spans="1:26" x14ac:dyDescent="0.3">
      <c r="A449">
        <f>IF([1]metadata!A449="","",[1]metadata!A449)</f>
        <v>61</v>
      </c>
      <c r="B449" t="str">
        <f>IF([1]metadata!B449="","",[1]metadata!B449)</f>
        <v>61-togatta</v>
      </c>
      <c r="C449" t="str">
        <f>IF([1]metadata!C449="","",[1]metadata!C449)</f>
        <v>ichijo, N</v>
      </c>
      <c r="D449" t="str">
        <f>IF([1]metadata!D449="","",[1]metadata!D449)</f>
        <v>DISJUNCTIVE CLINE OF CRITICAL PHOTOPERIOD IN THE REPRODUCTIVE DIAPAUSE OF DROSOPHILA LACERTOSA</v>
      </c>
      <c r="E449" t="str">
        <f>IF([1]metadata!E449="","",[1]metadata!E449)</f>
        <v>http://onlinelibrary.wiley.com/doi/10.1111/j.1558-5646.1986.tb00482.x/epdf</v>
      </c>
      <c r="F449" t="str">
        <f>IF([1]metadata!F449="","",[1]metadata!F449)</f>
        <v>y-ask</v>
      </c>
      <c r="G449" t="str">
        <f>IF([1]metadata!G449="","",[1]metadata!G449)</f>
        <v>a</v>
      </c>
      <c r="H449" t="str">
        <f>IF([1]metadata!H449="","",[1]metadata!H449)</f>
        <v>i</v>
      </c>
      <c r="I449">
        <f>IF([1]metadata!I449="","",[1]metadata!I449)</f>
        <v>13</v>
      </c>
      <c r="J449">
        <f>IF([1]metadata!J449="",0,[1]metadata!J449)</f>
        <v>7</v>
      </c>
      <c r="K449" t="str">
        <f>IF([1]metadata!K449="","",[1]metadata!K449)</f>
        <v/>
      </c>
      <c r="L449" t="str">
        <f>IF([1]metadata!L449="","",[1]metadata!L449)</f>
        <v>Drosophila lacertosa</v>
      </c>
      <c r="M449" t="str">
        <f>IF([1]metadata!M449="","",[1]metadata!M449)</f>
        <v>diptera</v>
      </c>
      <c r="N449" t="str">
        <f>IF([1]metadata!N449="","",[1]metadata!N449)</f>
        <v>togatta</v>
      </c>
      <c r="O449">
        <f>IF([1]metadata!O449="","",[1]metadata!O449)</f>
        <v>38.125104166666667</v>
      </c>
      <c r="P449">
        <f>IF([1]metadata!P449="","",[1]metadata!P449)</f>
        <v>140.57222222222222</v>
      </c>
      <c r="Q449" t="str">
        <f>IF([1]metadata!Q449="","",[1]metadata!Q449)</f>
        <v/>
      </c>
      <c r="R449">
        <f>IF([1]metadata!R449="","",[1]metadata!R449)</f>
        <v>300</v>
      </c>
      <c r="S449" t="str">
        <f>IF([1]metadata!S449="","",[1]metadata!S449)</f>
        <v/>
      </c>
      <c r="T449">
        <f>IF([1]metadata!T449="","",[1]metadata!T449)</f>
        <v>60</v>
      </c>
      <c r="U449" t="str">
        <f>IF([1]metadata!U449="","",[1]metadata!U449)</f>
        <v>global average</v>
      </c>
      <c r="V449" t="str">
        <f>IF([1]metadata!V449="","",[1]metadata!V449)</f>
        <v/>
      </c>
      <c r="W449" t="str">
        <f>IF([1]metadata!W449="","",[1]metadata!W449)</f>
        <v/>
      </c>
      <c r="X449" t="str">
        <f>IF([1]metadata!X449="","",[1]metadata!X449)</f>
        <v/>
      </c>
      <c r="Y449" t="str">
        <f>IF([1]metadata!Y449="","",[1]metadata!Y449)</f>
        <v/>
      </c>
      <c r="Z449" t="str">
        <f>IF([1]metadata!Z449="","",[1]metadata!Z449)</f>
        <v/>
      </c>
    </row>
    <row r="450" spans="1:26" x14ac:dyDescent="0.3">
      <c r="A450">
        <f>IF([1]metadata!A450="","",[1]metadata!A450)</f>
        <v>61</v>
      </c>
      <c r="B450" t="str">
        <f>IF([1]metadata!B450="","",[1]metadata!B450)</f>
        <v>61-yugashima</v>
      </c>
      <c r="C450" t="str">
        <f>IF([1]metadata!C450="","",[1]metadata!C450)</f>
        <v>ichijo, N</v>
      </c>
      <c r="D450" t="str">
        <f>IF([1]metadata!D450="","",[1]metadata!D450)</f>
        <v>DISJUNCTIVE CLINE OF CRITICAL PHOTOPERIOD IN THE REPRODUCTIVE DIAPAUSE OF DROSOPHILA LACERTOSA</v>
      </c>
      <c r="E450" t="str">
        <f>IF([1]metadata!E450="","",[1]metadata!E450)</f>
        <v>http://onlinelibrary.wiley.com/doi/10.1111/j.1558-5646.1986.tb00482.x/epdf</v>
      </c>
      <c r="F450" t="str">
        <f>IF([1]metadata!F450="","",[1]metadata!F450)</f>
        <v>y-ask</v>
      </c>
      <c r="G450" t="str">
        <f>IF([1]metadata!G450="","",[1]metadata!G450)</f>
        <v>a</v>
      </c>
      <c r="H450" t="str">
        <f>IF([1]metadata!H450="","",[1]metadata!H450)</f>
        <v>i</v>
      </c>
      <c r="I450">
        <f>IF([1]metadata!I450="","",[1]metadata!I450)</f>
        <v>13</v>
      </c>
      <c r="J450">
        <f>IF([1]metadata!J450="",0,[1]metadata!J450)</f>
        <v>7</v>
      </c>
      <c r="K450" t="str">
        <f>IF([1]metadata!K450="","",[1]metadata!K450)</f>
        <v/>
      </c>
      <c r="L450" t="str">
        <f>IF([1]metadata!L450="","",[1]metadata!L450)</f>
        <v>Drosophila lacertosa</v>
      </c>
      <c r="M450" t="str">
        <f>IF([1]metadata!M450="","",[1]metadata!M450)</f>
        <v>diptera</v>
      </c>
      <c r="N450" t="str">
        <f>IF([1]metadata!N450="","",[1]metadata!N450)</f>
        <v>yugashima</v>
      </c>
      <c r="O450">
        <f>IF([1]metadata!O450="","",[1]metadata!O450)</f>
        <v>34.893055555555556</v>
      </c>
      <c r="P450">
        <f>IF([1]metadata!P450="","",[1]metadata!P450)</f>
        <v>138.93055555555554</v>
      </c>
      <c r="Q450" t="str">
        <f>IF([1]metadata!Q450="","",[1]metadata!Q450)</f>
        <v/>
      </c>
      <c r="R450">
        <f>IF([1]metadata!R450="","",[1]metadata!R450)</f>
        <v>230</v>
      </c>
      <c r="S450" t="str">
        <f>IF([1]metadata!S450="","",[1]metadata!S450)</f>
        <v/>
      </c>
      <c r="T450">
        <f>IF([1]metadata!T450="","",[1]metadata!T450)</f>
        <v>60</v>
      </c>
      <c r="U450" t="str">
        <f>IF([1]metadata!U450="","",[1]metadata!U450)</f>
        <v>global average</v>
      </c>
      <c r="V450" t="str">
        <f>IF([1]metadata!V450="","",[1]metadata!V450)</f>
        <v/>
      </c>
      <c r="W450" t="str">
        <f>IF([1]metadata!W450="","",[1]metadata!W450)</f>
        <v/>
      </c>
      <c r="X450" t="str">
        <f>IF([1]metadata!X450="","",[1]metadata!X450)</f>
        <v/>
      </c>
      <c r="Y450" t="str">
        <f>IF([1]metadata!Y450="","",[1]metadata!Y450)</f>
        <v/>
      </c>
      <c r="Z450" t="str">
        <f>IF([1]metadata!Z450="","",[1]metadata!Z450)</f>
        <v/>
      </c>
    </row>
    <row r="451" spans="1:26" x14ac:dyDescent="0.3">
      <c r="A451" t="str">
        <f>IF([1]metadata!A451="","",[1]metadata!A451)</f>
        <v/>
      </c>
      <c r="B451" t="str">
        <f>IF([1]metadata!B451="","",[1]metadata!B451)</f>
        <v/>
      </c>
      <c r="C451" t="str">
        <f>IF([1]metadata!C451="","",[1]metadata!C451)</f>
        <v/>
      </c>
      <c r="D451" t="str">
        <f>IF([1]metadata!D451="","",[1]metadata!D451)</f>
        <v/>
      </c>
      <c r="E451" t="str">
        <f>IF([1]metadata!E451="","",[1]metadata!E451)</f>
        <v/>
      </c>
      <c r="F451" t="str">
        <f>IF([1]metadata!F451="","",[1]metadata!F451)</f>
        <v/>
      </c>
      <c r="G451" t="str">
        <f>IF([1]metadata!G451="","",[1]metadata!G451)</f>
        <v/>
      </c>
      <c r="H451" t="str">
        <f>IF([1]metadata!H451="","",[1]metadata!H451)</f>
        <v/>
      </c>
      <c r="I451" t="str">
        <f>IF([1]metadata!I451="","",[1]metadata!I451)</f>
        <v/>
      </c>
      <c r="J451">
        <f>IF([1]metadata!J451="",0,[1]metadata!J451)</f>
        <v>0</v>
      </c>
      <c r="K451" t="str">
        <f>IF([1]metadata!K451="","",[1]metadata!K451)</f>
        <v/>
      </c>
      <c r="L451" t="str">
        <f>IF([1]metadata!L451="","",[1]metadata!L451)</f>
        <v/>
      </c>
      <c r="M451" t="str">
        <f>IF([1]metadata!M451="","",[1]metadata!M451)</f>
        <v/>
      </c>
      <c r="N451" t="str">
        <f>IF([1]metadata!N451="","",[1]metadata!N451)</f>
        <v/>
      </c>
      <c r="O451" t="str">
        <f>IF([1]metadata!O451="","",[1]metadata!O451)</f>
        <v/>
      </c>
      <c r="P451" t="str">
        <f>IF([1]metadata!P451="","",[1]metadata!P451)</f>
        <v/>
      </c>
      <c r="Q451" t="str">
        <f>IF([1]metadata!Q451="","",[1]metadata!Q451)</f>
        <v/>
      </c>
      <c r="R451" t="str">
        <f>IF([1]metadata!R451="","",[1]metadata!R451)</f>
        <v/>
      </c>
      <c r="S451" t="str">
        <f>IF([1]metadata!S451="","",[1]metadata!S451)</f>
        <v/>
      </c>
      <c r="T451" t="str">
        <f>IF([1]metadata!T451="","",[1]metadata!T451)</f>
        <v/>
      </c>
      <c r="U451" t="str">
        <f>IF([1]metadata!U451="","",[1]metadata!U451)</f>
        <v/>
      </c>
      <c r="V451" t="str">
        <f>IF([1]metadata!V451="","",[1]metadata!V451)</f>
        <v/>
      </c>
      <c r="W451" t="str">
        <f>IF([1]metadata!W451="","",[1]metadata!W451)</f>
        <v/>
      </c>
      <c r="X451" t="str">
        <f>IF([1]metadata!X451="","",[1]metadata!X451)</f>
        <v/>
      </c>
      <c r="Y451" t="str">
        <f>IF([1]metadata!Y451="","",[1]metadata!Y451)</f>
        <v/>
      </c>
      <c r="Z451" t="str">
        <f>IF([1]metadata!Z451="","",[1]metadata!Z451)</f>
        <v/>
      </c>
    </row>
  </sheetData>
  <autoFilter ref="A1:Z451">
    <filterColumn colId="5">
      <filters blank="1">
        <filter val="no but ask"/>
        <filter val="y?"/>
        <filter val="y-ask"/>
        <filter val="y-askcoordinates"/>
        <filter val="y-askfordata"/>
        <filter val="y-butreplicate"/>
        <filter val="y-no_acc"/>
        <filter val="y-reqested"/>
      </filters>
    </filterColumn>
  </autoFilter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O2683"/>
  <sheetViews>
    <sheetView tabSelected="1" topLeftCell="D2582" workbookViewId="0">
      <selection activeCell="AG2595" sqref="AG2595"/>
    </sheetView>
  </sheetViews>
  <sheetFormatPr defaultRowHeight="14.4" x14ac:dyDescent="0.3"/>
  <cols>
    <col min="1" max="3" width="8.88671875" hidden="1" customWidth="1"/>
    <col min="4" max="4" width="16.109375" customWidth="1"/>
    <col min="5" max="5" width="32.77734375" hidden="1" customWidth="1"/>
    <col min="6" max="6" width="18.88671875" hidden="1" customWidth="1"/>
    <col min="7" max="10" width="8.88671875" hidden="1" customWidth="1"/>
    <col min="13" max="15" width="8.88671875" hidden="1" customWidth="1"/>
    <col min="19" max="21" width="8.88671875" hidden="1" customWidth="1"/>
    <col min="22" max="22" width="8.88671875" customWidth="1"/>
    <col min="23" max="24" width="8.88671875" hidden="1" customWidth="1"/>
    <col min="25" max="25" width="0" hidden="1" customWidth="1"/>
    <col min="26" max="27" width="8.88671875" hidden="1" customWidth="1"/>
    <col min="28" max="28" width="0" hidden="1" customWidth="1"/>
    <col min="31" max="31" width="0" hidden="1" customWidth="1"/>
    <col min="33" max="33" width="12.44140625" customWidth="1"/>
  </cols>
  <sheetData>
    <row r="1" spans="1:32" x14ac:dyDescent="0.3">
      <c r="A1" t="s">
        <v>27</v>
      </c>
      <c r="B1" t="s">
        <v>28</v>
      </c>
      <c r="C1" t="s">
        <v>29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12</v>
      </c>
      <c r="P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t="s">
        <v>30</v>
      </c>
      <c r="AD1" t="s">
        <v>31</v>
      </c>
      <c r="AE1" t="s">
        <v>26</v>
      </c>
      <c r="AF1" t="s">
        <v>51</v>
      </c>
    </row>
    <row r="2" spans="1:32" x14ac:dyDescent="0.3">
      <c r="A2">
        <v>1</v>
      </c>
      <c r="B2" t="str">
        <f>metadata!B2</f>
        <v>1-el_paso</v>
      </c>
      <c r="C2">
        <v>1</v>
      </c>
      <c r="D2" s="4" t="str">
        <f>VLOOKUP(C2,$A$1:$B$451,2)</f>
        <v>1-el_paso</v>
      </c>
      <c r="E2" t="str">
        <f>VLOOKUP($D2,metadata!$B$2:$S$451,2,FALSE)</f>
        <v>ANKERSMIT, GW; ADKISSON, PL</v>
      </c>
      <c r="F2" t="str">
        <f>VLOOKUP($D2,metadata!$B$2:$S$451,3,FALSE)</f>
        <v>PHOTOPERIODIC RESPONSES OF CERTAIN GEOGRAPHICAL STRAINS OF PECTINOPHORA GOSSYPIELLA (LEPIDOPTERA)</v>
      </c>
      <c r="G2" t="str">
        <f>VLOOKUP($D2,metadata!$B$2:$S$451,4,FALSE)</f>
        <v>10.1016/0022-1910(67)90067-4</v>
      </c>
      <c r="H2" t="str">
        <f>VLOOKUP($D2,metadata!$B$2:$S$451,5,FALSE)</f>
        <v>y</v>
      </c>
      <c r="I2" t="str">
        <f>VLOOKUP($D2,metadata!$B$2:$S$451,6,FALSE)</f>
        <v>a</v>
      </c>
      <c r="J2" t="str">
        <f>VLOOKUP($D2,metadata!$B$2:$S$451,7,FALSE)</f>
        <v>i</v>
      </c>
      <c r="K2">
        <f>VLOOKUP($D2,metadata!$B$2:$S$451,8,FALSE)</f>
        <v>3</v>
      </c>
      <c r="L2">
        <f>VLOOKUP($D2,metadata!$B$2:$S$451,9,FALSE)</f>
        <v>5</v>
      </c>
      <c r="M2" t="str">
        <f>VLOOKUP($D2,metadata!$B$2:$S$451,10,FALSE)</f>
        <v/>
      </c>
      <c r="N2" t="str">
        <f>VLOOKUP($D2,metadata!$B$2:$S$451,11,FALSE)</f>
        <v>Pectinophora gossypiella</v>
      </c>
      <c r="O2" t="str">
        <f>VLOOKUP($D2,metadata!$B$2:$S$451,12,FALSE)</f>
        <v>lepidoptera</v>
      </c>
      <c r="P2" t="str">
        <f>VLOOKUP($D2,metadata!$B$2:$S$451,13,FALSE)</f>
        <v>el_paso</v>
      </c>
      <c r="Q2">
        <f>VLOOKUP($D2,metadata!$B$2:$S$451,14,FALSE)</f>
        <v>31.779</v>
      </c>
      <c r="R2">
        <f>VLOOKUP($D2,metadata!$B$2:$S$451,15,FALSE)</f>
        <v>-106.47799999999999</v>
      </c>
      <c r="S2">
        <f>VLOOKUP($D2,metadata!$B$2:$S$451,16,FALSE)</f>
        <v>1</v>
      </c>
      <c r="T2" t="str">
        <f>VLOOKUP($D2,metadata!$B$2:$S$451,17,FALSE)</f>
        <v/>
      </c>
      <c r="U2" t="str">
        <f>VLOOKUP($D2,metadata!$B$2:$S$451,18,FALSE)</f>
        <v/>
      </c>
      <c r="V2">
        <f>VLOOKUP($D2,metadata!$B$2:$Z$451,19,FALSE)</f>
        <v>275</v>
      </c>
      <c r="W2" t="str">
        <f>VLOOKUP($D2,metadata!$B$2:$Z$451,20,FALSE)</f>
        <v>pop average</v>
      </c>
      <c r="X2" t="str">
        <f>VLOOKUP($D2,metadata!$B$2:$Z$451,21,FALSE)</f>
        <v/>
      </c>
      <c r="Y2" t="str">
        <f>VLOOKUP($D2,metadata!$B$2:$Z$451,22,FALSE)</f>
        <v>1_1</v>
      </c>
      <c r="Z2" t="str">
        <f>VLOOKUP($D2,metadata!$B$2:$Z$451,23,FALSE)</f>
        <v/>
      </c>
      <c r="AA2" t="str">
        <f>VLOOKUP($D2,metadata!$B$2:$Z$451,24,FALSE)</f>
        <v>larval</v>
      </c>
      <c r="AB2" t="str">
        <f>VLOOKUP($D2,metadata!$B$2:$Z$451,25,FALSE)</f>
        <v/>
      </c>
      <c r="AC2">
        <v>96.368909700730697</v>
      </c>
      <c r="AD2">
        <v>10.014615097947001</v>
      </c>
      <c r="AF2" t="str">
        <f>IF(AE2="","NA",AE2)</f>
        <v>NA</v>
      </c>
    </row>
    <row r="3" spans="1:32" x14ac:dyDescent="0.3">
      <c r="A3">
        <f>A2+metadata!J2</f>
        <v>6</v>
      </c>
      <c r="B3" t="str">
        <f>metadata!B3</f>
        <v>1-port_lavaca</v>
      </c>
      <c r="C3">
        <v>2</v>
      </c>
      <c r="D3" s="4" t="str">
        <f t="shared" ref="D3:D66" si="0">VLOOKUP(C3,$A$1:$B$451,2)</f>
        <v>1-el_paso</v>
      </c>
      <c r="E3" t="str">
        <f>VLOOKUP($D3,metadata!$B$2:$S$451,2,FALSE)</f>
        <v>ANKERSMIT, GW; ADKISSON, PL</v>
      </c>
      <c r="F3" t="str">
        <f>VLOOKUP($D3,metadata!$B$2:$S$451,3,FALSE)</f>
        <v>PHOTOPERIODIC RESPONSES OF CERTAIN GEOGRAPHICAL STRAINS OF PECTINOPHORA GOSSYPIELLA (LEPIDOPTERA)</v>
      </c>
      <c r="G3" t="str">
        <f>VLOOKUP($D3,metadata!$B$2:$S$451,4,FALSE)</f>
        <v>10.1016/0022-1910(67)90067-4</v>
      </c>
      <c r="H3" t="str">
        <f>VLOOKUP($D3,metadata!$B$2:$S$451,5,FALSE)</f>
        <v>y</v>
      </c>
      <c r="I3" t="str">
        <f>VLOOKUP($D3,metadata!$B$2:$S$451,6,FALSE)</f>
        <v>a</v>
      </c>
      <c r="J3" t="str">
        <f>VLOOKUP($D3,metadata!$B$2:$S$451,7,FALSE)</f>
        <v>i</v>
      </c>
      <c r="K3">
        <f>VLOOKUP($D3,metadata!$B$2:$S$451,8,FALSE)</f>
        <v>3</v>
      </c>
      <c r="L3">
        <f>VLOOKUP($D3,metadata!$B$2:$S$451,9,FALSE)</f>
        <v>5</v>
      </c>
      <c r="M3" t="str">
        <f>VLOOKUP($D3,metadata!$B$2:$S$451,10,FALSE)</f>
        <v/>
      </c>
      <c r="N3" t="str">
        <f>VLOOKUP($D3,metadata!$B$2:$S$451,11,FALSE)</f>
        <v>Pectinophora gossypiella</v>
      </c>
      <c r="O3" t="str">
        <f>VLOOKUP($D3,metadata!$B$2:$S$451,12,FALSE)</f>
        <v>lepidoptera</v>
      </c>
      <c r="P3" t="str">
        <f>VLOOKUP($D3,metadata!$B$2:$S$451,13,FALSE)</f>
        <v>el_paso</v>
      </c>
      <c r="Q3">
        <f>VLOOKUP($D3,metadata!$B$2:$S$451,14,FALSE)</f>
        <v>31.779</v>
      </c>
      <c r="R3">
        <f>VLOOKUP($D3,metadata!$B$2:$S$451,15,FALSE)</f>
        <v>-106.47799999999999</v>
      </c>
      <c r="S3">
        <f>VLOOKUP($D3,metadata!$B$2:$S$451,16,FALSE)</f>
        <v>1</v>
      </c>
      <c r="T3" t="str">
        <f>VLOOKUP($D3,metadata!$B$2:$S$451,17,FALSE)</f>
        <v/>
      </c>
      <c r="U3" t="str">
        <f>VLOOKUP($D3,metadata!$B$2:$S$451,18,FALSE)</f>
        <v/>
      </c>
      <c r="V3">
        <f>VLOOKUP($D3,metadata!$B$2:$Z$451,19,FALSE)</f>
        <v>275</v>
      </c>
      <c r="W3" t="str">
        <f>VLOOKUP($D3,metadata!$B$2:$Z$451,20,FALSE)</f>
        <v>pop average</v>
      </c>
      <c r="X3" t="str">
        <f>VLOOKUP($D3,metadata!$B$2:$Z$451,21,FALSE)</f>
        <v/>
      </c>
      <c r="Y3" t="str">
        <f>VLOOKUP($D3,metadata!$B$2:$Z$451,22,FALSE)</f>
        <v>1_1</v>
      </c>
      <c r="Z3" t="str">
        <f>VLOOKUP($D3,metadata!$B$2:$Z$451,23,FALSE)</f>
        <v/>
      </c>
      <c r="AA3" t="str">
        <f>VLOOKUP($D3,metadata!$B$2:$Z$451,24,FALSE)</f>
        <v>larval</v>
      </c>
      <c r="AB3" t="str">
        <f>VLOOKUP($D3,metadata!$B$2:$Z$451,25,FALSE)</f>
        <v/>
      </c>
      <c r="AC3">
        <v>96.461266749841997</v>
      </c>
      <c r="AD3">
        <v>10.9968404167409</v>
      </c>
      <c r="AF3" t="str">
        <f t="shared" ref="AF3:AF66" si="1">IF(AE3="","NA",AE3)</f>
        <v>NA</v>
      </c>
    </row>
    <row r="4" spans="1:32" x14ac:dyDescent="0.3">
      <c r="A4">
        <f>A3+metadata!J3</f>
        <v>12</v>
      </c>
      <c r="B4" t="str">
        <f>metadata!B4</f>
        <v>1-virgin_is</v>
      </c>
      <c r="C4">
        <v>3</v>
      </c>
      <c r="D4" s="4" t="str">
        <f t="shared" si="0"/>
        <v>1-el_paso</v>
      </c>
      <c r="E4" t="str">
        <f>VLOOKUP($D4,metadata!$B$2:$S$451,2,FALSE)</f>
        <v>ANKERSMIT, GW; ADKISSON, PL</v>
      </c>
      <c r="F4" t="str">
        <f>VLOOKUP($D4,metadata!$B$2:$S$451,3,FALSE)</f>
        <v>PHOTOPERIODIC RESPONSES OF CERTAIN GEOGRAPHICAL STRAINS OF PECTINOPHORA GOSSYPIELLA (LEPIDOPTERA)</v>
      </c>
      <c r="G4" t="str">
        <f>VLOOKUP($D4,metadata!$B$2:$S$451,4,FALSE)</f>
        <v>10.1016/0022-1910(67)90067-4</v>
      </c>
      <c r="H4" t="str">
        <f>VLOOKUP($D4,metadata!$B$2:$S$451,5,FALSE)</f>
        <v>y</v>
      </c>
      <c r="I4" t="str">
        <f>VLOOKUP($D4,metadata!$B$2:$S$451,6,FALSE)</f>
        <v>a</v>
      </c>
      <c r="J4" t="str">
        <f>VLOOKUP($D4,metadata!$B$2:$S$451,7,FALSE)</f>
        <v>i</v>
      </c>
      <c r="K4">
        <f>VLOOKUP($D4,metadata!$B$2:$S$451,8,FALSE)</f>
        <v>3</v>
      </c>
      <c r="L4">
        <f>VLOOKUP($D4,metadata!$B$2:$S$451,9,FALSE)</f>
        <v>5</v>
      </c>
      <c r="M4" t="str">
        <f>VLOOKUP($D4,metadata!$B$2:$S$451,10,FALSE)</f>
        <v/>
      </c>
      <c r="N4" t="str">
        <f>VLOOKUP($D4,metadata!$B$2:$S$451,11,FALSE)</f>
        <v>Pectinophora gossypiella</v>
      </c>
      <c r="O4" t="str">
        <f>VLOOKUP($D4,metadata!$B$2:$S$451,12,FALSE)</f>
        <v>lepidoptera</v>
      </c>
      <c r="P4" t="str">
        <f>VLOOKUP($D4,metadata!$B$2:$S$451,13,FALSE)</f>
        <v>el_paso</v>
      </c>
      <c r="Q4">
        <f>VLOOKUP($D4,metadata!$B$2:$S$451,14,FALSE)</f>
        <v>31.779</v>
      </c>
      <c r="R4">
        <f>VLOOKUP($D4,metadata!$B$2:$S$451,15,FALSE)</f>
        <v>-106.47799999999999</v>
      </c>
      <c r="S4">
        <f>VLOOKUP($D4,metadata!$B$2:$S$451,16,FALSE)</f>
        <v>1</v>
      </c>
      <c r="T4" t="str">
        <f>VLOOKUP($D4,metadata!$B$2:$S$451,17,FALSE)</f>
        <v/>
      </c>
      <c r="U4" t="str">
        <f>VLOOKUP($D4,metadata!$B$2:$S$451,18,FALSE)</f>
        <v/>
      </c>
      <c r="V4">
        <f>VLOOKUP($D4,metadata!$B$2:$Z$451,19,FALSE)</f>
        <v>275</v>
      </c>
      <c r="W4" t="str">
        <f>VLOOKUP($D4,metadata!$B$2:$Z$451,20,FALSE)</f>
        <v>pop average</v>
      </c>
      <c r="X4" t="str">
        <f>VLOOKUP($D4,metadata!$B$2:$Z$451,21,FALSE)</f>
        <v/>
      </c>
      <c r="Y4" t="str">
        <f>VLOOKUP($D4,metadata!$B$2:$Z$451,22,FALSE)</f>
        <v>1_1</v>
      </c>
      <c r="Z4" t="str">
        <f>VLOOKUP($D4,metadata!$B$2:$Z$451,23,FALSE)</f>
        <v/>
      </c>
      <c r="AA4" t="str">
        <f>VLOOKUP($D4,metadata!$B$2:$Z$451,24,FALSE)</f>
        <v>larval</v>
      </c>
      <c r="AB4" t="str">
        <f>VLOOKUP($D4,metadata!$B$2:$Z$451,25,FALSE)</f>
        <v/>
      </c>
      <c r="AC4">
        <v>86.752434499408594</v>
      </c>
      <c r="AD4">
        <v>11.988171816517299</v>
      </c>
      <c r="AF4" t="str">
        <f t="shared" si="1"/>
        <v>NA</v>
      </c>
    </row>
    <row r="5" spans="1:32" x14ac:dyDescent="0.3">
      <c r="A5">
        <f>A4+metadata!J4</f>
        <v>16</v>
      </c>
      <c r="B5" t="str">
        <f>metadata!B5</f>
        <v>2-</v>
      </c>
      <c r="C5">
        <v>4</v>
      </c>
      <c r="D5" s="4" t="str">
        <f t="shared" si="0"/>
        <v>1-el_paso</v>
      </c>
      <c r="E5" t="str">
        <f>VLOOKUP($D5,metadata!$B$2:$S$451,2,FALSE)</f>
        <v>ANKERSMIT, GW; ADKISSON, PL</v>
      </c>
      <c r="F5" t="str">
        <f>VLOOKUP($D5,metadata!$B$2:$S$451,3,FALSE)</f>
        <v>PHOTOPERIODIC RESPONSES OF CERTAIN GEOGRAPHICAL STRAINS OF PECTINOPHORA GOSSYPIELLA (LEPIDOPTERA)</v>
      </c>
      <c r="G5" t="str">
        <f>VLOOKUP($D5,metadata!$B$2:$S$451,4,FALSE)</f>
        <v>10.1016/0022-1910(67)90067-4</v>
      </c>
      <c r="H5" t="str">
        <f>VLOOKUP($D5,metadata!$B$2:$S$451,5,FALSE)</f>
        <v>y</v>
      </c>
      <c r="I5" t="str">
        <f>VLOOKUP($D5,metadata!$B$2:$S$451,6,FALSE)</f>
        <v>a</v>
      </c>
      <c r="J5" t="str">
        <f>VLOOKUP($D5,metadata!$B$2:$S$451,7,FALSE)</f>
        <v>i</v>
      </c>
      <c r="K5">
        <f>VLOOKUP($D5,metadata!$B$2:$S$451,8,FALSE)</f>
        <v>3</v>
      </c>
      <c r="L5">
        <f>VLOOKUP($D5,metadata!$B$2:$S$451,9,FALSE)</f>
        <v>5</v>
      </c>
      <c r="M5" t="str">
        <f>VLOOKUP($D5,metadata!$B$2:$S$451,10,FALSE)</f>
        <v/>
      </c>
      <c r="N5" t="str">
        <f>VLOOKUP($D5,metadata!$B$2:$S$451,11,FALSE)</f>
        <v>Pectinophora gossypiella</v>
      </c>
      <c r="O5" t="str">
        <f>VLOOKUP($D5,metadata!$B$2:$S$451,12,FALSE)</f>
        <v>lepidoptera</v>
      </c>
      <c r="P5" t="str">
        <f>VLOOKUP($D5,metadata!$B$2:$S$451,13,FALSE)</f>
        <v>el_paso</v>
      </c>
      <c r="Q5">
        <f>VLOOKUP($D5,metadata!$B$2:$S$451,14,FALSE)</f>
        <v>31.779</v>
      </c>
      <c r="R5">
        <f>VLOOKUP($D5,metadata!$B$2:$S$451,15,FALSE)</f>
        <v>-106.47799999999999</v>
      </c>
      <c r="S5">
        <f>VLOOKUP($D5,metadata!$B$2:$S$451,16,FALSE)</f>
        <v>1</v>
      </c>
      <c r="T5" t="str">
        <f>VLOOKUP($D5,metadata!$B$2:$S$451,17,FALSE)</f>
        <v/>
      </c>
      <c r="U5" t="str">
        <f>VLOOKUP($D5,metadata!$B$2:$S$451,18,FALSE)</f>
        <v/>
      </c>
      <c r="V5">
        <f>VLOOKUP($D5,metadata!$B$2:$Z$451,19,FALSE)</f>
        <v>275</v>
      </c>
      <c r="W5" t="str">
        <f>VLOOKUP($D5,metadata!$B$2:$Z$451,20,FALSE)</f>
        <v>pop average</v>
      </c>
      <c r="X5" t="str">
        <f>VLOOKUP($D5,metadata!$B$2:$Z$451,21,FALSE)</f>
        <v/>
      </c>
      <c r="Y5" t="str">
        <f>VLOOKUP($D5,metadata!$B$2:$Z$451,22,FALSE)</f>
        <v>1_1</v>
      </c>
      <c r="Z5" t="str">
        <f>VLOOKUP($D5,metadata!$B$2:$Z$451,23,FALSE)</f>
        <v/>
      </c>
      <c r="AA5" t="str">
        <f>VLOOKUP($D5,metadata!$B$2:$Z$451,24,FALSE)</f>
        <v>larval</v>
      </c>
      <c r="AB5" t="str">
        <f>VLOOKUP($D5,metadata!$B$2:$Z$451,25,FALSE)</f>
        <v/>
      </c>
      <c r="AC5">
        <v>64.202731824294702</v>
      </c>
      <c r="AD5">
        <v>12.4858952962716</v>
      </c>
      <c r="AF5" t="str">
        <f t="shared" si="1"/>
        <v>NA</v>
      </c>
    </row>
    <row r="6" spans="1:32" x14ac:dyDescent="0.3">
      <c r="A6">
        <f>A5+metadata!J5</f>
        <v>32</v>
      </c>
      <c r="B6" t="str">
        <f>metadata!B6</f>
        <v>2-</v>
      </c>
      <c r="C6">
        <v>5</v>
      </c>
      <c r="D6" s="4" t="str">
        <f t="shared" si="0"/>
        <v>1-el_paso</v>
      </c>
      <c r="E6" t="str">
        <f>VLOOKUP($D6,metadata!$B$2:$S$451,2,FALSE)</f>
        <v>ANKERSMIT, GW; ADKISSON, PL</v>
      </c>
      <c r="F6" t="str">
        <f>VLOOKUP($D6,metadata!$B$2:$S$451,3,FALSE)</f>
        <v>PHOTOPERIODIC RESPONSES OF CERTAIN GEOGRAPHICAL STRAINS OF PECTINOPHORA GOSSYPIELLA (LEPIDOPTERA)</v>
      </c>
      <c r="G6" t="str">
        <f>VLOOKUP($D6,metadata!$B$2:$S$451,4,FALSE)</f>
        <v>10.1016/0022-1910(67)90067-4</v>
      </c>
      <c r="H6" t="str">
        <f>VLOOKUP($D6,metadata!$B$2:$S$451,5,FALSE)</f>
        <v>y</v>
      </c>
      <c r="I6" t="str">
        <f>VLOOKUP($D6,metadata!$B$2:$S$451,6,FALSE)</f>
        <v>a</v>
      </c>
      <c r="J6" t="str">
        <f>VLOOKUP($D6,metadata!$B$2:$S$451,7,FALSE)</f>
        <v>i</v>
      </c>
      <c r="K6">
        <f>VLOOKUP($D6,metadata!$B$2:$S$451,8,FALSE)</f>
        <v>3</v>
      </c>
      <c r="L6">
        <f>VLOOKUP($D6,metadata!$B$2:$S$451,9,FALSE)</f>
        <v>5</v>
      </c>
      <c r="M6" t="str">
        <f>VLOOKUP($D6,metadata!$B$2:$S$451,10,FALSE)</f>
        <v/>
      </c>
      <c r="N6" t="str">
        <f>VLOOKUP($D6,metadata!$B$2:$S$451,11,FALSE)</f>
        <v>Pectinophora gossypiella</v>
      </c>
      <c r="O6" t="str">
        <f>VLOOKUP($D6,metadata!$B$2:$S$451,12,FALSE)</f>
        <v>lepidoptera</v>
      </c>
      <c r="P6" t="str">
        <f>VLOOKUP($D6,metadata!$B$2:$S$451,13,FALSE)</f>
        <v>el_paso</v>
      </c>
      <c r="Q6">
        <f>VLOOKUP($D6,metadata!$B$2:$S$451,14,FALSE)</f>
        <v>31.779</v>
      </c>
      <c r="R6">
        <f>VLOOKUP($D6,metadata!$B$2:$S$451,15,FALSE)</f>
        <v>-106.47799999999999</v>
      </c>
      <c r="S6">
        <f>VLOOKUP($D6,metadata!$B$2:$S$451,16,FALSE)</f>
        <v>1</v>
      </c>
      <c r="T6" t="str">
        <f>VLOOKUP($D6,metadata!$B$2:$S$451,17,FALSE)</f>
        <v/>
      </c>
      <c r="U6" t="str">
        <f>VLOOKUP($D6,metadata!$B$2:$S$451,18,FALSE)</f>
        <v/>
      </c>
      <c r="V6">
        <f>VLOOKUP($D6,metadata!$B$2:$Z$451,19,FALSE)</f>
        <v>275</v>
      </c>
      <c r="W6" t="str">
        <f>VLOOKUP($D6,metadata!$B$2:$Z$451,20,FALSE)</f>
        <v>pop average</v>
      </c>
      <c r="X6" t="str">
        <f>VLOOKUP($D6,metadata!$B$2:$Z$451,21,FALSE)</f>
        <v/>
      </c>
      <c r="Y6" t="str">
        <f>VLOOKUP($D6,metadata!$B$2:$Z$451,22,FALSE)</f>
        <v>1_1</v>
      </c>
      <c r="Z6" t="str">
        <f>VLOOKUP($D6,metadata!$B$2:$Z$451,23,FALSE)</f>
        <v/>
      </c>
      <c r="AA6" t="str">
        <f>VLOOKUP($D6,metadata!$B$2:$Z$451,24,FALSE)</f>
        <v>larval</v>
      </c>
      <c r="AB6" t="str">
        <f>VLOOKUP($D6,metadata!$B$2:$Z$451,25,FALSE)</f>
        <v/>
      </c>
      <c r="AC6">
        <v>10.6161997504739</v>
      </c>
      <c r="AD6">
        <v>13.0094787497772</v>
      </c>
      <c r="AF6" t="str">
        <f t="shared" si="1"/>
        <v>NA</v>
      </c>
    </row>
    <row r="7" spans="1:32" x14ac:dyDescent="0.3">
      <c r="A7">
        <f>A6+metadata!J6</f>
        <v>48</v>
      </c>
      <c r="B7" t="str">
        <f>metadata!B7</f>
        <v>2-</v>
      </c>
      <c r="C7">
        <v>6</v>
      </c>
      <c r="D7" s="4" t="str">
        <f t="shared" si="0"/>
        <v>1-port_lavaca</v>
      </c>
      <c r="E7" t="str">
        <f>VLOOKUP($D7,metadata!$B$2:$S$451,2,FALSE)</f>
        <v>ANKERSMIT, GW; ADKISSON, PL</v>
      </c>
      <c r="F7" t="str">
        <f>VLOOKUP($D7,metadata!$B$2:$S$451,3,FALSE)</f>
        <v>PHOTOPERIODIC RESPONSES OF CERTAIN GEOGRAPHICAL STRAINS OF PECTINOPHORA GOSSYPIELLA (LEPIDOPTERA)</v>
      </c>
      <c r="G7" t="str">
        <f>VLOOKUP($D7,metadata!$B$2:$S$451,4,FALSE)</f>
        <v>10.1016/0022-1910(67)90067-4</v>
      </c>
      <c r="H7" t="str">
        <f>VLOOKUP($D7,metadata!$B$2:$S$451,5,FALSE)</f>
        <v>y</v>
      </c>
      <c r="I7" t="str">
        <f>VLOOKUP($D7,metadata!$B$2:$S$451,6,FALSE)</f>
        <v>a</v>
      </c>
      <c r="J7" t="str">
        <f>VLOOKUP($D7,metadata!$B$2:$S$451,7,FALSE)</f>
        <v>i</v>
      </c>
      <c r="K7">
        <f>VLOOKUP($D7,metadata!$B$2:$S$451,8,FALSE)</f>
        <v>3</v>
      </c>
      <c r="L7">
        <f>VLOOKUP($D7,metadata!$B$2:$S$451,9,FALSE)</f>
        <v>6</v>
      </c>
      <c r="M7" t="str">
        <f>VLOOKUP($D7,metadata!$B$2:$S$451,10,FALSE)</f>
        <v/>
      </c>
      <c r="N7" t="str">
        <f>VLOOKUP($D7,metadata!$B$2:$S$451,11,FALSE)</f>
        <v>Pectinophora gossypiella</v>
      </c>
      <c r="O7" t="str">
        <f>VLOOKUP($D7,metadata!$B$2:$S$451,12,FALSE)</f>
        <v>lepidoptera</v>
      </c>
      <c r="P7" t="str">
        <f>VLOOKUP($D7,metadata!$B$2:$S$451,13,FALSE)</f>
        <v>port_lavaca</v>
      </c>
      <c r="Q7">
        <f>VLOOKUP($D7,metadata!$B$2:$S$451,14,FALSE)</f>
        <v>28.61</v>
      </c>
      <c r="R7">
        <f>VLOOKUP($D7,metadata!$B$2:$S$451,15,FALSE)</f>
        <v>-96.629000000000005</v>
      </c>
      <c r="S7">
        <f>VLOOKUP($D7,metadata!$B$2:$S$451,16,FALSE)</f>
        <v>1</v>
      </c>
      <c r="T7" t="str">
        <f>VLOOKUP($D7,metadata!$B$2:$S$451,17,FALSE)</f>
        <v/>
      </c>
      <c r="U7" t="str">
        <f>VLOOKUP($D7,metadata!$B$2:$S$451,18,FALSE)</f>
        <v/>
      </c>
      <c r="V7">
        <f>VLOOKUP($D7,metadata!$B$2:$Z$451,19,FALSE)</f>
        <v>275</v>
      </c>
      <c r="W7" t="str">
        <f>VLOOKUP($D7,metadata!$B$2:$Z$451,20,FALSE)</f>
        <v>pop average</v>
      </c>
      <c r="X7" t="str">
        <f>VLOOKUP($D7,metadata!$B$2:$Z$451,21,FALSE)</f>
        <v/>
      </c>
      <c r="Y7" t="str">
        <f>VLOOKUP($D7,metadata!$B$2:$Z$451,22,FALSE)</f>
        <v>1_2</v>
      </c>
      <c r="Z7" t="str">
        <f>VLOOKUP($D7,metadata!$B$2:$Z$451,23,FALSE)</f>
        <v/>
      </c>
      <c r="AA7" t="str">
        <f>VLOOKUP($D7,metadata!$B$2:$Z$451,24,FALSE)</f>
        <v>larval</v>
      </c>
      <c r="AB7" t="str">
        <f>VLOOKUP($D7,metadata!$B$2:$Z$451,25,FALSE)</f>
        <v/>
      </c>
      <c r="AC7">
        <v>95.818181818181799</v>
      </c>
      <c r="AD7">
        <v>10</v>
      </c>
      <c r="AF7" t="str">
        <f t="shared" si="1"/>
        <v>NA</v>
      </c>
    </row>
    <row r="8" spans="1:32" x14ac:dyDescent="0.3">
      <c r="A8">
        <f>A7+metadata!J7</f>
        <v>64</v>
      </c>
      <c r="B8" t="str">
        <f>metadata!B8</f>
        <v>2-</v>
      </c>
      <c r="C8">
        <v>7</v>
      </c>
      <c r="D8" s="4" t="str">
        <f t="shared" si="0"/>
        <v>1-port_lavaca</v>
      </c>
      <c r="E8" t="str">
        <f>VLOOKUP($D8,metadata!$B$2:$S$451,2,FALSE)</f>
        <v>ANKERSMIT, GW; ADKISSON, PL</v>
      </c>
      <c r="F8" t="str">
        <f>VLOOKUP($D8,metadata!$B$2:$S$451,3,FALSE)</f>
        <v>PHOTOPERIODIC RESPONSES OF CERTAIN GEOGRAPHICAL STRAINS OF PECTINOPHORA GOSSYPIELLA (LEPIDOPTERA)</v>
      </c>
      <c r="G8" t="str">
        <f>VLOOKUP($D8,metadata!$B$2:$S$451,4,FALSE)</f>
        <v>10.1016/0022-1910(67)90067-4</v>
      </c>
      <c r="H8" t="str">
        <f>VLOOKUP($D8,metadata!$B$2:$S$451,5,FALSE)</f>
        <v>y</v>
      </c>
      <c r="I8" t="str">
        <f>VLOOKUP($D8,metadata!$B$2:$S$451,6,FALSE)</f>
        <v>a</v>
      </c>
      <c r="J8" t="str">
        <f>VLOOKUP($D8,metadata!$B$2:$S$451,7,FALSE)</f>
        <v>i</v>
      </c>
      <c r="K8">
        <f>VLOOKUP($D8,metadata!$B$2:$S$451,8,FALSE)</f>
        <v>3</v>
      </c>
      <c r="L8">
        <f>VLOOKUP($D8,metadata!$B$2:$S$451,9,FALSE)</f>
        <v>6</v>
      </c>
      <c r="M8" t="str">
        <f>VLOOKUP($D8,metadata!$B$2:$S$451,10,FALSE)</f>
        <v/>
      </c>
      <c r="N8" t="str">
        <f>VLOOKUP($D8,metadata!$B$2:$S$451,11,FALSE)</f>
        <v>Pectinophora gossypiella</v>
      </c>
      <c r="O8" t="str">
        <f>VLOOKUP($D8,metadata!$B$2:$S$451,12,FALSE)</f>
        <v>lepidoptera</v>
      </c>
      <c r="P8" t="str">
        <f>VLOOKUP($D8,metadata!$B$2:$S$451,13,FALSE)</f>
        <v>port_lavaca</v>
      </c>
      <c r="Q8">
        <f>VLOOKUP($D8,metadata!$B$2:$S$451,14,FALSE)</f>
        <v>28.61</v>
      </c>
      <c r="R8">
        <f>VLOOKUP($D8,metadata!$B$2:$S$451,15,FALSE)</f>
        <v>-96.629000000000005</v>
      </c>
      <c r="S8">
        <f>VLOOKUP($D8,metadata!$B$2:$S$451,16,FALSE)</f>
        <v>1</v>
      </c>
      <c r="T8" t="str">
        <f>VLOOKUP($D8,metadata!$B$2:$S$451,17,FALSE)</f>
        <v/>
      </c>
      <c r="U8" t="str">
        <f>VLOOKUP($D8,metadata!$B$2:$S$451,18,FALSE)</f>
        <v/>
      </c>
      <c r="V8">
        <f>VLOOKUP($D8,metadata!$B$2:$Z$451,19,FALSE)</f>
        <v>275</v>
      </c>
      <c r="W8" t="str">
        <f>VLOOKUP($D8,metadata!$B$2:$Z$451,20,FALSE)</f>
        <v>pop average</v>
      </c>
      <c r="X8" t="str">
        <f>VLOOKUP($D8,metadata!$B$2:$Z$451,21,FALSE)</f>
        <v/>
      </c>
      <c r="Y8" t="str">
        <f>VLOOKUP($D8,metadata!$B$2:$Z$451,22,FALSE)</f>
        <v>1_2</v>
      </c>
      <c r="Z8" t="str">
        <f>VLOOKUP($D8,metadata!$B$2:$Z$451,23,FALSE)</f>
        <v/>
      </c>
      <c r="AA8" t="str">
        <f>VLOOKUP($D8,metadata!$B$2:$Z$451,24,FALSE)</f>
        <v>larval</v>
      </c>
      <c r="AB8" t="str">
        <f>VLOOKUP($D8,metadata!$B$2:$Z$451,25,FALSE)</f>
        <v/>
      </c>
      <c r="AC8">
        <v>95.045045045045001</v>
      </c>
      <c r="AD8">
        <v>11.009009009009</v>
      </c>
      <c r="AF8" t="str">
        <f t="shared" si="1"/>
        <v>NA</v>
      </c>
    </row>
    <row r="9" spans="1:32" x14ac:dyDescent="0.3">
      <c r="A9">
        <f>A8+metadata!J8</f>
        <v>80</v>
      </c>
      <c r="B9" t="str">
        <f>metadata!B9</f>
        <v>2-</v>
      </c>
      <c r="C9">
        <v>8</v>
      </c>
      <c r="D9" s="4" t="str">
        <f t="shared" si="0"/>
        <v>1-port_lavaca</v>
      </c>
      <c r="E9" t="str">
        <f>VLOOKUP($D9,metadata!$B$2:$S$451,2,FALSE)</f>
        <v>ANKERSMIT, GW; ADKISSON, PL</v>
      </c>
      <c r="F9" t="str">
        <f>VLOOKUP($D9,metadata!$B$2:$S$451,3,FALSE)</f>
        <v>PHOTOPERIODIC RESPONSES OF CERTAIN GEOGRAPHICAL STRAINS OF PECTINOPHORA GOSSYPIELLA (LEPIDOPTERA)</v>
      </c>
      <c r="G9" t="str">
        <f>VLOOKUP($D9,metadata!$B$2:$S$451,4,FALSE)</f>
        <v>10.1016/0022-1910(67)90067-4</v>
      </c>
      <c r="H9" t="str">
        <f>VLOOKUP($D9,metadata!$B$2:$S$451,5,FALSE)</f>
        <v>y</v>
      </c>
      <c r="I9" t="str">
        <f>VLOOKUP($D9,metadata!$B$2:$S$451,6,FALSE)</f>
        <v>a</v>
      </c>
      <c r="J9" t="str">
        <f>VLOOKUP($D9,metadata!$B$2:$S$451,7,FALSE)</f>
        <v>i</v>
      </c>
      <c r="K9">
        <f>VLOOKUP($D9,metadata!$B$2:$S$451,8,FALSE)</f>
        <v>3</v>
      </c>
      <c r="L9">
        <f>VLOOKUP($D9,metadata!$B$2:$S$451,9,FALSE)</f>
        <v>6</v>
      </c>
      <c r="M9" t="str">
        <f>VLOOKUP($D9,metadata!$B$2:$S$451,10,FALSE)</f>
        <v/>
      </c>
      <c r="N9" t="str">
        <f>VLOOKUP($D9,metadata!$B$2:$S$451,11,FALSE)</f>
        <v>Pectinophora gossypiella</v>
      </c>
      <c r="O9" t="str">
        <f>VLOOKUP($D9,metadata!$B$2:$S$451,12,FALSE)</f>
        <v>lepidoptera</v>
      </c>
      <c r="P9" t="str">
        <f>VLOOKUP($D9,metadata!$B$2:$S$451,13,FALSE)</f>
        <v>port_lavaca</v>
      </c>
      <c r="Q9">
        <f>VLOOKUP($D9,metadata!$B$2:$S$451,14,FALSE)</f>
        <v>28.61</v>
      </c>
      <c r="R9">
        <f>VLOOKUP($D9,metadata!$B$2:$S$451,15,FALSE)</f>
        <v>-96.629000000000005</v>
      </c>
      <c r="S9">
        <f>VLOOKUP($D9,metadata!$B$2:$S$451,16,FALSE)</f>
        <v>1</v>
      </c>
      <c r="T9" t="str">
        <f>VLOOKUP($D9,metadata!$B$2:$S$451,17,FALSE)</f>
        <v/>
      </c>
      <c r="U9" t="str">
        <f>VLOOKUP($D9,metadata!$B$2:$S$451,18,FALSE)</f>
        <v/>
      </c>
      <c r="V9">
        <f>VLOOKUP($D9,metadata!$B$2:$Z$451,19,FALSE)</f>
        <v>275</v>
      </c>
      <c r="W9" t="str">
        <f>VLOOKUP($D9,metadata!$B$2:$Z$451,20,FALSE)</f>
        <v>pop average</v>
      </c>
      <c r="X9" t="str">
        <f>VLOOKUP($D9,metadata!$B$2:$Z$451,21,FALSE)</f>
        <v/>
      </c>
      <c r="Y9" t="str">
        <f>VLOOKUP($D9,metadata!$B$2:$Z$451,22,FALSE)</f>
        <v>1_2</v>
      </c>
      <c r="Z9" t="str">
        <f>VLOOKUP($D9,metadata!$B$2:$Z$451,23,FALSE)</f>
        <v/>
      </c>
      <c r="AA9" t="str">
        <f>VLOOKUP($D9,metadata!$B$2:$Z$451,24,FALSE)</f>
        <v>larval</v>
      </c>
      <c r="AB9" t="str">
        <f>VLOOKUP($D9,metadata!$B$2:$Z$451,25,FALSE)</f>
        <v/>
      </c>
      <c r="AC9">
        <v>83</v>
      </c>
      <c r="AD9">
        <v>12</v>
      </c>
      <c r="AF9" t="str">
        <f t="shared" si="1"/>
        <v>NA</v>
      </c>
    </row>
    <row r="10" spans="1:32" x14ac:dyDescent="0.3">
      <c r="A10">
        <f>A9+metadata!J9</f>
        <v>96</v>
      </c>
      <c r="B10" t="str">
        <f>metadata!B10</f>
        <v>2-</v>
      </c>
      <c r="C10">
        <v>9</v>
      </c>
      <c r="D10" s="4" t="str">
        <f t="shared" si="0"/>
        <v>1-port_lavaca</v>
      </c>
      <c r="E10" t="str">
        <f>VLOOKUP($D10,metadata!$B$2:$S$451,2,FALSE)</f>
        <v>ANKERSMIT, GW; ADKISSON, PL</v>
      </c>
      <c r="F10" t="str">
        <f>VLOOKUP($D10,metadata!$B$2:$S$451,3,FALSE)</f>
        <v>PHOTOPERIODIC RESPONSES OF CERTAIN GEOGRAPHICAL STRAINS OF PECTINOPHORA GOSSYPIELLA (LEPIDOPTERA)</v>
      </c>
      <c r="G10" t="str">
        <f>VLOOKUP($D10,metadata!$B$2:$S$451,4,FALSE)</f>
        <v>10.1016/0022-1910(67)90067-4</v>
      </c>
      <c r="H10" t="str">
        <f>VLOOKUP($D10,metadata!$B$2:$S$451,5,FALSE)</f>
        <v>y</v>
      </c>
      <c r="I10" t="str">
        <f>VLOOKUP($D10,metadata!$B$2:$S$451,6,FALSE)</f>
        <v>a</v>
      </c>
      <c r="J10" t="str">
        <f>VLOOKUP($D10,metadata!$B$2:$S$451,7,FALSE)</f>
        <v>i</v>
      </c>
      <c r="K10">
        <f>VLOOKUP($D10,metadata!$B$2:$S$451,8,FALSE)</f>
        <v>3</v>
      </c>
      <c r="L10">
        <f>VLOOKUP($D10,metadata!$B$2:$S$451,9,FALSE)</f>
        <v>6</v>
      </c>
      <c r="M10" t="str">
        <f>VLOOKUP($D10,metadata!$B$2:$S$451,10,FALSE)</f>
        <v/>
      </c>
      <c r="N10" t="str">
        <f>VLOOKUP($D10,metadata!$B$2:$S$451,11,FALSE)</f>
        <v>Pectinophora gossypiella</v>
      </c>
      <c r="O10" t="str">
        <f>VLOOKUP($D10,metadata!$B$2:$S$451,12,FALSE)</f>
        <v>lepidoptera</v>
      </c>
      <c r="P10" t="str">
        <f>VLOOKUP($D10,metadata!$B$2:$S$451,13,FALSE)</f>
        <v>port_lavaca</v>
      </c>
      <c r="Q10">
        <f>VLOOKUP($D10,metadata!$B$2:$S$451,14,FALSE)</f>
        <v>28.61</v>
      </c>
      <c r="R10">
        <f>VLOOKUP($D10,metadata!$B$2:$S$451,15,FALSE)</f>
        <v>-96.629000000000005</v>
      </c>
      <c r="S10">
        <f>VLOOKUP($D10,metadata!$B$2:$S$451,16,FALSE)</f>
        <v>1</v>
      </c>
      <c r="T10" t="str">
        <f>VLOOKUP($D10,metadata!$B$2:$S$451,17,FALSE)</f>
        <v/>
      </c>
      <c r="U10" t="str">
        <f>VLOOKUP($D10,metadata!$B$2:$S$451,18,FALSE)</f>
        <v/>
      </c>
      <c r="V10">
        <f>VLOOKUP($D10,metadata!$B$2:$Z$451,19,FALSE)</f>
        <v>275</v>
      </c>
      <c r="W10" t="str">
        <f>VLOOKUP($D10,metadata!$B$2:$Z$451,20,FALSE)</f>
        <v>pop average</v>
      </c>
      <c r="X10" t="str">
        <f>VLOOKUP($D10,metadata!$B$2:$Z$451,21,FALSE)</f>
        <v/>
      </c>
      <c r="Y10" t="str">
        <f>VLOOKUP($D10,metadata!$B$2:$Z$451,22,FALSE)</f>
        <v>1_2</v>
      </c>
      <c r="Z10" t="str">
        <f>VLOOKUP($D10,metadata!$B$2:$Z$451,23,FALSE)</f>
        <v/>
      </c>
      <c r="AA10" t="str">
        <f>VLOOKUP($D10,metadata!$B$2:$Z$451,24,FALSE)</f>
        <v>larval</v>
      </c>
      <c r="AB10" t="str">
        <f>VLOOKUP($D10,metadata!$B$2:$Z$451,25,FALSE)</f>
        <v/>
      </c>
      <c r="AC10">
        <v>81.340704340704306</v>
      </c>
      <c r="AD10">
        <v>12.504504504504499</v>
      </c>
      <c r="AF10" t="str">
        <f t="shared" si="1"/>
        <v>NA</v>
      </c>
    </row>
    <row r="11" spans="1:32" x14ac:dyDescent="0.3">
      <c r="A11">
        <f>A10+metadata!J10</f>
        <v>112</v>
      </c>
      <c r="B11" t="str">
        <f>metadata!B11</f>
        <v>2-</v>
      </c>
      <c r="C11">
        <v>10</v>
      </c>
      <c r="D11" s="4" t="str">
        <f t="shared" si="0"/>
        <v>1-port_lavaca</v>
      </c>
      <c r="E11" t="str">
        <f>VLOOKUP($D11,metadata!$B$2:$S$451,2,FALSE)</f>
        <v>ANKERSMIT, GW; ADKISSON, PL</v>
      </c>
      <c r="F11" t="str">
        <f>VLOOKUP($D11,metadata!$B$2:$S$451,3,FALSE)</f>
        <v>PHOTOPERIODIC RESPONSES OF CERTAIN GEOGRAPHICAL STRAINS OF PECTINOPHORA GOSSYPIELLA (LEPIDOPTERA)</v>
      </c>
      <c r="G11" t="str">
        <f>VLOOKUP($D11,metadata!$B$2:$S$451,4,FALSE)</f>
        <v>10.1016/0022-1910(67)90067-4</v>
      </c>
      <c r="H11" t="str">
        <f>VLOOKUP($D11,metadata!$B$2:$S$451,5,FALSE)</f>
        <v>y</v>
      </c>
      <c r="I11" t="str">
        <f>VLOOKUP($D11,metadata!$B$2:$S$451,6,FALSE)</f>
        <v>a</v>
      </c>
      <c r="J11" t="str">
        <f>VLOOKUP($D11,metadata!$B$2:$S$451,7,FALSE)</f>
        <v>i</v>
      </c>
      <c r="K11">
        <f>VLOOKUP($D11,metadata!$B$2:$S$451,8,FALSE)</f>
        <v>3</v>
      </c>
      <c r="L11">
        <f>VLOOKUP($D11,metadata!$B$2:$S$451,9,FALSE)</f>
        <v>6</v>
      </c>
      <c r="M11" t="str">
        <f>VLOOKUP($D11,metadata!$B$2:$S$451,10,FALSE)</f>
        <v/>
      </c>
      <c r="N11" t="str">
        <f>VLOOKUP($D11,metadata!$B$2:$S$451,11,FALSE)</f>
        <v>Pectinophora gossypiella</v>
      </c>
      <c r="O11" t="str">
        <f>VLOOKUP($D11,metadata!$B$2:$S$451,12,FALSE)</f>
        <v>lepidoptera</v>
      </c>
      <c r="P11" t="str">
        <f>VLOOKUP($D11,metadata!$B$2:$S$451,13,FALSE)</f>
        <v>port_lavaca</v>
      </c>
      <c r="Q11">
        <f>VLOOKUP($D11,metadata!$B$2:$S$451,14,FALSE)</f>
        <v>28.61</v>
      </c>
      <c r="R11">
        <f>VLOOKUP($D11,metadata!$B$2:$S$451,15,FALSE)</f>
        <v>-96.629000000000005</v>
      </c>
      <c r="S11">
        <f>VLOOKUP($D11,metadata!$B$2:$S$451,16,FALSE)</f>
        <v>1</v>
      </c>
      <c r="T11" t="str">
        <f>VLOOKUP($D11,metadata!$B$2:$S$451,17,FALSE)</f>
        <v/>
      </c>
      <c r="U11" t="str">
        <f>VLOOKUP($D11,metadata!$B$2:$S$451,18,FALSE)</f>
        <v/>
      </c>
      <c r="V11">
        <f>VLOOKUP($D11,metadata!$B$2:$Z$451,19,FALSE)</f>
        <v>275</v>
      </c>
      <c r="W11" t="str">
        <f>VLOOKUP($D11,metadata!$B$2:$Z$451,20,FALSE)</f>
        <v>pop average</v>
      </c>
      <c r="X11" t="str">
        <f>VLOOKUP($D11,metadata!$B$2:$Z$451,21,FALSE)</f>
        <v/>
      </c>
      <c r="Y11" t="str">
        <f>VLOOKUP($D11,metadata!$B$2:$Z$451,22,FALSE)</f>
        <v>1_2</v>
      </c>
      <c r="Z11" t="str">
        <f>VLOOKUP($D11,metadata!$B$2:$Z$451,23,FALSE)</f>
        <v/>
      </c>
      <c r="AA11" t="str">
        <f>VLOOKUP($D11,metadata!$B$2:$Z$451,24,FALSE)</f>
        <v>larval</v>
      </c>
      <c r="AB11" t="str">
        <f>VLOOKUP($D11,metadata!$B$2:$Z$451,25,FALSE)</f>
        <v/>
      </c>
      <c r="AC11">
        <v>20.045864045864001</v>
      </c>
      <c r="AD11">
        <v>12.9909909909909</v>
      </c>
      <c r="AF11" t="str">
        <f t="shared" si="1"/>
        <v>NA</v>
      </c>
    </row>
    <row r="12" spans="1:32" x14ac:dyDescent="0.3">
      <c r="A12">
        <f>A11+metadata!J11</f>
        <v>128</v>
      </c>
      <c r="B12" t="str">
        <f>metadata!B12</f>
        <v>2-</v>
      </c>
      <c r="C12">
        <v>11</v>
      </c>
      <c r="D12" s="4" t="str">
        <f t="shared" si="0"/>
        <v>1-port_lavaca</v>
      </c>
      <c r="E12" t="str">
        <f>VLOOKUP($D12,metadata!$B$2:$S$451,2,FALSE)</f>
        <v>ANKERSMIT, GW; ADKISSON, PL</v>
      </c>
      <c r="F12" t="str">
        <f>VLOOKUP($D12,metadata!$B$2:$S$451,3,FALSE)</f>
        <v>PHOTOPERIODIC RESPONSES OF CERTAIN GEOGRAPHICAL STRAINS OF PECTINOPHORA GOSSYPIELLA (LEPIDOPTERA)</v>
      </c>
      <c r="G12" t="str">
        <f>VLOOKUP($D12,metadata!$B$2:$S$451,4,FALSE)</f>
        <v>10.1016/0022-1910(67)90067-4</v>
      </c>
      <c r="H12" t="str">
        <f>VLOOKUP($D12,metadata!$B$2:$S$451,5,FALSE)</f>
        <v>y</v>
      </c>
      <c r="I12" t="str">
        <f>VLOOKUP($D12,metadata!$B$2:$S$451,6,FALSE)</f>
        <v>a</v>
      </c>
      <c r="J12" t="str">
        <f>VLOOKUP($D12,metadata!$B$2:$S$451,7,FALSE)</f>
        <v>i</v>
      </c>
      <c r="K12">
        <f>VLOOKUP($D12,metadata!$B$2:$S$451,8,FALSE)</f>
        <v>3</v>
      </c>
      <c r="L12">
        <f>VLOOKUP($D12,metadata!$B$2:$S$451,9,FALSE)</f>
        <v>6</v>
      </c>
      <c r="M12" t="str">
        <f>VLOOKUP($D12,metadata!$B$2:$S$451,10,FALSE)</f>
        <v/>
      </c>
      <c r="N12" t="str">
        <f>VLOOKUP($D12,metadata!$B$2:$S$451,11,FALSE)</f>
        <v>Pectinophora gossypiella</v>
      </c>
      <c r="O12" t="str">
        <f>VLOOKUP($D12,metadata!$B$2:$S$451,12,FALSE)</f>
        <v>lepidoptera</v>
      </c>
      <c r="P12" t="str">
        <f>VLOOKUP($D12,metadata!$B$2:$S$451,13,FALSE)</f>
        <v>port_lavaca</v>
      </c>
      <c r="Q12">
        <f>VLOOKUP($D12,metadata!$B$2:$S$451,14,FALSE)</f>
        <v>28.61</v>
      </c>
      <c r="R12">
        <f>VLOOKUP($D12,metadata!$B$2:$S$451,15,FALSE)</f>
        <v>-96.629000000000005</v>
      </c>
      <c r="S12">
        <f>VLOOKUP($D12,metadata!$B$2:$S$451,16,FALSE)</f>
        <v>1</v>
      </c>
      <c r="T12" t="str">
        <f>VLOOKUP($D12,metadata!$B$2:$S$451,17,FALSE)</f>
        <v/>
      </c>
      <c r="U12" t="str">
        <f>VLOOKUP($D12,metadata!$B$2:$S$451,18,FALSE)</f>
        <v/>
      </c>
      <c r="V12">
        <f>VLOOKUP($D12,metadata!$B$2:$Z$451,19,FALSE)</f>
        <v>275</v>
      </c>
      <c r="W12" t="str">
        <f>VLOOKUP($D12,metadata!$B$2:$Z$451,20,FALSE)</f>
        <v>pop average</v>
      </c>
      <c r="X12" t="str">
        <f>VLOOKUP($D12,metadata!$B$2:$Z$451,21,FALSE)</f>
        <v/>
      </c>
      <c r="Y12" t="str">
        <f>VLOOKUP($D12,metadata!$B$2:$Z$451,22,FALSE)</f>
        <v>1_2</v>
      </c>
      <c r="Z12" t="str">
        <f>VLOOKUP($D12,metadata!$B$2:$Z$451,23,FALSE)</f>
        <v/>
      </c>
      <c r="AA12" t="str">
        <f>VLOOKUP($D12,metadata!$B$2:$Z$451,24,FALSE)</f>
        <v>larval</v>
      </c>
      <c r="AB12" t="str">
        <f>VLOOKUP($D12,metadata!$B$2:$Z$451,25,FALSE)</f>
        <v/>
      </c>
      <c r="AC12">
        <v>4.9090909090909003</v>
      </c>
      <c r="AD12">
        <v>14</v>
      </c>
      <c r="AF12" t="str">
        <f t="shared" si="1"/>
        <v>NA</v>
      </c>
    </row>
    <row r="13" spans="1:32" x14ac:dyDescent="0.3">
      <c r="A13">
        <f>A12+metadata!J12</f>
        <v>144</v>
      </c>
      <c r="B13" t="str">
        <f>metadata!B13</f>
        <v>2-</v>
      </c>
      <c r="C13">
        <v>12</v>
      </c>
      <c r="D13" s="4" t="str">
        <f t="shared" si="0"/>
        <v>1-virgin_is</v>
      </c>
      <c r="E13" t="str">
        <f>VLOOKUP($D13,metadata!$B$2:$S$451,2,FALSE)</f>
        <v>ANKERSMIT, GW; ADKISSON, PL</v>
      </c>
      <c r="F13" t="str">
        <f>VLOOKUP($D13,metadata!$B$2:$S$451,3,FALSE)</f>
        <v>PHOTOPERIODIC RESPONSES OF CERTAIN GEOGRAPHICAL STRAINS OF PECTINOPHORA GOSSYPIELLA (LEPIDOPTERA)</v>
      </c>
      <c r="G13" t="str">
        <f>VLOOKUP($D13,metadata!$B$2:$S$451,4,FALSE)</f>
        <v>10.1016/0022-1910(67)90067-4</v>
      </c>
      <c r="H13" t="str">
        <f>VLOOKUP($D13,metadata!$B$2:$S$451,5,FALSE)</f>
        <v>y</v>
      </c>
      <c r="I13" t="str">
        <f>VLOOKUP($D13,metadata!$B$2:$S$451,6,FALSE)</f>
        <v>a</v>
      </c>
      <c r="J13" t="str">
        <f>VLOOKUP($D13,metadata!$B$2:$S$451,7,FALSE)</f>
        <v>i</v>
      </c>
      <c r="K13">
        <f>VLOOKUP($D13,metadata!$B$2:$S$451,8,FALSE)</f>
        <v>3</v>
      </c>
      <c r="L13">
        <f>VLOOKUP($D13,metadata!$B$2:$S$451,9,FALSE)</f>
        <v>4</v>
      </c>
      <c r="M13" t="str">
        <f>VLOOKUP($D13,metadata!$B$2:$S$451,10,FALSE)</f>
        <v/>
      </c>
      <c r="N13" t="str">
        <f>VLOOKUP($D13,metadata!$B$2:$S$451,11,FALSE)</f>
        <v>Pectinophora gossypiella</v>
      </c>
      <c r="O13" t="str">
        <f>VLOOKUP($D13,metadata!$B$2:$S$451,12,FALSE)</f>
        <v>lepidoptera</v>
      </c>
      <c r="P13" t="str">
        <f>VLOOKUP($D13,metadata!$B$2:$S$451,13,FALSE)</f>
        <v>virgin_is</v>
      </c>
      <c r="Q13">
        <f>VLOOKUP($D13,metadata!$B$2:$S$451,14,FALSE)</f>
        <v>18.332999999999998</v>
      </c>
      <c r="R13">
        <f>VLOOKUP($D13,metadata!$B$2:$S$451,15,FALSE)</f>
        <v>-64.75</v>
      </c>
      <c r="S13">
        <f>VLOOKUP($D13,metadata!$B$2:$S$451,16,FALSE)</f>
        <v>1</v>
      </c>
      <c r="T13" t="str">
        <f>VLOOKUP($D13,metadata!$B$2:$S$451,17,FALSE)</f>
        <v/>
      </c>
      <c r="U13" t="str">
        <f>VLOOKUP($D13,metadata!$B$2:$S$451,18,FALSE)</f>
        <v/>
      </c>
      <c r="V13">
        <f>VLOOKUP($D13,metadata!$B$2:$Z$451,19,FALSE)</f>
        <v>175</v>
      </c>
      <c r="W13" t="str">
        <f>VLOOKUP($D13,metadata!$B$2:$Z$451,20,FALSE)</f>
        <v>pop average</v>
      </c>
      <c r="X13" t="str">
        <f>VLOOKUP($D13,metadata!$B$2:$Z$451,21,FALSE)</f>
        <v/>
      </c>
      <c r="Y13" t="str">
        <f>VLOOKUP($D13,metadata!$B$2:$Z$451,22,FALSE)</f>
        <v>1_3</v>
      </c>
      <c r="Z13" t="str">
        <f>VLOOKUP($D13,metadata!$B$2:$Z$451,23,FALSE)</f>
        <v/>
      </c>
      <c r="AA13" t="str">
        <f>VLOOKUP($D13,metadata!$B$2:$Z$451,24,FALSE)</f>
        <v>larval</v>
      </c>
      <c r="AB13" t="str">
        <f>VLOOKUP($D13,metadata!$B$2:$Z$451,25,FALSE)</f>
        <v/>
      </c>
      <c r="AC13">
        <v>71.943322325474199</v>
      </c>
      <c r="AD13">
        <v>9.9770063743183997</v>
      </c>
      <c r="AF13" t="str">
        <f t="shared" si="1"/>
        <v>NA</v>
      </c>
    </row>
    <row r="14" spans="1:32" x14ac:dyDescent="0.3">
      <c r="A14">
        <f>A13+metadata!J13</f>
        <v>160</v>
      </c>
      <c r="B14" t="str">
        <f>metadata!B14</f>
        <v>2-</v>
      </c>
      <c r="C14">
        <v>13</v>
      </c>
      <c r="D14" s="4" t="str">
        <f t="shared" si="0"/>
        <v>1-virgin_is</v>
      </c>
      <c r="E14" t="str">
        <f>VLOOKUP($D14,metadata!$B$2:$S$451,2,FALSE)</f>
        <v>ANKERSMIT, GW; ADKISSON, PL</v>
      </c>
      <c r="F14" t="str">
        <f>VLOOKUP($D14,metadata!$B$2:$S$451,3,FALSE)</f>
        <v>PHOTOPERIODIC RESPONSES OF CERTAIN GEOGRAPHICAL STRAINS OF PECTINOPHORA GOSSYPIELLA (LEPIDOPTERA)</v>
      </c>
      <c r="G14" t="str">
        <f>VLOOKUP($D14,metadata!$B$2:$S$451,4,FALSE)</f>
        <v>10.1016/0022-1910(67)90067-4</v>
      </c>
      <c r="H14" t="str">
        <f>VLOOKUP($D14,metadata!$B$2:$S$451,5,FALSE)</f>
        <v>y</v>
      </c>
      <c r="I14" t="str">
        <f>VLOOKUP($D14,metadata!$B$2:$S$451,6,FALSE)</f>
        <v>a</v>
      </c>
      <c r="J14" t="str">
        <f>VLOOKUP($D14,metadata!$B$2:$S$451,7,FALSE)</f>
        <v>i</v>
      </c>
      <c r="K14">
        <f>VLOOKUP($D14,metadata!$B$2:$S$451,8,FALSE)</f>
        <v>3</v>
      </c>
      <c r="L14">
        <f>VLOOKUP($D14,metadata!$B$2:$S$451,9,FALSE)</f>
        <v>4</v>
      </c>
      <c r="M14" t="str">
        <f>VLOOKUP($D14,metadata!$B$2:$S$451,10,FALSE)</f>
        <v/>
      </c>
      <c r="N14" t="str">
        <f>VLOOKUP($D14,metadata!$B$2:$S$451,11,FALSE)</f>
        <v>Pectinophora gossypiella</v>
      </c>
      <c r="O14" t="str">
        <f>VLOOKUP($D14,metadata!$B$2:$S$451,12,FALSE)</f>
        <v>lepidoptera</v>
      </c>
      <c r="P14" t="str">
        <f>VLOOKUP($D14,metadata!$B$2:$S$451,13,FALSE)</f>
        <v>virgin_is</v>
      </c>
      <c r="Q14">
        <f>VLOOKUP($D14,metadata!$B$2:$S$451,14,FALSE)</f>
        <v>18.332999999999998</v>
      </c>
      <c r="R14">
        <f>VLOOKUP($D14,metadata!$B$2:$S$451,15,FALSE)</f>
        <v>-64.75</v>
      </c>
      <c r="S14">
        <f>VLOOKUP($D14,metadata!$B$2:$S$451,16,FALSE)</f>
        <v>1</v>
      </c>
      <c r="T14" t="str">
        <f>VLOOKUP($D14,metadata!$B$2:$S$451,17,FALSE)</f>
        <v/>
      </c>
      <c r="U14" t="str">
        <f>VLOOKUP($D14,metadata!$B$2:$S$451,18,FALSE)</f>
        <v/>
      </c>
      <c r="V14">
        <f>VLOOKUP($D14,metadata!$B$2:$Z$451,19,FALSE)</f>
        <v>175</v>
      </c>
      <c r="W14" t="str">
        <f>VLOOKUP($D14,metadata!$B$2:$Z$451,20,FALSE)</f>
        <v>pop average</v>
      </c>
      <c r="X14" t="str">
        <f>VLOOKUP($D14,metadata!$B$2:$Z$451,21,FALSE)</f>
        <v/>
      </c>
      <c r="Y14" t="str">
        <f>VLOOKUP($D14,metadata!$B$2:$Z$451,22,FALSE)</f>
        <v>1_3</v>
      </c>
      <c r="Z14" t="str">
        <f>VLOOKUP($D14,metadata!$B$2:$Z$451,23,FALSE)</f>
        <v/>
      </c>
      <c r="AA14" t="str">
        <f>VLOOKUP($D14,metadata!$B$2:$Z$451,24,FALSE)</f>
        <v>larval</v>
      </c>
      <c r="AB14" t="str">
        <f>VLOOKUP($D14,metadata!$B$2:$Z$451,25,FALSE)</f>
        <v/>
      </c>
      <c r="AC14">
        <v>79.549880961523698</v>
      </c>
      <c r="AD14">
        <v>11.014138699024601</v>
      </c>
      <c r="AF14" t="str">
        <f t="shared" si="1"/>
        <v>NA</v>
      </c>
    </row>
    <row r="15" spans="1:32" x14ac:dyDescent="0.3">
      <c r="A15">
        <f>A14+metadata!J14</f>
        <v>176</v>
      </c>
      <c r="B15" t="str">
        <f>metadata!B15</f>
        <v>2-</v>
      </c>
      <c r="C15">
        <v>14</v>
      </c>
      <c r="D15" s="4" t="str">
        <f t="shared" si="0"/>
        <v>1-virgin_is</v>
      </c>
      <c r="E15" t="str">
        <f>VLOOKUP($D15,metadata!$B$2:$S$451,2,FALSE)</f>
        <v>ANKERSMIT, GW; ADKISSON, PL</v>
      </c>
      <c r="F15" t="str">
        <f>VLOOKUP($D15,metadata!$B$2:$S$451,3,FALSE)</f>
        <v>PHOTOPERIODIC RESPONSES OF CERTAIN GEOGRAPHICAL STRAINS OF PECTINOPHORA GOSSYPIELLA (LEPIDOPTERA)</v>
      </c>
      <c r="G15" t="str">
        <f>VLOOKUP($D15,metadata!$B$2:$S$451,4,FALSE)</f>
        <v>10.1016/0022-1910(67)90067-4</v>
      </c>
      <c r="H15" t="str">
        <f>VLOOKUP($D15,metadata!$B$2:$S$451,5,FALSE)</f>
        <v>y</v>
      </c>
      <c r="I15" t="str">
        <f>VLOOKUP($D15,metadata!$B$2:$S$451,6,FALSE)</f>
        <v>a</v>
      </c>
      <c r="J15" t="str">
        <f>VLOOKUP($D15,metadata!$B$2:$S$451,7,FALSE)</f>
        <v>i</v>
      </c>
      <c r="K15">
        <f>VLOOKUP($D15,metadata!$B$2:$S$451,8,FALSE)</f>
        <v>3</v>
      </c>
      <c r="L15">
        <f>VLOOKUP($D15,metadata!$B$2:$S$451,9,FALSE)</f>
        <v>4</v>
      </c>
      <c r="M15" t="str">
        <f>VLOOKUP($D15,metadata!$B$2:$S$451,10,FALSE)</f>
        <v/>
      </c>
      <c r="N15" t="str">
        <f>VLOOKUP($D15,metadata!$B$2:$S$451,11,FALSE)</f>
        <v>Pectinophora gossypiella</v>
      </c>
      <c r="O15" t="str">
        <f>VLOOKUP($D15,metadata!$B$2:$S$451,12,FALSE)</f>
        <v>lepidoptera</v>
      </c>
      <c r="P15" t="str">
        <f>VLOOKUP($D15,metadata!$B$2:$S$451,13,FALSE)</f>
        <v>virgin_is</v>
      </c>
      <c r="Q15">
        <f>VLOOKUP($D15,metadata!$B$2:$S$451,14,FALSE)</f>
        <v>18.332999999999998</v>
      </c>
      <c r="R15">
        <f>VLOOKUP($D15,metadata!$B$2:$S$451,15,FALSE)</f>
        <v>-64.75</v>
      </c>
      <c r="S15">
        <f>VLOOKUP($D15,metadata!$B$2:$S$451,16,FALSE)</f>
        <v>1</v>
      </c>
      <c r="T15" t="str">
        <f>VLOOKUP($D15,metadata!$B$2:$S$451,17,FALSE)</f>
        <v/>
      </c>
      <c r="U15" t="str">
        <f>VLOOKUP($D15,metadata!$B$2:$S$451,18,FALSE)</f>
        <v/>
      </c>
      <c r="V15">
        <f>VLOOKUP($D15,metadata!$B$2:$Z$451,19,FALSE)</f>
        <v>175</v>
      </c>
      <c r="W15" t="str">
        <f>VLOOKUP($D15,metadata!$B$2:$Z$451,20,FALSE)</f>
        <v>pop average</v>
      </c>
      <c r="X15" t="str">
        <f>VLOOKUP($D15,metadata!$B$2:$Z$451,21,FALSE)</f>
        <v/>
      </c>
      <c r="Y15" t="str">
        <f>VLOOKUP($D15,metadata!$B$2:$Z$451,22,FALSE)</f>
        <v>1_3</v>
      </c>
      <c r="Z15" t="str">
        <f>VLOOKUP($D15,metadata!$B$2:$Z$451,23,FALSE)</f>
        <v/>
      </c>
      <c r="AA15" t="str">
        <f>VLOOKUP($D15,metadata!$B$2:$Z$451,24,FALSE)</f>
        <v>larval</v>
      </c>
      <c r="AB15" t="str">
        <f>VLOOKUP($D15,metadata!$B$2:$Z$451,25,FALSE)</f>
        <v/>
      </c>
      <c r="AC15">
        <v>48.273481299439297</v>
      </c>
      <c r="AD15">
        <v>12.5207050149758</v>
      </c>
      <c r="AF15" t="str">
        <f t="shared" si="1"/>
        <v>NA</v>
      </c>
    </row>
    <row r="16" spans="1:32" x14ac:dyDescent="0.3">
      <c r="A16">
        <f>A15+metadata!J15</f>
        <v>192</v>
      </c>
      <c r="B16" t="str">
        <f>metadata!B16</f>
        <v>2-</v>
      </c>
      <c r="C16">
        <v>15</v>
      </c>
      <c r="D16" s="4" t="str">
        <f t="shared" si="0"/>
        <v>1-virgin_is</v>
      </c>
      <c r="E16" t="str">
        <f>VLOOKUP($D16,metadata!$B$2:$S$451,2,FALSE)</f>
        <v>ANKERSMIT, GW; ADKISSON, PL</v>
      </c>
      <c r="F16" t="str">
        <f>VLOOKUP($D16,metadata!$B$2:$S$451,3,FALSE)</f>
        <v>PHOTOPERIODIC RESPONSES OF CERTAIN GEOGRAPHICAL STRAINS OF PECTINOPHORA GOSSYPIELLA (LEPIDOPTERA)</v>
      </c>
      <c r="G16" t="str">
        <f>VLOOKUP($D16,metadata!$B$2:$S$451,4,FALSE)</f>
        <v>10.1016/0022-1910(67)90067-4</v>
      </c>
      <c r="H16" t="str">
        <f>VLOOKUP($D16,metadata!$B$2:$S$451,5,FALSE)</f>
        <v>y</v>
      </c>
      <c r="I16" t="str">
        <f>VLOOKUP($D16,metadata!$B$2:$S$451,6,FALSE)</f>
        <v>a</v>
      </c>
      <c r="J16" t="str">
        <f>VLOOKUP($D16,metadata!$B$2:$S$451,7,FALSE)</f>
        <v>i</v>
      </c>
      <c r="K16">
        <f>VLOOKUP($D16,metadata!$B$2:$S$451,8,FALSE)</f>
        <v>3</v>
      </c>
      <c r="L16">
        <f>VLOOKUP($D16,metadata!$B$2:$S$451,9,FALSE)</f>
        <v>4</v>
      </c>
      <c r="M16" t="str">
        <f>VLOOKUP($D16,metadata!$B$2:$S$451,10,FALSE)</f>
        <v/>
      </c>
      <c r="N16" t="str">
        <f>VLOOKUP($D16,metadata!$B$2:$S$451,11,FALSE)</f>
        <v>Pectinophora gossypiella</v>
      </c>
      <c r="O16" t="str">
        <f>VLOOKUP($D16,metadata!$B$2:$S$451,12,FALSE)</f>
        <v>lepidoptera</v>
      </c>
      <c r="P16" t="str">
        <f>VLOOKUP($D16,metadata!$B$2:$S$451,13,FALSE)</f>
        <v>virgin_is</v>
      </c>
      <c r="Q16">
        <f>VLOOKUP($D16,metadata!$B$2:$S$451,14,FALSE)</f>
        <v>18.332999999999998</v>
      </c>
      <c r="R16">
        <f>VLOOKUP($D16,metadata!$B$2:$S$451,15,FALSE)</f>
        <v>-64.75</v>
      </c>
      <c r="S16">
        <f>VLOOKUP($D16,metadata!$B$2:$S$451,16,FALSE)</f>
        <v>1</v>
      </c>
      <c r="T16" t="str">
        <f>VLOOKUP($D16,metadata!$B$2:$S$451,17,FALSE)</f>
        <v/>
      </c>
      <c r="U16" t="str">
        <f>VLOOKUP($D16,metadata!$B$2:$S$451,18,FALSE)</f>
        <v/>
      </c>
      <c r="V16">
        <f>VLOOKUP($D16,metadata!$B$2:$Z$451,19,FALSE)</f>
        <v>175</v>
      </c>
      <c r="W16" t="str">
        <f>VLOOKUP($D16,metadata!$B$2:$Z$451,20,FALSE)</f>
        <v>pop average</v>
      </c>
      <c r="X16" t="str">
        <f>VLOOKUP($D16,metadata!$B$2:$Z$451,21,FALSE)</f>
        <v/>
      </c>
      <c r="Y16" t="str">
        <f>VLOOKUP($D16,metadata!$B$2:$Z$451,22,FALSE)</f>
        <v>1_3</v>
      </c>
      <c r="Z16" t="str">
        <f>VLOOKUP($D16,metadata!$B$2:$Z$451,23,FALSE)</f>
        <v/>
      </c>
      <c r="AA16" t="str">
        <f>VLOOKUP($D16,metadata!$B$2:$Z$451,24,FALSE)</f>
        <v>larval</v>
      </c>
      <c r="AB16" t="str">
        <f>VLOOKUP($D16,metadata!$B$2:$Z$451,25,FALSE)</f>
        <v/>
      </c>
      <c r="AC16">
        <v>5.4880577528607599</v>
      </c>
      <c r="AD16">
        <v>13.031333998924801</v>
      </c>
      <c r="AF16" t="str">
        <f t="shared" si="1"/>
        <v>NA</v>
      </c>
    </row>
    <row r="17" spans="1:32" hidden="1" x14ac:dyDescent="0.3">
      <c r="A17">
        <f>A16+metadata!J16</f>
        <v>208</v>
      </c>
      <c r="B17" t="str">
        <f>metadata!B17</f>
        <v>2-</v>
      </c>
      <c r="C17">
        <v>16</v>
      </c>
      <c r="D17" s="4" t="str">
        <f t="shared" si="0"/>
        <v>2-</v>
      </c>
      <c r="E17" t="str">
        <f>VLOOKUP($D17,metadata!$B$2:$S$451,2,FALSE)</f>
        <v>BRADSHAW, WE</v>
      </c>
      <c r="F17" t="str">
        <f>VLOOKUP($D17,metadata!$B$2:$S$451,3,FALSE)</f>
        <v>GEOGRAPHY OF PHOTOPERIODIC RESPONSE IN DIAPAUSING MOSQUITO</v>
      </c>
      <c r="G17" t="str">
        <f>VLOOKUP($D17,metadata!$B$2:$S$451,4,FALSE)</f>
        <v>10.1038/262384b0</v>
      </c>
      <c r="H17" t="str">
        <f>VLOOKUP($D17,metadata!$B$2:$S$451,5,FALSE)</f>
        <v>y-askfordata</v>
      </c>
      <c r="I17" t="str">
        <f>VLOOKUP($D17,metadata!$B$2:$S$451,6,FALSE)</f>
        <v>a</v>
      </c>
      <c r="J17" t="str">
        <f>VLOOKUP($D17,metadata!$B$2:$S$451,7,FALSE)</f>
        <v>i</v>
      </c>
      <c r="K17">
        <f>VLOOKUP($D17,metadata!$B$2:$S$451,8,FALSE)</f>
        <v>22</v>
      </c>
      <c r="L17">
        <f>VLOOKUP($D17,metadata!$B$2:$S$451,9,FALSE)</f>
        <v>16</v>
      </c>
      <c r="M17" t="str">
        <f>VLOOKUP($D17,metadata!$B$2:$S$451,10,FALSE)</f>
        <v/>
      </c>
      <c r="N17" t="str">
        <f>VLOOKUP($D17,metadata!$B$2:$S$451,11,FALSE)</f>
        <v>Wyeomyia smithii</v>
      </c>
      <c r="O17" t="str">
        <f>VLOOKUP($D17,metadata!$B$2:$S$451,12,FALSE)</f>
        <v>diptera</v>
      </c>
      <c r="P17" t="str">
        <f>VLOOKUP($D17,metadata!$B$2:$S$451,13,FALSE)</f>
        <v/>
      </c>
      <c r="Q17" t="str">
        <f>VLOOKUP($D17,metadata!$B$2:$S$451,14,FALSE)</f>
        <v/>
      </c>
      <c r="R17" t="str">
        <f>VLOOKUP($D17,metadata!$B$2:$S$451,15,FALSE)</f>
        <v/>
      </c>
      <c r="S17" t="str">
        <f>VLOOKUP($D17,metadata!$B$2:$S$451,16,FALSE)</f>
        <v/>
      </c>
      <c r="T17" t="str">
        <f>VLOOKUP($D17,metadata!$B$2:$S$451,17,FALSE)</f>
        <v/>
      </c>
      <c r="U17" t="str">
        <f>VLOOKUP($D17,metadata!$B$2:$S$451,18,FALSE)</f>
        <v/>
      </c>
      <c r="V17" t="str">
        <f>VLOOKUP($D17,metadata!$B$2:$Z$451,19,FALSE)</f>
        <v/>
      </c>
      <c r="W17" t="str">
        <f>VLOOKUP($D17,metadata!$B$2:$Z$451,20,FALSE)</f>
        <v/>
      </c>
      <c r="X17" t="str">
        <f>VLOOKUP($D17,metadata!$B$2:$Z$451,21,FALSE)</f>
        <v/>
      </c>
      <c r="Y17" t="str">
        <f>VLOOKUP($D17,metadata!$B$2:$Z$451,22,FALSE)</f>
        <v/>
      </c>
      <c r="Z17" t="str">
        <f>VLOOKUP($D17,metadata!$B$2:$Z$451,23,FALSE)</f>
        <v/>
      </c>
      <c r="AA17" t="str">
        <f>VLOOKUP($D17,metadata!$B$2:$Z$451,24,FALSE)</f>
        <v/>
      </c>
      <c r="AB17" t="str">
        <f>VLOOKUP($D17,metadata!$B$2:$Z$451,25,FALSE)</f>
        <v/>
      </c>
      <c r="AF17" t="str">
        <f t="shared" si="1"/>
        <v>NA</v>
      </c>
    </row>
    <row r="18" spans="1:32" hidden="1" x14ac:dyDescent="0.3">
      <c r="A18">
        <f>A17+metadata!J17</f>
        <v>224</v>
      </c>
      <c r="B18" t="str">
        <f>metadata!B18</f>
        <v>2-</v>
      </c>
      <c r="C18">
        <v>17</v>
      </c>
      <c r="D18" s="4" t="str">
        <f t="shared" si="0"/>
        <v>2-</v>
      </c>
      <c r="E18" t="str">
        <f>VLOOKUP($D18,metadata!$B$2:$S$451,2,FALSE)</f>
        <v>BRADSHAW, WE</v>
      </c>
      <c r="F18" t="str">
        <f>VLOOKUP($D18,metadata!$B$2:$S$451,3,FALSE)</f>
        <v>GEOGRAPHY OF PHOTOPERIODIC RESPONSE IN DIAPAUSING MOSQUITO</v>
      </c>
      <c r="G18" t="str">
        <f>VLOOKUP($D18,metadata!$B$2:$S$451,4,FALSE)</f>
        <v>10.1038/262384b0</v>
      </c>
      <c r="H18" t="str">
        <f>VLOOKUP($D18,metadata!$B$2:$S$451,5,FALSE)</f>
        <v>y-askfordata</v>
      </c>
      <c r="I18" t="str">
        <f>VLOOKUP($D18,metadata!$B$2:$S$451,6,FALSE)</f>
        <v>a</v>
      </c>
      <c r="J18" t="str">
        <f>VLOOKUP($D18,metadata!$B$2:$S$451,7,FALSE)</f>
        <v>i</v>
      </c>
      <c r="K18">
        <f>VLOOKUP($D18,metadata!$B$2:$S$451,8,FALSE)</f>
        <v>22</v>
      </c>
      <c r="L18">
        <f>VLOOKUP($D18,metadata!$B$2:$S$451,9,FALSE)</f>
        <v>16</v>
      </c>
      <c r="M18" t="str">
        <f>VLOOKUP($D18,metadata!$B$2:$S$451,10,FALSE)</f>
        <v/>
      </c>
      <c r="N18" t="str">
        <f>VLOOKUP($D18,metadata!$B$2:$S$451,11,FALSE)</f>
        <v>Wyeomyia smithii</v>
      </c>
      <c r="O18" t="str">
        <f>VLOOKUP($D18,metadata!$B$2:$S$451,12,FALSE)</f>
        <v>diptera</v>
      </c>
      <c r="P18" t="str">
        <f>VLOOKUP($D18,metadata!$B$2:$S$451,13,FALSE)</f>
        <v/>
      </c>
      <c r="Q18" t="str">
        <f>VLOOKUP($D18,metadata!$B$2:$S$451,14,FALSE)</f>
        <v/>
      </c>
      <c r="R18" t="str">
        <f>VLOOKUP($D18,metadata!$B$2:$S$451,15,FALSE)</f>
        <v/>
      </c>
      <c r="S18" t="str">
        <f>VLOOKUP($D18,metadata!$B$2:$S$451,16,FALSE)</f>
        <v/>
      </c>
      <c r="T18" t="str">
        <f>VLOOKUP($D18,metadata!$B$2:$S$451,17,FALSE)</f>
        <v/>
      </c>
      <c r="U18" t="str">
        <f>VLOOKUP($D18,metadata!$B$2:$S$451,18,FALSE)</f>
        <v/>
      </c>
      <c r="V18" t="str">
        <f>VLOOKUP($D18,metadata!$B$2:$Z$451,19,FALSE)</f>
        <v/>
      </c>
      <c r="W18" t="str">
        <f>VLOOKUP($D18,metadata!$B$2:$Z$451,20,FALSE)</f>
        <v/>
      </c>
      <c r="X18" t="str">
        <f>VLOOKUP($D18,metadata!$B$2:$Z$451,21,FALSE)</f>
        <v/>
      </c>
      <c r="Y18" t="str">
        <f>VLOOKUP($D18,metadata!$B$2:$Z$451,22,FALSE)</f>
        <v/>
      </c>
      <c r="Z18" t="str">
        <f>VLOOKUP($D18,metadata!$B$2:$Z$451,23,FALSE)</f>
        <v/>
      </c>
      <c r="AA18" t="str">
        <f>VLOOKUP($D18,metadata!$B$2:$Z$451,24,FALSE)</f>
        <v/>
      </c>
      <c r="AB18" t="str">
        <f>VLOOKUP($D18,metadata!$B$2:$Z$451,25,FALSE)</f>
        <v/>
      </c>
      <c r="AF18" t="str">
        <f t="shared" si="1"/>
        <v>NA</v>
      </c>
    </row>
    <row r="19" spans="1:32" hidden="1" x14ac:dyDescent="0.3">
      <c r="A19">
        <f>A18+metadata!J18</f>
        <v>240</v>
      </c>
      <c r="B19" t="str">
        <f>metadata!B19</f>
        <v>2-</v>
      </c>
      <c r="C19">
        <v>18</v>
      </c>
      <c r="D19" s="4" t="str">
        <f t="shared" si="0"/>
        <v>2-</v>
      </c>
      <c r="E19" t="str">
        <f>VLOOKUP($D19,metadata!$B$2:$S$451,2,FALSE)</f>
        <v>BRADSHAW, WE</v>
      </c>
      <c r="F19" t="str">
        <f>VLOOKUP($D19,metadata!$B$2:$S$451,3,FALSE)</f>
        <v>GEOGRAPHY OF PHOTOPERIODIC RESPONSE IN DIAPAUSING MOSQUITO</v>
      </c>
      <c r="G19" t="str">
        <f>VLOOKUP($D19,metadata!$B$2:$S$451,4,FALSE)</f>
        <v>10.1038/262384b0</v>
      </c>
      <c r="H19" t="str">
        <f>VLOOKUP($D19,metadata!$B$2:$S$451,5,FALSE)</f>
        <v>y-askfordata</v>
      </c>
      <c r="I19" t="str">
        <f>VLOOKUP($D19,metadata!$B$2:$S$451,6,FALSE)</f>
        <v>a</v>
      </c>
      <c r="J19" t="str">
        <f>VLOOKUP($D19,metadata!$B$2:$S$451,7,FALSE)</f>
        <v>i</v>
      </c>
      <c r="K19">
        <f>VLOOKUP($D19,metadata!$B$2:$S$451,8,FALSE)</f>
        <v>22</v>
      </c>
      <c r="L19">
        <f>VLOOKUP($D19,metadata!$B$2:$S$451,9,FALSE)</f>
        <v>16</v>
      </c>
      <c r="M19" t="str">
        <f>VLOOKUP($D19,metadata!$B$2:$S$451,10,FALSE)</f>
        <v/>
      </c>
      <c r="N19" t="str">
        <f>VLOOKUP($D19,metadata!$B$2:$S$451,11,FALSE)</f>
        <v>Wyeomyia smithii</v>
      </c>
      <c r="O19" t="str">
        <f>VLOOKUP($D19,metadata!$B$2:$S$451,12,FALSE)</f>
        <v>diptera</v>
      </c>
      <c r="P19" t="str">
        <f>VLOOKUP($D19,metadata!$B$2:$S$451,13,FALSE)</f>
        <v/>
      </c>
      <c r="Q19" t="str">
        <f>VLOOKUP($D19,metadata!$B$2:$S$451,14,FALSE)</f>
        <v/>
      </c>
      <c r="R19" t="str">
        <f>VLOOKUP($D19,metadata!$B$2:$S$451,15,FALSE)</f>
        <v/>
      </c>
      <c r="S19" t="str">
        <f>VLOOKUP($D19,metadata!$B$2:$S$451,16,FALSE)</f>
        <v/>
      </c>
      <c r="T19" t="str">
        <f>VLOOKUP($D19,metadata!$B$2:$S$451,17,FALSE)</f>
        <v/>
      </c>
      <c r="U19" t="str">
        <f>VLOOKUP($D19,metadata!$B$2:$S$451,18,FALSE)</f>
        <v/>
      </c>
      <c r="V19" t="str">
        <f>VLOOKUP($D19,metadata!$B$2:$Z$451,19,FALSE)</f>
        <v/>
      </c>
      <c r="W19" t="str">
        <f>VLOOKUP($D19,metadata!$B$2:$Z$451,20,FALSE)</f>
        <v/>
      </c>
      <c r="X19" t="str">
        <f>VLOOKUP($D19,metadata!$B$2:$Z$451,21,FALSE)</f>
        <v/>
      </c>
      <c r="Y19" t="str">
        <f>VLOOKUP($D19,metadata!$B$2:$Z$451,22,FALSE)</f>
        <v/>
      </c>
      <c r="Z19" t="str">
        <f>VLOOKUP($D19,metadata!$B$2:$Z$451,23,FALSE)</f>
        <v/>
      </c>
      <c r="AA19" t="str">
        <f>VLOOKUP($D19,metadata!$B$2:$Z$451,24,FALSE)</f>
        <v/>
      </c>
      <c r="AB19" t="str">
        <f>VLOOKUP($D19,metadata!$B$2:$Z$451,25,FALSE)</f>
        <v/>
      </c>
      <c r="AF19" t="str">
        <f t="shared" si="1"/>
        <v>NA</v>
      </c>
    </row>
    <row r="20" spans="1:32" hidden="1" x14ac:dyDescent="0.3">
      <c r="A20">
        <f>A19+metadata!J19</f>
        <v>256</v>
      </c>
      <c r="B20" t="str">
        <f>metadata!B20</f>
        <v>2-</v>
      </c>
      <c r="C20">
        <v>19</v>
      </c>
      <c r="D20" s="4" t="str">
        <f t="shared" si="0"/>
        <v>2-</v>
      </c>
      <c r="E20" t="str">
        <f>VLOOKUP($D20,metadata!$B$2:$S$451,2,FALSE)</f>
        <v>BRADSHAW, WE</v>
      </c>
      <c r="F20" t="str">
        <f>VLOOKUP($D20,metadata!$B$2:$S$451,3,FALSE)</f>
        <v>GEOGRAPHY OF PHOTOPERIODIC RESPONSE IN DIAPAUSING MOSQUITO</v>
      </c>
      <c r="G20" t="str">
        <f>VLOOKUP($D20,metadata!$B$2:$S$451,4,FALSE)</f>
        <v>10.1038/262384b0</v>
      </c>
      <c r="H20" t="str">
        <f>VLOOKUP($D20,metadata!$B$2:$S$451,5,FALSE)</f>
        <v>y-askfordata</v>
      </c>
      <c r="I20" t="str">
        <f>VLOOKUP($D20,metadata!$B$2:$S$451,6,FALSE)</f>
        <v>a</v>
      </c>
      <c r="J20" t="str">
        <f>VLOOKUP($D20,metadata!$B$2:$S$451,7,FALSE)</f>
        <v>i</v>
      </c>
      <c r="K20">
        <f>VLOOKUP($D20,metadata!$B$2:$S$451,8,FALSE)</f>
        <v>22</v>
      </c>
      <c r="L20">
        <f>VLOOKUP($D20,metadata!$B$2:$S$451,9,FALSE)</f>
        <v>16</v>
      </c>
      <c r="M20" t="str">
        <f>VLOOKUP($D20,metadata!$B$2:$S$451,10,FALSE)</f>
        <v/>
      </c>
      <c r="N20" t="str">
        <f>VLOOKUP($D20,metadata!$B$2:$S$451,11,FALSE)</f>
        <v>Wyeomyia smithii</v>
      </c>
      <c r="O20" t="str">
        <f>VLOOKUP($D20,metadata!$B$2:$S$451,12,FALSE)</f>
        <v>diptera</v>
      </c>
      <c r="P20" t="str">
        <f>VLOOKUP($D20,metadata!$B$2:$S$451,13,FALSE)</f>
        <v/>
      </c>
      <c r="Q20" t="str">
        <f>VLOOKUP($D20,metadata!$B$2:$S$451,14,FALSE)</f>
        <v/>
      </c>
      <c r="R20" t="str">
        <f>VLOOKUP($D20,metadata!$B$2:$S$451,15,FALSE)</f>
        <v/>
      </c>
      <c r="S20" t="str">
        <f>VLOOKUP($D20,metadata!$B$2:$S$451,16,FALSE)</f>
        <v/>
      </c>
      <c r="T20" t="str">
        <f>VLOOKUP($D20,metadata!$B$2:$S$451,17,FALSE)</f>
        <v/>
      </c>
      <c r="U20" t="str">
        <f>VLOOKUP($D20,metadata!$B$2:$S$451,18,FALSE)</f>
        <v/>
      </c>
      <c r="V20" t="str">
        <f>VLOOKUP($D20,metadata!$B$2:$Z$451,19,FALSE)</f>
        <v/>
      </c>
      <c r="W20" t="str">
        <f>VLOOKUP($D20,metadata!$B$2:$Z$451,20,FALSE)</f>
        <v/>
      </c>
      <c r="X20" t="str">
        <f>VLOOKUP($D20,metadata!$B$2:$Z$451,21,FALSE)</f>
        <v/>
      </c>
      <c r="Y20" t="str">
        <f>VLOOKUP($D20,metadata!$B$2:$Z$451,22,FALSE)</f>
        <v/>
      </c>
      <c r="Z20" t="str">
        <f>VLOOKUP($D20,metadata!$B$2:$Z$451,23,FALSE)</f>
        <v/>
      </c>
      <c r="AA20" t="str">
        <f>VLOOKUP($D20,metadata!$B$2:$Z$451,24,FALSE)</f>
        <v/>
      </c>
      <c r="AB20" t="str">
        <f>VLOOKUP($D20,metadata!$B$2:$Z$451,25,FALSE)</f>
        <v/>
      </c>
      <c r="AF20" t="str">
        <f t="shared" si="1"/>
        <v>NA</v>
      </c>
    </row>
    <row r="21" spans="1:32" hidden="1" x14ac:dyDescent="0.3">
      <c r="A21">
        <f>A20+metadata!J20</f>
        <v>272</v>
      </c>
      <c r="B21" t="str">
        <f>metadata!B21</f>
        <v>2-</v>
      </c>
      <c r="C21">
        <v>20</v>
      </c>
      <c r="D21" s="4" t="str">
        <f t="shared" si="0"/>
        <v>2-</v>
      </c>
      <c r="E21" t="str">
        <f>VLOOKUP($D21,metadata!$B$2:$S$451,2,FALSE)</f>
        <v>BRADSHAW, WE</v>
      </c>
      <c r="F21" t="str">
        <f>VLOOKUP($D21,metadata!$B$2:$S$451,3,FALSE)</f>
        <v>GEOGRAPHY OF PHOTOPERIODIC RESPONSE IN DIAPAUSING MOSQUITO</v>
      </c>
      <c r="G21" t="str">
        <f>VLOOKUP($D21,metadata!$B$2:$S$451,4,FALSE)</f>
        <v>10.1038/262384b0</v>
      </c>
      <c r="H21" t="str">
        <f>VLOOKUP($D21,metadata!$B$2:$S$451,5,FALSE)</f>
        <v>y-askfordata</v>
      </c>
      <c r="I21" t="str">
        <f>VLOOKUP($D21,metadata!$B$2:$S$451,6,FALSE)</f>
        <v>a</v>
      </c>
      <c r="J21" t="str">
        <f>VLOOKUP($D21,metadata!$B$2:$S$451,7,FALSE)</f>
        <v>i</v>
      </c>
      <c r="K21">
        <f>VLOOKUP($D21,metadata!$B$2:$S$451,8,FALSE)</f>
        <v>22</v>
      </c>
      <c r="L21">
        <f>VLOOKUP($D21,metadata!$B$2:$S$451,9,FALSE)</f>
        <v>16</v>
      </c>
      <c r="M21" t="str">
        <f>VLOOKUP($D21,metadata!$B$2:$S$451,10,FALSE)</f>
        <v/>
      </c>
      <c r="N21" t="str">
        <f>VLOOKUP($D21,metadata!$B$2:$S$451,11,FALSE)</f>
        <v>Wyeomyia smithii</v>
      </c>
      <c r="O21" t="str">
        <f>VLOOKUP($D21,metadata!$B$2:$S$451,12,FALSE)</f>
        <v>diptera</v>
      </c>
      <c r="P21" t="str">
        <f>VLOOKUP($D21,metadata!$B$2:$S$451,13,FALSE)</f>
        <v/>
      </c>
      <c r="Q21" t="str">
        <f>VLOOKUP($D21,metadata!$B$2:$S$451,14,FALSE)</f>
        <v/>
      </c>
      <c r="R21" t="str">
        <f>VLOOKUP($D21,metadata!$B$2:$S$451,15,FALSE)</f>
        <v/>
      </c>
      <c r="S21" t="str">
        <f>VLOOKUP($D21,metadata!$B$2:$S$451,16,FALSE)</f>
        <v/>
      </c>
      <c r="T21" t="str">
        <f>VLOOKUP($D21,metadata!$B$2:$S$451,17,FALSE)</f>
        <v/>
      </c>
      <c r="U21" t="str">
        <f>VLOOKUP($D21,metadata!$B$2:$S$451,18,FALSE)</f>
        <v/>
      </c>
      <c r="V21" t="str">
        <f>VLOOKUP($D21,metadata!$B$2:$Z$451,19,FALSE)</f>
        <v/>
      </c>
      <c r="W21" t="str">
        <f>VLOOKUP($D21,metadata!$B$2:$Z$451,20,FALSE)</f>
        <v/>
      </c>
      <c r="X21" t="str">
        <f>VLOOKUP($D21,metadata!$B$2:$Z$451,21,FALSE)</f>
        <v/>
      </c>
      <c r="Y21" t="str">
        <f>VLOOKUP($D21,metadata!$B$2:$Z$451,22,FALSE)</f>
        <v/>
      </c>
      <c r="Z21" t="str">
        <f>VLOOKUP($D21,metadata!$B$2:$Z$451,23,FALSE)</f>
        <v/>
      </c>
      <c r="AA21" t="str">
        <f>VLOOKUP($D21,metadata!$B$2:$Z$451,24,FALSE)</f>
        <v/>
      </c>
      <c r="AB21" t="str">
        <f>VLOOKUP($D21,metadata!$B$2:$Z$451,25,FALSE)</f>
        <v/>
      </c>
      <c r="AF21" t="str">
        <f t="shared" si="1"/>
        <v>NA</v>
      </c>
    </row>
    <row r="22" spans="1:32" hidden="1" x14ac:dyDescent="0.3">
      <c r="A22">
        <f>A21+metadata!J21</f>
        <v>288</v>
      </c>
      <c r="B22" t="str">
        <f>metadata!B22</f>
        <v>2-</v>
      </c>
      <c r="C22">
        <v>21</v>
      </c>
      <c r="D22" s="4" t="str">
        <f t="shared" si="0"/>
        <v>2-</v>
      </c>
      <c r="E22" t="str">
        <f>VLOOKUP($D22,metadata!$B$2:$S$451,2,FALSE)</f>
        <v>BRADSHAW, WE</v>
      </c>
      <c r="F22" t="str">
        <f>VLOOKUP($D22,metadata!$B$2:$S$451,3,FALSE)</f>
        <v>GEOGRAPHY OF PHOTOPERIODIC RESPONSE IN DIAPAUSING MOSQUITO</v>
      </c>
      <c r="G22" t="str">
        <f>VLOOKUP($D22,metadata!$B$2:$S$451,4,FALSE)</f>
        <v>10.1038/262384b0</v>
      </c>
      <c r="H22" t="str">
        <f>VLOOKUP($D22,metadata!$B$2:$S$451,5,FALSE)</f>
        <v>y-askfordata</v>
      </c>
      <c r="I22" t="str">
        <f>VLOOKUP($D22,metadata!$B$2:$S$451,6,FALSE)</f>
        <v>a</v>
      </c>
      <c r="J22" t="str">
        <f>VLOOKUP($D22,metadata!$B$2:$S$451,7,FALSE)</f>
        <v>i</v>
      </c>
      <c r="K22">
        <f>VLOOKUP($D22,metadata!$B$2:$S$451,8,FALSE)</f>
        <v>22</v>
      </c>
      <c r="L22">
        <f>VLOOKUP($D22,metadata!$B$2:$S$451,9,FALSE)</f>
        <v>16</v>
      </c>
      <c r="M22" t="str">
        <f>VLOOKUP($D22,metadata!$B$2:$S$451,10,FALSE)</f>
        <v/>
      </c>
      <c r="N22" t="str">
        <f>VLOOKUP($D22,metadata!$B$2:$S$451,11,FALSE)</f>
        <v>Wyeomyia smithii</v>
      </c>
      <c r="O22" t="str">
        <f>VLOOKUP($D22,metadata!$B$2:$S$451,12,FALSE)</f>
        <v>diptera</v>
      </c>
      <c r="P22" t="str">
        <f>VLOOKUP($D22,metadata!$B$2:$S$451,13,FALSE)</f>
        <v/>
      </c>
      <c r="Q22" t="str">
        <f>VLOOKUP($D22,metadata!$B$2:$S$451,14,FALSE)</f>
        <v/>
      </c>
      <c r="R22" t="str">
        <f>VLOOKUP($D22,metadata!$B$2:$S$451,15,FALSE)</f>
        <v/>
      </c>
      <c r="S22" t="str">
        <f>VLOOKUP($D22,metadata!$B$2:$S$451,16,FALSE)</f>
        <v/>
      </c>
      <c r="T22" t="str">
        <f>VLOOKUP($D22,metadata!$B$2:$S$451,17,FALSE)</f>
        <v/>
      </c>
      <c r="U22" t="str">
        <f>VLOOKUP($D22,metadata!$B$2:$S$451,18,FALSE)</f>
        <v/>
      </c>
      <c r="V22" t="str">
        <f>VLOOKUP($D22,metadata!$B$2:$Z$451,19,FALSE)</f>
        <v/>
      </c>
      <c r="W22" t="str">
        <f>VLOOKUP($D22,metadata!$B$2:$Z$451,20,FALSE)</f>
        <v/>
      </c>
      <c r="X22" t="str">
        <f>VLOOKUP($D22,metadata!$B$2:$Z$451,21,FALSE)</f>
        <v/>
      </c>
      <c r="Y22" t="str">
        <f>VLOOKUP($D22,metadata!$B$2:$Z$451,22,FALSE)</f>
        <v/>
      </c>
      <c r="Z22" t="str">
        <f>VLOOKUP($D22,metadata!$B$2:$Z$451,23,FALSE)</f>
        <v/>
      </c>
      <c r="AA22" t="str">
        <f>VLOOKUP($D22,metadata!$B$2:$Z$451,24,FALSE)</f>
        <v/>
      </c>
      <c r="AB22" t="str">
        <f>VLOOKUP($D22,metadata!$B$2:$Z$451,25,FALSE)</f>
        <v/>
      </c>
      <c r="AF22" t="str">
        <f t="shared" si="1"/>
        <v>NA</v>
      </c>
    </row>
    <row r="23" spans="1:32" hidden="1" x14ac:dyDescent="0.3">
      <c r="A23">
        <f>A22+metadata!J22</f>
        <v>304</v>
      </c>
      <c r="B23" t="str">
        <f>metadata!B23</f>
        <v>2-</v>
      </c>
      <c r="C23">
        <v>22</v>
      </c>
      <c r="D23" s="4" t="str">
        <f t="shared" si="0"/>
        <v>2-</v>
      </c>
      <c r="E23" t="str">
        <f>VLOOKUP($D23,metadata!$B$2:$S$451,2,FALSE)</f>
        <v>BRADSHAW, WE</v>
      </c>
      <c r="F23" t="str">
        <f>VLOOKUP($D23,metadata!$B$2:$S$451,3,FALSE)</f>
        <v>GEOGRAPHY OF PHOTOPERIODIC RESPONSE IN DIAPAUSING MOSQUITO</v>
      </c>
      <c r="G23" t="str">
        <f>VLOOKUP($D23,metadata!$B$2:$S$451,4,FALSE)</f>
        <v>10.1038/262384b0</v>
      </c>
      <c r="H23" t="str">
        <f>VLOOKUP($D23,metadata!$B$2:$S$451,5,FALSE)</f>
        <v>y-askfordata</v>
      </c>
      <c r="I23" t="str">
        <f>VLOOKUP($D23,metadata!$B$2:$S$451,6,FALSE)</f>
        <v>a</v>
      </c>
      <c r="J23" t="str">
        <f>VLOOKUP($D23,metadata!$B$2:$S$451,7,FALSE)</f>
        <v>i</v>
      </c>
      <c r="K23">
        <f>VLOOKUP($D23,metadata!$B$2:$S$451,8,FALSE)</f>
        <v>22</v>
      </c>
      <c r="L23">
        <f>VLOOKUP($D23,metadata!$B$2:$S$451,9,FALSE)</f>
        <v>16</v>
      </c>
      <c r="M23" t="str">
        <f>VLOOKUP($D23,metadata!$B$2:$S$451,10,FALSE)</f>
        <v/>
      </c>
      <c r="N23" t="str">
        <f>VLOOKUP($D23,metadata!$B$2:$S$451,11,FALSE)</f>
        <v>Wyeomyia smithii</v>
      </c>
      <c r="O23" t="str">
        <f>VLOOKUP($D23,metadata!$B$2:$S$451,12,FALSE)</f>
        <v>diptera</v>
      </c>
      <c r="P23" t="str">
        <f>VLOOKUP($D23,metadata!$B$2:$S$451,13,FALSE)</f>
        <v/>
      </c>
      <c r="Q23" t="str">
        <f>VLOOKUP($D23,metadata!$B$2:$S$451,14,FALSE)</f>
        <v/>
      </c>
      <c r="R23" t="str">
        <f>VLOOKUP($D23,metadata!$B$2:$S$451,15,FALSE)</f>
        <v/>
      </c>
      <c r="S23" t="str">
        <f>VLOOKUP($D23,metadata!$B$2:$S$451,16,FALSE)</f>
        <v/>
      </c>
      <c r="T23" t="str">
        <f>VLOOKUP($D23,metadata!$B$2:$S$451,17,FALSE)</f>
        <v/>
      </c>
      <c r="U23" t="str">
        <f>VLOOKUP($D23,metadata!$B$2:$S$451,18,FALSE)</f>
        <v/>
      </c>
      <c r="V23" t="str">
        <f>VLOOKUP($D23,metadata!$B$2:$Z$451,19,FALSE)</f>
        <v/>
      </c>
      <c r="W23" t="str">
        <f>VLOOKUP($D23,metadata!$B$2:$Z$451,20,FALSE)</f>
        <v/>
      </c>
      <c r="X23" t="str">
        <f>VLOOKUP($D23,metadata!$B$2:$Z$451,21,FALSE)</f>
        <v/>
      </c>
      <c r="Y23" t="str">
        <f>VLOOKUP($D23,metadata!$B$2:$Z$451,22,FALSE)</f>
        <v/>
      </c>
      <c r="Z23" t="str">
        <f>VLOOKUP($D23,metadata!$B$2:$Z$451,23,FALSE)</f>
        <v/>
      </c>
      <c r="AA23" t="str">
        <f>VLOOKUP($D23,metadata!$B$2:$Z$451,24,FALSE)</f>
        <v/>
      </c>
      <c r="AB23" t="str">
        <f>VLOOKUP($D23,metadata!$B$2:$Z$451,25,FALSE)</f>
        <v/>
      </c>
      <c r="AF23" t="str">
        <f t="shared" si="1"/>
        <v>NA</v>
      </c>
    </row>
    <row r="24" spans="1:32" hidden="1" x14ac:dyDescent="0.3">
      <c r="A24">
        <f>A23+metadata!J23</f>
        <v>320</v>
      </c>
      <c r="B24" t="str">
        <f>metadata!B24</f>
        <v>2-</v>
      </c>
      <c r="C24">
        <v>23</v>
      </c>
      <c r="D24" s="4" t="str">
        <f t="shared" si="0"/>
        <v>2-</v>
      </c>
      <c r="E24" t="str">
        <f>VLOOKUP($D24,metadata!$B$2:$S$451,2,FALSE)</f>
        <v>BRADSHAW, WE</v>
      </c>
      <c r="F24" t="str">
        <f>VLOOKUP($D24,metadata!$B$2:$S$451,3,FALSE)</f>
        <v>GEOGRAPHY OF PHOTOPERIODIC RESPONSE IN DIAPAUSING MOSQUITO</v>
      </c>
      <c r="G24" t="str">
        <f>VLOOKUP($D24,metadata!$B$2:$S$451,4,FALSE)</f>
        <v>10.1038/262384b0</v>
      </c>
      <c r="H24" t="str">
        <f>VLOOKUP($D24,metadata!$B$2:$S$451,5,FALSE)</f>
        <v>y-askfordata</v>
      </c>
      <c r="I24" t="str">
        <f>VLOOKUP($D24,metadata!$B$2:$S$451,6,FALSE)</f>
        <v>a</v>
      </c>
      <c r="J24" t="str">
        <f>VLOOKUP($D24,metadata!$B$2:$S$451,7,FALSE)</f>
        <v>i</v>
      </c>
      <c r="K24">
        <f>VLOOKUP($D24,metadata!$B$2:$S$451,8,FALSE)</f>
        <v>22</v>
      </c>
      <c r="L24">
        <f>VLOOKUP($D24,metadata!$B$2:$S$451,9,FALSE)</f>
        <v>16</v>
      </c>
      <c r="M24" t="str">
        <f>VLOOKUP($D24,metadata!$B$2:$S$451,10,FALSE)</f>
        <v/>
      </c>
      <c r="N24" t="str">
        <f>VLOOKUP($D24,metadata!$B$2:$S$451,11,FALSE)</f>
        <v>Wyeomyia smithii</v>
      </c>
      <c r="O24" t="str">
        <f>VLOOKUP($D24,metadata!$B$2:$S$451,12,FALSE)</f>
        <v>diptera</v>
      </c>
      <c r="P24" t="str">
        <f>VLOOKUP($D24,metadata!$B$2:$S$451,13,FALSE)</f>
        <v/>
      </c>
      <c r="Q24" t="str">
        <f>VLOOKUP($D24,metadata!$B$2:$S$451,14,FALSE)</f>
        <v/>
      </c>
      <c r="R24" t="str">
        <f>VLOOKUP($D24,metadata!$B$2:$S$451,15,FALSE)</f>
        <v/>
      </c>
      <c r="S24" t="str">
        <f>VLOOKUP($D24,metadata!$B$2:$S$451,16,FALSE)</f>
        <v/>
      </c>
      <c r="T24" t="str">
        <f>VLOOKUP($D24,metadata!$B$2:$S$451,17,FALSE)</f>
        <v/>
      </c>
      <c r="U24" t="str">
        <f>VLOOKUP($D24,metadata!$B$2:$S$451,18,FALSE)</f>
        <v/>
      </c>
      <c r="V24" t="str">
        <f>VLOOKUP($D24,metadata!$B$2:$Z$451,19,FALSE)</f>
        <v/>
      </c>
      <c r="W24" t="str">
        <f>VLOOKUP($D24,metadata!$B$2:$Z$451,20,FALSE)</f>
        <v/>
      </c>
      <c r="X24" t="str">
        <f>VLOOKUP($D24,metadata!$B$2:$Z$451,21,FALSE)</f>
        <v/>
      </c>
      <c r="Y24" t="str">
        <f>VLOOKUP($D24,metadata!$B$2:$Z$451,22,FALSE)</f>
        <v/>
      </c>
      <c r="Z24" t="str">
        <f>VLOOKUP($D24,metadata!$B$2:$Z$451,23,FALSE)</f>
        <v/>
      </c>
      <c r="AA24" t="str">
        <f>VLOOKUP($D24,metadata!$B$2:$Z$451,24,FALSE)</f>
        <v/>
      </c>
      <c r="AB24" t="str">
        <f>VLOOKUP($D24,metadata!$B$2:$Z$451,25,FALSE)</f>
        <v/>
      </c>
      <c r="AF24" t="str">
        <f t="shared" si="1"/>
        <v>NA</v>
      </c>
    </row>
    <row r="25" spans="1:32" hidden="1" x14ac:dyDescent="0.3">
      <c r="A25">
        <f>A24+metadata!J24</f>
        <v>336</v>
      </c>
      <c r="B25" t="str">
        <f>metadata!B25</f>
        <v>2-</v>
      </c>
      <c r="C25">
        <v>24</v>
      </c>
      <c r="D25" s="4" t="str">
        <f t="shared" si="0"/>
        <v>2-</v>
      </c>
      <c r="E25" t="str">
        <f>VLOOKUP($D25,metadata!$B$2:$S$451,2,FALSE)</f>
        <v>BRADSHAW, WE</v>
      </c>
      <c r="F25" t="str">
        <f>VLOOKUP($D25,metadata!$B$2:$S$451,3,FALSE)</f>
        <v>GEOGRAPHY OF PHOTOPERIODIC RESPONSE IN DIAPAUSING MOSQUITO</v>
      </c>
      <c r="G25" t="str">
        <f>VLOOKUP($D25,metadata!$B$2:$S$451,4,FALSE)</f>
        <v>10.1038/262384b0</v>
      </c>
      <c r="H25" t="str">
        <f>VLOOKUP($D25,metadata!$B$2:$S$451,5,FALSE)</f>
        <v>y-askfordata</v>
      </c>
      <c r="I25" t="str">
        <f>VLOOKUP($D25,metadata!$B$2:$S$451,6,FALSE)</f>
        <v>a</v>
      </c>
      <c r="J25" t="str">
        <f>VLOOKUP($D25,metadata!$B$2:$S$451,7,FALSE)</f>
        <v>i</v>
      </c>
      <c r="K25">
        <f>VLOOKUP($D25,metadata!$B$2:$S$451,8,FALSE)</f>
        <v>22</v>
      </c>
      <c r="L25">
        <f>VLOOKUP($D25,metadata!$B$2:$S$451,9,FALSE)</f>
        <v>16</v>
      </c>
      <c r="M25" t="str">
        <f>VLOOKUP($D25,metadata!$B$2:$S$451,10,FALSE)</f>
        <v/>
      </c>
      <c r="N25" t="str">
        <f>VLOOKUP($D25,metadata!$B$2:$S$451,11,FALSE)</f>
        <v>Wyeomyia smithii</v>
      </c>
      <c r="O25" t="str">
        <f>VLOOKUP($D25,metadata!$B$2:$S$451,12,FALSE)</f>
        <v>diptera</v>
      </c>
      <c r="P25" t="str">
        <f>VLOOKUP($D25,metadata!$B$2:$S$451,13,FALSE)</f>
        <v/>
      </c>
      <c r="Q25" t="str">
        <f>VLOOKUP($D25,metadata!$B$2:$S$451,14,FALSE)</f>
        <v/>
      </c>
      <c r="R25" t="str">
        <f>VLOOKUP($D25,metadata!$B$2:$S$451,15,FALSE)</f>
        <v/>
      </c>
      <c r="S25" t="str">
        <f>VLOOKUP($D25,metadata!$B$2:$S$451,16,FALSE)</f>
        <v/>
      </c>
      <c r="T25" t="str">
        <f>VLOOKUP($D25,metadata!$B$2:$S$451,17,FALSE)</f>
        <v/>
      </c>
      <c r="U25" t="str">
        <f>VLOOKUP($D25,metadata!$B$2:$S$451,18,FALSE)</f>
        <v/>
      </c>
      <c r="V25" t="str">
        <f>VLOOKUP($D25,metadata!$B$2:$Z$451,19,FALSE)</f>
        <v/>
      </c>
      <c r="W25" t="str">
        <f>VLOOKUP($D25,metadata!$B$2:$Z$451,20,FALSE)</f>
        <v/>
      </c>
      <c r="X25" t="str">
        <f>VLOOKUP($D25,metadata!$B$2:$Z$451,21,FALSE)</f>
        <v/>
      </c>
      <c r="Y25" t="str">
        <f>VLOOKUP($D25,metadata!$B$2:$Z$451,22,FALSE)</f>
        <v/>
      </c>
      <c r="Z25" t="str">
        <f>VLOOKUP($D25,metadata!$B$2:$Z$451,23,FALSE)</f>
        <v/>
      </c>
      <c r="AA25" t="str">
        <f>VLOOKUP($D25,metadata!$B$2:$Z$451,24,FALSE)</f>
        <v/>
      </c>
      <c r="AB25" t="str">
        <f>VLOOKUP($D25,metadata!$B$2:$Z$451,25,FALSE)</f>
        <v/>
      </c>
      <c r="AF25" t="str">
        <f t="shared" si="1"/>
        <v>NA</v>
      </c>
    </row>
    <row r="26" spans="1:32" hidden="1" x14ac:dyDescent="0.3">
      <c r="A26">
        <f>A25+metadata!J25</f>
        <v>352</v>
      </c>
      <c r="B26" t="str">
        <f>metadata!B26</f>
        <v>2-</v>
      </c>
      <c r="C26">
        <v>25</v>
      </c>
      <c r="D26" s="4" t="str">
        <f t="shared" si="0"/>
        <v>2-</v>
      </c>
      <c r="E26" t="str">
        <f>VLOOKUP($D26,metadata!$B$2:$S$451,2,FALSE)</f>
        <v>BRADSHAW, WE</v>
      </c>
      <c r="F26" t="str">
        <f>VLOOKUP($D26,metadata!$B$2:$S$451,3,FALSE)</f>
        <v>GEOGRAPHY OF PHOTOPERIODIC RESPONSE IN DIAPAUSING MOSQUITO</v>
      </c>
      <c r="G26" t="str">
        <f>VLOOKUP($D26,metadata!$B$2:$S$451,4,FALSE)</f>
        <v>10.1038/262384b0</v>
      </c>
      <c r="H26" t="str">
        <f>VLOOKUP($D26,metadata!$B$2:$S$451,5,FALSE)</f>
        <v>y-askfordata</v>
      </c>
      <c r="I26" t="str">
        <f>VLOOKUP($D26,metadata!$B$2:$S$451,6,FALSE)</f>
        <v>a</v>
      </c>
      <c r="J26" t="str">
        <f>VLOOKUP($D26,metadata!$B$2:$S$451,7,FALSE)</f>
        <v>i</v>
      </c>
      <c r="K26">
        <f>VLOOKUP($D26,metadata!$B$2:$S$451,8,FALSE)</f>
        <v>22</v>
      </c>
      <c r="L26">
        <f>VLOOKUP($D26,metadata!$B$2:$S$451,9,FALSE)</f>
        <v>16</v>
      </c>
      <c r="M26" t="str">
        <f>VLOOKUP($D26,metadata!$B$2:$S$451,10,FALSE)</f>
        <v/>
      </c>
      <c r="N26" t="str">
        <f>VLOOKUP($D26,metadata!$B$2:$S$451,11,FALSE)</f>
        <v>Wyeomyia smithii</v>
      </c>
      <c r="O26" t="str">
        <f>VLOOKUP($D26,metadata!$B$2:$S$451,12,FALSE)</f>
        <v>diptera</v>
      </c>
      <c r="P26" t="str">
        <f>VLOOKUP($D26,metadata!$B$2:$S$451,13,FALSE)</f>
        <v/>
      </c>
      <c r="Q26" t="str">
        <f>VLOOKUP($D26,metadata!$B$2:$S$451,14,FALSE)</f>
        <v/>
      </c>
      <c r="R26" t="str">
        <f>VLOOKUP($D26,metadata!$B$2:$S$451,15,FALSE)</f>
        <v/>
      </c>
      <c r="S26" t="str">
        <f>VLOOKUP($D26,metadata!$B$2:$S$451,16,FALSE)</f>
        <v/>
      </c>
      <c r="T26" t="str">
        <f>VLOOKUP($D26,metadata!$B$2:$S$451,17,FALSE)</f>
        <v/>
      </c>
      <c r="U26" t="str">
        <f>VLOOKUP($D26,metadata!$B$2:$S$451,18,FALSE)</f>
        <v/>
      </c>
      <c r="V26" t="str">
        <f>VLOOKUP($D26,metadata!$B$2:$Z$451,19,FALSE)</f>
        <v/>
      </c>
      <c r="W26" t="str">
        <f>VLOOKUP($D26,metadata!$B$2:$Z$451,20,FALSE)</f>
        <v/>
      </c>
      <c r="X26" t="str">
        <f>VLOOKUP($D26,metadata!$B$2:$Z$451,21,FALSE)</f>
        <v/>
      </c>
      <c r="Y26" t="str">
        <f>VLOOKUP($D26,metadata!$B$2:$Z$451,22,FALSE)</f>
        <v/>
      </c>
      <c r="Z26" t="str">
        <f>VLOOKUP($D26,metadata!$B$2:$Z$451,23,FALSE)</f>
        <v/>
      </c>
      <c r="AA26" t="str">
        <f>VLOOKUP($D26,metadata!$B$2:$Z$451,24,FALSE)</f>
        <v/>
      </c>
      <c r="AB26" t="str">
        <f>VLOOKUP($D26,metadata!$B$2:$Z$451,25,FALSE)</f>
        <v/>
      </c>
      <c r="AF26" t="str">
        <f t="shared" si="1"/>
        <v>NA</v>
      </c>
    </row>
    <row r="27" spans="1:32" hidden="1" x14ac:dyDescent="0.3">
      <c r="A27">
        <f>A26+metadata!J26</f>
        <v>368</v>
      </c>
      <c r="B27" t="str">
        <f>metadata!B27</f>
        <v>3-valence</v>
      </c>
      <c r="C27">
        <v>26</v>
      </c>
      <c r="D27" s="4" t="str">
        <f t="shared" si="0"/>
        <v>2-</v>
      </c>
      <c r="E27" t="str">
        <f>VLOOKUP($D27,metadata!$B$2:$S$451,2,FALSE)</f>
        <v>BRADSHAW, WE</v>
      </c>
      <c r="F27" t="str">
        <f>VLOOKUP($D27,metadata!$B$2:$S$451,3,FALSE)</f>
        <v>GEOGRAPHY OF PHOTOPERIODIC RESPONSE IN DIAPAUSING MOSQUITO</v>
      </c>
      <c r="G27" t="str">
        <f>VLOOKUP($D27,metadata!$B$2:$S$451,4,FALSE)</f>
        <v>10.1038/262384b0</v>
      </c>
      <c r="H27" t="str">
        <f>VLOOKUP($D27,metadata!$B$2:$S$451,5,FALSE)</f>
        <v>y-askfordata</v>
      </c>
      <c r="I27" t="str">
        <f>VLOOKUP($D27,metadata!$B$2:$S$451,6,FALSE)</f>
        <v>a</v>
      </c>
      <c r="J27" t="str">
        <f>VLOOKUP($D27,metadata!$B$2:$S$451,7,FALSE)</f>
        <v>i</v>
      </c>
      <c r="K27">
        <f>VLOOKUP($D27,metadata!$B$2:$S$451,8,FALSE)</f>
        <v>22</v>
      </c>
      <c r="L27">
        <f>VLOOKUP($D27,metadata!$B$2:$S$451,9,FALSE)</f>
        <v>16</v>
      </c>
      <c r="M27" t="str">
        <f>VLOOKUP($D27,metadata!$B$2:$S$451,10,FALSE)</f>
        <v/>
      </c>
      <c r="N27" t="str">
        <f>VLOOKUP($D27,metadata!$B$2:$S$451,11,FALSE)</f>
        <v>Wyeomyia smithii</v>
      </c>
      <c r="O27" t="str">
        <f>VLOOKUP($D27,metadata!$B$2:$S$451,12,FALSE)</f>
        <v>diptera</v>
      </c>
      <c r="P27" t="str">
        <f>VLOOKUP($D27,metadata!$B$2:$S$451,13,FALSE)</f>
        <v/>
      </c>
      <c r="Q27" t="str">
        <f>VLOOKUP($D27,metadata!$B$2:$S$451,14,FALSE)</f>
        <v/>
      </c>
      <c r="R27" t="str">
        <f>VLOOKUP($D27,metadata!$B$2:$S$451,15,FALSE)</f>
        <v/>
      </c>
      <c r="S27" t="str">
        <f>VLOOKUP($D27,metadata!$B$2:$S$451,16,FALSE)</f>
        <v/>
      </c>
      <c r="T27" t="str">
        <f>VLOOKUP($D27,metadata!$B$2:$S$451,17,FALSE)</f>
        <v/>
      </c>
      <c r="U27" t="str">
        <f>VLOOKUP($D27,metadata!$B$2:$S$451,18,FALSE)</f>
        <v/>
      </c>
      <c r="V27" t="str">
        <f>VLOOKUP($D27,metadata!$B$2:$Z$451,19,FALSE)</f>
        <v/>
      </c>
      <c r="W27" t="str">
        <f>VLOOKUP($D27,metadata!$B$2:$Z$451,20,FALSE)</f>
        <v/>
      </c>
      <c r="X27" t="str">
        <f>VLOOKUP($D27,metadata!$B$2:$Z$451,21,FALSE)</f>
        <v/>
      </c>
      <c r="Y27" t="str">
        <f>VLOOKUP($D27,metadata!$B$2:$Z$451,22,FALSE)</f>
        <v/>
      </c>
      <c r="Z27" t="str">
        <f>VLOOKUP($D27,metadata!$B$2:$Z$451,23,FALSE)</f>
        <v/>
      </c>
      <c r="AA27" t="str">
        <f>VLOOKUP($D27,metadata!$B$2:$Z$451,24,FALSE)</f>
        <v/>
      </c>
      <c r="AB27" t="str">
        <f>VLOOKUP($D27,metadata!$B$2:$Z$451,25,FALSE)</f>
        <v/>
      </c>
      <c r="AF27" t="str">
        <f t="shared" si="1"/>
        <v>NA</v>
      </c>
    </row>
    <row r="28" spans="1:32" hidden="1" x14ac:dyDescent="0.3">
      <c r="A28">
        <f>A27+metadata!J27</f>
        <v>371</v>
      </c>
      <c r="B28" t="str">
        <f>metadata!B28</f>
        <v>3-Saint-marcellin</v>
      </c>
      <c r="C28">
        <v>27</v>
      </c>
      <c r="D28" s="4" t="str">
        <f t="shared" si="0"/>
        <v>2-</v>
      </c>
      <c r="E28" t="str">
        <f>VLOOKUP($D28,metadata!$B$2:$S$451,2,FALSE)</f>
        <v>BRADSHAW, WE</v>
      </c>
      <c r="F28" t="str">
        <f>VLOOKUP($D28,metadata!$B$2:$S$451,3,FALSE)</f>
        <v>GEOGRAPHY OF PHOTOPERIODIC RESPONSE IN DIAPAUSING MOSQUITO</v>
      </c>
      <c r="G28" t="str">
        <f>VLOOKUP($D28,metadata!$B$2:$S$451,4,FALSE)</f>
        <v>10.1038/262384b0</v>
      </c>
      <c r="H28" t="str">
        <f>VLOOKUP($D28,metadata!$B$2:$S$451,5,FALSE)</f>
        <v>y-askfordata</v>
      </c>
      <c r="I28" t="str">
        <f>VLOOKUP($D28,metadata!$B$2:$S$451,6,FALSE)</f>
        <v>a</v>
      </c>
      <c r="J28" t="str">
        <f>VLOOKUP($D28,metadata!$B$2:$S$451,7,FALSE)</f>
        <v>i</v>
      </c>
      <c r="K28">
        <f>VLOOKUP($D28,metadata!$B$2:$S$451,8,FALSE)</f>
        <v>22</v>
      </c>
      <c r="L28">
        <f>VLOOKUP($D28,metadata!$B$2:$S$451,9,FALSE)</f>
        <v>16</v>
      </c>
      <c r="M28" t="str">
        <f>VLOOKUP($D28,metadata!$B$2:$S$451,10,FALSE)</f>
        <v/>
      </c>
      <c r="N28" t="str">
        <f>VLOOKUP($D28,metadata!$B$2:$S$451,11,FALSE)</f>
        <v>Wyeomyia smithii</v>
      </c>
      <c r="O28" t="str">
        <f>VLOOKUP($D28,metadata!$B$2:$S$451,12,FALSE)</f>
        <v>diptera</v>
      </c>
      <c r="P28" t="str">
        <f>VLOOKUP($D28,metadata!$B$2:$S$451,13,FALSE)</f>
        <v/>
      </c>
      <c r="Q28" t="str">
        <f>VLOOKUP($D28,metadata!$B$2:$S$451,14,FALSE)</f>
        <v/>
      </c>
      <c r="R28" t="str">
        <f>VLOOKUP($D28,metadata!$B$2:$S$451,15,FALSE)</f>
        <v/>
      </c>
      <c r="S28" t="str">
        <f>VLOOKUP($D28,metadata!$B$2:$S$451,16,FALSE)</f>
        <v/>
      </c>
      <c r="T28" t="str">
        <f>VLOOKUP($D28,metadata!$B$2:$S$451,17,FALSE)</f>
        <v/>
      </c>
      <c r="U28" t="str">
        <f>VLOOKUP($D28,metadata!$B$2:$S$451,18,FALSE)</f>
        <v/>
      </c>
      <c r="V28" t="str">
        <f>VLOOKUP($D28,metadata!$B$2:$Z$451,19,FALSE)</f>
        <v/>
      </c>
      <c r="W28" t="str">
        <f>VLOOKUP($D28,metadata!$B$2:$Z$451,20,FALSE)</f>
        <v/>
      </c>
      <c r="X28" t="str">
        <f>VLOOKUP($D28,metadata!$B$2:$Z$451,21,FALSE)</f>
        <v/>
      </c>
      <c r="Y28" t="str">
        <f>VLOOKUP($D28,metadata!$B$2:$Z$451,22,FALSE)</f>
        <v/>
      </c>
      <c r="Z28" t="str">
        <f>VLOOKUP($D28,metadata!$B$2:$Z$451,23,FALSE)</f>
        <v/>
      </c>
      <c r="AA28" t="str">
        <f>VLOOKUP($D28,metadata!$B$2:$Z$451,24,FALSE)</f>
        <v/>
      </c>
      <c r="AB28" t="str">
        <f>VLOOKUP($D28,metadata!$B$2:$Z$451,25,FALSE)</f>
        <v/>
      </c>
      <c r="AF28" t="str">
        <f t="shared" si="1"/>
        <v>NA</v>
      </c>
    </row>
    <row r="29" spans="1:32" hidden="1" x14ac:dyDescent="0.3">
      <c r="A29">
        <f>A28+metadata!J28</f>
        <v>374</v>
      </c>
      <c r="B29" t="str">
        <f>metadata!B29</f>
        <v>3-Avignon1</v>
      </c>
      <c r="C29">
        <v>28</v>
      </c>
      <c r="D29" s="4" t="str">
        <f t="shared" si="0"/>
        <v>2-</v>
      </c>
      <c r="E29" t="str">
        <f>VLOOKUP($D29,metadata!$B$2:$S$451,2,FALSE)</f>
        <v>BRADSHAW, WE</v>
      </c>
      <c r="F29" t="str">
        <f>VLOOKUP($D29,metadata!$B$2:$S$451,3,FALSE)</f>
        <v>GEOGRAPHY OF PHOTOPERIODIC RESPONSE IN DIAPAUSING MOSQUITO</v>
      </c>
      <c r="G29" t="str">
        <f>VLOOKUP($D29,metadata!$B$2:$S$451,4,FALSE)</f>
        <v>10.1038/262384b0</v>
      </c>
      <c r="H29" t="str">
        <f>VLOOKUP($D29,metadata!$B$2:$S$451,5,FALSE)</f>
        <v>y-askfordata</v>
      </c>
      <c r="I29" t="str">
        <f>VLOOKUP($D29,metadata!$B$2:$S$451,6,FALSE)</f>
        <v>a</v>
      </c>
      <c r="J29" t="str">
        <f>VLOOKUP($D29,metadata!$B$2:$S$451,7,FALSE)</f>
        <v>i</v>
      </c>
      <c r="K29">
        <f>VLOOKUP($D29,metadata!$B$2:$S$451,8,FALSE)</f>
        <v>22</v>
      </c>
      <c r="L29">
        <f>VLOOKUP($D29,metadata!$B$2:$S$451,9,FALSE)</f>
        <v>16</v>
      </c>
      <c r="M29" t="str">
        <f>VLOOKUP($D29,metadata!$B$2:$S$451,10,FALSE)</f>
        <v/>
      </c>
      <c r="N29" t="str">
        <f>VLOOKUP($D29,metadata!$B$2:$S$451,11,FALSE)</f>
        <v>Wyeomyia smithii</v>
      </c>
      <c r="O29" t="str">
        <f>VLOOKUP($D29,metadata!$B$2:$S$451,12,FALSE)</f>
        <v>diptera</v>
      </c>
      <c r="P29" t="str">
        <f>VLOOKUP($D29,metadata!$B$2:$S$451,13,FALSE)</f>
        <v/>
      </c>
      <c r="Q29" t="str">
        <f>VLOOKUP($D29,metadata!$B$2:$S$451,14,FALSE)</f>
        <v/>
      </c>
      <c r="R29" t="str">
        <f>VLOOKUP($D29,metadata!$B$2:$S$451,15,FALSE)</f>
        <v/>
      </c>
      <c r="S29" t="str">
        <f>VLOOKUP($D29,metadata!$B$2:$S$451,16,FALSE)</f>
        <v/>
      </c>
      <c r="T29" t="str">
        <f>VLOOKUP($D29,metadata!$B$2:$S$451,17,FALSE)</f>
        <v/>
      </c>
      <c r="U29" t="str">
        <f>VLOOKUP($D29,metadata!$B$2:$S$451,18,FALSE)</f>
        <v/>
      </c>
      <c r="V29" t="str">
        <f>VLOOKUP($D29,metadata!$B$2:$Z$451,19,FALSE)</f>
        <v/>
      </c>
      <c r="W29" t="str">
        <f>VLOOKUP($D29,metadata!$B$2:$Z$451,20,FALSE)</f>
        <v/>
      </c>
      <c r="X29" t="str">
        <f>VLOOKUP($D29,metadata!$B$2:$Z$451,21,FALSE)</f>
        <v/>
      </c>
      <c r="Y29" t="str">
        <f>VLOOKUP($D29,metadata!$B$2:$Z$451,22,FALSE)</f>
        <v/>
      </c>
      <c r="Z29" t="str">
        <f>VLOOKUP($D29,metadata!$B$2:$Z$451,23,FALSE)</f>
        <v/>
      </c>
      <c r="AA29" t="str">
        <f>VLOOKUP($D29,metadata!$B$2:$Z$451,24,FALSE)</f>
        <v/>
      </c>
      <c r="AB29" t="str">
        <f>VLOOKUP($D29,metadata!$B$2:$Z$451,25,FALSE)</f>
        <v/>
      </c>
      <c r="AF29" t="str">
        <f t="shared" si="1"/>
        <v>NA</v>
      </c>
    </row>
    <row r="30" spans="1:32" hidden="1" x14ac:dyDescent="0.3">
      <c r="A30">
        <f>A29+metadata!J29</f>
        <v>377</v>
      </c>
      <c r="B30" t="str">
        <f>metadata!B30</f>
        <v>3-Avignon2</v>
      </c>
      <c r="C30">
        <v>29</v>
      </c>
      <c r="D30" s="4" t="str">
        <f t="shared" si="0"/>
        <v>2-</v>
      </c>
      <c r="E30" t="str">
        <f>VLOOKUP($D30,metadata!$B$2:$S$451,2,FALSE)</f>
        <v>BRADSHAW, WE</v>
      </c>
      <c r="F30" t="str">
        <f>VLOOKUP($D30,metadata!$B$2:$S$451,3,FALSE)</f>
        <v>GEOGRAPHY OF PHOTOPERIODIC RESPONSE IN DIAPAUSING MOSQUITO</v>
      </c>
      <c r="G30" t="str">
        <f>VLOOKUP($D30,metadata!$B$2:$S$451,4,FALSE)</f>
        <v>10.1038/262384b0</v>
      </c>
      <c r="H30" t="str">
        <f>VLOOKUP($D30,metadata!$B$2:$S$451,5,FALSE)</f>
        <v>y-askfordata</v>
      </c>
      <c r="I30" t="str">
        <f>VLOOKUP($D30,metadata!$B$2:$S$451,6,FALSE)</f>
        <v>a</v>
      </c>
      <c r="J30" t="str">
        <f>VLOOKUP($D30,metadata!$B$2:$S$451,7,FALSE)</f>
        <v>i</v>
      </c>
      <c r="K30">
        <f>VLOOKUP($D30,metadata!$B$2:$S$451,8,FALSE)</f>
        <v>22</v>
      </c>
      <c r="L30">
        <f>VLOOKUP($D30,metadata!$B$2:$S$451,9,FALSE)</f>
        <v>16</v>
      </c>
      <c r="M30" t="str">
        <f>VLOOKUP($D30,metadata!$B$2:$S$451,10,FALSE)</f>
        <v/>
      </c>
      <c r="N30" t="str">
        <f>VLOOKUP($D30,metadata!$B$2:$S$451,11,FALSE)</f>
        <v>Wyeomyia smithii</v>
      </c>
      <c r="O30" t="str">
        <f>VLOOKUP($D30,metadata!$B$2:$S$451,12,FALSE)</f>
        <v>diptera</v>
      </c>
      <c r="P30" t="str">
        <f>VLOOKUP($D30,metadata!$B$2:$S$451,13,FALSE)</f>
        <v/>
      </c>
      <c r="Q30" t="str">
        <f>VLOOKUP($D30,metadata!$B$2:$S$451,14,FALSE)</f>
        <v/>
      </c>
      <c r="R30" t="str">
        <f>VLOOKUP($D30,metadata!$B$2:$S$451,15,FALSE)</f>
        <v/>
      </c>
      <c r="S30" t="str">
        <f>VLOOKUP($D30,metadata!$B$2:$S$451,16,FALSE)</f>
        <v/>
      </c>
      <c r="T30" t="str">
        <f>VLOOKUP($D30,metadata!$B$2:$S$451,17,FALSE)</f>
        <v/>
      </c>
      <c r="U30" t="str">
        <f>VLOOKUP($D30,metadata!$B$2:$S$451,18,FALSE)</f>
        <v/>
      </c>
      <c r="V30" t="str">
        <f>VLOOKUP($D30,metadata!$B$2:$Z$451,19,FALSE)</f>
        <v/>
      </c>
      <c r="W30" t="str">
        <f>VLOOKUP($D30,metadata!$B$2:$Z$451,20,FALSE)</f>
        <v/>
      </c>
      <c r="X30" t="str">
        <f>VLOOKUP($D30,metadata!$B$2:$Z$451,21,FALSE)</f>
        <v/>
      </c>
      <c r="Y30" t="str">
        <f>VLOOKUP($D30,metadata!$B$2:$Z$451,22,FALSE)</f>
        <v/>
      </c>
      <c r="Z30" t="str">
        <f>VLOOKUP($D30,metadata!$B$2:$Z$451,23,FALSE)</f>
        <v/>
      </c>
      <c r="AA30" t="str">
        <f>VLOOKUP($D30,metadata!$B$2:$Z$451,24,FALSE)</f>
        <v/>
      </c>
      <c r="AB30" t="str">
        <f>VLOOKUP($D30,metadata!$B$2:$Z$451,25,FALSE)</f>
        <v/>
      </c>
      <c r="AF30" t="str">
        <f t="shared" si="1"/>
        <v>NA</v>
      </c>
    </row>
    <row r="31" spans="1:32" hidden="1" x14ac:dyDescent="0.3">
      <c r="A31">
        <f>A30+metadata!J30</f>
        <v>380</v>
      </c>
      <c r="B31" t="str">
        <f>metadata!B31</f>
        <v>3-Manosque</v>
      </c>
      <c r="C31">
        <v>30</v>
      </c>
      <c r="D31" s="4" t="str">
        <f t="shared" si="0"/>
        <v>2-</v>
      </c>
      <c r="E31" t="str">
        <f>VLOOKUP($D31,metadata!$B$2:$S$451,2,FALSE)</f>
        <v>BRADSHAW, WE</v>
      </c>
      <c r="F31" t="str">
        <f>VLOOKUP($D31,metadata!$B$2:$S$451,3,FALSE)</f>
        <v>GEOGRAPHY OF PHOTOPERIODIC RESPONSE IN DIAPAUSING MOSQUITO</v>
      </c>
      <c r="G31" t="str">
        <f>VLOOKUP($D31,metadata!$B$2:$S$451,4,FALSE)</f>
        <v>10.1038/262384b0</v>
      </c>
      <c r="H31" t="str">
        <f>VLOOKUP($D31,metadata!$B$2:$S$451,5,FALSE)</f>
        <v>y-askfordata</v>
      </c>
      <c r="I31" t="str">
        <f>VLOOKUP($D31,metadata!$B$2:$S$451,6,FALSE)</f>
        <v>a</v>
      </c>
      <c r="J31" t="str">
        <f>VLOOKUP($D31,metadata!$B$2:$S$451,7,FALSE)</f>
        <v>i</v>
      </c>
      <c r="K31">
        <f>VLOOKUP($D31,metadata!$B$2:$S$451,8,FALSE)</f>
        <v>22</v>
      </c>
      <c r="L31">
        <f>VLOOKUP($D31,metadata!$B$2:$S$451,9,FALSE)</f>
        <v>16</v>
      </c>
      <c r="M31" t="str">
        <f>VLOOKUP($D31,metadata!$B$2:$S$451,10,FALSE)</f>
        <v/>
      </c>
      <c r="N31" t="str">
        <f>VLOOKUP($D31,metadata!$B$2:$S$451,11,FALSE)</f>
        <v>Wyeomyia smithii</v>
      </c>
      <c r="O31" t="str">
        <f>VLOOKUP($D31,metadata!$B$2:$S$451,12,FALSE)</f>
        <v>diptera</v>
      </c>
      <c r="P31" t="str">
        <f>VLOOKUP($D31,metadata!$B$2:$S$451,13,FALSE)</f>
        <v/>
      </c>
      <c r="Q31" t="str">
        <f>VLOOKUP($D31,metadata!$B$2:$S$451,14,FALSE)</f>
        <v/>
      </c>
      <c r="R31" t="str">
        <f>VLOOKUP($D31,metadata!$B$2:$S$451,15,FALSE)</f>
        <v/>
      </c>
      <c r="S31" t="str">
        <f>VLOOKUP($D31,metadata!$B$2:$S$451,16,FALSE)</f>
        <v/>
      </c>
      <c r="T31" t="str">
        <f>VLOOKUP($D31,metadata!$B$2:$S$451,17,FALSE)</f>
        <v/>
      </c>
      <c r="U31" t="str">
        <f>VLOOKUP($D31,metadata!$B$2:$S$451,18,FALSE)</f>
        <v/>
      </c>
      <c r="V31" t="str">
        <f>VLOOKUP($D31,metadata!$B$2:$Z$451,19,FALSE)</f>
        <v/>
      </c>
      <c r="W31" t="str">
        <f>VLOOKUP($D31,metadata!$B$2:$Z$451,20,FALSE)</f>
        <v/>
      </c>
      <c r="X31" t="str">
        <f>VLOOKUP($D31,metadata!$B$2:$Z$451,21,FALSE)</f>
        <v/>
      </c>
      <c r="Y31" t="str">
        <f>VLOOKUP($D31,metadata!$B$2:$Z$451,22,FALSE)</f>
        <v/>
      </c>
      <c r="Z31" t="str">
        <f>VLOOKUP($D31,metadata!$B$2:$Z$451,23,FALSE)</f>
        <v/>
      </c>
      <c r="AA31" t="str">
        <f>VLOOKUP($D31,metadata!$B$2:$Z$451,24,FALSE)</f>
        <v/>
      </c>
      <c r="AB31" t="str">
        <f>VLOOKUP($D31,metadata!$B$2:$Z$451,25,FALSE)</f>
        <v/>
      </c>
      <c r="AF31" t="str">
        <f t="shared" si="1"/>
        <v>NA</v>
      </c>
    </row>
    <row r="32" spans="1:32" hidden="1" x14ac:dyDescent="0.3">
      <c r="A32">
        <f>A31+metadata!J31</f>
        <v>383</v>
      </c>
      <c r="B32" t="str">
        <f>metadata!B32</f>
        <v>3-Rennes</v>
      </c>
      <c r="C32">
        <v>31</v>
      </c>
      <c r="D32" s="4" t="str">
        <f t="shared" si="0"/>
        <v>2-</v>
      </c>
      <c r="E32" t="str">
        <f>VLOOKUP($D32,metadata!$B$2:$S$451,2,FALSE)</f>
        <v>BRADSHAW, WE</v>
      </c>
      <c r="F32" t="str">
        <f>VLOOKUP($D32,metadata!$B$2:$S$451,3,FALSE)</f>
        <v>GEOGRAPHY OF PHOTOPERIODIC RESPONSE IN DIAPAUSING MOSQUITO</v>
      </c>
      <c r="G32" t="str">
        <f>VLOOKUP($D32,metadata!$B$2:$S$451,4,FALSE)</f>
        <v>10.1038/262384b0</v>
      </c>
      <c r="H32" t="str">
        <f>VLOOKUP($D32,metadata!$B$2:$S$451,5,FALSE)</f>
        <v>y-askfordata</v>
      </c>
      <c r="I32" t="str">
        <f>VLOOKUP($D32,metadata!$B$2:$S$451,6,FALSE)</f>
        <v>a</v>
      </c>
      <c r="J32" t="str">
        <f>VLOOKUP($D32,metadata!$B$2:$S$451,7,FALSE)</f>
        <v>i</v>
      </c>
      <c r="K32">
        <f>VLOOKUP($D32,metadata!$B$2:$S$451,8,FALSE)</f>
        <v>22</v>
      </c>
      <c r="L32">
        <f>VLOOKUP($D32,metadata!$B$2:$S$451,9,FALSE)</f>
        <v>16</v>
      </c>
      <c r="M32" t="str">
        <f>VLOOKUP($D32,metadata!$B$2:$S$451,10,FALSE)</f>
        <v/>
      </c>
      <c r="N32" t="str">
        <f>VLOOKUP($D32,metadata!$B$2:$S$451,11,FALSE)</f>
        <v>Wyeomyia smithii</v>
      </c>
      <c r="O32" t="str">
        <f>VLOOKUP($D32,metadata!$B$2:$S$451,12,FALSE)</f>
        <v>diptera</v>
      </c>
      <c r="P32" t="str">
        <f>VLOOKUP($D32,metadata!$B$2:$S$451,13,FALSE)</f>
        <v/>
      </c>
      <c r="Q32" t="str">
        <f>VLOOKUP($D32,metadata!$B$2:$S$451,14,FALSE)</f>
        <v/>
      </c>
      <c r="R32" t="str">
        <f>VLOOKUP($D32,metadata!$B$2:$S$451,15,FALSE)</f>
        <v/>
      </c>
      <c r="S32" t="str">
        <f>VLOOKUP($D32,metadata!$B$2:$S$451,16,FALSE)</f>
        <v/>
      </c>
      <c r="T32" t="str">
        <f>VLOOKUP($D32,metadata!$B$2:$S$451,17,FALSE)</f>
        <v/>
      </c>
      <c r="U32" t="str">
        <f>VLOOKUP($D32,metadata!$B$2:$S$451,18,FALSE)</f>
        <v/>
      </c>
      <c r="V32" t="str">
        <f>VLOOKUP($D32,metadata!$B$2:$Z$451,19,FALSE)</f>
        <v/>
      </c>
      <c r="W32" t="str">
        <f>VLOOKUP($D32,metadata!$B$2:$Z$451,20,FALSE)</f>
        <v/>
      </c>
      <c r="X32" t="str">
        <f>VLOOKUP($D32,metadata!$B$2:$Z$451,21,FALSE)</f>
        <v/>
      </c>
      <c r="Y32" t="str">
        <f>VLOOKUP($D32,metadata!$B$2:$Z$451,22,FALSE)</f>
        <v/>
      </c>
      <c r="Z32" t="str">
        <f>VLOOKUP($D32,metadata!$B$2:$Z$451,23,FALSE)</f>
        <v/>
      </c>
      <c r="AA32" t="str">
        <f>VLOOKUP($D32,metadata!$B$2:$Z$451,24,FALSE)</f>
        <v/>
      </c>
      <c r="AB32" t="str">
        <f>VLOOKUP($D32,metadata!$B$2:$Z$451,25,FALSE)</f>
        <v/>
      </c>
      <c r="AF32" t="str">
        <f t="shared" si="1"/>
        <v>NA</v>
      </c>
    </row>
    <row r="33" spans="1:32" hidden="1" x14ac:dyDescent="0.3">
      <c r="A33">
        <f>A32+metadata!J32</f>
        <v>386</v>
      </c>
      <c r="B33" t="str">
        <f>metadata!B33</f>
        <v>3-Chambery</v>
      </c>
      <c r="C33">
        <v>32</v>
      </c>
      <c r="D33" s="4" t="str">
        <f t="shared" si="0"/>
        <v>2-</v>
      </c>
      <c r="E33" t="str">
        <f>VLOOKUP($D33,metadata!$B$2:$S$451,2,FALSE)</f>
        <v>BRADSHAW, WE</v>
      </c>
      <c r="F33" t="str">
        <f>VLOOKUP($D33,metadata!$B$2:$S$451,3,FALSE)</f>
        <v>GEOGRAPHY OF PHOTOPERIODIC RESPONSE IN DIAPAUSING MOSQUITO</v>
      </c>
      <c r="G33" t="str">
        <f>VLOOKUP($D33,metadata!$B$2:$S$451,4,FALSE)</f>
        <v>10.1038/262384b0</v>
      </c>
      <c r="H33" t="str">
        <f>VLOOKUP($D33,metadata!$B$2:$S$451,5,FALSE)</f>
        <v>y-askfordata</v>
      </c>
      <c r="I33" t="str">
        <f>VLOOKUP($D33,metadata!$B$2:$S$451,6,FALSE)</f>
        <v>a</v>
      </c>
      <c r="J33" t="str">
        <f>VLOOKUP($D33,metadata!$B$2:$S$451,7,FALSE)</f>
        <v>i</v>
      </c>
      <c r="K33">
        <f>VLOOKUP($D33,metadata!$B$2:$S$451,8,FALSE)</f>
        <v>22</v>
      </c>
      <c r="L33">
        <f>VLOOKUP($D33,metadata!$B$2:$S$451,9,FALSE)</f>
        <v>16</v>
      </c>
      <c r="M33" t="str">
        <f>VLOOKUP($D33,metadata!$B$2:$S$451,10,FALSE)</f>
        <v/>
      </c>
      <c r="N33" t="str">
        <f>VLOOKUP($D33,metadata!$B$2:$S$451,11,FALSE)</f>
        <v>Wyeomyia smithii</v>
      </c>
      <c r="O33" t="str">
        <f>VLOOKUP($D33,metadata!$B$2:$S$451,12,FALSE)</f>
        <v>diptera</v>
      </c>
      <c r="P33" t="str">
        <f>VLOOKUP($D33,metadata!$B$2:$S$451,13,FALSE)</f>
        <v/>
      </c>
      <c r="Q33" t="str">
        <f>VLOOKUP($D33,metadata!$B$2:$S$451,14,FALSE)</f>
        <v/>
      </c>
      <c r="R33" t="str">
        <f>VLOOKUP($D33,metadata!$B$2:$S$451,15,FALSE)</f>
        <v/>
      </c>
      <c r="S33" t="str">
        <f>VLOOKUP($D33,metadata!$B$2:$S$451,16,FALSE)</f>
        <v/>
      </c>
      <c r="T33" t="str">
        <f>VLOOKUP($D33,metadata!$B$2:$S$451,17,FALSE)</f>
        <v/>
      </c>
      <c r="U33" t="str">
        <f>VLOOKUP($D33,metadata!$B$2:$S$451,18,FALSE)</f>
        <v/>
      </c>
      <c r="V33" t="str">
        <f>VLOOKUP($D33,metadata!$B$2:$Z$451,19,FALSE)</f>
        <v/>
      </c>
      <c r="W33" t="str">
        <f>VLOOKUP($D33,metadata!$B$2:$Z$451,20,FALSE)</f>
        <v/>
      </c>
      <c r="X33" t="str">
        <f>VLOOKUP($D33,metadata!$B$2:$Z$451,21,FALSE)</f>
        <v/>
      </c>
      <c r="Y33" t="str">
        <f>VLOOKUP($D33,metadata!$B$2:$Z$451,22,FALSE)</f>
        <v/>
      </c>
      <c r="Z33" t="str">
        <f>VLOOKUP($D33,metadata!$B$2:$Z$451,23,FALSE)</f>
        <v/>
      </c>
      <c r="AA33" t="str">
        <f>VLOOKUP($D33,metadata!$B$2:$Z$451,24,FALSE)</f>
        <v/>
      </c>
      <c r="AB33" t="str">
        <f>VLOOKUP($D33,metadata!$B$2:$Z$451,25,FALSE)</f>
        <v/>
      </c>
      <c r="AF33" t="str">
        <f t="shared" si="1"/>
        <v>NA</v>
      </c>
    </row>
    <row r="34" spans="1:32" hidden="1" x14ac:dyDescent="0.3">
      <c r="A34">
        <f>A33+metadata!J33</f>
        <v>389</v>
      </c>
      <c r="B34" t="str">
        <f>metadata!B34</f>
        <v>4-</v>
      </c>
      <c r="C34">
        <v>33</v>
      </c>
      <c r="D34" s="4" t="str">
        <f t="shared" si="0"/>
        <v>2-</v>
      </c>
      <c r="E34" t="str">
        <f>VLOOKUP($D34,metadata!$B$2:$S$451,2,FALSE)</f>
        <v>BRADSHAW, WE</v>
      </c>
      <c r="F34" t="str">
        <f>VLOOKUP($D34,metadata!$B$2:$S$451,3,FALSE)</f>
        <v>GEOGRAPHY OF PHOTOPERIODIC RESPONSE IN DIAPAUSING MOSQUITO</v>
      </c>
      <c r="G34" t="str">
        <f>VLOOKUP($D34,metadata!$B$2:$S$451,4,FALSE)</f>
        <v>10.1038/262384b0</v>
      </c>
      <c r="H34" t="str">
        <f>VLOOKUP($D34,metadata!$B$2:$S$451,5,FALSE)</f>
        <v>y-askfordata</v>
      </c>
      <c r="I34" t="str">
        <f>VLOOKUP($D34,metadata!$B$2:$S$451,6,FALSE)</f>
        <v>a</v>
      </c>
      <c r="J34" t="str">
        <f>VLOOKUP($D34,metadata!$B$2:$S$451,7,FALSE)</f>
        <v>i</v>
      </c>
      <c r="K34">
        <f>VLOOKUP($D34,metadata!$B$2:$S$451,8,FALSE)</f>
        <v>22</v>
      </c>
      <c r="L34">
        <f>VLOOKUP($D34,metadata!$B$2:$S$451,9,FALSE)</f>
        <v>16</v>
      </c>
      <c r="M34" t="str">
        <f>VLOOKUP($D34,metadata!$B$2:$S$451,10,FALSE)</f>
        <v/>
      </c>
      <c r="N34" t="str">
        <f>VLOOKUP($D34,metadata!$B$2:$S$451,11,FALSE)</f>
        <v>Wyeomyia smithii</v>
      </c>
      <c r="O34" t="str">
        <f>VLOOKUP($D34,metadata!$B$2:$S$451,12,FALSE)</f>
        <v>diptera</v>
      </c>
      <c r="P34" t="str">
        <f>VLOOKUP($D34,metadata!$B$2:$S$451,13,FALSE)</f>
        <v/>
      </c>
      <c r="Q34" t="str">
        <f>VLOOKUP($D34,metadata!$B$2:$S$451,14,FALSE)</f>
        <v/>
      </c>
      <c r="R34" t="str">
        <f>VLOOKUP($D34,metadata!$B$2:$S$451,15,FALSE)</f>
        <v/>
      </c>
      <c r="S34" t="str">
        <f>VLOOKUP($D34,metadata!$B$2:$S$451,16,FALSE)</f>
        <v/>
      </c>
      <c r="T34" t="str">
        <f>VLOOKUP($D34,metadata!$B$2:$S$451,17,FALSE)</f>
        <v/>
      </c>
      <c r="U34" t="str">
        <f>VLOOKUP($D34,metadata!$B$2:$S$451,18,FALSE)</f>
        <v/>
      </c>
      <c r="V34" t="str">
        <f>VLOOKUP($D34,metadata!$B$2:$Z$451,19,FALSE)</f>
        <v/>
      </c>
      <c r="W34" t="str">
        <f>VLOOKUP($D34,metadata!$B$2:$Z$451,20,FALSE)</f>
        <v/>
      </c>
      <c r="X34" t="str">
        <f>VLOOKUP($D34,metadata!$B$2:$Z$451,21,FALSE)</f>
        <v/>
      </c>
      <c r="Y34" t="str">
        <f>VLOOKUP($D34,metadata!$B$2:$Z$451,22,FALSE)</f>
        <v/>
      </c>
      <c r="Z34" t="str">
        <f>VLOOKUP($D34,metadata!$B$2:$Z$451,23,FALSE)</f>
        <v/>
      </c>
      <c r="AA34" t="str">
        <f>VLOOKUP($D34,metadata!$B$2:$Z$451,24,FALSE)</f>
        <v/>
      </c>
      <c r="AB34" t="str">
        <f>VLOOKUP($D34,metadata!$B$2:$Z$451,25,FALSE)</f>
        <v/>
      </c>
      <c r="AF34" t="str">
        <f t="shared" si="1"/>
        <v>NA</v>
      </c>
    </row>
    <row r="35" spans="1:32" hidden="1" x14ac:dyDescent="0.3">
      <c r="A35">
        <f>A34+metadata!J34</f>
        <v>389</v>
      </c>
      <c r="B35" t="str">
        <f>metadata!B35</f>
        <v>4-</v>
      </c>
      <c r="C35">
        <v>34</v>
      </c>
      <c r="D35" s="4" t="str">
        <f t="shared" si="0"/>
        <v>2-</v>
      </c>
      <c r="E35" t="str">
        <f>VLOOKUP($D35,metadata!$B$2:$S$451,2,FALSE)</f>
        <v>BRADSHAW, WE</v>
      </c>
      <c r="F35" t="str">
        <f>VLOOKUP($D35,metadata!$B$2:$S$451,3,FALSE)</f>
        <v>GEOGRAPHY OF PHOTOPERIODIC RESPONSE IN DIAPAUSING MOSQUITO</v>
      </c>
      <c r="G35" t="str">
        <f>VLOOKUP($D35,metadata!$B$2:$S$451,4,FALSE)</f>
        <v>10.1038/262384b0</v>
      </c>
      <c r="H35" t="str">
        <f>VLOOKUP($D35,metadata!$B$2:$S$451,5,FALSE)</f>
        <v>y-askfordata</v>
      </c>
      <c r="I35" t="str">
        <f>VLOOKUP($D35,metadata!$B$2:$S$451,6,FALSE)</f>
        <v>a</v>
      </c>
      <c r="J35" t="str">
        <f>VLOOKUP($D35,metadata!$B$2:$S$451,7,FALSE)</f>
        <v>i</v>
      </c>
      <c r="K35">
        <f>VLOOKUP($D35,metadata!$B$2:$S$451,8,FALSE)</f>
        <v>22</v>
      </c>
      <c r="L35">
        <f>VLOOKUP($D35,metadata!$B$2:$S$451,9,FALSE)</f>
        <v>16</v>
      </c>
      <c r="M35" t="str">
        <f>VLOOKUP($D35,metadata!$B$2:$S$451,10,FALSE)</f>
        <v/>
      </c>
      <c r="N35" t="str">
        <f>VLOOKUP($D35,metadata!$B$2:$S$451,11,FALSE)</f>
        <v>Wyeomyia smithii</v>
      </c>
      <c r="O35" t="str">
        <f>VLOOKUP($D35,metadata!$B$2:$S$451,12,FALSE)</f>
        <v>diptera</v>
      </c>
      <c r="P35" t="str">
        <f>VLOOKUP($D35,metadata!$B$2:$S$451,13,FALSE)</f>
        <v/>
      </c>
      <c r="Q35" t="str">
        <f>VLOOKUP($D35,metadata!$B$2:$S$451,14,FALSE)</f>
        <v/>
      </c>
      <c r="R35" t="str">
        <f>VLOOKUP($D35,metadata!$B$2:$S$451,15,FALSE)</f>
        <v/>
      </c>
      <c r="S35" t="str">
        <f>VLOOKUP($D35,metadata!$B$2:$S$451,16,FALSE)</f>
        <v/>
      </c>
      <c r="T35" t="str">
        <f>VLOOKUP($D35,metadata!$B$2:$S$451,17,FALSE)</f>
        <v/>
      </c>
      <c r="U35" t="str">
        <f>VLOOKUP($D35,metadata!$B$2:$S$451,18,FALSE)</f>
        <v/>
      </c>
      <c r="V35" t="str">
        <f>VLOOKUP($D35,metadata!$B$2:$Z$451,19,FALSE)</f>
        <v/>
      </c>
      <c r="W35" t="str">
        <f>VLOOKUP($D35,metadata!$B$2:$Z$451,20,FALSE)</f>
        <v/>
      </c>
      <c r="X35" t="str">
        <f>VLOOKUP($D35,metadata!$B$2:$Z$451,21,FALSE)</f>
        <v/>
      </c>
      <c r="Y35" t="str">
        <f>VLOOKUP($D35,metadata!$B$2:$Z$451,22,FALSE)</f>
        <v/>
      </c>
      <c r="Z35" t="str">
        <f>VLOOKUP($D35,metadata!$B$2:$Z$451,23,FALSE)</f>
        <v/>
      </c>
      <c r="AA35" t="str">
        <f>VLOOKUP($D35,metadata!$B$2:$Z$451,24,FALSE)</f>
        <v/>
      </c>
      <c r="AB35" t="str">
        <f>VLOOKUP($D35,metadata!$B$2:$Z$451,25,FALSE)</f>
        <v/>
      </c>
      <c r="AF35" t="str">
        <f t="shared" si="1"/>
        <v>NA</v>
      </c>
    </row>
    <row r="36" spans="1:32" hidden="1" x14ac:dyDescent="0.3">
      <c r="A36">
        <f>A35+metadata!J35</f>
        <v>389</v>
      </c>
      <c r="B36" t="str">
        <f>metadata!B36</f>
        <v>4-</v>
      </c>
      <c r="C36">
        <v>35</v>
      </c>
      <c r="D36" s="4" t="str">
        <f t="shared" si="0"/>
        <v>2-</v>
      </c>
      <c r="E36" t="str">
        <f>VLOOKUP($D36,metadata!$B$2:$S$451,2,FALSE)</f>
        <v>BRADSHAW, WE</v>
      </c>
      <c r="F36" t="str">
        <f>VLOOKUP($D36,metadata!$B$2:$S$451,3,FALSE)</f>
        <v>GEOGRAPHY OF PHOTOPERIODIC RESPONSE IN DIAPAUSING MOSQUITO</v>
      </c>
      <c r="G36" t="str">
        <f>VLOOKUP($D36,metadata!$B$2:$S$451,4,FALSE)</f>
        <v>10.1038/262384b0</v>
      </c>
      <c r="H36" t="str">
        <f>VLOOKUP($D36,metadata!$B$2:$S$451,5,FALSE)</f>
        <v>y-askfordata</v>
      </c>
      <c r="I36" t="str">
        <f>VLOOKUP($D36,metadata!$B$2:$S$451,6,FALSE)</f>
        <v>a</v>
      </c>
      <c r="J36" t="str">
        <f>VLOOKUP($D36,metadata!$B$2:$S$451,7,FALSE)</f>
        <v>i</v>
      </c>
      <c r="K36">
        <f>VLOOKUP($D36,metadata!$B$2:$S$451,8,FALSE)</f>
        <v>22</v>
      </c>
      <c r="L36">
        <f>VLOOKUP($D36,metadata!$B$2:$S$451,9,FALSE)</f>
        <v>16</v>
      </c>
      <c r="M36" t="str">
        <f>VLOOKUP($D36,metadata!$B$2:$S$451,10,FALSE)</f>
        <v/>
      </c>
      <c r="N36" t="str">
        <f>VLOOKUP($D36,metadata!$B$2:$S$451,11,FALSE)</f>
        <v>Wyeomyia smithii</v>
      </c>
      <c r="O36" t="str">
        <f>VLOOKUP($D36,metadata!$B$2:$S$451,12,FALSE)</f>
        <v>diptera</v>
      </c>
      <c r="P36" t="str">
        <f>VLOOKUP($D36,metadata!$B$2:$S$451,13,FALSE)</f>
        <v/>
      </c>
      <c r="Q36" t="str">
        <f>VLOOKUP($D36,metadata!$B$2:$S$451,14,FALSE)</f>
        <v/>
      </c>
      <c r="R36" t="str">
        <f>VLOOKUP($D36,metadata!$B$2:$S$451,15,FALSE)</f>
        <v/>
      </c>
      <c r="S36" t="str">
        <f>VLOOKUP($D36,metadata!$B$2:$S$451,16,FALSE)</f>
        <v/>
      </c>
      <c r="T36" t="str">
        <f>VLOOKUP($D36,metadata!$B$2:$S$451,17,FALSE)</f>
        <v/>
      </c>
      <c r="U36" t="str">
        <f>VLOOKUP($D36,metadata!$B$2:$S$451,18,FALSE)</f>
        <v/>
      </c>
      <c r="V36" t="str">
        <f>VLOOKUP($D36,metadata!$B$2:$Z$451,19,FALSE)</f>
        <v/>
      </c>
      <c r="W36" t="str">
        <f>VLOOKUP($D36,metadata!$B$2:$Z$451,20,FALSE)</f>
        <v/>
      </c>
      <c r="X36" t="str">
        <f>VLOOKUP($D36,metadata!$B$2:$Z$451,21,FALSE)</f>
        <v/>
      </c>
      <c r="Y36" t="str">
        <f>VLOOKUP($D36,metadata!$B$2:$Z$451,22,FALSE)</f>
        <v/>
      </c>
      <c r="Z36" t="str">
        <f>VLOOKUP($D36,metadata!$B$2:$Z$451,23,FALSE)</f>
        <v/>
      </c>
      <c r="AA36" t="str">
        <f>VLOOKUP($D36,metadata!$B$2:$Z$451,24,FALSE)</f>
        <v/>
      </c>
      <c r="AB36" t="str">
        <f>VLOOKUP($D36,metadata!$B$2:$Z$451,25,FALSE)</f>
        <v/>
      </c>
      <c r="AF36" t="str">
        <f t="shared" si="1"/>
        <v>NA</v>
      </c>
    </row>
    <row r="37" spans="1:32" hidden="1" x14ac:dyDescent="0.3">
      <c r="A37">
        <f>A36+metadata!J36</f>
        <v>389</v>
      </c>
      <c r="B37" t="str">
        <f>metadata!B37</f>
        <v>4-</v>
      </c>
      <c r="C37">
        <v>36</v>
      </c>
      <c r="D37" s="4" t="str">
        <f t="shared" si="0"/>
        <v>2-</v>
      </c>
      <c r="E37" t="str">
        <f>VLOOKUP($D37,metadata!$B$2:$S$451,2,FALSE)</f>
        <v>BRADSHAW, WE</v>
      </c>
      <c r="F37" t="str">
        <f>VLOOKUP($D37,metadata!$B$2:$S$451,3,FALSE)</f>
        <v>GEOGRAPHY OF PHOTOPERIODIC RESPONSE IN DIAPAUSING MOSQUITO</v>
      </c>
      <c r="G37" t="str">
        <f>VLOOKUP($D37,metadata!$B$2:$S$451,4,FALSE)</f>
        <v>10.1038/262384b0</v>
      </c>
      <c r="H37" t="str">
        <f>VLOOKUP($D37,metadata!$B$2:$S$451,5,FALSE)</f>
        <v>y-askfordata</v>
      </c>
      <c r="I37" t="str">
        <f>VLOOKUP($D37,metadata!$B$2:$S$451,6,FALSE)</f>
        <v>a</v>
      </c>
      <c r="J37" t="str">
        <f>VLOOKUP($D37,metadata!$B$2:$S$451,7,FALSE)</f>
        <v>i</v>
      </c>
      <c r="K37">
        <f>VLOOKUP($D37,metadata!$B$2:$S$451,8,FALSE)</f>
        <v>22</v>
      </c>
      <c r="L37">
        <f>VLOOKUP($D37,metadata!$B$2:$S$451,9,FALSE)</f>
        <v>16</v>
      </c>
      <c r="M37" t="str">
        <f>VLOOKUP($D37,metadata!$B$2:$S$451,10,FALSE)</f>
        <v/>
      </c>
      <c r="N37" t="str">
        <f>VLOOKUP($D37,metadata!$B$2:$S$451,11,FALSE)</f>
        <v>Wyeomyia smithii</v>
      </c>
      <c r="O37" t="str">
        <f>VLOOKUP($D37,metadata!$B$2:$S$451,12,FALSE)</f>
        <v>diptera</v>
      </c>
      <c r="P37" t="str">
        <f>VLOOKUP($D37,metadata!$B$2:$S$451,13,FALSE)</f>
        <v/>
      </c>
      <c r="Q37" t="str">
        <f>VLOOKUP($D37,metadata!$B$2:$S$451,14,FALSE)</f>
        <v/>
      </c>
      <c r="R37" t="str">
        <f>VLOOKUP($D37,metadata!$B$2:$S$451,15,FALSE)</f>
        <v/>
      </c>
      <c r="S37" t="str">
        <f>VLOOKUP($D37,metadata!$B$2:$S$451,16,FALSE)</f>
        <v/>
      </c>
      <c r="T37" t="str">
        <f>VLOOKUP($D37,metadata!$B$2:$S$451,17,FALSE)</f>
        <v/>
      </c>
      <c r="U37" t="str">
        <f>VLOOKUP($D37,metadata!$B$2:$S$451,18,FALSE)</f>
        <v/>
      </c>
      <c r="V37" t="str">
        <f>VLOOKUP($D37,metadata!$B$2:$Z$451,19,FALSE)</f>
        <v/>
      </c>
      <c r="W37" t="str">
        <f>VLOOKUP($D37,metadata!$B$2:$Z$451,20,FALSE)</f>
        <v/>
      </c>
      <c r="X37" t="str">
        <f>VLOOKUP($D37,metadata!$B$2:$Z$451,21,FALSE)</f>
        <v/>
      </c>
      <c r="Y37" t="str">
        <f>VLOOKUP($D37,metadata!$B$2:$Z$451,22,FALSE)</f>
        <v/>
      </c>
      <c r="Z37" t="str">
        <f>VLOOKUP($D37,metadata!$B$2:$Z$451,23,FALSE)</f>
        <v/>
      </c>
      <c r="AA37" t="str">
        <f>VLOOKUP($D37,metadata!$B$2:$Z$451,24,FALSE)</f>
        <v/>
      </c>
      <c r="AB37" t="str">
        <f>VLOOKUP($D37,metadata!$B$2:$Z$451,25,FALSE)</f>
        <v/>
      </c>
      <c r="AF37" t="str">
        <f t="shared" si="1"/>
        <v>NA</v>
      </c>
    </row>
    <row r="38" spans="1:32" hidden="1" x14ac:dyDescent="0.3">
      <c r="A38">
        <f>A37+metadata!J37</f>
        <v>389</v>
      </c>
      <c r="B38" t="str">
        <f>metadata!B38</f>
        <v>4-</v>
      </c>
      <c r="C38">
        <v>37</v>
      </c>
      <c r="D38" s="4" t="str">
        <f t="shared" si="0"/>
        <v>2-</v>
      </c>
      <c r="E38" t="str">
        <f>VLOOKUP($D38,metadata!$B$2:$S$451,2,FALSE)</f>
        <v>BRADSHAW, WE</v>
      </c>
      <c r="F38" t="str">
        <f>VLOOKUP($D38,metadata!$B$2:$S$451,3,FALSE)</f>
        <v>GEOGRAPHY OF PHOTOPERIODIC RESPONSE IN DIAPAUSING MOSQUITO</v>
      </c>
      <c r="G38" t="str">
        <f>VLOOKUP($D38,metadata!$B$2:$S$451,4,FALSE)</f>
        <v>10.1038/262384b0</v>
      </c>
      <c r="H38" t="str">
        <f>VLOOKUP($D38,metadata!$B$2:$S$451,5,FALSE)</f>
        <v>y-askfordata</v>
      </c>
      <c r="I38" t="str">
        <f>VLOOKUP($D38,metadata!$B$2:$S$451,6,FALSE)</f>
        <v>a</v>
      </c>
      <c r="J38" t="str">
        <f>VLOOKUP($D38,metadata!$B$2:$S$451,7,FALSE)</f>
        <v>i</v>
      </c>
      <c r="K38">
        <f>VLOOKUP($D38,metadata!$B$2:$S$451,8,FALSE)</f>
        <v>22</v>
      </c>
      <c r="L38">
        <f>VLOOKUP($D38,metadata!$B$2:$S$451,9,FALSE)</f>
        <v>16</v>
      </c>
      <c r="M38" t="str">
        <f>VLOOKUP($D38,metadata!$B$2:$S$451,10,FALSE)</f>
        <v/>
      </c>
      <c r="N38" t="str">
        <f>VLOOKUP($D38,metadata!$B$2:$S$451,11,FALSE)</f>
        <v>Wyeomyia smithii</v>
      </c>
      <c r="O38" t="str">
        <f>VLOOKUP($D38,metadata!$B$2:$S$451,12,FALSE)</f>
        <v>diptera</v>
      </c>
      <c r="P38" t="str">
        <f>VLOOKUP($D38,metadata!$B$2:$S$451,13,FALSE)</f>
        <v/>
      </c>
      <c r="Q38" t="str">
        <f>VLOOKUP($D38,metadata!$B$2:$S$451,14,FALSE)</f>
        <v/>
      </c>
      <c r="R38" t="str">
        <f>VLOOKUP($D38,metadata!$B$2:$S$451,15,FALSE)</f>
        <v/>
      </c>
      <c r="S38" t="str">
        <f>VLOOKUP($D38,metadata!$B$2:$S$451,16,FALSE)</f>
        <v/>
      </c>
      <c r="T38" t="str">
        <f>VLOOKUP($D38,metadata!$B$2:$S$451,17,FALSE)</f>
        <v/>
      </c>
      <c r="U38" t="str">
        <f>VLOOKUP($D38,metadata!$B$2:$S$451,18,FALSE)</f>
        <v/>
      </c>
      <c r="V38" t="str">
        <f>VLOOKUP($D38,metadata!$B$2:$Z$451,19,FALSE)</f>
        <v/>
      </c>
      <c r="W38" t="str">
        <f>VLOOKUP($D38,metadata!$B$2:$Z$451,20,FALSE)</f>
        <v/>
      </c>
      <c r="X38" t="str">
        <f>VLOOKUP($D38,metadata!$B$2:$Z$451,21,FALSE)</f>
        <v/>
      </c>
      <c r="Y38" t="str">
        <f>VLOOKUP($D38,metadata!$B$2:$Z$451,22,FALSE)</f>
        <v/>
      </c>
      <c r="Z38" t="str">
        <f>VLOOKUP($D38,metadata!$B$2:$Z$451,23,FALSE)</f>
        <v/>
      </c>
      <c r="AA38" t="str">
        <f>VLOOKUP($D38,metadata!$B$2:$Z$451,24,FALSE)</f>
        <v/>
      </c>
      <c r="AB38" t="str">
        <f>VLOOKUP($D38,metadata!$B$2:$Z$451,25,FALSE)</f>
        <v/>
      </c>
      <c r="AF38" t="str">
        <f t="shared" si="1"/>
        <v>NA</v>
      </c>
    </row>
    <row r="39" spans="1:32" hidden="1" x14ac:dyDescent="0.3">
      <c r="A39">
        <f>A38+metadata!J38</f>
        <v>389</v>
      </c>
      <c r="B39" t="str">
        <f>metadata!B39</f>
        <v>4-</v>
      </c>
      <c r="C39">
        <v>38</v>
      </c>
      <c r="D39" s="4" t="str">
        <f t="shared" si="0"/>
        <v>2-</v>
      </c>
      <c r="E39" t="str">
        <f>VLOOKUP($D39,metadata!$B$2:$S$451,2,FALSE)</f>
        <v>BRADSHAW, WE</v>
      </c>
      <c r="F39" t="str">
        <f>VLOOKUP($D39,metadata!$B$2:$S$451,3,FALSE)</f>
        <v>GEOGRAPHY OF PHOTOPERIODIC RESPONSE IN DIAPAUSING MOSQUITO</v>
      </c>
      <c r="G39" t="str">
        <f>VLOOKUP($D39,metadata!$B$2:$S$451,4,FALSE)</f>
        <v>10.1038/262384b0</v>
      </c>
      <c r="H39" t="str">
        <f>VLOOKUP($D39,metadata!$B$2:$S$451,5,FALSE)</f>
        <v>y-askfordata</v>
      </c>
      <c r="I39" t="str">
        <f>VLOOKUP($D39,metadata!$B$2:$S$451,6,FALSE)</f>
        <v>a</v>
      </c>
      <c r="J39" t="str">
        <f>VLOOKUP($D39,metadata!$B$2:$S$451,7,FALSE)</f>
        <v>i</v>
      </c>
      <c r="K39">
        <f>VLOOKUP($D39,metadata!$B$2:$S$451,8,FALSE)</f>
        <v>22</v>
      </c>
      <c r="L39">
        <f>VLOOKUP($D39,metadata!$B$2:$S$451,9,FALSE)</f>
        <v>16</v>
      </c>
      <c r="M39" t="str">
        <f>VLOOKUP($D39,metadata!$B$2:$S$451,10,FALSE)</f>
        <v/>
      </c>
      <c r="N39" t="str">
        <f>VLOOKUP($D39,metadata!$B$2:$S$451,11,FALSE)</f>
        <v>Wyeomyia smithii</v>
      </c>
      <c r="O39" t="str">
        <f>VLOOKUP($D39,metadata!$B$2:$S$451,12,FALSE)</f>
        <v>diptera</v>
      </c>
      <c r="P39" t="str">
        <f>VLOOKUP($D39,metadata!$B$2:$S$451,13,FALSE)</f>
        <v/>
      </c>
      <c r="Q39" t="str">
        <f>VLOOKUP($D39,metadata!$B$2:$S$451,14,FALSE)</f>
        <v/>
      </c>
      <c r="R39" t="str">
        <f>VLOOKUP($D39,metadata!$B$2:$S$451,15,FALSE)</f>
        <v/>
      </c>
      <c r="S39" t="str">
        <f>VLOOKUP($D39,metadata!$B$2:$S$451,16,FALSE)</f>
        <v/>
      </c>
      <c r="T39" t="str">
        <f>VLOOKUP($D39,metadata!$B$2:$S$451,17,FALSE)</f>
        <v/>
      </c>
      <c r="U39" t="str">
        <f>VLOOKUP($D39,metadata!$B$2:$S$451,18,FALSE)</f>
        <v/>
      </c>
      <c r="V39" t="str">
        <f>VLOOKUP($D39,metadata!$B$2:$Z$451,19,FALSE)</f>
        <v/>
      </c>
      <c r="W39" t="str">
        <f>VLOOKUP($D39,metadata!$B$2:$Z$451,20,FALSE)</f>
        <v/>
      </c>
      <c r="X39" t="str">
        <f>VLOOKUP($D39,metadata!$B$2:$Z$451,21,FALSE)</f>
        <v/>
      </c>
      <c r="Y39" t="str">
        <f>VLOOKUP($D39,metadata!$B$2:$Z$451,22,FALSE)</f>
        <v/>
      </c>
      <c r="Z39" t="str">
        <f>VLOOKUP($D39,metadata!$B$2:$Z$451,23,FALSE)</f>
        <v/>
      </c>
      <c r="AA39" t="str">
        <f>VLOOKUP($D39,metadata!$B$2:$Z$451,24,FALSE)</f>
        <v/>
      </c>
      <c r="AB39" t="str">
        <f>VLOOKUP($D39,metadata!$B$2:$Z$451,25,FALSE)</f>
        <v/>
      </c>
      <c r="AF39" t="str">
        <f t="shared" si="1"/>
        <v>NA</v>
      </c>
    </row>
    <row r="40" spans="1:32" hidden="1" x14ac:dyDescent="0.3">
      <c r="A40">
        <f>A39+metadata!J39</f>
        <v>389</v>
      </c>
      <c r="B40" t="str">
        <f>metadata!B40</f>
        <v>5-Guangzhou</v>
      </c>
      <c r="C40">
        <v>39</v>
      </c>
      <c r="D40" s="4" t="str">
        <f t="shared" si="0"/>
        <v>2-</v>
      </c>
      <c r="E40" t="str">
        <f>VLOOKUP($D40,metadata!$B$2:$S$451,2,FALSE)</f>
        <v>BRADSHAW, WE</v>
      </c>
      <c r="F40" t="str">
        <f>VLOOKUP($D40,metadata!$B$2:$S$451,3,FALSE)</f>
        <v>GEOGRAPHY OF PHOTOPERIODIC RESPONSE IN DIAPAUSING MOSQUITO</v>
      </c>
      <c r="G40" t="str">
        <f>VLOOKUP($D40,metadata!$B$2:$S$451,4,FALSE)</f>
        <v>10.1038/262384b0</v>
      </c>
      <c r="H40" t="str">
        <f>VLOOKUP($D40,metadata!$B$2:$S$451,5,FALSE)</f>
        <v>y-askfordata</v>
      </c>
      <c r="I40" t="str">
        <f>VLOOKUP($D40,metadata!$B$2:$S$451,6,FALSE)</f>
        <v>a</v>
      </c>
      <c r="J40" t="str">
        <f>VLOOKUP($D40,metadata!$B$2:$S$451,7,FALSE)</f>
        <v>i</v>
      </c>
      <c r="K40">
        <f>VLOOKUP($D40,metadata!$B$2:$S$451,8,FALSE)</f>
        <v>22</v>
      </c>
      <c r="L40">
        <f>VLOOKUP($D40,metadata!$B$2:$S$451,9,FALSE)</f>
        <v>16</v>
      </c>
      <c r="M40" t="str">
        <f>VLOOKUP($D40,metadata!$B$2:$S$451,10,FALSE)</f>
        <v/>
      </c>
      <c r="N40" t="str">
        <f>VLOOKUP($D40,metadata!$B$2:$S$451,11,FALSE)</f>
        <v>Wyeomyia smithii</v>
      </c>
      <c r="O40" t="str">
        <f>VLOOKUP($D40,metadata!$B$2:$S$451,12,FALSE)</f>
        <v>diptera</v>
      </c>
      <c r="P40" t="str">
        <f>VLOOKUP($D40,metadata!$B$2:$S$451,13,FALSE)</f>
        <v/>
      </c>
      <c r="Q40" t="str">
        <f>VLOOKUP($D40,metadata!$B$2:$S$451,14,FALSE)</f>
        <v/>
      </c>
      <c r="R40" t="str">
        <f>VLOOKUP($D40,metadata!$B$2:$S$451,15,FALSE)</f>
        <v/>
      </c>
      <c r="S40" t="str">
        <f>VLOOKUP($D40,metadata!$B$2:$S$451,16,FALSE)</f>
        <v/>
      </c>
      <c r="T40" t="str">
        <f>VLOOKUP($D40,metadata!$B$2:$S$451,17,FALSE)</f>
        <v/>
      </c>
      <c r="U40" t="str">
        <f>VLOOKUP($D40,metadata!$B$2:$S$451,18,FALSE)</f>
        <v/>
      </c>
      <c r="V40" t="str">
        <f>VLOOKUP($D40,metadata!$B$2:$Z$451,19,FALSE)</f>
        <v/>
      </c>
      <c r="W40" t="str">
        <f>VLOOKUP($D40,metadata!$B$2:$Z$451,20,FALSE)</f>
        <v/>
      </c>
      <c r="X40" t="str">
        <f>VLOOKUP($D40,metadata!$B$2:$Z$451,21,FALSE)</f>
        <v/>
      </c>
      <c r="Y40" t="str">
        <f>VLOOKUP($D40,metadata!$B$2:$Z$451,22,FALSE)</f>
        <v/>
      </c>
      <c r="Z40" t="str">
        <f>VLOOKUP($D40,metadata!$B$2:$Z$451,23,FALSE)</f>
        <v/>
      </c>
      <c r="AA40" t="str">
        <f>VLOOKUP($D40,metadata!$B$2:$Z$451,24,FALSE)</f>
        <v/>
      </c>
      <c r="AF40" t="str">
        <f t="shared" si="1"/>
        <v>NA</v>
      </c>
    </row>
    <row r="41" spans="1:32" hidden="1" x14ac:dyDescent="0.3">
      <c r="A41">
        <f>A40+metadata!J40</f>
        <v>395</v>
      </c>
      <c r="B41" t="str">
        <f>metadata!B41</f>
        <v>5-Yongxiu</v>
      </c>
      <c r="C41">
        <v>40</v>
      </c>
      <c r="D41" s="4" t="str">
        <f t="shared" si="0"/>
        <v>2-</v>
      </c>
      <c r="E41" t="str">
        <f>VLOOKUP($D41,metadata!$B$2:$S$451,2,FALSE)</f>
        <v>BRADSHAW, WE</v>
      </c>
      <c r="F41" t="str">
        <f>VLOOKUP($D41,metadata!$B$2:$S$451,3,FALSE)</f>
        <v>GEOGRAPHY OF PHOTOPERIODIC RESPONSE IN DIAPAUSING MOSQUITO</v>
      </c>
      <c r="G41" t="str">
        <f>VLOOKUP($D41,metadata!$B$2:$S$451,4,FALSE)</f>
        <v>10.1038/262384b0</v>
      </c>
      <c r="H41" t="str">
        <f>VLOOKUP($D41,metadata!$B$2:$S$451,5,FALSE)</f>
        <v>y-askfordata</v>
      </c>
      <c r="I41" t="str">
        <f>VLOOKUP($D41,metadata!$B$2:$S$451,6,FALSE)</f>
        <v>a</v>
      </c>
      <c r="J41" t="str">
        <f>VLOOKUP($D41,metadata!$B$2:$S$451,7,FALSE)</f>
        <v>i</v>
      </c>
      <c r="K41">
        <f>VLOOKUP($D41,metadata!$B$2:$S$451,8,FALSE)</f>
        <v>22</v>
      </c>
      <c r="L41">
        <f>VLOOKUP($D41,metadata!$B$2:$S$451,9,FALSE)</f>
        <v>16</v>
      </c>
      <c r="M41" t="str">
        <f>VLOOKUP($D41,metadata!$B$2:$S$451,10,FALSE)</f>
        <v/>
      </c>
      <c r="N41" t="str">
        <f>VLOOKUP($D41,metadata!$B$2:$S$451,11,FALSE)</f>
        <v>Wyeomyia smithii</v>
      </c>
      <c r="O41" t="str">
        <f>VLOOKUP($D41,metadata!$B$2:$S$451,12,FALSE)</f>
        <v>diptera</v>
      </c>
      <c r="P41" t="str">
        <f>VLOOKUP($D41,metadata!$B$2:$S$451,13,FALSE)</f>
        <v/>
      </c>
      <c r="Q41" t="str">
        <f>VLOOKUP($D41,metadata!$B$2:$S$451,14,FALSE)</f>
        <v/>
      </c>
      <c r="R41" t="str">
        <f>VLOOKUP($D41,metadata!$B$2:$S$451,15,FALSE)</f>
        <v/>
      </c>
      <c r="S41" t="str">
        <f>VLOOKUP($D41,metadata!$B$2:$S$451,16,FALSE)</f>
        <v/>
      </c>
      <c r="T41" t="str">
        <f>VLOOKUP($D41,metadata!$B$2:$S$451,17,FALSE)</f>
        <v/>
      </c>
      <c r="U41" t="str">
        <f>VLOOKUP($D41,metadata!$B$2:$S$451,18,FALSE)</f>
        <v/>
      </c>
      <c r="V41" t="str">
        <f>VLOOKUP($D41,metadata!$B$2:$Z$451,19,FALSE)</f>
        <v/>
      </c>
      <c r="W41" t="str">
        <f>VLOOKUP($D41,metadata!$B$2:$Z$451,20,FALSE)</f>
        <v/>
      </c>
      <c r="X41" t="str">
        <f>VLOOKUP($D41,metadata!$B$2:$Z$451,21,FALSE)</f>
        <v/>
      </c>
      <c r="Y41" t="str">
        <f>VLOOKUP($D41,metadata!$B$2:$Z$451,22,FALSE)</f>
        <v/>
      </c>
      <c r="Z41" t="str">
        <f>VLOOKUP($D41,metadata!$B$2:$Z$451,23,FALSE)</f>
        <v/>
      </c>
      <c r="AA41" t="str">
        <f>VLOOKUP($D41,metadata!$B$2:$Z$451,24,FALSE)</f>
        <v/>
      </c>
      <c r="AF41" t="str">
        <f t="shared" si="1"/>
        <v>NA</v>
      </c>
    </row>
    <row r="42" spans="1:32" hidden="1" x14ac:dyDescent="0.3">
      <c r="A42">
        <f>A41+metadata!J41</f>
        <v>401</v>
      </c>
      <c r="B42" t="str">
        <f>metadata!B42</f>
        <v>5-Taian</v>
      </c>
      <c r="C42">
        <v>41</v>
      </c>
      <c r="D42" s="4" t="str">
        <f t="shared" si="0"/>
        <v>2-</v>
      </c>
      <c r="E42" t="str">
        <f>VLOOKUP($D42,metadata!$B$2:$S$451,2,FALSE)</f>
        <v>BRADSHAW, WE</v>
      </c>
      <c r="F42" t="str">
        <f>VLOOKUP($D42,metadata!$B$2:$S$451,3,FALSE)</f>
        <v>GEOGRAPHY OF PHOTOPERIODIC RESPONSE IN DIAPAUSING MOSQUITO</v>
      </c>
      <c r="G42" t="str">
        <f>VLOOKUP($D42,metadata!$B$2:$S$451,4,FALSE)</f>
        <v>10.1038/262384b0</v>
      </c>
      <c r="H42" t="str">
        <f>VLOOKUP($D42,metadata!$B$2:$S$451,5,FALSE)</f>
        <v>y-askfordata</v>
      </c>
      <c r="I42" t="str">
        <f>VLOOKUP($D42,metadata!$B$2:$S$451,6,FALSE)</f>
        <v>a</v>
      </c>
      <c r="J42" t="str">
        <f>VLOOKUP($D42,metadata!$B$2:$S$451,7,FALSE)</f>
        <v>i</v>
      </c>
      <c r="K42">
        <f>VLOOKUP($D42,metadata!$B$2:$S$451,8,FALSE)</f>
        <v>22</v>
      </c>
      <c r="L42">
        <f>VLOOKUP($D42,metadata!$B$2:$S$451,9,FALSE)</f>
        <v>16</v>
      </c>
      <c r="M42" t="str">
        <f>VLOOKUP($D42,metadata!$B$2:$S$451,10,FALSE)</f>
        <v/>
      </c>
      <c r="N42" t="str">
        <f>VLOOKUP($D42,metadata!$B$2:$S$451,11,FALSE)</f>
        <v>Wyeomyia smithii</v>
      </c>
      <c r="O42" t="str">
        <f>VLOOKUP($D42,metadata!$B$2:$S$451,12,FALSE)</f>
        <v>diptera</v>
      </c>
      <c r="P42" t="str">
        <f>VLOOKUP($D42,metadata!$B$2:$S$451,13,FALSE)</f>
        <v/>
      </c>
      <c r="Q42" t="str">
        <f>VLOOKUP($D42,metadata!$B$2:$S$451,14,FALSE)</f>
        <v/>
      </c>
      <c r="R42" t="str">
        <f>VLOOKUP($D42,metadata!$B$2:$S$451,15,FALSE)</f>
        <v/>
      </c>
      <c r="S42" t="str">
        <f>VLOOKUP($D42,metadata!$B$2:$S$451,16,FALSE)</f>
        <v/>
      </c>
      <c r="T42" t="str">
        <f>VLOOKUP($D42,metadata!$B$2:$S$451,17,FALSE)</f>
        <v/>
      </c>
      <c r="U42" t="str">
        <f>VLOOKUP($D42,metadata!$B$2:$S$451,18,FALSE)</f>
        <v/>
      </c>
      <c r="V42" t="str">
        <f>VLOOKUP($D42,metadata!$B$2:$Z$451,19,FALSE)</f>
        <v/>
      </c>
      <c r="W42" t="str">
        <f>VLOOKUP($D42,metadata!$B$2:$Z$451,20,FALSE)</f>
        <v/>
      </c>
      <c r="X42" t="str">
        <f>VLOOKUP($D42,metadata!$B$2:$Z$451,21,FALSE)</f>
        <v/>
      </c>
      <c r="Y42" t="str">
        <f>VLOOKUP($D42,metadata!$B$2:$Z$451,22,FALSE)</f>
        <v/>
      </c>
      <c r="Z42" t="str">
        <f>VLOOKUP($D42,metadata!$B$2:$Z$451,23,FALSE)</f>
        <v/>
      </c>
      <c r="AA42" t="str">
        <f>VLOOKUP($D42,metadata!$B$2:$Z$451,24,FALSE)</f>
        <v/>
      </c>
      <c r="AF42" t="str">
        <f t="shared" si="1"/>
        <v>NA</v>
      </c>
    </row>
    <row r="43" spans="1:32" hidden="1" x14ac:dyDescent="0.3">
      <c r="A43">
        <f>A42+metadata!J42</f>
        <v>407</v>
      </c>
      <c r="B43" t="str">
        <f>metadata!B43</f>
        <v>5-Langfang</v>
      </c>
      <c r="C43">
        <v>42</v>
      </c>
      <c r="D43" s="4" t="str">
        <f t="shared" si="0"/>
        <v>2-</v>
      </c>
      <c r="E43" t="str">
        <f>VLOOKUP($D43,metadata!$B$2:$S$451,2,FALSE)</f>
        <v>BRADSHAW, WE</v>
      </c>
      <c r="F43" t="str">
        <f>VLOOKUP($D43,metadata!$B$2:$S$451,3,FALSE)</f>
        <v>GEOGRAPHY OF PHOTOPERIODIC RESPONSE IN DIAPAUSING MOSQUITO</v>
      </c>
      <c r="G43" t="str">
        <f>VLOOKUP($D43,metadata!$B$2:$S$451,4,FALSE)</f>
        <v>10.1038/262384b0</v>
      </c>
      <c r="H43" t="str">
        <f>VLOOKUP($D43,metadata!$B$2:$S$451,5,FALSE)</f>
        <v>y-askfordata</v>
      </c>
      <c r="I43" t="str">
        <f>VLOOKUP($D43,metadata!$B$2:$S$451,6,FALSE)</f>
        <v>a</v>
      </c>
      <c r="J43" t="str">
        <f>VLOOKUP($D43,metadata!$B$2:$S$451,7,FALSE)</f>
        <v>i</v>
      </c>
      <c r="K43">
        <f>VLOOKUP($D43,metadata!$B$2:$S$451,8,FALSE)</f>
        <v>22</v>
      </c>
      <c r="L43">
        <f>VLOOKUP($D43,metadata!$B$2:$S$451,9,FALSE)</f>
        <v>16</v>
      </c>
      <c r="M43" t="str">
        <f>VLOOKUP($D43,metadata!$B$2:$S$451,10,FALSE)</f>
        <v/>
      </c>
      <c r="N43" t="str">
        <f>VLOOKUP($D43,metadata!$B$2:$S$451,11,FALSE)</f>
        <v>Wyeomyia smithii</v>
      </c>
      <c r="O43" t="str">
        <f>VLOOKUP($D43,metadata!$B$2:$S$451,12,FALSE)</f>
        <v>diptera</v>
      </c>
      <c r="P43" t="str">
        <f>VLOOKUP($D43,metadata!$B$2:$S$451,13,FALSE)</f>
        <v/>
      </c>
      <c r="Q43" t="str">
        <f>VLOOKUP($D43,metadata!$B$2:$S$451,14,FALSE)</f>
        <v/>
      </c>
      <c r="R43" t="str">
        <f>VLOOKUP($D43,metadata!$B$2:$S$451,15,FALSE)</f>
        <v/>
      </c>
      <c r="S43" t="str">
        <f>VLOOKUP($D43,metadata!$B$2:$S$451,16,FALSE)</f>
        <v/>
      </c>
      <c r="T43" t="str">
        <f>VLOOKUP($D43,metadata!$B$2:$S$451,17,FALSE)</f>
        <v/>
      </c>
      <c r="U43" t="str">
        <f>VLOOKUP($D43,metadata!$B$2:$S$451,18,FALSE)</f>
        <v/>
      </c>
      <c r="V43" t="str">
        <f>VLOOKUP($D43,metadata!$B$2:$Z$451,19,FALSE)</f>
        <v/>
      </c>
      <c r="W43" t="str">
        <f>VLOOKUP($D43,metadata!$B$2:$Z$451,20,FALSE)</f>
        <v/>
      </c>
      <c r="X43" t="str">
        <f>VLOOKUP($D43,metadata!$B$2:$Z$451,21,FALSE)</f>
        <v/>
      </c>
      <c r="Y43" t="str">
        <f>VLOOKUP($D43,metadata!$B$2:$Z$451,22,FALSE)</f>
        <v/>
      </c>
      <c r="Z43" t="str">
        <f>VLOOKUP($D43,metadata!$B$2:$Z$451,23,FALSE)</f>
        <v/>
      </c>
      <c r="AA43" t="str">
        <f>VLOOKUP($D43,metadata!$B$2:$Z$451,24,FALSE)</f>
        <v/>
      </c>
      <c r="AF43" t="str">
        <f t="shared" si="1"/>
        <v>NA</v>
      </c>
    </row>
    <row r="44" spans="1:32" hidden="1" x14ac:dyDescent="0.3">
      <c r="A44">
        <f>A43+metadata!J43</f>
        <v>413</v>
      </c>
      <c r="B44" t="str">
        <f>metadata!B44</f>
        <v>5-Kazuo</v>
      </c>
      <c r="C44">
        <v>43</v>
      </c>
      <c r="D44" s="4" t="str">
        <f t="shared" si="0"/>
        <v>2-</v>
      </c>
      <c r="E44" t="str">
        <f>VLOOKUP($D44,metadata!$B$2:$S$451,2,FALSE)</f>
        <v>BRADSHAW, WE</v>
      </c>
      <c r="F44" t="str">
        <f>VLOOKUP($D44,metadata!$B$2:$S$451,3,FALSE)</f>
        <v>GEOGRAPHY OF PHOTOPERIODIC RESPONSE IN DIAPAUSING MOSQUITO</v>
      </c>
      <c r="G44" t="str">
        <f>VLOOKUP($D44,metadata!$B$2:$S$451,4,FALSE)</f>
        <v>10.1038/262384b0</v>
      </c>
      <c r="H44" t="str">
        <f>VLOOKUP($D44,metadata!$B$2:$S$451,5,FALSE)</f>
        <v>y-askfordata</v>
      </c>
      <c r="I44" t="str">
        <f>VLOOKUP($D44,metadata!$B$2:$S$451,6,FALSE)</f>
        <v>a</v>
      </c>
      <c r="J44" t="str">
        <f>VLOOKUP($D44,metadata!$B$2:$S$451,7,FALSE)</f>
        <v>i</v>
      </c>
      <c r="K44">
        <f>VLOOKUP($D44,metadata!$B$2:$S$451,8,FALSE)</f>
        <v>22</v>
      </c>
      <c r="L44">
        <f>VLOOKUP($D44,metadata!$B$2:$S$451,9,FALSE)</f>
        <v>16</v>
      </c>
      <c r="M44" t="str">
        <f>VLOOKUP($D44,metadata!$B$2:$S$451,10,FALSE)</f>
        <v/>
      </c>
      <c r="N44" t="str">
        <f>VLOOKUP($D44,metadata!$B$2:$S$451,11,FALSE)</f>
        <v>Wyeomyia smithii</v>
      </c>
      <c r="O44" t="str">
        <f>VLOOKUP($D44,metadata!$B$2:$S$451,12,FALSE)</f>
        <v>diptera</v>
      </c>
      <c r="P44" t="str">
        <f>VLOOKUP($D44,metadata!$B$2:$S$451,13,FALSE)</f>
        <v/>
      </c>
      <c r="Q44" t="str">
        <f>VLOOKUP($D44,metadata!$B$2:$S$451,14,FALSE)</f>
        <v/>
      </c>
      <c r="R44" t="str">
        <f>VLOOKUP($D44,metadata!$B$2:$S$451,15,FALSE)</f>
        <v/>
      </c>
      <c r="S44" t="str">
        <f>VLOOKUP($D44,metadata!$B$2:$S$451,16,FALSE)</f>
        <v/>
      </c>
      <c r="T44" t="str">
        <f>VLOOKUP($D44,metadata!$B$2:$S$451,17,FALSE)</f>
        <v/>
      </c>
      <c r="U44" t="str">
        <f>VLOOKUP($D44,metadata!$B$2:$S$451,18,FALSE)</f>
        <v/>
      </c>
      <c r="V44" t="str">
        <f>VLOOKUP($D44,metadata!$B$2:$Z$451,19,FALSE)</f>
        <v/>
      </c>
      <c r="W44" t="str">
        <f>VLOOKUP($D44,metadata!$B$2:$Z$451,20,FALSE)</f>
        <v/>
      </c>
      <c r="X44" t="str">
        <f>VLOOKUP($D44,metadata!$B$2:$Z$451,21,FALSE)</f>
        <v/>
      </c>
      <c r="Y44" t="str">
        <f>VLOOKUP($D44,metadata!$B$2:$Z$451,22,FALSE)</f>
        <v/>
      </c>
      <c r="Z44" t="str">
        <f>VLOOKUP($D44,metadata!$B$2:$Z$451,23,FALSE)</f>
        <v/>
      </c>
      <c r="AA44" t="str">
        <f>VLOOKUP($D44,metadata!$B$2:$Z$451,24,FALSE)</f>
        <v/>
      </c>
      <c r="AF44" t="str">
        <f t="shared" si="1"/>
        <v>NA</v>
      </c>
    </row>
    <row r="45" spans="1:32" hidden="1" x14ac:dyDescent="0.3">
      <c r="A45">
        <f>A44+metadata!J44</f>
        <v>419</v>
      </c>
      <c r="B45" t="str">
        <f>metadata!B45</f>
        <v>6-KO</v>
      </c>
      <c r="C45">
        <v>44</v>
      </c>
      <c r="D45" s="4" t="str">
        <f t="shared" si="0"/>
        <v>2-</v>
      </c>
      <c r="E45" t="str">
        <f>VLOOKUP($D45,metadata!$B$2:$S$451,2,FALSE)</f>
        <v>BRADSHAW, WE</v>
      </c>
      <c r="F45" t="str">
        <f>VLOOKUP($D45,metadata!$B$2:$S$451,3,FALSE)</f>
        <v>GEOGRAPHY OF PHOTOPERIODIC RESPONSE IN DIAPAUSING MOSQUITO</v>
      </c>
      <c r="G45" t="str">
        <f>VLOOKUP($D45,metadata!$B$2:$S$451,4,FALSE)</f>
        <v>10.1038/262384b0</v>
      </c>
      <c r="H45" t="str">
        <f>VLOOKUP($D45,metadata!$B$2:$S$451,5,FALSE)</f>
        <v>y-askfordata</v>
      </c>
      <c r="I45" t="str">
        <f>VLOOKUP($D45,metadata!$B$2:$S$451,6,FALSE)</f>
        <v>a</v>
      </c>
      <c r="J45" t="str">
        <f>VLOOKUP($D45,metadata!$B$2:$S$451,7,FALSE)</f>
        <v>i</v>
      </c>
      <c r="K45">
        <f>VLOOKUP($D45,metadata!$B$2:$S$451,8,FALSE)</f>
        <v>22</v>
      </c>
      <c r="L45">
        <f>VLOOKUP($D45,metadata!$B$2:$S$451,9,FALSE)</f>
        <v>16</v>
      </c>
      <c r="M45" t="str">
        <f>VLOOKUP($D45,metadata!$B$2:$S$451,10,FALSE)</f>
        <v/>
      </c>
      <c r="N45" t="str">
        <f>VLOOKUP($D45,metadata!$B$2:$S$451,11,FALSE)</f>
        <v>Wyeomyia smithii</v>
      </c>
      <c r="O45" t="str">
        <f>VLOOKUP($D45,metadata!$B$2:$S$451,12,FALSE)</f>
        <v>diptera</v>
      </c>
      <c r="P45" t="str">
        <f>VLOOKUP($D45,metadata!$B$2:$S$451,13,FALSE)</f>
        <v/>
      </c>
      <c r="Q45" t="str">
        <f>VLOOKUP($D45,metadata!$B$2:$S$451,14,FALSE)</f>
        <v/>
      </c>
      <c r="R45" t="str">
        <f>VLOOKUP($D45,metadata!$B$2:$S$451,15,FALSE)</f>
        <v/>
      </c>
      <c r="S45" t="str">
        <f>VLOOKUP($D45,metadata!$B$2:$S$451,16,FALSE)</f>
        <v/>
      </c>
      <c r="T45" t="str">
        <f>VLOOKUP($D45,metadata!$B$2:$S$451,17,FALSE)</f>
        <v/>
      </c>
      <c r="U45" t="str">
        <f>VLOOKUP($D45,metadata!$B$2:$S$451,18,FALSE)</f>
        <v/>
      </c>
      <c r="V45" t="str">
        <f>VLOOKUP($D45,metadata!$B$2:$Z$451,19,FALSE)</f>
        <v/>
      </c>
      <c r="W45" t="str">
        <f>VLOOKUP($D45,metadata!$B$2:$Z$451,20,FALSE)</f>
        <v/>
      </c>
      <c r="X45" t="str">
        <f>VLOOKUP($D45,metadata!$B$2:$Z$451,21,FALSE)</f>
        <v/>
      </c>
      <c r="Y45" t="str">
        <f>VLOOKUP($D45,metadata!$B$2:$Z$451,22,FALSE)</f>
        <v/>
      </c>
      <c r="Z45" t="str">
        <f>VLOOKUP($D45,metadata!$B$2:$Z$451,23,FALSE)</f>
        <v/>
      </c>
      <c r="AA45" t="str">
        <f>VLOOKUP($D45,metadata!$B$2:$Z$451,24,FALSE)</f>
        <v/>
      </c>
      <c r="AF45" t="str">
        <f t="shared" si="1"/>
        <v>NA</v>
      </c>
    </row>
    <row r="46" spans="1:32" hidden="1" x14ac:dyDescent="0.3">
      <c r="A46">
        <f>A45+metadata!J45</f>
        <v>426</v>
      </c>
      <c r="B46" t="str">
        <f>metadata!B46</f>
        <v>6-SP</v>
      </c>
      <c r="C46">
        <v>45</v>
      </c>
      <c r="D46" s="4" t="str">
        <f t="shared" si="0"/>
        <v>2-</v>
      </c>
      <c r="E46" t="str">
        <f>VLOOKUP($D46,metadata!$B$2:$S$451,2,FALSE)</f>
        <v>BRADSHAW, WE</v>
      </c>
      <c r="F46" t="str">
        <f>VLOOKUP($D46,metadata!$B$2:$S$451,3,FALSE)</f>
        <v>GEOGRAPHY OF PHOTOPERIODIC RESPONSE IN DIAPAUSING MOSQUITO</v>
      </c>
      <c r="G46" t="str">
        <f>VLOOKUP($D46,metadata!$B$2:$S$451,4,FALSE)</f>
        <v>10.1038/262384b0</v>
      </c>
      <c r="H46" t="str">
        <f>VLOOKUP($D46,metadata!$B$2:$S$451,5,FALSE)</f>
        <v>y-askfordata</v>
      </c>
      <c r="I46" t="str">
        <f>VLOOKUP($D46,metadata!$B$2:$S$451,6,FALSE)</f>
        <v>a</v>
      </c>
      <c r="J46" t="str">
        <f>VLOOKUP($D46,metadata!$B$2:$S$451,7,FALSE)</f>
        <v>i</v>
      </c>
      <c r="K46">
        <f>VLOOKUP($D46,metadata!$B$2:$S$451,8,FALSE)</f>
        <v>22</v>
      </c>
      <c r="L46">
        <f>VLOOKUP($D46,metadata!$B$2:$S$451,9,FALSE)</f>
        <v>16</v>
      </c>
      <c r="M46" t="str">
        <f>VLOOKUP($D46,metadata!$B$2:$S$451,10,FALSE)</f>
        <v/>
      </c>
      <c r="N46" t="str">
        <f>VLOOKUP($D46,metadata!$B$2:$S$451,11,FALSE)</f>
        <v>Wyeomyia smithii</v>
      </c>
      <c r="O46" t="str">
        <f>VLOOKUP($D46,metadata!$B$2:$S$451,12,FALSE)</f>
        <v>diptera</v>
      </c>
      <c r="P46" t="str">
        <f>VLOOKUP($D46,metadata!$B$2:$S$451,13,FALSE)</f>
        <v/>
      </c>
      <c r="Q46" t="str">
        <f>VLOOKUP($D46,metadata!$B$2:$S$451,14,FALSE)</f>
        <v/>
      </c>
      <c r="R46" t="str">
        <f>VLOOKUP($D46,metadata!$B$2:$S$451,15,FALSE)</f>
        <v/>
      </c>
      <c r="S46" t="str">
        <f>VLOOKUP($D46,metadata!$B$2:$S$451,16,FALSE)</f>
        <v/>
      </c>
      <c r="T46" t="str">
        <f>VLOOKUP($D46,metadata!$B$2:$S$451,17,FALSE)</f>
        <v/>
      </c>
      <c r="U46" t="str">
        <f>VLOOKUP($D46,metadata!$B$2:$S$451,18,FALSE)</f>
        <v/>
      </c>
      <c r="V46" t="str">
        <f>VLOOKUP($D46,metadata!$B$2:$Z$451,19,FALSE)</f>
        <v/>
      </c>
      <c r="W46" t="str">
        <f>VLOOKUP($D46,metadata!$B$2:$Z$451,20,FALSE)</f>
        <v/>
      </c>
      <c r="X46" t="str">
        <f>VLOOKUP($D46,metadata!$B$2:$Z$451,21,FALSE)</f>
        <v/>
      </c>
      <c r="Y46" t="str">
        <f>VLOOKUP($D46,metadata!$B$2:$Z$451,22,FALSE)</f>
        <v/>
      </c>
      <c r="Z46" t="str">
        <f>VLOOKUP($D46,metadata!$B$2:$Z$451,23,FALSE)</f>
        <v/>
      </c>
      <c r="AA46" t="str">
        <f>VLOOKUP($D46,metadata!$B$2:$Z$451,24,FALSE)</f>
        <v/>
      </c>
      <c r="AF46" t="str">
        <f t="shared" si="1"/>
        <v>NA</v>
      </c>
    </row>
    <row r="47" spans="1:32" hidden="1" x14ac:dyDescent="0.3">
      <c r="A47">
        <f>A46+metadata!J46</f>
        <v>431</v>
      </c>
      <c r="B47" t="str">
        <f>metadata!B47</f>
        <v>6-ON</v>
      </c>
      <c r="C47">
        <v>46</v>
      </c>
      <c r="D47" s="4" t="str">
        <f t="shared" si="0"/>
        <v>2-</v>
      </c>
      <c r="E47" t="str">
        <f>VLOOKUP($D47,metadata!$B$2:$S$451,2,FALSE)</f>
        <v>BRADSHAW, WE</v>
      </c>
      <c r="F47" t="str">
        <f>VLOOKUP($D47,metadata!$B$2:$S$451,3,FALSE)</f>
        <v>GEOGRAPHY OF PHOTOPERIODIC RESPONSE IN DIAPAUSING MOSQUITO</v>
      </c>
      <c r="G47" t="str">
        <f>VLOOKUP($D47,metadata!$B$2:$S$451,4,FALSE)</f>
        <v>10.1038/262384b0</v>
      </c>
      <c r="H47" t="str">
        <f>VLOOKUP($D47,metadata!$B$2:$S$451,5,FALSE)</f>
        <v>y-askfordata</v>
      </c>
      <c r="I47" t="str">
        <f>VLOOKUP($D47,metadata!$B$2:$S$451,6,FALSE)</f>
        <v>a</v>
      </c>
      <c r="J47" t="str">
        <f>VLOOKUP($D47,metadata!$B$2:$S$451,7,FALSE)</f>
        <v>i</v>
      </c>
      <c r="K47">
        <f>VLOOKUP($D47,metadata!$B$2:$S$451,8,FALSE)</f>
        <v>22</v>
      </c>
      <c r="L47">
        <f>VLOOKUP($D47,metadata!$B$2:$S$451,9,FALSE)</f>
        <v>16</v>
      </c>
      <c r="M47" t="str">
        <f>VLOOKUP($D47,metadata!$B$2:$S$451,10,FALSE)</f>
        <v/>
      </c>
      <c r="N47" t="str">
        <f>VLOOKUP($D47,metadata!$B$2:$S$451,11,FALSE)</f>
        <v>Wyeomyia smithii</v>
      </c>
      <c r="O47" t="str">
        <f>VLOOKUP($D47,metadata!$B$2:$S$451,12,FALSE)</f>
        <v>diptera</v>
      </c>
      <c r="P47" t="str">
        <f>VLOOKUP($D47,metadata!$B$2:$S$451,13,FALSE)</f>
        <v/>
      </c>
      <c r="Q47" t="str">
        <f>VLOOKUP($D47,metadata!$B$2:$S$451,14,FALSE)</f>
        <v/>
      </c>
      <c r="R47" t="str">
        <f>VLOOKUP($D47,metadata!$B$2:$S$451,15,FALSE)</f>
        <v/>
      </c>
      <c r="S47" t="str">
        <f>VLOOKUP($D47,metadata!$B$2:$S$451,16,FALSE)</f>
        <v/>
      </c>
      <c r="T47" t="str">
        <f>VLOOKUP($D47,metadata!$B$2:$S$451,17,FALSE)</f>
        <v/>
      </c>
      <c r="U47" t="str">
        <f>VLOOKUP($D47,metadata!$B$2:$S$451,18,FALSE)</f>
        <v/>
      </c>
      <c r="V47" t="str">
        <f>VLOOKUP($D47,metadata!$B$2:$Z$451,19,FALSE)</f>
        <v/>
      </c>
      <c r="W47" t="str">
        <f>VLOOKUP($D47,metadata!$B$2:$Z$451,20,FALSE)</f>
        <v/>
      </c>
      <c r="X47" t="str">
        <f>VLOOKUP($D47,metadata!$B$2:$Z$451,21,FALSE)</f>
        <v/>
      </c>
      <c r="Y47" t="str">
        <f>VLOOKUP($D47,metadata!$B$2:$Z$451,22,FALSE)</f>
        <v/>
      </c>
      <c r="Z47" t="str">
        <f>VLOOKUP($D47,metadata!$B$2:$Z$451,23,FALSE)</f>
        <v/>
      </c>
      <c r="AA47" t="str">
        <f>VLOOKUP($D47,metadata!$B$2:$Z$451,24,FALSE)</f>
        <v/>
      </c>
      <c r="AF47" t="str">
        <f t="shared" si="1"/>
        <v>NA</v>
      </c>
    </row>
    <row r="48" spans="1:32" hidden="1" x14ac:dyDescent="0.3">
      <c r="A48">
        <f>A47+metadata!J47</f>
        <v>438</v>
      </c>
      <c r="B48" t="str">
        <f>metadata!B48</f>
        <v>6-SM</v>
      </c>
      <c r="C48">
        <v>47</v>
      </c>
      <c r="D48" s="4" t="str">
        <f t="shared" si="0"/>
        <v>2-</v>
      </c>
      <c r="E48" t="str">
        <f>VLOOKUP($D48,metadata!$B$2:$S$451,2,FALSE)</f>
        <v>BRADSHAW, WE</v>
      </c>
      <c r="F48" t="str">
        <f>VLOOKUP($D48,metadata!$B$2:$S$451,3,FALSE)</f>
        <v>GEOGRAPHY OF PHOTOPERIODIC RESPONSE IN DIAPAUSING MOSQUITO</v>
      </c>
      <c r="G48" t="str">
        <f>VLOOKUP($D48,metadata!$B$2:$S$451,4,FALSE)</f>
        <v>10.1038/262384b0</v>
      </c>
      <c r="H48" t="str">
        <f>VLOOKUP($D48,metadata!$B$2:$S$451,5,FALSE)</f>
        <v>y-askfordata</v>
      </c>
      <c r="I48" t="str">
        <f>VLOOKUP($D48,metadata!$B$2:$S$451,6,FALSE)</f>
        <v>a</v>
      </c>
      <c r="J48" t="str">
        <f>VLOOKUP($D48,metadata!$B$2:$S$451,7,FALSE)</f>
        <v>i</v>
      </c>
      <c r="K48">
        <f>VLOOKUP($D48,metadata!$B$2:$S$451,8,FALSE)</f>
        <v>22</v>
      </c>
      <c r="L48">
        <f>VLOOKUP($D48,metadata!$B$2:$S$451,9,FALSE)</f>
        <v>16</v>
      </c>
      <c r="M48" t="str">
        <f>VLOOKUP($D48,metadata!$B$2:$S$451,10,FALSE)</f>
        <v/>
      </c>
      <c r="N48" t="str">
        <f>VLOOKUP($D48,metadata!$B$2:$S$451,11,FALSE)</f>
        <v>Wyeomyia smithii</v>
      </c>
      <c r="O48" t="str">
        <f>VLOOKUP($D48,metadata!$B$2:$S$451,12,FALSE)</f>
        <v>diptera</v>
      </c>
      <c r="P48" t="str">
        <f>VLOOKUP($D48,metadata!$B$2:$S$451,13,FALSE)</f>
        <v/>
      </c>
      <c r="Q48" t="str">
        <f>VLOOKUP($D48,metadata!$B$2:$S$451,14,FALSE)</f>
        <v/>
      </c>
      <c r="R48" t="str">
        <f>VLOOKUP($D48,metadata!$B$2:$S$451,15,FALSE)</f>
        <v/>
      </c>
      <c r="S48" t="str">
        <f>VLOOKUP($D48,metadata!$B$2:$S$451,16,FALSE)</f>
        <v/>
      </c>
      <c r="T48" t="str">
        <f>VLOOKUP($D48,metadata!$B$2:$S$451,17,FALSE)</f>
        <v/>
      </c>
      <c r="U48" t="str">
        <f>VLOOKUP($D48,metadata!$B$2:$S$451,18,FALSE)</f>
        <v/>
      </c>
      <c r="V48" t="str">
        <f>VLOOKUP($D48,metadata!$B$2:$Z$451,19,FALSE)</f>
        <v/>
      </c>
      <c r="W48" t="str">
        <f>VLOOKUP($D48,metadata!$B$2:$Z$451,20,FALSE)</f>
        <v/>
      </c>
      <c r="X48" t="str">
        <f>VLOOKUP($D48,metadata!$B$2:$Z$451,21,FALSE)</f>
        <v/>
      </c>
      <c r="Y48" t="str">
        <f>VLOOKUP($D48,metadata!$B$2:$Z$451,22,FALSE)</f>
        <v/>
      </c>
      <c r="Z48" t="str">
        <f>VLOOKUP($D48,metadata!$B$2:$Z$451,23,FALSE)</f>
        <v/>
      </c>
      <c r="AA48" t="str">
        <f>VLOOKUP($D48,metadata!$B$2:$Z$451,24,FALSE)</f>
        <v/>
      </c>
      <c r="AF48" t="str">
        <f t="shared" si="1"/>
        <v>NA</v>
      </c>
    </row>
    <row r="49" spans="1:32" hidden="1" x14ac:dyDescent="0.3">
      <c r="A49">
        <f>A48+metadata!J48</f>
        <v>443</v>
      </c>
      <c r="B49" t="str">
        <f>metadata!B49</f>
        <v>6-KT</v>
      </c>
      <c r="C49">
        <v>48</v>
      </c>
      <c r="D49" s="4" t="str">
        <f t="shared" si="0"/>
        <v>2-</v>
      </c>
      <c r="E49" t="str">
        <f>VLOOKUP($D49,metadata!$B$2:$S$451,2,FALSE)</f>
        <v>BRADSHAW, WE</v>
      </c>
      <c r="F49" t="str">
        <f>VLOOKUP($D49,metadata!$B$2:$S$451,3,FALSE)</f>
        <v>GEOGRAPHY OF PHOTOPERIODIC RESPONSE IN DIAPAUSING MOSQUITO</v>
      </c>
      <c r="G49" t="str">
        <f>VLOOKUP($D49,metadata!$B$2:$S$451,4,FALSE)</f>
        <v>10.1038/262384b0</v>
      </c>
      <c r="H49" t="str">
        <f>VLOOKUP($D49,metadata!$B$2:$S$451,5,FALSE)</f>
        <v>y-askfordata</v>
      </c>
      <c r="I49" t="str">
        <f>VLOOKUP($D49,metadata!$B$2:$S$451,6,FALSE)</f>
        <v>a</v>
      </c>
      <c r="J49" t="str">
        <f>VLOOKUP($D49,metadata!$B$2:$S$451,7,FALSE)</f>
        <v>i</v>
      </c>
      <c r="K49">
        <f>VLOOKUP($D49,metadata!$B$2:$S$451,8,FALSE)</f>
        <v>22</v>
      </c>
      <c r="L49">
        <f>VLOOKUP($D49,metadata!$B$2:$S$451,9,FALSE)</f>
        <v>16</v>
      </c>
      <c r="M49" t="str">
        <f>VLOOKUP($D49,metadata!$B$2:$S$451,10,FALSE)</f>
        <v/>
      </c>
      <c r="N49" t="str">
        <f>VLOOKUP($D49,metadata!$B$2:$S$451,11,FALSE)</f>
        <v>Wyeomyia smithii</v>
      </c>
      <c r="O49" t="str">
        <f>VLOOKUP($D49,metadata!$B$2:$S$451,12,FALSE)</f>
        <v>diptera</v>
      </c>
      <c r="P49" t="str">
        <f>VLOOKUP($D49,metadata!$B$2:$S$451,13,FALSE)</f>
        <v/>
      </c>
      <c r="Q49" t="str">
        <f>VLOOKUP($D49,metadata!$B$2:$S$451,14,FALSE)</f>
        <v/>
      </c>
      <c r="R49" t="str">
        <f>VLOOKUP($D49,metadata!$B$2:$S$451,15,FALSE)</f>
        <v/>
      </c>
      <c r="S49" t="str">
        <f>VLOOKUP($D49,metadata!$B$2:$S$451,16,FALSE)</f>
        <v/>
      </c>
      <c r="T49" t="str">
        <f>VLOOKUP($D49,metadata!$B$2:$S$451,17,FALSE)</f>
        <v/>
      </c>
      <c r="U49" t="str">
        <f>VLOOKUP($D49,metadata!$B$2:$S$451,18,FALSE)</f>
        <v/>
      </c>
      <c r="V49" t="str">
        <f>VLOOKUP($D49,metadata!$B$2:$Z$451,19,FALSE)</f>
        <v/>
      </c>
      <c r="W49" t="str">
        <f>VLOOKUP($D49,metadata!$B$2:$Z$451,20,FALSE)</f>
        <v/>
      </c>
      <c r="X49" t="str">
        <f>VLOOKUP($D49,metadata!$B$2:$Z$451,21,FALSE)</f>
        <v/>
      </c>
      <c r="Y49" t="str">
        <f>VLOOKUP($D49,metadata!$B$2:$Z$451,22,FALSE)</f>
        <v/>
      </c>
      <c r="Z49" t="str">
        <f>VLOOKUP($D49,metadata!$B$2:$Z$451,23,FALSE)</f>
        <v/>
      </c>
      <c r="AA49" t="str">
        <f>VLOOKUP($D49,metadata!$B$2:$Z$451,24,FALSE)</f>
        <v/>
      </c>
      <c r="AF49" t="str">
        <f t="shared" si="1"/>
        <v>NA</v>
      </c>
    </row>
    <row r="50" spans="1:32" hidden="1" x14ac:dyDescent="0.3">
      <c r="A50">
        <f>A49+metadata!J49</f>
        <v>447</v>
      </c>
      <c r="B50" t="str">
        <f>metadata!B50</f>
        <v>6-IW</v>
      </c>
      <c r="C50">
        <v>49</v>
      </c>
      <c r="D50" s="4" t="str">
        <f t="shared" si="0"/>
        <v>2-</v>
      </c>
      <c r="E50" t="str">
        <f>VLOOKUP($D50,metadata!$B$2:$S$451,2,FALSE)</f>
        <v>BRADSHAW, WE</v>
      </c>
      <c r="F50" t="str">
        <f>VLOOKUP($D50,metadata!$B$2:$S$451,3,FALSE)</f>
        <v>GEOGRAPHY OF PHOTOPERIODIC RESPONSE IN DIAPAUSING MOSQUITO</v>
      </c>
      <c r="G50" t="str">
        <f>VLOOKUP($D50,metadata!$B$2:$S$451,4,FALSE)</f>
        <v>10.1038/262384b0</v>
      </c>
      <c r="H50" t="str">
        <f>VLOOKUP($D50,metadata!$B$2:$S$451,5,FALSE)</f>
        <v>y-askfordata</v>
      </c>
      <c r="I50" t="str">
        <f>VLOOKUP($D50,metadata!$B$2:$S$451,6,FALSE)</f>
        <v>a</v>
      </c>
      <c r="J50" t="str">
        <f>VLOOKUP($D50,metadata!$B$2:$S$451,7,FALSE)</f>
        <v>i</v>
      </c>
      <c r="K50">
        <f>VLOOKUP($D50,metadata!$B$2:$S$451,8,FALSE)</f>
        <v>22</v>
      </c>
      <c r="L50">
        <f>VLOOKUP($D50,metadata!$B$2:$S$451,9,FALSE)</f>
        <v>16</v>
      </c>
      <c r="M50" t="str">
        <f>VLOOKUP($D50,metadata!$B$2:$S$451,10,FALSE)</f>
        <v/>
      </c>
      <c r="N50" t="str">
        <f>VLOOKUP($D50,metadata!$B$2:$S$451,11,FALSE)</f>
        <v>Wyeomyia smithii</v>
      </c>
      <c r="O50" t="str">
        <f>VLOOKUP($D50,metadata!$B$2:$S$451,12,FALSE)</f>
        <v>diptera</v>
      </c>
      <c r="P50" t="str">
        <f>VLOOKUP($D50,metadata!$B$2:$S$451,13,FALSE)</f>
        <v/>
      </c>
      <c r="Q50" t="str">
        <f>VLOOKUP($D50,metadata!$B$2:$S$451,14,FALSE)</f>
        <v/>
      </c>
      <c r="R50" t="str">
        <f>VLOOKUP($D50,metadata!$B$2:$S$451,15,FALSE)</f>
        <v/>
      </c>
      <c r="S50" t="str">
        <f>VLOOKUP($D50,metadata!$B$2:$S$451,16,FALSE)</f>
        <v/>
      </c>
      <c r="T50" t="str">
        <f>VLOOKUP($D50,metadata!$B$2:$S$451,17,FALSE)</f>
        <v/>
      </c>
      <c r="U50" t="str">
        <f>VLOOKUP($D50,metadata!$B$2:$S$451,18,FALSE)</f>
        <v/>
      </c>
      <c r="V50" t="str">
        <f>VLOOKUP($D50,metadata!$B$2:$Z$451,19,FALSE)</f>
        <v/>
      </c>
      <c r="W50" t="str">
        <f>VLOOKUP($D50,metadata!$B$2:$Z$451,20,FALSE)</f>
        <v/>
      </c>
      <c r="X50" t="str">
        <f>VLOOKUP($D50,metadata!$B$2:$Z$451,21,FALSE)</f>
        <v/>
      </c>
      <c r="Y50" t="str">
        <f>VLOOKUP($D50,metadata!$B$2:$Z$451,22,FALSE)</f>
        <v/>
      </c>
      <c r="Z50" t="str">
        <f>VLOOKUP($D50,metadata!$B$2:$Z$451,23,FALSE)</f>
        <v/>
      </c>
      <c r="AA50" t="str">
        <f>VLOOKUP($D50,metadata!$B$2:$Z$451,24,FALSE)</f>
        <v/>
      </c>
      <c r="AF50" t="str">
        <f t="shared" si="1"/>
        <v>NA</v>
      </c>
    </row>
    <row r="51" spans="1:32" hidden="1" x14ac:dyDescent="0.3">
      <c r="A51">
        <f>A50+metadata!J50</f>
        <v>455</v>
      </c>
      <c r="B51" t="str">
        <f>metadata!B51</f>
        <v>6-TS</v>
      </c>
      <c r="C51">
        <v>50</v>
      </c>
      <c r="D51" s="4" t="str">
        <f t="shared" si="0"/>
        <v>2-</v>
      </c>
      <c r="E51" t="str">
        <f>VLOOKUP($D51,metadata!$B$2:$S$451,2,FALSE)</f>
        <v>BRADSHAW, WE</v>
      </c>
      <c r="F51" t="str">
        <f>VLOOKUP($D51,metadata!$B$2:$S$451,3,FALSE)</f>
        <v>GEOGRAPHY OF PHOTOPERIODIC RESPONSE IN DIAPAUSING MOSQUITO</v>
      </c>
      <c r="G51" t="str">
        <f>VLOOKUP($D51,metadata!$B$2:$S$451,4,FALSE)</f>
        <v>10.1038/262384b0</v>
      </c>
      <c r="H51" t="str">
        <f>VLOOKUP($D51,metadata!$B$2:$S$451,5,FALSE)</f>
        <v>y-askfordata</v>
      </c>
      <c r="I51" t="str">
        <f>VLOOKUP($D51,metadata!$B$2:$S$451,6,FALSE)</f>
        <v>a</v>
      </c>
      <c r="J51" t="str">
        <f>VLOOKUP($D51,metadata!$B$2:$S$451,7,FALSE)</f>
        <v>i</v>
      </c>
      <c r="K51">
        <f>VLOOKUP($D51,metadata!$B$2:$S$451,8,FALSE)</f>
        <v>22</v>
      </c>
      <c r="L51">
        <f>VLOOKUP($D51,metadata!$B$2:$S$451,9,FALSE)</f>
        <v>16</v>
      </c>
      <c r="M51" t="str">
        <f>VLOOKUP($D51,metadata!$B$2:$S$451,10,FALSE)</f>
        <v/>
      </c>
      <c r="N51" t="str">
        <f>VLOOKUP($D51,metadata!$B$2:$S$451,11,FALSE)</f>
        <v>Wyeomyia smithii</v>
      </c>
      <c r="O51" t="str">
        <f>VLOOKUP($D51,metadata!$B$2:$S$451,12,FALSE)</f>
        <v>diptera</v>
      </c>
      <c r="P51" t="str">
        <f>VLOOKUP($D51,metadata!$B$2:$S$451,13,FALSE)</f>
        <v/>
      </c>
      <c r="Q51" t="str">
        <f>VLOOKUP($D51,metadata!$B$2:$S$451,14,FALSE)</f>
        <v/>
      </c>
      <c r="R51" t="str">
        <f>VLOOKUP($D51,metadata!$B$2:$S$451,15,FALSE)</f>
        <v/>
      </c>
      <c r="S51" t="str">
        <f>VLOOKUP($D51,metadata!$B$2:$S$451,16,FALSE)</f>
        <v/>
      </c>
      <c r="T51" t="str">
        <f>VLOOKUP($D51,metadata!$B$2:$S$451,17,FALSE)</f>
        <v/>
      </c>
      <c r="U51" t="str">
        <f>VLOOKUP($D51,metadata!$B$2:$S$451,18,FALSE)</f>
        <v/>
      </c>
      <c r="V51" t="str">
        <f>VLOOKUP($D51,metadata!$B$2:$Z$451,19,FALSE)</f>
        <v/>
      </c>
      <c r="W51" t="str">
        <f>VLOOKUP($D51,metadata!$B$2:$Z$451,20,FALSE)</f>
        <v/>
      </c>
      <c r="X51" t="str">
        <f>VLOOKUP($D51,metadata!$B$2:$Z$451,21,FALSE)</f>
        <v/>
      </c>
      <c r="Y51" t="str">
        <f>VLOOKUP($D51,metadata!$B$2:$Z$451,22,FALSE)</f>
        <v/>
      </c>
      <c r="Z51" t="str">
        <f>VLOOKUP($D51,metadata!$B$2:$Z$451,23,FALSE)</f>
        <v/>
      </c>
      <c r="AA51" t="str">
        <f>VLOOKUP($D51,metadata!$B$2:$Z$451,24,FALSE)</f>
        <v/>
      </c>
      <c r="AF51" t="str">
        <f t="shared" si="1"/>
        <v>NA</v>
      </c>
    </row>
    <row r="52" spans="1:32" hidden="1" x14ac:dyDescent="0.3">
      <c r="A52">
        <f>A51+metadata!J51</f>
        <v>463</v>
      </c>
      <c r="B52" t="str">
        <f>metadata!B52</f>
        <v>6-TK</v>
      </c>
      <c r="C52">
        <v>51</v>
      </c>
      <c r="D52" s="4" t="str">
        <f t="shared" si="0"/>
        <v>2-</v>
      </c>
      <c r="E52" t="str">
        <f>VLOOKUP($D52,metadata!$B$2:$S$451,2,FALSE)</f>
        <v>BRADSHAW, WE</v>
      </c>
      <c r="F52" t="str">
        <f>VLOOKUP($D52,metadata!$B$2:$S$451,3,FALSE)</f>
        <v>GEOGRAPHY OF PHOTOPERIODIC RESPONSE IN DIAPAUSING MOSQUITO</v>
      </c>
      <c r="G52" t="str">
        <f>VLOOKUP($D52,metadata!$B$2:$S$451,4,FALSE)</f>
        <v>10.1038/262384b0</v>
      </c>
      <c r="H52" t="str">
        <f>VLOOKUP($D52,metadata!$B$2:$S$451,5,FALSE)</f>
        <v>y-askfordata</v>
      </c>
      <c r="I52" t="str">
        <f>VLOOKUP($D52,metadata!$B$2:$S$451,6,FALSE)</f>
        <v>a</v>
      </c>
      <c r="J52" t="str">
        <f>VLOOKUP($D52,metadata!$B$2:$S$451,7,FALSE)</f>
        <v>i</v>
      </c>
      <c r="K52">
        <f>VLOOKUP($D52,metadata!$B$2:$S$451,8,FALSE)</f>
        <v>22</v>
      </c>
      <c r="L52">
        <f>VLOOKUP($D52,metadata!$B$2:$S$451,9,FALSE)</f>
        <v>16</v>
      </c>
      <c r="M52" t="str">
        <f>VLOOKUP($D52,metadata!$B$2:$S$451,10,FALSE)</f>
        <v/>
      </c>
      <c r="N52" t="str">
        <f>VLOOKUP($D52,metadata!$B$2:$S$451,11,FALSE)</f>
        <v>Wyeomyia smithii</v>
      </c>
      <c r="O52" t="str">
        <f>VLOOKUP($D52,metadata!$B$2:$S$451,12,FALSE)</f>
        <v>diptera</v>
      </c>
      <c r="P52" t="str">
        <f>VLOOKUP($D52,metadata!$B$2:$S$451,13,FALSE)</f>
        <v/>
      </c>
      <c r="Q52" t="str">
        <f>VLOOKUP($D52,metadata!$B$2:$S$451,14,FALSE)</f>
        <v/>
      </c>
      <c r="R52" t="str">
        <f>VLOOKUP($D52,metadata!$B$2:$S$451,15,FALSE)</f>
        <v/>
      </c>
      <c r="S52" t="str">
        <f>VLOOKUP($D52,metadata!$B$2:$S$451,16,FALSE)</f>
        <v/>
      </c>
      <c r="T52" t="str">
        <f>VLOOKUP($D52,metadata!$B$2:$S$451,17,FALSE)</f>
        <v/>
      </c>
      <c r="U52" t="str">
        <f>VLOOKUP($D52,metadata!$B$2:$S$451,18,FALSE)</f>
        <v/>
      </c>
      <c r="V52" t="str">
        <f>VLOOKUP($D52,metadata!$B$2:$Z$451,19,FALSE)</f>
        <v/>
      </c>
      <c r="W52" t="str">
        <f>VLOOKUP($D52,metadata!$B$2:$Z$451,20,FALSE)</f>
        <v/>
      </c>
      <c r="X52" t="str">
        <f>VLOOKUP($D52,metadata!$B$2:$Z$451,21,FALSE)</f>
        <v/>
      </c>
      <c r="Y52" t="str">
        <f>VLOOKUP($D52,metadata!$B$2:$Z$451,22,FALSE)</f>
        <v/>
      </c>
      <c r="Z52" t="str">
        <f>VLOOKUP($D52,metadata!$B$2:$Z$451,23,FALSE)</f>
        <v/>
      </c>
      <c r="AA52" t="str">
        <f>VLOOKUP($D52,metadata!$B$2:$Z$451,24,FALSE)</f>
        <v/>
      </c>
      <c r="AF52" t="str">
        <f t="shared" si="1"/>
        <v>NA</v>
      </c>
    </row>
    <row r="53" spans="1:32" hidden="1" x14ac:dyDescent="0.3">
      <c r="A53">
        <f>A52+metadata!J52</f>
        <v>468</v>
      </c>
      <c r="B53" t="str">
        <f>metadata!B53</f>
        <v>6-OI</v>
      </c>
      <c r="C53">
        <v>52</v>
      </c>
      <c r="D53" s="4" t="str">
        <f t="shared" si="0"/>
        <v>2-</v>
      </c>
      <c r="E53" t="str">
        <f>VLOOKUP($D53,metadata!$B$2:$S$451,2,FALSE)</f>
        <v>BRADSHAW, WE</v>
      </c>
      <c r="F53" t="str">
        <f>VLOOKUP($D53,metadata!$B$2:$S$451,3,FALSE)</f>
        <v>GEOGRAPHY OF PHOTOPERIODIC RESPONSE IN DIAPAUSING MOSQUITO</v>
      </c>
      <c r="G53" t="str">
        <f>VLOOKUP($D53,metadata!$B$2:$S$451,4,FALSE)</f>
        <v>10.1038/262384b0</v>
      </c>
      <c r="H53" t="str">
        <f>VLOOKUP($D53,metadata!$B$2:$S$451,5,FALSE)</f>
        <v>y-askfordata</v>
      </c>
      <c r="I53" t="str">
        <f>VLOOKUP($D53,metadata!$B$2:$S$451,6,FALSE)</f>
        <v>a</v>
      </c>
      <c r="J53" t="str">
        <f>VLOOKUP($D53,metadata!$B$2:$S$451,7,FALSE)</f>
        <v>i</v>
      </c>
      <c r="K53">
        <f>VLOOKUP($D53,metadata!$B$2:$S$451,8,FALSE)</f>
        <v>22</v>
      </c>
      <c r="L53">
        <f>VLOOKUP($D53,metadata!$B$2:$S$451,9,FALSE)</f>
        <v>16</v>
      </c>
      <c r="M53" t="str">
        <f>VLOOKUP($D53,metadata!$B$2:$S$451,10,FALSE)</f>
        <v/>
      </c>
      <c r="N53" t="str">
        <f>VLOOKUP($D53,metadata!$B$2:$S$451,11,FALSE)</f>
        <v>Wyeomyia smithii</v>
      </c>
      <c r="O53" t="str">
        <f>VLOOKUP($D53,metadata!$B$2:$S$451,12,FALSE)</f>
        <v>diptera</v>
      </c>
      <c r="P53" t="str">
        <f>VLOOKUP($D53,metadata!$B$2:$S$451,13,FALSE)</f>
        <v/>
      </c>
      <c r="Q53" t="str">
        <f>VLOOKUP($D53,metadata!$B$2:$S$451,14,FALSE)</f>
        <v/>
      </c>
      <c r="R53" t="str">
        <f>VLOOKUP($D53,metadata!$B$2:$S$451,15,FALSE)</f>
        <v/>
      </c>
      <c r="S53" t="str">
        <f>VLOOKUP($D53,metadata!$B$2:$S$451,16,FALSE)</f>
        <v/>
      </c>
      <c r="T53" t="str">
        <f>VLOOKUP($D53,metadata!$B$2:$S$451,17,FALSE)</f>
        <v/>
      </c>
      <c r="U53" t="str">
        <f>VLOOKUP($D53,metadata!$B$2:$S$451,18,FALSE)</f>
        <v/>
      </c>
      <c r="V53" t="str">
        <f>VLOOKUP($D53,metadata!$B$2:$Z$451,19,FALSE)</f>
        <v/>
      </c>
      <c r="W53" t="str">
        <f>VLOOKUP($D53,metadata!$B$2:$Z$451,20,FALSE)</f>
        <v/>
      </c>
      <c r="X53" t="str">
        <f>VLOOKUP($D53,metadata!$B$2:$Z$451,21,FALSE)</f>
        <v/>
      </c>
      <c r="Y53" t="str">
        <f>VLOOKUP($D53,metadata!$B$2:$Z$451,22,FALSE)</f>
        <v/>
      </c>
      <c r="Z53" t="str">
        <f>VLOOKUP($D53,metadata!$B$2:$Z$451,23,FALSE)</f>
        <v/>
      </c>
      <c r="AA53" t="str">
        <f>VLOOKUP($D53,metadata!$B$2:$Z$451,24,FALSE)</f>
        <v/>
      </c>
      <c r="AF53" t="str">
        <f t="shared" si="1"/>
        <v>NA</v>
      </c>
    </row>
    <row r="54" spans="1:32" hidden="1" x14ac:dyDescent="0.3">
      <c r="A54">
        <f>A53+metadata!J53</f>
        <v>475</v>
      </c>
      <c r="B54" t="str">
        <f>metadata!B54</f>
        <v>6-MY</v>
      </c>
      <c r="C54">
        <v>53</v>
      </c>
      <c r="D54" s="4" t="str">
        <f t="shared" si="0"/>
        <v>2-</v>
      </c>
      <c r="E54" t="str">
        <f>VLOOKUP($D54,metadata!$B$2:$S$451,2,FALSE)</f>
        <v>BRADSHAW, WE</v>
      </c>
      <c r="F54" t="str">
        <f>VLOOKUP($D54,metadata!$B$2:$S$451,3,FALSE)</f>
        <v>GEOGRAPHY OF PHOTOPERIODIC RESPONSE IN DIAPAUSING MOSQUITO</v>
      </c>
      <c r="G54" t="str">
        <f>VLOOKUP($D54,metadata!$B$2:$S$451,4,FALSE)</f>
        <v>10.1038/262384b0</v>
      </c>
      <c r="H54" t="str">
        <f>VLOOKUP($D54,metadata!$B$2:$S$451,5,FALSE)</f>
        <v>y-askfordata</v>
      </c>
      <c r="I54" t="str">
        <f>VLOOKUP($D54,metadata!$B$2:$S$451,6,FALSE)</f>
        <v>a</v>
      </c>
      <c r="J54" t="str">
        <f>VLOOKUP($D54,metadata!$B$2:$S$451,7,FALSE)</f>
        <v>i</v>
      </c>
      <c r="K54">
        <f>VLOOKUP($D54,metadata!$B$2:$S$451,8,FALSE)</f>
        <v>22</v>
      </c>
      <c r="L54">
        <f>VLOOKUP($D54,metadata!$B$2:$S$451,9,FALSE)</f>
        <v>16</v>
      </c>
      <c r="M54" t="str">
        <f>VLOOKUP($D54,metadata!$B$2:$S$451,10,FALSE)</f>
        <v/>
      </c>
      <c r="N54" t="str">
        <f>VLOOKUP($D54,metadata!$B$2:$S$451,11,FALSE)</f>
        <v>Wyeomyia smithii</v>
      </c>
      <c r="O54" t="str">
        <f>VLOOKUP($D54,metadata!$B$2:$S$451,12,FALSE)</f>
        <v>diptera</v>
      </c>
      <c r="P54" t="str">
        <f>VLOOKUP($D54,metadata!$B$2:$S$451,13,FALSE)</f>
        <v/>
      </c>
      <c r="Q54" t="str">
        <f>VLOOKUP($D54,metadata!$B$2:$S$451,14,FALSE)</f>
        <v/>
      </c>
      <c r="R54" t="str">
        <f>VLOOKUP($D54,metadata!$B$2:$S$451,15,FALSE)</f>
        <v/>
      </c>
      <c r="S54" t="str">
        <f>VLOOKUP($D54,metadata!$B$2:$S$451,16,FALSE)</f>
        <v/>
      </c>
      <c r="T54" t="str">
        <f>VLOOKUP($D54,metadata!$B$2:$S$451,17,FALSE)</f>
        <v/>
      </c>
      <c r="U54" t="str">
        <f>VLOOKUP($D54,metadata!$B$2:$S$451,18,FALSE)</f>
        <v/>
      </c>
      <c r="V54" t="str">
        <f>VLOOKUP($D54,metadata!$B$2:$Z$451,19,FALSE)</f>
        <v/>
      </c>
      <c r="W54" t="str">
        <f>VLOOKUP($D54,metadata!$B$2:$Z$451,20,FALSE)</f>
        <v/>
      </c>
      <c r="X54" t="str">
        <f>VLOOKUP($D54,metadata!$B$2:$Z$451,21,FALSE)</f>
        <v/>
      </c>
      <c r="Y54" t="str">
        <f>VLOOKUP($D54,metadata!$B$2:$Z$451,22,FALSE)</f>
        <v/>
      </c>
      <c r="Z54" t="str">
        <f>VLOOKUP($D54,metadata!$B$2:$Z$451,23,FALSE)</f>
        <v/>
      </c>
      <c r="AA54" t="str">
        <f>VLOOKUP($D54,metadata!$B$2:$Z$451,24,FALSE)</f>
        <v/>
      </c>
      <c r="AF54" t="str">
        <f t="shared" si="1"/>
        <v>NA</v>
      </c>
    </row>
    <row r="55" spans="1:32" hidden="1" x14ac:dyDescent="0.3">
      <c r="A55">
        <f>A54+metadata!J54</f>
        <v>482</v>
      </c>
      <c r="B55" t="str">
        <f>metadata!B55</f>
        <v>6-ON</v>
      </c>
      <c r="C55">
        <v>54</v>
      </c>
      <c r="D55" s="4" t="str">
        <f t="shared" si="0"/>
        <v>2-</v>
      </c>
      <c r="E55" t="str">
        <f>VLOOKUP($D55,metadata!$B$2:$S$451,2,FALSE)</f>
        <v>BRADSHAW, WE</v>
      </c>
      <c r="F55" t="str">
        <f>VLOOKUP($D55,metadata!$B$2:$S$451,3,FALSE)</f>
        <v>GEOGRAPHY OF PHOTOPERIODIC RESPONSE IN DIAPAUSING MOSQUITO</v>
      </c>
      <c r="G55" t="str">
        <f>VLOOKUP($D55,metadata!$B$2:$S$451,4,FALSE)</f>
        <v>10.1038/262384b0</v>
      </c>
      <c r="H55" t="str">
        <f>VLOOKUP($D55,metadata!$B$2:$S$451,5,FALSE)</f>
        <v>y-askfordata</v>
      </c>
      <c r="I55" t="str">
        <f>VLOOKUP($D55,metadata!$B$2:$S$451,6,FALSE)</f>
        <v>a</v>
      </c>
      <c r="J55" t="str">
        <f>VLOOKUP($D55,metadata!$B$2:$S$451,7,FALSE)</f>
        <v>i</v>
      </c>
      <c r="K55">
        <f>VLOOKUP($D55,metadata!$B$2:$S$451,8,FALSE)</f>
        <v>22</v>
      </c>
      <c r="L55">
        <f>VLOOKUP($D55,metadata!$B$2:$S$451,9,FALSE)</f>
        <v>16</v>
      </c>
      <c r="M55" t="str">
        <f>VLOOKUP($D55,metadata!$B$2:$S$451,10,FALSE)</f>
        <v/>
      </c>
      <c r="N55" t="str">
        <f>VLOOKUP($D55,metadata!$B$2:$S$451,11,FALSE)</f>
        <v>Wyeomyia smithii</v>
      </c>
      <c r="O55" t="str">
        <f>VLOOKUP($D55,metadata!$B$2:$S$451,12,FALSE)</f>
        <v>diptera</v>
      </c>
      <c r="P55" t="str">
        <f>VLOOKUP($D55,metadata!$B$2:$S$451,13,FALSE)</f>
        <v/>
      </c>
      <c r="Q55" t="str">
        <f>VLOOKUP($D55,metadata!$B$2:$S$451,14,FALSE)</f>
        <v/>
      </c>
      <c r="R55" t="str">
        <f>VLOOKUP($D55,metadata!$B$2:$S$451,15,FALSE)</f>
        <v/>
      </c>
      <c r="S55" t="str">
        <f>VLOOKUP($D55,metadata!$B$2:$S$451,16,FALSE)</f>
        <v/>
      </c>
      <c r="T55" t="str">
        <f>VLOOKUP($D55,metadata!$B$2:$S$451,17,FALSE)</f>
        <v/>
      </c>
      <c r="U55" t="str">
        <f>VLOOKUP($D55,metadata!$B$2:$S$451,18,FALSE)</f>
        <v/>
      </c>
      <c r="V55" t="str">
        <f>VLOOKUP($D55,metadata!$B$2:$Z$451,19,FALSE)</f>
        <v/>
      </c>
      <c r="W55" t="str">
        <f>VLOOKUP($D55,metadata!$B$2:$Z$451,20,FALSE)</f>
        <v/>
      </c>
      <c r="X55" t="str">
        <f>VLOOKUP($D55,metadata!$B$2:$Z$451,21,FALSE)</f>
        <v/>
      </c>
      <c r="Y55" t="str">
        <f>VLOOKUP($D55,metadata!$B$2:$Z$451,22,FALSE)</f>
        <v/>
      </c>
      <c r="Z55" t="str">
        <f>VLOOKUP($D55,metadata!$B$2:$Z$451,23,FALSE)</f>
        <v/>
      </c>
      <c r="AA55" t="str">
        <f>VLOOKUP($D55,metadata!$B$2:$Z$451,24,FALSE)</f>
        <v/>
      </c>
      <c r="AF55" t="str">
        <f t="shared" si="1"/>
        <v>NA</v>
      </c>
    </row>
    <row r="56" spans="1:32" hidden="1" x14ac:dyDescent="0.3">
      <c r="A56">
        <f>A55+metadata!J55</f>
        <v>488</v>
      </c>
      <c r="B56" t="str">
        <f>metadata!B56</f>
        <v>6-KT</v>
      </c>
      <c r="C56">
        <v>55</v>
      </c>
      <c r="D56" s="4" t="str">
        <f t="shared" si="0"/>
        <v>2-</v>
      </c>
      <c r="E56" t="str">
        <f>VLOOKUP($D56,metadata!$B$2:$S$451,2,FALSE)</f>
        <v>BRADSHAW, WE</v>
      </c>
      <c r="F56" t="str">
        <f>VLOOKUP($D56,metadata!$B$2:$S$451,3,FALSE)</f>
        <v>GEOGRAPHY OF PHOTOPERIODIC RESPONSE IN DIAPAUSING MOSQUITO</v>
      </c>
      <c r="G56" t="str">
        <f>VLOOKUP($D56,metadata!$B$2:$S$451,4,FALSE)</f>
        <v>10.1038/262384b0</v>
      </c>
      <c r="H56" t="str">
        <f>VLOOKUP($D56,metadata!$B$2:$S$451,5,FALSE)</f>
        <v>y-askfordata</v>
      </c>
      <c r="I56" t="str">
        <f>VLOOKUP($D56,metadata!$B$2:$S$451,6,FALSE)</f>
        <v>a</v>
      </c>
      <c r="J56" t="str">
        <f>VLOOKUP($D56,metadata!$B$2:$S$451,7,FALSE)</f>
        <v>i</v>
      </c>
      <c r="K56">
        <f>VLOOKUP($D56,metadata!$B$2:$S$451,8,FALSE)</f>
        <v>22</v>
      </c>
      <c r="L56">
        <f>VLOOKUP($D56,metadata!$B$2:$S$451,9,FALSE)</f>
        <v>16</v>
      </c>
      <c r="M56" t="str">
        <f>VLOOKUP($D56,metadata!$B$2:$S$451,10,FALSE)</f>
        <v/>
      </c>
      <c r="N56" t="str">
        <f>VLOOKUP($D56,metadata!$B$2:$S$451,11,FALSE)</f>
        <v>Wyeomyia smithii</v>
      </c>
      <c r="O56" t="str">
        <f>VLOOKUP($D56,metadata!$B$2:$S$451,12,FALSE)</f>
        <v>diptera</v>
      </c>
      <c r="P56" t="str">
        <f>VLOOKUP($D56,metadata!$B$2:$S$451,13,FALSE)</f>
        <v/>
      </c>
      <c r="Q56" t="str">
        <f>VLOOKUP($D56,metadata!$B$2:$S$451,14,FALSE)</f>
        <v/>
      </c>
      <c r="R56" t="str">
        <f>VLOOKUP($D56,metadata!$B$2:$S$451,15,FALSE)</f>
        <v/>
      </c>
      <c r="S56" t="str">
        <f>VLOOKUP($D56,metadata!$B$2:$S$451,16,FALSE)</f>
        <v/>
      </c>
      <c r="T56" t="str">
        <f>VLOOKUP($D56,metadata!$B$2:$S$451,17,FALSE)</f>
        <v/>
      </c>
      <c r="U56" t="str">
        <f>VLOOKUP($D56,metadata!$B$2:$S$451,18,FALSE)</f>
        <v/>
      </c>
      <c r="V56" t="str">
        <f>VLOOKUP($D56,metadata!$B$2:$Z$451,19,FALSE)</f>
        <v/>
      </c>
      <c r="W56" t="str">
        <f>VLOOKUP($D56,metadata!$B$2:$Z$451,20,FALSE)</f>
        <v/>
      </c>
      <c r="X56" t="str">
        <f>VLOOKUP($D56,metadata!$B$2:$Z$451,21,FALSE)</f>
        <v/>
      </c>
      <c r="Y56" t="str">
        <f>VLOOKUP($D56,metadata!$B$2:$Z$451,22,FALSE)</f>
        <v/>
      </c>
      <c r="Z56" t="str">
        <f>VLOOKUP($D56,metadata!$B$2:$Z$451,23,FALSE)</f>
        <v/>
      </c>
      <c r="AA56" t="str">
        <f>VLOOKUP($D56,metadata!$B$2:$Z$451,24,FALSE)</f>
        <v/>
      </c>
      <c r="AF56" t="str">
        <f t="shared" si="1"/>
        <v>NA</v>
      </c>
    </row>
    <row r="57" spans="1:32" hidden="1" x14ac:dyDescent="0.3">
      <c r="A57">
        <f>A56+metadata!J56</f>
        <v>492</v>
      </c>
      <c r="B57" t="str">
        <f>metadata!B57</f>
        <v>6-IW</v>
      </c>
      <c r="C57">
        <v>56</v>
      </c>
      <c r="D57" s="4" t="str">
        <f t="shared" si="0"/>
        <v>2-</v>
      </c>
      <c r="E57" t="str">
        <f>VLOOKUP($D57,metadata!$B$2:$S$451,2,FALSE)</f>
        <v>BRADSHAW, WE</v>
      </c>
      <c r="F57" t="str">
        <f>VLOOKUP($D57,metadata!$B$2:$S$451,3,FALSE)</f>
        <v>GEOGRAPHY OF PHOTOPERIODIC RESPONSE IN DIAPAUSING MOSQUITO</v>
      </c>
      <c r="G57" t="str">
        <f>VLOOKUP($D57,metadata!$B$2:$S$451,4,FALSE)</f>
        <v>10.1038/262384b0</v>
      </c>
      <c r="H57" t="str">
        <f>VLOOKUP($D57,metadata!$B$2:$S$451,5,FALSE)</f>
        <v>y-askfordata</v>
      </c>
      <c r="I57" t="str">
        <f>VLOOKUP($D57,metadata!$B$2:$S$451,6,FALSE)</f>
        <v>a</v>
      </c>
      <c r="J57" t="str">
        <f>VLOOKUP($D57,metadata!$B$2:$S$451,7,FALSE)</f>
        <v>i</v>
      </c>
      <c r="K57">
        <f>VLOOKUP($D57,metadata!$B$2:$S$451,8,FALSE)</f>
        <v>22</v>
      </c>
      <c r="L57">
        <f>VLOOKUP($D57,metadata!$B$2:$S$451,9,FALSE)</f>
        <v>16</v>
      </c>
      <c r="M57" t="str">
        <f>VLOOKUP($D57,metadata!$B$2:$S$451,10,FALSE)</f>
        <v/>
      </c>
      <c r="N57" t="str">
        <f>VLOOKUP($D57,metadata!$B$2:$S$451,11,FALSE)</f>
        <v>Wyeomyia smithii</v>
      </c>
      <c r="O57" t="str">
        <f>VLOOKUP($D57,metadata!$B$2:$S$451,12,FALSE)</f>
        <v>diptera</v>
      </c>
      <c r="P57" t="str">
        <f>VLOOKUP($D57,metadata!$B$2:$S$451,13,FALSE)</f>
        <v/>
      </c>
      <c r="Q57" t="str">
        <f>VLOOKUP($D57,metadata!$B$2:$S$451,14,FALSE)</f>
        <v/>
      </c>
      <c r="R57" t="str">
        <f>VLOOKUP($D57,metadata!$B$2:$S$451,15,FALSE)</f>
        <v/>
      </c>
      <c r="S57" t="str">
        <f>VLOOKUP($D57,metadata!$B$2:$S$451,16,FALSE)</f>
        <v/>
      </c>
      <c r="T57" t="str">
        <f>VLOOKUP($D57,metadata!$B$2:$S$451,17,FALSE)</f>
        <v/>
      </c>
      <c r="U57" t="str">
        <f>VLOOKUP($D57,metadata!$B$2:$S$451,18,FALSE)</f>
        <v/>
      </c>
      <c r="V57" t="str">
        <f>VLOOKUP($D57,metadata!$B$2:$Z$451,19,FALSE)</f>
        <v/>
      </c>
      <c r="W57" t="str">
        <f>VLOOKUP($D57,metadata!$B$2:$Z$451,20,FALSE)</f>
        <v/>
      </c>
      <c r="X57" t="str">
        <f>VLOOKUP($D57,metadata!$B$2:$Z$451,21,FALSE)</f>
        <v/>
      </c>
      <c r="Y57" t="str">
        <f>VLOOKUP($D57,metadata!$B$2:$Z$451,22,FALSE)</f>
        <v/>
      </c>
      <c r="Z57" t="str">
        <f>VLOOKUP($D57,metadata!$B$2:$Z$451,23,FALSE)</f>
        <v/>
      </c>
      <c r="AA57" t="str">
        <f>VLOOKUP($D57,metadata!$B$2:$Z$451,24,FALSE)</f>
        <v/>
      </c>
      <c r="AF57" t="str">
        <f t="shared" si="1"/>
        <v>NA</v>
      </c>
    </row>
    <row r="58" spans="1:32" hidden="1" x14ac:dyDescent="0.3">
      <c r="A58">
        <f>A57+metadata!J57</f>
        <v>499</v>
      </c>
      <c r="B58" t="str">
        <f>metadata!B58</f>
        <v>6-TB</v>
      </c>
      <c r="C58">
        <v>57</v>
      </c>
      <c r="D58" s="4" t="str">
        <f t="shared" si="0"/>
        <v>2-</v>
      </c>
      <c r="E58" t="str">
        <f>VLOOKUP($D58,metadata!$B$2:$S$451,2,FALSE)</f>
        <v>BRADSHAW, WE</v>
      </c>
      <c r="F58" t="str">
        <f>VLOOKUP($D58,metadata!$B$2:$S$451,3,FALSE)</f>
        <v>GEOGRAPHY OF PHOTOPERIODIC RESPONSE IN DIAPAUSING MOSQUITO</v>
      </c>
      <c r="G58" t="str">
        <f>VLOOKUP($D58,metadata!$B$2:$S$451,4,FALSE)</f>
        <v>10.1038/262384b0</v>
      </c>
      <c r="H58" t="str">
        <f>VLOOKUP($D58,metadata!$B$2:$S$451,5,FALSE)</f>
        <v>y-askfordata</v>
      </c>
      <c r="I58" t="str">
        <f>VLOOKUP($D58,metadata!$B$2:$S$451,6,FALSE)</f>
        <v>a</v>
      </c>
      <c r="J58" t="str">
        <f>VLOOKUP($D58,metadata!$B$2:$S$451,7,FALSE)</f>
        <v>i</v>
      </c>
      <c r="K58">
        <f>VLOOKUP($D58,metadata!$B$2:$S$451,8,FALSE)</f>
        <v>22</v>
      </c>
      <c r="L58">
        <f>VLOOKUP($D58,metadata!$B$2:$S$451,9,FALSE)</f>
        <v>16</v>
      </c>
      <c r="M58" t="str">
        <f>VLOOKUP($D58,metadata!$B$2:$S$451,10,FALSE)</f>
        <v/>
      </c>
      <c r="N58" t="str">
        <f>VLOOKUP($D58,metadata!$B$2:$S$451,11,FALSE)</f>
        <v>Wyeomyia smithii</v>
      </c>
      <c r="O58" t="str">
        <f>VLOOKUP($D58,metadata!$B$2:$S$451,12,FALSE)</f>
        <v>diptera</v>
      </c>
      <c r="P58" t="str">
        <f>VLOOKUP($D58,metadata!$B$2:$S$451,13,FALSE)</f>
        <v/>
      </c>
      <c r="Q58" t="str">
        <f>VLOOKUP($D58,metadata!$B$2:$S$451,14,FALSE)</f>
        <v/>
      </c>
      <c r="R58" t="str">
        <f>VLOOKUP($D58,metadata!$B$2:$S$451,15,FALSE)</f>
        <v/>
      </c>
      <c r="S58" t="str">
        <f>VLOOKUP($D58,metadata!$B$2:$S$451,16,FALSE)</f>
        <v/>
      </c>
      <c r="T58" t="str">
        <f>VLOOKUP($D58,metadata!$B$2:$S$451,17,FALSE)</f>
        <v/>
      </c>
      <c r="U58" t="str">
        <f>VLOOKUP($D58,metadata!$B$2:$S$451,18,FALSE)</f>
        <v/>
      </c>
      <c r="V58" t="str">
        <f>VLOOKUP($D58,metadata!$B$2:$Z$451,19,FALSE)</f>
        <v/>
      </c>
      <c r="W58" t="str">
        <f>VLOOKUP($D58,metadata!$B$2:$Z$451,20,FALSE)</f>
        <v/>
      </c>
      <c r="X58" t="str">
        <f>VLOOKUP($D58,metadata!$B$2:$Z$451,21,FALSE)</f>
        <v/>
      </c>
      <c r="Y58" t="str">
        <f>VLOOKUP($D58,metadata!$B$2:$Z$451,22,FALSE)</f>
        <v/>
      </c>
      <c r="Z58" t="str">
        <f>VLOOKUP($D58,metadata!$B$2:$Z$451,23,FALSE)</f>
        <v/>
      </c>
      <c r="AA58" t="str">
        <f>VLOOKUP($D58,metadata!$B$2:$Z$451,24,FALSE)</f>
        <v/>
      </c>
      <c r="AF58" t="str">
        <f t="shared" si="1"/>
        <v>NA</v>
      </c>
    </row>
    <row r="59" spans="1:32" hidden="1" x14ac:dyDescent="0.3">
      <c r="A59">
        <f>A58+metadata!J58</f>
        <v>503</v>
      </c>
      <c r="B59" t="str">
        <f>metadata!B59</f>
        <v>6-OI</v>
      </c>
      <c r="C59">
        <v>58</v>
      </c>
      <c r="D59" s="4" t="str">
        <f t="shared" si="0"/>
        <v>2-</v>
      </c>
      <c r="E59" t="str">
        <f>VLOOKUP($D59,metadata!$B$2:$S$451,2,FALSE)</f>
        <v>BRADSHAW, WE</v>
      </c>
      <c r="F59" t="str">
        <f>VLOOKUP($D59,metadata!$B$2:$S$451,3,FALSE)</f>
        <v>GEOGRAPHY OF PHOTOPERIODIC RESPONSE IN DIAPAUSING MOSQUITO</v>
      </c>
      <c r="G59" t="str">
        <f>VLOOKUP($D59,metadata!$B$2:$S$451,4,FALSE)</f>
        <v>10.1038/262384b0</v>
      </c>
      <c r="H59" t="str">
        <f>VLOOKUP($D59,metadata!$B$2:$S$451,5,FALSE)</f>
        <v>y-askfordata</v>
      </c>
      <c r="I59" t="str">
        <f>VLOOKUP($D59,metadata!$B$2:$S$451,6,FALSE)</f>
        <v>a</v>
      </c>
      <c r="J59" t="str">
        <f>VLOOKUP($D59,metadata!$B$2:$S$451,7,FALSE)</f>
        <v>i</v>
      </c>
      <c r="K59">
        <f>VLOOKUP($D59,metadata!$B$2:$S$451,8,FALSE)</f>
        <v>22</v>
      </c>
      <c r="L59">
        <f>VLOOKUP($D59,metadata!$B$2:$S$451,9,FALSE)</f>
        <v>16</v>
      </c>
      <c r="M59" t="str">
        <f>VLOOKUP($D59,metadata!$B$2:$S$451,10,FALSE)</f>
        <v/>
      </c>
      <c r="N59" t="str">
        <f>VLOOKUP($D59,metadata!$B$2:$S$451,11,FALSE)</f>
        <v>Wyeomyia smithii</v>
      </c>
      <c r="O59" t="str">
        <f>VLOOKUP($D59,metadata!$B$2:$S$451,12,FALSE)</f>
        <v>diptera</v>
      </c>
      <c r="P59" t="str">
        <f>VLOOKUP($D59,metadata!$B$2:$S$451,13,FALSE)</f>
        <v/>
      </c>
      <c r="Q59" t="str">
        <f>VLOOKUP($D59,metadata!$B$2:$S$451,14,FALSE)</f>
        <v/>
      </c>
      <c r="R59" t="str">
        <f>VLOOKUP($D59,metadata!$B$2:$S$451,15,FALSE)</f>
        <v/>
      </c>
      <c r="S59" t="str">
        <f>VLOOKUP($D59,metadata!$B$2:$S$451,16,FALSE)</f>
        <v/>
      </c>
      <c r="T59" t="str">
        <f>VLOOKUP($D59,metadata!$B$2:$S$451,17,FALSE)</f>
        <v/>
      </c>
      <c r="U59" t="str">
        <f>VLOOKUP($D59,metadata!$B$2:$S$451,18,FALSE)</f>
        <v/>
      </c>
      <c r="V59" t="str">
        <f>VLOOKUP($D59,metadata!$B$2:$Z$451,19,FALSE)</f>
        <v/>
      </c>
      <c r="W59" t="str">
        <f>VLOOKUP($D59,metadata!$B$2:$Z$451,20,FALSE)</f>
        <v/>
      </c>
      <c r="X59" t="str">
        <f>VLOOKUP($D59,metadata!$B$2:$Z$451,21,FALSE)</f>
        <v/>
      </c>
      <c r="Y59" t="str">
        <f>VLOOKUP($D59,metadata!$B$2:$Z$451,22,FALSE)</f>
        <v/>
      </c>
      <c r="Z59" t="str">
        <f>VLOOKUP($D59,metadata!$B$2:$Z$451,23,FALSE)</f>
        <v/>
      </c>
      <c r="AA59" t="str">
        <f>VLOOKUP($D59,metadata!$B$2:$Z$451,24,FALSE)</f>
        <v/>
      </c>
      <c r="AF59" t="str">
        <f t="shared" si="1"/>
        <v>NA</v>
      </c>
    </row>
    <row r="60" spans="1:32" hidden="1" x14ac:dyDescent="0.3">
      <c r="A60">
        <f>A59+metadata!J59</f>
        <v>511</v>
      </c>
      <c r="B60" t="str">
        <f>metadata!B60</f>
        <v>6-KG</v>
      </c>
      <c r="C60">
        <v>59</v>
      </c>
      <c r="D60" s="4" t="str">
        <f t="shared" si="0"/>
        <v>2-</v>
      </c>
      <c r="E60" t="str">
        <f>VLOOKUP($D60,metadata!$B$2:$S$451,2,FALSE)</f>
        <v>BRADSHAW, WE</v>
      </c>
      <c r="F60" t="str">
        <f>VLOOKUP($D60,metadata!$B$2:$S$451,3,FALSE)</f>
        <v>GEOGRAPHY OF PHOTOPERIODIC RESPONSE IN DIAPAUSING MOSQUITO</v>
      </c>
      <c r="G60" t="str">
        <f>VLOOKUP($D60,metadata!$B$2:$S$451,4,FALSE)</f>
        <v>10.1038/262384b0</v>
      </c>
      <c r="H60" t="str">
        <f>VLOOKUP($D60,metadata!$B$2:$S$451,5,FALSE)</f>
        <v>y-askfordata</v>
      </c>
      <c r="I60" t="str">
        <f>VLOOKUP($D60,metadata!$B$2:$S$451,6,FALSE)</f>
        <v>a</v>
      </c>
      <c r="J60" t="str">
        <f>VLOOKUP($D60,metadata!$B$2:$S$451,7,FALSE)</f>
        <v>i</v>
      </c>
      <c r="K60">
        <f>VLOOKUP($D60,metadata!$B$2:$S$451,8,FALSE)</f>
        <v>22</v>
      </c>
      <c r="L60">
        <f>VLOOKUP($D60,metadata!$B$2:$S$451,9,FALSE)</f>
        <v>16</v>
      </c>
      <c r="M60" t="str">
        <f>VLOOKUP($D60,metadata!$B$2:$S$451,10,FALSE)</f>
        <v/>
      </c>
      <c r="N60" t="str">
        <f>VLOOKUP($D60,metadata!$B$2:$S$451,11,FALSE)</f>
        <v>Wyeomyia smithii</v>
      </c>
      <c r="O60" t="str">
        <f>VLOOKUP($D60,metadata!$B$2:$S$451,12,FALSE)</f>
        <v>diptera</v>
      </c>
      <c r="P60" t="str">
        <f>VLOOKUP($D60,metadata!$B$2:$S$451,13,FALSE)</f>
        <v/>
      </c>
      <c r="Q60" t="str">
        <f>VLOOKUP($D60,metadata!$B$2:$S$451,14,FALSE)</f>
        <v/>
      </c>
      <c r="R60" t="str">
        <f>VLOOKUP($D60,metadata!$B$2:$S$451,15,FALSE)</f>
        <v/>
      </c>
      <c r="S60" t="str">
        <f>VLOOKUP($D60,metadata!$B$2:$S$451,16,FALSE)</f>
        <v/>
      </c>
      <c r="T60" t="str">
        <f>VLOOKUP($D60,metadata!$B$2:$S$451,17,FALSE)</f>
        <v/>
      </c>
      <c r="U60" t="str">
        <f>VLOOKUP($D60,metadata!$B$2:$S$451,18,FALSE)</f>
        <v/>
      </c>
      <c r="V60" t="str">
        <f>VLOOKUP($D60,metadata!$B$2:$Z$451,19,FALSE)</f>
        <v/>
      </c>
      <c r="W60" t="str">
        <f>VLOOKUP($D60,metadata!$B$2:$Z$451,20,FALSE)</f>
        <v/>
      </c>
      <c r="X60" t="str">
        <f>VLOOKUP($D60,metadata!$B$2:$Z$451,21,FALSE)</f>
        <v/>
      </c>
      <c r="Y60" t="str">
        <f>VLOOKUP($D60,metadata!$B$2:$Z$451,22,FALSE)</f>
        <v/>
      </c>
      <c r="Z60" t="str">
        <f>VLOOKUP($D60,metadata!$B$2:$Z$451,23,FALSE)</f>
        <v/>
      </c>
      <c r="AA60" t="str">
        <f>VLOOKUP($D60,metadata!$B$2:$Z$451,24,FALSE)</f>
        <v/>
      </c>
      <c r="AF60" t="str">
        <f t="shared" si="1"/>
        <v>NA</v>
      </c>
    </row>
    <row r="61" spans="1:32" hidden="1" x14ac:dyDescent="0.3">
      <c r="A61">
        <f>A60+metadata!J60</f>
        <v>519</v>
      </c>
      <c r="B61" t="str">
        <f>metadata!B61</f>
        <v>6-YK</v>
      </c>
      <c r="C61">
        <v>60</v>
      </c>
      <c r="D61" s="4" t="str">
        <f t="shared" si="0"/>
        <v>2-</v>
      </c>
      <c r="E61" t="str">
        <f>VLOOKUP($D61,metadata!$B$2:$S$451,2,FALSE)</f>
        <v>BRADSHAW, WE</v>
      </c>
      <c r="F61" t="str">
        <f>VLOOKUP($D61,metadata!$B$2:$S$451,3,FALSE)</f>
        <v>GEOGRAPHY OF PHOTOPERIODIC RESPONSE IN DIAPAUSING MOSQUITO</v>
      </c>
      <c r="G61" t="str">
        <f>VLOOKUP($D61,metadata!$B$2:$S$451,4,FALSE)</f>
        <v>10.1038/262384b0</v>
      </c>
      <c r="H61" t="str">
        <f>VLOOKUP($D61,metadata!$B$2:$S$451,5,FALSE)</f>
        <v>y-askfordata</v>
      </c>
      <c r="I61" t="str">
        <f>VLOOKUP($D61,metadata!$B$2:$S$451,6,FALSE)</f>
        <v>a</v>
      </c>
      <c r="J61" t="str">
        <f>VLOOKUP($D61,metadata!$B$2:$S$451,7,FALSE)</f>
        <v>i</v>
      </c>
      <c r="K61">
        <f>VLOOKUP($D61,metadata!$B$2:$S$451,8,FALSE)</f>
        <v>22</v>
      </c>
      <c r="L61">
        <f>VLOOKUP($D61,metadata!$B$2:$S$451,9,FALSE)</f>
        <v>16</v>
      </c>
      <c r="M61" t="str">
        <f>VLOOKUP($D61,metadata!$B$2:$S$451,10,FALSE)</f>
        <v/>
      </c>
      <c r="N61" t="str">
        <f>VLOOKUP($D61,metadata!$B$2:$S$451,11,FALSE)</f>
        <v>Wyeomyia smithii</v>
      </c>
      <c r="O61" t="str">
        <f>VLOOKUP($D61,metadata!$B$2:$S$451,12,FALSE)</f>
        <v>diptera</v>
      </c>
      <c r="P61" t="str">
        <f>VLOOKUP($D61,metadata!$B$2:$S$451,13,FALSE)</f>
        <v/>
      </c>
      <c r="Q61" t="str">
        <f>VLOOKUP($D61,metadata!$B$2:$S$451,14,FALSE)</f>
        <v/>
      </c>
      <c r="R61" t="str">
        <f>VLOOKUP($D61,metadata!$B$2:$S$451,15,FALSE)</f>
        <v/>
      </c>
      <c r="S61" t="str">
        <f>VLOOKUP($D61,metadata!$B$2:$S$451,16,FALSE)</f>
        <v/>
      </c>
      <c r="T61" t="str">
        <f>VLOOKUP($D61,metadata!$B$2:$S$451,17,FALSE)</f>
        <v/>
      </c>
      <c r="U61" t="str">
        <f>VLOOKUP($D61,metadata!$B$2:$S$451,18,FALSE)</f>
        <v/>
      </c>
      <c r="V61" t="str">
        <f>VLOOKUP($D61,metadata!$B$2:$Z$451,19,FALSE)</f>
        <v/>
      </c>
      <c r="W61" t="str">
        <f>VLOOKUP($D61,metadata!$B$2:$Z$451,20,FALSE)</f>
        <v/>
      </c>
      <c r="X61" t="str">
        <f>VLOOKUP($D61,metadata!$B$2:$Z$451,21,FALSE)</f>
        <v/>
      </c>
      <c r="Y61" t="str">
        <f>VLOOKUP($D61,metadata!$B$2:$Z$451,22,FALSE)</f>
        <v/>
      </c>
      <c r="Z61" t="str">
        <f>VLOOKUP($D61,metadata!$B$2:$Z$451,23,FALSE)</f>
        <v/>
      </c>
      <c r="AA61" t="str">
        <f>VLOOKUP($D61,metadata!$B$2:$Z$451,24,FALSE)</f>
        <v/>
      </c>
      <c r="AF61" t="str">
        <f t="shared" si="1"/>
        <v>NA</v>
      </c>
    </row>
    <row r="62" spans="1:32" hidden="1" x14ac:dyDescent="0.3">
      <c r="A62">
        <f>A61+metadata!J61</f>
        <v>526</v>
      </c>
      <c r="B62" t="str">
        <f>metadata!B62</f>
        <v>6-KO</v>
      </c>
      <c r="C62">
        <v>61</v>
      </c>
      <c r="D62" s="4" t="str">
        <f t="shared" si="0"/>
        <v>2-</v>
      </c>
      <c r="E62" t="str">
        <f>VLOOKUP($D62,metadata!$B$2:$S$451,2,FALSE)</f>
        <v>BRADSHAW, WE</v>
      </c>
      <c r="F62" t="str">
        <f>VLOOKUP($D62,metadata!$B$2:$S$451,3,FALSE)</f>
        <v>GEOGRAPHY OF PHOTOPERIODIC RESPONSE IN DIAPAUSING MOSQUITO</v>
      </c>
      <c r="G62" t="str">
        <f>VLOOKUP($D62,metadata!$B$2:$S$451,4,FALSE)</f>
        <v>10.1038/262384b0</v>
      </c>
      <c r="H62" t="str">
        <f>VLOOKUP($D62,metadata!$B$2:$S$451,5,FALSE)</f>
        <v>y-askfordata</v>
      </c>
      <c r="I62" t="str">
        <f>VLOOKUP($D62,metadata!$B$2:$S$451,6,FALSE)</f>
        <v>a</v>
      </c>
      <c r="J62" t="str">
        <f>VLOOKUP($D62,metadata!$B$2:$S$451,7,FALSE)</f>
        <v>i</v>
      </c>
      <c r="K62">
        <f>VLOOKUP($D62,metadata!$B$2:$S$451,8,FALSE)</f>
        <v>22</v>
      </c>
      <c r="L62">
        <f>VLOOKUP($D62,metadata!$B$2:$S$451,9,FALSE)</f>
        <v>16</v>
      </c>
      <c r="M62" t="str">
        <f>VLOOKUP($D62,metadata!$B$2:$S$451,10,FALSE)</f>
        <v/>
      </c>
      <c r="N62" t="str">
        <f>VLOOKUP($D62,metadata!$B$2:$S$451,11,FALSE)</f>
        <v>Wyeomyia smithii</v>
      </c>
      <c r="O62" t="str">
        <f>VLOOKUP($D62,metadata!$B$2:$S$451,12,FALSE)</f>
        <v>diptera</v>
      </c>
      <c r="P62" t="str">
        <f>VLOOKUP($D62,metadata!$B$2:$S$451,13,FALSE)</f>
        <v/>
      </c>
      <c r="Q62" t="str">
        <f>VLOOKUP($D62,metadata!$B$2:$S$451,14,FALSE)</f>
        <v/>
      </c>
      <c r="R62" t="str">
        <f>VLOOKUP($D62,metadata!$B$2:$S$451,15,FALSE)</f>
        <v/>
      </c>
      <c r="S62" t="str">
        <f>VLOOKUP($D62,metadata!$B$2:$S$451,16,FALSE)</f>
        <v/>
      </c>
      <c r="T62" t="str">
        <f>VLOOKUP($D62,metadata!$B$2:$S$451,17,FALSE)</f>
        <v/>
      </c>
      <c r="U62" t="str">
        <f>VLOOKUP($D62,metadata!$B$2:$S$451,18,FALSE)</f>
        <v/>
      </c>
      <c r="V62" t="str">
        <f>VLOOKUP($D62,metadata!$B$2:$Z$451,19,FALSE)</f>
        <v/>
      </c>
      <c r="W62" t="str">
        <f>VLOOKUP($D62,metadata!$B$2:$Z$451,20,FALSE)</f>
        <v/>
      </c>
      <c r="X62" t="str">
        <f>VLOOKUP($D62,metadata!$B$2:$Z$451,21,FALSE)</f>
        <v/>
      </c>
      <c r="Y62" t="str">
        <f>VLOOKUP($D62,metadata!$B$2:$Z$451,22,FALSE)</f>
        <v/>
      </c>
      <c r="Z62" t="str">
        <f>VLOOKUP($D62,metadata!$B$2:$Z$451,23,FALSE)</f>
        <v/>
      </c>
      <c r="AA62" t="str">
        <f>VLOOKUP($D62,metadata!$B$2:$Z$451,24,FALSE)</f>
        <v/>
      </c>
      <c r="AF62" t="str">
        <f t="shared" si="1"/>
        <v>NA</v>
      </c>
    </row>
    <row r="63" spans="1:32" hidden="1" x14ac:dyDescent="0.3">
      <c r="A63">
        <f>A62+metadata!J62</f>
        <v>530</v>
      </c>
      <c r="B63" t="str">
        <f>metadata!B63</f>
        <v>6-ON</v>
      </c>
      <c r="C63">
        <v>62</v>
      </c>
      <c r="D63" s="4" t="str">
        <f t="shared" si="0"/>
        <v>2-</v>
      </c>
      <c r="E63" t="str">
        <f>VLOOKUP($D63,metadata!$B$2:$S$451,2,FALSE)</f>
        <v>BRADSHAW, WE</v>
      </c>
      <c r="F63" t="str">
        <f>VLOOKUP($D63,metadata!$B$2:$S$451,3,FALSE)</f>
        <v>GEOGRAPHY OF PHOTOPERIODIC RESPONSE IN DIAPAUSING MOSQUITO</v>
      </c>
      <c r="G63" t="str">
        <f>VLOOKUP($D63,metadata!$B$2:$S$451,4,FALSE)</f>
        <v>10.1038/262384b0</v>
      </c>
      <c r="H63" t="str">
        <f>VLOOKUP($D63,metadata!$B$2:$S$451,5,FALSE)</f>
        <v>y-askfordata</v>
      </c>
      <c r="I63" t="str">
        <f>VLOOKUP($D63,metadata!$B$2:$S$451,6,FALSE)</f>
        <v>a</v>
      </c>
      <c r="J63" t="str">
        <f>VLOOKUP($D63,metadata!$B$2:$S$451,7,FALSE)</f>
        <v>i</v>
      </c>
      <c r="K63">
        <f>VLOOKUP($D63,metadata!$B$2:$S$451,8,FALSE)</f>
        <v>22</v>
      </c>
      <c r="L63">
        <f>VLOOKUP($D63,metadata!$B$2:$S$451,9,FALSE)</f>
        <v>16</v>
      </c>
      <c r="M63" t="str">
        <f>VLOOKUP($D63,metadata!$B$2:$S$451,10,FALSE)</f>
        <v/>
      </c>
      <c r="N63" t="str">
        <f>VLOOKUP($D63,metadata!$B$2:$S$451,11,FALSE)</f>
        <v>Wyeomyia smithii</v>
      </c>
      <c r="O63" t="str">
        <f>VLOOKUP($D63,metadata!$B$2:$S$451,12,FALSE)</f>
        <v>diptera</v>
      </c>
      <c r="P63" t="str">
        <f>VLOOKUP($D63,metadata!$B$2:$S$451,13,FALSE)</f>
        <v/>
      </c>
      <c r="Q63" t="str">
        <f>VLOOKUP($D63,metadata!$B$2:$S$451,14,FALSE)</f>
        <v/>
      </c>
      <c r="R63" t="str">
        <f>VLOOKUP($D63,metadata!$B$2:$S$451,15,FALSE)</f>
        <v/>
      </c>
      <c r="S63" t="str">
        <f>VLOOKUP($D63,metadata!$B$2:$S$451,16,FALSE)</f>
        <v/>
      </c>
      <c r="T63" t="str">
        <f>VLOOKUP($D63,metadata!$B$2:$S$451,17,FALSE)</f>
        <v/>
      </c>
      <c r="U63" t="str">
        <f>VLOOKUP($D63,metadata!$B$2:$S$451,18,FALSE)</f>
        <v/>
      </c>
      <c r="V63" t="str">
        <f>VLOOKUP($D63,metadata!$B$2:$Z$451,19,FALSE)</f>
        <v/>
      </c>
      <c r="W63" t="str">
        <f>VLOOKUP($D63,metadata!$B$2:$Z$451,20,FALSE)</f>
        <v/>
      </c>
      <c r="X63" t="str">
        <f>VLOOKUP($D63,metadata!$B$2:$Z$451,21,FALSE)</f>
        <v/>
      </c>
      <c r="Y63" t="str">
        <f>VLOOKUP($D63,metadata!$B$2:$Z$451,22,FALSE)</f>
        <v/>
      </c>
      <c r="Z63" t="str">
        <f>VLOOKUP($D63,metadata!$B$2:$Z$451,23,FALSE)</f>
        <v/>
      </c>
      <c r="AA63" t="str">
        <f>VLOOKUP($D63,metadata!$B$2:$Z$451,24,FALSE)</f>
        <v/>
      </c>
      <c r="AF63" t="str">
        <f t="shared" si="1"/>
        <v>NA</v>
      </c>
    </row>
    <row r="64" spans="1:32" hidden="1" x14ac:dyDescent="0.3">
      <c r="A64">
        <f>A63+metadata!J63</f>
        <v>537</v>
      </c>
      <c r="B64" t="str">
        <f>metadata!B64</f>
        <v>6-SM</v>
      </c>
      <c r="C64">
        <v>63</v>
      </c>
      <c r="D64" s="4" t="str">
        <f t="shared" si="0"/>
        <v>2-</v>
      </c>
      <c r="E64" t="str">
        <f>VLOOKUP($D64,metadata!$B$2:$S$451,2,FALSE)</f>
        <v>BRADSHAW, WE</v>
      </c>
      <c r="F64" t="str">
        <f>VLOOKUP($D64,metadata!$B$2:$S$451,3,FALSE)</f>
        <v>GEOGRAPHY OF PHOTOPERIODIC RESPONSE IN DIAPAUSING MOSQUITO</v>
      </c>
      <c r="G64" t="str">
        <f>VLOOKUP($D64,metadata!$B$2:$S$451,4,FALSE)</f>
        <v>10.1038/262384b0</v>
      </c>
      <c r="H64" t="str">
        <f>VLOOKUP($D64,metadata!$B$2:$S$451,5,FALSE)</f>
        <v>y-askfordata</v>
      </c>
      <c r="I64" t="str">
        <f>VLOOKUP($D64,metadata!$B$2:$S$451,6,FALSE)</f>
        <v>a</v>
      </c>
      <c r="J64" t="str">
        <f>VLOOKUP($D64,metadata!$B$2:$S$451,7,FALSE)</f>
        <v>i</v>
      </c>
      <c r="K64">
        <f>VLOOKUP($D64,metadata!$B$2:$S$451,8,FALSE)</f>
        <v>22</v>
      </c>
      <c r="L64">
        <f>VLOOKUP($D64,metadata!$B$2:$S$451,9,FALSE)</f>
        <v>16</v>
      </c>
      <c r="M64" t="str">
        <f>VLOOKUP($D64,metadata!$B$2:$S$451,10,FALSE)</f>
        <v/>
      </c>
      <c r="N64" t="str">
        <f>VLOOKUP($D64,metadata!$B$2:$S$451,11,FALSE)</f>
        <v>Wyeomyia smithii</v>
      </c>
      <c r="O64" t="str">
        <f>VLOOKUP($D64,metadata!$B$2:$S$451,12,FALSE)</f>
        <v>diptera</v>
      </c>
      <c r="P64" t="str">
        <f>VLOOKUP($D64,metadata!$B$2:$S$451,13,FALSE)</f>
        <v/>
      </c>
      <c r="Q64" t="str">
        <f>VLOOKUP($D64,metadata!$B$2:$S$451,14,FALSE)</f>
        <v/>
      </c>
      <c r="R64" t="str">
        <f>VLOOKUP($D64,metadata!$B$2:$S$451,15,FALSE)</f>
        <v/>
      </c>
      <c r="S64" t="str">
        <f>VLOOKUP($D64,metadata!$B$2:$S$451,16,FALSE)</f>
        <v/>
      </c>
      <c r="T64" t="str">
        <f>VLOOKUP($D64,metadata!$B$2:$S$451,17,FALSE)</f>
        <v/>
      </c>
      <c r="U64" t="str">
        <f>VLOOKUP($D64,metadata!$B$2:$S$451,18,FALSE)</f>
        <v/>
      </c>
      <c r="V64" t="str">
        <f>VLOOKUP($D64,metadata!$B$2:$Z$451,19,FALSE)</f>
        <v/>
      </c>
      <c r="W64" t="str">
        <f>VLOOKUP($D64,metadata!$B$2:$Z$451,20,FALSE)</f>
        <v/>
      </c>
      <c r="X64" t="str">
        <f>VLOOKUP($D64,metadata!$B$2:$Z$451,21,FALSE)</f>
        <v/>
      </c>
      <c r="Y64" t="str">
        <f>VLOOKUP($D64,metadata!$B$2:$Z$451,22,FALSE)</f>
        <v/>
      </c>
      <c r="Z64" t="str">
        <f>VLOOKUP($D64,metadata!$B$2:$Z$451,23,FALSE)</f>
        <v/>
      </c>
      <c r="AA64" t="str">
        <f>VLOOKUP($D64,metadata!$B$2:$Z$451,24,FALSE)</f>
        <v/>
      </c>
      <c r="AF64" t="str">
        <f t="shared" si="1"/>
        <v>NA</v>
      </c>
    </row>
    <row r="65" spans="1:32" hidden="1" x14ac:dyDescent="0.3">
      <c r="A65">
        <f>A64+metadata!J64</f>
        <v>543</v>
      </c>
      <c r="B65" t="str">
        <f>metadata!B65</f>
        <v>6-KT</v>
      </c>
      <c r="C65">
        <v>64</v>
      </c>
      <c r="D65" s="4" t="str">
        <f t="shared" si="0"/>
        <v>2-</v>
      </c>
      <c r="E65" t="str">
        <f>VLOOKUP($D65,metadata!$B$2:$S$451,2,FALSE)</f>
        <v>BRADSHAW, WE</v>
      </c>
      <c r="F65" t="str">
        <f>VLOOKUP($D65,metadata!$B$2:$S$451,3,FALSE)</f>
        <v>GEOGRAPHY OF PHOTOPERIODIC RESPONSE IN DIAPAUSING MOSQUITO</v>
      </c>
      <c r="G65" t="str">
        <f>VLOOKUP($D65,metadata!$B$2:$S$451,4,FALSE)</f>
        <v>10.1038/262384b0</v>
      </c>
      <c r="H65" t="str">
        <f>VLOOKUP($D65,metadata!$B$2:$S$451,5,FALSE)</f>
        <v>y-askfordata</v>
      </c>
      <c r="I65" t="str">
        <f>VLOOKUP($D65,metadata!$B$2:$S$451,6,FALSE)</f>
        <v>a</v>
      </c>
      <c r="J65" t="str">
        <f>VLOOKUP($D65,metadata!$B$2:$S$451,7,FALSE)</f>
        <v>i</v>
      </c>
      <c r="K65">
        <f>VLOOKUP($D65,metadata!$B$2:$S$451,8,FALSE)</f>
        <v>22</v>
      </c>
      <c r="L65">
        <f>VLOOKUP($D65,metadata!$B$2:$S$451,9,FALSE)</f>
        <v>16</v>
      </c>
      <c r="M65" t="str">
        <f>VLOOKUP($D65,metadata!$B$2:$S$451,10,FALSE)</f>
        <v/>
      </c>
      <c r="N65" t="str">
        <f>VLOOKUP($D65,metadata!$B$2:$S$451,11,FALSE)</f>
        <v>Wyeomyia smithii</v>
      </c>
      <c r="O65" t="str">
        <f>VLOOKUP($D65,metadata!$B$2:$S$451,12,FALSE)</f>
        <v>diptera</v>
      </c>
      <c r="P65" t="str">
        <f>VLOOKUP($D65,metadata!$B$2:$S$451,13,FALSE)</f>
        <v/>
      </c>
      <c r="Q65" t="str">
        <f>VLOOKUP($D65,metadata!$B$2:$S$451,14,FALSE)</f>
        <v/>
      </c>
      <c r="R65" t="str">
        <f>VLOOKUP($D65,metadata!$B$2:$S$451,15,FALSE)</f>
        <v/>
      </c>
      <c r="S65" t="str">
        <f>VLOOKUP($D65,metadata!$B$2:$S$451,16,FALSE)</f>
        <v/>
      </c>
      <c r="T65" t="str">
        <f>VLOOKUP($D65,metadata!$B$2:$S$451,17,FALSE)</f>
        <v/>
      </c>
      <c r="U65" t="str">
        <f>VLOOKUP($D65,metadata!$B$2:$S$451,18,FALSE)</f>
        <v/>
      </c>
      <c r="V65" t="str">
        <f>VLOOKUP($D65,metadata!$B$2:$Z$451,19,FALSE)</f>
        <v/>
      </c>
      <c r="W65" t="str">
        <f>VLOOKUP($D65,metadata!$B$2:$Z$451,20,FALSE)</f>
        <v/>
      </c>
      <c r="X65" t="str">
        <f>VLOOKUP($D65,metadata!$B$2:$Z$451,21,FALSE)</f>
        <v/>
      </c>
      <c r="Y65" t="str">
        <f>VLOOKUP($D65,metadata!$B$2:$Z$451,22,FALSE)</f>
        <v/>
      </c>
      <c r="Z65" t="str">
        <f>VLOOKUP($D65,metadata!$B$2:$Z$451,23,FALSE)</f>
        <v/>
      </c>
      <c r="AA65" t="str">
        <f>VLOOKUP($D65,metadata!$B$2:$Z$451,24,FALSE)</f>
        <v/>
      </c>
      <c r="AF65" t="str">
        <f t="shared" si="1"/>
        <v>NA</v>
      </c>
    </row>
    <row r="66" spans="1:32" hidden="1" x14ac:dyDescent="0.3">
      <c r="A66">
        <f>A65+metadata!J65</f>
        <v>550</v>
      </c>
      <c r="B66" t="str">
        <f>metadata!B66</f>
        <v>6-IW</v>
      </c>
      <c r="C66">
        <v>65</v>
      </c>
      <c r="D66" s="4" t="str">
        <f t="shared" si="0"/>
        <v>2-</v>
      </c>
      <c r="E66" t="str">
        <f>VLOOKUP($D66,metadata!$B$2:$S$451,2,FALSE)</f>
        <v>BRADSHAW, WE</v>
      </c>
      <c r="F66" t="str">
        <f>VLOOKUP($D66,metadata!$B$2:$S$451,3,FALSE)</f>
        <v>GEOGRAPHY OF PHOTOPERIODIC RESPONSE IN DIAPAUSING MOSQUITO</v>
      </c>
      <c r="G66" t="str">
        <f>VLOOKUP($D66,metadata!$B$2:$S$451,4,FALSE)</f>
        <v>10.1038/262384b0</v>
      </c>
      <c r="H66" t="str">
        <f>VLOOKUP($D66,metadata!$B$2:$S$451,5,FALSE)</f>
        <v>y-askfordata</v>
      </c>
      <c r="I66" t="str">
        <f>VLOOKUP($D66,metadata!$B$2:$S$451,6,FALSE)</f>
        <v>a</v>
      </c>
      <c r="J66" t="str">
        <f>VLOOKUP($D66,metadata!$B$2:$S$451,7,FALSE)</f>
        <v>i</v>
      </c>
      <c r="K66">
        <f>VLOOKUP($D66,metadata!$B$2:$S$451,8,FALSE)</f>
        <v>22</v>
      </c>
      <c r="L66">
        <f>VLOOKUP($D66,metadata!$B$2:$S$451,9,FALSE)</f>
        <v>16</v>
      </c>
      <c r="M66" t="str">
        <f>VLOOKUP($D66,metadata!$B$2:$S$451,10,FALSE)</f>
        <v/>
      </c>
      <c r="N66" t="str">
        <f>VLOOKUP($D66,metadata!$B$2:$S$451,11,FALSE)</f>
        <v>Wyeomyia smithii</v>
      </c>
      <c r="O66" t="str">
        <f>VLOOKUP($D66,metadata!$B$2:$S$451,12,FALSE)</f>
        <v>diptera</v>
      </c>
      <c r="P66" t="str">
        <f>VLOOKUP($D66,metadata!$B$2:$S$451,13,FALSE)</f>
        <v/>
      </c>
      <c r="Q66" t="str">
        <f>VLOOKUP($D66,metadata!$B$2:$S$451,14,FALSE)</f>
        <v/>
      </c>
      <c r="R66" t="str">
        <f>VLOOKUP($D66,metadata!$B$2:$S$451,15,FALSE)</f>
        <v/>
      </c>
      <c r="S66" t="str">
        <f>VLOOKUP($D66,metadata!$B$2:$S$451,16,FALSE)</f>
        <v/>
      </c>
      <c r="T66" t="str">
        <f>VLOOKUP($D66,metadata!$B$2:$S$451,17,FALSE)</f>
        <v/>
      </c>
      <c r="U66" t="str">
        <f>VLOOKUP($D66,metadata!$B$2:$S$451,18,FALSE)</f>
        <v/>
      </c>
      <c r="V66" t="str">
        <f>VLOOKUP($D66,metadata!$B$2:$Z$451,19,FALSE)</f>
        <v/>
      </c>
      <c r="W66" t="str">
        <f>VLOOKUP($D66,metadata!$B$2:$Z$451,20,FALSE)</f>
        <v/>
      </c>
      <c r="X66" t="str">
        <f>VLOOKUP($D66,metadata!$B$2:$Z$451,21,FALSE)</f>
        <v/>
      </c>
      <c r="Y66" t="str">
        <f>VLOOKUP($D66,metadata!$B$2:$Z$451,22,FALSE)</f>
        <v/>
      </c>
      <c r="Z66" t="str">
        <f>VLOOKUP($D66,metadata!$B$2:$Z$451,23,FALSE)</f>
        <v/>
      </c>
      <c r="AA66" t="str">
        <f>VLOOKUP($D66,metadata!$B$2:$Z$451,24,FALSE)</f>
        <v/>
      </c>
      <c r="AF66" t="str">
        <f t="shared" si="1"/>
        <v>NA</v>
      </c>
    </row>
    <row r="67" spans="1:32" hidden="1" x14ac:dyDescent="0.3">
      <c r="A67">
        <f>A66+metadata!J66</f>
        <v>557</v>
      </c>
      <c r="B67" t="str">
        <f>metadata!B67</f>
        <v>7-</v>
      </c>
      <c r="C67">
        <v>66</v>
      </c>
      <c r="D67" s="4" t="str">
        <f t="shared" ref="D67:D130" si="2">VLOOKUP(C67,$A$1:$B$451,2)</f>
        <v>2-</v>
      </c>
      <c r="E67" t="str">
        <f>VLOOKUP($D67,metadata!$B$2:$S$451,2,FALSE)</f>
        <v>BRADSHAW, WE</v>
      </c>
      <c r="F67" t="str">
        <f>VLOOKUP($D67,metadata!$B$2:$S$451,3,FALSE)</f>
        <v>GEOGRAPHY OF PHOTOPERIODIC RESPONSE IN DIAPAUSING MOSQUITO</v>
      </c>
      <c r="G67" t="str">
        <f>VLOOKUP($D67,metadata!$B$2:$S$451,4,FALSE)</f>
        <v>10.1038/262384b0</v>
      </c>
      <c r="H67" t="str">
        <f>VLOOKUP($D67,metadata!$B$2:$S$451,5,FALSE)</f>
        <v>y-askfordata</v>
      </c>
      <c r="I67" t="str">
        <f>VLOOKUP($D67,metadata!$B$2:$S$451,6,FALSE)</f>
        <v>a</v>
      </c>
      <c r="J67" t="str">
        <f>VLOOKUP($D67,metadata!$B$2:$S$451,7,FALSE)</f>
        <v>i</v>
      </c>
      <c r="K67">
        <f>VLOOKUP($D67,metadata!$B$2:$S$451,8,FALSE)</f>
        <v>22</v>
      </c>
      <c r="L67">
        <f>VLOOKUP($D67,metadata!$B$2:$S$451,9,FALSE)</f>
        <v>16</v>
      </c>
      <c r="M67" t="str">
        <f>VLOOKUP($D67,metadata!$B$2:$S$451,10,FALSE)</f>
        <v/>
      </c>
      <c r="N67" t="str">
        <f>VLOOKUP($D67,metadata!$B$2:$S$451,11,FALSE)</f>
        <v>Wyeomyia smithii</v>
      </c>
      <c r="O67" t="str">
        <f>VLOOKUP($D67,metadata!$B$2:$S$451,12,FALSE)</f>
        <v>diptera</v>
      </c>
      <c r="P67" t="str">
        <f>VLOOKUP($D67,metadata!$B$2:$S$451,13,FALSE)</f>
        <v/>
      </c>
      <c r="Q67" t="str">
        <f>VLOOKUP($D67,metadata!$B$2:$S$451,14,FALSE)</f>
        <v/>
      </c>
      <c r="R67" t="str">
        <f>VLOOKUP($D67,metadata!$B$2:$S$451,15,FALSE)</f>
        <v/>
      </c>
      <c r="S67" t="str">
        <f>VLOOKUP($D67,metadata!$B$2:$S$451,16,FALSE)</f>
        <v/>
      </c>
      <c r="T67" t="str">
        <f>VLOOKUP($D67,metadata!$B$2:$S$451,17,FALSE)</f>
        <v/>
      </c>
      <c r="U67" t="str">
        <f>VLOOKUP($D67,metadata!$B$2:$S$451,18,FALSE)</f>
        <v/>
      </c>
      <c r="V67" t="str">
        <f>VLOOKUP($D67,metadata!$B$2:$Z$451,19,FALSE)</f>
        <v/>
      </c>
      <c r="W67" t="str">
        <f>VLOOKUP($D67,metadata!$B$2:$Z$451,20,FALSE)</f>
        <v/>
      </c>
      <c r="X67" t="str">
        <f>VLOOKUP($D67,metadata!$B$2:$Z$451,21,FALSE)</f>
        <v/>
      </c>
      <c r="Y67" t="str">
        <f>VLOOKUP($D67,metadata!$B$2:$Z$451,22,FALSE)</f>
        <v/>
      </c>
      <c r="Z67" t="str">
        <f>VLOOKUP($D67,metadata!$B$2:$Z$451,23,FALSE)</f>
        <v/>
      </c>
      <c r="AA67" t="str">
        <f>VLOOKUP($D67,metadata!$B$2:$Z$451,24,FALSE)</f>
        <v/>
      </c>
      <c r="AF67" t="str">
        <f t="shared" ref="AF67:AF130" si="3">IF(AE67="","NA",AE67)</f>
        <v>NA</v>
      </c>
    </row>
    <row r="68" spans="1:32" hidden="1" x14ac:dyDescent="0.3">
      <c r="A68">
        <f>A67+metadata!J67</f>
        <v>557</v>
      </c>
      <c r="B68" t="str">
        <f>metadata!B68</f>
        <v>7-</v>
      </c>
      <c r="C68">
        <v>67</v>
      </c>
      <c r="D68" s="4" t="str">
        <f t="shared" si="2"/>
        <v>2-</v>
      </c>
      <c r="E68" t="str">
        <f>VLOOKUP($D68,metadata!$B$2:$S$451,2,FALSE)</f>
        <v>BRADSHAW, WE</v>
      </c>
      <c r="F68" t="str">
        <f>VLOOKUP($D68,metadata!$B$2:$S$451,3,FALSE)</f>
        <v>GEOGRAPHY OF PHOTOPERIODIC RESPONSE IN DIAPAUSING MOSQUITO</v>
      </c>
      <c r="G68" t="str">
        <f>VLOOKUP($D68,metadata!$B$2:$S$451,4,FALSE)</f>
        <v>10.1038/262384b0</v>
      </c>
      <c r="H68" t="str">
        <f>VLOOKUP($D68,metadata!$B$2:$S$451,5,FALSE)</f>
        <v>y-askfordata</v>
      </c>
      <c r="I68" t="str">
        <f>VLOOKUP($D68,metadata!$B$2:$S$451,6,FALSE)</f>
        <v>a</v>
      </c>
      <c r="J68" t="str">
        <f>VLOOKUP($D68,metadata!$B$2:$S$451,7,FALSE)</f>
        <v>i</v>
      </c>
      <c r="K68">
        <f>VLOOKUP($D68,metadata!$B$2:$S$451,8,FALSE)</f>
        <v>22</v>
      </c>
      <c r="L68">
        <f>VLOOKUP($D68,metadata!$B$2:$S$451,9,FALSE)</f>
        <v>16</v>
      </c>
      <c r="M68" t="str">
        <f>VLOOKUP($D68,metadata!$B$2:$S$451,10,FALSE)</f>
        <v/>
      </c>
      <c r="N68" t="str">
        <f>VLOOKUP($D68,metadata!$B$2:$S$451,11,FALSE)</f>
        <v>Wyeomyia smithii</v>
      </c>
      <c r="O68" t="str">
        <f>VLOOKUP($D68,metadata!$B$2:$S$451,12,FALSE)</f>
        <v>diptera</v>
      </c>
      <c r="P68" t="str">
        <f>VLOOKUP($D68,metadata!$B$2:$S$451,13,FALSE)</f>
        <v/>
      </c>
      <c r="Q68" t="str">
        <f>VLOOKUP($D68,metadata!$B$2:$S$451,14,FALSE)</f>
        <v/>
      </c>
      <c r="R68" t="str">
        <f>VLOOKUP($D68,metadata!$B$2:$S$451,15,FALSE)</f>
        <v/>
      </c>
      <c r="S68" t="str">
        <f>VLOOKUP($D68,metadata!$B$2:$S$451,16,FALSE)</f>
        <v/>
      </c>
      <c r="T68" t="str">
        <f>VLOOKUP($D68,metadata!$B$2:$S$451,17,FALSE)</f>
        <v/>
      </c>
      <c r="U68" t="str">
        <f>VLOOKUP($D68,metadata!$B$2:$S$451,18,FALSE)</f>
        <v/>
      </c>
      <c r="V68" t="str">
        <f>VLOOKUP($D68,metadata!$B$2:$Z$451,19,FALSE)</f>
        <v/>
      </c>
      <c r="W68" t="str">
        <f>VLOOKUP($D68,metadata!$B$2:$Z$451,20,FALSE)</f>
        <v/>
      </c>
      <c r="X68" t="str">
        <f>VLOOKUP($D68,metadata!$B$2:$Z$451,21,FALSE)</f>
        <v/>
      </c>
      <c r="Y68" t="str">
        <f>VLOOKUP($D68,metadata!$B$2:$Z$451,22,FALSE)</f>
        <v/>
      </c>
      <c r="Z68" t="str">
        <f>VLOOKUP($D68,metadata!$B$2:$Z$451,23,FALSE)</f>
        <v/>
      </c>
      <c r="AA68" t="str">
        <f>VLOOKUP($D68,metadata!$B$2:$Z$451,24,FALSE)</f>
        <v/>
      </c>
      <c r="AF68" t="str">
        <f t="shared" si="3"/>
        <v>NA</v>
      </c>
    </row>
    <row r="69" spans="1:32" hidden="1" x14ac:dyDescent="0.3">
      <c r="A69">
        <f>A68+metadata!J68</f>
        <v>557</v>
      </c>
      <c r="B69" t="str">
        <f>metadata!B69</f>
        <v>7-</v>
      </c>
      <c r="C69">
        <v>68</v>
      </c>
      <c r="D69" s="4" t="str">
        <f t="shared" si="2"/>
        <v>2-</v>
      </c>
      <c r="E69" t="str">
        <f>VLOOKUP($D69,metadata!$B$2:$S$451,2,FALSE)</f>
        <v>BRADSHAW, WE</v>
      </c>
      <c r="F69" t="str">
        <f>VLOOKUP($D69,metadata!$B$2:$S$451,3,FALSE)</f>
        <v>GEOGRAPHY OF PHOTOPERIODIC RESPONSE IN DIAPAUSING MOSQUITO</v>
      </c>
      <c r="G69" t="str">
        <f>VLOOKUP($D69,metadata!$B$2:$S$451,4,FALSE)</f>
        <v>10.1038/262384b0</v>
      </c>
      <c r="H69" t="str">
        <f>VLOOKUP($D69,metadata!$B$2:$S$451,5,FALSE)</f>
        <v>y-askfordata</v>
      </c>
      <c r="I69" t="str">
        <f>VLOOKUP($D69,metadata!$B$2:$S$451,6,FALSE)</f>
        <v>a</v>
      </c>
      <c r="J69" t="str">
        <f>VLOOKUP($D69,metadata!$B$2:$S$451,7,FALSE)</f>
        <v>i</v>
      </c>
      <c r="K69">
        <f>VLOOKUP($D69,metadata!$B$2:$S$451,8,FALSE)</f>
        <v>22</v>
      </c>
      <c r="L69">
        <f>VLOOKUP($D69,metadata!$B$2:$S$451,9,FALSE)</f>
        <v>16</v>
      </c>
      <c r="M69" t="str">
        <f>VLOOKUP($D69,metadata!$B$2:$S$451,10,FALSE)</f>
        <v/>
      </c>
      <c r="N69" t="str">
        <f>VLOOKUP($D69,metadata!$B$2:$S$451,11,FALSE)</f>
        <v>Wyeomyia smithii</v>
      </c>
      <c r="O69" t="str">
        <f>VLOOKUP($D69,metadata!$B$2:$S$451,12,FALSE)</f>
        <v>diptera</v>
      </c>
      <c r="P69" t="str">
        <f>VLOOKUP($D69,metadata!$B$2:$S$451,13,FALSE)</f>
        <v/>
      </c>
      <c r="Q69" t="str">
        <f>VLOOKUP($D69,metadata!$B$2:$S$451,14,FALSE)</f>
        <v/>
      </c>
      <c r="R69" t="str">
        <f>VLOOKUP($D69,metadata!$B$2:$S$451,15,FALSE)</f>
        <v/>
      </c>
      <c r="S69" t="str">
        <f>VLOOKUP($D69,metadata!$B$2:$S$451,16,FALSE)</f>
        <v/>
      </c>
      <c r="T69" t="str">
        <f>VLOOKUP($D69,metadata!$B$2:$S$451,17,FALSE)</f>
        <v/>
      </c>
      <c r="U69" t="str">
        <f>VLOOKUP($D69,metadata!$B$2:$S$451,18,FALSE)</f>
        <v/>
      </c>
      <c r="V69" t="str">
        <f>VLOOKUP($D69,metadata!$B$2:$Z$451,19,FALSE)</f>
        <v/>
      </c>
      <c r="W69" t="str">
        <f>VLOOKUP($D69,metadata!$B$2:$Z$451,20,FALSE)</f>
        <v/>
      </c>
      <c r="X69" t="str">
        <f>VLOOKUP($D69,metadata!$B$2:$Z$451,21,FALSE)</f>
        <v/>
      </c>
      <c r="Y69" t="str">
        <f>VLOOKUP($D69,metadata!$B$2:$Z$451,22,FALSE)</f>
        <v/>
      </c>
      <c r="Z69" t="str">
        <f>VLOOKUP($D69,metadata!$B$2:$Z$451,23,FALSE)</f>
        <v/>
      </c>
      <c r="AA69" t="str">
        <f>VLOOKUP($D69,metadata!$B$2:$Z$451,24,FALSE)</f>
        <v/>
      </c>
      <c r="AF69" t="str">
        <f t="shared" si="3"/>
        <v>NA</v>
      </c>
    </row>
    <row r="70" spans="1:32" hidden="1" x14ac:dyDescent="0.3">
      <c r="A70">
        <f>A69+metadata!J69</f>
        <v>557</v>
      </c>
      <c r="B70" t="str">
        <f>metadata!B70</f>
        <v>7-</v>
      </c>
      <c r="C70">
        <v>69</v>
      </c>
      <c r="D70" s="4" t="str">
        <f t="shared" si="2"/>
        <v>2-</v>
      </c>
      <c r="E70" t="str">
        <f>VLOOKUP($D70,metadata!$B$2:$S$451,2,FALSE)</f>
        <v>BRADSHAW, WE</v>
      </c>
      <c r="F70" t="str">
        <f>VLOOKUP($D70,metadata!$B$2:$S$451,3,FALSE)</f>
        <v>GEOGRAPHY OF PHOTOPERIODIC RESPONSE IN DIAPAUSING MOSQUITO</v>
      </c>
      <c r="G70" t="str">
        <f>VLOOKUP($D70,metadata!$B$2:$S$451,4,FALSE)</f>
        <v>10.1038/262384b0</v>
      </c>
      <c r="H70" t="str">
        <f>VLOOKUP($D70,metadata!$B$2:$S$451,5,FALSE)</f>
        <v>y-askfordata</v>
      </c>
      <c r="I70" t="str">
        <f>VLOOKUP($D70,metadata!$B$2:$S$451,6,FALSE)</f>
        <v>a</v>
      </c>
      <c r="J70" t="str">
        <f>VLOOKUP($D70,metadata!$B$2:$S$451,7,FALSE)</f>
        <v>i</v>
      </c>
      <c r="K70">
        <f>VLOOKUP($D70,metadata!$B$2:$S$451,8,FALSE)</f>
        <v>22</v>
      </c>
      <c r="L70">
        <f>VLOOKUP($D70,metadata!$B$2:$S$451,9,FALSE)</f>
        <v>16</v>
      </c>
      <c r="M70" t="str">
        <f>VLOOKUP($D70,metadata!$B$2:$S$451,10,FALSE)</f>
        <v/>
      </c>
      <c r="N70" t="str">
        <f>VLOOKUP($D70,metadata!$B$2:$S$451,11,FALSE)</f>
        <v>Wyeomyia smithii</v>
      </c>
      <c r="O70" t="str">
        <f>VLOOKUP($D70,metadata!$B$2:$S$451,12,FALSE)</f>
        <v>diptera</v>
      </c>
      <c r="P70" t="str">
        <f>VLOOKUP($D70,metadata!$B$2:$S$451,13,FALSE)</f>
        <v/>
      </c>
      <c r="Q70" t="str">
        <f>VLOOKUP($D70,metadata!$B$2:$S$451,14,FALSE)</f>
        <v/>
      </c>
      <c r="R70" t="str">
        <f>VLOOKUP($D70,metadata!$B$2:$S$451,15,FALSE)</f>
        <v/>
      </c>
      <c r="S70" t="str">
        <f>VLOOKUP($D70,metadata!$B$2:$S$451,16,FALSE)</f>
        <v/>
      </c>
      <c r="T70" t="str">
        <f>VLOOKUP($D70,metadata!$B$2:$S$451,17,FALSE)</f>
        <v/>
      </c>
      <c r="U70" t="str">
        <f>VLOOKUP($D70,metadata!$B$2:$S$451,18,FALSE)</f>
        <v/>
      </c>
      <c r="V70" t="str">
        <f>VLOOKUP($D70,metadata!$B$2:$Z$451,19,FALSE)</f>
        <v/>
      </c>
      <c r="W70" t="str">
        <f>VLOOKUP($D70,metadata!$B$2:$Z$451,20,FALSE)</f>
        <v/>
      </c>
      <c r="X70" t="str">
        <f>VLOOKUP($D70,metadata!$B$2:$Z$451,21,FALSE)</f>
        <v/>
      </c>
      <c r="Y70" t="str">
        <f>VLOOKUP($D70,metadata!$B$2:$Z$451,22,FALSE)</f>
        <v/>
      </c>
      <c r="Z70" t="str">
        <f>VLOOKUP($D70,metadata!$B$2:$Z$451,23,FALSE)</f>
        <v/>
      </c>
      <c r="AA70" t="str">
        <f>VLOOKUP($D70,metadata!$B$2:$Z$451,24,FALSE)</f>
        <v/>
      </c>
      <c r="AB70" t="str">
        <f>VLOOKUP($D70,metadata!$B$2:$Z$451,25,FALSE)</f>
        <v/>
      </c>
      <c r="AF70" t="str">
        <f t="shared" si="3"/>
        <v>NA</v>
      </c>
    </row>
    <row r="71" spans="1:32" ht="12" hidden="1" customHeight="1" x14ac:dyDescent="0.3">
      <c r="A71">
        <f>A70+metadata!J70</f>
        <v>557</v>
      </c>
      <c r="B71" t="str">
        <f>metadata!B71</f>
        <v>7-</v>
      </c>
      <c r="C71">
        <v>70</v>
      </c>
      <c r="D71" s="4" t="str">
        <f t="shared" si="2"/>
        <v>2-</v>
      </c>
      <c r="E71" t="str">
        <f>VLOOKUP($D71,metadata!$B$2:$S$451,2,FALSE)</f>
        <v>BRADSHAW, WE</v>
      </c>
      <c r="F71" t="str">
        <f>VLOOKUP($D71,metadata!$B$2:$S$451,3,FALSE)</f>
        <v>GEOGRAPHY OF PHOTOPERIODIC RESPONSE IN DIAPAUSING MOSQUITO</v>
      </c>
      <c r="G71" t="str">
        <f>VLOOKUP($D71,metadata!$B$2:$S$451,4,FALSE)</f>
        <v>10.1038/262384b0</v>
      </c>
      <c r="H71" t="str">
        <f>VLOOKUP($D71,metadata!$B$2:$S$451,5,FALSE)</f>
        <v>y-askfordata</v>
      </c>
      <c r="I71" t="str">
        <f>VLOOKUP($D71,metadata!$B$2:$S$451,6,FALSE)</f>
        <v>a</v>
      </c>
      <c r="J71" t="str">
        <f>VLOOKUP($D71,metadata!$B$2:$S$451,7,FALSE)</f>
        <v>i</v>
      </c>
      <c r="K71">
        <f>VLOOKUP($D71,metadata!$B$2:$S$451,8,FALSE)</f>
        <v>22</v>
      </c>
      <c r="L71">
        <f>VLOOKUP($D71,metadata!$B$2:$S$451,9,FALSE)</f>
        <v>16</v>
      </c>
      <c r="M71" t="str">
        <f>VLOOKUP($D71,metadata!$B$2:$S$451,10,FALSE)</f>
        <v/>
      </c>
      <c r="N71" t="str">
        <f>VLOOKUP($D71,metadata!$B$2:$S$451,11,FALSE)</f>
        <v>Wyeomyia smithii</v>
      </c>
      <c r="O71" t="str">
        <f>VLOOKUP($D71,metadata!$B$2:$S$451,12,FALSE)</f>
        <v>diptera</v>
      </c>
      <c r="P71" t="str">
        <f>VLOOKUP($D71,metadata!$B$2:$S$451,13,FALSE)</f>
        <v/>
      </c>
      <c r="Q71" t="str">
        <f>VLOOKUP($D71,metadata!$B$2:$S$451,14,FALSE)</f>
        <v/>
      </c>
      <c r="R71" t="str">
        <f>VLOOKUP($D71,metadata!$B$2:$S$451,15,FALSE)</f>
        <v/>
      </c>
      <c r="S71" t="str">
        <f>VLOOKUP($D71,metadata!$B$2:$S$451,16,FALSE)</f>
        <v/>
      </c>
      <c r="T71" t="str">
        <f>VLOOKUP($D71,metadata!$B$2:$S$451,17,FALSE)</f>
        <v/>
      </c>
      <c r="U71" t="str">
        <f>VLOOKUP($D71,metadata!$B$2:$S$451,18,FALSE)</f>
        <v/>
      </c>
      <c r="V71" t="str">
        <f>VLOOKUP($D71,metadata!$B$2:$Z$451,19,FALSE)</f>
        <v/>
      </c>
      <c r="W71" t="str">
        <f>VLOOKUP($D71,metadata!$B$2:$Z$451,20,FALSE)</f>
        <v/>
      </c>
      <c r="X71" t="str">
        <f>VLOOKUP($D71,metadata!$B$2:$Z$451,21,FALSE)</f>
        <v/>
      </c>
      <c r="Y71" t="str">
        <f>VLOOKUP($D71,metadata!$B$2:$Z$451,22,FALSE)</f>
        <v/>
      </c>
      <c r="Z71" t="str">
        <f>VLOOKUP($D71,metadata!$B$2:$Z$451,23,FALSE)</f>
        <v/>
      </c>
      <c r="AA71" t="str">
        <f>VLOOKUP($D71,metadata!$B$2:$Z$451,24,FALSE)</f>
        <v/>
      </c>
      <c r="AB71" t="str">
        <f>VLOOKUP($D71,metadata!$B$2:$Z$451,25,FALSE)</f>
        <v/>
      </c>
      <c r="AF71" t="str">
        <f t="shared" si="3"/>
        <v>NA</v>
      </c>
    </row>
    <row r="72" spans="1:32" hidden="1" x14ac:dyDescent="0.3">
      <c r="A72">
        <f>A71+metadata!J71</f>
        <v>557</v>
      </c>
      <c r="B72" t="str">
        <f>metadata!B72</f>
        <v>7-</v>
      </c>
      <c r="C72">
        <v>71</v>
      </c>
      <c r="D72" s="4" t="str">
        <f t="shared" si="2"/>
        <v>2-</v>
      </c>
      <c r="E72" t="str">
        <f>VLOOKUP($D72,metadata!$B$2:$S$451,2,FALSE)</f>
        <v>BRADSHAW, WE</v>
      </c>
      <c r="F72" t="str">
        <f>VLOOKUP($D72,metadata!$B$2:$S$451,3,FALSE)</f>
        <v>GEOGRAPHY OF PHOTOPERIODIC RESPONSE IN DIAPAUSING MOSQUITO</v>
      </c>
      <c r="G72" t="str">
        <f>VLOOKUP($D72,metadata!$B$2:$S$451,4,FALSE)</f>
        <v>10.1038/262384b0</v>
      </c>
      <c r="H72" t="str">
        <f>VLOOKUP($D72,metadata!$B$2:$S$451,5,FALSE)</f>
        <v>y-askfordata</v>
      </c>
      <c r="I72" t="str">
        <f>VLOOKUP($D72,metadata!$B$2:$S$451,6,FALSE)</f>
        <v>a</v>
      </c>
      <c r="J72" t="str">
        <f>VLOOKUP($D72,metadata!$B$2:$S$451,7,FALSE)</f>
        <v>i</v>
      </c>
      <c r="K72">
        <f>VLOOKUP($D72,metadata!$B$2:$S$451,8,FALSE)</f>
        <v>22</v>
      </c>
      <c r="L72">
        <f>VLOOKUP($D72,metadata!$B$2:$S$451,9,FALSE)</f>
        <v>16</v>
      </c>
      <c r="M72" t="str">
        <f>VLOOKUP($D72,metadata!$B$2:$S$451,10,FALSE)</f>
        <v/>
      </c>
      <c r="N72" t="str">
        <f>VLOOKUP($D72,metadata!$B$2:$S$451,11,FALSE)</f>
        <v>Wyeomyia smithii</v>
      </c>
      <c r="O72" t="str">
        <f>VLOOKUP($D72,metadata!$B$2:$S$451,12,FALSE)</f>
        <v>diptera</v>
      </c>
      <c r="P72" t="str">
        <f>VLOOKUP($D72,metadata!$B$2:$S$451,13,FALSE)</f>
        <v/>
      </c>
      <c r="Q72" t="str">
        <f>VLOOKUP($D72,metadata!$B$2:$S$451,14,FALSE)</f>
        <v/>
      </c>
      <c r="R72" t="str">
        <f>VLOOKUP($D72,metadata!$B$2:$S$451,15,FALSE)</f>
        <v/>
      </c>
      <c r="S72" t="str">
        <f>VLOOKUP($D72,metadata!$B$2:$S$451,16,FALSE)</f>
        <v/>
      </c>
      <c r="T72" t="str">
        <f>VLOOKUP($D72,metadata!$B$2:$S$451,17,FALSE)</f>
        <v/>
      </c>
      <c r="U72" t="str">
        <f>VLOOKUP($D72,metadata!$B$2:$S$451,18,FALSE)</f>
        <v/>
      </c>
      <c r="V72" t="str">
        <f>VLOOKUP($D72,metadata!$B$2:$Z$451,19,FALSE)</f>
        <v/>
      </c>
      <c r="W72" t="str">
        <f>VLOOKUP($D72,metadata!$B$2:$Z$451,20,FALSE)</f>
        <v/>
      </c>
      <c r="X72" t="str">
        <f>VLOOKUP($D72,metadata!$B$2:$Z$451,21,FALSE)</f>
        <v/>
      </c>
      <c r="Y72" t="str">
        <f>VLOOKUP($D72,metadata!$B$2:$Z$451,22,FALSE)</f>
        <v/>
      </c>
      <c r="Z72" t="str">
        <f>VLOOKUP($D72,metadata!$B$2:$Z$451,23,FALSE)</f>
        <v/>
      </c>
      <c r="AA72" t="str">
        <f>VLOOKUP($D72,metadata!$B$2:$Z$451,24,FALSE)</f>
        <v/>
      </c>
      <c r="AB72" t="str">
        <f>VLOOKUP($D72,metadata!$B$2:$Z$451,25,FALSE)</f>
        <v/>
      </c>
      <c r="AF72" t="str">
        <f t="shared" si="3"/>
        <v>NA</v>
      </c>
    </row>
    <row r="73" spans="1:32" hidden="1" x14ac:dyDescent="0.3">
      <c r="A73">
        <f>A72+metadata!J72</f>
        <v>557</v>
      </c>
      <c r="B73" t="str">
        <f>metadata!B73</f>
        <v>7-</v>
      </c>
      <c r="C73">
        <v>72</v>
      </c>
      <c r="D73" s="4" t="str">
        <f t="shared" si="2"/>
        <v>2-</v>
      </c>
      <c r="E73" t="str">
        <f>VLOOKUP($D73,metadata!$B$2:$S$451,2,FALSE)</f>
        <v>BRADSHAW, WE</v>
      </c>
      <c r="F73" t="str">
        <f>VLOOKUP($D73,metadata!$B$2:$S$451,3,FALSE)</f>
        <v>GEOGRAPHY OF PHOTOPERIODIC RESPONSE IN DIAPAUSING MOSQUITO</v>
      </c>
      <c r="G73" t="str">
        <f>VLOOKUP($D73,metadata!$B$2:$S$451,4,FALSE)</f>
        <v>10.1038/262384b0</v>
      </c>
      <c r="H73" t="str">
        <f>VLOOKUP($D73,metadata!$B$2:$S$451,5,FALSE)</f>
        <v>y-askfordata</v>
      </c>
      <c r="I73" t="str">
        <f>VLOOKUP($D73,metadata!$B$2:$S$451,6,FALSE)</f>
        <v>a</v>
      </c>
      <c r="J73" t="str">
        <f>VLOOKUP($D73,metadata!$B$2:$S$451,7,FALSE)</f>
        <v>i</v>
      </c>
      <c r="K73">
        <f>VLOOKUP($D73,metadata!$B$2:$S$451,8,FALSE)</f>
        <v>22</v>
      </c>
      <c r="L73">
        <f>VLOOKUP($D73,metadata!$B$2:$S$451,9,FALSE)</f>
        <v>16</v>
      </c>
      <c r="M73" t="str">
        <f>VLOOKUP($D73,metadata!$B$2:$S$451,10,FALSE)</f>
        <v/>
      </c>
      <c r="N73" t="str">
        <f>VLOOKUP($D73,metadata!$B$2:$S$451,11,FALSE)</f>
        <v>Wyeomyia smithii</v>
      </c>
      <c r="O73" t="str">
        <f>VLOOKUP($D73,metadata!$B$2:$S$451,12,FALSE)</f>
        <v>diptera</v>
      </c>
      <c r="P73" t="str">
        <f>VLOOKUP($D73,metadata!$B$2:$S$451,13,FALSE)</f>
        <v/>
      </c>
      <c r="Q73" t="str">
        <f>VLOOKUP($D73,metadata!$B$2:$S$451,14,FALSE)</f>
        <v/>
      </c>
      <c r="R73" t="str">
        <f>VLOOKUP($D73,metadata!$B$2:$S$451,15,FALSE)</f>
        <v/>
      </c>
      <c r="S73" t="str">
        <f>VLOOKUP($D73,metadata!$B$2:$S$451,16,FALSE)</f>
        <v/>
      </c>
      <c r="T73" t="str">
        <f>VLOOKUP($D73,metadata!$B$2:$S$451,17,FALSE)</f>
        <v/>
      </c>
      <c r="U73" t="str">
        <f>VLOOKUP($D73,metadata!$B$2:$S$451,18,FALSE)</f>
        <v/>
      </c>
      <c r="V73" t="str">
        <f>VLOOKUP($D73,metadata!$B$2:$Z$451,19,FALSE)</f>
        <v/>
      </c>
      <c r="W73" t="str">
        <f>VLOOKUP($D73,metadata!$B$2:$Z$451,20,FALSE)</f>
        <v/>
      </c>
      <c r="X73" t="str">
        <f>VLOOKUP($D73,metadata!$B$2:$Z$451,21,FALSE)</f>
        <v/>
      </c>
      <c r="Y73" t="str">
        <f>VLOOKUP($D73,metadata!$B$2:$Z$451,22,FALSE)</f>
        <v/>
      </c>
      <c r="Z73" t="str">
        <f>VLOOKUP($D73,metadata!$B$2:$Z$451,23,FALSE)</f>
        <v/>
      </c>
      <c r="AA73" t="str">
        <f>VLOOKUP($D73,metadata!$B$2:$Z$451,24,FALSE)</f>
        <v/>
      </c>
      <c r="AB73" t="str">
        <f>VLOOKUP($D73,metadata!$B$2:$Z$451,25,FALSE)</f>
        <v/>
      </c>
      <c r="AF73" t="str">
        <f t="shared" si="3"/>
        <v>NA</v>
      </c>
    </row>
    <row r="74" spans="1:32" hidden="1" x14ac:dyDescent="0.3">
      <c r="A74">
        <f>A73+metadata!J73</f>
        <v>557</v>
      </c>
      <c r="B74" t="str">
        <f>metadata!B74</f>
        <v>7-</v>
      </c>
      <c r="C74">
        <v>73</v>
      </c>
      <c r="D74" s="4" t="str">
        <f t="shared" si="2"/>
        <v>2-</v>
      </c>
      <c r="E74" t="str">
        <f>VLOOKUP($D74,metadata!$B$2:$S$451,2,FALSE)</f>
        <v>BRADSHAW, WE</v>
      </c>
      <c r="F74" t="str">
        <f>VLOOKUP($D74,metadata!$B$2:$S$451,3,FALSE)</f>
        <v>GEOGRAPHY OF PHOTOPERIODIC RESPONSE IN DIAPAUSING MOSQUITO</v>
      </c>
      <c r="G74" t="str">
        <f>VLOOKUP($D74,metadata!$B$2:$S$451,4,FALSE)</f>
        <v>10.1038/262384b0</v>
      </c>
      <c r="H74" t="str">
        <f>VLOOKUP($D74,metadata!$B$2:$S$451,5,FALSE)</f>
        <v>y-askfordata</v>
      </c>
      <c r="I74" t="str">
        <f>VLOOKUP($D74,metadata!$B$2:$S$451,6,FALSE)</f>
        <v>a</v>
      </c>
      <c r="J74" t="str">
        <f>VLOOKUP($D74,metadata!$B$2:$S$451,7,FALSE)</f>
        <v>i</v>
      </c>
      <c r="K74">
        <f>VLOOKUP($D74,metadata!$B$2:$S$451,8,FALSE)</f>
        <v>22</v>
      </c>
      <c r="L74">
        <f>VLOOKUP($D74,metadata!$B$2:$S$451,9,FALSE)</f>
        <v>16</v>
      </c>
      <c r="M74" t="str">
        <f>VLOOKUP($D74,metadata!$B$2:$S$451,10,FALSE)</f>
        <v/>
      </c>
      <c r="N74" t="str">
        <f>VLOOKUP($D74,metadata!$B$2:$S$451,11,FALSE)</f>
        <v>Wyeomyia smithii</v>
      </c>
      <c r="O74" t="str">
        <f>VLOOKUP($D74,metadata!$B$2:$S$451,12,FALSE)</f>
        <v>diptera</v>
      </c>
      <c r="P74" t="str">
        <f>VLOOKUP($D74,metadata!$B$2:$S$451,13,FALSE)</f>
        <v/>
      </c>
      <c r="Q74" t="str">
        <f>VLOOKUP($D74,metadata!$B$2:$S$451,14,FALSE)</f>
        <v/>
      </c>
      <c r="R74" t="str">
        <f>VLOOKUP($D74,metadata!$B$2:$S$451,15,FALSE)</f>
        <v/>
      </c>
      <c r="S74" t="str">
        <f>VLOOKUP($D74,metadata!$B$2:$S$451,16,FALSE)</f>
        <v/>
      </c>
      <c r="T74" t="str">
        <f>VLOOKUP($D74,metadata!$B$2:$S$451,17,FALSE)</f>
        <v/>
      </c>
      <c r="U74" t="str">
        <f>VLOOKUP($D74,metadata!$B$2:$S$451,18,FALSE)</f>
        <v/>
      </c>
      <c r="V74" t="str">
        <f>VLOOKUP($D74,metadata!$B$2:$Z$451,19,FALSE)</f>
        <v/>
      </c>
      <c r="W74" t="str">
        <f>VLOOKUP($D74,metadata!$B$2:$Z$451,20,FALSE)</f>
        <v/>
      </c>
      <c r="X74" t="str">
        <f>VLOOKUP($D74,metadata!$B$2:$Z$451,21,FALSE)</f>
        <v/>
      </c>
      <c r="Y74" t="str">
        <f>VLOOKUP($D74,metadata!$B$2:$Z$451,22,FALSE)</f>
        <v/>
      </c>
      <c r="Z74" t="str">
        <f>VLOOKUP($D74,metadata!$B$2:$Z$451,23,FALSE)</f>
        <v/>
      </c>
      <c r="AA74" t="str">
        <f>VLOOKUP($D74,metadata!$B$2:$Z$451,24,FALSE)</f>
        <v/>
      </c>
      <c r="AB74" t="str">
        <f>VLOOKUP($D74,metadata!$B$2:$Z$451,25,FALSE)</f>
        <v/>
      </c>
      <c r="AF74" t="str">
        <f t="shared" si="3"/>
        <v>NA</v>
      </c>
    </row>
    <row r="75" spans="1:32" hidden="1" x14ac:dyDescent="0.3">
      <c r="A75">
        <f>A74+metadata!J74</f>
        <v>557</v>
      </c>
      <c r="B75" t="str">
        <f>metadata!B75</f>
        <v>7-</v>
      </c>
      <c r="C75">
        <v>74</v>
      </c>
      <c r="D75" s="4" t="str">
        <f t="shared" si="2"/>
        <v>2-</v>
      </c>
      <c r="E75" t="str">
        <f>VLOOKUP($D75,metadata!$B$2:$S$451,2,FALSE)</f>
        <v>BRADSHAW, WE</v>
      </c>
      <c r="F75" t="str">
        <f>VLOOKUP($D75,metadata!$B$2:$S$451,3,FALSE)</f>
        <v>GEOGRAPHY OF PHOTOPERIODIC RESPONSE IN DIAPAUSING MOSQUITO</v>
      </c>
      <c r="G75" t="str">
        <f>VLOOKUP($D75,metadata!$B$2:$S$451,4,FALSE)</f>
        <v>10.1038/262384b0</v>
      </c>
      <c r="H75" t="str">
        <f>VLOOKUP($D75,metadata!$B$2:$S$451,5,FALSE)</f>
        <v>y-askfordata</v>
      </c>
      <c r="I75" t="str">
        <f>VLOOKUP($D75,metadata!$B$2:$S$451,6,FALSE)</f>
        <v>a</v>
      </c>
      <c r="J75" t="str">
        <f>VLOOKUP($D75,metadata!$B$2:$S$451,7,FALSE)</f>
        <v>i</v>
      </c>
      <c r="K75">
        <f>VLOOKUP($D75,metadata!$B$2:$S$451,8,FALSE)</f>
        <v>22</v>
      </c>
      <c r="L75">
        <f>VLOOKUP($D75,metadata!$B$2:$S$451,9,FALSE)</f>
        <v>16</v>
      </c>
      <c r="M75" t="str">
        <f>VLOOKUP($D75,metadata!$B$2:$S$451,10,FALSE)</f>
        <v/>
      </c>
      <c r="N75" t="str">
        <f>VLOOKUP($D75,metadata!$B$2:$S$451,11,FALSE)</f>
        <v>Wyeomyia smithii</v>
      </c>
      <c r="O75" t="str">
        <f>VLOOKUP($D75,metadata!$B$2:$S$451,12,FALSE)</f>
        <v>diptera</v>
      </c>
      <c r="P75" t="str">
        <f>VLOOKUP($D75,metadata!$B$2:$S$451,13,FALSE)</f>
        <v/>
      </c>
      <c r="Q75" t="str">
        <f>VLOOKUP($D75,metadata!$B$2:$S$451,14,FALSE)</f>
        <v/>
      </c>
      <c r="R75" t="str">
        <f>VLOOKUP($D75,metadata!$B$2:$S$451,15,FALSE)</f>
        <v/>
      </c>
      <c r="S75" t="str">
        <f>VLOOKUP($D75,metadata!$B$2:$S$451,16,FALSE)</f>
        <v/>
      </c>
      <c r="T75" t="str">
        <f>VLOOKUP($D75,metadata!$B$2:$S$451,17,FALSE)</f>
        <v/>
      </c>
      <c r="U75" t="str">
        <f>VLOOKUP($D75,metadata!$B$2:$S$451,18,FALSE)</f>
        <v/>
      </c>
      <c r="V75" t="str">
        <f>VLOOKUP($D75,metadata!$B$2:$Z$451,19,FALSE)</f>
        <v/>
      </c>
      <c r="W75" t="str">
        <f>VLOOKUP($D75,metadata!$B$2:$Z$451,20,FALSE)</f>
        <v/>
      </c>
      <c r="X75" t="str">
        <f>VLOOKUP($D75,metadata!$B$2:$Z$451,21,FALSE)</f>
        <v/>
      </c>
      <c r="Y75" t="str">
        <f>VLOOKUP($D75,metadata!$B$2:$Z$451,22,FALSE)</f>
        <v/>
      </c>
      <c r="Z75" t="str">
        <f>VLOOKUP($D75,metadata!$B$2:$Z$451,23,FALSE)</f>
        <v/>
      </c>
      <c r="AA75" t="str">
        <f>VLOOKUP($D75,metadata!$B$2:$Z$451,24,FALSE)</f>
        <v/>
      </c>
      <c r="AB75" t="str">
        <f>VLOOKUP($D75,metadata!$B$2:$Z$451,25,FALSE)</f>
        <v/>
      </c>
      <c r="AF75" t="str">
        <f t="shared" si="3"/>
        <v>NA</v>
      </c>
    </row>
    <row r="76" spans="1:32" hidden="1" x14ac:dyDescent="0.3">
      <c r="A76">
        <f>A75+metadata!J75</f>
        <v>557</v>
      </c>
      <c r="B76" t="str">
        <f>metadata!B76</f>
        <v>7-</v>
      </c>
      <c r="C76">
        <v>75</v>
      </c>
      <c r="D76" s="4" t="str">
        <f t="shared" si="2"/>
        <v>2-</v>
      </c>
      <c r="E76" t="str">
        <f>VLOOKUP($D76,metadata!$B$2:$S$451,2,FALSE)</f>
        <v>BRADSHAW, WE</v>
      </c>
      <c r="F76" t="str">
        <f>VLOOKUP($D76,metadata!$B$2:$S$451,3,FALSE)</f>
        <v>GEOGRAPHY OF PHOTOPERIODIC RESPONSE IN DIAPAUSING MOSQUITO</v>
      </c>
      <c r="G76" t="str">
        <f>VLOOKUP($D76,metadata!$B$2:$S$451,4,FALSE)</f>
        <v>10.1038/262384b0</v>
      </c>
      <c r="H76" t="str">
        <f>VLOOKUP($D76,metadata!$B$2:$S$451,5,FALSE)</f>
        <v>y-askfordata</v>
      </c>
      <c r="I76" t="str">
        <f>VLOOKUP($D76,metadata!$B$2:$S$451,6,FALSE)</f>
        <v>a</v>
      </c>
      <c r="J76" t="str">
        <f>VLOOKUP($D76,metadata!$B$2:$S$451,7,FALSE)</f>
        <v>i</v>
      </c>
      <c r="K76">
        <f>VLOOKUP($D76,metadata!$B$2:$S$451,8,FALSE)</f>
        <v>22</v>
      </c>
      <c r="L76">
        <f>VLOOKUP($D76,metadata!$B$2:$S$451,9,FALSE)</f>
        <v>16</v>
      </c>
      <c r="M76" t="str">
        <f>VLOOKUP($D76,metadata!$B$2:$S$451,10,FALSE)</f>
        <v/>
      </c>
      <c r="N76" t="str">
        <f>VLOOKUP($D76,metadata!$B$2:$S$451,11,FALSE)</f>
        <v>Wyeomyia smithii</v>
      </c>
      <c r="O76" t="str">
        <f>VLOOKUP($D76,metadata!$B$2:$S$451,12,FALSE)</f>
        <v>diptera</v>
      </c>
      <c r="P76" t="str">
        <f>VLOOKUP($D76,metadata!$B$2:$S$451,13,FALSE)</f>
        <v/>
      </c>
      <c r="Q76" t="str">
        <f>VLOOKUP($D76,metadata!$B$2:$S$451,14,FALSE)</f>
        <v/>
      </c>
      <c r="R76" t="str">
        <f>VLOOKUP($D76,metadata!$B$2:$S$451,15,FALSE)</f>
        <v/>
      </c>
      <c r="S76" t="str">
        <f>VLOOKUP($D76,metadata!$B$2:$S$451,16,FALSE)</f>
        <v/>
      </c>
      <c r="T76" t="str">
        <f>VLOOKUP($D76,metadata!$B$2:$S$451,17,FALSE)</f>
        <v/>
      </c>
      <c r="U76" t="str">
        <f>VLOOKUP($D76,metadata!$B$2:$S$451,18,FALSE)</f>
        <v/>
      </c>
      <c r="V76" t="str">
        <f>VLOOKUP($D76,metadata!$B$2:$Z$451,19,FALSE)</f>
        <v/>
      </c>
      <c r="W76" t="str">
        <f>VLOOKUP($D76,metadata!$B$2:$Z$451,20,FALSE)</f>
        <v/>
      </c>
      <c r="X76" t="str">
        <f>VLOOKUP($D76,metadata!$B$2:$Z$451,21,FALSE)</f>
        <v/>
      </c>
      <c r="Y76" t="str">
        <f>VLOOKUP($D76,metadata!$B$2:$Z$451,22,FALSE)</f>
        <v/>
      </c>
      <c r="Z76" t="str">
        <f>VLOOKUP($D76,metadata!$B$2:$Z$451,23,FALSE)</f>
        <v/>
      </c>
      <c r="AA76" t="str">
        <f>VLOOKUP($D76,metadata!$B$2:$Z$451,24,FALSE)</f>
        <v/>
      </c>
      <c r="AB76" t="str">
        <f>VLOOKUP($D76,metadata!$B$2:$Z$451,25,FALSE)</f>
        <v/>
      </c>
      <c r="AF76" t="str">
        <f t="shared" si="3"/>
        <v>NA</v>
      </c>
    </row>
    <row r="77" spans="1:32" hidden="1" x14ac:dyDescent="0.3">
      <c r="A77">
        <f>A76+metadata!J76</f>
        <v>557</v>
      </c>
      <c r="B77" t="str">
        <f>metadata!B77</f>
        <v>7-</v>
      </c>
      <c r="C77">
        <v>76</v>
      </c>
      <c r="D77" s="4" t="str">
        <f t="shared" si="2"/>
        <v>2-</v>
      </c>
      <c r="E77" t="str">
        <f>VLOOKUP($D77,metadata!$B$2:$S$451,2,FALSE)</f>
        <v>BRADSHAW, WE</v>
      </c>
      <c r="F77" t="str">
        <f>VLOOKUP($D77,metadata!$B$2:$S$451,3,FALSE)</f>
        <v>GEOGRAPHY OF PHOTOPERIODIC RESPONSE IN DIAPAUSING MOSQUITO</v>
      </c>
      <c r="G77" t="str">
        <f>VLOOKUP($D77,metadata!$B$2:$S$451,4,FALSE)</f>
        <v>10.1038/262384b0</v>
      </c>
      <c r="H77" t="str">
        <f>VLOOKUP($D77,metadata!$B$2:$S$451,5,FALSE)</f>
        <v>y-askfordata</v>
      </c>
      <c r="I77" t="str">
        <f>VLOOKUP($D77,metadata!$B$2:$S$451,6,FALSE)</f>
        <v>a</v>
      </c>
      <c r="J77" t="str">
        <f>VLOOKUP($D77,metadata!$B$2:$S$451,7,FALSE)</f>
        <v>i</v>
      </c>
      <c r="K77">
        <f>VLOOKUP($D77,metadata!$B$2:$S$451,8,FALSE)</f>
        <v>22</v>
      </c>
      <c r="L77">
        <f>VLOOKUP($D77,metadata!$B$2:$S$451,9,FALSE)</f>
        <v>16</v>
      </c>
      <c r="M77" t="str">
        <f>VLOOKUP($D77,metadata!$B$2:$S$451,10,FALSE)</f>
        <v/>
      </c>
      <c r="N77" t="str">
        <f>VLOOKUP($D77,metadata!$B$2:$S$451,11,FALSE)</f>
        <v>Wyeomyia smithii</v>
      </c>
      <c r="O77" t="str">
        <f>VLOOKUP($D77,metadata!$B$2:$S$451,12,FALSE)</f>
        <v>diptera</v>
      </c>
      <c r="P77" t="str">
        <f>VLOOKUP($D77,metadata!$B$2:$S$451,13,FALSE)</f>
        <v/>
      </c>
      <c r="Q77" t="str">
        <f>VLOOKUP($D77,metadata!$B$2:$S$451,14,FALSE)</f>
        <v/>
      </c>
      <c r="R77" t="str">
        <f>VLOOKUP($D77,metadata!$B$2:$S$451,15,FALSE)</f>
        <v/>
      </c>
      <c r="S77" t="str">
        <f>VLOOKUP($D77,metadata!$B$2:$S$451,16,FALSE)</f>
        <v/>
      </c>
      <c r="T77" t="str">
        <f>VLOOKUP($D77,metadata!$B$2:$S$451,17,FALSE)</f>
        <v/>
      </c>
      <c r="U77" t="str">
        <f>VLOOKUP($D77,metadata!$B$2:$S$451,18,FALSE)</f>
        <v/>
      </c>
      <c r="V77" t="str">
        <f>VLOOKUP($D77,metadata!$B$2:$Z$451,19,FALSE)</f>
        <v/>
      </c>
      <c r="W77" t="str">
        <f>VLOOKUP($D77,metadata!$B$2:$Z$451,20,FALSE)</f>
        <v/>
      </c>
      <c r="X77" t="str">
        <f>VLOOKUP($D77,metadata!$B$2:$Z$451,21,FALSE)</f>
        <v/>
      </c>
      <c r="Y77" t="str">
        <f>VLOOKUP($D77,metadata!$B$2:$Z$451,22,FALSE)</f>
        <v/>
      </c>
      <c r="Z77" t="str">
        <f>VLOOKUP($D77,metadata!$B$2:$Z$451,23,FALSE)</f>
        <v/>
      </c>
      <c r="AA77" t="str">
        <f>VLOOKUP($D77,metadata!$B$2:$Z$451,24,FALSE)</f>
        <v/>
      </c>
      <c r="AB77" t="str">
        <f>VLOOKUP($D77,metadata!$B$2:$Z$451,25,FALSE)</f>
        <v/>
      </c>
      <c r="AF77" t="str">
        <f t="shared" si="3"/>
        <v>NA</v>
      </c>
    </row>
    <row r="78" spans="1:32" hidden="1" x14ac:dyDescent="0.3">
      <c r="A78">
        <f>A77+metadata!J77</f>
        <v>557</v>
      </c>
      <c r="B78" t="str">
        <f>metadata!B78</f>
        <v>7-</v>
      </c>
      <c r="C78">
        <v>77</v>
      </c>
      <c r="D78" s="4" t="str">
        <f t="shared" si="2"/>
        <v>2-</v>
      </c>
      <c r="E78" t="str">
        <f>VLOOKUP($D78,metadata!$B$2:$S$451,2,FALSE)</f>
        <v>BRADSHAW, WE</v>
      </c>
      <c r="F78" t="str">
        <f>VLOOKUP($D78,metadata!$B$2:$S$451,3,FALSE)</f>
        <v>GEOGRAPHY OF PHOTOPERIODIC RESPONSE IN DIAPAUSING MOSQUITO</v>
      </c>
      <c r="G78" t="str">
        <f>VLOOKUP($D78,metadata!$B$2:$S$451,4,FALSE)</f>
        <v>10.1038/262384b0</v>
      </c>
      <c r="H78" t="str">
        <f>VLOOKUP($D78,metadata!$B$2:$S$451,5,FALSE)</f>
        <v>y-askfordata</v>
      </c>
      <c r="I78" t="str">
        <f>VLOOKUP($D78,metadata!$B$2:$S$451,6,FALSE)</f>
        <v>a</v>
      </c>
      <c r="J78" t="str">
        <f>VLOOKUP($D78,metadata!$B$2:$S$451,7,FALSE)</f>
        <v>i</v>
      </c>
      <c r="K78">
        <f>VLOOKUP($D78,metadata!$B$2:$S$451,8,FALSE)</f>
        <v>22</v>
      </c>
      <c r="L78">
        <f>VLOOKUP($D78,metadata!$B$2:$S$451,9,FALSE)</f>
        <v>16</v>
      </c>
      <c r="M78" t="str">
        <f>VLOOKUP($D78,metadata!$B$2:$S$451,10,FALSE)</f>
        <v/>
      </c>
      <c r="N78" t="str">
        <f>VLOOKUP($D78,metadata!$B$2:$S$451,11,FALSE)</f>
        <v>Wyeomyia smithii</v>
      </c>
      <c r="O78" t="str">
        <f>VLOOKUP($D78,metadata!$B$2:$S$451,12,FALSE)</f>
        <v>diptera</v>
      </c>
      <c r="P78" t="str">
        <f>VLOOKUP($D78,metadata!$B$2:$S$451,13,FALSE)</f>
        <v/>
      </c>
      <c r="Q78" t="str">
        <f>VLOOKUP($D78,metadata!$B$2:$S$451,14,FALSE)</f>
        <v/>
      </c>
      <c r="R78" t="str">
        <f>VLOOKUP($D78,metadata!$B$2:$S$451,15,FALSE)</f>
        <v/>
      </c>
      <c r="S78" t="str">
        <f>VLOOKUP($D78,metadata!$B$2:$S$451,16,FALSE)</f>
        <v/>
      </c>
      <c r="T78" t="str">
        <f>VLOOKUP($D78,metadata!$B$2:$S$451,17,FALSE)</f>
        <v/>
      </c>
      <c r="U78" t="str">
        <f>VLOOKUP($D78,metadata!$B$2:$S$451,18,FALSE)</f>
        <v/>
      </c>
      <c r="V78" t="str">
        <f>VLOOKUP($D78,metadata!$B$2:$Z$451,19,FALSE)</f>
        <v/>
      </c>
      <c r="W78" t="str">
        <f>VLOOKUP($D78,metadata!$B$2:$Z$451,20,FALSE)</f>
        <v/>
      </c>
      <c r="X78" t="str">
        <f>VLOOKUP($D78,metadata!$B$2:$Z$451,21,FALSE)</f>
        <v/>
      </c>
      <c r="Y78" t="str">
        <f>VLOOKUP($D78,metadata!$B$2:$Z$451,22,FALSE)</f>
        <v/>
      </c>
      <c r="Z78" t="str">
        <f>VLOOKUP($D78,metadata!$B$2:$Z$451,23,FALSE)</f>
        <v/>
      </c>
      <c r="AA78" t="str">
        <f>VLOOKUP($D78,metadata!$B$2:$Z$451,24,FALSE)</f>
        <v/>
      </c>
      <c r="AB78" t="str">
        <f>VLOOKUP($D78,metadata!$B$2:$Z$451,25,FALSE)</f>
        <v/>
      </c>
      <c r="AF78" t="str">
        <f t="shared" si="3"/>
        <v>NA</v>
      </c>
    </row>
    <row r="79" spans="1:32" hidden="1" x14ac:dyDescent="0.3">
      <c r="A79">
        <f>A78+metadata!J78</f>
        <v>557</v>
      </c>
      <c r="B79" t="str">
        <f>metadata!B79</f>
        <v>8-takaoka</v>
      </c>
      <c r="C79">
        <v>78</v>
      </c>
      <c r="D79" s="4" t="str">
        <f t="shared" si="2"/>
        <v>2-</v>
      </c>
      <c r="E79" t="str">
        <f>VLOOKUP($D79,metadata!$B$2:$S$451,2,FALSE)</f>
        <v>BRADSHAW, WE</v>
      </c>
      <c r="F79" t="str">
        <f>VLOOKUP($D79,metadata!$B$2:$S$451,3,FALSE)</f>
        <v>GEOGRAPHY OF PHOTOPERIODIC RESPONSE IN DIAPAUSING MOSQUITO</v>
      </c>
      <c r="G79" t="str">
        <f>VLOOKUP($D79,metadata!$B$2:$S$451,4,FALSE)</f>
        <v>10.1038/262384b0</v>
      </c>
      <c r="H79" t="str">
        <f>VLOOKUP($D79,metadata!$B$2:$S$451,5,FALSE)</f>
        <v>y-askfordata</v>
      </c>
      <c r="I79" t="str">
        <f>VLOOKUP($D79,metadata!$B$2:$S$451,6,FALSE)</f>
        <v>a</v>
      </c>
      <c r="J79" t="str">
        <f>VLOOKUP($D79,metadata!$B$2:$S$451,7,FALSE)</f>
        <v>i</v>
      </c>
      <c r="K79">
        <f>VLOOKUP($D79,metadata!$B$2:$S$451,8,FALSE)</f>
        <v>22</v>
      </c>
      <c r="L79">
        <f>VLOOKUP($D79,metadata!$B$2:$S$451,9,FALSE)</f>
        <v>16</v>
      </c>
      <c r="M79" t="str">
        <f>VLOOKUP($D79,metadata!$B$2:$S$451,10,FALSE)</f>
        <v/>
      </c>
      <c r="N79" t="str">
        <f>VLOOKUP($D79,metadata!$B$2:$S$451,11,FALSE)</f>
        <v>Wyeomyia smithii</v>
      </c>
      <c r="O79" t="str">
        <f>VLOOKUP($D79,metadata!$B$2:$S$451,12,FALSE)</f>
        <v>diptera</v>
      </c>
      <c r="P79" t="str">
        <f>VLOOKUP($D79,metadata!$B$2:$S$451,13,FALSE)</f>
        <v/>
      </c>
      <c r="Q79" t="str">
        <f>VLOOKUP($D79,metadata!$B$2:$S$451,14,FALSE)</f>
        <v/>
      </c>
      <c r="R79" t="str">
        <f>VLOOKUP($D79,metadata!$B$2:$S$451,15,FALSE)</f>
        <v/>
      </c>
      <c r="S79" t="str">
        <f>VLOOKUP($D79,metadata!$B$2:$S$451,16,FALSE)</f>
        <v/>
      </c>
      <c r="T79" t="str">
        <f>VLOOKUP($D79,metadata!$B$2:$S$451,17,FALSE)</f>
        <v/>
      </c>
      <c r="U79" t="str">
        <f>VLOOKUP($D79,metadata!$B$2:$S$451,18,FALSE)</f>
        <v/>
      </c>
      <c r="V79" t="str">
        <f>VLOOKUP($D79,metadata!$B$2:$Z$451,19,FALSE)</f>
        <v/>
      </c>
      <c r="W79" t="str">
        <f>VLOOKUP($D79,metadata!$B$2:$Z$451,20,FALSE)</f>
        <v/>
      </c>
      <c r="X79" t="str">
        <f>VLOOKUP($D79,metadata!$B$2:$Z$451,21,FALSE)</f>
        <v/>
      </c>
      <c r="Y79" t="str">
        <f>VLOOKUP($D79,metadata!$B$2:$Z$451,22,FALSE)</f>
        <v/>
      </c>
      <c r="Z79" t="str">
        <f>VLOOKUP($D79,metadata!$B$2:$Z$451,23,FALSE)</f>
        <v/>
      </c>
      <c r="AA79" t="str">
        <f>VLOOKUP($D79,metadata!$B$2:$Z$451,24,FALSE)</f>
        <v/>
      </c>
      <c r="AB79" t="str">
        <f>VLOOKUP($D79,metadata!$B$2:$Z$451,25,FALSE)</f>
        <v/>
      </c>
      <c r="AF79" t="str">
        <f t="shared" si="3"/>
        <v>NA</v>
      </c>
    </row>
    <row r="80" spans="1:32" hidden="1" x14ac:dyDescent="0.3">
      <c r="A80">
        <f>A79+metadata!J79</f>
        <v>562</v>
      </c>
      <c r="B80" t="str">
        <f>metadata!B80</f>
        <v>8-kanazawa</v>
      </c>
      <c r="C80">
        <v>79</v>
      </c>
      <c r="D80" s="4" t="str">
        <f t="shared" si="2"/>
        <v>2-</v>
      </c>
      <c r="E80" t="str">
        <f>VLOOKUP($D80,metadata!$B$2:$S$451,2,FALSE)</f>
        <v>BRADSHAW, WE</v>
      </c>
      <c r="F80" t="str">
        <f>VLOOKUP($D80,metadata!$B$2:$S$451,3,FALSE)</f>
        <v>GEOGRAPHY OF PHOTOPERIODIC RESPONSE IN DIAPAUSING MOSQUITO</v>
      </c>
      <c r="G80" t="str">
        <f>VLOOKUP($D80,metadata!$B$2:$S$451,4,FALSE)</f>
        <v>10.1038/262384b0</v>
      </c>
      <c r="H80" t="str">
        <f>VLOOKUP($D80,metadata!$B$2:$S$451,5,FALSE)</f>
        <v>y-askfordata</v>
      </c>
      <c r="I80" t="str">
        <f>VLOOKUP($D80,metadata!$B$2:$S$451,6,FALSE)</f>
        <v>a</v>
      </c>
      <c r="J80" t="str">
        <f>VLOOKUP($D80,metadata!$B$2:$S$451,7,FALSE)</f>
        <v>i</v>
      </c>
      <c r="K80">
        <f>VLOOKUP($D80,metadata!$B$2:$S$451,8,FALSE)</f>
        <v>22</v>
      </c>
      <c r="L80">
        <f>VLOOKUP($D80,metadata!$B$2:$S$451,9,FALSE)</f>
        <v>16</v>
      </c>
      <c r="M80" t="str">
        <f>VLOOKUP($D80,metadata!$B$2:$S$451,10,FALSE)</f>
        <v/>
      </c>
      <c r="N80" t="str">
        <f>VLOOKUP($D80,metadata!$B$2:$S$451,11,FALSE)</f>
        <v>Wyeomyia smithii</v>
      </c>
      <c r="O80" t="str">
        <f>VLOOKUP($D80,metadata!$B$2:$S$451,12,FALSE)</f>
        <v>diptera</v>
      </c>
      <c r="P80" t="str">
        <f>VLOOKUP($D80,metadata!$B$2:$S$451,13,FALSE)</f>
        <v/>
      </c>
      <c r="Q80" t="str">
        <f>VLOOKUP($D80,metadata!$B$2:$S$451,14,FALSE)</f>
        <v/>
      </c>
      <c r="R80" t="str">
        <f>VLOOKUP($D80,metadata!$B$2:$S$451,15,FALSE)</f>
        <v/>
      </c>
      <c r="S80" t="str">
        <f>VLOOKUP($D80,metadata!$B$2:$S$451,16,FALSE)</f>
        <v/>
      </c>
      <c r="T80" t="str">
        <f>VLOOKUP($D80,metadata!$B$2:$S$451,17,FALSE)</f>
        <v/>
      </c>
      <c r="U80" t="str">
        <f>VLOOKUP($D80,metadata!$B$2:$S$451,18,FALSE)</f>
        <v/>
      </c>
      <c r="V80" t="str">
        <f>VLOOKUP($D80,metadata!$B$2:$Z$451,19,FALSE)</f>
        <v/>
      </c>
      <c r="W80" t="str">
        <f>VLOOKUP($D80,metadata!$B$2:$Z$451,20,FALSE)</f>
        <v/>
      </c>
      <c r="X80" t="str">
        <f>VLOOKUP($D80,metadata!$B$2:$Z$451,21,FALSE)</f>
        <v/>
      </c>
      <c r="Y80" t="str">
        <f>VLOOKUP($D80,metadata!$B$2:$Z$451,22,FALSE)</f>
        <v/>
      </c>
      <c r="Z80" t="str">
        <f>VLOOKUP($D80,metadata!$B$2:$Z$451,23,FALSE)</f>
        <v/>
      </c>
      <c r="AA80" t="str">
        <f>VLOOKUP($D80,metadata!$B$2:$Z$451,24,FALSE)</f>
        <v/>
      </c>
      <c r="AB80" t="str">
        <f>VLOOKUP($D80,metadata!$B$2:$Z$451,25,FALSE)</f>
        <v/>
      </c>
      <c r="AF80" t="str">
        <f t="shared" si="3"/>
        <v>NA</v>
      </c>
    </row>
    <row r="81" spans="1:32" hidden="1" x14ac:dyDescent="0.3">
      <c r="A81">
        <f>A80+metadata!J80</f>
        <v>568</v>
      </c>
      <c r="B81" t="str">
        <f>metadata!B81</f>
        <v>8-fukui</v>
      </c>
      <c r="C81">
        <v>80</v>
      </c>
      <c r="D81" s="4" t="str">
        <f t="shared" si="2"/>
        <v>2-</v>
      </c>
      <c r="E81" t="str">
        <f>VLOOKUP($D81,metadata!$B$2:$S$451,2,FALSE)</f>
        <v>BRADSHAW, WE</v>
      </c>
      <c r="F81" t="str">
        <f>VLOOKUP($D81,metadata!$B$2:$S$451,3,FALSE)</f>
        <v>GEOGRAPHY OF PHOTOPERIODIC RESPONSE IN DIAPAUSING MOSQUITO</v>
      </c>
      <c r="G81" t="str">
        <f>VLOOKUP($D81,metadata!$B$2:$S$451,4,FALSE)</f>
        <v>10.1038/262384b0</v>
      </c>
      <c r="H81" t="str">
        <f>VLOOKUP($D81,metadata!$B$2:$S$451,5,FALSE)</f>
        <v>y-askfordata</v>
      </c>
      <c r="I81" t="str">
        <f>VLOOKUP($D81,metadata!$B$2:$S$451,6,FALSE)</f>
        <v>a</v>
      </c>
      <c r="J81" t="str">
        <f>VLOOKUP($D81,metadata!$B$2:$S$451,7,FALSE)</f>
        <v>i</v>
      </c>
      <c r="K81">
        <f>VLOOKUP($D81,metadata!$B$2:$S$451,8,FALSE)</f>
        <v>22</v>
      </c>
      <c r="L81">
        <f>VLOOKUP($D81,metadata!$B$2:$S$451,9,FALSE)</f>
        <v>16</v>
      </c>
      <c r="M81" t="str">
        <f>VLOOKUP($D81,metadata!$B$2:$S$451,10,FALSE)</f>
        <v/>
      </c>
      <c r="N81" t="str">
        <f>VLOOKUP($D81,metadata!$B$2:$S$451,11,FALSE)</f>
        <v>Wyeomyia smithii</v>
      </c>
      <c r="O81" t="str">
        <f>VLOOKUP($D81,metadata!$B$2:$S$451,12,FALSE)</f>
        <v>diptera</v>
      </c>
      <c r="P81" t="str">
        <f>VLOOKUP($D81,metadata!$B$2:$S$451,13,FALSE)</f>
        <v/>
      </c>
      <c r="Q81" t="str">
        <f>VLOOKUP($D81,metadata!$B$2:$S$451,14,FALSE)</f>
        <v/>
      </c>
      <c r="R81" t="str">
        <f>VLOOKUP($D81,metadata!$B$2:$S$451,15,FALSE)</f>
        <v/>
      </c>
      <c r="S81" t="str">
        <f>VLOOKUP($D81,metadata!$B$2:$S$451,16,FALSE)</f>
        <v/>
      </c>
      <c r="T81" t="str">
        <f>VLOOKUP($D81,metadata!$B$2:$S$451,17,FALSE)</f>
        <v/>
      </c>
      <c r="U81" t="str">
        <f>VLOOKUP($D81,metadata!$B$2:$S$451,18,FALSE)</f>
        <v/>
      </c>
      <c r="V81" t="str">
        <f>VLOOKUP($D81,metadata!$B$2:$Z$451,19,FALSE)</f>
        <v/>
      </c>
      <c r="W81" t="str">
        <f>VLOOKUP($D81,metadata!$B$2:$Z$451,20,FALSE)</f>
        <v/>
      </c>
      <c r="X81" t="str">
        <f>VLOOKUP($D81,metadata!$B$2:$Z$451,21,FALSE)</f>
        <v/>
      </c>
      <c r="Y81" t="str">
        <f>VLOOKUP($D81,metadata!$B$2:$Z$451,22,FALSE)</f>
        <v/>
      </c>
      <c r="Z81" t="str">
        <f>VLOOKUP($D81,metadata!$B$2:$Z$451,23,FALSE)</f>
        <v/>
      </c>
      <c r="AA81" t="str">
        <f>VLOOKUP($D81,metadata!$B$2:$Z$451,24,FALSE)</f>
        <v/>
      </c>
      <c r="AB81" t="str">
        <f>VLOOKUP($D81,metadata!$B$2:$Z$451,25,FALSE)</f>
        <v/>
      </c>
      <c r="AF81" t="str">
        <f t="shared" si="3"/>
        <v>NA</v>
      </c>
    </row>
    <row r="82" spans="1:32" hidden="1" x14ac:dyDescent="0.3">
      <c r="A82">
        <f>A81+metadata!J81</f>
        <v>572</v>
      </c>
      <c r="B82" t="str">
        <f>metadata!B82</f>
        <v>9-AT</v>
      </c>
      <c r="C82">
        <v>81</v>
      </c>
      <c r="D82" s="4" t="str">
        <f t="shared" si="2"/>
        <v>2-</v>
      </c>
      <c r="E82" t="str">
        <f>VLOOKUP($D82,metadata!$B$2:$S$451,2,FALSE)</f>
        <v>BRADSHAW, WE</v>
      </c>
      <c r="F82" t="str">
        <f>VLOOKUP($D82,metadata!$B$2:$S$451,3,FALSE)</f>
        <v>GEOGRAPHY OF PHOTOPERIODIC RESPONSE IN DIAPAUSING MOSQUITO</v>
      </c>
      <c r="G82" t="str">
        <f>VLOOKUP($D82,metadata!$B$2:$S$451,4,FALSE)</f>
        <v>10.1038/262384b0</v>
      </c>
      <c r="H82" t="str">
        <f>VLOOKUP($D82,metadata!$B$2:$S$451,5,FALSE)</f>
        <v>y-askfordata</v>
      </c>
      <c r="I82" t="str">
        <f>VLOOKUP($D82,metadata!$B$2:$S$451,6,FALSE)</f>
        <v>a</v>
      </c>
      <c r="J82" t="str">
        <f>VLOOKUP($D82,metadata!$B$2:$S$451,7,FALSE)</f>
        <v>i</v>
      </c>
      <c r="K82">
        <f>VLOOKUP($D82,metadata!$B$2:$S$451,8,FALSE)</f>
        <v>22</v>
      </c>
      <c r="L82">
        <f>VLOOKUP($D82,metadata!$B$2:$S$451,9,FALSE)</f>
        <v>16</v>
      </c>
      <c r="M82" t="str">
        <f>VLOOKUP($D82,metadata!$B$2:$S$451,10,FALSE)</f>
        <v/>
      </c>
      <c r="N82" t="str">
        <f>VLOOKUP($D82,metadata!$B$2:$S$451,11,FALSE)</f>
        <v>Wyeomyia smithii</v>
      </c>
      <c r="O82" t="str">
        <f>VLOOKUP($D82,metadata!$B$2:$S$451,12,FALSE)</f>
        <v>diptera</v>
      </c>
      <c r="P82" t="str">
        <f>VLOOKUP($D82,metadata!$B$2:$S$451,13,FALSE)</f>
        <v/>
      </c>
      <c r="Q82" t="str">
        <f>VLOOKUP($D82,metadata!$B$2:$S$451,14,FALSE)</f>
        <v/>
      </c>
      <c r="R82" t="str">
        <f>VLOOKUP($D82,metadata!$B$2:$S$451,15,FALSE)</f>
        <v/>
      </c>
      <c r="S82" t="str">
        <f>VLOOKUP($D82,metadata!$B$2:$S$451,16,FALSE)</f>
        <v/>
      </c>
      <c r="T82" t="str">
        <f>VLOOKUP($D82,metadata!$B$2:$S$451,17,FALSE)</f>
        <v/>
      </c>
      <c r="U82" t="str">
        <f>VLOOKUP($D82,metadata!$B$2:$S$451,18,FALSE)</f>
        <v/>
      </c>
      <c r="V82" t="str">
        <f>VLOOKUP($D82,metadata!$B$2:$Z$451,19,FALSE)</f>
        <v/>
      </c>
      <c r="W82" t="str">
        <f>VLOOKUP($D82,metadata!$B$2:$Z$451,20,FALSE)</f>
        <v/>
      </c>
      <c r="X82" t="str">
        <f>VLOOKUP($D82,metadata!$B$2:$Z$451,21,FALSE)</f>
        <v/>
      </c>
      <c r="Y82" t="str">
        <f>VLOOKUP($D82,metadata!$B$2:$Z$451,22,FALSE)</f>
        <v/>
      </c>
      <c r="Z82" t="str">
        <f>VLOOKUP($D82,metadata!$B$2:$Z$451,23,FALSE)</f>
        <v/>
      </c>
      <c r="AA82" t="str">
        <f>VLOOKUP($D82,metadata!$B$2:$Z$451,24,FALSE)</f>
        <v/>
      </c>
      <c r="AB82" t="str">
        <f>VLOOKUP($D82,metadata!$B$2:$Z$451,25,FALSE)</f>
        <v/>
      </c>
      <c r="AF82" t="str">
        <f t="shared" si="3"/>
        <v>NA</v>
      </c>
    </row>
    <row r="83" spans="1:32" hidden="1" x14ac:dyDescent="0.3">
      <c r="A83">
        <f>A82+metadata!J82</f>
        <v>577</v>
      </c>
      <c r="B83" t="str">
        <f>metadata!B83</f>
        <v>9-UM</v>
      </c>
      <c r="C83">
        <v>82</v>
      </c>
      <c r="D83" s="4" t="str">
        <f t="shared" si="2"/>
        <v>2-</v>
      </c>
      <c r="E83" t="str">
        <f>VLOOKUP($D83,metadata!$B$2:$S$451,2,FALSE)</f>
        <v>BRADSHAW, WE</v>
      </c>
      <c r="F83" t="str">
        <f>VLOOKUP($D83,metadata!$B$2:$S$451,3,FALSE)</f>
        <v>GEOGRAPHY OF PHOTOPERIODIC RESPONSE IN DIAPAUSING MOSQUITO</v>
      </c>
      <c r="G83" t="str">
        <f>VLOOKUP($D83,metadata!$B$2:$S$451,4,FALSE)</f>
        <v>10.1038/262384b0</v>
      </c>
      <c r="H83" t="str">
        <f>VLOOKUP($D83,metadata!$B$2:$S$451,5,FALSE)</f>
        <v>y-askfordata</v>
      </c>
      <c r="I83" t="str">
        <f>VLOOKUP($D83,metadata!$B$2:$S$451,6,FALSE)</f>
        <v>a</v>
      </c>
      <c r="J83" t="str">
        <f>VLOOKUP($D83,metadata!$B$2:$S$451,7,FALSE)</f>
        <v>i</v>
      </c>
      <c r="K83">
        <f>VLOOKUP($D83,metadata!$B$2:$S$451,8,FALSE)</f>
        <v>22</v>
      </c>
      <c r="L83">
        <f>VLOOKUP($D83,metadata!$B$2:$S$451,9,FALSE)</f>
        <v>16</v>
      </c>
      <c r="M83" t="str">
        <f>VLOOKUP($D83,metadata!$B$2:$S$451,10,FALSE)</f>
        <v/>
      </c>
      <c r="N83" t="str">
        <f>VLOOKUP($D83,metadata!$B$2:$S$451,11,FALSE)</f>
        <v>Wyeomyia smithii</v>
      </c>
      <c r="O83" t="str">
        <f>VLOOKUP($D83,metadata!$B$2:$S$451,12,FALSE)</f>
        <v>diptera</v>
      </c>
      <c r="P83" t="str">
        <f>VLOOKUP($D83,metadata!$B$2:$S$451,13,FALSE)</f>
        <v/>
      </c>
      <c r="Q83" t="str">
        <f>VLOOKUP($D83,metadata!$B$2:$S$451,14,FALSE)</f>
        <v/>
      </c>
      <c r="R83" t="str">
        <f>VLOOKUP($D83,metadata!$B$2:$S$451,15,FALSE)</f>
        <v/>
      </c>
      <c r="S83" t="str">
        <f>VLOOKUP($D83,metadata!$B$2:$S$451,16,FALSE)</f>
        <v/>
      </c>
      <c r="T83" t="str">
        <f>VLOOKUP($D83,metadata!$B$2:$S$451,17,FALSE)</f>
        <v/>
      </c>
      <c r="U83" t="str">
        <f>VLOOKUP($D83,metadata!$B$2:$S$451,18,FALSE)</f>
        <v/>
      </c>
      <c r="V83" t="str">
        <f>VLOOKUP($D83,metadata!$B$2:$Z$451,19,FALSE)</f>
        <v/>
      </c>
      <c r="W83" t="str">
        <f>VLOOKUP($D83,metadata!$B$2:$Z$451,20,FALSE)</f>
        <v/>
      </c>
      <c r="X83" t="str">
        <f>VLOOKUP($D83,metadata!$B$2:$Z$451,21,FALSE)</f>
        <v/>
      </c>
      <c r="Y83" t="str">
        <f>VLOOKUP($D83,metadata!$B$2:$Z$451,22,FALSE)</f>
        <v/>
      </c>
      <c r="Z83" t="str">
        <f>VLOOKUP($D83,metadata!$B$2:$Z$451,23,FALSE)</f>
        <v/>
      </c>
      <c r="AA83" t="str">
        <f>VLOOKUP($D83,metadata!$B$2:$Z$451,24,FALSE)</f>
        <v/>
      </c>
      <c r="AB83" t="str">
        <f>VLOOKUP($D83,metadata!$B$2:$Z$451,25,FALSE)</f>
        <v/>
      </c>
      <c r="AF83" t="str">
        <f t="shared" si="3"/>
        <v>NA</v>
      </c>
    </row>
    <row r="84" spans="1:32" hidden="1" x14ac:dyDescent="0.3">
      <c r="A84">
        <f>A83+metadata!J83</f>
        <v>580</v>
      </c>
      <c r="B84" t="str">
        <f>metadata!B84</f>
        <v>9-MB</v>
      </c>
      <c r="C84">
        <v>83</v>
      </c>
      <c r="D84" s="4" t="str">
        <f t="shared" si="2"/>
        <v>2-</v>
      </c>
      <c r="E84" t="str">
        <f>VLOOKUP($D84,metadata!$B$2:$S$451,2,FALSE)</f>
        <v>BRADSHAW, WE</v>
      </c>
      <c r="F84" t="str">
        <f>VLOOKUP($D84,metadata!$B$2:$S$451,3,FALSE)</f>
        <v>GEOGRAPHY OF PHOTOPERIODIC RESPONSE IN DIAPAUSING MOSQUITO</v>
      </c>
      <c r="G84" t="str">
        <f>VLOOKUP($D84,metadata!$B$2:$S$451,4,FALSE)</f>
        <v>10.1038/262384b0</v>
      </c>
      <c r="H84" t="str">
        <f>VLOOKUP($D84,metadata!$B$2:$S$451,5,FALSE)</f>
        <v>y-askfordata</v>
      </c>
      <c r="I84" t="str">
        <f>VLOOKUP($D84,metadata!$B$2:$S$451,6,FALSE)</f>
        <v>a</v>
      </c>
      <c r="J84" t="str">
        <f>VLOOKUP($D84,metadata!$B$2:$S$451,7,FALSE)</f>
        <v>i</v>
      </c>
      <c r="K84">
        <f>VLOOKUP($D84,metadata!$B$2:$S$451,8,FALSE)</f>
        <v>22</v>
      </c>
      <c r="L84">
        <f>VLOOKUP($D84,metadata!$B$2:$S$451,9,FALSE)</f>
        <v>16</v>
      </c>
      <c r="M84" t="str">
        <f>VLOOKUP($D84,metadata!$B$2:$S$451,10,FALSE)</f>
        <v/>
      </c>
      <c r="N84" t="str">
        <f>VLOOKUP($D84,metadata!$B$2:$S$451,11,FALSE)</f>
        <v>Wyeomyia smithii</v>
      </c>
      <c r="O84" t="str">
        <f>VLOOKUP($D84,metadata!$B$2:$S$451,12,FALSE)</f>
        <v>diptera</v>
      </c>
      <c r="P84" t="str">
        <f>VLOOKUP($D84,metadata!$B$2:$S$451,13,FALSE)</f>
        <v/>
      </c>
      <c r="Q84" t="str">
        <f>VLOOKUP($D84,metadata!$B$2:$S$451,14,FALSE)</f>
        <v/>
      </c>
      <c r="R84" t="str">
        <f>VLOOKUP($D84,metadata!$B$2:$S$451,15,FALSE)</f>
        <v/>
      </c>
      <c r="S84" t="str">
        <f>VLOOKUP($D84,metadata!$B$2:$S$451,16,FALSE)</f>
        <v/>
      </c>
      <c r="T84" t="str">
        <f>VLOOKUP($D84,metadata!$B$2:$S$451,17,FALSE)</f>
        <v/>
      </c>
      <c r="U84" t="str">
        <f>VLOOKUP($D84,metadata!$B$2:$S$451,18,FALSE)</f>
        <v/>
      </c>
      <c r="V84" t="str">
        <f>VLOOKUP($D84,metadata!$B$2:$Z$451,19,FALSE)</f>
        <v/>
      </c>
      <c r="W84" t="str">
        <f>VLOOKUP($D84,metadata!$B$2:$Z$451,20,FALSE)</f>
        <v/>
      </c>
      <c r="X84" t="str">
        <f>VLOOKUP($D84,metadata!$B$2:$Z$451,21,FALSE)</f>
        <v/>
      </c>
      <c r="Y84" t="str">
        <f>VLOOKUP($D84,metadata!$B$2:$Z$451,22,FALSE)</f>
        <v/>
      </c>
      <c r="Z84" t="str">
        <f>VLOOKUP($D84,metadata!$B$2:$Z$451,23,FALSE)</f>
        <v/>
      </c>
      <c r="AA84" t="str">
        <f>VLOOKUP($D84,metadata!$B$2:$Z$451,24,FALSE)</f>
        <v/>
      </c>
      <c r="AB84" t="str">
        <f>VLOOKUP($D84,metadata!$B$2:$Z$451,25,FALSE)</f>
        <v/>
      </c>
      <c r="AF84" t="str">
        <f t="shared" si="3"/>
        <v>NA</v>
      </c>
    </row>
    <row r="85" spans="1:32" hidden="1" x14ac:dyDescent="0.3">
      <c r="A85">
        <f>A84+metadata!J84</f>
        <v>584</v>
      </c>
      <c r="B85" t="str">
        <f>metadata!B85</f>
        <v>9-FI</v>
      </c>
      <c r="C85">
        <v>84</v>
      </c>
      <c r="D85" s="4" t="str">
        <f t="shared" si="2"/>
        <v>2-</v>
      </c>
      <c r="E85" t="str">
        <f>VLOOKUP($D85,metadata!$B$2:$S$451,2,FALSE)</f>
        <v>BRADSHAW, WE</v>
      </c>
      <c r="F85" t="str">
        <f>VLOOKUP($D85,metadata!$B$2:$S$451,3,FALSE)</f>
        <v>GEOGRAPHY OF PHOTOPERIODIC RESPONSE IN DIAPAUSING MOSQUITO</v>
      </c>
      <c r="G85" t="str">
        <f>VLOOKUP($D85,metadata!$B$2:$S$451,4,FALSE)</f>
        <v>10.1038/262384b0</v>
      </c>
      <c r="H85" t="str">
        <f>VLOOKUP($D85,metadata!$B$2:$S$451,5,FALSE)</f>
        <v>y-askfordata</v>
      </c>
      <c r="I85" t="str">
        <f>VLOOKUP($D85,metadata!$B$2:$S$451,6,FALSE)</f>
        <v>a</v>
      </c>
      <c r="J85" t="str">
        <f>VLOOKUP($D85,metadata!$B$2:$S$451,7,FALSE)</f>
        <v>i</v>
      </c>
      <c r="K85">
        <f>VLOOKUP($D85,metadata!$B$2:$S$451,8,FALSE)</f>
        <v>22</v>
      </c>
      <c r="L85">
        <f>VLOOKUP($D85,metadata!$B$2:$S$451,9,FALSE)</f>
        <v>16</v>
      </c>
      <c r="M85" t="str">
        <f>VLOOKUP($D85,metadata!$B$2:$S$451,10,FALSE)</f>
        <v/>
      </c>
      <c r="N85" t="str">
        <f>VLOOKUP($D85,metadata!$B$2:$S$451,11,FALSE)</f>
        <v>Wyeomyia smithii</v>
      </c>
      <c r="O85" t="str">
        <f>VLOOKUP($D85,metadata!$B$2:$S$451,12,FALSE)</f>
        <v>diptera</v>
      </c>
      <c r="P85" t="str">
        <f>VLOOKUP($D85,metadata!$B$2:$S$451,13,FALSE)</f>
        <v/>
      </c>
      <c r="Q85" t="str">
        <f>VLOOKUP($D85,metadata!$B$2:$S$451,14,FALSE)</f>
        <v/>
      </c>
      <c r="R85" t="str">
        <f>VLOOKUP($D85,metadata!$B$2:$S$451,15,FALSE)</f>
        <v/>
      </c>
      <c r="S85" t="str">
        <f>VLOOKUP($D85,metadata!$B$2:$S$451,16,FALSE)</f>
        <v/>
      </c>
      <c r="T85" t="str">
        <f>VLOOKUP($D85,metadata!$B$2:$S$451,17,FALSE)</f>
        <v/>
      </c>
      <c r="U85" t="str">
        <f>VLOOKUP($D85,metadata!$B$2:$S$451,18,FALSE)</f>
        <v/>
      </c>
      <c r="V85" t="str">
        <f>VLOOKUP($D85,metadata!$B$2:$Z$451,19,FALSE)</f>
        <v/>
      </c>
      <c r="W85" t="str">
        <f>VLOOKUP($D85,metadata!$B$2:$Z$451,20,FALSE)</f>
        <v/>
      </c>
      <c r="X85" t="str">
        <f>VLOOKUP($D85,metadata!$B$2:$Z$451,21,FALSE)</f>
        <v/>
      </c>
      <c r="Y85" t="str">
        <f>VLOOKUP($D85,metadata!$B$2:$Z$451,22,FALSE)</f>
        <v/>
      </c>
      <c r="Z85" t="str">
        <f>VLOOKUP($D85,metadata!$B$2:$Z$451,23,FALSE)</f>
        <v/>
      </c>
      <c r="AA85" t="str">
        <f>VLOOKUP($D85,metadata!$B$2:$Z$451,24,FALSE)</f>
        <v/>
      </c>
      <c r="AB85" t="str">
        <f>VLOOKUP($D85,metadata!$B$2:$Z$451,25,FALSE)</f>
        <v/>
      </c>
      <c r="AF85" t="str">
        <f t="shared" si="3"/>
        <v>NA</v>
      </c>
    </row>
    <row r="86" spans="1:32" hidden="1" x14ac:dyDescent="0.3">
      <c r="A86">
        <f>A85+metadata!J85</f>
        <v>588</v>
      </c>
      <c r="B86" t="str">
        <f>metadata!B86</f>
        <v>9-UW</v>
      </c>
      <c r="C86">
        <v>85</v>
      </c>
      <c r="D86" s="4" t="str">
        <f t="shared" si="2"/>
        <v>2-</v>
      </c>
      <c r="E86" t="str">
        <f>VLOOKUP($D86,metadata!$B$2:$S$451,2,FALSE)</f>
        <v>BRADSHAW, WE</v>
      </c>
      <c r="F86" t="str">
        <f>VLOOKUP($D86,metadata!$B$2:$S$451,3,FALSE)</f>
        <v>GEOGRAPHY OF PHOTOPERIODIC RESPONSE IN DIAPAUSING MOSQUITO</v>
      </c>
      <c r="G86" t="str">
        <f>VLOOKUP($D86,metadata!$B$2:$S$451,4,FALSE)</f>
        <v>10.1038/262384b0</v>
      </c>
      <c r="H86" t="str">
        <f>VLOOKUP($D86,metadata!$B$2:$S$451,5,FALSE)</f>
        <v>y-askfordata</v>
      </c>
      <c r="I86" t="str">
        <f>VLOOKUP($D86,metadata!$B$2:$S$451,6,FALSE)</f>
        <v>a</v>
      </c>
      <c r="J86" t="str">
        <f>VLOOKUP($D86,metadata!$B$2:$S$451,7,FALSE)</f>
        <v>i</v>
      </c>
      <c r="K86">
        <f>VLOOKUP($D86,metadata!$B$2:$S$451,8,FALSE)</f>
        <v>22</v>
      </c>
      <c r="L86">
        <f>VLOOKUP($D86,metadata!$B$2:$S$451,9,FALSE)</f>
        <v>16</v>
      </c>
      <c r="M86" t="str">
        <f>VLOOKUP($D86,metadata!$B$2:$S$451,10,FALSE)</f>
        <v/>
      </c>
      <c r="N86" t="str">
        <f>VLOOKUP($D86,metadata!$B$2:$S$451,11,FALSE)</f>
        <v>Wyeomyia smithii</v>
      </c>
      <c r="O86" t="str">
        <f>VLOOKUP($D86,metadata!$B$2:$S$451,12,FALSE)</f>
        <v>diptera</v>
      </c>
      <c r="P86" t="str">
        <f>VLOOKUP($D86,metadata!$B$2:$S$451,13,FALSE)</f>
        <v/>
      </c>
      <c r="Q86" t="str">
        <f>VLOOKUP($D86,metadata!$B$2:$S$451,14,FALSE)</f>
        <v/>
      </c>
      <c r="R86" t="str">
        <f>VLOOKUP($D86,metadata!$B$2:$S$451,15,FALSE)</f>
        <v/>
      </c>
      <c r="S86" t="str">
        <f>VLOOKUP($D86,metadata!$B$2:$S$451,16,FALSE)</f>
        <v/>
      </c>
      <c r="T86" t="str">
        <f>VLOOKUP($D86,metadata!$B$2:$S$451,17,FALSE)</f>
        <v/>
      </c>
      <c r="U86" t="str">
        <f>VLOOKUP($D86,metadata!$B$2:$S$451,18,FALSE)</f>
        <v/>
      </c>
      <c r="V86" t="str">
        <f>VLOOKUP($D86,metadata!$B$2:$Z$451,19,FALSE)</f>
        <v/>
      </c>
      <c r="W86" t="str">
        <f>VLOOKUP($D86,metadata!$B$2:$Z$451,20,FALSE)</f>
        <v/>
      </c>
      <c r="X86" t="str">
        <f>VLOOKUP($D86,metadata!$B$2:$Z$451,21,FALSE)</f>
        <v/>
      </c>
      <c r="Y86" t="str">
        <f>VLOOKUP($D86,metadata!$B$2:$Z$451,22,FALSE)</f>
        <v/>
      </c>
      <c r="Z86" t="str">
        <f>VLOOKUP($D86,metadata!$B$2:$Z$451,23,FALSE)</f>
        <v/>
      </c>
      <c r="AA86" t="str">
        <f>VLOOKUP($D86,metadata!$B$2:$Z$451,24,FALSE)</f>
        <v/>
      </c>
      <c r="AB86" t="str">
        <f>VLOOKUP($D86,metadata!$B$2:$Z$451,25,FALSE)</f>
        <v/>
      </c>
      <c r="AF86" t="str">
        <f t="shared" si="3"/>
        <v>NA</v>
      </c>
    </row>
    <row r="87" spans="1:32" hidden="1" x14ac:dyDescent="0.3">
      <c r="A87">
        <f>A86+metadata!J86</f>
        <v>592</v>
      </c>
      <c r="B87" t="str">
        <f>metadata!B87</f>
        <v>9-KT</v>
      </c>
      <c r="C87">
        <v>86</v>
      </c>
      <c r="D87" s="4" t="str">
        <f t="shared" si="2"/>
        <v>2-</v>
      </c>
      <c r="E87" t="str">
        <f>VLOOKUP($D87,metadata!$B$2:$S$451,2,FALSE)</f>
        <v>BRADSHAW, WE</v>
      </c>
      <c r="F87" t="str">
        <f>VLOOKUP($D87,metadata!$B$2:$S$451,3,FALSE)</f>
        <v>GEOGRAPHY OF PHOTOPERIODIC RESPONSE IN DIAPAUSING MOSQUITO</v>
      </c>
      <c r="G87" t="str">
        <f>VLOOKUP($D87,metadata!$B$2:$S$451,4,FALSE)</f>
        <v>10.1038/262384b0</v>
      </c>
      <c r="H87" t="str">
        <f>VLOOKUP($D87,metadata!$B$2:$S$451,5,FALSE)</f>
        <v>y-askfordata</v>
      </c>
      <c r="I87" t="str">
        <f>VLOOKUP($D87,metadata!$B$2:$S$451,6,FALSE)</f>
        <v>a</v>
      </c>
      <c r="J87" t="str">
        <f>VLOOKUP($D87,metadata!$B$2:$S$451,7,FALSE)</f>
        <v>i</v>
      </c>
      <c r="K87">
        <f>VLOOKUP($D87,metadata!$B$2:$S$451,8,FALSE)</f>
        <v>22</v>
      </c>
      <c r="L87">
        <f>VLOOKUP($D87,metadata!$B$2:$S$451,9,FALSE)</f>
        <v>16</v>
      </c>
      <c r="M87" t="str">
        <f>VLOOKUP($D87,metadata!$B$2:$S$451,10,FALSE)</f>
        <v/>
      </c>
      <c r="N87" t="str">
        <f>VLOOKUP($D87,metadata!$B$2:$S$451,11,FALSE)</f>
        <v>Wyeomyia smithii</v>
      </c>
      <c r="O87" t="str">
        <f>VLOOKUP($D87,metadata!$B$2:$S$451,12,FALSE)</f>
        <v>diptera</v>
      </c>
      <c r="P87" t="str">
        <f>VLOOKUP($D87,metadata!$B$2:$S$451,13,FALSE)</f>
        <v/>
      </c>
      <c r="Q87" t="str">
        <f>VLOOKUP($D87,metadata!$B$2:$S$451,14,FALSE)</f>
        <v/>
      </c>
      <c r="R87" t="str">
        <f>VLOOKUP($D87,metadata!$B$2:$S$451,15,FALSE)</f>
        <v/>
      </c>
      <c r="S87" t="str">
        <f>VLOOKUP($D87,metadata!$B$2:$S$451,16,FALSE)</f>
        <v/>
      </c>
      <c r="T87" t="str">
        <f>VLOOKUP($D87,metadata!$B$2:$S$451,17,FALSE)</f>
        <v/>
      </c>
      <c r="U87" t="str">
        <f>VLOOKUP($D87,metadata!$B$2:$S$451,18,FALSE)</f>
        <v/>
      </c>
      <c r="V87" t="str">
        <f>VLOOKUP($D87,metadata!$B$2:$Z$451,19,FALSE)</f>
        <v/>
      </c>
      <c r="W87" t="str">
        <f>VLOOKUP($D87,metadata!$B$2:$Z$451,20,FALSE)</f>
        <v/>
      </c>
      <c r="X87" t="str">
        <f>VLOOKUP($D87,metadata!$B$2:$Z$451,21,FALSE)</f>
        <v/>
      </c>
      <c r="Y87" t="str">
        <f>VLOOKUP($D87,metadata!$B$2:$Z$451,22,FALSE)</f>
        <v/>
      </c>
      <c r="Z87" t="str">
        <f>VLOOKUP($D87,metadata!$B$2:$Z$451,23,FALSE)</f>
        <v/>
      </c>
      <c r="AA87" t="str">
        <f>VLOOKUP($D87,metadata!$B$2:$Z$451,24,FALSE)</f>
        <v/>
      </c>
      <c r="AB87" t="str">
        <f>VLOOKUP($D87,metadata!$B$2:$Z$451,25,FALSE)</f>
        <v/>
      </c>
      <c r="AF87" t="str">
        <f t="shared" si="3"/>
        <v>NA</v>
      </c>
    </row>
    <row r="88" spans="1:32" hidden="1" x14ac:dyDescent="0.3">
      <c r="A88">
        <f>A87+metadata!J87</f>
        <v>595</v>
      </c>
      <c r="B88" t="str">
        <f>metadata!B88</f>
        <v>9-SO</v>
      </c>
      <c r="C88">
        <v>87</v>
      </c>
      <c r="D88" s="4" t="str">
        <f t="shared" si="2"/>
        <v>2-</v>
      </c>
      <c r="E88" t="str">
        <f>VLOOKUP($D88,metadata!$B$2:$S$451,2,FALSE)</f>
        <v>BRADSHAW, WE</v>
      </c>
      <c r="F88" t="str">
        <f>VLOOKUP($D88,metadata!$B$2:$S$451,3,FALSE)</f>
        <v>GEOGRAPHY OF PHOTOPERIODIC RESPONSE IN DIAPAUSING MOSQUITO</v>
      </c>
      <c r="G88" t="str">
        <f>VLOOKUP($D88,metadata!$B$2:$S$451,4,FALSE)</f>
        <v>10.1038/262384b0</v>
      </c>
      <c r="H88" t="str">
        <f>VLOOKUP($D88,metadata!$B$2:$S$451,5,FALSE)</f>
        <v>y-askfordata</v>
      </c>
      <c r="I88" t="str">
        <f>VLOOKUP($D88,metadata!$B$2:$S$451,6,FALSE)</f>
        <v>a</v>
      </c>
      <c r="J88" t="str">
        <f>VLOOKUP($D88,metadata!$B$2:$S$451,7,FALSE)</f>
        <v>i</v>
      </c>
      <c r="K88">
        <f>VLOOKUP($D88,metadata!$B$2:$S$451,8,FALSE)</f>
        <v>22</v>
      </c>
      <c r="L88">
        <f>VLOOKUP($D88,metadata!$B$2:$S$451,9,FALSE)</f>
        <v>16</v>
      </c>
      <c r="M88" t="str">
        <f>VLOOKUP($D88,metadata!$B$2:$S$451,10,FALSE)</f>
        <v/>
      </c>
      <c r="N88" t="str">
        <f>VLOOKUP($D88,metadata!$B$2:$S$451,11,FALSE)</f>
        <v>Wyeomyia smithii</v>
      </c>
      <c r="O88" t="str">
        <f>VLOOKUP($D88,metadata!$B$2:$S$451,12,FALSE)</f>
        <v>diptera</v>
      </c>
      <c r="P88" t="str">
        <f>VLOOKUP($D88,metadata!$B$2:$S$451,13,FALSE)</f>
        <v/>
      </c>
      <c r="Q88" t="str">
        <f>VLOOKUP($D88,metadata!$B$2:$S$451,14,FALSE)</f>
        <v/>
      </c>
      <c r="R88" t="str">
        <f>VLOOKUP($D88,metadata!$B$2:$S$451,15,FALSE)</f>
        <v/>
      </c>
      <c r="S88" t="str">
        <f>VLOOKUP($D88,metadata!$B$2:$S$451,16,FALSE)</f>
        <v/>
      </c>
      <c r="T88" t="str">
        <f>VLOOKUP($D88,metadata!$B$2:$S$451,17,FALSE)</f>
        <v/>
      </c>
      <c r="U88" t="str">
        <f>VLOOKUP($D88,metadata!$B$2:$S$451,18,FALSE)</f>
        <v/>
      </c>
      <c r="V88" t="str">
        <f>VLOOKUP($D88,metadata!$B$2:$Z$451,19,FALSE)</f>
        <v/>
      </c>
      <c r="W88" t="str">
        <f>VLOOKUP($D88,metadata!$B$2:$Z$451,20,FALSE)</f>
        <v/>
      </c>
      <c r="X88" t="str">
        <f>VLOOKUP($D88,metadata!$B$2:$Z$451,21,FALSE)</f>
        <v/>
      </c>
      <c r="Y88" t="str">
        <f>VLOOKUP($D88,metadata!$B$2:$Z$451,22,FALSE)</f>
        <v/>
      </c>
      <c r="Z88" t="str">
        <f>VLOOKUP($D88,metadata!$B$2:$Z$451,23,FALSE)</f>
        <v/>
      </c>
      <c r="AA88" t="str">
        <f>VLOOKUP($D88,metadata!$B$2:$Z$451,24,FALSE)</f>
        <v/>
      </c>
      <c r="AB88" t="str">
        <f>VLOOKUP($D88,metadata!$B$2:$Z$451,25,FALSE)</f>
        <v/>
      </c>
      <c r="AF88" t="str">
        <f t="shared" si="3"/>
        <v>NA</v>
      </c>
    </row>
    <row r="89" spans="1:32" hidden="1" x14ac:dyDescent="0.3">
      <c r="A89">
        <f>A88+metadata!J88</f>
        <v>598</v>
      </c>
      <c r="B89" t="str">
        <f>metadata!B89</f>
        <v>10-SD</v>
      </c>
      <c r="C89">
        <v>88</v>
      </c>
      <c r="D89" s="4" t="str">
        <f t="shared" si="2"/>
        <v>2-</v>
      </c>
      <c r="E89" t="str">
        <f>VLOOKUP($D89,metadata!$B$2:$S$451,2,FALSE)</f>
        <v>BRADSHAW, WE</v>
      </c>
      <c r="F89" t="str">
        <f>VLOOKUP($D89,metadata!$B$2:$S$451,3,FALSE)</f>
        <v>GEOGRAPHY OF PHOTOPERIODIC RESPONSE IN DIAPAUSING MOSQUITO</v>
      </c>
      <c r="G89" t="str">
        <f>VLOOKUP($D89,metadata!$B$2:$S$451,4,FALSE)</f>
        <v>10.1038/262384b0</v>
      </c>
      <c r="H89" t="str">
        <f>VLOOKUP($D89,metadata!$B$2:$S$451,5,FALSE)</f>
        <v>y-askfordata</v>
      </c>
      <c r="I89" t="str">
        <f>VLOOKUP($D89,metadata!$B$2:$S$451,6,FALSE)</f>
        <v>a</v>
      </c>
      <c r="J89" t="str">
        <f>VLOOKUP($D89,metadata!$B$2:$S$451,7,FALSE)</f>
        <v>i</v>
      </c>
      <c r="K89">
        <f>VLOOKUP($D89,metadata!$B$2:$S$451,8,FALSE)</f>
        <v>22</v>
      </c>
      <c r="L89">
        <f>VLOOKUP($D89,metadata!$B$2:$S$451,9,FALSE)</f>
        <v>16</v>
      </c>
      <c r="M89" t="str">
        <f>VLOOKUP($D89,metadata!$B$2:$S$451,10,FALSE)</f>
        <v/>
      </c>
      <c r="N89" t="str">
        <f>VLOOKUP($D89,metadata!$B$2:$S$451,11,FALSE)</f>
        <v>Wyeomyia smithii</v>
      </c>
      <c r="O89" t="str">
        <f>VLOOKUP($D89,metadata!$B$2:$S$451,12,FALSE)</f>
        <v>diptera</v>
      </c>
      <c r="P89" t="str">
        <f>VLOOKUP($D89,metadata!$B$2:$S$451,13,FALSE)</f>
        <v/>
      </c>
      <c r="Q89" t="str">
        <f>VLOOKUP($D89,metadata!$B$2:$S$451,14,FALSE)</f>
        <v/>
      </c>
      <c r="R89" t="str">
        <f>VLOOKUP($D89,metadata!$B$2:$S$451,15,FALSE)</f>
        <v/>
      </c>
      <c r="S89" t="str">
        <f>VLOOKUP($D89,metadata!$B$2:$S$451,16,FALSE)</f>
        <v/>
      </c>
      <c r="T89" t="str">
        <f>VLOOKUP($D89,metadata!$B$2:$S$451,17,FALSE)</f>
        <v/>
      </c>
      <c r="U89" t="str">
        <f>VLOOKUP($D89,metadata!$B$2:$S$451,18,FALSE)</f>
        <v/>
      </c>
      <c r="V89" t="str">
        <f>VLOOKUP($D89,metadata!$B$2:$Z$451,19,FALSE)</f>
        <v/>
      </c>
      <c r="W89" t="str">
        <f>VLOOKUP($D89,metadata!$B$2:$Z$451,20,FALSE)</f>
        <v/>
      </c>
      <c r="X89" t="str">
        <f>VLOOKUP($D89,metadata!$B$2:$Z$451,21,FALSE)</f>
        <v/>
      </c>
      <c r="Y89" t="str">
        <f>VLOOKUP($D89,metadata!$B$2:$Z$451,22,FALSE)</f>
        <v/>
      </c>
      <c r="Z89" t="str">
        <f>VLOOKUP($D89,metadata!$B$2:$Z$451,23,FALSE)</f>
        <v/>
      </c>
      <c r="AA89" t="str">
        <f>VLOOKUP($D89,metadata!$B$2:$Z$451,24,FALSE)</f>
        <v/>
      </c>
      <c r="AB89" t="str">
        <f>VLOOKUP($D89,metadata!$B$2:$Z$451,25,FALSE)</f>
        <v/>
      </c>
      <c r="AF89" t="str">
        <f t="shared" si="3"/>
        <v>NA</v>
      </c>
    </row>
    <row r="90" spans="1:32" hidden="1" x14ac:dyDescent="0.3">
      <c r="A90">
        <f>A89+metadata!J89</f>
        <v>601</v>
      </c>
      <c r="B90" t="str">
        <f>metadata!B90</f>
        <v>10-NG</v>
      </c>
      <c r="C90">
        <v>89</v>
      </c>
      <c r="D90" s="4" t="str">
        <f t="shared" si="2"/>
        <v>2-</v>
      </c>
      <c r="E90" t="str">
        <f>VLOOKUP($D90,metadata!$B$2:$S$451,2,FALSE)</f>
        <v>BRADSHAW, WE</v>
      </c>
      <c r="F90" t="str">
        <f>VLOOKUP($D90,metadata!$B$2:$S$451,3,FALSE)</f>
        <v>GEOGRAPHY OF PHOTOPERIODIC RESPONSE IN DIAPAUSING MOSQUITO</v>
      </c>
      <c r="G90" t="str">
        <f>VLOOKUP($D90,metadata!$B$2:$S$451,4,FALSE)</f>
        <v>10.1038/262384b0</v>
      </c>
      <c r="H90" t="str">
        <f>VLOOKUP($D90,metadata!$B$2:$S$451,5,FALSE)</f>
        <v>y-askfordata</v>
      </c>
      <c r="I90" t="str">
        <f>VLOOKUP($D90,metadata!$B$2:$S$451,6,FALSE)</f>
        <v>a</v>
      </c>
      <c r="J90" t="str">
        <f>VLOOKUP($D90,metadata!$B$2:$S$451,7,FALSE)</f>
        <v>i</v>
      </c>
      <c r="K90">
        <f>VLOOKUP($D90,metadata!$B$2:$S$451,8,FALSE)</f>
        <v>22</v>
      </c>
      <c r="L90">
        <f>VLOOKUP($D90,metadata!$B$2:$S$451,9,FALSE)</f>
        <v>16</v>
      </c>
      <c r="M90" t="str">
        <f>VLOOKUP($D90,metadata!$B$2:$S$451,10,FALSE)</f>
        <v/>
      </c>
      <c r="N90" t="str">
        <f>VLOOKUP($D90,metadata!$B$2:$S$451,11,FALSE)</f>
        <v>Wyeomyia smithii</v>
      </c>
      <c r="O90" t="str">
        <f>VLOOKUP($D90,metadata!$B$2:$S$451,12,FALSE)</f>
        <v>diptera</v>
      </c>
      <c r="P90" t="str">
        <f>VLOOKUP($D90,metadata!$B$2:$S$451,13,FALSE)</f>
        <v/>
      </c>
      <c r="Q90" t="str">
        <f>VLOOKUP($D90,metadata!$B$2:$S$451,14,FALSE)</f>
        <v/>
      </c>
      <c r="R90" t="str">
        <f>VLOOKUP($D90,metadata!$B$2:$S$451,15,FALSE)</f>
        <v/>
      </c>
      <c r="S90" t="str">
        <f>VLOOKUP($D90,metadata!$B$2:$S$451,16,FALSE)</f>
        <v/>
      </c>
      <c r="T90" t="str">
        <f>VLOOKUP($D90,metadata!$B$2:$S$451,17,FALSE)</f>
        <v/>
      </c>
      <c r="U90" t="str">
        <f>VLOOKUP($D90,metadata!$B$2:$S$451,18,FALSE)</f>
        <v/>
      </c>
      <c r="V90" t="str">
        <f>VLOOKUP($D90,metadata!$B$2:$Z$451,19,FALSE)</f>
        <v/>
      </c>
      <c r="W90" t="str">
        <f>VLOOKUP($D90,metadata!$B$2:$Z$451,20,FALSE)</f>
        <v/>
      </c>
      <c r="X90" t="str">
        <f>VLOOKUP($D90,metadata!$B$2:$Z$451,21,FALSE)</f>
        <v/>
      </c>
      <c r="Y90" t="str">
        <f>VLOOKUP($D90,metadata!$B$2:$Z$451,22,FALSE)</f>
        <v/>
      </c>
      <c r="Z90" t="str">
        <f>VLOOKUP($D90,metadata!$B$2:$Z$451,23,FALSE)</f>
        <v/>
      </c>
      <c r="AA90" t="str">
        <f>VLOOKUP($D90,metadata!$B$2:$Z$451,24,FALSE)</f>
        <v/>
      </c>
      <c r="AB90" t="str">
        <f>VLOOKUP($D90,metadata!$B$2:$Z$451,25,FALSE)</f>
        <v/>
      </c>
      <c r="AF90" t="str">
        <f t="shared" si="3"/>
        <v>NA</v>
      </c>
    </row>
    <row r="91" spans="1:32" hidden="1" x14ac:dyDescent="0.3">
      <c r="A91">
        <f>A90+metadata!J90</f>
        <v>604</v>
      </c>
      <c r="B91" t="str">
        <f>metadata!B91</f>
        <v>10-FS</v>
      </c>
      <c r="C91">
        <v>90</v>
      </c>
      <c r="D91" s="4" t="str">
        <f t="shared" si="2"/>
        <v>2-</v>
      </c>
      <c r="E91" t="str">
        <f>VLOOKUP($D91,metadata!$B$2:$S$451,2,FALSE)</f>
        <v>BRADSHAW, WE</v>
      </c>
      <c r="F91" t="str">
        <f>VLOOKUP($D91,metadata!$B$2:$S$451,3,FALSE)</f>
        <v>GEOGRAPHY OF PHOTOPERIODIC RESPONSE IN DIAPAUSING MOSQUITO</v>
      </c>
      <c r="G91" t="str">
        <f>VLOOKUP($D91,metadata!$B$2:$S$451,4,FALSE)</f>
        <v>10.1038/262384b0</v>
      </c>
      <c r="H91" t="str">
        <f>VLOOKUP($D91,metadata!$B$2:$S$451,5,FALSE)</f>
        <v>y-askfordata</v>
      </c>
      <c r="I91" t="str">
        <f>VLOOKUP($D91,metadata!$B$2:$S$451,6,FALSE)</f>
        <v>a</v>
      </c>
      <c r="J91" t="str">
        <f>VLOOKUP($D91,metadata!$B$2:$S$451,7,FALSE)</f>
        <v>i</v>
      </c>
      <c r="K91">
        <f>VLOOKUP($D91,metadata!$B$2:$S$451,8,FALSE)</f>
        <v>22</v>
      </c>
      <c r="L91">
        <f>VLOOKUP($D91,metadata!$B$2:$S$451,9,FALSE)</f>
        <v>16</v>
      </c>
      <c r="M91" t="str">
        <f>VLOOKUP($D91,metadata!$B$2:$S$451,10,FALSE)</f>
        <v/>
      </c>
      <c r="N91" t="str">
        <f>VLOOKUP($D91,metadata!$B$2:$S$451,11,FALSE)</f>
        <v>Wyeomyia smithii</v>
      </c>
      <c r="O91" t="str">
        <f>VLOOKUP($D91,metadata!$B$2:$S$451,12,FALSE)</f>
        <v>diptera</v>
      </c>
      <c r="P91" t="str">
        <f>VLOOKUP($D91,metadata!$B$2:$S$451,13,FALSE)</f>
        <v/>
      </c>
      <c r="Q91" t="str">
        <f>VLOOKUP($D91,metadata!$B$2:$S$451,14,FALSE)</f>
        <v/>
      </c>
      <c r="R91" t="str">
        <f>VLOOKUP($D91,metadata!$B$2:$S$451,15,FALSE)</f>
        <v/>
      </c>
      <c r="S91" t="str">
        <f>VLOOKUP($D91,metadata!$B$2:$S$451,16,FALSE)</f>
        <v/>
      </c>
      <c r="T91" t="str">
        <f>VLOOKUP($D91,metadata!$B$2:$S$451,17,FALSE)</f>
        <v/>
      </c>
      <c r="U91" t="str">
        <f>VLOOKUP($D91,metadata!$B$2:$S$451,18,FALSE)</f>
        <v/>
      </c>
      <c r="V91" t="str">
        <f>VLOOKUP($D91,metadata!$B$2:$Z$451,19,FALSE)</f>
        <v/>
      </c>
      <c r="W91" t="str">
        <f>VLOOKUP($D91,metadata!$B$2:$Z$451,20,FALSE)</f>
        <v/>
      </c>
      <c r="X91" t="str">
        <f>VLOOKUP($D91,metadata!$B$2:$Z$451,21,FALSE)</f>
        <v/>
      </c>
      <c r="Y91" t="str">
        <f>VLOOKUP($D91,metadata!$B$2:$Z$451,22,FALSE)</f>
        <v/>
      </c>
      <c r="Z91" t="str">
        <f>VLOOKUP($D91,metadata!$B$2:$Z$451,23,FALSE)</f>
        <v/>
      </c>
      <c r="AA91" t="str">
        <f>VLOOKUP($D91,metadata!$B$2:$Z$451,24,FALSE)</f>
        <v/>
      </c>
      <c r="AB91" t="str">
        <f>VLOOKUP($D91,metadata!$B$2:$Z$451,25,FALSE)</f>
        <v/>
      </c>
      <c r="AF91" t="str">
        <f t="shared" si="3"/>
        <v>NA</v>
      </c>
    </row>
    <row r="92" spans="1:32" hidden="1" x14ac:dyDescent="0.3">
      <c r="A92">
        <f>A91+metadata!J91</f>
        <v>607</v>
      </c>
      <c r="B92" t="str">
        <f>metadata!B92</f>
        <v>10-MM</v>
      </c>
      <c r="C92">
        <v>91</v>
      </c>
      <c r="D92" s="4" t="str">
        <f t="shared" si="2"/>
        <v>2-</v>
      </c>
      <c r="E92" t="str">
        <f>VLOOKUP($D92,metadata!$B$2:$S$451,2,FALSE)</f>
        <v>BRADSHAW, WE</v>
      </c>
      <c r="F92" t="str">
        <f>VLOOKUP($D92,metadata!$B$2:$S$451,3,FALSE)</f>
        <v>GEOGRAPHY OF PHOTOPERIODIC RESPONSE IN DIAPAUSING MOSQUITO</v>
      </c>
      <c r="G92" t="str">
        <f>VLOOKUP($D92,metadata!$B$2:$S$451,4,FALSE)</f>
        <v>10.1038/262384b0</v>
      </c>
      <c r="H92" t="str">
        <f>VLOOKUP($D92,metadata!$B$2:$S$451,5,FALSE)</f>
        <v>y-askfordata</v>
      </c>
      <c r="I92" t="str">
        <f>VLOOKUP($D92,metadata!$B$2:$S$451,6,FALSE)</f>
        <v>a</v>
      </c>
      <c r="J92" t="str">
        <f>VLOOKUP($D92,metadata!$B$2:$S$451,7,FALSE)</f>
        <v>i</v>
      </c>
      <c r="K92">
        <f>VLOOKUP($D92,metadata!$B$2:$S$451,8,FALSE)</f>
        <v>22</v>
      </c>
      <c r="L92">
        <f>VLOOKUP($D92,metadata!$B$2:$S$451,9,FALSE)</f>
        <v>16</v>
      </c>
      <c r="M92" t="str">
        <f>VLOOKUP($D92,metadata!$B$2:$S$451,10,FALSE)</f>
        <v/>
      </c>
      <c r="N92" t="str">
        <f>VLOOKUP($D92,metadata!$B$2:$S$451,11,FALSE)</f>
        <v>Wyeomyia smithii</v>
      </c>
      <c r="O92" t="str">
        <f>VLOOKUP($D92,metadata!$B$2:$S$451,12,FALSE)</f>
        <v>diptera</v>
      </c>
      <c r="P92" t="str">
        <f>VLOOKUP($D92,metadata!$B$2:$S$451,13,FALSE)</f>
        <v/>
      </c>
      <c r="Q92" t="str">
        <f>VLOOKUP($D92,metadata!$B$2:$S$451,14,FALSE)</f>
        <v/>
      </c>
      <c r="R92" t="str">
        <f>VLOOKUP($D92,metadata!$B$2:$S$451,15,FALSE)</f>
        <v/>
      </c>
      <c r="S92" t="str">
        <f>VLOOKUP($D92,metadata!$B$2:$S$451,16,FALSE)</f>
        <v/>
      </c>
      <c r="T92" t="str">
        <f>VLOOKUP($D92,metadata!$B$2:$S$451,17,FALSE)</f>
        <v/>
      </c>
      <c r="U92" t="str">
        <f>VLOOKUP($D92,metadata!$B$2:$S$451,18,FALSE)</f>
        <v/>
      </c>
      <c r="V92" t="str">
        <f>VLOOKUP($D92,metadata!$B$2:$Z$451,19,FALSE)</f>
        <v/>
      </c>
      <c r="W92" t="str">
        <f>VLOOKUP($D92,metadata!$B$2:$Z$451,20,FALSE)</f>
        <v/>
      </c>
      <c r="X92" t="str">
        <f>VLOOKUP($D92,metadata!$B$2:$Z$451,21,FALSE)</f>
        <v/>
      </c>
      <c r="Y92" t="str">
        <f>VLOOKUP($D92,metadata!$B$2:$Z$451,22,FALSE)</f>
        <v/>
      </c>
      <c r="Z92" t="str">
        <f>VLOOKUP($D92,metadata!$B$2:$Z$451,23,FALSE)</f>
        <v/>
      </c>
      <c r="AA92" t="str">
        <f>VLOOKUP($D92,metadata!$B$2:$Z$451,24,FALSE)</f>
        <v/>
      </c>
      <c r="AB92" t="str">
        <f>VLOOKUP($D92,metadata!$B$2:$Z$451,25,FALSE)</f>
        <v/>
      </c>
      <c r="AF92" t="str">
        <f t="shared" si="3"/>
        <v>NA</v>
      </c>
    </row>
    <row r="93" spans="1:32" hidden="1" x14ac:dyDescent="0.3">
      <c r="A93">
        <f>A92+metadata!J92</f>
        <v>610</v>
      </c>
      <c r="B93" t="str">
        <f>metadata!B93</f>
        <v>10-KB</v>
      </c>
      <c r="C93">
        <v>92</v>
      </c>
      <c r="D93" s="4" t="str">
        <f t="shared" si="2"/>
        <v>2-</v>
      </c>
      <c r="E93" t="str">
        <f>VLOOKUP($D93,metadata!$B$2:$S$451,2,FALSE)</f>
        <v>BRADSHAW, WE</v>
      </c>
      <c r="F93" t="str">
        <f>VLOOKUP($D93,metadata!$B$2:$S$451,3,FALSE)</f>
        <v>GEOGRAPHY OF PHOTOPERIODIC RESPONSE IN DIAPAUSING MOSQUITO</v>
      </c>
      <c r="G93" t="str">
        <f>VLOOKUP($D93,metadata!$B$2:$S$451,4,FALSE)</f>
        <v>10.1038/262384b0</v>
      </c>
      <c r="H93" t="str">
        <f>VLOOKUP($D93,metadata!$B$2:$S$451,5,FALSE)</f>
        <v>y-askfordata</v>
      </c>
      <c r="I93" t="str">
        <f>VLOOKUP($D93,metadata!$B$2:$S$451,6,FALSE)</f>
        <v>a</v>
      </c>
      <c r="J93" t="str">
        <f>VLOOKUP($D93,metadata!$B$2:$S$451,7,FALSE)</f>
        <v>i</v>
      </c>
      <c r="K93">
        <f>VLOOKUP($D93,metadata!$B$2:$S$451,8,FALSE)</f>
        <v>22</v>
      </c>
      <c r="L93">
        <f>VLOOKUP($D93,metadata!$B$2:$S$451,9,FALSE)</f>
        <v>16</v>
      </c>
      <c r="M93" t="str">
        <f>VLOOKUP($D93,metadata!$B$2:$S$451,10,FALSE)</f>
        <v/>
      </c>
      <c r="N93" t="str">
        <f>VLOOKUP($D93,metadata!$B$2:$S$451,11,FALSE)</f>
        <v>Wyeomyia smithii</v>
      </c>
      <c r="O93" t="str">
        <f>VLOOKUP($D93,metadata!$B$2:$S$451,12,FALSE)</f>
        <v>diptera</v>
      </c>
      <c r="P93" t="str">
        <f>VLOOKUP($D93,metadata!$B$2:$S$451,13,FALSE)</f>
        <v/>
      </c>
      <c r="Q93" t="str">
        <f>VLOOKUP($D93,metadata!$B$2:$S$451,14,FALSE)</f>
        <v/>
      </c>
      <c r="R93" t="str">
        <f>VLOOKUP($D93,metadata!$B$2:$S$451,15,FALSE)</f>
        <v/>
      </c>
      <c r="S93" t="str">
        <f>VLOOKUP($D93,metadata!$B$2:$S$451,16,FALSE)</f>
        <v/>
      </c>
      <c r="T93" t="str">
        <f>VLOOKUP($D93,metadata!$B$2:$S$451,17,FALSE)</f>
        <v/>
      </c>
      <c r="U93" t="str">
        <f>VLOOKUP($D93,metadata!$B$2:$S$451,18,FALSE)</f>
        <v/>
      </c>
      <c r="V93" t="str">
        <f>VLOOKUP($D93,metadata!$B$2:$Z$451,19,FALSE)</f>
        <v/>
      </c>
      <c r="W93" t="str">
        <f>VLOOKUP($D93,metadata!$B$2:$Z$451,20,FALSE)</f>
        <v/>
      </c>
      <c r="X93" t="str">
        <f>VLOOKUP($D93,metadata!$B$2:$Z$451,21,FALSE)</f>
        <v/>
      </c>
      <c r="Y93" t="str">
        <f>VLOOKUP($D93,metadata!$B$2:$Z$451,22,FALSE)</f>
        <v/>
      </c>
      <c r="Z93" t="str">
        <f>VLOOKUP($D93,metadata!$B$2:$Z$451,23,FALSE)</f>
        <v/>
      </c>
      <c r="AA93" t="str">
        <f>VLOOKUP($D93,metadata!$B$2:$Z$451,24,FALSE)</f>
        <v/>
      </c>
      <c r="AB93" t="str">
        <f>VLOOKUP($D93,metadata!$B$2:$Z$451,25,FALSE)</f>
        <v/>
      </c>
      <c r="AF93" t="str">
        <f t="shared" si="3"/>
        <v>NA</v>
      </c>
    </row>
    <row r="94" spans="1:32" hidden="1" x14ac:dyDescent="0.3">
      <c r="A94">
        <f>A93+metadata!J93</f>
        <v>615</v>
      </c>
      <c r="B94" t="str">
        <f>metadata!B94</f>
        <v>10-WY</v>
      </c>
      <c r="C94">
        <v>93</v>
      </c>
      <c r="D94" s="4" t="str">
        <f t="shared" si="2"/>
        <v>2-</v>
      </c>
      <c r="E94" t="str">
        <f>VLOOKUP($D94,metadata!$B$2:$S$451,2,FALSE)</f>
        <v>BRADSHAW, WE</v>
      </c>
      <c r="F94" t="str">
        <f>VLOOKUP($D94,metadata!$B$2:$S$451,3,FALSE)</f>
        <v>GEOGRAPHY OF PHOTOPERIODIC RESPONSE IN DIAPAUSING MOSQUITO</v>
      </c>
      <c r="G94" t="str">
        <f>VLOOKUP($D94,metadata!$B$2:$S$451,4,FALSE)</f>
        <v>10.1038/262384b0</v>
      </c>
      <c r="H94" t="str">
        <f>VLOOKUP($D94,metadata!$B$2:$S$451,5,FALSE)</f>
        <v>y-askfordata</v>
      </c>
      <c r="I94" t="str">
        <f>VLOOKUP($D94,metadata!$B$2:$S$451,6,FALSE)</f>
        <v>a</v>
      </c>
      <c r="J94" t="str">
        <f>VLOOKUP($D94,metadata!$B$2:$S$451,7,FALSE)</f>
        <v>i</v>
      </c>
      <c r="K94">
        <f>VLOOKUP($D94,metadata!$B$2:$S$451,8,FALSE)</f>
        <v>22</v>
      </c>
      <c r="L94">
        <f>VLOOKUP($D94,metadata!$B$2:$S$451,9,FALSE)</f>
        <v>16</v>
      </c>
      <c r="M94" t="str">
        <f>VLOOKUP($D94,metadata!$B$2:$S$451,10,FALSE)</f>
        <v/>
      </c>
      <c r="N94" t="str">
        <f>VLOOKUP($D94,metadata!$B$2:$S$451,11,FALSE)</f>
        <v>Wyeomyia smithii</v>
      </c>
      <c r="O94" t="str">
        <f>VLOOKUP($D94,metadata!$B$2:$S$451,12,FALSE)</f>
        <v>diptera</v>
      </c>
      <c r="P94" t="str">
        <f>VLOOKUP($D94,metadata!$B$2:$S$451,13,FALSE)</f>
        <v/>
      </c>
      <c r="Q94" t="str">
        <f>VLOOKUP($D94,metadata!$B$2:$S$451,14,FALSE)</f>
        <v/>
      </c>
      <c r="R94" t="str">
        <f>VLOOKUP($D94,metadata!$B$2:$S$451,15,FALSE)</f>
        <v/>
      </c>
      <c r="S94" t="str">
        <f>VLOOKUP($D94,metadata!$B$2:$S$451,16,FALSE)</f>
        <v/>
      </c>
      <c r="T94" t="str">
        <f>VLOOKUP($D94,metadata!$B$2:$S$451,17,FALSE)</f>
        <v/>
      </c>
      <c r="U94" t="str">
        <f>VLOOKUP($D94,metadata!$B$2:$S$451,18,FALSE)</f>
        <v/>
      </c>
      <c r="V94" t="str">
        <f>VLOOKUP($D94,metadata!$B$2:$Z$451,19,FALSE)</f>
        <v/>
      </c>
      <c r="W94" t="str">
        <f>VLOOKUP($D94,metadata!$B$2:$Z$451,20,FALSE)</f>
        <v/>
      </c>
      <c r="X94" t="str">
        <f>VLOOKUP($D94,metadata!$B$2:$Z$451,21,FALSE)</f>
        <v/>
      </c>
      <c r="Y94" t="str">
        <f>VLOOKUP($D94,metadata!$B$2:$Z$451,22,FALSE)</f>
        <v/>
      </c>
      <c r="Z94" t="str">
        <f>VLOOKUP($D94,metadata!$B$2:$Z$451,23,FALSE)</f>
        <v/>
      </c>
      <c r="AA94" t="str">
        <f>VLOOKUP($D94,metadata!$B$2:$Z$451,24,FALSE)</f>
        <v/>
      </c>
      <c r="AB94" t="str">
        <f>VLOOKUP($D94,metadata!$B$2:$Z$451,25,FALSE)</f>
        <v/>
      </c>
      <c r="AF94" t="str">
        <f t="shared" si="3"/>
        <v>NA</v>
      </c>
    </row>
    <row r="95" spans="1:32" hidden="1" x14ac:dyDescent="0.3">
      <c r="A95">
        <f>A94+metadata!J94</f>
        <v>618</v>
      </c>
      <c r="B95" t="str">
        <f>metadata!B95</f>
        <v>11-Iwamizawa</v>
      </c>
      <c r="C95">
        <v>94</v>
      </c>
      <c r="D95" s="4" t="str">
        <f t="shared" si="2"/>
        <v>2-</v>
      </c>
      <c r="E95" t="str">
        <f>VLOOKUP($D95,metadata!$B$2:$S$451,2,FALSE)</f>
        <v>BRADSHAW, WE</v>
      </c>
      <c r="F95" t="str">
        <f>VLOOKUP($D95,metadata!$B$2:$S$451,3,FALSE)</f>
        <v>GEOGRAPHY OF PHOTOPERIODIC RESPONSE IN DIAPAUSING MOSQUITO</v>
      </c>
      <c r="G95" t="str">
        <f>VLOOKUP($D95,metadata!$B$2:$S$451,4,FALSE)</f>
        <v>10.1038/262384b0</v>
      </c>
      <c r="H95" t="str">
        <f>VLOOKUP($D95,metadata!$B$2:$S$451,5,FALSE)</f>
        <v>y-askfordata</v>
      </c>
      <c r="I95" t="str">
        <f>VLOOKUP($D95,metadata!$B$2:$S$451,6,FALSE)</f>
        <v>a</v>
      </c>
      <c r="J95" t="str">
        <f>VLOOKUP($D95,metadata!$B$2:$S$451,7,FALSE)</f>
        <v>i</v>
      </c>
      <c r="K95">
        <f>VLOOKUP($D95,metadata!$B$2:$S$451,8,FALSE)</f>
        <v>22</v>
      </c>
      <c r="L95">
        <f>VLOOKUP($D95,metadata!$B$2:$S$451,9,FALSE)</f>
        <v>16</v>
      </c>
      <c r="M95" t="str">
        <f>VLOOKUP($D95,metadata!$B$2:$S$451,10,FALSE)</f>
        <v/>
      </c>
      <c r="N95" t="str">
        <f>VLOOKUP($D95,metadata!$B$2:$S$451,11,FALSE)</f>
        <v>Wyeomyia smithii</v>
      </c>
      <c r="O95" t="str">
        <f>VLOOKUP($D95,metadata!$B$2:$S$451,12,FALSE)</f>
        <v>diptera</v>
      </c>
      <c r="P95" t="str">
        <f>VLOOKUP($D95,metadata!$B$2:$S$451,13,FALSE)</f>
        <v/>
      </c>
      <c r="Q95" t="str">
        <f>VLOOKUP($D95,metadata!$B$2:$S$451,14,FALSE)</f>
        <v/>
      </c>
      <c r="R95" t="str">
        <f>VLOOKUP($D95,metadata!$B$2:$S$451,15,FALSE)</f>
        <v/>
      </c>
      <c r="S95" t="str">
        <f>VLOOKUP($D95,metadata!$B$2:$S$451,16,FALSE)</f>
        <v/>
      </c>
      <c r="T95" t="str">
        <f>VLOOKUP($D95,metadata!$B$2:$S$451,17,FALSE)</f>
        <v/>
      </c>
      <c r="U95" t="str">
        <f>VLOOKUP($D95,metadata!$B$2:$S$451,18,FALSE)</f>
        <v/>
      </c>
      <c r="V95" t="str">
        <f>VLOOKUP($D95,metadata!$B$2:$Z$451,19,FALSE)</f>
        <v/>
      </c>
      <c r="W95" t="str">
        <f>VLOOKUP($D95,metadata!$B$2:$Z$451,20,FALSE)</f>
        <v/>
      </c>
      <c r="X95" t="str">
        <f>VLOOKUP($D95,metadata!$B$2:$Z$451,21,FALSE)</f>
        <v/>
      </c>
      <c r="Y95" t="str">
        <f>VLOOKUP($D95,metadata!$B$2:$Z$451,22,FALSE)</f>
        <v/>
      </c>
      <c r="Z95" t="str">
        <f>VLOOKUP($D95,metadata!$B$2:$Z$451,23,FALSE)</f>
        <v/>
      </c>
      <c r="AA95" t="str">
        <f>VLOOKUP($D95,metadata!$B$2:$Z$451,24,FALSE)</f>
        <v/>
      </c>
      <c r="AB95" t="str">
        <f>VLOOKUP($D95,metadata!$B$2:$Z$451,25,FALSE)</f>
        <v/>
      </c>
      <c r="AF95" t="str">
        <f t="shared" si="3"/>
        <v>NA</v>
      </c>
    </row>
    <row r="96" spans="1:32" hidden="1" x14ac:dyDescent="0.3">
      <c r="A96">
        <f>A95+metadata!J95</f>
        <v>626</v>
      </c>
      <c r="B96" t="str">
        <f>metadata!B96</f>
        <v>11-Sendai</v>
      </c>
      <c r="C96">
        <v>95</v>
      </c>
      <c r="D96" s="4" t="str">
        <f t="shared" si="2"/>
        <v>2-</v>
      </c>
      <c r="E96" t="str">
        <f>VLOOKUP($D96,metadata!$B$2:$S$451,2,FALSE)</f>
        <v>BRADSHAW, WE</v>
      </c>
      <c r="F96" t="str">
        <f>VLOOKUP($D96,metadata!$B$2:$S$451,3,FALSE)</f>
        <v>GEOGRAPHY OF PHOTOPERIODIC RESPONSE IN DIAPAUSING MOSQUITO</v>
      </c>
      <c r="G96" t="str">
        <f>VLOOKUP($D96,metadata!$B$2:$S$451,4,FALSE)</f>
        <v>10.1038/262384b0</v>
      </c>
      <c r="H96" t="str">
        <f>VLOOKUP($D96,metadata!$B$2:$S$451,5,FALSE)</f>
        <v>y-askfordata</v>
      </c>
      <c r="I96" t="str">
        <f>VLOOKUP($D96,metadata!$B$2:$S$451,6,FALSE)</f>
        <v>a</v>
      </c>
      <c r="J96" t="str">
        <f>VLOOKUP($D96,metadata!$B$2:$S$451,7,FALSE)</f>
        <v>i</v>
      </c>
      <c r="K96">
        <f>VLOOKUP($D96,metadata!$B$2:$S$451,8,FALSE)</f>
        <v>22</v>
      </c>
      <c r="L96">
        <f>VLOOKUP($D96,metadata!$B$2:$S$451,9,FALSE)</f>
        <v>16</v>
      </c>
      <c r="M96" t="str">
        <f>VLOOKUP($D96,metadata!$B$2:$S$451,10,FALSE)</f>
        <v/>
      </c>
      <c r="N96" t="str">
        <f>VLOOKUP($D96,metadata!$B$2:$S$451,11,FALSE)</f>
        <v>Wyeomyia smithii</v>
      </c>
      <c r="O96" t="str">
        <f>VLOOKUP($D96,metadata!$B$2:$S$451,12,FALSE)</f>
        <v>diptera</v>
      </c>
      <c r="P96" t="str">
        <f>VLOOKUP($D96,metadata!$B$2:$S$451,13,FALSE)</f>
        <v/>
      </c>
      <c r="Q96" t="str">
        <f>VLOOKUP($D96,metadata!$B$2:$S$451,14,FALSE)</f>
        <v/>
      </c>
      <c r="R96" t="str">
        <f>VLOOKUP($D96,metadata!$B$2:$S$451,15,FALSE)</f>
        <v/>
      </c>
      <c r="S96" t="str">
        <f>VLOOKUP($D96,metadata!$B$2:$S$451,16,FALSE)</f>
        <v/>
      </c>
      <c r="T96" t="str">
        <f>VLOOKUP($D96,metadata!$B$2:$S$451,17,FALSE)</f>
        <v/>
      </c>
      <c r="U96" t="str">
        <f>VLOOKUP($D96,metadata!$B$2:$S$451,18,FALSE)</f>
        <v/>
      </c>
      <c r="V96" t="str">
        <f>VLOOKUP($D96,metadata!$B$2:$Z$451,19,FALSE)</f>
        <v/>
      </c>
      <c r="W96" t="str">
        <f>VLOOKUP($D96,metadata!$B$2:$Z$451,20,FALSE)</f>
        <v/>
      </c>
      <c r="X96" t="str">
        <f>VLOOKUP($D96,metadata!$B$2:$Z$451,21,FALSE)</f>
        <v/>
      </c>
      <c r="Y96" t="str">
        <f>VLOOKUP($D96,metadata!$B$2:$Z$451,22,FALSE)</f>
        <v/>
      </c>
      <c r="Z96" t="str">
        <f>VLOOKUP($D96,metadata!$B$2:$Z$451,23,FALSE)</f>
        <v/>
      </c>
      <c r="AA96" t="str">
        <f>VLOOKUP($D96,metadata!$B$2:$Z$451,24,FALSE)</f>
        <v/>
      </c>
      <c r="AB96" t="str">
        <f>VLOOKUP($D96,metadata!$B$2:$Z$451,25,FALSE)</f>
        <v/>
      </c>
      <c r="AF96" t="str">
        <f t="shared" si="3"/>
        <v>NA</v>
      </c>
    </row>
    <row r="97" spans="1:32" hidden="1" x14ac:dyDescent="0.3">
      <c r="A97">
        <f>A96+metadata!J96</f>
        <v>631</v>
      </c>
      <c r="B97" t="str">
        <f>metadata!B97</f>
        <v>11-Nagaoka</v>
      </c>
      <c r="C97">
        <v>96</v>
      </c>
      <c r="D97" s="4" t="str">
        <f t="shared" si="2"/>
        <v>2-</v>
      </c>
      <c r="E97" t="str">
        <f>VLOOKUP($D97,metadata!$B$2:$S$451,2,FALSE)</f>
        <v>BRADSHAW, WE</v>
      </c>
      <c r="F97" t="str">
        <f>VLOOKUP($D97,metadata!$B$2:$S$451,3,FALSE)</f>
        <v>GEOGRAPHY OF PHOTOPERIODIC RESPONSE IN DIAPAUSING MOSQUITO</v>
      </c>
      <c r="G97" t="str">
        <f>VLOOKUP($D97,metadata!$B$2:$S$451,4,FALSE)</f>
        <v>10.1038/262384b0</v>
      </c>
      <c r="H97" t="str">
        <f>VLOOKUP($D97,metadata!$B$2:$S$451,5,FALSE)</f>
        <v>y-askfordata</v>
      </c>
      <c r="I97" t="str">
        <f>VLOOKUP($D97,metadata!$B$2:$S$451,6,FALSE)</f>
        <v>a</v>
      </c>
      <c r="J97" t="str">
        <f>VLOOKUP($D97,metadata!$B$2:$S$451,7,FALSE)</f>
        <v>i</v>
      </c>
      <c r="K97">
        <f>VLOOKUP($D97,metadata!$B$2:$S$451,8,FALSE)</f>
        <v>22</v>
      </c>
      <c r="L97">
        <f>VLOOKUP($D97,metadata!$B$2:$S$451,9,FALSE)</f>
        <v>16</v>
      </c>
      <c r="M97" t="str">
        <f>VLOOKUP($D97,metadata!$B$2:$S$451,10,FALSE)</f>
        <v/>
      </c>
      <c r="N97" t="str">
        <f>VLOOKUP($D97,metadata!$B$2:$S$451,11,FALSE)</f>
        <v>Wyeomyia smithii</v>
      </c>
      <c r="O97" t="str">
        <f>VLOOKUP($D97,metadata!$B$2:$S$451,12,FALSE)</f>
        <v>diptera</v>
      </c>
      <c r="P97" t="str">
        <f>VLOOKUP($D97,metadata!$B$2:$S$451,13,FALSE)</f>
        <v/>
      </c>
      <c r="Q97" t="str">
        <f>VLOOKUP($D97,metadata!$B$2:$S$451,14,FALSE)</f>
        <v/>
      </c>
      <c r="R97" t="str">
        <f>VLOOKUP($D97,metadata!$B$2:$S$451,15,FALSE)</f>
        <v/>
      </c>
      <c r="S97" t="str">
        <f>VLOOKUP($D97,metadata!$B$2:$S$451,16,FALSE)</f>
        <v/>
      </c>
      <c r="T97" t="str">
        <f>VLOOKUP($D97,metadata!$B$2:$S$451,17,FALSE)</f>
        <v/>
      </c>
      <c r="U97" t="str">
        <f>VLOOKUP($D97,metadata!$B$2:$S$451,18,FALSE)</f>
        <v/>
      </c>
      <c r="V97" t="str">
        <f>VLOOKUP($D97,metadata!$B$2:$Z$451,19,FALSE)</f>
        <v/>
      </c>
      <c r="W97" t="str">
        <f>VLOOKUP($D97,metadata!$B$2:$Z$451,20,FALSE)</f>
        <v/>
      </c>
      <c r="X97" t="str">
        <f>VLOOKUP($D97,metadata!$B$2:$Z$451,21,FALSE)</f>
        <v/>
      </c>
      <c r="Y97" t="str">
        <f>VLOOKUP($D97,metadata!$B$2:$Z$451,22,FALSE)</f>
        <v/>
      </c>
      <c r="Z97" t="str">
        <f>VLOOKUP($D97,metadata!$B$2:$Z$451,23,FALSE)</f>
        <v/>
      </c>
      <c r="AA97" t="str">
        <f>VLOOKUP($D97,metadata!$B$2:$Z$451,24,FALSE)</f>
        <v/>
      </c>
      <c r="AB97" t="str">
        <f>VLOOKUP($D97,metadata!$B$2:$Z$451,25,FALSE)</f>
        <v/>
      </c>
      <c r="AF97" t="str">
        <f t="shared" si="3"/>
        <v>NA</v>
      </c>
    </row>
    <row r="98" spans="1:32" hidden="1" x14ac:dyDescent="0.3">
      <c r="A98">
        <f>A97+metadata!J97</f>
        <v>636</v>
      </c>
      <c r="B98" t="str">
        <f>metadata!B98</f>
        <v>11-Okayama</v>
      </c>
      <c r="C98">
        <v>97</v>
      </c>
      <c r="D98" s="4" t="str">
        <f t="shared" si="2"/>
        <v>2-</v>
      </c>
      <c r="E98" t="str">
        <f>VLOOKUP($D98,metadata!$B$2:$S$451,2,FALSE)</f>
        <v>BRADSHAW, WE</v>
      </c>
      <c r="F98" t="str">
        <f>VLOOKUP($D98,metadata!$B$2:$S$451,3,FALSE)</f>
        <v>GEOGRAPHY OF PHOTOPERIODIC RESPONSE IN DIAPAUSING MOSQUITO</v>
      </c>
      <c r="G98" t="str">
        <f>VLOOKUP($D98,metadata!$B$2:$S$451,4,FALSE)</f>
        <v>10.1038/262384b0</v>
      </c>
      <c r="H98" t="str">
        <f>VLOOKUP($D98,metadata!$B$2:$S$451,5,FALSE)</f>
        <v>y-askfordata</v>
      </c>
      <c r="I98" t="str">
        <f>VLOOKUP($D98,metadata!$B$2:$S$451,6,FALSE)</f>
        <v>a</v>
      </c>
      <c r="J98" t="str">
        <f>VLOOKUP($D98,metadata!$B$2:$S$451,7,FALSE)</f>
        <v>i</v>
      </c>
      <c r="K98">
        <f>VLOOKUP($D98,metadata!$B$2:$S$451,8,FALSE)</f>
        <v>22</v>
      </c>
      <c r="L98">
        <f>VLOOKUP($D98,metadata!$B$2:$S$451,9,FALSE)</f>
        <v>16</v>
      </c>
      <c r="M98" t="str">
        <f>VLOOKUP($D98,metadata!$B$2:$S$451,10,FALSE)</f>
        <v/>
      </c>
      <c r="N98" t="str">
        <f>VLOOKUP($D98,metadata!$B$2:$S$451,11,FALSE)</f>
        <v>Wyeomyia smithii</v>
      </c>
      <c r="O98" t="str">
        <f>VLOOKUP($D98,metadata!$B$2:$S$451,12,FALSE)</f>
        <v>diptera</v>
      </c>
      <c r="P98" t="str">
        <f>VLOOKUP($D98,metadata!$B$2:$S$451,13,FALSE)</f>
        <v/>
      </c>
      <c r="Q98" t="str">
        <f>VLOOKUP($D98,metadata!$B$2:$S$451,14,FALSE)</f>
        <v/>
      </c>
      <c r="R98" t="str">
        <f>VLOOKUP($D98,metadata!$B$2:$S$451,15,FALSE)</f>
        <v/>
      </c>
      <c r="S98" t="str">
        <f>VLOOKUP($D98,metadata!$B$2:$S$451,16,FALSE)</f>
        <v/>
      </c>
      <c r="T98" t="str">
        <f>VLOOKUP($D98,metadata!$B$2:$S$451,17,FALSE)</f>
        <v/>
      </c>
      <c r="U98" t="str">
        <f>VLOOKUP($D98,metadata!$B$2:$S$451,18,FALSE)</f>
        <v/>
      </c>
      <c r="V98" t="str">
        <f>VLOOKUP($D98,metadata!$B$2:$Z$451,19,FALSE)</f>
        <v/>
      </c>
      <c r="W98" t="str">
        <f>VLOOKUP($D98,metadata!$B$2:$Z$451,20,FALSE)</f>
        <v/>
      </c>
      <c r="X98" t="str">
        <f>VLOOKUP($D98,metadata!$B$2:$Z$451,21,FALSE)</f>
        <v/>
      </c>
      <c r="Y98" t="str">
        <f>VLOOKUP($D98,metadata!$B$2:$Z$451,22,FALSE)</f>
        <v/>
      </c>
      <c r="Z98" t="str">
        <f>VLOOKUP($D98,metadata!$B$2:$Z$451,23,FALSE)</f>
        <v/>
      </c>
      <c r="AA98" t="str">
        <f>VLOOKUP($D98,metadata!$B$2:$Z$451,24,FALSE)</f>
        <v/>
      </c>
      <c r="AB98" t="str">
        <f>VLOOKUP($D98,metadata!$B$2:$Z$451,25,FALSE)</f>
        <v/>
      </c>
      <c r="AF98" t="str">
        <f t="shared" si="3"/>
        <v>NA</v>
      </c>
    </row>
    <row r="99" spans="1:32" hidden="1" x14ac:dyDescent="0.3">
      <c r="A99">
        <f>A98+metadata!J98</f>
        <v>641</v>
      </c>
      <c r="B99" t="str">
        <f>metadata!B99</f>
        <v>11-Matsuyama</v>
      </c>
      <c r="C99">
        <v>98</v>
      </c>
      <c r="D99" s="4" t="str">
        <f t="shared" si="2"/>
        <v>2-</v>
      </c>
      <c r="E99" t="str">
        <f>VLOOKUP($D99,metadata!$B$2:$S$451,2,FALSE)</f>
        <v>BRADSHAW, WE</v>
      </c>
      <c r="F99" t="str">
        <f>VLOOKUP($D99,metadata!$B$2:$S$451,3,FALSE)</f>
        <v>GEOGRAPHY OF PHOTOPERIODIC RESPONSE IN DIAPAUSING MOSQUITO</v>
      </c>
      <c r="G99" t="str">
        <f>VLOOKUP($D99,metadata!$B$2:$S$451,4,FALSE)</f>
        <v>10.1038/262384b0</v>
      </c>
      <c r="H99" t="str">
        <f>VLOOKUP($D99,metadata!$B$2:$S$451,5,FALSE)</f>
        <v>y-askfordata</v>
      </c>
      <c r="I99" t="str">
        <f>VLOOKUP($D99,metadata!$B$2:$S$451,6,FALSE)</f>
        <v>a</v>
      </c>
      <c r="J99" t="str">
        <f>VLOOKUP($D99,metadata!$B$2:$S$451,7,FALSE)</f>
        <v>i</v>
      </c>
      <c r="K99">
        <f>VLOOKUP($D99,metadata!$B$2:$S$451,8,FALSE)</f>
        <v>22</v>
      </c>
      <c r="L99">
        <f>VLOOKUP($D99,metadata!$B$2:$S$451,9,FALSE)</f>
        <v>16</v>
      </c>
      <c r="M99" t="str">
        <f>VLOOKUP($D99,metadata!$B$2:$S$451,10,FALSE)</f>
        <v/>
      </c>
      <c r="N99" t="str">
        <f>VLOOKUP($D99,metadata!$B$2:$S$451,11,FALSE)</f>
        <v>Wyeomyia smithii</v>
      </c>
      <c r="O99" t="str">
        <f>VLOOKUP($D99,metadata!$B$2:$S$451,12,FALSE)</f>
        <v>diptera</v>
      </c>
      <c r="P99" t="str">
        <f>VLOOKUP($D99,metadata!$B$2:$S$451,13,FALSE)</f>
        <v/>
      </c>
      <c r="Q99" t="str">
        <f>VLOOKUP($D99,metadata!$B$2:$S$451,14,FALSE)</f>
        <v/>
      </c>
      <c r="R99" t="str">
        <f>VLOOKUP($D99,metadata!$B$2:$S$451,15,FALSE)</f>
        <v/>
      </c>
      <c r="S99" t="str">
        <f>VLOOKUP($D99,metadata!$B$2:$S$451,16,FALSE)</f>
        <v/>
      </c>
      <c r="T99" t="str">
        <f>VLOOKUP($D99,metadata!$B$2:$S$451,17,FALSE)</f>
        <v/>
      </c>
      <c r="U99" t="str">
        <f>VLOOKUP($D99,metadata!$B$2:$S$451,18,FALSE)</f>
        <v/>
      </c>
      <c r="V99" t="str">
        <f>VLOOKUP($D99,metadata!$B$2:$Z$451,19,FALSE)</f>
        <v/>
      </c>
      <c r="W99" t="str">
        <f>VLOOKUP($D99,metadata!$B$2:$Z$451,20,FALSE)</f>
        <v/>
      </c>
      <c r="X99" t="str">
        <f>VLOOKUP($D99,metadata!$B$2:$Z$451,21,FALSE)</f>
        <v/>
      </c>
      <c r="Y99" t="str">
        <f>VLOOKUP($D99,metadata!$B$2:$Z$451,22,FALSE)</f>
        <v/>
      </c>
      <c r="Z99" t="str">
        <f>VLOOKUP($D99,metadata!$B$2:$Z$451,23,FALSE)</f>
        <v/>
      </c>
      <c r="AA99" t="str">
        <f>VLOOKUP($D99,metadata!$B$2:$Z$451,24,FALSE)</f>
        <v/>
      </c>
      <c r="AB99" t="str">
        <f>VLOOKUP($D99,metadata!$B$2:$Z$451,25,FALSE)</f>
        <v/>
      </c>
      <c r="AF99" t="str">
        <f t="shared" si="3"/>
        <v>NA</v>
      </c>
    </row>
    <row r="100" spans="1:32" hidden="1" x14ac:dyDescent="0.3">
      <c r="A100">
        <f>A99+metadata!J99</f>
        <v>647</v>
      </c>
      <c r="B100" t="str">
        <f>metadata!B100</f>
        <v>11-Kagoshima</v>
      </c>
      <c r="C100">
        <v>99</v>
      </c>
      <c r="D100" s="4" t="str">
        <f t="shared" si="2"/>
        <v>2-</v>
      </c>
      <c r="E100" t="str">
        <f>VLOOKUP($D100,metadata!$B$2:$S$451,2,FALSE)</f>
        <v>BRADSHAW, WE</v>
      </c>
      <c r="F100" t="str">
        <f>VLOOKUP($D100,metadata!$B$2:$S$451,3,FALSE)</f>
        <v>GEOGRAPHY OF PHOTOPERIODIC RESPONSE IN DIAPAUSING MOSQUITO</v>
      </c>
      <c r="G100" t="str">
        <f>VLOOKUP($D100,metadata!$B$2:$S$451,4,FALSE)</f>
        <v>10.1038/262384b0</v>
      </c>
      <c r="H100" t="str">
        <f>VLOOKUP($D100,metadata!$B$2:$S$451,5,FALSE)</f>
        <v>y-askfordata</v>
      </c>
      <c r="I100" t="str">
        <f>VLOOKUP($D100,metadata!$B$2:$S$451,6,FALSE)</f>
        <v>a</v>
      </c>
      <c r="J100" t="str">
        <f>VLOOKUP($D100,metadata!$B$2:$S$451,7,FALSE)</f>
        <v>i</v>
      </c>
      <c r="K100">
        <f>VLOOKUP($D100,metadata!$B$2:$S$451,8,FALSE)</f>
        <v>22</v>
      </c>
      <c r="L100">
        <f>VLOOKUP($D100,metadata!$B$2:$S$451,9,FALSE)</f>
        <v>16</v>
      </c>
      <c r="M100" t="str">
        <f>VLOOKUP($D100,metadata!$B$2:$S$451,10,FALSE)</f>
        <v/>
      </c>
      <c r="N100" t="str">
        <f>VLOOKUP($D100,metadata!$B$2:$S$451,11,FALSE)</f>
        <v>Wyeomyia smithii</v>
      </c>
      <c r="O100" t="str">
        <f>VLOOKUP($D100,metadata!$B$2:$S$451,12,FALSE)</f>
        <v>diptera</v>
      </c>
      <c r="P100" t="str">
        <f>VLOOKUP($D100,metadata!$B$2:$S$451,13,FALSE)</f>
        <v/>
      </c>
      <c r="Q100" t="str">
        <f>VLOOKUP($D100,metadata!$B$2:$S$451,14,FALSE)</f>
        <v/>
      </c>
      <c r="R100" t="str">
        <f>VLOOKUP($D100,metadata!$B$2:$S$451,15,FALSE)</f>
        <v/>
      </c>
      <c r="S100" t="str">
        <f>VLOOKUP($D100,metadata!$B$2:$S$451,16,FALSE)</f>
        <v/>
      </c>
      <c r="T100" t="str">
        <f>VLOOKUP($D100,metadata!$B$2:$S$451,17,FALSE)</f>
        <v/>
      </c>
      <c r="U100" t="str">
        <f>VLOOKUP($D100,metadata!$B$2:$S$451,18,FALSE)</f>
        <v/>
      </c>
      <c r="V100" t="str">
        <f>VLOOKUP($D100,metadata!$B$2:$Z$451,19,FALSE)</f>
        <v/>
      </c>
      <c r="W100" t="str">
        <f>VLOOKUP($D100,metadata!$B$2:$Z$451,20,FALSE)</f>
        <v/>
      </c>
      <c r="X100" t="str">
        <f>VLOOKUP($D100,metadata!$B$2:$Z$451,21,FALSE)</f>
        <v/>
      </c>
      <c r="Y100" t="str">
        <f>VLOOKUP($D100,metadata!$B$2:$Z$451,22,FALSE)</f>
        <v/>
      </c>
      <c r="Z100" t="str">
        <f>VLOOKUP($D100,metadata!$B$2:$Z$451,23,FALSE)</f>
        <v/>
      </c>
      <c r="AA100" t="str">
        <f>VLOOKUP($D100,metadata!$B$2:$Z$451,24,FALSE)</f>
        <v/>
      </c>
      <c r="AB100" t="str">
        <f>VLOOKUP($D100,metadata!$B$2:$Z$451,25,FALSE)</f>
        <v/>
      </c>
      <c r="AF100" t="str">
        <f t="shared" si="3"/>
        <v>NA</v>
      </c>
    </row>
    <row r="101" spans="1:32" hidden="1" x14ac:dyDescent="0.3">
      <c r="A101">
        <f>A100+metadata!J100</f>
        <v>653</v>
      </c>
      <c r="B101" t="str">
        <f>metadata!B101</f>
        <v>11-Naze</v>
      </c>
      <c r="C101">
        <v>100</v>
      </c>
      <c r="D101" s="4" t="str">
        <f t="shared" si="2"/>
        <v>2-</v>
      </c>
      <c r="E101" t="str">
        <f>VLOOKUP($D101,metadata!$B$2:$S$451,2,FALSE)</f>
        <v>BRADSHAW, WE</v>
      </c>
      <c r="F101" t="str">
        <f>VLOOKUP($D101,metadata!$B$2:$S$451,3,FALSE)</f>
        <v>GEOGRAPHY OF PHOTOPERIODIC RESPONSE IN DIAPAUSING MOSQUITO</v>
      </c>
      <c r="G101" t="str">
        <f>VLOOKUP($D101,metadata!$B$2:$S$451,4,FALSE)</f>
        <v>10.1038/262384b0</v>
      </c>
      <c r="H101" t="str">
        <f>VLOOKUP($D101,metadata!$B$2:$S$451,5,FALSE)</f>
        <v>y-askfordata</v>
      </c>
      <c r="I101" t="str">
        <f>VLOOKUP($D101,metadata!$B$2:$S$451,6,FALSE)</f>
        <v>a</v>
      </c>
      <c r="J101" t="str">
        <f>VLOOKUP($D101,metadata!$B$2:$S$451,7,FALSE)</f>
        <v>i</v>
      </c>
      <c r="K101">
        <f>VLOOKUP($D101,metadata!$B$2:$S$451,8,FALSE)</f>
        <v>22</v>
      </c>
      <c r="L101">
        <f>VLOOKUP($D101,metadata!$B$2:$S$451,9,FALSE)</f>
        <v>16</v>
      </c>
      <c r="M101" t="str">
        <f>VLOOKUP($D101,metadata!$B$2:$S$451,10,FALSE)</f>
        <v/>
      </c>
      <c r="N101" t="str">
        <f>VLOOKUP($D101,metadata!$B$2:$S$451,11,FALSE)</f>
        <v>Wyeomyia smithii</v>
      </c>
      <c r="O101" t="str">
        <f>VLOOKUP($D101,metadata!$B$2:$S$451,12,FALSE)</f>
        <v>diptera</v>
      </c>
      <c r="P101" t="str">
        <f>VLOOKUP($D101,metadata!$B$2:$S$451,13,FALSE)</f>
        <v/>
      </c>
      <c r="Q101" t="str">
        <f>VLOOKUP($D101,metadata!$B$2:$S$451,14,FALSE)</f>
        <v/>
      </c>
      <c r="R101" t="str">
        <f>VLOOKUP($D101,metadata!$B$2:$S$451,15,FALSE)</f>
        <v/>
      </c>
      <c r="S101" t="str">
        <f>VLOOKUP($D101,metadata!$B$2:$S$451,16,FALSE)</f>
        <v/>
      </c>
      <c r="T101" t="str">
        <f>VLOOKUP($D101,metadata!$B$2:$S$451,17,FALSE)</f>
        <v/>
      </c>
      <c r="U101" t="str">
        <f>VLOOKUP($D101,metadata!$B$2:$S$451,18,FALSE)</f>
        <v/>
      </c>
      <c r="V101" t="str">
        <f>VLOOKUP($D101,metadata!$B$2:$Z$451,19,FALSE)</f>
        <v/>
      </c>
      <c r="W101" t="str">
        <f>VLOOKUP($D101,metadata!$B$2:$Z$451,20,FALSE)</f>
        <v/>
      </c>
      <c r="X101" t="str">
        <f>VLOOKUP($D101,metadata!$B$2:$Z$451,21,FALSE)</f>
        <v/>
      </c>
      <c r="Y101" t="str">
        <f>VLOOKUP($D101,metadata!$B$2:$Z$451,22,FALSE)</f>
        <v/>
      </c>
      <c r="Z101" t="str">
        <f>VLOOKUP($D101,metadata!$B$2:$Z$451,23,FALSE)</f>
        <v/>
      </c>
      <c r="AA101" t="str">
        <f>VLOOKUP($D101,metadata!$B$2:$Z$451,24,FALSE)</f>
        <v/>
      </c>
      <c r="AB101" t="str">
        <f>VLOOKUP($D101,metadata!$B$2:$Z$451,25,FALSE)</f>
        <v/>
      </c>
      <c r="AF101" t="str">
        <f t="shared" si="3"/>
        <v>NA</v>
      </c>
    </row>
    <row r="102" spans="1:32" hidden="1" x14ac:dyDescent="0.3">
      <c r="A102">
        <f>A101+metadata!J101</f>
        <v>658</v>
      </c>
      <c r="B102" t="str">
        <f>metadata!B102</f>
        <v>12-</v>
      </c>
      <c r="C102">
        <v>101</v>
      </c>
      <c r="D102" s="4" t="str">
        <f t="shared" si="2"/>
        <v>2-</v>
      </c>
      <c r="E102" t="str">
        <f>VLOOKUP($D102,metadata!$B$2:$S$451,2,FALSE)</f>
        <v>BRADSHAW, WE</v>
      </c>
      <c r="F102" t="str">
        <f>VLOOKUP($D102,metadata!$B$2:$S$451,3,FALSE)</f>
        <v>GEOGRAPHY OF PHOTOPERIODIC RESPONSE IN DIAPAUSING MOSQUITO</v>
      </c>
      <c r="G102" t="str">
        <f>VLOOKUP($D102,metadata!$B$2:$S$451,4,FALSE)</f>
        <v>10.1038/262384b0</v>
      </c>
      <c r="H102" t="str">
        <f>VLOOKUP($D102,metadata!$B$2:$S$451,5,FALSE)</f>
        <v>y-askfordata</v>
      </c>
      <c r="I102" t="str">
        <f>VLOOKUP($D102,metadata!$B$2:$S$451,6,FALSE)</f>
        <v>a</v>
      </c>
      <c r="J102" t="str">
        <f>VLOOKUP($D102,metadata!$B$2:$S$451,7,FALSE)</f>
        <v>i</v>
      </c>
      <c r="K102">
        <f>VLOOKUP($D102,metadata!$B$2:$S$451,8,FALSE)</f>
        <v>22</v>
      </c>
      <c r="L102">
        <f>VLOOKUP($D102,metadata!$B$2:$S$451,9,FALSE)</f>
        <v>16</v>
      </c>
      <c r="M102" t="str">
        <f>VLOOKUP($D102,metadata!$B$2:$S$451,10,FALSE)</f>
        <v/>
      </c>
      <c r="N102" t="str">
        <f>VLOOKUP($D102,metadata!$B$2:$S$451,11,FALSE)</f>
        <v>Wyeomyia smithii</v>
      </c>
      <c r="O102" t="str">
        <f>VLOOKUP($D102,metadata!$B$2:$S$451,12,FALSE)</f>
        <v>diptera</v>
      </c>
      <c r="P102" t="str">
        <f>VLOOKUP($D102,metadata!$B$2:$S$451,13,FALSE)</f>
        <v/>
      </c>
      <c r="Q102" t="str">
        <f>VLOOKUP($D102,metadata!$B$2:$S$451,14,FALSE)</f>
        <v/>
      </c>
      <c r="R102" t="str">
        <f>VLOOKUP($D102,metadata!$B$2:$S$451,15,FALSE)</f>
        <v/>
      </c>
      <c r="S102" t="str">
        <f>VLOOKUP($D102,metadata!$B$2:$S$451,16,FALSE)</f>
        <v/>
      </c>
      <c r="T102" t="str">
        <f>VLOOKUP($D102,metadata!$B$2:$S$451,17,FALSE)</f>
        <v/>
      </c>
      <c r="U102" t="str">
        <f>VLOOKUP($D102,metadata!$B$2:$S$451,18,FALSE)</f>
        <v/>
      </c>
      <c r="V102" t="str">
        <f>VLOOKUP($D102,metadata!$B$2:$Z$451,19,FALSE)</f>
        <v/>
      </c>
      <c r="W102" t="str">
        <f>VLOOKUP($D102,metadata!$B$2:$Z$451,20,FALSE)</f>
        <v/>
      </c>
      <c r="X102" t="str">
        <f>VLOOKUP($D102,metadata!$B$2:$Z$451,21,FALSE)</f>
        <v/>
      </c>
      <c r="Y102" t="str">
        <f>VLOOKUP($D102,metadata!$B$2:$Z$451,22,FALSE)</f>
        <v/>
      </c>
      <c r="Z102" t="str">
        <f>VLOOKUP($D102,metadata!$B$2:$Z$451,23,FALSE)</f>
        <v/>
      </c>
      <c r="AA102" t="str">
        <f>VLOOKUP($D102,metadata!$B$2:$Z$451,24,FALSE)</f>
        <v/>
      </c>
      <c r="AB102" t="str">
        <f>VLOOKUP($D102,metadata!$B$2:$Z$451,25,FALSE)</f>
        <v/>
      </c>
      <c r="AF102" t="str">
        <f t="shared" si="3"/>
        <v>NA</v>
      </c>
    </row>
    <row r="103" spans="1:32" hidden="1" x14ac:dyDescent="0.3">
      <c r="A103">
        <f>A102+metadata!J102</f>
        <v>658</v>
      </c>
      <c r="B103" t="str">
        <f>metadata!B103</f>
        <v>13-</v>
      </c>
      <c r="C103">
        <v>102</v>
      </c>
      <c r="D103" s="4" t="str">
        <f t="shared" si="2"/>
        <v>2-</v>
      </c>
      <c r="E103" t="str">
        <f>VLOOKUP($D103,metadata!$B$2:$S$451,2,FALSE)</f>
        <v>BRADSHAW, WE</v>
      </c>
      <c r="F103" t="str">
        <f>VLOOKUP($D103,metadata!$B$2:$S$451,3,FALSE)</f>
        <v>GEOGRAPHY OF PHOTOPERIODIC RESPONSE IN DIAPAUSING MOSQUITO</v>
      </c>
      <c r="G103" t="str">
        <f>VLOOKUP($D103,metadata!$B$2:$S$451,4,FALSE)</f>
        <v>10.1038/262384b0</v>
      </c>
      <c r="H103" t="str">
        <f>VLOOKUP($D103,metadata!$B$2:$S$451,5,FALSE)</f>
        <v>y-askfordata</v>
      </c>
      <c r="I103" t="str">
        <f>VLOOKUP($D103,metadata!$B$2:$S$451,6,FALSE)</f>
        <v>a</v>
      </c>
      <c r="J103" t="str">
        <f>VLOOKUP($D103,metadata!$B$2:$S$451,7,FALSE)</f>
        <v>i</v>
      </c>
      <c r="K103">
        <f>VLOOKUP($D103,metadata!$B$2:$S$451,8,FALSE)</f>
        <v>22</v>
      </c>
      <c r="L103">
        <f>VLOOKUP($D103,metadata!$B$2:$S$451,9,FALSE)</f>
        <v>16</v>
      </c>
      <c r="M103" t="str">
        <f>VLOOKUP($D103,metadata!$B$2:$S$451,10,FALSE)</f>
        <v/>
      </c>
      <c r="N103" t="str">
        <f>VLOOKUP($D103,metadata!$B$2:$S$451,11,FALSE)</f>
        <v>Wyeomyia smithii</v>
      </c>
      <c r="O103" t="str">
        <f>VLOOKUP($D103,metadata!$B$2:$S$451,12,FALSE)</f>
        <v>diptera</v>
      </c>
      <c r="P103" t="str">
        <f>VLOOKUP($D103,metadata!$B$2:$S$451,13,FALSE)</f>
        <v/>
      </c>
      <c r="Q103" t="str">
        <f>VLOOKUP($D103,metadata!$B$2:$S$451,14,FALSE)</f>
        <v/>
      </c>
      <c r="R103" t="str">
        <f>VLOOKUP($D103,metadata!$B$2:$S$451,15,FALSE)</f>
        <v/>
      </c>
      <c r="S103" t="str">
        <f>VLOOKUP($D103,metadata!$B$2:$S$451,16,FALSE)</f>
        <v/>
      </c>
      <c r="T103" t="str">
        <f>VLOOKUP($D103,metadata!$B$2:$S$451,17,FALSE)</f>
        <v/>
      </c>
      <c r="U103" t="str">
        <f>VLOOKUP($D103,metadata!$B$2:$S$451,18,FALSE)</f>
        <v/>
      </c>
      <c r="V103" t="str">
        <f>VLOOKUP($D103,metadata!$B$2:$Z$451,19,FALSE)</f>
        <v/>
      </c>
      <c r="W103" t="str">
        <f>VLOOKUP($D103,metadata!$B$2:$Z$451,20,FALSE)</f>
        <v/>
      </c>
      <c r="X103" t="str">
        <f>VLOOKUP($D103,metadata!$B$2:$Z$451,21,FALSE)</f>
        <v/>
      </c>
      <c r="Y103" t="str">
        <f>VLOOKUP($D103,metadata!$B$2:$Z$451,22,FALSE)</f>
        <v/>
      </c>
      <c r="Z103" t="str">
        <f>VLOOKUP($D103,metadata!$B$2:$Z$451,23,FALSE)</f>
        <v/>
      </c>
      <c r="AA103" t="str">
        <f>VLOOKUP($D103,metadata!$B$2:$Z$451,24,FALSE)</f>
        <v/>
      </c>
      <c r="AB103" t="str">
        <f>VLOOKUP($D103,metadata!$B$2:$Z$451,25,FALSE)</f>
        <v/>
      </c>
      <c r="AF103" t="str">
        <f t="shared" si="3"/>
        <v>NA</v>
      </c>
    </row>
    <row r="104" spans="1:32" hidden="1" x14ac:dyDescent="0.3">
      <c r="A104">
        <f>A103+metadata!J103</f>
        <v>658</v>
      </c>
      <c r="B104" t="str">
        <f>metadata!B104</f>
        <v>13-</v>
      </c>
      <c r="C104">
        <v>103</v>
      </c>
      <c r="D104" s="4" t="str">
        <f t="shared" si="2"/>
        <v>2-</v>
      </c>
      <c r="E104" t="str">
        <f>VLOOKUP($D104,metadata!$B$2:$S$451,2,FALSE)</f>
        <v>BRADSHAW, WE</v>
      </c>
      <c r="F104" t="str">
        <f>VLOOKUP($D104,metadata!$B$2:$S$451,3,FALSE)</f>
        <v>GEOGRAPHY OF PHOTOPERIODIC RESPONSE IN DIAPAUSING MOSQUITO</v>
      </c>
      <c r="G104" t="str">
        <f>VLOOKUP($D104,metadata!$B$2:$S$451,4,FALSE)</f>
        <v>10.1038/262384b0</v>
      </c>
      <c r="H104" t="str">
        <f>VLOOKUP($D104,metadata!$B$2:$S$451,5,FALSE)</f>
        <v>y-askfordata</v>
      </c>
      <c r="I104" t="str">
        <f>VLOOKUP($D104,metadata!$B$2:$S$451,6,FALSE)</f>
        <v>a</v>
      </c>
      <c r="J104" t="str">
        <f>VLOOKUP($D104,metadata!$B$2:$S$451,7,FALSE)</f>
        <v>i</v>
      </c>
      <c r="K104">
        <f>VLOOKUP($D104,metadata!$B$2:$S$451,8,FALSE)</f>
        <v>22</v>
      </c>
      <c r="L104">
        <f>VLOOKUP($D104,metadata!$B$2:$S$451,9,FALSE)</f>
        <v>16</v>
      </c>
      <c r="M104" t="str">
        <f>VLOOKUP($D104,metadata!$B$2:$S$451,10,FALSE)</f>
        <v/>
      </c>
      <c r="N104" t="str">
        <f>VLOOKUP($D104,metadata!$B$2:$S$451,11,FALSE)</f>
        <v>Wyeomyia smithii</v>
      </c>
      <c r="O104" t="str">
        <f>VLOOKUP($D104,metadata!$B$2:$S$451,12,FALSE)</f>
        <v>diptera</v>
      </c>
      <c r="P104" t="str">
        <f>VLOOKUP($D104,metadata!$B$2:$S$451,13,FALSE)</f>
        <v/>
      </c>
      <c r="Q104" t="str">
        <f>VLOOKUP($D104,metadata!$B$2:$S$451,14,FALSE)</f>
        <v/>
      </c>
      <c r="R104" t="str">
        <f>VLOOKUP($D104,metadata!$B$2:$S$451,15,FALSE)</f>
        <v/>
      </c>
      <c r="S104" t="str">
        <f>VLOOKUP($D104,metadata!$B$2:$S$451,16,FALSE)</f>
        <v/>
      </c>
      <c r="T104" t="str">
        <f>VLOOKUP($D104,metadata!$B$2:$S$451,17,FALSE)</f>
        <v/>
      </c>
      <c r="U104" t="str">
        <f>VLOOKUP($D104,metadata!$B$2:$S$451,18,FALSE)</f>
        <v/>
      </c>
      <c r="V104" t="str">
        <f>VLOOKUP($D104,metadata!$B$2:$Z$451,19,FALSE)</f>
        <v/>
      </c>
      <c r="W104" t="str">
        <f>VLOOKUP($D104,metadata!$B$2:$Z$451,20,FALSE)</f>
        <v/>
      </c>
      <c r="X104" t="str">
        <f>VLOOKUP($D104,metadata!$B$2:$Z$451,21,FALSE)</f>
        <v/>
      </c>
      <c r="Y104" t="str">
        <f>VLOOKUP($D104,metadata!$B$2:$Z$451,22,FALSE)</f>
        <v/>
      </c>
      <c r="Z104" t="str">
        <f>VLOOKUP($D104,metadata!$B$2:$Z$451,23,FALSE)</f>
        <v/>
      </c>
      <c r="AA104" t="str">
        <f>VLOOKUP($D104,metadata!$B$2:$Z$451,24,FALSE)</f>
        <v/>
      </c>
      <c r="AB104" t="str">
        <f>VLOOKUP($D104,metadata!$B$2:$Z$451,25,FALSE)</f>
        <v/>
      </c>
      <c r="AF104" t="str">
        <f t="shared" si="3"/>
        <v>NA</v>
      </c>
    </row>
    <row r="105" spans="1:32" hidden="1" x14ac:dyDescent="0.3">
      <c r="A105">
        <f>A104+metadata!J104</f>
        <v>658</v>
      </c>
      <c r="B105" t="str">
        <f>metadata!B105</f>
        <v>13-</v>
      </c>
      <c r="C105">
        <v>104</v>
      </c>
      <c r="D105" s="4" t="str">
        <f t="shared" si="2"/>
        <v>2-</v>
      </c>
      <c r="E105" t="str">
        <f>VLOOKUP($D105,metadata!$B$2:$S$451,2,FALSE)</f>
        <v>BRADSHAW, WE</v>
      </c>
      <c r="F105" t="str">
        <f>VLOOKUP($D105,metadata!$B$2:$S$451,3,FALSE)</f>
        <v>GEOGRAPHY OF PHOTOPERIODIC RESPONSE IN DIAPAUSING MOSQUITO</v>
      </c>
      <c r="G105" t="str">
        <f>VLOOKUP($D105,metadata!$B$2:$S$451,4,FALSE)</f>
        <v>10.1038/262384b0</v>
      </c>
      <c r="H105" t="str">
        <f>VLOOKUP($D105,metadata!$B$2:$S$451,5,FALSE)</f>
        <v>y-askfordata</v>
      </c>
      <c r="I105" t="str">
        <f>VLOOKUP($D105,metadata!$B$2:$S$451,6,FALSE)</f>
        <v>a</v>
      </c>
      <c r="J105" t="str">
        <f>VLOOKUP($D105,metadata!$B$2:$S$451,7,FALSE)</f>
        <v>i</v>
      </c>
      <c r="K105">
        <f>VLOOKUP($D105,metadata!$B$2:$S$451,8,FALSE)</f>
        <v>22</v>
      </c>
      <c r="L105">
        <f>VLOOKUP($D105,metadata!$B$2:$S$451,9,FALSE)</f>
        <v>16</v>
      </c>
      <c r="M105" t="str">
        <f>VLOOKUP($D105,metadata!$B$2:$S$451,10,FALSE)</f>
        <v/>
      </c>
      <c r="N105" t="str">
        <f>VLOOKUP($D105,metadata!$B$2:$S$451,11,FALSE)</f>
        <v>Wyeomyia smithii</v>
      </c>
      <c r="O105" t="str">
        <f>VLOOKUP($D105,metadata!$B$2:$S$451,12,FALSE)</f>
        <v>diptera</v>
      </c>
      <c r="P105" t="str">
        <f>VLOOKUP($D105,metadata!$B$2:$S$451,13,FALSE)</f>
        <v/>
      </c>
      <c r="Q105" t="str">
        <f>VLOOKUP($D105,metadata!$B$2:$S$451,14,FALSE)</f>
        <v/>
      </c>
      <c r="R105" t="str">
        <f>VLOOKUP($D105,metadata!$B$2:$S$451,15,FALSE)</f>
        <v/>
      </c>
      <c r="S105" t="str">
        <f>VLOOKUP($D105,metadata!$B$2:$S$451,16,FALSE)</f>
        <v/>
      </c>
      <c r="T105" t="str">
        <f>VLOOKUP($D105,metadata!$B$2:$S$451,17,FALSE)</f>
        <v/>
      </c>
      <c r="U105" t="str">
        <f>VLOOKUP($D105,metadata!$B$2:$S$451,18,FALSE)</f>
        <v/>
      </c>
      <c r="V105" t="str">
        <f>VLOOKUP($D105,metadata!$B$2:$Z$451,19,FALSE)</f>
        <v/>
      </c>
      <c r="W105" t="str">
        <f>VLOOKUP($D105,metadata!$B$2:$Z$451,20,FALSE)</f>
        <v/>
      </c>
      <c r="X105" t="str">
        <f>VLOOKUP($D105,metadata!$B$2:$Z$451,21,FALSE)</f>
        <v/>
      </c>
      <c r="Y105" t="str">
        <f>VLOOKUP($D105,metadata!$B$2:$Z$451,22,FALSE)</f>
        <v/>
      </c>
      <c r="Z105" t="str">
        <f>VLOOKUP($D105,metadata!$B$2:$Z$451,23,FALSE)</f>
        <v/>
      </c>
      <c r="AA105" t="str">
        <f>VLOOKUP($D105,metadata!$B$2:$Z$451,24,FALSE)</f>
        <v/>
      </c>
      <c r="AB105" t="str">
        <f>VLOOKUP($D105,metadata!$B$2:$Z$451,25,FALSE)</f>
        <v/>
      </c>
      <c r="AF105" t="str">
        <f t="shared" si="3"/>
        <v>NA</v>
      </c>
    </row>
    <row r="106" spans="1:32" hidden="1" x14ac:dyDescent="0.3">
      <c r="A106">
        <f>A105+metadata!J105</f>
        <v>658</v>
      </c>
      <c r="B106" t="str">
        <f>metadata!B106</f>
        <v>14-AH</v>
      </c>
      <c r="C106">
        <v>105</v>
      </c>
      <c r="D106" s="4" t="str">
        <f t="shared" si="2"/>
        <v>2-</v>
      </c>
      <c r="E106" t="str">
        <f>VLOOKUP($D106,metadata!$B$2:$S$451,2,FALSE)</f>
        <v>BRADSHAW, WE</v>
      </c>
      <c r="F106" t="str">
        <f>VLOOKUP($D106,metadata!$B$2:$S$451,3,FALSE)</f>
        <v>GEOGRAPHY OF PHOTOPERIODIC RESPONSE IN DIAPAUSING MOSQUITO</v>
      </c>
      <c r="G106" t="str">
        <f>VLOOKUP($D106,metadata!$B$2:$S$451,4,FALSE)</f>
        <v>10.1038/262384b0</v>
      </c>
      <c r="H106" t="str">
        <f>VLOOKUP($D106,metadata!$B$2:$S$451,5,FALSE)</f>
        <v>y-askfordata</v>
      </c>
      <c r="I106" t="str">
        <f>VLOOKUP($D106,metadata!$B$2:$S$451,6,FALSE)</f>
        <v>a</v>
      </c>
      <c r="J106" t="str">
        <f>VLOOKUP($D106,metadata!$B$2:$S$451,7,FALSE)</f>
        <v>i</v>
      </c>
      <c r="K106">
        <f>VLOOKUP($D106,metadata!$B$2:$S$451,8,FALSE)</f>
        <v>22</v>
      </c>
      <c r="L106">
        <f>VLOOKUP($D106,metadata!$B$2:$S$451,9,FALSE)</f>
        <v>16</v>
      </c>
      <c r="M106" t="str">
        <f>VLOOKUP($D106,metadata!$B$2:$S$451,10,FALSE)</f>
        <v/>
      </c>
      <c r="N106" t="str">
        <f>VLOOKUP($D106,metadata!$B$2:$S$451,11,FALSE)</f>
        <v>Wyeomyia smithii</v>
      </c>
      <c r="O106" t="str">
        <f>VLOOKUP($D106,metadata!$B$2:$S$451,12,FALSE)</f>
        <v>diptera</v>
      </c>
      <c r="P106" t="str">
        <f>VLOOKUP($D106,metadata!$B$2:$S$451,13,FALSE)</f>
        <v/>
      </c>
      <c r="Q106" t="str">
        <f>VLOOKUP($D106,metadata!$B$2:$S$451,14,FALSE)</f>
        <v/>
      </c>
      <c r="R106" t="str">
        <f>VLOOKUP($D106,metadata!$B$2:$S$451,15,FALSE)</f>
        <v/>
      </c>
      <c r="S106" t="str">
        <f>VLOOKUP($D106,metadata!$B$2:$S$451,16,FALSE)</f>
        <v/>
      </c>
      <c r="T106" t="str">
        <f>VLOOKUP($D106,metadata!$B$2:$S$451,17,FALSE)</f>
        <v/>
      </c>
      <c r="U106" t="str">
        <f>VLOOKUP($D106,metadata!$B$2:$S$451,18,FALSE)</f>
        <v/>
      </c>
      <c r="V106" t="str">
        <f>VLOOKUP($D106,metadata!$B$2:$Z$451,19,FALSE)</f>
        <v/>
      </c>
      <c r="W106" t="str">
        <f>VLOOKUP($D106,metadata!$B$2:$Z$451,20,FALSE)</f>
        <v/>
      </c>
      <c r="X106" t="str">
        <f>VLOOKUP($D106,metadata!$B$2:$Z$451,21,FALSE)</f>
        <v/>
      </c>
      <c r="Y106" t="str">
        <f>VLOOKUP($D106,metadata!$B$2:$Z$451,22,FALSE)</f>
        <v/>
      </c>
      <c r="Z106" t="str">
        <f>VLOOKUP($D106,metadata!$B$2:$Z$451,23,FALSE)</f>
        <v/>
      </c>
      <c r="AA106" t="str">
        <f>VLOOKUP($D106,metadata!$B$2:$Z$451,24,FALSE)</f>
        <v/>
      </c>
      <c r="AB106" t="str">
        <f>VLOOKUP($D106,metadata!$B$2:$Z$451,25,FALSE)</f>
        <v/>
      </c>
      <c r="AF106" t="str">
        <f t="shared" si="3"/>
        <v>NA</v>
      </c>
    </row>
    <row r="107" spans="1:32" hidden="1" x14ac:dyDescent="0.3">
      <c r="A107">
        <f>A106+metadata!J106</f>
        <v>662</v>
      </c>
      <c r="B107" t="str">
        <f>metadata!B107</f>
        <v>14-SD</v>
      </c>
      <c r="C107">
        <v>106</v>
      </c>
      <c r="D107" s="4" t="str">
        <f t="shared" si="2"/>
        <v>2-</v>
      </c>
      <c r="E107" t="str">
        <f>VLOOKUP($D107,metadata!$B$2:$S$451,2,FALSE)</f>
        <v>BRADSHAW, WE</v>
      </c>
      <c r="F107" t="str">
        <f>VLOOKUP($D107,metadata!$B$2:$S$451,3,FALSE)</f>
        <v>GEOGRAPHY OF PHOTOPERIODIC RESPONSE IN DIAPAUSING MOSQUITO</v>
      </c>
      <c r="G107" t="str">
        <f>VLOOKUP($D107,metadata!$B$2:$S$451,4,FALSE)</f>
        <v>10.1038/262384b0</v>
      </c>
      <c r="H107" t="str">
        <f>VLOOKUP($D107,metadata!$B$2:$S$451,5,FALSE)</f>
        <v>y-askfordata</v>
      </c>
      <c r="I107" t="str">
        <f>VLOOKUP($D107,metadata!$B$2:$S$451,6,FALSE)</f>
        <v>a</v>
      </c>
      <c r="J107" t="str">
        <f>VLOOKUP($D107,metadata!$B$2:$S$451,7,FALSE)</f>
        <v>i</v>
      </c>
      <c r="K107">
        <f>VLOOKUP($D107,metadata!$B$2:$S$451,8,FALSE)</f>
        <v>22</v>
      </c>
      <c r="L107">
        <f>VLOOKUP($D107,metadata!$B$2:$S$451,9,FALSE)</f>
        <v>16</v>
      </c>
      <c r="M107" t="str">
        <f>VLOOKUP($D107,metadata!$B$2:$S$451,10,FALSE)</f>
        <v/>
      </c>
      <c r="N107" t="str">
        <f>VLOOKUP($D107,metadata!$B$2:$S$451,11,FALSE)</f>
        <v>Wyeomyia smithii</v>
      </c>
      <c r="O107" t="str">
        <f>VLOOKUP($D107,metadata!$B$2:$S$451,12,FALSE)</f>
        <v>diptera</v>
      </c>
      <c r="P107" t="str">
        <f>VLOOKUP($D107,metadata!$B$2:$S$451,13,FALSE)</f>
        <v/>
      </c>
      <c r="Q107" t="str">
        <f>VLOOKUP($D107,metadata!$B$2:$S$451,14,FALSE)</f>
        <v/>
      </c>
      <c r="R107" t="str">
        <f>VLOOKUP($D107,metadata!$B$2:$S$451,15,FALSE)</f>
        <v/>
      </c>
      <c r="S107" t="str">
        <f>VLOOKUP($D107,metadata!$B$2:$S$451,16,FALSE)</f>
        <v/>
      </c>
      <c r="T107" t="str">
        <f>VLOOKUP($D107,metadata!$B$2:$S$451,17,FALSE)</f>
        <v/>
      </c>
      <c r="U107" t="str">
        <f>VLOOKUP($D107,metadata!$B$2:$S$451,18,FALSE)</f>
        <v/>
      </c>
      <c r="V107" t="str">
        <f>VLOOKUP($D107,metadata!$B$2:$Z$451,19,FALSE)</f>
        <v/>
      </c>
      <c r="W107" t="str">
        <f>VLOOKUP($D107,metadata!$B$2:$Z$451,20,FALSE)</f>
        <v/>
      </c>
      <c r="X107" t="str">
        <f>VLOOKUP($D107,metadata!$B$2:$Z$451,21,FALSE)</f>
        <v/>
      </c>
      <c r="Y107" t="str">
        <f>VLOOKUP($D107,metadata!$B$2:$Z$451,22,FALSE)</f>
        <v/>
      </c>
      <c r="Z107" t="str">
        <f>VLOOKUP($D107,metadata!$B$2:$Z$451,23,FALSE)</f>
        <v/>
      </c>
      <c r="AA107" t="str">
        <f>VLOOKUP($D107,metadata!$B$2:$Z$451,24,FALSE)</f>
        <v/>
      </c>
      <c r="AB107" t="str">
        <f>VLOOKUP($D107,metadata!$B$2:$Z$451,25,FALSE)</f>
        <v/>
      </c>
      <c r="AF107" t="str">
        <f t="shared" si="3"/>
        <v>NA</v>
      </c>
    </row>
    <row r="108" spans="1:32" hidden="1" x14ac:dyDescent="0.3">
      <c r="A108">
        <f>A107+metadata!J107</f>
        <v>666</v>
      </c>
      <c r="B108" t="str">
        <f>metadata!B108</f>
        <v>14-HB</v>
      </c>
      <c r="C108">
        <v>107</v>
      </c>
      <c r="D108" s="4" t="str">
        <f t="shared" si="2"/>
        <v>2-</v>
      </c>
      <c r="E108" t="str">
        <f>VLOOKUP($D108,metadata!$B$2:$S$451,2,FALSE)</f>
        <v>BRADSHAW, WE</v>
      </c>
      <c r="F108" t="str">
        <f>VLOOKUP($D108,metadata!$B$2:$S$451,3,FALSE)</f>
        <v>GEOGRAPHY OF PHOTOPERIODIC RESPONSE IN DIAPAUSING MOSQUITO</v>
      </c>
      <c r="G108" t="str">
        <f>VLOOKUP($D108,metadata!$B$2:$S$451,4,FALSE)</f>
        <v>10.1038/262384b0</v>
      </c>
      <c r="H108" t="str">
        <f>VLOOKUP($D108,metadata!$B$2:$S$451,5,FALSE)</f>
        <v>y-askfordata</v>
      </c>
      <c r="I108" t="str">
        <f>VLOOKUP($D108,metadata!$B$2:$S$451,6,FALSE)</f>
        <v>a</v>
      </c>
      <c r="J108" t="str">
        <f>VLOOKUP($D108,metadata!$B$2:$S$451,7,FALSE)</f>
        <v>i</v>
      </c>
      <c r="K108">
        <f>VLOOKUP($D108,metadata!$B$2:$S$451,8,FALSE)</f>
        <v>22</v>
      </c>
      <c r="L108">
        <f>VLOOKUP($D108,metadata!$B$2:$S$451,9,FALSE)</f>
        <v>16</v>
      </c>
      <c r="M108" t="str">
        <f>VLOOKUP($D108,metadata!$B$2:$S$451,10,FALSE)</f>
        <v/>
      </c>
      <c r="N108" t="str">
        <f>VLOOKUP($D108,metadata!$B$2:$S$451,11,FALSE)</f>
        <v>Wyeomyia smithii</v>
      </c>
      <c r="O108" t="str">
        <f>VLOOKUP($D108,metadata!$B$2:$S$451,12,FALSE)</f>
        <v>diptera</v>
      </c>
      <c r="P108" t="str">
        <f>VLOOKUP($D108,metadata!$B$2:$S$451,13,FALSE)</f>
        <v/>
      </c>
      <c r="Q108" t="str">
        <f>VLOOKUP($D108,metadata!$B$2:$S$451,14,FALSE)</f>
        <v/>
      </c>
      <c r="R108" t="str">
        <f>VLOOKUP($D108,metadata!$B$2:$S$451,15,FALSE)</f>
        <v/>
      </c>
      <c r="S108" t="str">
        <f>VLOOKUP($D108,metadata!$B$2:$S$451,16,FALSE)</f>
        <v/>
      </c>
      <c r="T108" t="str">
        <f>VLOOKUP($D108,metadata!$B$2:$S$451,17,FALSE)</f>
        <v/>
      </c>
      <c r="U108" t="str">
        <f>VLOOKUP($D108,metadata!$B$2:$S$451,18,FALSE)</f>
        <v/>
      </c>
      <c r="V108" t="str">
        <f>VLOOKUP($D108,metadata!$B$2:$Z$451,19,FALSE)</f>
        <v/>
      </c>
      <c r="W108" t="str">
        <f>VLOOKUP($D108,metadata!$B$2:$Z$451,20,FALSE)</f>
        <v/>
      </c>
      <c r="X108" t="str">
        <f>VLOOKUP($D108,metadata!$B$2:$Z$451,21,FALSE)</f>
        <v/>
      </c>
      <c r="Y108" t="str">
        <f>VLOOKUP($D108,metadata!$B$2:$Z$451,22,FALSE)</f>
        <v/>
      </c>
      <c r="Z108" t="str">
        <f>VLOOKUP($D108,metadata!$B$2:$Z$451,23,FALSE)</f>
        <v/>
      </c>
      <c r="AA108" t="str">
        <f>VLOOKUP($D108,metadata!$B$2:$Z$451,24,FALSE)</f>
        <v/>
      </c>
      <c r="AB108" t="str">
        <f>VLOOKUP($D108,metadata!$B$2:$Z$451,25,FALSE)</f>
        <v/>
      </c>
      <c r="AF108" t="str">
        <f t="shared" si="3"/>
        <v>NA</v>
      </c>
    </row>
    <row r="109" spans="1:32" hidden="1" x14ac:dyDescent="0.3">
      <c r="A109">
        <f>A108+metadata!J108</f>
        <v>670</v>
      </c>
      <c r="B109" t="str">
        <f>metadata!B109</f>
        <v>14-LN</v>
      </c>
      <c r="C109">
        <v>108</v>
      </c>
      <c r="D109" s="4" t="str">
        <f t="shared" si="2"/>
        <v>2-</v>
      </c>
      <c r="E109" t="str">
        <f>VLOOKUP($D109,metadata!$B$2:$S$451,2,FALSE)</f>
        <v>BRADSHAW, WE</v>
      </c>
      <c r="F109" t="str">
        <f>VLOOKUP($D109,metadata!$B$2:$S$451,3,FALSE)</f>
        <v>GEOGRAPHY OF PHOTOPERIODIC RESPONSE IN DIAPAUSING MOSQUITO</v>
      </c>
      <c r="G109" t="str">
        <f>VLOOKUP($D109,metadata!$B$2:$S$451,4,FALSE)</f>
        <v>10.1038/262384b0</v>
      </c>
      <c r="H109" t="str">
        <f>VLOOKUP($D109,metadata!$B$2:$S$451,5,FALSE)</f>
        <v>y-askfordata</v>
      </c>
      <c r="I109" t="str">
        <f>VLOOKUP($D109,metadata!$B$2:$S$451,6,FALSE)</f>
        <v>a</v>
      </c>
      <c r="J109" t="str">
        <f>VLOOKUP($D109,metadata!$B$2:$S$451,7,FALSE)</f>
        <v>i</v>
      </c>
      <c r="K109">
        <f>VLOOKUP($D109,metadata!$B$2:$S$451,8,FALSE)</f>
        <v>22</v>
      </c>
      <c r="L109">
        <f>VLOOKUP($D109,metadata!$B$2:$S$451,9,FALSE)</f>
        <v>16</v>
      </c>
      <c r="M109" t="str">
        <f>VLOOKUP($D109,metadata!$B$2:$S$451,10,FALSE)</f>
        <v/>
      </c>
      <c r="N109" t="str">
        <f>VLOOKUP($D109,metadata!$B$2:$S$451,11,FALSE)</f>
        <v>Wyeomyia smithii</v>
      </c>
      <c r="O109" t="str">
        <f>VLOOKUP($D109,metadata!$B$2:$S$451,12,FALSE)</f>
        <v>diptera</v>
      </c>
      <c r="P109" t="str">
        <f>VLOOKUP($D109,metadata!$B$2:$S$451,13,FALSE)</f>
        <v/>
      </c>
      <c r="Q109" t="str">
        <f>VLOOKUP($D109,metadata!$B$2:$S$451,14,FALSE)</f>
        <v/>
      </c>
      <c r="R109" t="str">
        <f>VLOOKUP($D109,metadata!$B$2:$S$451,15,FALSE)</f>
        <v/>
      </c>
      <c r="S109" t="str">
        <f>VLOOKUP($D109,metadata!$B$2:$S$451,16,FALSE)</f>
        <v/>
      </c>
      <c r="T109" t="str">
        <f>VLOOKUP($D109,metadata!$B$2:$S$451,17,FALSE)</f>
        <v/>
      </c>
      <c r="U109" t="str">
        <f>VLOOKUP($D109,metadata!$B$2:$S$451,18,FALSE)</f>
        <v/>
      </c>
      <c r="V109" t="str">
        <f>VLOOKUP($D109,metadata!$B$2:$Z$451,19,FALSE)</f>
        <v/>
      </c>
      <c r="W109" t="str">
        <f>VLOOKUP($D109,metadata!$B$2:$Z$451,20,FALSE)</f>
        <v/>
      </c>
      <c r="X109" t="str">
        <f>VLOOKUP($D109,metadata!$B$2:$Z$451,21,FALSE)</f>
        <v/>
      </c>
      <c r="Y109" t="str">
        <f>VLOOKUP($D109,metadata!$B$2:$Z$451,22,FALSE)</f>
        <v/>
      </c>
      <c r="Z109" t="str">
        <f>VLOOKUP($D109,metadata!$B$2:$Z$451,23,FALSE)</f>
        <v/>
      </c>
      <c r="AA109" t="str">
        <f>VLOOKUP($D109,metadata!$B$2:$Z$451,24,FALSE)</f>
        <v/>
      </c>
      <c r="AB109" t="str">
        <f>VLOOKUP($D109,metadata!$B$2:$Z$451,25,FALSE)</f>
        <v/>
      </c>
      <c r="AF109" t="str">
        <f t="shared" si="3"/>
        <v>NA</v>
      </c>
    </row>
    <row r="110" spans="1:32" hidden="1" x14ac:dyDescent="0.3">
      <c r="A110">
        <f>A109+metadata!J109</f>
        <v>674</v>
      </c>
      <c r="B110" t="str">
        <f>metadata!B110</f>
        <v>14-JL</v>
      </c>
      <c r="C110">
        <v>109</v>
      </c>
      <c r="D110" s="4" t="str">
        <f t="shared" si="2"/>
        <v>2-</v>
      </c>
      <c r="E110" t="str">
        <f>VLOOKUP($D110,metadata!$B$2:$S$451,2,FALSE)</f>
        <v>BRADSHAW, WE</v>
      </c>
      <c r="F110" t="str">
        <f>VLOOKUP($D110,metadata!$B$2:$S$451,3,FALSE)</f>
        <v>GEOGRAPHY OF PHOTOPERIODIC RESPONSE IN DIAPAUSING MOSQUITO</v>
      </c>
      <c r="G110" t="str">
        <f>VLOOKUP($D110,metadata!$B$2:$S$451,4,FALSE)</f>
        <v>10.1038/262384b0</v>
      </c>
      <c r="H110" t="str">
        <f>VLOOKUP($D110,metadata!$B$2:$S$451,5,FALSE)</f>
        <v>y-askfordata</v>
      </c>
      <c r="I110" t="str">
        <f>VLOOKUP($D110,metadata!$B$2:$S$451,6,FALSE)</f>
        <v>a</v>
      </c>
      <c r="J110" t="str">
        <f>VLOOKUP($D110,metadata!$B$2:$S$451,7,FALSE)</f>
        <v>i</v>
      </c>
      <c r="K110">
        <f>VLOOKUP($D110,metadata!$B$2:$S$451,8,FALSE)</f>
        <v>22</v>
      </c>
      <c r="L110">
        <f>VLOOKUP($D110,metadata!$B$2:$S$451,9,FALSE)</f>
        <v>16</v>
      </c>
      <c r="M110" t="str">
        <f>VLOOKUP($D110,metadata!$B$2:$S$451,10,FALSE)</f>
        <v/>
      </c>
      <c r="N110" t="str">
        <f>VLOOKUP($D110,metadata!$B$2:$S$451,11,FALSE)</f>
        <v>Wyeomyia smithii</v>
      </c>
      <c r="O110" t="str">
        <f>VLOOKUP($D110,metadata!$B$2:$S$451,12,FALSE)</f>
        <v>diptera</v>
      </c>
      <c r="P110" t="str">
        <f>VLOOKUP($D110,metadata!$B$2:$S$451,13,FALSE)</f>
        <v/>
      </c>
      <c r="Q110" t="str">
        <f>VLOOKUP($D110,metadata!$B$2:$S$451,14,FALSE)</f>
        <v/>
      </c>
      <c r="R110" t="str">
        <f>VLOOKUP($D110,metadata!$B$2:$S$451,15,FALSE)</f>
        <v/>
      </c>
      <c r="S110" t="str">
        <f>VLOOKUP($D110,metadata!$B$2:$S$451,16,FALSE)</f>
        <v/>
      </c>
      <c r="T110" t="str">
        <f>VLOOKUP($D110,metadata!$B$2:$S$451,17,FALSE)</f>
        <v/>
      </c>
      <c r="U110" t="str">
        <f>VLOOKUP($D110,metadata!$B$2:$S$451,18,FALSE)</f>
        <v/>
      </c>
      <c r="V110" t="str">
        <f>VLOOKUP($D110,metadata!$B$2:$Z$451,19,FALSE)</f>
        <v/>
      </c>
      <c r="W110" t="str">
        <f>VLOOKUP($D110,metadata!$B$2:$Z$451,20,FALSE)</f>
        <v/>
      </c>
      <c r="X110" t="str">
        <f>VLOOKUP($D110,metadata!$B$2:$Z$451,21,FALSE)</f>
        <v/>
      </c>
      <c r="Y110" t="str">
        <f>VLOOKUP($D110,metadata!$B$2:$Z$451,22,FALSE)</f>
        <v/>
      </c>
      <c r="Z110" t="str">
        <f>VLOOKUP($D110,metadata!$B$2:$Z$451,23,FALSE)</f>
        <v/>
      </c>
      <c r="AA110" t="str">
        <f>VLOOKUP($D110,metadata!$B$2:$Z$451,24,FALSE)</f>
        <v/>
      </c>
      <c r="AB110" t="str">
        <f>VLOOKUP($D110,metadata!$B$2:$Z$451,25,FALSE)</f>
        <v/>
      </c>
      <c r="AF110" t="str">
        <f t="shared" si="3"/>
        <v>NA</v>
      </c>
    </row>
    <row r="111" spans="1:32" hidden="1" x14ac:dyDescent="0.3">
      <c r="A111">
        <f>A110+metadata!J110</f>
        <v>678</v>
      </c>
      <c r="B111" t="str">
        <f>metadata!B111</f>
        <v>15-HN</v>
      </c>
      <c r="C111">
        <v>110</v>
      </c>
      <c r="D111" s="4" t="str">
        <f t="shared" si="2"/>
        <v>2-</v>
      </c>
      <c r="E111" t="str">
        <f>VLOOKUP($D111,metadata!$B$2:$S$451,2,FALSE)</f>
        <v>BRADSHAW, WE</v>
      </c>
      <c r="F111" t="str">
        <f>VLOOKUP($D111,metadata!$B$2:$S$451,3,FALSE)</f>
        <v>GEOGRAPHY OF PHOTOPERIODIC RESPONSE IN DIAPAUSING MOSQUITO</v>
      </c>
      <c r="G111" t="str">
        <f>VLOOKUP($D111,metadata!$B$2:$S$451,4,FALSE)</f>
        <v>10.1038/262384b0</v>
      </c>
      <c r="H111" t="str">
        <f>VLOOKUP($D111,metadata!$B$2:$S$451,5,FALSE)</f>
        <v>y-askfordata</v>
      </c>
      <c r="I111" t="str">
        <f>VLOOKUP($D111,metadata!$B$2:$S$451,6,FALSE)</f>
        <v>a</v>
      </c>
      <c r="J111" t="str">
        <f>VLOOKUP($D111,metadata!$B$2:$S$451,7,FALSE)</f>
        <v>i</v>
      </c>
      <c r="K111">
        <f>VLOOKUP($D111,metadata!$B$2:$S$451,8,FALSE)</f>
        <v>22</v>
      </c>
      <c r="L111">
        <f>VLOOKUP($D111,metadata!$B$2:$S$451,9,FALSE)</f>
        <v>16</v>
      </c>
      <c r="M111" t="str">
        <f>VLOOKUP($D111,metadata!$B$2:$S$451,10,FALSE)</f>
        <v/>
      </c>
      <c r="N111" t="str">
        <f>VLOOKUP($D111,metadata!$B$2:$S$451,11,FALSE)</f>
        <v>Wyeomyia smithii</v>
      </c>
      <c r="O111" t="str">
        <f>VLOOKUP($D111,metadata!$B$2:$S$451,12,FALSE)</f>
        <v>diptera</v>
      </c>
      <c r="P111" t="str">
        <f>VLOOKUP($D111,metadata!$B$2:$S$451,13,FALSE)</f>
        <v/>
      </c>
      <c r="Q111" t="str">
        <f>VLOOKUP($D111,metadata!$B$2:$S$451,14,FALSE)</f>
        <v/>
      </c>
      <c r="R111" t="str">
        <f>VLOOKUP($D111,metadata!$B$2:$S$451,15,FALSE)</f>
        <v/>
      </c>
      <c r="S111" t="str">
        <f>VLOOKUP($D111,metadata!$B$2:$S$451,16,FALSE)</f>
        <v/>
      </c>
      <c r="T111" t="str">
        <f>VLOOKUP($D111,metadata!$B$2:$S$451,17,FALSE)</f>
        <v/>
      </c>
      <c r="U111" t="str">
        <f>VLOOKUP($D111,metadata!$B$2:$S$451,18,FALSE)</f>
        <v/>
      </c>
      <c r="V111" t="str">
        <f>VLOOKUP($D111,metadata!$B$2:$Z$451,19,FALSE)</f>
        <v/>
      </c>
      <c r="W111" t="str">
        <f>VLOOKUP($D111,metadata!$B$2:$Z$451,20,FALSE)</f>
        <v/>
      </c>
      <c r="X111" t="str">
        <f>VLOOKUP($D111,metadata!$B$2:$Z$451,21,FALSE)</f>
        <v/>
      </c>
      <c r="Y111" t="str">
        <f>VLOOKUP($D111,metadata!$B$2:$Z$451,22,FALSE)</f>
        <v/>
      </c>
      <c r="Z111" t="str">
        <f>VLOOKUP($D111,metadata!$B$2:$Z$451,23,FALSE)</f>
        <v/>
      </c>
      <c r="AA111" t="str">
        <f>VLOOKUP($D111,metadata!$B$2:$Z$451,24,FALSE)</f>
        <v/>
      </c>
      <c r="AB111" t="str">
        <f>VLOOKUP($D111,metadata!$B$2:$Z$451,25,FALSE)</f>
        <v/>
      </c>
      <c r="AF111" t="str">
        <f t="shared" si="3"/>
        <v>NA</v>
      </c>
    </row>
    <row r="112" spans="1:32" hidden="1" x14ac:dyDescent="0.3">
      <c r="A112">
        <f>A111+metadata!J111</f>
        <v>682</v>
      </c>
      <c r="B112" t="str">
        <f>metadata!B112</f>
        <v>15-JY</v>
      </c>
      <c r="C112">
        <v>111</v>
      </c>
      <c r="D112" s="4" t="str">
        <f t="shared" si="2"/>
        <v>2-</v>
      </c>
      <c r="E112" t="str">
        <f>VLOOKUP($D112,metadata!$B$2:$S$451,2,FALSE)</f>
        <v>BRADSHAW, WE</v>
      </c>
      <c r="F112" t="str">
        <f>VLOOKUP($D112,metadata!$B$2:$S$451,3,FALSE)</f>
        <v>GEOGRAPHY OF PHOTOPERIODIC RESPONSE IN DIAPAUSING MOSQUITO</v>
      </c>
      <c r="G112" t="str">
        <f>VLOOKUP($D112,metadata!$B$2:$S$451,4,FALSE)</f>
        <v>10.1038/262384b0</v>
      </c>
      <c r="H112" t="str">
        <f>VLOOKUP($D112,metadata!$B$2:$S$451,5,FALSE)</f>
        <v>y-askfordata</v>
      </c>
      <c r="I112" t="str">
        <f>VLOOKUP($D112,metadata!$B$2:$S$451,6,FALSE)</f>
        <v>a</v>
      </c>
      <c r="J112" t="str">
        <f>VLOOKUP($D112,metadata!$B$2:$S$451,7,FALSE)</f>
        <v>i</v>
      </c>
      <c r="K112">
        <f>VLOOKUP($D112,metadata!$B$2:$S$451,8,FALSE)</f>
        <v>22</v>
      </c>
      <c r="L112">
        <f>VLOOKUP($D112,metadata!$B$2:$S$451,9,FALSE)</f>
        <v>16</v>
      </c>
      <c r="M112" t="str">
        <f>VLOOKUP($D112,metadata!$B$2:$S$451,10,FALSE)</f>
        <v/>
      </c>
      <c r="N112" t="str">
        <f>VLOOKUP($D112,metadata!$B$2:$S$451,11,FALSE)</f>
        <v>Wyeomyia smithii</v>
      </c>
      <c r="O112" t="str">
        <f>VLOOKUP($D112,metadata!$B$2:$S$451,12,FALSE)</f>
        <v>diptera</v>
      </c>
      <c r="P112" t="str">
        <f>VLOOKUP($D112,metadata!$B$2:$S$451,13,FALSE)</f>
        <v/>
      </c>
      <c r="Q112" t="str">
        <f>VLOOKUP($D112,metadata!$B$2:$S$451,14,FALSE)</f>
        <v/>
      </c>
      <c r="R112" t="str">
        <f>VLOOKUP($D112,metadata!$B$2:$S$451,15,FALSE)</f>
        <v/>
      </c>
      <c r="S112" t="str">
        <f>VLOOKUP($D112,metadata!$B$2:$S$451,16,FALSE)</f>
        <v/>
      </c>
      <c r="T112" t="str">
        <f>VLOOKUP($D112,metadata!$B$2:$S$451,17,FALSE)</f>
        <v/>
      </c>
      <c r="U112" t="str">
        <f>VLOOKUP($D112,metadata!$B$2:$S$451,18,FALSE)</f>
        <v/>
      </c>
      <c r="V112" t="str">
        <f>VLOOKUP($D112,metadata!$B$2:$Z$451,19,FALSE)</f>
        <v/>
      </c>
      <c r="W112" t="str">
        <f>VLOOKUP($D112,metadata!$B$2:$Z$451,20,FALSE)</f>
        <v/>
      </c>
      <c r="X112" t="str">
        <f>VLOOKUP($D112,metadata!$B$2:$Z$451,21,FALSE)</f>
        <v/>
      </c>
      <c r="Y112" t="str">
        <f>VLOOKUP($D112,metadata!$B$2:$Z$451,22,FALSE)</f>
        <v/>
      </c>
      <c r="Z112" t="str">
        <f>VLOOKUP($D112,metadata!$B$2:$Z$451,23,FALSE)</f>
        <v/>
      </c>
      <c r="AA112" t="str">
        <f>VLOOKUP($D112,metadata!$B$2:$Z$451,24,FALSE)</f>
        <v/>
      </c>
      <c r="AB112" t="str">
        <f>VLOOKUP($D112,metadata!$B$2:$Z$451,25,FALSE)</f>
        <v/>
      </c>
      <c r="AF112" t="str">
        <f t="shared" si="3"/>
        <v>NA</v>
      </c>
    </row>
    <row r="113" spans="1:32" hidden="1" x14ac:dyDescent="0.3">
      <c r="A113">
        <f>A112+metadata!J112</f>
        <v>686</v>
      </c>
      <c r="B113" t="str">
        <f>metadata!B113</f>
        <v>15-CC</v>
      </c>
      <c r="C113">
        <v>112</v>
      </c>
      <c r="D113" s="4" t="str">
        <f t="shared" si="2"/>
        <v>2-</v>
      </c>
      <c r="E113" t="str">
        <f>VLOOKUP($D113,metadata!$B$2:$S$451,2,FALSE)</f>
        <v>BRADSHAW, WE</v>
      </c>
      <c r="F113" t="str">
        <f>VLOOKUP($D113,metadata!$B$2:$S$451,3,FALSE)</f>
        <v>GEOGRAPHY OF PHOTOPERIODIC RESPONSE IN DIAPAUSING MOSQUITO</v>
      </c>
      <c r="G113" t="str">
        <f>VLOOKUP($D113,metadata!$B$2:$S$451,4,FALSE)</f>
        <v>10.1038/262384b0</v>
      </c>
      <c r="H113" t="str">
        <f>VLOOKUP($D113,metadata!$B$2:$S$451,5,FALSE)</f>
        <v>y-askfordata</v>
      </c>
      <c r="I113" t="str">
        <f>VLOOKUP($D113,metadata!$B$2:$S$451,6,FALSE)</f>
        <v>a</v>
      </c>
      <c r="J113" t="str">
        <f>VLOOKUP($D113,metadata!$B$2:$S$451,7,FALSE)</f>
        <v>i</v>
      </c>
      <c r="K113">
        <f>VLOOKUP($D113,metadata!$B$2:$S$451,8,FALSE)</f>
        <v>22</v>
      </c>
      <c r="L113">
        <f>VLOOKUP($D113,metadata!$B$2:$S$451,9,FALSE)</f>
        <v>16</v>
      </c>
      <c r="M113" t="str">
        <f>VLOOKUP($D113,metadata!$B$2:$S$451,10,FALSE)</f>
        <v/>
      </c>
      <c r="N113" t="str">
        <f>VLOOKUP($D113,metadata!$B$2:$S$451,11,FALSE)</f>
        <v>Wyeomyia smithii</v>
      </c>
      <c r="O113" t="str">
        <f>VLOOKUP($D113,metadata!$B$2:$S$451,12,FALSE)</f>
        <v>diptera</v>
      </c>
      <c r="P113" t="str">
        <f>VLOOKUP($D113,metadata!$B$2:$S$451,13,FALSE)</f>
        <v/>
      </c>
      <c r="Q113" t="str">
        <f>VLOOKUP($D113,metadata!$B$2:$S$451,14,FALSE)</f>
        <v/>
      </c>
      <c r="R113" t="str">
        <f>VLOOKUP($D113,metadata!$B$2:$S$451,15,FALSE)</f>
        <v/>
      </c>
      <c r="S113" t="str">
        <f>VLOOKUP($D113,metadata!$B$2:$S$451,16,FALSE)</f>
        <v/>
      </c>
      <c r="T113" t="str">
        <f>VLOOKUP($D113,metadata!$B$2:$S$451,17,FALSE)</f>
        <v/>
      </c>
      <c r="U113" t="str">
        <f>VLOOKUP($D113,metadata!$B$2:$S$451,18,FALSE)</f>
        <v/>
      </c>
      <c r="V113" t="str">
        <f>VLOOKUP($D113,metadata!$B$2:$Z$451,19,FALSE)</f>
        <v/>
      </c>
      <c r="W113" t="str">
        <f>VLOOKUP($D113,metadata!$B$2:$Z$451,20,FALSE)</f>
        <v/>
      </c>
      <c r="X113" t="str">
        <f>VLOOKUP($D113,metadata!$B$2:$Z$451,21,FALSE)</f>
        <v/>
      </c>
      <c r="Y113" t="str">
        <f>VLOOKUP($D113,metadata!$B$2:$Z$451,22,FALSE)</f>
        <v/>
      </c>
      <c r="Z113" t="str">
        <f>VLOOKUP($D113,metadata!$B$2:$Z$451,23,FALSE)</f>
        <v/>
      </c>
      <c r="AA113" t="str">
        <f>VLOOKUP($D113,metadata!$B$2:$Z$451,24,FALSE)</f>
        <v/>
      </c>
      <c r="AB113" t="str">
        <f>VLOOKUP($D113,metadata!$B$2:$Z$451,25,FALSE)</f>
        <v/>
      </c>
      <c r="AF113" t="str">
        <f t="shared" si="3"/>
        <v>NA</v>
      </c>
    </row>
    <row r="114" spans="1:32" hidden="1" x14ac:dyDescent="0.3">
      <c r="A114">
        <f>A113+metadata!J113</f>
        <v>690</v>
      </c>
      <c r="B114" t="str">
        <f>metadata!B114</f>
        <v>16-Aomori</v>
      </c>
      <c r="C114">
        <v>113</v>
      </c>
      <c r="D114" s="4" t="str">
        <f t="shared" si="2"/>
        <v>2-</v>
      </c>
      <c r="E114" t="str">
        <f>VLOOKUP($D114,metadata!$B$2:$S$451,2,FALSE)</f>
        <v>BRADSHAW, WE</v>
      </c>
      <c r="F114" t="str">
        <f>VLOOKUP($D114,metadata!$B$2:$S$451,3,FALSE)</f>
        <v>GEOGRAPHY OF PHOTOPERIODIC RESPONSE IN DIAPAUSING MOSQUITO</v>
      </c>
      <c r="G114" t="str">
        <f>VLOOKUP($D114,metadata!$B$2:$S$451,4,FALSE)</f>
        <v>10.1038/262384b0</v>
      </c>
      <c r="H114" t="str">
        <f>VLOOKUP($D114,metadata!$B$2:$S$451,5,FALSE)</f>
        <v>y-askfordata</v>
      </c>
      <c r="I114" t="str">
        <f>VLOOKUP($D114,metadata!$B$2:$S$451,6,FALSE)</f>
        <v>a</v>
      </c>
      <c r="J114" t="str">
        <f>VLOOKUP($D114,metadata!$B$2:$S$451,7,FALSE)</f>
        <v>i</v>
      </c>
      <c r="K114">
        <f>VLOOKUP($D114,metadata!$B$2:$S$451,8,FALSE)</f>
        <v>22</v>
      </c>
      <c r="L114">
        <f>VLOOKUP($D114,metadata!$B$2:$S$451,9,FALSE)</f>
        <v>16</v>
      </c>
      <c r="M114" t="str">
        <f>VLOOKUP($D114,metadata!$B$2:$S$451,10,FALSE)</f>
        <v/>
      </c>
      <c r="N114" t="str">
        <f>VLOOKUP($D114,metadata!$B$2:$S$451,11,FALSE)</f>
        <v>Wyeomyia smithii</v>
      </c>
      <c r="O114" t="str">
        <f>VLOOKUP($D114,metadata!$B$2:$S$451,12,FALSE)</f>
        <v>diptera</v>
      </c>
      <c r="P114" t="str">
        <f>VLOOKUP($D114,metadata!$B$2:$S$451,13,FALSE)</f>
        <v/>
      </c>
      <c r="Q114" t="str">
        <f>VLOOKUP($D114,metadata!$B$2:$S$451,14,FALSE)</f>
        <v/>
      </c>
      <c r="R114" t="str">
        <f>VLOOKUP($D114,metadata!$B$2:$S$451,15,FALSE)</f>
        <v/>
      </c>
      <c r="S114" t="str">
        <f>VLOOKUP($D114,metadata!$B$2:$S$451,16,FALSE)</f>
        <v/>
      </c>
      <c r="T114" t="str">
        <f>VLOOKUP($D114,metadata!$B$2:$S$451,17,FALSE)</f>
        <v/>
      </c>
      <c r="U114" t="str">
        <f>VLOOKUP($D114,metadata!$B$2:$S$451,18,FALSE)</f>
        <v/>
      </c>
      <c r="V114" t="str">
        <f>VLOOKUP($D114,metadata!$B$2:$Z$451,19,FALSE)</f>
        <v/>
      </c>
      <c r="W114" t="str">
        <f>VLOOKUP($D114,metadata!$B$2:$Z$451,20,FALSE)</f>
        <v/>
      </c>
      <c r="X114" t="str">
        <f>VLOOKUP($D114,metadata!$B$2:$Z$451,21,FALSE)</f>
        <v/>
      </c>
      <c r="Y114" t="str">
        <f>VLOOKUP($D114,metadata!$B$2:$Z$451,22,FALSE)</f>
        <v/>
      </c>
      <c r="Z114" t="str">
        <f>VLOOKUP($D114,metadata!$B$2:$Z$451,23,FALSE)</f>
        <v/>
      </c>
      <c r="AA114" t="str">
        <f>VLOOKUP($D114,metadata!$B$2:$Z$451,24,FALSE)</f>
        <v/>
      </c>
      <c r="AB114" t="str">
        <f>VLOOKUP($D114,metadata!$B$2:$Z$451,25,FALSE)</f>
        <v/>
      </c>
      <c r="AF114" t="str">
        <f t="shared" si="3"/>
        <v>NA</v>
      </c>
    </row>
    <row r="115" spans="1:32" hidden="1" x14ac:dyDescent="0.3">
      <c r="A115">
        <f>A114+metadata!J114</f>
        <v>693</v>
      </c>
      <c r="B115" t="str">
        <f>metadata!B115</f>
        <v>16-Obanazawa</v>
      </c>
      <c r="C115">
        <v>114</v>
      </c>
      <c r="D115" s="4" t="str">
        <f t="shared" si="2"/>
        <v>2-</v>
      </c>
      <c r="E115" t="str">
        <f>VLOOKUP($D115,metadata!$B$2:$S$451,2,FALSE)</f>
        <v>BRADSHAW, WE</v>
      </c>
      <c r="F115" t="str">
        <f>VLOOKUP($D115,metadata!$B$2:$S$451,3,FALSE)</f>
        <v>GEOGRAPHY OF PHOTOPERIODIC RESPONSE IN DIAPAUSING MOSQUITO</v>
      </c>
      <c r="G115" t="str">
        <f>VLOOKUP($D115,metadata!$B$2:$S$451,4,FALSE)</f>
        <v>10.1038/262384b0</v>
      </c>
      <c r="H115" t="str">
        <f>VLOOKUP($D115,metadata!$B$2:$S$451,5,FALSE)</f>
        <v>y-askfordata</v>
      </c>
      <c r="I115" t="str">
        <f>VLOOKUP($D115,metadata!$B$2:$S$451,6,FALSE)</f>
        <v>a</v>
      </c>
      <c r="J115" t="str">
        <f>VLOOKUP($D115,metadata!$B$2:$S$451,7,FALSE)</f>
        <v>i</v>
      </c>
      <c r="K115">
        <f>VLOOKUP($D115,metadata!$B$2:$S$451,8,FALSE)</f>
        <v>22</v>
      </c>
      <c r="L115">
        <f>VLOOKUP($D115,metadata!$B$2:$S$451,9,FALSE)</f>
        <v>16</v>
      </c>
      <c r="M115" t="str">
        <f>VLOOKUP($D115,metadata!$B$2:$S$451,10,FALSE)</f>
        <v/>
      </c>
      <c r="N115" t="str">
        <f>VLOOKUP($D115,metadata!$B$2:$S$451,11,FALSE)</f>
        <v>Wyeomyia smithii</v>
      </c>
      <c r="O115" t="str">
        <f>VLOOKUP($D115,metadata!$B$2:$S$451,12,FALSE)</f>
        <v>diptera</v>
      </c>
      <c r="P115" t="str">
        <f>VLOOKUP($D115,metadata!$B$2:$S$451,13,FALSE)</f>
        <v/>
      </c>
      <c r="Q115" t="str">
        <f>VLOOKUP($D115,metadata!$B$2:$S$451,14,FALSE)</f>
        <v/>
      </c>
      <c r="R115" t="str">
        <f>VLOOKUP($D115,metadata!$B$2:$S$451,15,FALSE)</f>
        <v/>
      </c>
      <c r="S115" t="str">
        <f>VLOOKUP($D115,metadata!$B$2:$S$451,16,FALSE)</f>
        <v/>
      </c>
      <c r="T115" t="str">
        <f>VLOOKUP($D115,metadata!$B$2:$S$451,17,FALSE)</f>
        <v/>
      </c>
      <c r="U115" t="str">
        <f>VLOOKUP($D115,metadata!$B$2:$S$451,18,FALSE)</f>
        <v/>
      </c>
      <c r="V115" t="str">
        <f>VLOOKUP($D115,metadata!$B$2:$Z$451,19,FALSE)</f>
        <v/>
      </c>
      <c r="W115" t="str">
        <f>VLOOKUP($D115,metadata!$B$2:$Z$451,20,FALSE)</f>
        <v/>
      </c>
      <c r="X115" t="str">
        <f>VLOOKUP($D115,metadata!$B$2:$Z$451,21,FALSE)</f>
        <v/>
      </c>
      <c r="Y115" t="str">
        <f>VLOOKUP($D115,metadata!$B$2:$Z$451,22,FALSE)</f>
        <v/>
      </c>
      <c r="Z115" t="str">
        <f>VLOOKUP($D115,metadata!$B$2:$Z$451,23,FALSE)</f>
        <v/>
      </c>
      <c r="AA115" t="str">
        <f>VLOOKUP($D115,metadata!$B$2:$Z$451,24,FALSE)</f>
        <v/>
      </c>
      <c r="AB115" t="str">
        <f>VLOOKUP($D115,metadata!$B$2:$Z$451,25,FALSE)</f>
        <v/>
      </c>
      <c r="AF115" t="str">
        <f t="shared" si="3"/>
        <v>NA</v>
      </c>
    </row>
    <row r="116" spans="1:32" hidden="1" x14ac:dyDescent="0.3">
      <c r="A116">
        <f>A115+metadata!J115</f>
        <v>696</v>
      </c>
      <c r="B116" t="str">
        <f>metadata!B116</f>
        <v>16-Kujiranami</v>
      </c>
      <c r="C116">
        <v>115</v>
      </c>
      <c r="D116" s="4" t="str">
        <f t="shared" si="2"/>
        <v>2-</v>
      </c>
      <c r="E116" t="str">
        <f>VLOOKUP($D116,metadata!$B$2:$S$451,2,FALSE)</f>
        <v>BRADSHAW, WE</v>
      </c>
      <c r="F116" t="str">
        <f>VLOOKUP($D116,metadata!$B$2:$S$451,3,FALSE)</f>
        <v>GEOGRAPHY OF PHOTOPERIODIC RESPONSE IN DIAPAUSING MOSQUITO</v>
      </c>
      <c r="G116" t="str">
        <f>VLOOKUP($D116,metadata!$B$2:$S$451,4,FALSE)</f>
        <v>10.1038/262384b0</v>
      </c>
      <c r="H116" t="str">
        <f>VLOOKUP($D116,metadata!$B$2:$S$451,5,FALSE)</f>
        <v>y-askfordata</v>
      </c>
      <c r="I116" t="str">
        <f>VLOOKUP($D116,metadata!$B$2:$S$451,6,FALSE)</f>
        <v>a</v>
      </c>
      <c r="J116" t="str">
        <f>VLOOKUP($D116,metadata!$B$2:$S$451,7,FALSE)</f>
        <v>i</v>
      </c>
      <c r="K116">
        <f>VLOOKUP($D116,metadata!$B$2:$S$451,8,FALSE)</f>
        <v>22</v>
      </c>
      <c r="L116">
        <f>VLOOKUP($D116,metadata!$B$2:$S$451,9,FALSE)</f>
        <v>16</v>
      </c>
      <c r="M116" t="str">
        <f>VLOOKUP($D116,metadata!$B$2:$S$451,10,FALSE)</f>
        <v/>
      </c>
      <c r="N116" t="str">
        <f>VLOOKUP($D116,metadata!$B$2:$S$451,11,FALSE)</f>
        <v>Wyeomyia smithii</v>
      </c>
      <c r="O116" t="str">
        <f>VLOOKUP($D116,metadata!$B$2:$S$451,12,FALSE)</f>
        <v>diptera</v>
      </c>
      <c r="P116" t="str">
        <f>VLOOKUP($D116,metadata!$B$2:$S$451,13,FALSE)</f>
        <v/>
      </c>
      <c r="Q116" t="str">
        <f>VLOOKUP($D116,metadata!$B$2:$S$451,14,FALSE)</f>
        <v/>
      </c>
      <c r="R116" t="str">
        <f>VLOOKUP($D116,metadata!$B$2:$S$451,15,FALSE)</f>
        <v/>
      </c>
      <c r="S116" t="str">
        <f>VLOOKUP($D116,metadata!$B$2:$S$451,16,FALSE)</f>
        <v/>
      </c>
      <c r="T116" t="str">
        <f>VLOOKUP($D116,metadata!$B$2:$S$451,17,FALSE)</f>
        <v/>
      </c>
      <c r="U116" t="str">
        <f>VLOOKUP($D116,metadata!$B$2:$S$451,18,FALSE)</f>
        <v/>
      </c>
      <c r="V116" t="str">
        <f>VLOOKUP($D116,metadata!$B$2:$Z$451,19,FALSE)</f>
        <v/>
      </c>
      <c r="W116" t="str">
        <f>VLOOKUP($D116,metadata!$B$2:$Z$451,20,FALSE)</f>
        <v/>
      </c>
      <c r="X116" t="str">
        <f>VLOOKUP($D116,metadata!$B$2:$Z$451,21,FALSE)</f>
        <v/>
      </c>
      <c r="Y116" t="str">
        <f>VLOOKUP($D116,metadata!$B$2:$Z$451,22,FALSE)</f>
        <v/>
      </c>
      <c r="Z116" t="str">
        <f>VLOOKUP($D116,metadata!$B$2:$Z$451,23,FALSE)</f>
        <v/>
      </c>
      <c r="AA116" t="str">
        <f>VLOOKUP($D116,metadata!$B$2:$Z$451,24,FALSE)</f>
        <v/>
      </c>
      <c r="AB116" t="str">
        <f>VLOOKUP($D116,metadata!$B$2:$Z$451,25,FALSE)</f>
        <v/>
      </c>
      <c r="AF116" t="str">
        <f t="shared" si="3"/>
        <v>NA</v>
      </c>
    </row>
    <row r="117" spans="1:32" hidden="1" x14ac:dyDescent="0.3">
      <c r="A117">
        <f>A116+metadata!J116</f>
        <v>699</v>
      </c>
      <c r="B117" t="str">
        <f>metadata!B117</f>
        <v>16-Mitsuma</v>
      </c>
      <c r="C117">
        <v>116</v>
      </c>
      <c r="D117" s="4" t="str">
        <f t="shared" si="2"/>
        <v>2-</v>
      </c>
      <c r="E117" t="str">
        <f>VLOOKUP($D117,metadata!$B$2:$S$451,2,FALSE)</f>
        <v>BRADSHAW, WE</v>
      </c>
      <c r="F117" t="str">
        <f>VLOOKUP($D117,metadata!$B$2:$S$451,3,FALSE)</f>
        <v>GEOGRAPHY OF PHOTOPERIODIC RESPONSE IN DIAPAUSING MOSQUITO</v>
      </c>
      <c r="G117" t="str">
        <f>VLOOKUP($D117,metadata!$B$2:$S$451,4,FALSE)</f>
        <v>10.1038/262384b0</v>
      </c>
      <c r="H117" t="str">
        <f>VLOOKUP($D117,metadata!$B$2:$S$451,5,FALSE)</f>
        <v>y-askfordata</v>
      </c>
      <c r="I117" t="str">
        <f>VLOOKUP($D117,metadata!$B$2:$S$451,6,FALSE)</f>
        <v>a</v>
      </c>
      <c r="J117" t="str">
        <f>VLOOKUP($D117,metadata!$B$2:$S$451,7,FALSE)</f>
        <v>i</v>
      </c>
      <c r="K117">
        <f>VLOOKUP($D117,metadata!$B$2:$S$451,8,FALSE)</f>
        <v>22</v>
      </c>
      <c r="L117">
        <f>VLOOKUP($D117,metadata!$B$2:$S$451,9,FALSE)</f>
        <v>16</v>
      </c>
      <c r="M117" t="str">
        <f>VLOOKUP($D117,metadata!$B$2:$S$451,10,FALSE)</f>
        <v/>
      </c>
      <c r="N117" t="str">
        <f>VLOOKUP($D117,metadata!$B$2:$S$451,11,FALSE)</f>
        <v>Wyeomyia smithii</v>
      </c>
      <c r="O117" t="str">
        <f>VLOOKUP($D117,metadata!$B$2:$S$451,12,FALSE)</f>
        <v>diptera</v>
      </c>
      <c r="P117" t="str">
        <f>VLOOKUP($D117,metadata!$B$2:$S$451,13,FALSE)</f>
        <v/>
      </c>
      <c r="Q117" t="str">
        <f>VLOOKUP($D117,metadata!$B$2:$S$451,14,FALSE)</f>
        <v/>
      </c>
      <c r="R117" t="str">
        <f>VLOOKUP($D117,metadata!$B$2:$S$451,15,FALSE)</f>
        <v/>
      </c>
      <c r="S117" t="str">
        <f>VLOOKUP($D117,metadata!$B$2:$S$451,16,FALSE)</f>
        <v/>
      </c>
      <c r="T117" t="str">
        <f>VLOOKUP($D117,metadata!$B$2:$S$451,17,FALSE)</f>
        <v/>
      </c>
      <c r="U117" t="str">
        <f>VLOOKUP($D117,metadata!$B$2:$S$451,18,FALSE)</f>
        <v/>
      </c>
      <c r="V117" t="str">
        <f>VLOOKUP($D117,metadata!$B$2:$Z$451,19,FALSE)</f>
        <v/>
      </c>
      <c r="W117" t="str">
        <f>VLOOKUP($D117,metadata!$B$2:$Z$451,20,FALSE)</f>
        <v/>
      </c>
      <c r="X117" t="str">
        <f>VLOOKUP($D117,metadata!$B$2:$Z$451,21,FALSE)</f>
        <v/>
      </c>
      <c r="Y117" t="str">
        <f>VLOOKUP($D117,metadata!$B$2:$Z$451,22,FALSE)</f>
        <v/>
      </c>
      <c r="Z117" t="str">
        <f>VLOOKUP($D117,metadata!$B$2:$Z$451,23,FALSE)</f>
        <v/>
      </c>
      <c r="AA117" t="str">
        <f>VLOOKUP($D117,metadata!$B$2:$Z$451,24,FALSE)</f>
        <v/>
      </c>
      <c r="AB117" t="str">
        <f>VLOOKUP($D117,metadata!$B$2:$Z$451,25,FALSE)</f>
        <v/>
      </c>
      <c r="AF117" t="str">
        <f t="shared" si="3"/>
        <v>NA</v>
      </c>
    </row>
    <row r="118" spans="1:32" hidden="1" x14ac:dyDescent="0.3">
      <c r="A118">
        <f>A117+metadata!J117</f>
        <v>702</v>
      </c>
      <c r="B118" t="str">
        <f>metadata!B118</f>
        <v>17-WA</v>
      </c>
      <c r="C118">
        <v>117</v>
      </c>
      <c r="D118" s="4" t="str">
        <f t="shared" si="2"/>
        <v>2-</v>
      </c>
      <c r="E118" t="str">
        <f>VLOOKUP($D118,metadata!$B$2:$S$451,2,FALSE)</f>
        <v>BRADSHAW, WE</v>
      </c>
      <c r="F118" t="str">
        <f>VLOOKUP($D118,metadata!$B$2:$S$451,3,FALSE)</f>
        <v>GEOGRAPHY OF PHOTOPERIODIC RESPONSE IN DIAPAUSING MOSQUITO</v>
      </c>
      <c r="G118" t="str">
        <f>VLOOKUP($D118,metadata!$B$2:$S$451,4,FALSE)</f>
        <v>10.1038/262384b0</v>
      </c>
      <c r="H118" t="str">
        <f>VLOOKUP($D118,metadata!$B$2:$S$451,5,FALSE)</f>
        <v>y-askfordata</v>
      </c>
      <c r="I118" t="str">
        <f>VLOOKUP($D118,metadata!$B$2:$S$451,6,FALSE)</f>
        <v>a</v>
      </c>
      <c r="J118" t="str">
        <f>VLOOKUP($D118,metadata!$B$2:$S$451,7,FALSE)</f>
        <v>i</v>
      </c>
      <c r="K118">
        <f>VLOOKUP($D118,metadata!$B$2:$S$451,8,FALSE)</f>
        <v>22</v>
      </c>
      <c r="L118">
        <f>VLOOKUP($D118,metadata!$B$2:$S$451,9,FALSE)</f>
        <v>16</v>
      </c>
      <c r="M118" t="str">
        <f>VLOOKUP($D118,metadata!$B$2:$S$451,10,FALSE)</f>
        <v/>
      </c>
      <c r="N118" t="str">
        <f>VLOOKUP($D118,metadata!$B$2:$S$451,11,FALSE)</f>
        <v>Wyeomyia smithii</v>
      </c>
      <c r="O118" t="str">
        <f>VLOOKUP($D118,metadata!$B$2:$S$451,12,FALSE)</f>
        <v>diptera</v>
      </c>
      <c r="P118" t="str">
        <f>VLOOKUP($D118,metadata!$B$2:$S$451,13,FALSE)</f>
        <v/>
      </c>
      <c r="Q118" t="str">
        <f>VLOOKUP($D118,metadata!$B$2:$S$451,14,FALSE)</f>
        <v/>
      </c>
      <c r="R118" t="str">
        <f>VLOOKUP($D118,metadata!$B$2:$S$451,15,FALSE)</f>
        <v/>
      </c>
      <c r="S118" t="str">
        <f>VLOOKUP($D118,metadata!$B$2:$S$451,16,FALSE)</f>
        <v/>
      </c>
      <c r="T118" t="str">
        <f>VLOOKUP($D118,metadata!$B$2:$S$451,17,FALSE)</f>
        <v/>
      </c>
      <c r="U118" t="str">
        <f>VLOOKUP($D118,metadata!$B$2:$S$451,18,FALSE)</f>
        <v/>
      </c>
      <c r="V118" t="str">
        <f>VLOOKUP($D118,metadata!$B$2:$Z$451,19,FALSE)</f>
        <v/>
      </c>
      <c r="W118" t="str">
        <f>VLOOKUP($D118,metadata!$B$2:$Z$451,20,FALSE)</f>
        <v/>
      </c>
      <c r="X118" t="str">
        <f>VLOOKUP($D118,metadata!$B$2:$Z$451,21,FALSE)</f>
        <v/>
      </c>
      <c r="Y118" t="str">
        <f>VLOOKUP($D118,metadata!$B$2:$Z$451,22,FALSE)</f>
        <v/>
      </c>
      <c r="Z118" t="str">
        <f>VLOOKUP($D118,metadata!$B$2:$Z$451,23,FALSE)</f>
        <v/>
      </c>
      <c r="AA118" t="str">
        <f>VLOOKUP($D118,metadata!$B$2:$Z$451,24,FALSE)</f>
        <v/>
      </c>
      <c r="AB118" t="str">
        <f>VLOOKUP($D118,metadata!$B$2:$Z$451,25,FALSE)</f>
        <v/>
      </c>
      <c r="AF118" t="str">
        <f t="shared" si="3"/>
        <v>NA</v>
      </c>
    </row>
    <row r="119" spans="1:32" hidden="1" x14ac:dyDescent="0.3">
      <c r="A119">
        <f>A118+metadata!J118</f>
        <v>710</v>
      </c>
      <c r="B119" t="str">
        <f>metadata!B119</f>
        <v>17-EN</v>
      </c>
      <c r="C119">
        <v>118</v>
      </c>
      <c r="D119" s="4" t="str">
        <f t="shared" si="2"/>
        <v>2-</v>
      </c>
      <c r="E119" t="str">
        <f>VLOOKUP($D119,metadata!$B$2:$S$451,2,FALSE)</f>
        <v>BRADSHAW, WE</v>
      </c>
      <c r="F119" t="str">
        <f>VLOOKUP($D119,metadata!$B$2:$S$451,3,FALSE)</f>
        <v>GEOGRAPHY OF PHOTOPERIODIC RESPONSE IN DIAPAUSING MOSQUITO</v>
      </c>
      <c r="G119" t="str">
        <f>VLOOKUP($D119,metadata!$B$2:$S$451,4,FALSE)</f>
        <v>10.1038/262384b0</v>
      </c>
      <c r="H119" t="str">
        <f>VLOOKUP($D119,metadata!$B$2:$S$451,5,FALSE)</f>
        <v>y-askfordata</v>
      </c>
      <c r="I119" t="str">
        <f>VLOOKUP($D119,metadata!$B$2:$S$451,6,FALSE)</f>
        <v>a</v>
      </c>
      <c r="J119" t="str">
        <f>VLOOKUP($D119,metadata!$B$2:$S$451,7,FALSE)</f>
        <v>i</v>
      </c>
      <c r="K119">
        <f>VLOOKUP($D119,metadata!$B$2:$S$451,8,FALSE)</f>
        <v>22</v>
      </c>
      <c r="L119">
        <f>VLOOKUP($D119,metadata!$B$2:$S$451,9,FALSE)</f>
        <v>16</v>
      </c>
      <c r="M119" t="str">
        <f>VLOOKUP($D119,metadata!$B$2:$S$451,10,FALSE)</f>
        <v/>
      </c>
      <c r="N119" t="str">
        <f>VLOOKUP($D119,metadata!$B$2:$S$451,11,FALSE)</f>
        <v>Wyeomyia smithii</v>
      </c>
      <c r="O119" t="str">
        <f>VLOOKUP($D119,metadata!$B$2:$S$451,12,FALSE)</f>
        <v>diptera</v>
      </c>
      <c r="P119" t="str">
        <f>VLOOKUP($D119,metadata!$B$2:$S$451,13,FALSE)</f>
        <v/>
      </c>
      <c r="Q119" t="str">
        <f>VLOOKUP($D119,metadata!$B$2:$S$451,14,FALSE)</f>
        <v/>
      </c>
      <c r="R119" t="str">
        <f>VLOOKUP($D119,metadata!$B$2:$S$451,15,FALSE)</f>
        <v/>
      </c>
      <c r="S119" t="str">
        <f>VLOOKUP($D119,metadata!$B$2:$S$451,16,FALSE)</f>
        <v/>
      </c>
      <c r="T119" t="str">
        <f>VLOOKUP($D119,metadata!$B$2:$S$451,17,FALSE)</f>
        <v/>
      </c>
      <c r="U119" t="str">
        <f>VLOOKUP($D119,metadata!$B$2:$S$451,18,FALSE)</f>
        <v/>
      </c>
      <c r="V119" t="str">
        <f>VLOOKUP($D119,metadata!$B$2:$Z$451,19,FALSE)</f>
        <v/>
      </c>
      <c r="W119" t="str">
        <f>VLOOKUP($D119,metadata!$B$2:$Z$451,20,FALSE)</f>
        <v/>
      </c>
      <c r="X119" t="str">
        <f>VLOOKUP($D119,metadata!$B$2:$Z$451,21,FALSE)</f>
        <v/>
      </c>
      <c r="Y119" t="str">
        <f>VLOOKUP($D119,metadata!$B$2:$Z$451,22,FALSE)</f>
        <v/>
      </c>
      <c r="Z119" t="str">
        <f>VLOOKUP($D119,metadata!$B$2:$Z$451,23,FALSE)</f>
        <v/>
      </c>
      <c r="AA119" t="str">
        <f>VLOOKUP($D119,metadata!$B$2:$Z$451,24,FALSE)</f>
        <v/>
      </c>
      <c r="AB119" t="str">
        <f>VLOOKUP($D119,metadata!$B$2:$Z$451,25,FALSE)</f>
        <v/>
      </c>
      <c r="AF119" t="str">
        <f t="shared" si="3"/>
        <v>NA</v>
      </c>
    </row>
    <row r="120" spans="1:32" hidden="1" x14ac:dyDescent="0.3">
      <c r="A120">
        <f>A119+metadata!J119</f>
        <v>716</v>
      </c>
      <c r="B120" t="str">
        <f>metadata!B120</f>
        <v>17-KU</v>
      </c>
      <c r="C120">
        <v>119</v>
      </c>
      <c r="D120" s="4" t="str">
        <f t="shared" si="2"/>
        <v>2-</v>
      </c>
      <c r="E120" t="str">
        <f>VLOOKUP($D120,metadata!$B$2:$S$451,2,FALSE)</f>
        <v>BRADSHAW, WE</v>
      </c>
      <c r="F120" t="str">
        <f>VLOOKUP($D120,metadata!$B$2:$S$451,3,FALSE)</f>
        <v>GEOGRAPHY OF PHOTOPERIODIC RESPONSE IN DIAPAUSING MOSQUITO</v>
      </c>
      <c r="G120" t="str">
        <f>VLOOKUP($D120,metadata!$B$2:$S$451,4,FALSE)</f>
        <v>10.1038/262384b0</v>
      </c>
      <c r="H120" t="str">
        <f>VLOOKUP($D120,metadata!$B$2:$S$451,5,FALSE)</f>
        <v>y-askfordata</v>
      </c>
      <c r="I120" t="str">
        <f>VLOOKUP($D120,metadata!$B$2:$S$451,6,FALSE)</f>
        <v>a</v>
      </c>
      <c r="J120" t="str">
        <f>VLOOKUP($D120,metadata!$B$2:$S$451,7,FALSE)</f>
        <v>i</v>
      </c>
      <c r="K120">
        <f>VLOOKUP($D120,metadata!$B$2:$S$451,8,FALSE)</f>
        <v>22</v>
      </c>
      <c r="L120">
        <f>VLOOKUP($D120,metadata!$B$2:$S$451,9,FALSE)</f>
        <v>16</v>
      </c>
      <c r="M120" t="str">
        <f>VLOOKUP($D120,metadata!$B$2:$S$451,10,FALSE)</f>
        <v/>
      </c>
      <c r="N120" t="str">
        <f>VLOOKUP($D120,metadata!$B$2:$S$451,11,FALSE)</f>
        <v>Wyeomyia smithii</v>
      </c>
      <c r="O120" t="str">
        <f>VLOOKUP($D120,metadata!$B$2:$S$451,12,FALSE)</f>
        <v>diptera</v>
      </c>
      <c r="P120" t="str">
        <f>VLOOKUP($D120,metadata!$B$2:$S$451,13,FALSE)</f>
        <v/>
      </c>
      <c r="Q120" t="str">
        <f>VLOOKUP($D120,metadata!$B$2:$S$451,14,FALSE)</f>
        <v/>
      </c>
      <c r="R120" t="str">
        <f>VLOOKUP($D120,metadata!$B$2:$S$451,15,FALSE)</f>
        <v/>
      </c>
      <c r="S120" t="str">
        <f>VLOOKUP($D120,metadata!$B$2:$S$451,16,FALSE)</f>
        <v/>
      </c>
      <c r="T120" t="str">
        <f>VLOOKUP($D120,metadata!$B$2:$S$451,17,FALSE)</f>
        <v/>
      </c>
      <c r="U120" t="str">
        <f>VLOOKUP($D120,metadata!$B$2:$S$451,18,FALSE)</f>
        <v/>
      </c>
      <c r="V120" t="str">
        <f>VLOOKUP($D120,metadata!$B$2:$Z$451,19,FALSE)</f>
        <v/>
      </c>
      <c r="W120" t="str">
        <f>VLOOKUP($D120,metadata!$B$2:$Z$451,20,FALSE)</f>
        <v/>
      </c>
      <c r="X120" t="str">
        <f>VLOOKUP($D120,metadata!$B$2:$Z$451,21,FALSE)</f>
        <v/>
      </c>
      <c r="Y120" t="str">
        <f>VLOOKUP($D120,metadata!$B$2:$Z$451,22,FALSE)</f>
        <v/>
      </c>
      <c r="Z120" t="str">
        <f>VLOOKUP($D120,metadata!$B$2:$Z$451,23,FALSE)</f>
        <v/>
      </c>
      <c r="AA120" t="str">
        <f>VLOOKUP($D120,metadata!$B$2:$Z$451,24,FALSE)</f>
        <v/>
      </c>
      <c r="AB120" t="str">
        <f>VLOOKUP($D120,metadata!$B$2:$Z$451,25,FALSE)</f>
        <v/>
      </c>
      <c r="AF120" t="str">
        <f t="shared" si="3"/>
        <v>NA</v>
      </c>
    </row>
    <row r="121" spans="1:32" hidden="1" x14ac:dyDescent="0.3">
      <c r="A121">
        <f>A120+metadata!J120</f>
        <v>722</v>
      </c>
      <c r="B121" t="str">
        <f>metadata!B121</f>
        <v>17-SA</v>
      </c>
      <c r="C121">
        <v>120</v>
      </c>
      <c r="D121" s="4" t="str">
        <f t="shared" si="2"/>
        <v>2-</v>
      </c>
      <c r="E121" t="str">
        <f>VLOOKUP($D121,metadata!$B$2:$S$451,2,FALSE)</f>
        <v>BRADSHAW, WE</v>
      </c>
      <c r="F121" t="str">
        <f>VLOOKUP($D121,metadata!$B$2:$S$451,3,FALSE)</f>
        <v>GEOGRAPHY OF PHOTOPERIODIC RESPONSE IN DIAPAUSING MOSQUITO</v>
      </c>
      <c r="G121" t="str">
        <f>VLOOKUP($D121,metadata!$B$2:$S$451,4,FALSE)</f>
        <v>10.1038/262384b0</v>
      </c>
      <c r="H121" t="str">
        <f>VLOOKUP($D121,metadata!$B$2:$S$451,5,FALSE)</f>
        <v>y-askfordata</v>
      </c>
      <c r="I121" t="str">
        <f>VLOOKUP($D121,metadata!$B$2:$S$451,6,FALSE)</f>
        <v>a</v>
      </c>
      <c r="J121" t="str">
        <f>VLOOKUP($D121,metadata!$B$2:$S$451,7,FALSE)</f>
        <v>i</v>
      </c>
      <c r="K121">
        <f>VLOOKUP($D121,metadata!$B$2:$S$451,8,FALSE)</f>
        <v>22</v>
      </c>
      <c r="L121">
        <f>VLOOKUP($D121,metadata!$B$2:$S$451,9,FALSE)</f>
        <v>16</v>
      </c>
      <c r="M121" t="str">
        <f>VLOOKUP($D121,metadata!$B$2:$S$451,10,FALSE)</f>
        <v/>
      </c>
      <c r="N121" t="str">
        <f>VLOOKUP($D121,metadata!$B$2:$S$451,11,FALSE)</f>
        <v>Wyeomyia smithii</v>
      </c>
      <c r="O121" t="str">
        <f>VLOOKUP($D121,metadata!$B$2:$S$451,12,FALSE)</f>
        <v>diptera</v>
      </c>
      <c r="P121" t="str">
        <f>VLOOKUP($D121,metadata!$B$2:$S$451,13,FALSE)</f>
        <v/>
      </c>
      <c r="Q121" t="str">
        <f>VLOOKUP($D121,metadata!$B$2:$S$451,14,FALSE)</f>
        <v/>
      </c>
      <c r="R121" t="str">
        <f>VLOOKUP($D121,metadata!$B$2:$S$451,15,FALSE)</f>
        <v/>
      </c>
      <c r="S121" t="str">
        <f>VLOOKUP($D121,metadata!$B$2:$S$451,16,FALSE)</f>
        <v/>
      </c>
      <c r="T121" t="str">
        <f>VLOOKUP($D121,metadata!$B$2:$S$451,17,FALSE)</f>
        <v/>
      </c>
      <c r="U121" t="str">
        <f>VLOOKUP($D121,metadata!$B$2:$S$451,18,FALSE)</f>
        <v/>
      </c>
      <c r="V121" t="str">
        <f>VLOOKUP($D121,metadata!$B$2:$Z$451,19,FALSE)</f>
        <v/>
      </c>
      <c r="W121" t="str">
        <f>VLOOKUP($D121,metadata!$B$2:$Z$451,20,FALSE)</f>
        <v/>
      </c>
      <c r="X121" t="str">
        <f>VLOOKUP($D121,metadata!$B$2:$Z$451,21,FALSE)</f>
        <v/>
      </c>
      <c r="Y121" t="str">
        <f>VLOOKUP($D121,metadata!$B$2:$Z$451,22,FALSE)</f>
        <v/>
      </c>
      <c r="Z121" t="str">
        <f>VLOOKUP($D121,metadata!$B$2:$Z$451,23,FALSE)</f>
        <v/>
      </c>
      <c r="AA121" t="str">
        <f>VLOOKUP($D121,metadata!$B$2:$Z$451,24,FALSE)</f>
        <v/>
      </c>
      <c r="AB121" t="str">
        <f>VLOOKUP($D121,metadata!$B$2:$Z$451,25,FALSE)</f>
        <v/>
      </c>
      <c r="AF121" t="str">
        <f t="shared" si="3"/>
        <v>NA</v>
      </c>
    </row>
    <row r="122" spans="1:32" hidden="1" x14ac:dyDescent="0.3">
      <c r="A122">
        <f>A121+metadata!J121</f>
        <v>729</v>
      </c>
      <c r="B122" t="str">
        <f>metadata!B122</f>
        <v>17-ME</v>
      </c>
      <c r="C122">
        <v>121</v>
      </c>
      <c r="D122" s="4" t="str">
        <f t="shared" si="2"/>
        <v>2-</v>
      </c>
      <c r="E122" t="str">
        <f>VLOOKUP($D122,metadata!$B$2:$S$451,2,FALSE)</f>
        <v>BRADSHAW, WE</v>
      </c>
      <c r="F122" t="str">
        <f>VLOOKUP($D122,metadata!$B$2:$S$451,3,FALSE)</f>
        <v>GEOGRAPHY OF PHOTOPERIODIC RESPONSE IN DIAPAUSING MOSQUITO</v>
      </c>
      <c r="G122" t="str">
        <f>VLOOKUP($D122,metadata!$B$2:$S$451,4,FALSE)</f>
        <v>10.1038/262384b0</v>
      </c>
      <c r="H122" t="str">
        <f>VLOOKUP($D122,metadata!$B$2:$S$451,5,FALSE)</f>
        <v>y-askfordata</v>
      </c>
      <c r="I122" t="str">
        <f>VLOOKUP($D122,metadata!$B$2:$S$451,6,FALSE)</f>
        <v>a</v>
      </c>
      <c r="J122" t="str">
        <f>VLOOKUP($D122,metadata!$B$2:$S$451,7,FALSE)</f>
        <v>i</v>
      </c>
      <c r="K122">
        <f>VLOOKUP($D122,metadata!$B$2:$S$451,8,FALSE)</f>
        <v>22</v>
      </c>
      <c r="L122">
        <f>VLOOKUP($D122,metadata!$B$2:$S$451,9,FALSE)</f>
        <v>16</v>
      </c>
      <c r="M122" t="str">
        <f>VLOOKUP($D122,metadata!$B$2:$S$451,10,FALSE)</f>
        <v/>
      </c>
      <c r="N122" t="str">
        <f>VLOOKUP($D122,metadata!$B$2:$S$451,11,FALSE)</f>
        <v>Wyeomyia smithii</v>
      </c>
      <c r="O122" t="str">
        <f>VLOOKUP($D122,metadata!$B$2:$S$451,12,FALSE)</f>
        <v>diptera</v>
      </c>
      <c r="P122" t="str">
        <f>VLOOKUP($D122,metadata!$B$2:$S$451,13,FALSE)</f>
        <v/>
      </c>
      <c r="Q122" t="str">
        <f>VLOOKUP($D122,metadata!$B$2:$S$451,14,FALSE)</f>
        <v/>
      </c>
      <c r="R122" t="str">
        <f>VLOOKUP($D122,metadata!$B$2:$S$451,15,FALSE)</f>
        <v/>
      </c>
      <c r="S122" t="str">
        <f>VLOOKUP($D122,metadata!$B$2:$S$451,16,FALSE)</f>
        <v/>
      </c>
      <c r="T122" t="str">
        <f>VLOOKUP($D122,metadata!$B$2:$S$451,17,FALSE)</f>
        <v/>
      </c>
      <c r="U122" t="str">
        <f>VLOOKUP($D122,metadata!$B$2:$S$451,18,FALSE)</f>
        <v/>
      </c>
      <c r="V122" t="str">
        <f>VLOOKUP($D122,metadata!$B$2:$Z$451,19,FALSE)</f>
        <v/>
      </c>
      <c r="W122" t="str">
        <f>VLOOKUP($D122,metadata!$B$2:$Z$451,20,FALSE)</f>
        <v/>
      </c>
      <c r="X122" t="str">
        <f>VLOOKUP($D122,metadata!$B$2:$Z$451,21,FALSE)</f>
        <v/>
      </c>
      <c r="Y122" t="str">
        <f>VLOOKUP($D122,metadata!$B$2:$Z$451,22,FALSE)</f>
        <v/>
      </c>
      <c r="Z122" t="str">
        <f>VLOOKUP($D122,metadata!$B$2:$Z$451,23,FALSE)</f>
        <v/>
      </c>
      <c r="AA122" t="str">
        <f>VLOOKUP($D122,metadata!$B$2:$Z$451,24,FALSE)</f>
        <v/>
      </c>
      <c r="AB122" t="str">
        <f>VLOOKUP($D122,metadata!$B$2:$Z$451,25,FALSE)</f>
        <v/>
      </c>
      <c r="AF122" t="str">
        <f t="shared" si="3"/>
        <v>NA</v>
      </c>
    </row>
    <row r="123" spans="1:32" hidden="1" x14ac:dyDescent="0.3">
      <c r="A123">
        <f>A122+metadata!J122</f>
        <v>735</v>
      </c>
      <c r="B123" t="str">
        <f>metadata!B123</f>
        <v>17-MO</v>
      </c>
      <c r="C123">
        <v>122</v>
      </c>
      <c r="D123" s="4" t="str">
        <f t="shared" si="2"/>
        <v>2-</v>
      </c>
      <c r="E123" t="str">
        <f>VLOOKUP($D123,metadata!$B$2:$S$451,2,FALSE)</f>
        <v>BRADSHAW, WE</v>
      </c>
      <c r="F123" t="str">
        <f>VLOOKUP($D123,metadata!$B$2:$S$451,3,FALSE)</f>
        <v>GEOGRAPHY OF PHOTOPERIODIC RESPONSE IN DIAPAUSING MOSQUITO</v>
      </c>
      <c r="G123" t="str">
        <f>VLOOKUP($D123,metadata!$B$2:$S$451,4,FALSE)</f>
        <v>10.1038/262384b0</v>
      </c>
      <c r="H123" t="str">
        <f>VLOOKUP($D123,metadata!$B$2:$S$451,5,FALSE)</f>
        <v>y-askfordata</v>
      </c>
      <c r="I123" t="str">
        <f>VLOOKUP($D123,metadata!$B$2:$S$451,6,FALSE)</f>
        <v>a</v>
      </c>
      <c r="J123" t="str">
        <f>VLOOKUP($D123,metadata!$B$2:$S$451,7,FALSE)</f>
        <v>i</v>
      </c>
      <c r="K123">
        <f>VLOOKUP($D123,metadata!$B$2:$S$451,8,FALSE)</f>
        <v>22</v>
      </c>
      <c r="L123">
        <f>VLOOKUP($D123,metadata!$B$2:$S$451,9,FALSE)</f>
        <v>16</v>
      </c>
      <c r="M123" t="str">
        <f>VLOOKUP($D123,metadata!$B$2:$S$451,10,FALSE)</f>
        <v/>
      </c>
      <c r="N123" t="str">
        <f>VLOOKUP($D123,metadata!$B$2:$S$451,11,FALSE)</f>
        <v>Wyeomyia smithii</v>
      </c>
      <c r="O123" t="str">
        <f>VLOOKUP($D123,metadata!$B$2:$S$451,12,FALSE)</f>
        <v>diptera</v>
      </c>
      <c r="P123" t="str">
        <f>VLOOKUP($D123,metadata!$B$2:$S$451,13,FALSE)</f>
        <v/>
      </c>
      <c r="Q123" t="str">
        <f>VLOOKUP($D123,metadata!$B$2:$S$451,14,FALSE)</f>
        <v/>
      </c>
      <c r="R123" t="str">
        <f>VLOOKUP($D123,metadata!$B$2:$S$451,15,FALSE)</f>
        <v/>
      </c>
      <c r="S123" t="str">
        <f>VLOOKUP($D123,metadata!$B$2:$S$451,16,FALSE)</f>
        <v/>
      </c>
      <c r="T123" t="str">
        <f>VLOOKUP($D123,metadata!$B$2:$S$451,17,FALSE)</f>
        <v/>
      </c>
      <c r="U123" t="str">
        <f>VLOOKUP($D123,metadata!$B$2:$S$451,18,FALSE)</f>
        <v/>
      </c>
      <c r="V123" t="str">
        <f>VLOOKUP($D123,metadata!$B$2:$Z$451,19,FALSE)</f>
        <v/>
      </c>
      <c r="W123" t="str">
        <f>VLOOKUP($D123,metadata!$B$2:$Z$451,20,FALSE)</f>
        <v/>
      </c>
      <c r="X123" t="str">
        <f>VLOOKUP($D123,metadata!$B$2:$Z$451,21,FALSE)</f>
        <v/>
      </c>
      <c r="Y123" t="str">
        <f>VLOOKUP($D123,metadata!$B$2:$Z$451,22,FALSE)</f>
        <v/>
      </c>
      <c r="Z123" t="str">
        <f>VLOOKUP($D123,metadata!$B$2:$Z$451,23,FALSE)</f>
        <v/>
      </c>
      <c r="AA123" t="str">
        <f>VLOOKUP($D123,metadata!$B$2:$Z$451,24,FALSE)</f>
        <v/>
      </c>
      <c r="AB123" t="str">
        <f>VLOOKUP($D123,metadata!$B$2:$Z$451,25,FALSE)</f>
        <v/>
      </c>
      <c r="AF123" t="str">
        <f t="shared" si="3"/>
        <v>NA</v>
      </c>
    </row>
    <row r="124" spans="1:32" hidden="1" x14ac:dyDescent="0.3">
      <c r="A124">
        <f>A123+metadata!J123</f>
        <v>741</v>
      </c>
      <c r="B124" t="str">
        <f>metadata!B124</f>
        <v>17-HA</v>
      </c>
      <c r="C124">
        <v>123</v>
      </c>
      <c r="D124" s="4" t="str">
        <f t="shared" si="2"/>
        <v>2-</v>
      </c>
      <c r="E124" t="str">
        <f>VLOOKUP($D124,metadata!$B$2:$S$451,2,FALSE)</f>
        <v>BRADSHAW, WE</v>
      </c>
      <c r="F124" t="str">
        <f>VLOOKUP($D124,metadata!$B$2:$S$451,3,FALSE)</f>
        <v>GEOGRAPHY OF PHOTOPERIODIC RESPONSE IN DIAPAUSING MOSQUITO</v>
      </c>
      <c r="G124" t="str">
        <f>VLOOKUP($D124,metadata!$B$2:$S$451,4,FALSE)</f>
        <v>10.1038/262384b0</v>
      </c>
      <c r="H124" t="str">
        <f>VLOOKUP($D124,metadata!$B$2:$S$451,5,FALSE)</f>
        <v>y-askfordata</v>
      </c>
      <c r="I124" t="str">
        <f>VLOOKUP($D124,metadata!$B$2:$S$451,6,FALSE)</f>
        <v>a</v>
      </c>
      <c r="J124" t="str">
        <f>VLOOKUP($D124,metadata!$B$2:$S$451,7,FALSE)</f>
        <v>i</v>
      </c>
      <c r="K124">
        <f>VLOOKUP($D124,metadata!$B$2:$S$451,8,FALSE)</f>
        <v>22</v>
      </c>
      <c r="L124">
        <f>VLOOKUP($D124,metadata!$B$2:$S$451,9,FALSE)</f>
        <v>16</v>
      </c>
      <c r="M124" t="str">
        <f>VLOOKUP($D124,metadata!$B$2:$S$451,10,FALSE)</f>
        <v/>
      </c>
      <c r="N124" t="str">
        <f>VLOOKUP($D124,metadata!$B$2:$S$451,11,FALSE)</f>
        <v>Wyeomyia smithii</v>
      </c>
      <c r="O124" t="str">
        <f>VLOOKUP($D124,metadata!$B$2:$S$451,12,FALSE)</f>
        <v>diptera</v>
      </c>
      <c r="P124" t="str">
        <f>VLOOKUP($D124,metadata!$B$2:$S$451,13,FALSE)</f>
        <v/>
      </c>
      <c r="Q124" t="str">
        <f>VLOOKUP($D124,metadata!$B$2:$S$451,14,FALSE)</f>
        <v/>
      </c>
      <c r="R124" t="str">
        <f>VLOOKUP($D124,metadata!$B$2:$S$451,15,FALSE)</f>
        <v/>
      </c>
      <c r="S124" t="str">
        <f>VLOOKUP($D124,metadata!$B$2:$S$451,16,FALSE)</f>
        <v/>
      </c>
      <c r="T124" t="str">
        <f>VLOOKUP($D124,metadata!$B$2:$S$451,17,FALSE)</f>
        <v/>
      </c>
      <c r="U124" t="str">
        <f>VLOOKUP($D124,metadata!$B$2:$S$451,18,FALSE)</f>
        <v/>
      </c>
      <c r="V124" t="str">
        <f>VLOOKUP($D124,metadata!$B$2:$Z$451,19,FALSE)</f>
        <v/>
      </c>
      <c r="W124" t="str">
        <f>VLOOKUP($D124,metadata!$B$2:$Z$451,20,FALSE)</f>
        <v/>
      </c>
      <c r="X124" t="str">
        <f>VLOOKUP($D124,metadata!$B$2:$Z$451,21,FALSE)</f>
        <v/>
      </c>
      <c r="Y124" t="str">
        <f>VLOOKUP($D124,metadata!$B$2:$Z$451,22,FALSE)</f>
        <v/>
      </c>
      <c r="Z124" t="str">
        <f>VLOOKUP($D124,metadata!$B$2:$Z$451,23,FALSE)</f>
        <v/>
      </c>
      <c r="AA124" t="str">
        <f>VLOOKUP($D124,metadata!$B$2:$Z$451,24,FALSE)</f>
        <v/>
      </c>
      <c r="AB124" t="str">
        <f>VLOOKUP($D124,metadata!$B$2:$Z$451,25,FALSE)</f>
        <v/>
      </c>
      <c r="AF124" t="str">
        <f t="shared" si="3"/>
        <v>NA</v>
      </c>
    </row>
    <row r="125" spans="1:32" hidden="1" x14ac:dyDescent="0.3">
      <c r="A125">
        <f>A124+metadata!J124</f>
        <v>748</v>
      </c>
      <c r="B125" t="str">
        <f>metadata!B125</f>
        <v>17-TU</v>
      </c>
      <c r="C125">
        <v>124</v>
      </c>
      <c r="D125" s="4" t="str">
        <f t="shared" si="2"/>
        <v>2-</v>
      </c>
      <c r="E125" t="str">
        <f>VLOOKUP($D125,metadata!$B$2:$S$451,2,FALSE)</f>
        <v>BRADSHAW, WE</v>
      </c>
      <c r="F125" t="str">
        <f>VLOOKUP($D125,metadata!$B$2:$S$451,3,FALSE)</f>
        <v>GEOGRAPHY OF PHOTOPERIODIC RESPONSE IN DIAPAUSING MOSQUITO</v>
      </c>
      <c r="G125" t="str">
        <f>VLOOKUP($D125,metadata!$B$2:$S$451,4,FALSE)</f>
        <v>10.1038/262384b0</v>
      </c>
      <c r="H125" t="str">
        <f>VLOOKUP($D125,metadata!$B$2:$S$451,5,FALSE)</f>
        <v>y-askfordata</v>
      </c>
      <c r="I125" t="str">
        <f>VLOOKUP($D125,metadata!$B$2:$S$451,6,FALSE)</f>
        <v>a</v>
      </c>
      <c r="J125" t="str">
        <f>VLOOKUP($D125,metadata!$B$2:$S$451,7,FALSE)</f>
        <v>i</v>
      </c>
      <c r="K125">
        <f>VLOOKUP($D125,metadata!$B$2:$S$451,8,FALSE)</f>
        <v>22</v>
      </c>
      <c r="L125">
        <f>VLOOKUP($D125,metadata!$B$2:$S$451,9,FALSE)</f>
        <v>16</v>
      </c>
      <c r="M125" t="str">
        <f>VLOOKUP($D125,metadata!$B$2:$S$451,10,FALSE)</f>
        <v/>
      </c>
      <c r="N125" t="str">
        <f>VLOOKUP($D125,metadata!$B$2:$S$451,11,FALSE)</f>
        <v>Wyeomyia smithii</v>
      </c>
      <c r="O125" t="str">
        <f>VLOOKUP($D125,metadata!$B$2:$S$451,12,FALSE)</f>
        <v>diptera</v>
      </c>
      <c r="P125" t="str">
        <f>VLOOKUP($D125,metadata!$B$2:$S$451,13,FALSE)</f>
        <v/>
      </c>
      <c r="Q125" t="str">
        <f>VLOOKUP($D125,metadata!$B$2:$S$451,14,FALSE)</f>
        <v/>
      </c>
      <c r="R125" t="str">
        <f>VLOOKUP($D125,metadata!$B$2:$S$451,15,FALSE)</f>
        <v/>
      </c>
      <c r="S125" t="str">
        <f>VLOOKUP($D125,metadata!$B$2:$S$451,16,FALSE)</f>
        <v/>
      </c>
      <c r="T125" t="str">
        <f>VLOOKUP($D125,metadata!$B$2:$S$451,17,FALSE)</f>
        <v/>
      </c>
      <c r="U125" t="str">
        <f>VLOOKUP($D125,metadata!$B$2:$S$451,18,FALSE)</f>
        <v/>
      </c>
      <c r="V125" t="str">
        <f>VLOOKUP($D125,metadata!$B$2:$Z$451,19,FALSE)</f>
        <v/>
      </c>
      <c r="W125" t="str">
        <f>VLOOKUP($D125,metadata!$B$2:$Z$451,20,FALSE)</f>
        <v/>
      </c>
      <c r="X125" t="str">
        <f>VLOOKUP($D125,metadata!$B$2:$Z$451,21,FALSE)</f>
        <v/>
      </c>
      <c r="Y125" t="str">
        <f>VLOOKUP($D125,metadata!$B$2:$Z$451,22,FALSE)</f>
        <v/>
      </c>
      <c r="Z125" t="str">
        <f>VLOOKUP($D125,metadata!$B$2:$Z$451,23,FALSE)</f>
        <v/>
      </c>
      <c r="AA125" t="str">
        <f>VLOOKUP($D125,metadata!$B$2:$Z$451,24,FALSE)</f>
        <v/>
      </c>
      <c r="AB125" t="str">
        <f>VLOOKUP($D125,metadata!$B$2:$Z$451,25,FALSE)</f>
        <v/>
      </c>
      <c r="AF125" t="str">
        <f t="shared" si="3"/>
        <v>NA</v>
      </c>
    </row>
    <row r="126" spans="1:32" hidden="1" x14ac:dyDescent="0.3">
      <c r="A126">
        <f>A125+metadata!J125</f>
        <v>755</v>
      </c>
      <c r="B126" t="str">
        <f>metadata!B126</f>
        <v>18-Mt. Palomar</v>
      </c>
      <c r="C126">
        <v>125</v>
      </c>
      <c r="D126" s="4" t="str">
        <f t="shared" si="2"/>
        <v>2-</v>
      </c>
      <c r="E126" t="str">
        <f>VLOOKUP($D126,metadata!$B$2:$S$451,2,FALSE)</f>
        <v>BRADSHAW, WE</v>
      </c>
      <c r="F126" t="str">
        <f>VLOOKUP($D126,metadata!$B$2:$S$451,3,FALSE)</f>
        <v>GEOGRAPHY OF PHOTOPERIODIC RESPONSE IN DIAPAUSING MOSQUITO</v>
      </c>
      <c r="G126" t="str">
        <f>VLOOKUP($D126,metadata!$B$2:$S$451,4,FALSE)</f>
        <v>10.1038/262384b0</v>
      </c>
      <c r="H126" t="str">
        <f>VLOOKUP($D126,metadata!$B$2:$S$451,5,FALSE)</f>
        <v>y-askfordata</v>
      </c>
      <c r="I126" t="str">
        <f>VLOOKUP($D126,metadata!$B$2:$S$451,6,FALSE)</f>
        <v>a</v>
      </c>
      <c r="J126" t="str">
        <f>VLOOKUP($D126,metadata!$B$2:$S$451,7,FALSE)</f>
        <v>i</v>
      </c>
      <c r="K126">
        <f>VLOOKUP($D126,metadata!$B$2:$S$451,8,FALSE)</f>
        <v>22</v>
      </c>
      <c r="L126">
        <f>VLOOKUP($D126,metadata!$B$2:$S$451,9,FALSE)</f>
        <v>16</v>
      </c>
      <c r="M126" t="str">
        <f>VLOOKUP($D126,metadata!$B$2:$S$451,10,FALSE)</f>
        <v/>
      </c>
      <c r="N126" t="str">
        <f>VLOOKUP($D126,metadata!$B$2:$S$451,11,FALSE)</f>
        <v>Wyeomyia smithii</v>
      </c>
      <c r="O126" t="str">
        <f>VLOOKUP($D126,metadata!$B$2:$S$451,12,FALSE)</f>
        <v>diptera</v>
      </c>
      <c r="P126" t="str">
        <f>VLOOKUP($D126,metadata!$B$2:$S$451,13,FALSE)</f>
        <v/>
      </c>
      <c r="Q126" t="str">
        <f>VLOOKUP($D126,metadata!$B$2:$S$451,14,FALSE)</f>
        <v/>
      </c>
      <c r="R126" t="str">
        <f>VLOOKUP($D126,metadata!$B$2:$S$451,15,FALSE)</f>
        <v/>
      </c>
      <c r="S126" t="str">
        <f>VLOOKUP($D126,metadata!$B$2:$S$451,16,FALSE)</f>
        <v/>
      </c>
      <c r="T126" t="str">
        <f>VLOOKUP($D126,metadata!$B$2:$S$451,17,FALSE)</f>
        <v/>
      </c>
      <c r="U126" t="str">
        <f>VLOOKUP($D126,metadata!$B$2:$S$451,18,FALSE)</f>
        <v/>
      </c>
      <c r="V126" t="str">
        <f>VLOOKUP($D126,metadata!$B$2:$Z$451,19,FALSE)</f>
        <v/>
      </c>
      <c r="W126" t="str">
        <f>VLOOKUP($D126,metadata!$B$2:$Z$451,20,FALSE)</f>
        <v/>
      </c>
      <c r="X126" t="str">
        <f>VLOOKUP($D126,metadata!$B$2:$Z$451,21,FALSE)</f>
        <v/>
      </c>
      <c r="Y126" t="str">
        <f>VLOOKUP($D126,metadata!$B$2:$Z$451,22,FALSE)</f>
        <v/>
      </c>
      <c r="Z126" t="str">
        <f>VLOOKUP($D126,metadata!$B$2:$Z$451,23,FALSE)</f>
        <v/>
      </c>
      <c r="AA126" t="str">
        <f>VLOOKUP($D126,metadata!$B$2:$Z$451,24,FALSE)</f>
        <v/>
      </c>
      <c r="AB126" t="str">
        <f>VLOOKUP($D126,metadata!$B$2:$Z$451,25,FALSE)</f>
        <v/>
      </c>
      <c r="AF126" t="str">
        <f t="shared" si="3"/>
        <v>NA</v>
      </c>
    </row>
    <row r="127" spans="1:32" hidden="1" x14ac:dyDescent="0.3">
      <c r="A127">
        <f>A126+metadata!J126</f>
        <v>755</v>
      </c>
      <c r="B127" t="str">
        <f>metadata!B127</f>
        <v>18-Lockwood</v>
      </c>
      <c r="C127">
        <v>126</v>
      </c>
      <c r="D127" s="4" t="str">
        <f t="shared" si="2"/>
        <v>2-</v>
      </c>
      <c r="E127" t="str">
        <f>VLOOKUP($D127,metadata!$B$2:$S$451,2,FALSE)</f>
        <v>BRADSHAW, WE</v>
      </c>
      <c r="F127" t="str">
        <f>VLOOKUP($D127,metadata!$B$2:$S$451,3,FALSE)</f>
        <v>GEOGRAPHY OF PHOTOPERIODIC RESPONSE IN DIAPAUSING MOSQUITO</v>
      </c>
      <c r="G127" t="str">
        <f>VLOOKUP($D127,metadata!$B$2:$S$451,4,FALSE)</f>
        <v>10.1038/262384b0</v>
      </c>
      <c r="H127" t="str">
        <f>VLOOKUP($D127,metadata!$B$2:$S$451,5,FALSE)</f>
        <v>y-askfordata</v>
      </c>
      <c r="I127" t="str">
        <f>VLOOKUP($D127,metadata!$B$2:$S$451,6,FALSE)</f>
        <v>a</v>
      </c>
      <c r="J127" t="str">
        <f>VLOOKUP($D127,metadata!$B$2:$S$451,7,FALSE)</f>
        <v>i</v>
      </c>
      <c r="K127">
        <f>VLOOKUP($D127,metadata!$B$2:$S$451,8,FALSE)</f>
        <v>22</v>
      </c>
      <c r="L127">
        <f>VLOOKUP($D127,metadata!$B$2:$S$451,9,FALSE)</f>
        <v>16</v>
      </c>
      <c r="M127" t="str">
        <f>VLOOKUP($D127,metadata!$B$2:$S$451,10,FALSE)</f>
        <v/>
      </c>
      <c r="N127" t="str">
        <f>VLOOKUP($D127,metadata!$B$2:$S$451,11,FALSE)</f>
        <v>Wyeomyia smithii</v>
      </c>
      <c r="O127" t="str">
        <f>VLOOKUP($D127,metadata!$B$2:$S$451,12,FALSE)</f>
        <v>diptera</v>
      </c>
      <c r="P127" t="str">
        <f>VLOOKUP($D127,metadata!$B$2:$S$451,13,FALSE)</f>
        <v/>
      </c>
      <c r="Q127" t="str">
        <f>VLOOKUP($D127,metadata!$B$2:$S$451,14,FALSE)</f>
        <v/>
      </c>
      <c r="R127" t="str">
        <f>VLOOKUP($D127,metadata!$B$2:$S$451,15,FALSE)</f>
        <v/>
      </c>
      <c r="S127" t="str">
        <f>VLOOKUP($D127,metadata!$B$2:$S$451,16,FALSE)</f>
        <v/>
      </c>
      <c r="T127" t="str">
        <f>VLOOKUP($D127,metadata!$B$2:$S$451,17,FALSE)</f>
        <v/>
      </c>
      <c r="U127" t="str">
        <f>VLOOKUP($D127,metadata!$B$2:$S$451,18,FALSE)</f>
        <v/>
      </c>
      <c r="V127" t="str">
        <f>VLOOKUP($D127,metadata!$B$2:$Z$451,19,FALSE)</f>
        <v/>
      </c>
      <c r="W127" t="str">
        <f>VLOOKUP($D127,metadata!$B$2:$Z$451,20,FALSE)</f>
        <v/>
      </c>
      <c r="X127" t="str">
        <f>VLOOKUP($D127,metadata!$B$2:$Z$451,21,FALSE)</f>
        <v/>
      </c>
      <c r="Y127" t="str">
        <f>VLOOKUP($D127,metadata!$B$2:$Z$451,22,FALSE)</f>
        <v/>
      </c>
      <c r="Z127" t="str">
        <f>VLOOKUP($D127,metadata!$B$2:$Z$451,23,FALSE)</f>
        <v/>
      </c>
      <c r="AA127" t="str">
        <f>VLOOKUP($D127,metadata!$B$2:$Z$451,24,FALSE)</f>
        <v/>
      </c>
      <c r="AB127" t="str">
        <f>VLOOKUP($D127,metadata!$B$2:$Z$451,25,FALSE)</f>
        <v/>
      </c>
      <c r="AF127" t="str">
        <f t="shared" si="3"/>
        <v>NA</v>
      </c>
    </row>
    <row r="128" spans="1:32" hidden="1" x14ac:dyDescent="0.3">
      <c r="A128">
        <f>A127+metadata!J127</f>
        <v>755</v>
      </c>
      <c r="B128" t="str">
        <f>metadata!B128</f>
        <v>18-Auburn</v>
      </c>
      <c r="C128">
        <v>127</v>
      </c>
      <c r="D128" s="4" t="str">
        <f t="shared" si="2"/>
        <v>2-</v>
      </c>
      <c r="E128" t="str">
        <f>VLOOKUP($D128,metadata!$B$2:$S$451,2,FALSE)</f>
        <v>BRADSHAW, WE</v>
      </c>
      <c r="F128" t="str">
        <f>VLOOKUP($D128,metadata!$B$2:$S$451,3,FALSE)</f>
        <v>GEOGRAPHY OF PHOTOPERIODIC RESPONSE IN DIAPAUSING MOSQUITO</v>
      </c>
      <c r="G128" t="str">
        <f>VLOOKUP($D128,metadata!$B$2:$S$451,4,FALSE)</f>
        <v>10.1038/262384b0</v>
      </c>
      <c r="H128" t="str">
        <f>VLOOKUP($D128,metadata!$B$2:$S$451,5,FALSE)</f>
        <v>y-askfordata</v>
      </c>
      <c r="I128" t="str">
        <f>VLOOKUP($D128,metadata!$B$2:$S$451,6,FALSE)</f>
        <v>a</v>
      </c>
      <c r="J128" t="str">
        <f>VLOOKUP($D128,metadata!$B$2:$S$451,7,FALSE)</f>
        <v>i</v>
      </c>
      <c r="K128">
        <f>VLOOKUP($D128,metadata!$B$2:$S$451,8,FALSE)</f>
        <v>22</v>
      </c>
      <c r="L128">
        <f>VLOOKUP($D128,metadata!$B$2:$S$451,9,FALSE)</f>
        <v>16</v>
      </c>
      <c r="M128" t="str">
        <f>VLOOKUP($D128,metadata!$B$2:$S$451,10,FALSE)</f>
        <v/>
      </c>
      <c r="N128" t="str">
        <f>VLOOKUP($D128,metadata!$B$2:$S$451,11,FALSE)</f>
        <v>Wyeomyia smithii</v>
      </c>
      <c r="O128" t="str">
        <f>VLOOKUP($D128,metadata!$B$2:$S$451,12,FALSE)</f>
        <v>diptera</v>
      </c>
      <c r="P128" t="str">
        <f>VLOOKUP($D128,metadata!$B$2:$S$451,13,FALSE)</f>
        <v/>
      </c>
      <c r="Q128" t="str">
        <f>VLOOKUP($D128,metadata!$B$2:$S$451,14,FALSE)</f>
        <v/>
      </c>
      <c r="R128" t="str">
        <f>VLOOKUP($D128,metadata!$B$2:$S$451,15,FALSE)</f>
        <v/>
      </c>
      <c r="S128" t="str">
        <f>VLOOKUP($D128,metadata!$B$2:$S$451,16,FALSE)</f>
        <v/>
      </c>
      <c r="T128" t="str">
        <f>VLOOKUP($D128,metadata!$B$2:$S$451,17,FALSE)</f>
        <v/>
      </c>
      <c r="U128" t="str">
        <f>VLOOKUP($D128,metadata!$B$2:$S$451,18,FALSE)</f>
        <v/>
      </c>
      <c r="V128" t="str">
        <f>VLOOKUP($D128,metadata!$B$2:$Z$451,19,FALSE)</f>
        <v/>
      </c>
      <c r="W128" t="str">
        <f>VLOOKUP($D128,metadata!$B$2:$Z$451,20,FALSE)</f>
        <v/>
      </c>
      <c r="X128" t="str">
        <f>VLOOKUP($D128,metadata!$B$2:$Z$451,21,FALSE)</f>
        <v/>
      </c>
      <c r="Y128" t="str">
        <f>VLOOKUP($D128,metadata!$B$2:$Z$451,22,FALSE)</f>
        <v/>
      </c>
      <c r="Z128" t="str">
        <f>VLOOKUP($D128,metadata!$B$2:$Z$451,23,FALSE)</f>
        <v/>
      </c>
      <c r="AA128" t="str">
        <f>VLOOKUP($D128,metadata!$B$2:$Z$451,24,FALSE)</f>
        <v/>
      </c>
      <c r="AB128" t="str">
        <f>VLOOKUP($D128,metadata!$B$2:$Z$451,25,FALSE)</f>
        <v/>
      </c>
      <c r="AF128" t="str">
        <f t="shared" si="3"/>
        <v>NA</v>
      </c>
    </row>
    <row r="129" spans="1:32" hidden="1" x14ac:dyDescent="0.3">
      <c r="A129">
        <f>A128+metadata!J128</f>
        <v>755</v>
      </c>
      <c r="B129" t="str">
        <f>metadata!B129</f>
        <v>18-Yreka</v>
      </c>
      <c r="C129">
        <v>128</v>
      </c>
      <c r="D129" s="4" t="str">
        <f t="shared" si="2"/>
        <v>2-</v>
      </c>
      <c r="E129" t="str">
        <f>VLOOKUP($D129,metadata!$B$2:$S$451,2,FALSE)</f>
        <v>BRADSHAW, WE</v>
      </c>
      <c r="F129" t="str">
        <f>VLOOKUP($D129,metadata!$B$2:$S$451,3,FALSE)</f>
        <v>GEOGRAPHY OF PHOTOPERIODIC RESPONSE IN DIAPAUSING MOSQUITO</v>
      </c>
      <c r="G129" t="str">
        <f>VLOOKUP($D129,metadata!$B$2:$S$451,4,FALSE)</f>
        <v>10.1038/262384b0</v>
      </c>
      <c r="H129" t="str">
        <f>VLOOKUP($D129,metadata!$B$2:$S$451,5,FALSE)</f>
        <v>y-askfordata</v>
      </c>
      <c r="I129" t="str">
        <f>VLOOKUP($D129,metadata!$B$2:$S$451,6,FALSE)</f>
        <v>a</v>
      </c>
      <c r="J129" t="str">
        <f>VLOOKUP($D129,metadata!$B$2:$S$451,7,FALSE)</f>
        <v>i</v>
      </c>
      <c r="K129">
        <f>VLOOKUP($D129,metadata!$B$2:$S$451,8,FALSE)</f>
        <v>22</v>
      </c>
      <c r="L129">
        <f>VLOOKUP($D129,metadata!$B$2:$S$451,9,FALSE)</f>
        <v>16</v>
      </c>
      <c r="M129" t="str">
        <f>VLOOKUP($D129,metadata!$B$2:$S$451,10,FALSE)</f>
        <v/>
      </c>
      <c r="N129" t="str">
        <f>VLOOKUP($D129,metadata!$B$2:$S$451,11,FALSE)</f>
        <v>Wyeomyia smithii</v>
      </c>
      <c r="O129" t="str">
        <f>VLOOKUP($D129,metadata!$B$2:$S$451,12,FALSE)</f>
        <v>diptera</v>
      </c>
      <c r="P129" t="str">
        <f>VLOOKUP($D129,metadata!$B$2:$S$451,13,FALSE)</f>
        <v/>
      </c>
      <c r="Q129" t="str">
        <f>VLOOKUP($D129,metadata!$B$2:$S$451,14,FALSE)</f>
        <v/>
      </c>
      <c r="R129" t="str">
        <f>VLOOKUP($D129,metadata!$B$2:$S$451,15,FALSE)</f>
        <v/>
      </c>
      <c r="S129" t="str">
        <f>VLOOKUP($D129,metadata!$B$2:$S$451,16,FALSE)</f>
        <v/>
      </c>
      <c r="T129" t="str">
        <f>VLOOKUP($D129,metadata!$B$2:$S$451,17,FALSE)</f>
        <v/>
      </c>
      <c r="U129" t="str">
        <f>VLOOKUP($D129,metadata!$B$2:$S$451,18,FALSE)</f>
        <v/>
      </c>
      <c r="V129" t="str">
        <f>VLOOKUP($D129,metadata!$B$2:$Z$451,19,FALSE)</f>
        <v/>
      </c>
      <c r="W129" t="str">
        <f>VLOOKUP($D129,metadata!$B$2:$Z$451,20,FALSE)</f>
        <v/>
      </c>
      <c r="X129" t="str">
        <f>VLOOKUP($D129,metadata!$B$2:$Z$451,21,FALSE)</f>
        <v/>
      </c>
      <c r="Y129" t="str">
        <f>VLOOKUP($D129,metadata!$B$2:$Z$451,22,FALSE)</f>
        <v/>
      </c>
      <c r="Z129" t="str">
        <f>VLOOKUP($D129,metadata!$B$2:$Z$451,23,FALSE)</f>
        <v/>
      </c>
      <c r="AA129" t="str">
        <f>VLOOKUP($D129,metadata!$B$2:$Z$451,24,FALSE)</f>
        <v/>
      </c>
      <c r="AB129" t="str">
        <f>VLOOKUP($D129,metadata!$B$2:$Z$451,25,FALSE)</f>
        <v/>
      </c>
      <c r="AF129" t="str">
        <f t="shared" si="3"/>
        <v>NA</v>
      </c>
    </row>
    <row r="130" spans="1:32" hidden="1" x14ac:dyDescent="0.3">
      <c r="A130">
        <f>A129+metadata!J129</f>
        <v>755</v>
      </c>
      <c r="B130" t="str">
        <f>metadata!B130</f>
        <v>18-Halsey</v>
      </c>
      <c r="C130">
        <v>129</v>
      </c>
      <c r="D130" s="4" t="str">
        <f t="shared" si="2"/>
        <v>2-</v>
      </c>
      <c r="E130" t="str">
        <f>VLOOKUP($D130,metadata!$B$2:$S$451,2,FALSE)</f>
        <v>BRADSHAW, WE</v>
      </c>
      <c r="F130" t="str">
        <f>VLOOKUP($D130,metadata!$B$2:$S$451,3,FALSE)</f>
        <v>GEOGRAPHY OF PHOTOPERIODIC RESPONSE IN DIAPAUSING MOSQUITO</v>
      </c>
      <c r="G130" t="str">
        <f>VLOOKUP($D130,metadata!$B$2:$S$451,4,FALSE)</f>
        <v>10.1038/262384b0</v>
      </c>
      <c r="H130" t="str">
        <f>VLOOKUP($D130,metadata!$B$2:$S$451,5,FALSE)</f>
        <v>y-askfordata</v>
      </c>
      <c r="I130" t="str">
        <f>VLOOKUP($D130,metadata!$B$2:$S$451,6,FALSE)</f>
        <v>a</v>
      </c>
      <c r="J130" t="str">
        <f>VLOOKUP($D130,metadata!$B$2:$S$451,7,FALSE)</f>
        <v>i</v>
      </c>
      <c r="K130">
        <f>VLOOKUP($D130,metadata!$B$2:$S$451,8,FALSE)</f>
        <v>22</v>
      </c>
      <c r="L130">
        <f>VLOOKUP($D130,metadata!$B$2:$S$451,9,FALSE)</f>
        <v>16</v>
      </c>
      <c r="M130" t="str">
        <f>VLOOKUP($D130,metadata!$B$2:$S$451,10,FALSE)</f>
        <v/>
      </c>
      <c r="N130" t="str">
        <f>VLOOKUP($D130,metadata!$B$2:$S$451,11,FALSE)</f>
        <v>Wyeomyia smithii</v>
      </c>
      <c r="O130" t="str">
        <f>VLOOKUP($D130,metadata!$B$2:$S$451,12,FALSE)</f>
        <v>diptera</v>
      </c>
      <c r="P130" t="str">
        <f>VLOOKUP($D130,metadata!$B$2:$S$451,13,FALSE)</f>
        <v/>
      </c>
      <c r="Q130" t="str">
        <f>VLOOKUP($D130,metadata!$B$2:$S$451,14,FALSE)</f>
        <v/>
      </c>
      <c r="R130" t="str">
        <f>VLOOKUP($D130,metadata!$B$2:$S$451,15,FALSE)</f>
        <v/>
      </c>
      <c r="S130" t="str">
        <f>VLOOKUP($D130,metadata!$B$2:$S$451,16,FALSE)</f>
        <v/>
      </c>
      <c r="T130" t="str">
        <f>VLOOKUP($D130,metadata!$B$2:$S$451,17,FALSE)</f>
        <v/>
      </c>
      <c r="U130" t="str">
        <f>VLOOKUP($D130,metadata!$B$2:$S$451,18,FALSE)</f>
        <v/>
      </c>
      <c r="V130" t="str">
        <f>VLOOKUP($D130,metadata!$B$2:$Z$451,19,FALSE)</f>
        <v/>
      </c>
      <c r="W130" t="str">
        <f>VLOOKUP($D130,metadata!$B$2:$Z$451,20,FALSE)</f>
        <v/>
      </c>
      <c r="X130" t="str">
        <f>VLOOKUP($D130,metadata!$B$2:$Z$451,21,FALSE)</f>
        <v/>
      </c>
      <c r="Y130" t="str">
        <f>VLOOKUP($D130,metadata!$B$2:$Z$451,22,FALSE)</f>
        <v/>
      </c>
      <c r="Z130" t="str">
        <f>VLOOKUP($D130,metadata!$B$2:$Z$451,23,FALSE)</f>
        <v/>
      </c>
      <c r="AA130" t="str">
        <f>VLOOKUP($D130,metadata!$B$2:$Z$451,24,FALSE)</f>
        <v/>
      </c>
      <c r="AB130" t="str">
        <f>VLOOKUP($D130,metadata!$B$2:$Z$451,25,FALSE)</f>
        <v/>
      </c>
      <c r="AF130" t="str">
        <f t="shared" si="3"/>
        <v>NA</v>
      </c>
    </row>
    <row r="131" spans="1:32" hidden="1" x14ac:dyDescent="0.3">
      <c r="A131">
        <f>A130+metadata!J130</f>
        <v>755</v>
      </c>
      <c r="B131" t="str">
        <f>metadata!B131</f>
        <v>19-Yamagata</v>
      </c>
      <c r="C131">
        <v>130</v>
      </c>
      <c r="D131" s="4" t="str">
        <f t="shared" ref="D131:D194" si="4">VLOOKUP(C131,$A$1:$B$451,2)</f>
        <v>2-</v>
      </c>
      <c r="E131" t="str">
        <f>VLOOKUP($D131,metadata!$B$2:$S$451,2,FALSE)</f>
        <v>BRADSHAW, WE</v>
      </c>
      <c r="F131" t="str">
        <f>VLOOKUP($D131,metadata!$B$2:$S$451,3,FALSE)</f>
        <v>GEOGRAPHY OF PHOTOPERIODIC RESPONSE IN DIAPAUSING MOSQUITO</v>
      </c>
      <c r="G131" t="str">
        <f>VLOOKUP($D131,metadata!$B$2:$S$451,4,FALSE)</f>
        <v>10.1038/262384b0</v>
      </c>
      <c r="H131" t="str">
        <f>VLOOKUP($D131,metadata!$B$2:$S$451,5,FALSE)</f>
        <v>y-askfordata</v>
      </c>
      <c r="I131" t="str">
        <f>VLOOKUP($D131,metadata!$B$2:$S$451,6,FALSE)</f>
        <v>a</v>
      </c>
      <c r="J131" t="str">
        <f>VLOOKUP($D131,metadata!$B$2:$S$451,7,FALSE)</f>
        <v>i</v>
      </c>
      <c r="K131">
        <f>VLOOKUP($D131,metadata!$B$2:$S$451,8,FALSE)</f>
        <v>22</v>
      </c>
      <c r="L131">
        <f>VLOOKUP($D131,metadata!$B$2:$S$451,9,FALSE)</f>
        <v>16</v>
      </c>
      <c r="M131" t="str">
        <f>VLOOKUP($D131,metadata!$B$2:$S$451,10,FALSE)</f>
        <v/>
      </c>
      <c r="N131" t="str">
        <f>VLOOKUP($D131,metadata!$B$2:$S$451,11,FALSE)</f>
        <v>Wyeomyia smithii</v>
      </c>
      <c r="O131" t="str">
        <f>VLOOKUP($D131,metadata!$B$2:$S$451,12,FALSE)</f>
        <v>diptera</v>
      </c>
      <c r="P131" t="str">
        <f>VLOOKUP($D131,metadata!$B$2:$S$451,13,FALSE)</f>
        <v/>
      </c>
      <c r="Q131" t="str">
        <f>VLOOKUP($D131,metadata!$B$2:$S$451,14,FALSE)</f>
        <v/>
      </c>
      <c r="R131" t="str">
        <f>VLOOKUP($D131,metadata!$B$2:$S$451,15,FALSE)</f>
        <v/>
      </c>
      <c r="S131" t="str">
        <f>VLOOKUP($D131,metadata!$B$2:$S$451,16,FALSE)</f>
        <v/>
      </c>
      <c r="T131" t="str">
        <f>VLOOKUP($D131,metadata!$B$2:$S$451,17,FALSE)</f>
        <v/>
      </c>
      <c r="U131" t="str">
        <f>VLOOKUP($D131,metadata!$B$2:$S$451,18,FALSE)</f>
        <v/>
      </c>
      <c r="V131" t="str">
        <f>VLOOKUP($D131,metadata!$B$2:$Z$451,19,FALSE)</f>
        <v/>
      </c>
      <c r="W131" t="str">
        <f>VLOOKUP($D131,metadata!$B$2:$Z$451,20,FALSE)</f>
        <v/>
      </c>
      <c r="X131" t="str">
        <f>VLOOKUP($D131,metadata!$B$2:$Z$451,21,FALSE)</f>
        <v/>
      </c>
      <c r="Y131" t="str">
        <f>VLOOKUP($D131,metadata!$B$2:$Z$451,22,FALSE)</f>
        <v/>
      </c>
      <c r="Z131" t="str">
        <f>VLOOKUP($D131,metadata!$B$2:$Z$451,23,FALSE)</f>
        <v/>
      </c>
      <c r="AA131" t="str">
        <f>VLOOKUP($D131,metadata!$B$2:$Z$451,24,FALSE)</f>
        <v/>
      </c>
      <c r="AB131" t="str">
        <f>VLOOKUP($D131,metadata!$B$2:$Z$451,25,FALSE)</f>
        <v/>
      </c>
      <c r="AF131" t="str">
        <f t="shared" ref="AF131:AF194" si="5">IF(AE131="","NA",AE131)</f>
        <v>NA</v>
      </c>
    </row>
    <row r="132" spans="1:32" hidden="1" x14ac:dyDescent="0.3">
      <c r="A132">
        <f>A131+metadata!J131</f>
        <v>760</v>
      </c>
      <c r="B132" t="str">
        <f>metadata!B132</f>
        <v>19- Fuchu</v>
      </c>
      <c r="C132">
        <v>131</v>
      </c>
      <c r="D132" s="4" t="str">
        <f t="shared" si="4"/>
        <v>2-</v>
      </c>
      <c r="E132" t="str">
        <f>VLOOKUP($D132,metadata!$B$2:$S$451,2,FALSE)</f>
        <v>BRADSHAW, WE</v>
      </c>
      <c r="F132" t="str">
        <f>VLOOKUP($D132,metadata!$B$2:$S$451,3,FALSE)</f>
        <v>GEOGRAPHY OF PHOTOPERIODIC RESPONSE IN DIAPAUSING MOSQUITO</v>
      </c>
      <c r="G132" t="str">
        <f>VLOOKUP($D132,metadata!$B$2:$S$451,4,FALSE)</f>
        <v>10.1038/262384b0</v>
      </c>
      <c r="H132" t="str">
        <f>VLOOKUP($D132,metadata!$B$2:$S$451,5,FALSE)</f>
        <v>y-askfordata</v>
      </c>
      <c r="I132" t="str">
        <f>VLOOKUP($D132,metadata!$B$2:$S$451,6,FALSE)</f>
        <v>a</v>
      </c>
      <c r="J132" t="str">
        <f>VLOOKUP($D132,metadata!$B$2:$S$451,7,FALSE)</f>
        <v>i</v>
      </c>
      <c r="K132">
        <f>VLOOKUP($D132,metadata!$B$2:$S$451,8,FALSE)</f>
        <v>22</v>
      </c>
      <c r="L132">
        <f>VLOOKUP($D132,metadata!$B$2:$S$451,9,FALSE)</f>
        <v>16</v>
      </c>
      <c r="M132" t="str">
        <f>VLOOKUP($D132,metadata!$B$2:$S$451,10,FALSE)</f>
        <v/>
      </c>
      <c r="N132" t="str">
        <f>VLOOKUP($D132,metadata!$B$2:$S$451,11,FALSE)</f>
        <v>Wyeomyia smithii</v>
      </c>
      <c r="O132" t="str">
        <f>VLOOKUP($D132,metadata!$B$2:$S$451,12,FALSE)</f>
        <v>diptera</v>
      </c>
      <c r="P132" t="str">
        <f>VLOOKUP($D132,metadata!$B$2:$S$451,13,FALSE)</f>
        <v/>
      </c>
      <c r="Q132" t="str">
        <f>VLOOKUP($D132,metadata!$B$2:$S$451,14,FALSE)</f>
        <v/>
      </c>
      <c r="R132" t="str">
        <f>VLOOKUP($D132,metadata!$B$2:$S$451,15,FALSE)</f>
        <v/>
      </c>
      <c r="S132" t="str">
        <f>VLOOKUP($D132,metadata!$B$2:$S$451,16,FALSE)</f>
        <v/>
      </c>
      <c r="T132" t="str">
        <f>VLOOKUP($D132,metadata!$B$2:$S$451,17,FALSE)</f>
        <v/>
      </c>
      <c r="U132" t="str">
        <f>VLOOKUP($D132,metadata!$B$2:$S$451,18,FALSE)</f>
        <v/>
      </c>
      <c r="V132" t="str">
        <f>VLOOKUP($D132,metadata!$B$2:$Z$451,19,FALSE)</f>
        <v/>
      </c>
      <c r="W132" t="str">
        <f>VLOOKUP($D132,metadata!$B$2:$Z$451,20,FALSE)</f>
        <v/>
      </c>
      <c r="X132" t="str">
        <f>VLOOKUP($D132,metadata!$B$2:$Z$451,21,FALSE)</f>
        <v/>
      </c>
      <c r="Y132" t="str">
        <f>VLOOKUP($D132,metadata!$B$2:$Z$451,22,FALSE)</f>
        <v/>
      </c>
      <c r="Z132" t="str">
        <f>VLOOKUP($D132,metadata!$B$2:$Z$451,23,FALSE)</f>
        <v/>
      </c>
      <c r="AA132" t="str">
        <f>VLOOKUP($D132,metadata!$B$2:$Z$451,24,FALSE)</f>
        <v/>
      </c>
      <c r="AB132" t="str">
        <f>VLOOKUP($D132,metadata!$B$2:$Z$451,25,FALSE)</f>
        <v/>
      </c>
      <c r="AF132" t="str">
        <f t="shared" si="5"/>
        <v>NA</v>
      </c>
    </row>
    <row r="133" spans="1:32" hidden="1" x14ac:dyDescent="0.3">
      <c r="A133">
        <f>A132+metadata!J132</f>
        <v>765</v>
      </c>
      <c r="B133" t="str">
        <f>metadata!B133</f>
        <v>19- Yokosuka</v>
      </c>
      <c r="C133">
        <v>132</v>
      </c>
      <c r="D133" s="4" t="str">
        <f t="shared" si="4"/>
        <v>2-</v>
      </c>
      <c r="E133" t="str">
        <f>VLOOKUP($D133,metadata!$B$2:$S$451,2,FALSE)</f>
        <v>BRADSHAW, WE</v>
      </c>
      <c r="F133" t="str">
        <f>VLOOKUP($D133,metadata!$B$2:$S$451,3,FALSE)</f>
        <v>GEOGRAPHY OF PHOTOPERIODIC RESPONSE IN DIAPAUSING MOSQUITO</v>
      </c>
      <c r="G133" t="str">
        <f>VLOOKUP($D133,metadata!$B$2:$S$451,4,FALSE)</f>
        <v>10.1038/262384b0</v>
      </c>
      <c r="H133" t="str">
        <f>VLOOKUP($D133,metadata!$B$2:$S$451,5,FALSE)</f>
        <v>y-askfordata</v>
      </c>
      <c r="I133" t="str">
        <f>VLOOKUP($D133,metadata!$B$2:$S$451,6,FALSE)</f>
        <v>a</v>
      </c>
      <c r="J133" t="str">
        <f>VLOOKUP($D133,metadata!$B$2:$S$451,7,FALSE)</f>
        <v>i</v>
      </c>
      <c r="K133">
        <f>VLOOKUP($D133,metadata!$B$2:$S$451,8,FALSE)</f>
        <v>22</v>
      </c>
      <c r="L133">
        <f>VLOOKUP($D133,metadata!$B$2:$S$451,9,FALSE)</f>
        <v>16</v>
      </c>
      <c r="M133" t="str">
        <f>VLOOKUP($D133,metadata!$B$2:$S$451,10,FALSE)</f>
        <v/>
      </c>
      <c r="N133" t="str">
        <f>VLOOKUP($D133,metadata!$B$2:$S$451,11,FALSE)</f>
        <v>Wyeomyia smithii</v>
      </c>
      <c r="O133" t="str">
        <f>VLOOKUP($D133,metadata!$B$2:$S$451,12,FALSE)</f>
        <v>diptera</v>
      </c>
      <c r="P133" t="str">
        <f>VLOOKUP($D133,metadata!$B$2:$S$451,13,FALSE)</f>
        <v/>
      </c>
      <c r="Q133" t="str">
        <f>VLOOKUP($D133,metadata!$B$2:$S$451,14,FALSE)</f>
        <v/>
      </c>
      <c r="R133" t="str">
        <f>VLOOKUP($D133,metadata!$B$2:$S$451,15,FALSE)</f>
        <v/>
      </c>
      <c r="S133" t="str">
        <f>VLOOKUP($D133,metadata!$B$2:$S$451,16,FALSE)</f>
        <v/>
      </c>
      <c r="T133" t="str">
        <f>VLOOKUP($D133,metadata!$B$2:$S$451,17,FALSE)</f>
        <v/>
      </c>
      <c r="U133" t="str">
        <f>VLOOKUP($D133,metadata!$B$2:$S$451,18,FALSE)</f>
        <v/>
      </c>
      <c r="V133" t="str">
        <f>VLOOKUP($D133,metadata!$B$2:$Z$451,19,FALSE)</f>
        <v/>
      </c>
      <c r="W133" t="str">
        <f>VLOOKUP($D133,metadata!$B$2:$Z$451,20,FALSE)</f>
        <v/>
      </c>
      <c r="X133" t="str">
        <f>VLOOKUP($D133,metadata!$B$2:$Z$451,21,FALSE)</f>
        <v/>
      </c>
      <c r="Y133" t="str">
        <f>VLOOKUP($D133,metadata!$B$2:$Z$451,22,FALSE)</f>
        <v/>
      </c>
      <c r="Z133" t="str">
        <f>VLOOKUP($D133,metadata!$B$2:$Z$451,23,FALSE)</f>
        <v/>
      </c>
      <c r="AA133" t="str">
        <f>VLOOKUP($D133,metadata!$B$2:$Z$451,24,FALSE)</f>
        <v/>
      </c>
      <c r="AB133" t="str">
        <f>VLOOKUP($D133,metadata!$B$2:$Z$451,25,FALSE)</f>
        <v/>
      </c>
      <c r="AF133" t="str">
        <f t="shared" si="5"/>
        <v>NA</v>
      </c>
    </row>
    <row r="134" spans="1:32" hidden="1" x14ac:dyDescent="0.3">
      <c r="A134">
        <f>A133+metadata!J133</f>
        <v>770</v>
      </c>
      <c r="B134" t="str">
        <f>metadata!B134</f>
        <v>19- Gotemba</v>
      </c>
      <c r="C134">
        <v>133</v>
      </c>
      <c r="D134" s="4" t="str">
        <f t="shared" si="4"/>
        <v>2-</v>
      </c>
      <c r="E134" t="str">
        <f>VLOOKUP($D134,metadata!$B$2:$S$451,2,FALSE)</f>
        <v>BRADSHAW, WE</v>
      </c>
      <c r="F134" t="str">
        <f>VLOOKUP($D134,metadata!$B$2:$S$451,3,FALSE)</f>
        <v>GEOGRAPHY OF PHOTOPERIODIC RESPONSE IN DIAPAUSING MOSQUITO</v>
      </c>
      <c r="G134" t="str">
        <f>VLOOKUP($D134,metadata!$B$2:$S$451,4,FALSE)</f>
        <v>10.1038/262384b0</v>
      </c>
      <c r="H134" t="str">
        <f>VLOOKUP($D134,metadata!$B$2:$S$451,5,FALSE)</f>
        <v>y-askfordata</v>
      </c>
      <c r="I134" t="str">
        <f>VLOOKUP($D134,metadata!$B$2:$S$451,6,FALSE)</f>
        <v>a</v>
      </c>
      <c r="J134" t="str">
        <f>VLOOKUP($D134,metadata!$B$2:$S$451,7,FALSE)</f>
        <v>i</v>
      </c>
      <c r="K134">
        <f>VLOOKUP($D134,metadata!$B$2:$S$451,8,FALSE)</f>
        <v>22</v>
      </c>
      <c r="L134">
        <f>VLOOKUP($D134,metadata!$B$2:$S$451,9,FALSE)</f>
        <v>16</v>
      </c>
      <c r="M134" t="str">
        <f>VLOOKUP($D134,metadata!$B$2:$S$451,10,FALSE)</f>
        <v/>
      </c>
      <c r="N134" t="str">
        <f>VLOOKUP($D134,metadata!$B$2:$S$451,11,FALSE)</f>
        <v>Wyeomyia smithii</v>
      </c>
      <c r="O134" t="str">
        <f>VLOOKUP($D134,metadata!$B$2:$S$451,12,FALSE)</f>
        <v>diptera</v>
      </c>
      <c r="P134" t="str">
        <f>VLOOKUP($D134,metadata!$B$2:$S$451,13,FALSE)</f>
        <v/>
      </c>
      <c r="Q134" t="str">
        <f>VLOOKUP($D134,metadata!$B$2:$S$451,14,FALSE)</f>
        <v/>
      </c>
      <c r="R134" t="str">
        <f>VLOOKUP($D134,metadata!$B$2:$S$451,15,FALSE)</f>
        <v/>
      </c>
      <c r="S134" t="str">
        <f>VLOOKUP($D134,metadata!$B$2:$S$451,16,FALSE)</f>
        <v/>
      </c>
      <c r="T134" t="str">
        <f>VLOOKUP($D134,metadata!$B$2:$S$451,17,FALSE)</f>
        <v/>
      </c>
      <c r="U134" t="str">
        <f>VLOOKUP($D134,metadata!$B$2:$S$451,18,FALSE)</f>
        <v/>
      </c>
      <c r="V134" t="str">
        <f>VLOOKUP($D134,metadata!$B$2:$Z$451,19,FALSE)</f>
        <v/>
      </c>
      <c r="W134" t="str">
        <f>VLOOKUP($D134,metadata!$B$2:$Z$451,20,FALSE)</f>
        <v/>
      </c>
      <c r="X134" t="str">
        <f>VLOOKUP($D134,metadata!$B$2:$Z$451,21,FALSE)</f>
        <v/>
      </c>
      <c r="Y134" t="str">
        <f>VLOOKUP($D134,metadata!$B$2:$Z$451,22,FALSE)</f>
        <v/>
      </c>
      <c r="Z134" t="str">
        <f>VLOOKUP($D134,metadata!$B$2:$Z$451,23,FALSE)</f>
        <v/>
      </c>
      <c r="AA134" t="str">
        <f>VLOOKUP($D134,metadata!$B$2:$Z$451,24,FALSE)</f>
        <v/>
      </c>
      <c r="AB134" t="str">
        <f>VLOOKUP($D134,metadata!$B$2:$Z$451,25,FALSE)</f>
        <v/>
      </c>
      <c r="AF134" t="str">
        <f t="shared" si="5"/>
        <v>NA</v>
      </c>
    </row>
    <row r="135" spans="1:32" hidden="1" x14ac:dyDescent="0.3">
      <c r="A135">
        <f>A134+metadata!J134</f>
        <v>775</v>
      </c>
      <c r="B135" t="str">
        <f>metadata!B135</f>
        <v>19- Kashihara</v>
      </c>
      <c r="C135">
        <v>134</v>
      </c>
      <c r="D135" s="4" t="str">
        <f t="shared" si="4"/>
        <v>2-</v>
      </c>
      <c r="E135" t="str">
        <f>VLOOKUP($D135,metadata!$B$2:$S$451,2,FALSE)</f>
        <v>BRADSHAW, WE</v>
      </c>
      <c r="F135" t="str">
        <f>VLOOKUP($D135,metadata!$B$2:$S$451,3,FALSE)</f>
        <v>GEOGRAPHY OF PHOTOPERIODIC RESPONSE IN DIAPAUSING MOSQUITO</v>
      </c>
      <c r="G135" t="str">
        <f>VLOOKUP($D135,metadata!$B$2:$S$451,4,FALSE)</f>
        <v>10.1038/262384b0</v>
      </c>
      <c r="H135" t="str">
        <f>VLOOKUP($D135,metadata!$B$2:$S$451,5,FALSE)</f>
        <v>y-askfordata</v>
      </c>
      <c r="I135" t="str">
        <f>VLOOKUP($D135,metadata!$B$2:$S$451,6,FALSE)</f>
        <v>a</v>
      </c>
      <c r="J135" t="str">
        <f>VLOOKUP($D135,metadata!$B$2:$S$451,7,FALSE)</f>
        <v>i</v>
      </c>
      <c r="K135">
        <f>VLOOKUP($D135,metadata!$B$2:$S$451,8,FALSE)</f>
        <v>22</v>
      </c>
      <c r="L135">
        <f>VLOOKUP($D135,metadata!$B$2:$S$451,9,FALSE)</f>
        <v>16</v>
      </c>
      <c r="M135" t="str">
        <f>VLOOKUP($D135,metadata!$B$2:$S$451,10,FALSE)</f>
        <v/>
      </c>
      <c r="N135" t="str">
        <f>VLOOKUP($D135,metadata!$B$2:$S$451,11,FALSE)</f>
        <v>Wyeomyia smithii</v>
      </c>
      <c r="O135" t="str">
        <f>VLOOKUP($D135,metadata!$B$2:$S$451,12,FALSE)</f>
        <v>diptera</v>
      </c>
      <c r="P135" t="str">
        <f>VLOOKUP($D135,metadata!$B$2:$S$451,13,FALSE)</f>
        <v/>
      </c>
      <c r="Q135" t="str">
        <f>VLOOKUP($D135,metadata!$B$2:$S$451,14,FALSE)</f>
        <v/>
      </c>
      <c r="R135" t="str">
        <f>VLOOKUP($D135,metadata!$B$2:$S$451,15,FALSE)</f>
        <v/>
      </c>
      <c r="S135" t="str">
        <f>VLOOKUP($D135,metadata!$B$2:$S$451,16,FALSE)</f>
        <v/>
      </c>
      <c r="T135" t="str">
        <f>VLOOKUP($D135,metadata!$B$2:$S$451,17,FALSE)</f>
        <v/>
      </c>
      <c r="U135" t="str">
        <f>VLOOKUP($D135,metadata!$B$2:$S$451,18,FALSE)</f>
        <v/>
      </c>
      <c r="V135" t="str">
        <f>VLOOKUP($D135,metadata!$B$2:$Z$451,19,FALSE)</f>
        <v/>
      </c>
      <c r="W135" t="str">
        <f>VLOOKUP($D135,metadata!$B$2:$Z$451,20,FALSE)</f>
        <v/>
      </c>
      <c r="X135" t="str">
        <f>VLOOKUP($D135,metadata!$B$2:$Z$451,21,FALSE)</f>
        <v/>
      </c>
      <c r="Y135" t="str">
        <f>VLOOKUP($D135,metadata!$B$2:$Z$451,22,FALSE)</f>
        <v/>
      </c>
      <c r="Z135" t="str">
        <f>VLOOKUP($D135,metadata!$B$2:$Z$451,23,FALSE)</f>
        <v/>
      </c>
      <c r="AA135" t="str">
        <f>VLOOKUP($D135,metadata!$B$2:$Z$451,24,FALSE)</f>
        <v/>
      </c>
      <c r="AB135" t="str">
        <f>VLOOKUP($D135,metadata!$B$2:$Z$451,25,FALSE)</f>
        <v/>
      </c>
      <c r="AF135" t="str">
        <f t="shared" si="5"/>
        <v>NA</v>
      </c>
    </row>
    <row r="136" spans="1:32" hidden="1" x14ac:dyDescent="0.3">
      <c r="A136">
        <f>A135+metadata!J135</f>
        <v>780</v>
      </c>
      <c r="B136" t="str">
        <f>metadata!B136</f>
        <v>19- Kiire</v>
      </c>
      <c r="C136">
        <v>135</v>
      </c>
      <c r="D136" s="4" t="str">
        <f t="shared" si="4"/>
        <v>2-</v>
      </c>
      <c r="E136" t="str">
        <f>VLOOKUP($D136,metadata!$B$2:$S$451,2,FALSE)</f>
        <v>BRADSHAW, WE</v>
      </c>
      <c r="F136" t="str">
        <f>VLOOKUP($D136,metadata!$B$2:$S$451,3,FALSE)</f>
        <v>GEOGRAPHY OF PHOTOPERIODIC RESPONSE IN DIAPAUSING MOSQUITO</v>
      </c>
      <c r="G136" t="str">
        <f>VLOOKUP($D136,metadata!$B$2:$S$451,4,FALSE)</f>
        <v>10.1038/262384b0</v>
      </c>
      <c r="H136" t="str">
        <f>VLOOKUP($D136,metadata!$B$2:$S$451,5,FALSE)</f>
        <v>y-askfordata</v>
      </c>
      <c r="I136" t="str">
        <f>VLOOKUP($D136,metadata!$B$2:$S$451,6,FALSE)</f>
        <v>a</v>
      </c>
      <c r="J136" t="str">
        <f>VLOOKUP($D136,metadata!$B$2:$S$451,7,FALSE)</f>
        <v>i</v>
      </c>
      <c r="K136">
        <f>VLOOKUP($D136,metadata!$B$2:$S$451,8,FALSE)</f>
        <v>22</v>
      </c>
      <c r="L136">
        <f>VLOOKUP($D136,metadata!$B$2:$S$451,9,FALSE)</f>
        <v>16</v>
      </c>
      <c r="M136" t="str">
        <f>VLOOKUP($D136,metadata!$B$2:$S$451,10,FALSE)</f>
        <v/>
      </c>
      <c r="N136" t="str">
        <f>VLOOKUP($D136,metadata!$B$2:$S$451,11,FALSE)</f>
        <v>Wyeomyia smithii</v>
      </c>
      <c r="O136" t="str">
        <f>VLOOKUP($D136,metadata!$B$2:$S$451,12,FALSE)</f>
        <v>diptera</v>
      </c>
      <c r="P136" t="str">
        <f>VLOOKUP($D136,metadata!$B$2:$S$451,13,FALSE)</f>
        <v/>
      </c>
      <c r="Q136" t="str">
        <f>VLOOKUP($D136,metadata!$B$2:$S$451,14,FALSE)</f>
        <v/>
      </c>
      <c r="R136" t="str">
        <f>VLOOKUP($D136,metadata!$B$2:$S$451,15,FALSE)</f>
        <v/>
      </c>
      <c r="S136" t="str">
        <f>VLOOKUP($D136,metadata!$B$2:$S$451,16,FALSE)</f>
        <v/>
      </c>
      <c r="T136" t="str">
        <f>VLOOKUP($D136,metadata!$B$2:$S$451,17,FALSE)</f>
        <v/>
      </c>
      <c r="U136" t="str">
        <f>VLOOKUP($D136,metadata!$B$2:$S$451,18,FALSE)</f>
        <v/>
      </c>
      <c r="V136" t="str">
        <f>VLOOKUP($D136,metadata!$B$2:$Z$451,19,FALSE)</f>
        <v/>
      </c>
      <c r="W136" t="str">
        <f>VLOOKUP($D136,metadata!$B$2:$Z$451,20,FALSE)</f>
        <v/>
      </c>
      <c r="X136" t="str">
        <f>VLOOKUP($D136,metadata!$B$2:$Z$451,21,FALSE)</f>
        <v/>
      </c>
      <c r="Y136" t="str">
        <f>VLOOKUP($D136,metadata!$B$2:$Z$451,22,FALSE)</f>
        <v/>
      </c>
      <c r="Z136" t="str">
        <f>VLOOKUP($D136,metadata!$B$2:$Z$451,23,FALSE)</f>
        <v/>
      </c>
      <c r="AA136" t="str">
        <f>VLOOKUP($D136,metadata!$B$2:$Z$451,24,FALSE)</f>
        <v/>
      </c>
      <c r="AB136" t="str">
        <f>VLOOKUP($D136,metadata!$B$2:$Z$451,25,FALSE)</f>
        <v/>
      </c>
      <c r="AF136" t="str">
        <f t="shared" si="5"/>
        <v>NA</v>
      </c>
    </row>
    <row r="137" spans="1:32" hidden="1" x14ac:dyDescent="0.3">
      <c r="A137">
        <f>A136+metadata!J136</f>
        <v>785</v>
      </c>
      <c r="B137" t="str">
        <f>metadata!B137</f>
        <v>19- Ishigaki</v>
      </c>
      <c r="C137">
        <v>136</v>
      </c>
      <c r="D137" s="4" t="str">
        <f t="shared" si="4"/>
        <v>2-</v>
      </c>
      <c r="E137" t="str">
        <f>VLOOKUP($D137,metadata!$B$2:$S$451,2,FALSE)</f>
        <v>BRADSHAW, WE</v>
      </c>
      <c r="F137" t="str">
        <f>VLOOKUP($D137,metadata!$B$2:$S$451,3,FALSE)</f>
        <v>GEOGRAPHY OF PHOTOPERIODIC RESPONSE IN DIAPAUSING MOSQUITO</v>
      </c>
      <c r="G137" t="str">
        <f>VLOOKUP($D137,metadata!$B$2:$S$451,4,FALSE)</f>
        <v>10.1038/262384b0</v>
      </c>
      <c r="H137" t="str">
        <f>VLOOKUP($D137,metadata!$B$2:$S$451,5,FALSE)</f>
        <v>y-askfordata</v>
      </c>
      <c r="I137" t="str">
        <f>VLOOKUP($D137,metadata!$B$2:$S$451,6,FALSE)</f>
        <v>a</v>
      </c>
      <c r="J137" t="str">
        <f>VLOOKUP($D137,metadata!$B$2:$S$451,7,FALSE)</f>
        <v>i</v>
      </c>
      <c r="K137">
        <f>VLOOKUP($D137,metadata!$B$2:$S$451,8,FALSE)</f>
        <v>22</v>
      </c>
      <c r="L137">
        <f>VLOOKUP($D137,metadata!$B$2:$S$451,9,FALSE)</f>
        <v>16</v>
      </c>
      <c r="M137" t="str">
        <f>VLOOKUP($D137,metadata!$B$2:$S$451,10,FALSE)</f>
        <v/>
      </c>
      <c r="N137" t="str">
        <f>VLOOKUP($D137,metadata!$B$2:$S$451,11,FALSE)</f>
        <v>Wyeomyia smithii</v>
      </c>
      <c r="O137" t="str">
        <f>VLOOKUP($D137,metadata!$B$2:$S$451,12,FALSE)</f>
        <v>diptera</v>
      </c>
      <c r="P137" t="str">
        <f>VLOOKUP($D137,metadata!$B$2:$S$451,13,FALSE)</f>
        <v/>
      </c>
      <c r="Q137" t="str">
        <f>VLOOKUP($D137,metadata!$B$2:$S$451,14,FALSE)</f>
        <v/>
      </c>
      <c r="R137" t="str">
        <f>VLOOKUP($D137,metadata!$B$2:$S$451,15,FALSE)</f>
        <v/>
      </c>
      <c r="S137" t="str">
        <f>VLOOKUP($D137,metadata!$B$2:$S$451,16,FALSE)</f>
        <v/>
      </c>
      <c r="T137" t="str">
        <f>VLOOKUP($D137,metadata!$B$2:$S$451,17,FALSE)</f>
        <v/>
      </c>
      <c r="U137" t="str">
        <f>VLOOKUP($D137,metadata!$B$2:$S$451,18,FALSE)</f>
        <v/>
      </c>
      <c r="V137" t="str">
        <f>VLOOKUP($D137,metadata!$B$2:$Z$451,19,FALSE)</f>
        <v/>
      </c>
      <c r="W137" t="str">
        <f>VLOOKUP($D137,metadata!$B$2:$Z$451,20,FALSE)</f>
        <v/>
      </c>
      <c r="X137" t="str">
        <f>VLOOKUP($D137,metadata!$B$2:$Z$451,21,FALSE)</f>
        <v/>
      </c>
      <c r="Y137" t="str">
        <f>VLOOKUP($D137,metadata!$B$2:$Z$451,22,FALSE)</f>
        <v/>
      </c>
      <c r="Z137" t="str">
        <f>VLOOKUP($D137,metadata!$B$2:$Z$451,23,FALSE)</f>
        <v/>
      </c>
      <c r="AA137" t="str">
        <f>VLOOKUP($D137,metadata!$B$2:$Z$451,24,FALSE)</f>
        <v/>
      </c>
      <c r="AB137" t="str">
        <f>VLOOKUP($D137,metadata!$B$2:$Z$451,25,FALSE)</f>
        <v/>
      </c>
      <c r="AF137" t="str">
        <f t="shared" si="5"/>
        <v>NA</v>
      </c>
    </row>
    <row r="138" spans="1:32" hidden="1" x14ac:dyDescent="0.3">
      <c r="A138">
        <f>A137+metadata!J137</f>
        <v>790</v>
      </c>
      <c r="B138" t="str">
        <f>metadata!B138</f>
        <v>20-SN</v>
      </c>
      <c r="C138">
        <v>137</v>
      </c>
      <c r="D138" s="4" t="str">
        <f t="shared" si="4"/>
        <v>2-</v>
      </c>
      <c r="E138" t="str">
        <f>VLOOKUP($D138,metadata!$B$2:$S$451,2,FALSE)</f>
        <v>BRADSHAW, WE</v>
      </c>
      <c r="F138" t="str">
        <f>VLOOKUP($D138,metadata!$B$2:$S$451,3,FALSE)</f>
        <v>GEOGRAPHY OF PHOTOPERIODIC RESPONSE IN DIAPAUSING MOSQUITO</v>
      </c>
      <c r="G138" t="str">
        <f>VLOOKUP($D138,metadata!$B$2:$S$451,4,FALSE)</f>
        <v>10.1038/262384b0</v>
      </c>
      <c r="H138" t="str">
        <f>VLOOKUP($D138,metadata!$B$2:$S$451,5,FALSE)</f>
        <v>y-askfordata</v>
      </c>
      <c r="I138" t="str">
        <f>VLOOKUP($D138,metadata!$B$2:$S$451,6,FALSE)</f>
        <v>a</v>
      </c>
      <c r="J138" t="str">
        <f>VLOOKUP($D138,metadata!$B$2:$S$451,7,FALSE)</f>
        <v>i</v>
      </c>
      <c r="K138">
        <f>VLOOKUP($D138,metadata!$B$2:$S$451,8,FALSE)</f>
        <v>22</v>
      </c>
      <c r="L138">
        <f>VLOOKUP($D138,metadata!$B$2:$S$451,9,FALSE)</f>
        <v>16</v>
      </c>
      <c r="M138" t="str">
        <f>VLOOKUP($D138,metadata!$B$2:$S$451,10,FALSE)</f>
        <v/>
      </c>
      <c r="N138" t="str">
        <f>VLOOKUP($D138,metadata!$B$2:$S$451,11,FALSE)</f>
        <v>Wyeomyia smithii</v>
      </c>
      <c r="O138" t="str">
        <f>VLOOKUP($D138,metadata!$B$2:$S$451,12,FALSE)</f>
        <v>diptera</v>
      </c>
      <c r="P138" t="str">
        <f>VLOOKUP($D138,metadata!$B$2:$S$451,13,FALSE)</f>
        <v/>
      </c>
      <c r="Q138" t="str">
        <f>VLOOKUP($D138,metadata!$B$2:$S$451,14,FALSE)</f>
        <v/>
      </c>
      <c r="R138" t="str">
        <f>VLOOKUP($D138,metadata!$B$2:$S$451,15,FALSE)</f>
        <v/>
      </c>
      <c r="S138" t="str">
        <f>VLOOKUP($D138,metadata!$B$2:$S$451,16,FALSE)</f>
        <v/>
      </c>
      <c r="T138" t="str">
        <f>VLOOKUP($D138,metadata!$B$2:$S$451,17,FALSE)</f>
        <v/>
      </c>
      <c r="U138" t="str">
        <f>VLOOKUP($D138,metadata!$B$2:$S$451,18,FALSE)</f>
        <v/>
      </c>
      <c r="V138" t="str">
        <f>VLOOKUP($D138,metadata!$B$2:$Z$451,19,FALSE)</f>
        <v/>
      </c>
      <c r="W138" t="str">
        <f>VLOOKUP($D138,metadata!$B$2:$Z$451,20,FALSE)</f>
        <v/>
      </c>
      <c r="X138" t="str">
        <f>VLOOKUP($D138,metadata!$B$2:$Z$451,21,FALSE)</f>
        <v/>
      </c>
      <c r="Y138" t="str">
        <f>VLOOKUP($D138,metadata!$B$2:$Z$451,22,FALSE)</f>
        <v/>
      </c>
      <c r="Z138" t="str">
        <f>VLOOKUP($D138,metadata!$B$2:$Z$451,23,FALSE)</f>
        <v/>
      </c>
      <c r="AA138" t="str">
        <f>VLOOKUP($D138,metadata!$B$2:$Z$451,24,FALSE)</f>
        <v/>
      </c>
      <c r="AB138" t="str">
        <f>VLOOKUP($D138,metadata!$B$2:$Z$451,25,FALSE)</f>
        <v/>
      </c>
      <c r="AF138" t="str">
        <f t="shared" si="5"/>
        <v>NA</v>
      </c>
    </row>
    <row r="139" spans="1:32" hidden="1" x14ac:dyDescent="0.3">
      <c r="A139">
        <f>A138+metadata!J138</f>
        <v>794</v>
      </c>
      <c r="B139" t="str">
        <f>metadata!B139</f>
        <v>20-CH</v>
      </c>
      <c r="C139">
        <v>138</v>
      </c>
      <c r="D139" s="4" t="str">
        <f t="shared" si="4"/>
        <v>2-</v>
      </c>
      <c r="E139" t="str">
        <f>VLOOKUP($D139,metadata!$B$2:$S$451,2,FALSE)</f>
        <v>BRADSHAW, WE</v>
      </c>
      <c r="F139" t="str">
        <f>VLOOKUP($D139,metadata!$B$2:$S$451,3,FALSE)</f>
        <v>GEOGRAPHY OF PHOTOPERIODIC RESPONSE IN DIAPAUSING MOSQUITO</v>
      </c>
      <c r="G139" t="str">
        <f>VLOOKUP($D139,metadata!$B$2:$S$451,4,FALSE)</f>
        <v>10.1038/262384b0</v>
      </c>
      <c r="H139" t="str">
        <f>VLOOKUP($D139,metadata!$B$2:$S$451,5,FALSE)</f>
        <v>y-askfordata</v>
      </c>
      <c r="I139" t="str">
        <f>VLOOKUP($D139,metadata!$B$2:$S$451,6,FALSE)</f>
        <v>a</v>
      </c>
      <c r="J139" t="str">
        <f>VLOOKUP($D139,metadata!$B$2:$S$451,7,FALSE)</f>
        <v>i</v>
      </c>
      <c r="K139">
        <f>VLOOKUP($D139,metadata!$B$2:$S$451,8,FALSE)</f>
        <v>22</v>
      </c>
      <c r="L139">
        <f>VLOOKUP($D139,metadata!$B$2:$S$451,9,FALSE)</f>
        <v>16</v>
      </c>
      <c r="M139" t="str">
        <f>VLOOKUP($D139,metadata!$B$2:$S$451,10,FALSE)</f>
        <v/>
      </c>
      <c r="N139" t="str">
        <f>VLOOKUP($D139,metadata!$B$2:$S$451,11,FALSE)</f>
        <v>Wyeomyia smithii</v>
      </c>
      <c r="O139" t="str">
        <f>VLOOKUP($D139,metadata!$B$2:$S$451,12,FALSE)</f>
        <v>diptera</v>
      </c>
      <c r="P139" t="str">
        <f>VLOOKUP($D139,metadata!$B$2:$S$451,13,FALSE)</f>
        <v/>
      </c>
      <c r="Q139" t="str">
        <f>VLOOKUP($D139,metadata!$B$2:$S$451,14,FALSE)</f>
        <v/>
      </c>
      <c r="R139" t="str">
        <f>VLOOKUP($D139,metadata!$B$2:$S$451,15,FALSE)</f>
        <v/>
      </c>
      <c r="S139" t="str">
        <f>VLOOKUP($D139,metadata!$B$2:$S$451,16,FALSE)</f>
        <v/>
      </c>
      <c r="T139" t="str">
        <f>VLOOKUP($D139,metadata!$B$2:$S$451,17,FALSE)</f>
        <v/>
      </c>
      <c r="U139" t="str">
        <f>VLOOKUP($D139,metadata!$B$2:$S$451,18,FALSE)</f>
        <v/>
      </c>
      <c r="V139" t="str">
        <f>VLOOKUP($D139,metadata!$B$2:$Z$451,19,FALSE)</f>
        <v/>
      </c>
      <c r="W139" t="str">
        <f>VLOOKUP($D139,metadata!$B$2:$Z$451,20,FALSE)</f>
        <v/>
      </c>
      <c r="X139" t="str">
        <f>VLOOKUP($D139,metadata!$B$2:$Z$451,21,FALSE)</f>
        <v/>
      </c>
      <c r="Y139" t="str">
        <f>VLOOKUP($D139,metadata!$B$2:$Z$451,22,FALSE)</f>
        <v/>
      </c>
      <c r="Z139" t="str">
        <f>VLOOKUP($D139,metadata!$B$2:$Z$451,23,FALSE)</f>
        <v/>
      </c>
      <c r="AA139" t="str">
        <f>VLOOKUP($D139,metadata!$B$2:$Z$451,24,FALSE)</f>
        <v/>
      </c>
      <c r="AB139" t="str">
        <f>VLOOKUP($D139,metadata!$B$2:$Z$451,25,FALSE)</f>
        <v/>
      </c>
      <c r="AF139" t="str">
        <f t="shared" si="5"/>
        <v>NA</v>
      </c>
    </row>
    <row r="140" spans="1:32" hidden="1" x14ac:dyDescent="0.3">
      <c r="A140">
        <f>A139+metadata!J139</f>
        <v>798</v>
      </c>
      <c r="B140" t="str">
        <f>metadata!B140</f>
        <v>20-FT</v>
      </c>
      <c r="C140">
        <v>139</v>
      </c>
      <c r="D140" s="4" t="str">
        <f t="shared" si="4"/>
        <v>2-</v>
      </c>
      <c r="E140" t="str">
        <f>VLOOKUP($D140,metadata!$B$2:$S$451,2,FALSE)</f>
        <v>BRADSHAW, WE</v>
      </c>
      <c r="F140" t="str">
        <f>VLOOKUP($D140,metadata!$B$2:$S$451,3,FALSE)</f>
        <v>GEOGRAPHY OF PHOTOPERIODIC RESPONSE IN DIAPAUSING MOSQUITO</v>
      </c>
      <c r="G140" t="str">
        <f>VLOOKUP($D140,metadata!$B$2:$S$451,4,FALSE)</f>
        <v>10.1038/262384b0</v>
      </c>
      <c r="H140" t="str">
        <f>VLOOKUP($D140,metadata!$B$2:$S$451,5,FALSE)</f>
        <v>y-askfordata</v>
      </c>
      <c r="I140" t="str">
        <f>VLOOKUP($D140,metadata!$B$2:$S$451,6,FALSE)</f>
        <v>a</v>
      </c>
      <c r="J140" t="str">
        <f>VLOOKUP($D140,metadata!$B$2:$S$451,7,FALSE)</f>
        <v>i</v>
      </c>
      <c r="K140">
        <f>VLOOKUP($D140,metadata!$B$2:$S$451,8,FALSE)</f>
        <v>22</v>
      </c>
      <c r="L140">
        <f>VLOOKUP($D140,metadata!$B$2:$S$451,9,FALSE)</f>
        <v>16</v>
      </c>
      <c r="M140" t="str">
        <f>VLOOKUP($D140,metadata!$B$2:$S$451,10,FALSE)</f>
        <v/>
      </c>
      <c r="N140" t="str">
        <f>VLOOKUP($D140,metadata!$B$2:$S$451,11,FALSE)</f>
        <v>Wyeomyia smithii</v>
      </c>
      <c r="O140" t="str">
        <f>VLOOKUP($D140,metadata!$B$2:$S$451,12,FALSE)</f>
        <v>diptera</v>
      </c>
      <c r="P140" t="str">
        <f>VLOOKUP($D140,metadata!$B$2:$S$451,13,FALSE)</f>
        <v/>
      </c>
      <c r="Q140" t="str">
        <f>VLOOKUP($D140,metadata!$B$2:$S$451,14,FALSE)</f>
        <v/>
      </c>
      <c r="R140" t="str">
        <f>VLOOKUP($D140,metadata!$B$2:$S$451,15,FALSE)</f>
        <v/>
      </c>
      <c r="S140" t="str">
        <f>VLOOKUP($D140,metadata!$B$2:$S$451,16,FALSE)</f>
        <v/>
      </c>
      <c r="T140" t="str">
        <f>VLOOKUP($D140,metadata!$B$2:$S$451,17,FALSE)</f>
        <v/>
      </c>
      <c r="U140" t="str">
        <f>VLOOKUP($D140,metadata!$B$2:$S$451,18,FALSE)</f>
        <v/>
      </c>
      <c r="V140" t="str">
        <f>VLOOKUP($D140,metadata!$B$2:$Z$451,19,FALSE)</f>
        <v/>
      </c>
      <c r="W140" t="str">
        <f>VLOOKUP($D140,metadata!$B$2:$Z$451,20,FALSE)</f>
        <v/>
      </c>
      <c r="X140" t="str">
        <f>VLOOKUP($D140,metadata!$B$2:$Z$451,21,FALSE)</f>
        <v/>
      </c>
      <c r="Y140" t="str">
        <f>VLOOKUP($D140,metadata!$B$2:$Z$451,22,FALSE)</f>
        <v/>
      </c>
      <c r="Z140" t="str">
        <f>VLOOKUP($D140,metadata!$B$2:$Z$451,23,FALSE)</f>
        <v/>
      </c>
      <c r="AA140" t="str">
        <f>VLOOKUP($D140,metadata!$B$2:$Z$451,24,FALSE)</f>
        <v/>
      </c>
      <c r="AB140" t="str">
        <f>VLOOKUP($D140,metadata!$B$2:$Z$451,25,FALSE)</f>
        <v/>
      </c>
      <c r="AF140" t="str">
        <f t="shared" si="5"/>
        <v>NA</v>
      </c>
    </row>
    <row r="141" spans="1:32" hidden="1" x14ac:dyDescent="0.3">
      <c r="A141">
        <f>A140+metadata!J140</f>
        <v>802</v>
      </c>
      <c r="B141" t="str">
        <f>metadata!B141</f>
        <v>20-KS</v>
      </c>
      <c r="C141">
        <v>140</v>
      </c>
      <c r="D141" s="4" t="str">
        <f t="shared" si="4"/>
        <v>2-</v>
      </c>
      <c r="E141" t="str">
        <f>VLOOKUP($D141,metadata!$B$2:$S$451,2,FALSE)</f>
        <v>BRADSHAW, WE</v>
      </c>
      <c r="F141" t="str">
        <f>VLOOKUP($D141,metadata!$B$2:$S$451,3,FALSE)</f>
        <v>GEOGRAPHY OF PHOTOPERIODIC RESPONSE IN DIAPAUSING MOSQUITO</v>
      </c>
      <c r="G141" t="str">
        <f>VLOOKUP($D141,metadata!$B$2:$S$451,4,FALSE)</f>
        <v>10.1038/262384b0</v>
      </c>
      <c r="H141" t="str">
        <f>VLOOKUP($D141,metadata!$B$2:$S$451,5,FALSE)</f>
        <v>y-askfordata</v>
      </c>
      <c r="I141" t="str">
        <f>VLOOKUP($D141,metadata!$B$2:$S$451,6,FALSE)</f>
        <v>a</v>
      </c>
      <c r="J141" t="str">
        <f>VLOOKUP($D141,metadata!$B$2:$S$451,7,FALSE)</f>
        <v>i</v>
      </c>
      <c r="K141">
        <f>VLOOKUP($D141,metadata!$B$2:$S$451,8,FALSE)</f>
        <v>22</v>
      </c>
      <c r="L141">
        <f>VLOOKUP($D141,metadata!$B$2:$S$451,9,FALSE)</f>
        <v>16</v>
      </c>
      <c r="M141" t="str">
        <f>VLOOKUP($D141,metadata!$B$2:$S$451,10,FALSE)</f>
        <v/>
      </c>
      <c r="N141" t="str">
        <f>VLOOKUP($D141,metadata!$B$2:$S$451,11,FALSE)</f>
        <v>Wyeomyia smithii</v>
      </c>
      <c r="O141" t="str">
        <f>VLOOKUP($D141,metadata!$B$2:$S$451,12,FALSE)</f>
        <v>diptera</v>
      </c>
      <c r="P141" t="str">
        <f>VLOOKUP($D141,metadata!$B$2:$S$451,13,FALSE)</f>
        <v/>
      </c>
      <c r="Q141" t="str">
        <f>VLOOKUP($D141,metadata!$B$2:$S$451,14,FALSE)</f>
        <v/>
      </c>
      <c r="R141" t="str">
        <f>VLOOKUP($D141,metadata!$B$2:$S$451,15,FALSE)</f>
        <v/>
      </c>
      <c r="S141" t="str">
        <f>VLOOKUP($D141,metadata!$B$2:$S$451,16,FALSE)</f>
        <v/>
      </c>
      <c r="T141" t="str">
        <f>VLOOKUP($D141,metadata!$B$2:$S$451,17,FALSE)</f>
        <v/>
      </c>
      <c r="U141" t="str">
        <f>VLOOKUP($D141,metadata!$B$2:$S$451,18,FALSE)</f>
        <v/>
      </c>
      <c r="V141" t="str">
        <f>VLOOKUP($D141,metadata!$B$2:$Z$451,19,FALSE)</f>
        <v/>
      </c>
      <c r="W141" t="str">
        <f>VLOOKUP($D141,metadata!$B$2:$Z$451,20,FALSE)</f>
        <v/>
      </c>
      <c r="X141" t="str">
        <f>VLOOKUP($D141,metadata!$B$2:$Z$451,21,FALSE)</f>
        <v/>
      </c>
      <c r="Y141" t="str">
        <f>VLOOKUP($D141,metadata!$B$2:$Z$451,22,FALSE)</f>
        <v/>
      </c>
      <c r="Z141" t="str">
        <f>VLOOKUP($D141,metadata!$B$2:$Z$451,23,FALSE)</f>
        <v/>
      </c>
      <c r="AA141" t="str">
        <f>VLOOKUP($D141,metadata!$B$2:$Z$451,24,FALSE)</f>
        <v/>
      </c>
      <c r="AB141" t="str">
        <f>VLOOKUP($D141,metadata!$B$2:$Z$451,25,FALSE)</f>
        <v/>
      </c>
      <c r="AF141" t="str">
        <f t="shared" si="5"/>
        <v>NA</v>
      </c>
    </row>
    <row r="142" spans="1:32" hidden="1" x14ac:dyDescent="0.3">
      <c r="A142">
        <f>A141+metadata!J141</f>
        <v>806</v>
      </c>
      <c r="B142" t="str">
        <f>metadata!B142</f>
        <v>20-KG</v>
      </c>
      <c r="C142">
        <v>141</v>
      </c>
      <c r="D142" s="4" t="str">
        <f t="shared" si="4"/>
        <v>2-</v>
      </c>
      <c r="E142" t="str">
        <f>VLOOKUP($D142,metadata!$B$2:$S$451,2,FALSE)</f>
        <v>BRADSHAW, WE</v>
      </c>
      <c r="F142" t="str">
        <f>VLOOKUP($D142,metadata!$B$2:$S$451,3,FALSE)</f>
        <v>GEOGRAPHY OF PHOTOPERIODIC RESPONSE IN DIAPAUSING MOSQUITO</v>
      </c>
      <c r="G142" t="str">
        <f>VLOOKUP($D142,metadata!$B$2:$S$451,4,FALSE)</f>
        <v>10.1038/262384b0</v>
      </c>
      <c r="H142" t="str">
        <f>VLOOKUP($D142,metadata!$B$2:$S$451,5,FALSE)</f>
        <v>y-askfordata</v>
      </c>
      <c r="I142" t="str">
        <f>VLOOKUP($D142,metadata!$B$2:$S$451,6,FALSE)</f>
        <v>a</v>
      </c>
      <c r="J142" t="str">
        <f>VLOOKUP($D142,metadata!$B$2:$S$451,7,FALSE)</f>
        <v>i</v>
      </c>
      <c r="K142">
        <f>VLOOKUP($D142,metadata!$B$2:$S$451,8,FALSE)</f>
        <v>22</v>
      </c>
      <c r="L142">
        <f>VLOOKUP($D142,metadata!$B$2:$S$451,9,FALSE)</f>
        <v>16</v>
      </c>
      <c r="M142" t="str">
        <f>VLOOKUP($D142,metadata!$B$2:$S$451,10,FALSE)</f>
        <v/>
      </c>
      <c r="N142" t="str">
        <f>VLOOKUP($D142,metadata!$B$2:$S$451,11,FALSE)</f>
        <v>Wyeomyia smithii</v>
      </c>
      <c r="O142" t="str">
        <f>VLOOKUP($D142,metadata!$B$2:$S$451,12,FALSE)</f>
        <v>diptera</v>
      </c>
      <c r="P142" t="str">
        <f>VLOOKUP($D142,metadata!$B$2:$S$451,13,FALSE)</f>
        <v/>
      </c>
      <c r="Q142" t="str">
        <f>VLOOKUP($D142,metadata!$B$2:$S$451,14,FALSE)</f>
        <v/>
      </c>
      <c r="R142" t="str">
        <f>VLOOKUP($D142,metadata!$B$2:$S$451,15,FALSE)</f>
        <v/>
      </c>
      <c r="S142" t="str">
        <f>VLOOKUP($D142,metadata!$B$2:$S$451,16,FALSE)</f>
        <v/>
      </c>
      <c r="T142" t="str">
        <f>VLOOKUP($D142,metadata!$B$2:$S$451,17,FALSE)</f>
        <v/>
      </c>
      <c r="U142" t="str">
        <f>VLOOKUP($D142,metadata!$B$2:$S$451,18,FALSE)</f>
        <v/>
      </c>
      <c r="V142" t="str">
        <f>VLOOKUP($D142,metadata!$B$2:$Z$451,19,FALSE)</f>
        <v/>
      </c>
      <c r="W142" t="str">
        <f>VLOOKUP($D142,metadata!$B$2:$Z$451,20,FALSE)</f>
        <v/>
      </c>
      <c r="X142" t="str">
        <f>VLOOKUP($D142,metadata!$B$2:$Z$451,21,FALSE)</f>
        <v/>
      </c>
      <c r="Y142" t="str">
        <f>VLOOKUP($D142,metadata!$B$2:$Z$451,22,FALSE)</f>
        <v/>
      </c>
      <c r="Z142" t="str">
        <f>VLOOKUP($D142,metadata!$B$2:$Z$451,23,FALSE)</f>
        <v/>
      </c>
      <c r="AA142" t="str">
        <f>VLOOKUP($D142,metadata!$B$2:$Z$451,24,FALSE)</f>
        <v/>
      </c>
      <c r="AB142" t="str">
        <f>VLOOKUP($D142,metadata!$B$2:$Z$451,25,FALSE)</f>
        <v/>
      </c>
      <c r="AF142" t="str">
        <f t="shared" si="5"/>
        <v>NA</v>
      </c>
    </row>
    <row r="143" spans="1:32" hidden="1" x14ac:dyDescent="0.3">
      <c r="A143">
        <f>A142+metadata!J142</f>
        <v>810</v>
      </c>
      <c r="B143" t="str">
        <f>metadata!B143</f>
        <v>21-leningrad</v>
      </c>
      <c r="C143">
        <v>142</v>
      </c>
      <c r="D143" s="4" t="str">
        <f t="shared" si="4"/>
        <v>2-</v>
      </c>
      <c r="E143" t="str">
        <f>VLOOKUP($D143,metadata!$B$2:$S$451,2,FALSE)</f>
        <v>BRADSHAW, WE</v>
      </c>
      <c r="F143" t="str">
        <f>VLOOKUP($D143,metadata!$B$2:$S$451,3,FALSE)</f>
        <v>GEOGRAPHY OF PHOTOPERIODIC RESPONSE IN DIAPAUSING MOSQUITO</v>
      </c>
      <c r="G143" t="str">
        <f>VLOOKUP($D143,metadata!$B$2:$S$451,4,FALSE)</f>
        <v>10.1038/262384b0</v>
      </c>
      <c r="H143" t="str">
        <f>VLOOKUP($D143,metadata!$B$2:$S$451,5,FALSE)</f>
        <v>y-askfordata</v>
      </c>
      <c r="I143" t="str">
        <f>VLOOKUP($D143,metadata!$B$2:$S$451,6,FALSE)</f>
        <v>a</v>
      </c>
      <c r="J143" t="str">
        <f>VLOOKUP($D143,metadata!$B$2:$S$451,7,FALSE)</f>
        <v>i</v>
      </c>
      <c r="K143">
        <f>VLOOKUP($D143,metadata!$B$2:$S$451,8,FALSE)</f>
        <v>22</v>
      </c>
      <c r="L143">
        <f>VLOOKUP($D143,metadata!$B$2:$S$451,9,FALSE)</f>
        <v>16</v>
      </c>
      <c r="M143" t="str">
        <f>VLOOKUP($D143,metadata!$B$2:$S$451,10,FALSE)</f>
        <v/>
      </c>
      <c r="N143" t="str">
        <f>VLOOKUP($D143,metadata!$B$2:$S$451,11,FALSE)</f>
        <v>Wyeomyia smithii</v>
      </c>
      <c r="O143" t="str">
        <f>VLOOKUP($D143,metadata!$B$2:$S$451,12,FALSE)</f>
        <v>diptera</v>
      </c>
      <c r="P143" t="str">
        <f>VLOOKUP($D143,metadata!$B$2:$S$451,13,FALSE)</f>
        <v/>
      </c>
      <c r="Q143" t="str">
        <f>VLOOKUP($D143,metadata!$B$2:$S$451,14,FALSE)</f>
        <v/>
      </c>
      <c r="R143" t="str">
        <f>VLOOKUP($D143,metadata!$B$2:$S$451,15,FALSE)</f>
        <v/>
      </c>
      <c r="S143" t="str">
        <f>VLOOKUP($D143,metadata!$B$2:$S$451,16,FALSE)</f>
        <v/>
      </c>
      <c r="T143" t="str">
        <f>VLOOKUP($D143,metadata!$B$2:$S$451,17,FALSE)</f>
        <v/>
      </c>
      <c r="U143" t="str">
        <f>VLOOKUP($D143,metadata!$B$2:$S$451,18,FALSE)</f>
        <v/>
      </c>
      <c r="V143" t="str">
        <f>VLOOKUP($D143,metadata!$B$2:$Z$451,19,FALSE)</f>
        <v/>
      </c>
      <c r="W143" t="str">
        <f>VLOOKUP($D143,metadata!$B$2:$Z$451,20,FALSE)</f>
        <v/>
      </c>
      <c r="X143" t="str">
        <f>VLOOKUP($D143,metadata!$B$2:$Z$451,21,FALSE)</f>
        <v/>
      </c>
      <c r="Y143" t="str">
        <f>VLOOKUP($D143,metadata!$B$2:$Z$451,22,FALSE)</f>
        <v/>
      </c>
      <c r="Z143" t="str">
        <f>VLOOKUP($D143,metadata!$B$2:$Z$451,23,FALSE)</f>
        <v/>
      </c>
      <c r="AA143" t="str">
        <f>VLOOKUP($D143,metadata!$B$2:$Z$451,24,FALSE)</f>
        <v/>
      </c>
      <c r="AB143" t="str">
        <f>VLOOKUP($D143,metadata!$B$2:$Z$451,25,FALSE)</f>
        <v/>
      </c>
      <c r="AF143" t="str">
        <f t="shared" si="5"/>
        <v>NA</v>
      </c>
    </row>
    <row r="144" spans="1:32" hidden="1" x14ac:dyDescent="0.3">
      <c r="A144">
        <f>A143+metadata!J143</f>
        <v>825</v>
      </c>
      <c r="B144" t="str">
        <f>metadata!B144</f>
        <v>21-padua</v>
      </c>
      <c r="C144">
        <v>143</v>
      </c>
      <c r="D144" s="4" t="str">
        <f t="shared" si="4"/>
        <v>2-</v>
      </c>
      <c r="E144" t="str">
        <f>VLOOKUP($D144,metadata!$B$2:$S$451,2,FALSE)</f>
        <v>BRADSHAW, WE</v>
      </c>
      <c r="F144" t="str">
        <f>VLOOKUP($D144,metadata!$B$2:$S$451,3,FALSE)</f>
        <v>GEOGRAPHY OF PHOTOPERIODIC RESPONSE IN DIAPAUSING MOSQUITO</v>
      </c>
      <c r="G144" t="str">
        <f>VLOOKUP($D144,metadata!$B$2:$S$451,4,FALSE)</f>
        <v>10.1038/262384b0</v>
      </c>
      <c r="H144" t="str">
        <f>VLOOKUP($D144,metadata!$B$2:$S$451,5,FALSE)</f>
        <v>y-askfordata</v>
      </c>
      <c r="I144" t="str">
        <f>VLOOKUP($D144,metadata!$B$2:$S$451,6,FALSE)</f>
        <v>a</v>
      </c>
      <c r="J144" t="str">
        <f>VLOOKUP($D144,metadata!$B$2:$S$451,7,FALSE)</f>
        <v>i</v>
      </c>
      <c r="K144">
        <f>VLOOKUP($D144,metadata!$B$2:$S$451,8,FALSE)</f>
        <v>22</v>
      </c>
      <c r="L144">
        <f>VLOOKUP($D144,metadata!$B$2:$S$451,9,FALSE)</f>
        <v>16</v>
      </c>
      <c r="M144" t="str">
        <f>VLOOKUP($D144,metadata!$B$2:$S$451,10,FALSE)</f>
        <v/>
      </c>
      <c r="N144" t="str">
        <f>VLOOKUP($D144,metadata!$B$2:$S$451,11,FALSE)</f>
        <v>Wyeomyia smithii</v>
      </c>
      <c r="O144" t="str">
        <f>VLOOKUP($D144,metadata!$B$2:$S$451,12,FALSE)</f>
        <v>diptera</v>
      </c>
      <c r="P144" t="str">
        <f>VLOOKUP($D144,metadata!$B$2:$S$451,13,FALSE)</f>
        <v/>
      </c>
      <c r="Q144" t="str">
        <f>VLOOKUP($D144,metadata!$B$2:$S$451,14,FALSE)</f>
        <v/>
      </c>
      <c r="R144" t="str">
        <f>VLOOKUP($D144,metadata!$B$2:$S$451,15,FALSE)</f>
        <v/>
      </c>
      <c r="S144" t="str">
        <f>VLOOKUP($D144,metadata!$B$2:$S$451,16,FALSE)</f>
        <v/>
      </c>
      <c r="T144" t="str">
        <f>VLOOKUP($D144,metadata!$B$2:$S$451,17,FALSE)</f>
        <v/>
      </c>
      <c r="U144" t="str">
        <f>VLOOKUP($D144,metadata!$B$2:$S$451,18,FALSE)</f>
        <v/>
      </c>
      <c r="V144" t="str">
        <f>VLOOKUP($D144,metadata!$B$2:$Z$451,19,FALSE)</f>
        <v/>
      </c>
      <c r="W144" t="str">
        <f>VLOOKUP($D144,metadata!$B$2:$Z$451,20,FALSE)</f>
        <v/>
      </c>
      <c r="X144" t="str">
        <f>VLOOKUP($D144,metadata!$B$2:$Z$451,21,FALSE)</f>
        <v/>
      </c>
      <c r="Y144" t="str">
        <f>VLOOKUP($D144,metadata!$B$2:$Z$451,22,FALSE)</f>
        <v/>
      </c>
      <c r="Z144" t="str">
        <f>VLOOKUP($D144,metadata!$B$2:$Z$451,23,FALSE)</f>
        <v/>
      </c>
      <c r="AA144" t="str">
        <f>VLOOKUP($D144,metadata!$B$2:$Z$451,24,FALSE)</f>
        <v/>
      </c>
      <c r="AB144" t="str">
        <f>VLOOKUP($D144,metadata!$B$2:$Z$451,25,FALSE)</f>
        <v/>
      </c>
      <c r="AF144" t="str">
        <f t="shared" si="5"/>
        <v>NA</v>
      </c>
    </row>
    <row r="145" spans="1:32" hidden="1" x14ac:dyDescent="0.3">
      <c r="A145">
        <f>A144+metadata!J144</f>
        <v>832</v>
      </c>
      <c r="B145" t="str">
        <f>metadata!B145</f>
        <v>21-warsaw</v>
      </c>
      <c r="C145">
        <v>144</v>
      </c>
      <c r="D145" s="4" t="str">
        <f t="shared" si="4"/>
        <v>2-</v>
      </c>
      <c r="E145" t="str">
        <f>VLOOKUP($D145,metadata!$B$2:$S$451,2,FALSE)</f>
        <v>BRADSHAW, WE</v>
      </c>
      <c r="F145" t="str">
        <f>VLOOKUP($D145,metadata!$B$2:$S$451,3,FALSE)</f>
        <v>GEOGRAPHY OF PHOTOPERIODIC RESPONSE IN DIAPAUSING MOSQUITO</v>
      </c>
      <c r="G145" t="str">
        <f>VLOOKUP($D145,metadata!$B$2:$S$451,4,FALSE)</f>
        <v>10.1038/262384b0</v>
      </c>
      <c r="H145" t="str">
        <f>VLOOKUP($D145,metadata!$B$2:$S$451,5,FALSE)</f>
        <v>y-askfordata</v>
      </c>
      <c r="I145" t="str">
        <f>VLOOKUP($D145,metadata!$B$2:$S$451,6,FALSE)</f>
        <v>a</v>
      </c>
      <c r="J145" t="str">
        <f>VLOOKUP($D145,metadata!$B$2:$S$451,7,FALSE)</f>
        <v>i</v>
      </c>
      <c r="K145">
        <f>VLOOKUP($D145,metadata!$B$2:$S$451,8,FALSE)</f>
        <v>22</v>
      </c>
      <c r="L145">
        <f>VLOOKUP($D145,metadata!$B$2:$S$451,9,FALSE)</f>
        <v>16</v>
      </c>
      <c r="M145" t="str">
        <f>VLOOKUP($D145,metadata!$B$2:$S$451,10,FALSE)</f>
        <v/>
      </c>
      <c r="N145" t="str">
        <f>VLOOKUP($D145,metadata!$B$2:$S$451,11,FALSE)</f>
        <v>Wyeomyia smithii</v>
      </c>
      <c r="O145" t="str">
        <f>VLOOKUP($D145,metadata!$B$2:$S$451,12,FALSE)</f>
        <v>diptera</v>
      </c>
      <c r="P145" t="str">
        <f>VLOOKUP($D145,metadata!$B$2:$S$451,13,FALSE)</f>
        <v/>
      </c>
      <c r="Q145" t="str">
        <f>VLOOKUP($D145,metadata!$B$2:$S$451,14,FALSE)</f>
        <v/>
      </c>
      <c r="R145" t="str">
        <f>VLOOKUP($D145,metadata!$B$2:$S$451,15,FALSE)</f>
        <v/>
      </c>
      <c r="S145" t="str">
        <f>VLOOKUP($D145,metadata!$B$2:$S$451,16,FALSE)</f>
        <v/>
      </c>
      <c r="T145" t="str">
        <f>VLOOKUP($D145,metadata!$B$2:$S$451,17,FALSE)</f>
        <v/>
      </c>
      <c r="U145" t="str">
        <f>VLOOKUP($D145,metadata!$B$2:$S$451,18,FALSE)</f>
        <v/>
      </c>
      <c r="V145" t="str">
        <f>VLOOKUP($D145,metadata!$B$2:$Z$451,19,FALSE)</f>
        <v/>
      </c>
      <c r="W145" t="str">
        <f>VLOOKUP($D145,metadata!$B$2:$Z$451,20,FALSE)</f>
        <v/>
      </c>
      <c r="X145" t="str">
        <f>VLOOKUP($D145,metadata!$B$2:$Z$451,21,FALSE)</f>
        <v/>
      </c>
      <c r="Y145" t="str">
        <f>VLOOKUP($D145,metadata!$B$2:$Z$451,22,FALSE)</f>
        <v/>
      </c>
      <c r="Z145" t="str">
        <f>VLOOKUP($D145,metadata!$B$2:$Z$451,23,FALSE)</f>
        <v/>
      </c>
      <c r="AA145" t="str">
        <f>VLOOKUP($D145,metadata!$B$2:$Z$451,24,FALSE)</f>
        <v/>
      </c>
      <c r="AB145" t="str">
        <f>VLOOKUP($D145,metadata!$B$2:$Z$451,25,FALSE)</f>
        <v/>
      </c>
      <c r="AF145" t="str">
        <f t="shared" si="5"/>
        <v>NA</v>
      </c>
    </row>
    <row r="146" spans="1:32" hidden="1" x14ac:dyDescent="0.3">
      <c r="A146">
        <f>A145+metadata!J145</f>
        <v>839</v>
      </c>
      <c r="B146" t="str">
        <f>metadata!B146</f>
        <v>21- Aile-froide</v>
      </c>
      <c r="C146">
        <v>145</v>
      </c>
      <c r="D146" s="4" t="str">
        <f t="shared" si="4"/>
        <v>2-</v>
      </c>
      <c r="E146" t="str">
        <f>VLOOKUP($D146,metadata!$B$2:$S$451,2,FALSE)</f>
        <v>BRADSHAW, WE</v>
      </c>
      <c r="F146" t="str">
        <f>VLOOKUP($D146,metadata!$B$2:$S$451,3,FALSE)</f>
        <v>GEOGRAPHY OF PHOTOPERIODIC RESPONSE IN DIAPAUSING MOSQUITO</v>
      </c>
      <c r="G146" t="str">
        <f>VLOOKUP($D146,metadata!$B$2:$S$451,4,FALSE)</f>
        <v>10.1038/262384b0</v>
      </c>
      <c r="H146" t="str">
        <f>VLOOKUP($D146,metadata!$B$2:$S$451,5,FALSE)</f>
        <v>y-askfordata</v>
      </c>
      <c r="I146" t="str">
        <f>VLOOKUP($D146,metadata!$B$2:$S$451,6,FALSE)</f>
        <v>a</v>
      </c>
      <c r="J146" t="str">
        <f>VLOOKUP($D146,metadata!$B$2:$S$451,7,FALSE)</f>
        <v>i</v>
      </c>
      <c r="K146">
        <f>VLOOKUP($D146,metadata!$B$2:$S$451,8,FALSE)</f>
        <v>22</v>
      </c>
      <c r="L146">
        <f>VLOOKUP($D146,metadata!$B$2:$S$451,9,FALSE)</f>
        <v>16</v>
      </c>
      <c r="M146" t="str">
        <f>VLOOKUP($D146,metadata!$B$2:$S$451,10,FALSE)</f>
        <v/>
      </c>
      <c r="N146" t="str">
        <f>VLOOKUP($D146,metadata!$B$2:$S$451,11,FALSE)</f>
        <v>Wyeomyia smithii</v>
      </c>
      <c r="O146" t="str">
        <f>VLOOKUP($D146,metadata!$B$2:$S$451,12,FALSE)</f>
        <v>diptera</v>
      </c>
      <c r="P146" t="str">
        <f>VLOOKUP($D146,metadata!$B$2:$S$451,13,FALSE)</f>
        <v/>
      </c>
      <c r="Q146" t="str">
        <f>VLOOKUP($D146,metadata!$B$2:$S$451,14,FALSE)</f>
        <v/>
      </c>
      <c r="R146" t="str">
        <f>VLOOKUP($D146,metadata!$B$2:$S$451,15,FALSE)</f>
        <v/>
      </c>
      <c r="S146" t="str">
        <f>VLOOKUP($D146,metadata!$B$2:$S$451,16,FALSE)</f>
        <v/>
      </c>
      <c r="T146" t="str">
        <f>VLOOKUP($D146,metadata!$B$2:$S$451,17,FALSE)</f>
        <v/>
      </c>
      <c r="U146" t="str">
        <f>VLOOKUP($D146,metadata!$B$2:$S$451,18,FALSE)</f>
        <v/>
      </c>
      <c r="V146" t="str">
        <f>VLOOKUP($D146,metadata!$B$2:$Z$451,19,FALSE)</f>
        <v/>
      </c>
      <c r="W146" t="str">
        <f>VLOOKUP($D146,metadata!$B$2:$Z$451,20,FALSE)</f>
        <v/>
      </c>
      <c r="X146" t="str">
        <f>VLOOKUP($D146,metadata!$B$2:$Z$451,21,FALSE)</f>
        <v/>
      </c>
      <c r="Y146" t="str">
        <f>VLOOKUP($D146,metadata!$B$2:$Z$451,22,FALSE)</f>
        <v/>
      </c>
      <c r="Z146" t="str">
        <f>VLOOKUP($D146,metadata!$B$2:$Z$451,23,FALSE)</f>
        <v/>
      </c>
      <c r="AA146" t="str">
        <f>VLOOKUP($D146,metadata!$B$2:$Z$451,24,FALSE)</f>
        <v/>
      </c>
      <c r="AB146" t="str">
        <f>VLOOKUP($D146,metadata!$B$2:$Z$451,25,FALSE)</f>
        <v/>
      </c>
      <c r="AF146" t="str">
        <f t="shared" si="5"/>
        <v>NA</v>
      </c>
    </row>
    <row r="147" spans="1:32" hidden="1" x14ac:dyDescent="0.3">
      <c r="A147">
        <f>A146+metadata!J146</f>
        <v>847</v>
      </c>
      <c r="B147" t="str">
        <f>metadata!B147</f>
        <v>21-Voorne</v>
      </c>
      <c r="C147">
        <v>146</v>
      </c>
      <c r="D147" s="4" t="str">
        <f t="shared" si="4"/>
        <v>2-</v>
      </c>
      <c r="E147" t="str">
        <f>VLOOKUP($D147,metadata!$B$2:$S$451,2,FALSE)</f>
        <v>BRADSHAW, WE</v>
      </c>
      <c r="F147" t="str">
        <f>VLOOKUP($D147,metadata!$B$2:$S$451,3,FALSE)</f>
        <v>GEOGRAPHY OF PHOTOPERIODIC RESPONSE IN DIAPAUSING MOSQUITO</v>
      </c>
      <c r="G147" t="str">
        <f>VLOOKUP($D147,metadata!$B$2:$S$451,4,FALSE)</f>
        <v>10.1038/262384b0</v>
      </c>
      <c r="H147" t="str">
        <f>VLOOKUP($D147,metadata!$B$2:$S$451,5,FALSE)</f>
        <v>y-askfordata</v>
      </c>
      <c r="I147" t="str">
        <f>VLOOKUP($D147,metadata!$B$2:$S$451,6,FALSE)</f>
        <v>a</v>
      </c>
      <c r="J147" t="str">
        <f>VLOOKUP($D147,metadata!$B$2:$S$451,7,FALSE)</f>
        <v>i</v>
      </c>
      <c r="K147">
        <f>VLOOKUP($D147,metadata!$B$2:$S$451,8,FALSE)</f>
        <v>22</v>
      </c>
      <c r="L147">
        <f>VLOOKUP($D147,metadata!$B$2:$S$451,9,FALSE)</f>
        <v>16</v>
      </c>
      <c r="M147" t="str">
        <f>VLOOKUP($D147,metadata!$B$2:$S$451,10,FALSE)</f>
        <v/>
      </c>
      <c r="N147" t="str">
        <f>VLOOKUP($D147,metadata!$B$2:$S$451,11,FALSE)</f>
        <v>Wyeomyia smithii</v>
      </c>
      <c r="O147" t="str">
        <f>VLOOKUP($D147,metadata!$B$2:$S$451,12,FALSE)</f>
        <v>diptera</v>
      </c>
      <c r="P147" t="str">
        <f>VLOOKUP($D147,metadata!$B$2:$S$451,13,FALSE)</f>
        <v/>
      </c>
      <c r="Q147" t="str">
        <f>VLOOKUP($D147,metadata!$B$2:$S$451,14,FALSE)</f>
        <v/>
      </c>
      <c r="R147" t="str">
        <f>VLOOKUP($D147,metadata!$B$2:$S$451,15,FALSE)</f>
        <v/>
      </c>
      <c r="S147" t="str">
        <f>VLOOKUP($D147,metadata!$B$2:$S$451,16,FALSE)</f>
        <v/>
      </c>
      <c r="T147" t="str">
        <f>VLOOKUP($D147,metadata!$B$2:$S$451,17,FALSE)</f>
        <v/>
      </c>
      <c r="U147" t="str">
        <f>VLOOKUP($D147,metadata!$B$2:$S$451,18,FALSE)</f>
        <v/>
      </c>
      <c r="V147" t="str">
        <f>VLOOKUP($D147,metadata!$B$2:$Z$451,19,FALSE)</f>
        <v/>
      </c>
      <c r="W147" t="str">
        <f>VLOOKUP($D147,metadata!$B$2:$Z$451,20,FALSE)</f>
        <v/>
      </c>
      <c r="X147" t="str">
        <f>VLOOKUP($D147,metadata!$B$2:$Z$451,21,FALSE)</f>
        <v/>
      </c>
      <c r="Y147" t="str">
        <f>VLOOKUP($D147,metadata!$B$2:$Z$451,22,FALSE)</f>
        <v/>
      </c>
      <c r="Z147" t="str">
        <f>VLOOKUP($D147,metadata!$B$2:$Z$451,23,FALSE)</f>
        <v/>
      </c>
      <c r="AA147" t="str">
        <f>VLOOKUP($D147,metadata!$B$2:$Z$451,24,FALSE)</f>
        <v/>
      </c>
      <c r="AB147" t="str">
        <f>VLOOKUP($D147,metadata!$B$2:$Z$451,25,FALSE)</f>
        <v/>
      </c>
      <c r="AF147" t="str">
        <f t="shared" si="5"/>
        <v>NA</v>
      </c>
    </row>
    <row r="148" spans="1:32" hidden="1" x14ac:dyDescent="0.3">
      <c r="A148">
        <f>A147+metadata!J147</f>
        <v>857</v>
      </c>
      <c r="B148" t="str">
        <f>metadata!B148</f>
        <v>21-Thessaloniki1</v>
      </c>
      <c r="C148">
        <v>147</v>
      </c>
      <c r="D148" s="4" t="str">
        <f t="shared" si="4"/>
        <v>2-</v>
      </c>
      <c r="E148" t="str">
        <f>VLOOKUP($D148,metadata!$B$2:$S$451,2,FALSE)</f>
        <v>BRADSHAW, WE</v>
      </c>
      <c r="F148" t="str">
        <f>VLOOKUP($D148,metadata!$B$2:$S$451,3,FALSE)</f>
        <v>GEOGRAPHY OF PHOTOPERIODIC RESPONSE IN DIAPAUSING MOSQUITO</v>
      </c>
      <c r="G148" t="str">
        <f>VLOOKUP($D148,metadata!$B$2:$S$451,4,FALSE)</f>
        <v>10.1038/262384b0</v>
      </c>
      <c r="H148" t="str">
        <f>VLOOKUP($D148,metadata!$B$2:$S$451,5,FALSE)</f>
        <v>y-askfordata</v>
      </c>
      <c r="I148" t="str">
        <f>VLOOKUP($D148,metadata!$B$2:$S$451,6,FALSE)</f>
        <v>a</v>
      </c>
      <c r="J148" t="str">
        <f>VLOOKUP($D148,metadata!$B$2:$S$451,7,FALSE)</f>
        <v>i</v>
      </c>
      <c r="K148">
        <f>VLOOKUP($D148,metadata!$B$2:$S$451,8,FALSE)</f>
        <v>22</v>
      </c>
      <c r="L148">
        <f>VLOOKUP($D148,metadata!$B$2:$S$451,9,FALSE)</f>
        <v>16</v>
      </c>
      <c r="M148" t="str">
        <f>VLOOKUP($D148,metadata!$B$2:$S$451,10,FALSE)</f>
        <v/>
      </c>
      <c r="N148" t="str">
        <f>VLOOKUP($D148,metadata!$B$2:$S$451,11,FALSE)</f>
        <v>Wyeomyia smithii</v>
      </c>
      <c r="O148" t="str">
        <f>VLOOKUP($D148,metadata!$B$2:$S$451,12,FALSE)</f>
        <v>diptera</v>
      </c>
      <c r="P148" t="str">
        <f>VLOOKUP($D148,metadata!$B$2:$S$451,13,FALSE)</f>
        <v/>
      </c>
      <c r="Q148" t="str">
        <f>VLOOKUP($D148,metadata!$B$2:$S$451,14,FALSE)</f>
        <v/>
      </c>
      <c r="R148" t="str">
        <f>VLOOKUP($D148,metadata!$B$2:$S$451,15,FALSE)</f>
        <v/>
      </c>
      <c r="S148" t="str">
        <f>VLOOKUP($D148,metadata!$B$2:$S$451,16,FALSE)</f>
        <v/>
      </c>
      <c r="T148" t="str">
        <f>VLOOKUP($D148,metadata!$B$2:$S$451,17,FALSE)</f>
        <v/>
      </c>
      <c r="U148" t="str">
        <f>VLOOKUP($D148,metadata!$B$2:$S$451,18,FALSE)</f>
        <v/>
      </c>
      <c r="V148" t="str">
        <f>VLOOKUP($D148,metadata!$B$2:$Z$451,19,FALSE)</f>
        <v/>
      </c>
      <c r="W148" t="str">
        <f>VLOOKUP($D148,metadata!$B$2:$Z$451,20,FALSE)</f>
        <v/>
      </c>
      <c r="X148" t="str">
        <f>VLOOKUP($D148,metadata!$B$2:$Z$451,21,FALSE)</f>
        <v/>
      </c>
      <c r="Y148" t="str">
        <f>VLOOKUP($D148,metadata!$B$2:$Z$451,22,FALSE)</f>
        <v/>
      </c>
      <c r="Z148" t="str">
        <f>VLOOKUP($D148,metadata!$B$2:$Z$451,23,FALSE)</f>
        <v/>
      </c>
      <c r="AA148" t="str">
        <f>VLOOKUP($D148,metadata!$B$2:$Z$451,24,FALSE)</f>
        <v/>
      </c>
      <c r="AB148" t="str">
        <f>VLOOKUP($D148,metadata!$B$2:$Z$451,25,FALSE)</f>
        <v/>
      </c>
      <c r="AF148" t="str">
        <f t="shared" si="5"/>
        <v>NA</v>
      </c>
    </row>
    <row r="149" spans="1:32" hidden="1" x14ac:dyDescent="0.3">
      <c r="A149">
        <f>A148+metadata!J148</f>
        <v>864</v>
      </c>
      <c r="B149" t="str">
        <f>metadata!B149</f>
        <v>21- Susch</v>
      </c>
      <c r="C149">
        <v>148</v>
      </c>
      <c r="D149" s="4" t="str">
        <f t="shared" si="4"/>
        <v>2-</v>
      </c>
      <c r="E149" t="str">
        <f>VLOOKUP($D149,metadata!$B$2:$S$451,2,FALSE)</f>
        <v>BRADSHAW, WE</v>
      </c>
      <c r="F149" t="str">
        <f>VLOOKUP($D149,metadata!$B$2:$S$451,3,FALSE)</f>
        <v>GEOGRAPHY OF PHOTOPERIODIC RESPONSE IN DIAPAUSING MOSQUITO</v>
      </c>
      <c r="G149" t="str">
        <f>VLOOKUP($D149,metadata!$B$2:$S$451,4,FALSE)</f>
        <v>10.1038/262384b0</v>
      </c>
      <c r="H149" t="str">
        <f>VLOOKUP($D149,metadata!$B$2:$S$451,5,FALSE)</f>
        <v>y-askfordata</v>
      </c>
      <c r="I149" t="str">
        <f>VLOOKUP($D149,metadata!$B$2:$S$451,6,FALSE)</f>
        <v>a</v>
      </c>
      <c r="J149" t="str">
        <f>VLOOKUP($D149,metadata!$B$2:$S$451,7,FALSE)</f>
        <v>i</v>
      </c>
      <c r="K149">
        <f>VLOOKUP($D149,metadata!$B$2:$S$451,8,FALSE)</f>
        <v>22</v>
      </c>
      <c r="L149">
        <f>VLOOKUP($D149,metadata!$B$2:$S$451,9,FALSE)</f>
        <v>16</v>
      </c>
      <c r="M149" t="str">
        <f>VLOOKUP($D149,metadata!$B$2:$S$451,10,FALSE)</f>
        <v/>
      </c>
      <c r="N149" t="str">
        <f>VLOOKUP($D149,metadata!$B$2:$S$451,11,FALSE)</f>
        <v>Wyeomyia smithii</v>
      </c>
      <c r="O149" t="str">
        <f>VLOOKUP($D149,metadata!$B$2:$S$451,12,FALSE)</f>
        <v>diptera</v>
      </c>
      <c r="P149" t="str">
        <f>VLOOKUP($D149,metadata!$B$2:$S$451,13,FALSE)</f>
        <v/>
      </c>
      <c r="Q149" t="str">
        <f>VLOOKUP($D149,metadata!$B$2:$S$451,14,FALSE)</f>
        <v/>
      </c>
      <c r="R149" t="str">
        <f>VLOOKUP($D149,metadata!$B$2:$S$451,15,FALSE)</f>
        <v/>
      </c>
      <c r="S149" t="str">
        <f>VLOOKUP($D149,metadata!$B$2:$S$451,16,FALSE)</f>
        <v/>
      </c>
      <c r="T149" t="str">
        <f>VLOOKUP($D149,metadata!$B$2:$S$451,17,FALSE)</f>
        <v/>
      </c>
      <c r="U149" t="str">
        <f>VLOOKUP($D149,metadata!$B$2:$S$451,18,FALSE)</f>
        <v/>
      </c>
      <c r="V149" t="str">
        <f>VLOOKUP($D149,metadata!$B$2:$Z$451,19,FALSE)</f>
        <v/>
      </c>
      <c r="W149" t="str">
        <f>VLOOKUP($D149,metadata!$B$2:$Z$451,20,FALSE)</f>
        <v/>
      </c>
      <c r="X149" t="str">
        <f>VLOOKUP($D149,metadata!$B$2:$Z$451,21,FALSE)</f>
        <v/>
      </c>
      <c r="Y149" t="str">
        <f>VLOOKUP($D149,metadata!$B$2:$Z$451,22,FALSE)</f>
        <v/>
      </c>
      <c r="Z149" t="str">
        <f>VLOOKUP($D149,metadata!$B$2:$Z$451,23,FALSE)</f>
        <v/>
      </c>
      <c r="AA149" t="str">
        <f>VLOOKUP($D149,metadata!$B$2:$Z$451,24,FALSE)</f>
        <v/>
      </c>
      <c r="AB149" t="str">
        <f>VLOOKUP($D149,metadata!$B$2:$Z$451,25,FALSE)</f>
        <v/>
      </c>
      <c r="AF149" t="str">
        <f t="shared" si="5"/>
        <v>NA</v>
      </c>
    </row>
    <row r="150" spans="1:32" hidden="1" x14ac:dyDescent="0.3">
      <c r="A150">
        <f>A149+metadata!J149</f>
        <v>871</v>
      </c>
      <c r="B150" t="str">
        <f>metadata!B150</f>
        <v>21-Thessaloniki2</v>
      </c>
      <c r="C150">
        <v>149</v>
      </c>
      <c r="D150" s="4" t="str">
        <f t="shared" si="4"/>
        <v>2-</v>
      </c>
      <c r="E150" t="str">
        <f>VLOOKUP($D150,metadata!$B$2:$S$451,2,FALSE)</f>
        <v>BRADSHAW, WE</v>
      </c>
      <c r="F150" t="str">
        <f>VLOOKUP($D150,metadata!$B$2:$S$451,3,FALSE)</f>
        <v>GEOGRAPHY OF PHOTOPERIODIC RESPONSE IN DIAPAUSING MOSQUITO</v>
      </c>
      <c r="G150" t="str">
        <f>VLOOKUP($D150,metadata!$B$2:$S$451,4,FALSE)</f>
        <v>10.1038/262384b0</v>
      </c>
      <c r="H150" t="str">
        <f>VLOOKUP($D150,metadata!$B$2:$S$451,5,FALSE)</f>
        <v>y-askfordata</v>
      </c>
      <c r="I150" t="str">
        <f>VLOOKUP($D150,metadata!$B$2:$S$451,6,FALSE)</f>
        <v>a</v>
      </c>
      <c r="J150" t="str">
        <f>VLOOKUP($D150,metadata!$B$2:$S$451,7,FALSE)</f>
        <v>i</v>
      </c>
      <c r="K150">
        <f>VLOOKUP($D150,metadata!$B$2:$S$451,8,FALSE)</f>
        <v>22</v>
      </c>
      <c r="L150">
        <f>VLOOKUP($D150,metadata!$B$2:$S$451,9,FALSE)</f>
        <v>16</v>
      </c>
      <c r="M150" t="str">
        <f>VLOOKUP($D150,metadata!$B$2:$S$451,10,FALSE)</f>
        <v/>
      </c>
      <c r="N150" t="str">
        <f>VLOOKUP($D150,metadata!$B$2:$S$451,11,FALSE)</f>
        <v>Wyeomyia smithii</v>
      </c>
      <c r="O150" t="str">
        <f>VLOOKUP($D150,metadata!$B$2:$S$451,12,FALSE)</f>
        <v>diptera</v>
      </c>
      <c r="P150" t="str">
        <f>VLOOKUP($D150,metadata!$B$2:$S$451,13,FALSE)</f>
        <v/>
      </c>
      <c r="Q150" t="str">
        <f>VLOOKUP($D150,metadata!$B$2:$S$451,14,FALSE)</f>
        <v/>
      </c>
      <c r="R150" t="str">
        <f>VLOOKUP($D150,metadata!$B$2:$S$451,15,FALSE)</f>
        <v/>
      </c>
      <c r="S150" t="str">
        <f>VLOOKUP($D150,metadata!$B$2:$S$451,16,FALSE)</f>
        <v/>
      </c>
      <c r="T150" t="str">
        <f>VLOOKUP($D150,metadata!$B$2:$S$451,17,FALSE)</f>
        <v/>
      </c>
      <c r="U150" t="str">
        <f>VLOOKUP($D150,metadata!$B$2:$S$451,18,FALSE)</f>
        <v/>
      </c>
      <c r="V150" t="str">
        <f>VLOOKUP($D150,metadata!$B$2:$Z$451,19,FALSE)</f>
        <v/>
      </c>
      <c r="W150" t="str">
        <f>VLOOKUP($D150,metadata!$B$2:$Z$451,20,FALSE)</f>
        <v/>
      </c>
      <c r="X150" t="str">
        <f>VLOOKUP($D150,metadata!$B$2:$Z$451,21,FALSE)</f>
        <v/>
      </c>
      <c r="Y150" t="str">
        <f>VLOOKUP($D150,metadata!$B$2:$Z$451,22,FALSE)</f>
        <v/>
      </c>
      <c r="Z150" t="str">
        <f>VLOOKUP($D150,metadata!$B$2:$Z$451,23,FALSE)</f>
        <v/>
      </c>
      <c r="AA150" t="str">
        <f>VLOOKUP($D150,metadata!$B$2:$Z$451,24,FALSE)</f>
        <v/>
      </c>
      <c r="AB150" t="str">
        <f>VLOOKUP($D150,metadata!$B$2:$Z$451,25,FALSE)</f>
        <v/>
      </c>
      <c r="AF150" t="str">
        <f t="shared" si="5"/>
        <v>NA</v>
      </c>
    </row>
    <row r="151" spans="1:32" hidden="1" x14ac:dyDescent="0.3">
      <c r="A151">
        <f>A150+metadata!J150</f>
        <v>883</v>
      </c>
      <c r="B151" t="str">
        <f>metadata!B151</f>
        <v>22- Sagamihara</v>
      </c>
      <c r="C151">
        <v>150</v>
      </c>
      <c r="D151" s="4" t="str">
        <f t="shared" si="4"/>
        <v>2-</v>
      </c>
      <c r="E151" t="str">
        <f>VLOOKUP($D151,metadata!$B$2:$S$451,2,FALSE)</f>
        <v>BRADSHAW, WE</v>
      </c>
      <c r="F151" t="str">
        <f>VLOOKUP($D151,metadata!$B$2:$S$451,3,FALSE)</f>
        <v>GEOGRAPHY OF PHOTOPERIODIC RESPONSE IN DIAPAUSING MOSQUITO</v>
      </c>
      <c r="G151" t="str">
        <f>VLOOKUP($D151,metadata!$B$2:$S$451,4,FALSE)</f>
        <v>10.1038/262384b0</v>
      </c>
      <c r="H151" t="str">
        <f>VLOOKUP($D151,metadata!$B$2:$S$451,5,FALSE)</f>
        <v>y-askfordata</v>
      </c>
      <c r="I151" t="str">
        <f>VLOOKUP($D151,metadata!$B$2:$S$451,6,FALSE)</f>
        <v>a</v>
      </c>
      <c r="J151" t="str">
        <f>VLOOKUP($D151,metadata!$B$2:$S$451,7,FALSE)</f>
        <v>i</v>
      </c>
      <c r="K151">
        <f>VLOOKUP($D151,metadata!$B$2:$S$451,8,FALSE)</f>
        <v>22</v>
      </c>
      <c r="L151">
        <f>VLOOKUP($D151,metadata!$B$2:$S$451,9,FALSE)</f>
        <v>16</v>
      </c>
      <c r="M151" t="str">
        <f>VLOOKUP($D151,metadata!$B$2:$S$451,10,FALSE)</f>
        <v/>
      </c>
      <c r="N151" t="str">
        <f>VLOOKUP($D151,metadata!$B$2:$S$451,11,FALSE)</f>
        <v>Wyeomyia smithii</v>
      </c>
      <c r="O151" t="str">
        <f>VLOOKUP($D151,metadata!$B$2:$S$451,12,FALSE)</f>
        <v>diptera</v>
      </c>
      <c r="P151" t="str">
        <f>VLOOKUP($D151,metadata!$B$2:$S$451,13,FALSE)</f>
        <v/>
      </c>
      <c r="Q151" t="str">
        <f>VLOOKUP($D151,metadata!$B$2:$S$451,14,FALSE)</f>
        <v/>
      </c>
      <c r="R151" t="str">
        <f>VLOOKUP($D151,metadata!$B$2:$S$451,15,FALSE)</f>
        <v/>
      </c>
      <c r="S151" t="str">
        <f>VLOOKUP($D151,metadata!$B$2:$S$451,16,FALSE)</f>
        <v/>
      </c>
      <c r="T151" t="str">
        <f>VLOOKUP($D151,metadata!$B$2:$S$451,17,FALSE)</f>
        <v/>
      </c>
      <c r="U151" t="str">
        <f>VLOOKUP($D151,metadata!$B$2:$S$451,18,FALSE)</f>
        <v/>
      </c>
      <c r="V151" t="str">
        <f>VLOOKUP($D151,metadata!$B$2:$Z$451,19,FALSE)</f>
        <v/>
      </c>
      <c r="W151" t="str">
        <f>VLOOKUP($D151,metadata!$B$2:$Z$451,20,FALSE)</f>
        <v/>
      </c>
      <c r="X151" t="str">
        <f>VLOOKUP($D151,metadata!$B$2:$Z$451,21,FALSE)</f>
        <v/>
      </c>
      <c r="Y151" t="str">
        <f>VLOOKUP($D151,metadata!$B$2:$Z$451,22,FALSE)</f>
        <v/>
      </c>
      <c r="Z151" t="str">
        <f>VLOOKUP($D151,metadata!$B$2:$Z$451,23,FALSE)</f>
        <v/>
      </c>
      <c r="AA151" t="str">
        <f>VLOOKUP($D151,metadata!$B$2:$Z$451,24,FALSE)</f>
        <v/>
      </c>
      <c r="AB151" t="str">
        <f>VLOOKUP($D151,metadata!$B$2:$Z$451,25,FALSE)</f>
        <v/>
      </c>
      <c r="AF151" t="str">
        <f t="shared" si="5"/>
        <v>NA</v>
      </c>
    </row>
    <row r="152" spans="1:32" hidden="1" x14ac:dyDescent="0.3">
      <c r="A152">
        <f>A151+metadata!J151</f>
        <v>888</v>
      </c>
      <c r="B152" t="str">
        <f>metadata!B152</f>
        <v>22- Tatsuno</v>
      </c>
      <c r="C152">
        <v>151</v>
      </c>
      <c r="D152" s="4" t="str">
        <f t="shared" si="4"/>
        <v>2-</v>
      </c>
      <c r="E152" t="str">
        <f>VLOOKUP($D152,metadata!$B$2:$S$451,2,FALSE)</f>
        <v>BRADSHAW, WE</v>
      </c>
      <c r="F152" t="str">
        <f>VLOOKUP($D152,metadata!$B$2:$S$451,3,FALSE)</f>
        <v>GEOGRAPHY OF PHOTOPERIODIC RESPONSE IN DIAPAUSING MOSQUITO</v>
      </c>
      <c r="G152" t="str">
        <f>VLOOKUP($D152,metadata!$B$2:$S$451,4,FALSE)</f>
        <v>10.1038/262384b0</v>
      </c>
      <c r="H152" t="str">
        <f>VLOOKUP($D152,metadata!$B$2:$S$451,5,FALSE)</f>
        <v>y-askfordata</v>
      </c>
      <c r="I152" t="str">
        <f>VLOOKUP($D152,metadata!$B$2:$S$451,6,FALSE)</f>
        <v>a</v>
      </c>
      <c r="J152" t="str">
        <f>VLOOKUP($D152,metadata!$B$2:$S$451,7,FALSE)</f>
        <v>i</v>
      </c>
      <c r="K152">
        <f>VLOOKUP($D152,metadata!$B$2:$S$451,8,FALSE)</f>
        <v>22</v>
      </c>
      <c r="L152">
        <f>VLOOKUP($D152,metadata!$B$2:$S$451,9,FALSE)</f>
        <v>16</v>
      </c>
      <c r="M152" t="str">
        <f>VLOOKUP($D152,metadata!$B$2:$S$451,10,FALSE)</f>
        <v/>
      </c>
      <c r="N152" t="str">
        <f>VLOOKUP($D152,metadata!$B$2:$S$451,11,FALSE)</f>
        <v>Wyeomyia smithii</v>
      </c>
      <c r="O152" t="str">
        <f>VLOOKUP($D152,metadata!$B$2:$S$451,12,FALSE)</f>
        <v>diptera</v>
      </c>
      <c r="P152" t="str">
        <f>VLOOKUP($D152,metadata!$B$2:$S$451,13,FALSE)</f>
        <v/>
      </c>
      <c r="Q152" t="str">
        <f>VLOOKUP($D152,metadata!$B$2:$S$451,14,FALSE)</f>
        <v/>
      </c>
      <c r="R152" t="str">
        <f>VLOOKUP($D152,metadata!$B$2:$S$451,15,FALSE)</f>
        <v/>
      </c>
      <c r="S152" t="str">
        <f>VLOOKUP($D152,metadata!$B$2:$S$451,16,FALSE)</f>
        <v/>
      </c>
      <c r="T152" t="str">
        <f>VLOOKUP($D152,metadata!$B$2:$S$451,17,FALSE)</f>
        <v/>
      </c>
      <c r="U152" t="str">
        <f>VLOOKUP($D152,metadata!$B$2:$S$451,18,FALSE)</f>
        <v/>
      </c>
      <c r="V152" t="str">
        <f>VLOOKUP($D152,metadata!$B$2:$Z$451,19,FALSE)</f>
        <v/>
      </c>
      <c r="W152" t="str">
        <f>VLOOKUP($D152,metadata!$B$2:$Z$451,20,FALSE)</f>
        <v/>
      </c>
      <c r="X152" t="str">
        <f>VLOOKUP($D152,metadata!$B$2:$Z$451,21,FALSE)</f>
        <v/>
      </c>
      <c r="Y152" t="str">
        <f>VLOOKUP($D152,metadata!$B$2:$Z$451,22,FALSE)</f>
        <v/>
      </c>
      <c r="Z152" t="str">
        <f>VLOOKUP($D152,metadata!$B$2:$Z$451,23,FALSE)</f>
        <v/>
      </c>
      <c r="AA152" t="str">
        <f>VLOOKUP($D152,metadata!$B$2:$Z$451,24,FALSE)</f>
        <v/>
      </c>
      <c r="AB152" t="str">
        <f>VLOOKUP($D152,metadata!$B$2:$Z$451,25,FALSE)</f>
        <v/>
      </c>
      <c r="AF152" t="str">
        <f t="shared" si="5"/>
        <v>NA</v>
      </c>
    </row>
    <row r="153" spans="1:32" hidden="1" x14ac:dyDescent="0.3">
      <c r="A153">
        <f>A152+metadata!J152</f>
        <v>893</v>
      </c>
      <c r="B153" t="str">
        <f>metadata!B153</f>
        <v>22- Ninohe</v>
      </c>
      <c r="C153">
        <v>152</v>
      </c>
      <c r="D153" s="4" t="str">
        <f t="shared" si="4"/>
        <v>2-</v>
      </c>
      <c r="E153" t="str">
        <f>VLOOKUP($D153,metadata!$B$2:$S$451,2,FALSE)</f>
        <v>BRADSHAW, WE</v>
      </c>
      <c r="F153" t="str">
        <f>VLOOKUP($D153,metadata!$B$2:$S$451,3,FALSE)</f>
        <v>GEOGRAPHY OF PHOTOPERIODIC RESPONSE IN DIAPAUSING MOSQUITO</v>
      </c>
      <c r="G153" t="str">
        <f>VLOOKUP($D153,metadata!$B$2:$S$451,4,FALSE)</f>
        <v>10.1038/262384b0</v>
      </c>
      <c r="H153" t="str">
        <f>VLOOKUP($D153,metadata!$B$2:$S$451,5,FALSE)</f>
        <v>y-askfordata</v>
      </c>
      <c r="I153" t="str">
        <f>VLOOKUP($D153,metadata!$B$2:$S$451,6,FALSE)</f>
        <v>a</v>
      </c>
      <c r="J153" t="str">
        <f>VLOOKUP($D153,metadata!$B$2:$S$451,7,FALSE)</f>
        <v>i</v>
      </c>
      <c r="K153">
        <f>VLOOKUP($D153,metadata!$B$2:$S$451,8,FALSE)</f>
        <v>22</v>
      </c>
      <c r="L153">
        <f>VLOOKUP($D153,metadata!$B$2:$S$451,9,FALSE)</f>
        <v>16</v>
      </c>
      <c r="M153" t="str">
        <f>VLOOKUP($D153,metadata!$B$2:$S$451,10,FALSE)</f>
        <v/>
      </c>
      <c r="N153" t="str">
        <f>VLOOKUP($D153,metadata!$B$2:$S$451,11,FALSE)</f>
        <v>Wyeomyia smithii</v>
      </c>
      <c r="O153" t="str">
        <f>VLOOKUP($D153,metadata!$B$2:$S$451,12,FALSE)</f>
        <v>diptera</v>
      </c>
      <c r="P153" t="str">
        <f>VLOOKUP($D153,metadata!$B$2:$S$451,13,FALSE)</f>
        <v/>
      </c>
      <c r="Q153" t="str">
        <f>VLOOKUP($D153,metadata!$B$2:$S$451,14,FALSE)</f>
        <v/>
      </c>
      <c r="R153" t="str">
        <f>VLOOKUP($D153,metadata!$B$2:$S$451,15,FALSE)</f>
        <v/>
      </c>
      <c r="S153" t="str">
        <f>VLOOKUP($D153,metadata!$B$2:$S$451,16,FALSE)</f>
        <v/>
      </c>
      <c r="T153" t="str">
        <f>VLOOKUP($D153,metadata!$B$2:$S$451,17,FALSE)</f>
        <v/>
      </c>
      <c r="U153" t="str">
        <f>VLOOKUP($D153,metadata!$B$2:$S$451,18,FALSE)</f>
        <v/>
      </c>
      <c r="V153" t="str">
        <f>VLOOKUP($D153,metadata!$B$2:$Z$451,19,FALSE)</f>
        <v/>
      </c>
      <c r="W153" t="str">
        <f>VLOOKUP($D153,metadata!$B$2:$Z$451,20,FALSE)</f>
        <v/>
      </c>
      <c r="X153" t="str">
        <f>VLOOKUP($D153,metadata!$B$2:$Z$451,21,FALSE)</f>
        <v/>
      </c>
      <c r="Y153" t="str">
        <f>VLOOKUP($D153,metadata!$B$2:$Z$451,22,FALSE)</f>
        <v/>
      </c>
      <c r="Z153" t="str">
        <f>VLOOKUP($D153,metadata!$B$2:$Z$451,23,FALSE)</f>
        <v/>
      </c>
      <c r="AA153" t="str">
        <f>VLOOKUP($D153,metadata!$B$2:$Z$451,24,FALSE)</f>
        <v/>
      </c>
      <c r="AB153" t="str">
        <f>VLOOKUP($D153,metadata!$B$2:$Z$451,25,FALSE)</f>
        <v/>
      </c>
      <c r="AF153" t="str">
        <f t="shared" si="5"/>
        <v>NA</v>
      </c>
    </row>
    <row r="154" spans="1:32" hidden="1" x14ac:dyDescent="0.3">
      <c r="A154">
        <f>A153+metadata!J153</f>
        <v>898</v>
      </c>
      <c r="B154" t="str">
        <f>metadata!B154</f>
        <v>23-himeji</v>
      </c>
      <c r="C154">
        <v>153</v>
      </c>
      <c r="D154" s="4" t="str">
        <f t="shared" si="4"/>
        <v>2-</v>
      </c>
      <c r="E154" t="str">
        <f>VLOOKUP($D154,metadata!$B$2:$S$451,2,FALSE)</f>
        <v>BRADSHAW, WE</v>
      </c>
      <c r="F154" t="str">
        <f>VLOOKUP($D154,metadata!$B$2:$S$451,3,FALSE)</f>
        <v>GEOGRAPHY OF PHOTOPERIODIC RESPONSE IN DIAPAUSING MOSQUITO</v>
      </c>
      <c r="G154" t="str">
        <f>VLOOKUP($D154,metadata!$B$2:$S$451,4,FALSE)</f>
        <v>10.1038/262384b0</v>
      </c>
      <c r="H154" t="str">
        <f>VLOOKUP($D154,metadata!$B$2:$S$451,5,FALSE)</f>
        <v>y-askfordata</v>
      </c>
      <c r="I154" t="str">
        <f>VLOOKUP($D154,metadata!$B$2:$S$451,6,FALSE)</f>
        <v>a</v>
      </c>
      <c r="J154" t="str">
        <f>VLOOKUP($D154,metadata!$B$2:$S$451,7,FALSE)</f>
        <v>i</v>
      </c>
      <c r="K154">
        <f>VLOOKUP($D154,metadata!$B$2:$S$451,8,FALSE)</f>
        <v>22</v>
      </c>
      <c r="L154">
        <f>VLOOKUP($D154,metadata!$B$2:$S$451,9,FALSE)</f>
        <v>16</v>
      </c>
      <c r="M154" t="str">
        <f>VLOOKUP($D154,metadata!$B$2:$S$451,10,FALSE)</f>
        <v/>
      </c>
      <c r="N154" t="str">
        <f>VLOOKUP($D154,metadata!$B$2:$S$451,11,FALSE)</f>
        <v>Wyeomyia smithii</v>
      </c>
      <c r="O154" t="str">
        <f>VLOOKUP($D154,metadata!$B$2:$S$451,12,FALSE)</f>
        <v>diptera</v>
      </c>
      <c r="P154" t="str">
        <f>VLOOKUP($D154,metadata!$B$2:$S$451,13,FALSE)</f>
        <v/>
      </c>
      <c r="Q154" t="str">
        <f>VLOOKUP($D154,metadata!$B$2:$S$451,14,FALSE)</f>
        <v/>
      </c>
      <c r="R154" t="str">
        <f>VLOOKUP($D154,metadata!$B$2:$S$451,15,FALSE)</f>
        <v/>
      </c>
      <c r="S154" t="str">
        <f>VLOOKUP($D154,metadata!$B$2:$S$451,16,FALSE)</f>
        <v/>
      </c>
      <c r="T154" t="str">
        <f>VLOOKUP($D154,metadata!$B$2:$S$451,17,FALSE)</f>
        <v/>
      </c>
      <c r="U154" t="str">
        <f>VLOOKUP($D154,metadata!$B$2:$S$451,18,FALSE)</f>
        <v/>
      </c>
      <c r="V154" t="str">
        <f>VLOOKUP($D154,metadata!$B$2:$Z$451,19,FALSE)</f>
        <v/>
      </c>
      <c r="W154" t="str">
        <f>VLOOKUP($D154,metadata!$B$2:$Z$451,20,FALSE)</f>
        <v/>
      </c>
      <c r="X154" t="str">
        <f>VLOOKUP($D154,metadata!$B$2:$Z$451,21,FALSE)</f>
        <v/>
      </c>
      <c r="Y154" t="str">
        <f>VLOOKUP($D154,metadata!$B$2:$Z$451,22,FALSE)</f>
        <v/>
      </c>
      <c r="Z154" t="str">
        <f>VLOOKUP($D154,metadata!$B$2:$Z$451,23,FALSE)</f>
        <v/>
      </c>
      <c r="AA154" t="str">
        <f>VLOOKUP($D154,metadata!$B$2:$Z$451,24,FALSE)</f>
        <v/>
      </c>
      <c r="AB154" t="str">
        <f>VLOOKUP($D154,metadata!$B$2:$Z$451,25,FALSE)</f>
        <v/>
      </c>
      <c r="AF154" t="str">
        <f t="shared" si="5"/>
        <v>NA</v>
      </c>
    </row>
    <row r="155" spans="1:32" hidden="1" x14ac:dyDescent="0.3">
      <c r="A155">
        <f>A154+metadata!J154</f>
        <v>903</v>
      </c>
      <c r="B155" t="str">
        <f>metadata!B155</f>
        <v>23-kurashiki</v>
      </c>
      <c r="C155">
        <v>154</v>
      </c>
      <c r="D155" s="4" t="str">
        <f t="shared" si="4"/>
        <v>2-</v>
      </c>
      <c r="E155" t="str">
        <f>VLOOKUP($D155,metadata!$B$2:$S$451,2,FALSE)</f>
        <v>BRADSHAW, WE</v>
      </c>
      <c r="F155" t="str">
        <f>VLOOKUP($D155,metadata!$B$2:$S$451,3,FALSE)</f>
        <v>GEOGRAPHY OF PHOTOPERIODIC RESPONSE IN DIAPAUSING MOSQUITO</v>
      </c>
      <c r="G155" t="str">
        <f>VLOOKUP($D155,metadata!$B$2:$S$451,4,FALSE)</f>
        <v>10.1038/262384b0</v>
      </c>
      <c r="H155" t="str">
        <f>VLOOKUP($D155,metadata!$B$2:$S$451,5,FALSE)</f>
        <v>y-askfordata</v>
      </c>
      <c r="I155" t="str">
        <f>VLOOKUP($D155,metadata!$B$2:$S$451,6,FALSE)</f>
        <v>a</v>
      </c>
      <c r="J155" t="str">
        <f>VLOOKUP($D155,metadata!$B$2:$S$451,7,FALSE)</f>
        <v>i</v>
      </c>
      <c r="K155">
        <f>VLOOKUP($D155,metadata!$B$2:$S$451,8,FALSE)</f>
        <v>22</v>
      </c>
      <c r="L155">
        <f>VLOOKUP($D155,metadata!$B$2:$S$451,9,FALSE)</f>
        <v>16</v>
      </c>
      <c r="M155" t="str">
        <f>VLOOKUP($D155,metadata!$B$2:$S$451,10,FALSE)</f>
        <v/>
      </c>
      <c r="N155" t="str">
        <f>VLOOKUP($D155,metadata!$B$2:$S$451,11,FALSE)</f>
        <v>Wyeomyia smithii</v>
      </c>
      <c r="O155" t="str">
        <f>VLOOKUP($D155,metadata!$B$2:$S$451,12,FALSE)</f>
        <v>diptera</v>
      </c>
      <c r="P155" t="str">
        <f>VLOOKUP($D155,metadata!$B$2:$S$451,13,FALSE)</f>
        <v/>
      </c>
      <c r="Q155" t="str">
        <f>VLOOKUP($D155,metadata!$B$2:$S$451,14,FALSE)</f>
        <v/>
      </c>
      <c r="R155" t="str">
        <f>VLOOKUP($D155,metadata!$B$2:$S$451,15,FALSE)</f>
        <v/>
      </c>
      <c r="S155" t="str">
        <f>VLOOKUP($D155,metadata!$B$2:$S$451,16,FALSE)</f>
        <v/>
      </c>
      <c r="T155" t="str">
        <f>VLOOKUP($D155,metadata!$B$2:$S$451,17,FALSE)</f>
        <v/>
      </c>
      <c r="U155" t="str">
        <f>VLOOKUP($D155,metadata!$B$2:$S$451,18,FALSE)</f>
        <v/>
      </c>
      <c r="V155" t="str">
        <f>VLOOKUP($D155,metadata!$B$2:$Z$451,19,FALSE)</f>
        <v/>
      </c>
      <c r="W155" t="str">
        <f>VLOOKUP($D155,metadata!$B$2:$Z$451,20,FALSE)</f>
        <v/>
      </c>
      <c r="X155" t="str">
        <f>VLOOKUP($D155,metadata!$B$2:$Z$451,21,FALSE)</f>
        <v/>
      </c>
      <c r="Y155" t="str">
        <f>VLOOKUP($D155,metadata!$B$2:$Z$451,22,FALSE)</f>
        <v/>
      </c>
      <c r="Z155" t="str">
        <f>VLOOKUP($D155,metadata!$B$2:$Z$451,23,FALSE)</f>
        <v/>
      </c>
      <c r="AA155" t="str">
        <f>VLOOKUP($D155,metadata!$B$2:$Z$451,24,FALSE)</f>
        <v/>
      </c>
      <c r="AB155" t="str">
        <f>VLOOKUP($D155,metadata!$B$2:$Z$451,25,FALSE)</f>
        <v/>
      </c>
      <c r="AF155" t="str">
        <f t="shared" si="5"/>
        <v>NA</v>
      </c>
    </row>
    <row r="156" spans="1:32" hidden="1" x14ac:dyDescent="0.3">
      <c r="A156">
        <f>A155+metadata!J155</f>
        <v>908</v>
      </c>
      <c r="B156" t="str">
        <f>metadata!B156</f>
        <v>23-okayama</v>
      </c>
      <c r="C156">
        <v>155</v>
      </c>
      <c r="D156" s="4" t="str">
        <f t="shared" si="4"/>
        <v>2-</v>
      </c>
      <c r="E156" t="str">
        <f>VLOOKUP($D156,metadata!$B$2:$S$451,2,FALSE)</f>
        <v>BRADSHAW, WE</v>
      </c>
      <c r="F156" t="str">
        <f>VLOOKUP($D156,metadata!$B$2:$S$451,3,FALSE)</f>
        <v>GEOGRAPHY OF PHOTOPERIODIC RESPONSE IN DIAPAUSING MOSQUITO</v>
      </c>
      <c r="G156" t="str">
        <f>VLOOKUP($D156,metadata!$B$2:$S$451,4,FALSE)</f>
        <v>10.1038/262384b0</v>
      </c>
      <c r="H156" t="str">
        <f>VLOOKUP($D156,metadata!$B$2:$S$451,5,FALSE)</f>
        <v>y-askfordata</v>
      </c>
      <c r="I156" t="str">
        <f>VLOOKUP($D156,metadata!$B$2:$S$451,6,FALSE)</f>
        <v>a</v>
      </c>
      <c r="J156" t="str">
        <f>VLOOKUP($D156,metadata!$B$2:$S$451,7,FALSE)</f>
        <v>i</v>
      </c>
      <c r="K156">
        <f>VLOOKUP($D156,metadata!$B$2:$S$451,8,FALSE)</f>
        <v>22</v>
      </c>
      <c r="L156">
        <f>VLOOKUP($D156,metadata!$B$2:$S$451,9,FALSE)</f>
        <v>16</v>
      </c>
      <c r="M156" t="str">
        <f>VLOOKUP($D156,metadata!$B$2:$S$451,10,FALSE)</f>
        <v/>
      </c>
      <c r="N156" t="str">
        <f>VLOOKUP($D156,metadata!$B$2:$S$451,11,FALSE)</f>
        <v>Wyeomyia smithii</v>
      </c>
      <c r="O156" t="str">
        <f>VLOOKUP($D156,metadata!$B$2:$S$451,12,FALSE)</f>
        <v>diptera</v>
      </c>
      <c r="P156" t="str">
        <f>VLOOKUP($D156,metadata!$B$2:$S$451,13,FALSE)</f>
        <v/>
      </c>
      <c r="Q156" t="str">
        <f>VLOOKUP($D156,metadata!$B$2:$S$451,14,FALSE)</f>
        <v/>
      </c>
      <c r="R156" t="str">
        <f>VLOOKUP($D156,metadata!$B$2:$S$451,15,FALSE)</f>
        <v/>
      </c>
      <c r="S156" t="str">
        <f>VLOOKUP($D156,metadata!$B$2:$S$451,16,FALSE)</f>
        <v/>
      </c>
      <c r="T156" t="str">
        <f>VLOOKUP($D156,metadata!$B$2:$S$451,17,FALSE)</f>
        <v/>
      </c>
      <c r="U156" t="str">
        <f>VLOOKUP($D156,metadata!$B$2:$S$451,18,FALSE)</f>
        <v/>
      </c>
      <c r="V156" t="str">
        <f>VLOOKUP($D156,metadata!$B$2:$Z$451,19,FALSE)</f>
        <v/>
      </c>
      <c r="W156" t="str">
        <f>VLOOKUP($D156,metadata!$B$2:$Z$451,20,FALSE)</f>
        <v/>
      </c>
      <c r="X156" t="str">
        <f>VLOOKUP($D156,metadata!$B$2:$Z$451,21,FALSE)</f>
        <v/>
      </c>
      <c r="Y156" t="str">
        <f>VLOOKUP($D156,metadata!$B$2:$Z$451,22,FALSE)</f>
        <v/>
      </c>
      <c r="Z156" t="str">
        <f>VLOOKUP($D156,metadata!$B$2:$Z$451,23,FALSE)</f>
        <v/>
      </c>
      <c r="AA156" t="str">
        <f>VLOOKUP($D156,metadata!$B$2:$Z$451,24,FALSE)</f>
        <v/>
      </c>
      <c r="AB156" t="str">
        <f>VLOOKUP($D156,metadata!$B$2:$Z$451,25,FALSE)</f>
        <v/>
      </c>
      <c r="AF156" t="str">
        <f t="shared" si="5"/>
        <v>NA</v>
      </c>
    </row>
    <row r="157" spans="1:32" hidden="1" x14ac:dyDescent="0.3">
      <c r="A157">
        <f>A156+metadata!J156</f>
        <v>913</v>
      </c>
      <c r="B157" t="str">
        <f>metadata!B157</f>
        <v>23-matsumoto</v>
      </c>
      <c r="C157">
        <v>156</v>
      </c>
      <c r="D157" s="4" t="str">
        <f t="shared" si="4"/>
        <v>2-</v>
      </c>
      <c r="E157" t="str">
        <f>VLOOKUP($D157,metadata!$B$2:$S$451,2,FALSE)</f>
        <v>BRADSHAW, WE</v>
      </c>
      <c r="F157" t="str">
        <f>VLOOKUP($D157,metadata!$B$2:$S$451,3,FALSE)</f>
        <v>GEOGRAPHY OF PHOTOPERIODIC RESPONSE IN DIAPAUSING MOSQUITO</v>
      </c>
      <c r="G157" t="str">
        <f>VLOOKUP($D157,metadata!$B$2:$S$451,4,FALSE)</f>
        <v>10.1038/262384b0</v>
      </c>
      <c r="H157" t="str">
        <f>VLOOKUP($D157,metadata!$B$2:$S$451,5,FALSE)</f>
        <v>y-askfordata</v>
      </c>
      <c r="I157" t="str">
        <f>VLOOKUP($D157,metadata!$B$2:$S$451,6,FALSE)</f>
        <v>a</v>
      </c>
      <c r="J157" t="str">
        <f>VLOOKUP($D157,metadata!$B$2:$S$451,7,FALSE)</f>
        <v>i</v>
      </c>
      <c r="K157">
        <f>VLOOKUP($D157,metadata!$B$2:$S$451,8,FALSE)</f>
        <v>22</v>
      </c>
      <c r="L157">
        <f>VLOOKUP($D157,metadata!$B$2:$S$451,9,FALSE)</f>
        <v>16</v>
      </c>
      <c r="M157" t="str">
        <f>VLOOKUP($D157,metadata!$B$2:$S$451,10,FALSE)</f>
        <v/>
      </c>
      <c r="N157" t="str">
        <f>VLOOKUP($D157,metadata!$B$2:$S$451,11,FALSE)</f>
        <v>Wyeomyia smithii</v>
      </c>
      <c r="O157" t="str">
        <f>VLOOKUP($D157,metadata!$B$2:$S$451,12,FALSE)</f>
        <v>diptera</v>
      </c>
      <c r="P157" t="str">
        <f>VLOOKUP($D157,metadata!$B$2:$S$451,13,FALSE)</f>
        <v/>
      </c>
      <c r="Q157" t="str">
        <f>VLOOKUP($D157,metadata!$B$2:$S$451,14,FALSE)</f>
        <v/>
      </c>
      <c r="R157" t="str">
        <f>VLOOKUP($D157,metadata!$B$2:$S$451,15,FALSE)</f>
        <v/>
      </c>
      <c r="S157" t="str">
        <f>VLOOKUP($D157,metadata!$B$2:$S$451,16,FALSE)</f>
        <v/>
      </c>
      <c r="T157" t="str">
        <f>VLOOKUP($D157,metadata!$B$2:$S$451,17,FALSE)</f>
        <v/>
      </c>
      <c r="U157" t="str">
        <f>VLOOKUP($D157,metadata!$B$2:$S$451,18,FALSE)</f>
        <v/>
      </c>
      <c r="V157" t="str">
        <f>VLOOKUP($D157,metadata!$B$2:$Z$451,19,FALSE)</f>
        <v/>
      </c>
      <c r="W157" t="str">
        <f>VLOOKUP($D157,metadata!$B$2:$Z$451,20,FALSE)</f>
        <v/>
      </c>
      <c r="X157" t="str">
        <f>VLOOKUP($D157,metadata!$B$2:$Z$451,21,FALSE)</f>
        <v/>
      </c>
      <c r="Y157" t="str">
        <f>VLOOKUP($D157,metadata!$B$2:$Z$451,22,FALSE)</f>
        <v/>
      </c>
      <c r="Z157" t="str">
        <f>VLOOKUP($D157,metadata!$B$2:$Z$451,23,FALSE)</f>
        <v/>
      </c>
      <c r="AA157" t="str">
        <f>VLOOKUP($D157,metadata!$B$2:$Z$451,24,FALSE)</f>
        <v/>
      </c>
      <c r="AB157" t="str">
        <f>VLOOKUP($D157,metadata!$B$2:$Z$451,25,FALSE)</f>
        <v/>
      </c>
      <c r="AF157" t="str">
        <f t="shared" si="5"/>
        <v>NA</v>
      </c>
    </row>
    <row r="158" spans="1:32" hidden="1" x14ac:dyDescent="0.3">
      <c r="A158">
        <f>A157+metadata!J157</f>
        <v>918</v>
      </c>
      <c r="B158" t="str">
        <f>metadata!B158</f>
        <v>24-Oulu1</v>
      </c>
      <c r="C158">
        <v>157</v>
      </c>
      <c r="D158" s="4" t="str">
        <f t="shared" si="4"/>
        <v>2-</v>
      </c>
      <c r="E158" t="str">
        <f>VLOOKUP($D158,metadata!$B$2:$S$451,2,FALSE)</f>
        <v>BRADSHAW, WE</v>
      </c>
      <c r="F158" t="str">
        <f>VLOOKUP($D158,metadata!$B$2:$S$451,3,FALSE)</f>
        <v>GEOGRAPHY OF PHOTOPERIODIC RESPONSE IN DIAPAUSING MOSQUITO</v>
      </c>
      <c r="G158" t="str">
        <f>VLOOKUP($D158,metadata!$B$2:$S$451,4,FALSE)</f>
        <v>10.1038/262384b0</v>
      </c>
      <c r="H158" t="str">
        <f>VLOOKUP($D158,metadata!$B$2:$S$451,5,FALSE)</f>
        <v>y-askfordata</v>
      </c>
      <c r="I158" t="str">
        <f>VLOOKUP($D158,metadata!$B$2:$S$451,6,FALSE)</f>
        <v>a</v>
      </c>
      <c r="J158" t="str">
        <f>VLOOKUP($D158,metadata!$B$2:$S$451,7,FALSE)</f>
        <v>i</v>
      </c>
      <c r="K158">
        <f>VLOOKUP($D158,metadata!$B$2:$S$451,8,FALSE)</f>
        <v>22</v>
      </c>
      <c r="L158">
        <f>VLOOKUP($D158,metadata!$B$2:$S$451,9,FALSE)</f>
        <v>16</v>
      </c>
      <c r="M158" t="str">
        <f>VLOOKUP($D158,metadata!$B$2:$S$451,10,FALSE)</f>
        <v/>
      </c>
      <c r="N158" t="str">
        <f>VLOOKUP($D158,metadata!$B$2:$S$451,11,FALSE)</f>
        <v>Wyeomyia smithii</v>
      </c>
      <c r="O158" t="str">
        <f>VLOOKUP($D158,metadata!$B$2:$S$451,12,FALSE)</f>
        <v>diptera</v>
      </c>
      <c r="P158" t="str">
        <f>VLOOKUP($D158,metadata!$B$2:$S$451,13,FALSE)</f>
        <v/>
      </c>
      <c r="Q158" t="str">
        <f>VLOOKUP($D158,metadata!$B$2:$S$451,14,FALSE)</f>
        <v/>
      </c>
      <c r="R158" t="str">
        <f>VLOOKUP($D158,metadata!$B$2:$S$451,15,FALSE)</f>
        <v/>
      </c>
      <c r="S158" t="str">
        <f>VLOOKUP($D158,metadata!$B$2:$S$451,16,FALSE)</f>
        <v/>
      </c>
      <c r="T158" t="str">
        <f>VLOOKUP($D158,metadata!$B$2:$S$451,17,FALSE)</f>
        <v/>
      </c>
      <c r="U158" t="str">
        <f>VLOOKUP($D158,metadata!$B$2:$S$451,18,FALSE)</f>
        <v/>
      </c>
      <c r="V158" t="str">
        <f>VLOOKUP($D158,metadata!$B$2:$Z$451,19,FALSE)</f>
        <v/>
      </c>
      <c r="W158" t="str">
        <f>VLOOKUP($D158,metadata!$B$2:$Z$451,20,FALSE)</f>
        <v/>
      </c>
      <c r="X158" t="str">
        <f>VLOOKUP($D158,metadata!$B$2:$Z$451,21,FALSE)</f>
        <v/>
      </c>
      <c r="Y158" t="str">
        <f>VLOOKUP($D158,metadata!$B$2:$Z$451,22,FALSE)</f>
        <v/>
      </c>
      <c r="Z158" t="str">
        <f>VLOOKUP($D158,metadata!$B$2:$Z$451,23,FALSE)</f>
        <v/>
      </c>
      <c r="AA158" t="str">
        <f>VLOOKUP($D158,metadata!$B$2:$Z$451,24,FALSE)</f>
        <v/>
      </c>
      <c r="AB158" t="str">
        <f>VLOOKUP($D158,metadata!$B$2:$Z$451,25,FALSE)</f>
        <v/>
      </c>
      <c r="AF158" t="str">
        <f t="shared" si="5"/>
        <v>NA</v>
      </c>
    </row>
    <row r="159" spans="1:32" hidden="1" x14ac:dyDescent="0.3">
      <c r="A159">
        <f>A158+metadata!J158</f>
        <v>927</v>
      </c>
      <c r="B159" t="str">
        <f>metadata!B159</f>
        <v>24-Oulu7</v>
      </c>
      <c r="C159">
        <v>158</v>
      </c>
      <c r="D159" s="4" t="str">
        <f t="shared" si="4"/>
        <v>2-</v>
      </c>
      <c r="E159" t="str">
        <f>VLOOKUP($D159,metadata!$B$2:$S$451,2,FALSE)</f>
        <v>BRADSHAW, WE</v>
      </c>
      <c r="F159" t="str">
        <f>VLOOKUP($D159,metadata!$B$2:$S$451,3,FALSE)</f>
        <v>GEOGRAPHY OF PHOTOPERIODIC RESPONSE IN DIAPAUSING MOSQUITO</v>
      </c>
      <c r="G159" t="str">
        <f>VLOOKUP($D159,metadata!$B$2:$S$451,4,FALSE)</f>
        <v>10.1038/262384b0</v>
      </c>
      <c r="H159" t="str">
        <f>VLOOKUP($D159,metadata!$B$2:$S$451,5,FALSE)</f>
        <v>y-askfordata</v>
      </c>
      <c r="I159" t="str">
        <f>VLOOKUP($D159,metadata!$B$2:$S$451,6,FALSE)</f>
        <v>a</v>
      </c>
      <c r="J159" t="str">
        <f>VLOOKUP($D159,metadata!$B$2:$S$451,7,FALSE)</f>
        <v>i</v>
      </c>
      <c r="K159">
        <f>VLOOKUP($D159,metadata!$B$2:$S$451,8,FALSE)</f>
        <v>22</v>
      </c>
      <c r="L159">
        <f>VLOOKUP($D159,metadata!$B$2:$S$451,9,FALSE)</f>
        <v>16</v>
      </c>
      <c r="M159" t="str">
        <f>VLOOKUP($D159,metadata!$B$2:$S$451,10,FALSE)</f>
        <v/>
      </c>
      <c r="N159" t="str">
        <f>VLOOKUP($D159,metadata!$B$2:$S$451,11,FALSE)</f>
        <v>Wyeomyia smithii</v>
      </c>
      <c r="O159" t="str">
        <f>VLOOKUP($D159,metadata!$B$2:$S$451,12,FALSE)</f>
        <v>diptera</v>
      </c>
      <c r="P159" t="str">
        <f>VLOOKUP($D159,metadata!$B$2:$S$451,13,FALSE)</f>
        <v/>
      </c>
      <c r="Q159" t="str">
        <f>VLOOKUP($D159,metadata!$B$2:$S$451,14,FALSE)</f>
        <v/>
      </c>
      <c r="R159" t="str">
        <f>VLOOKUP($D159,metadata!$B$2:$S$451,15,FALSE)</f>
        <v/>
      </c>
      <c r="S159" t="str">
        <f>VLOOKUP($D159,metadata!$B$2:$S$451,16,FALSE)</f>
        <v/>
      </c>
      <c r="T159" t="str">
        <f>VLOOKUP($D159,metadata!$B$2:$S$451,17,FALSE)</f>
        <v/>
      </c>
      <c r="U159" t="str">
        <f>VLOOKUP($D159,metadata!$B$2:$S$451,18,FALSE)</f>
        <v/>
      </c>
      <c r="V159" t="str">
        <f>VLOOKUP($D159,metadata!$B$2:$Z$451,19,FALSE)</f>
        <v/>
      </c>
      <c r="W159" t="str">
        <f>VLOOKUP($D159,metadata!$B$2:$Z$451,20,FALSE)</f>
        <v/>
      </c>
      <c r="X159" t="str">
        <f>VLOOKUP($D159,metadata!$B$2:$Z$451,21,FALSE)</f>
        <v/>
      </c>
      <c r="Y159" t="str">
        <f>VLOOKUP($D159,metadata!$B$2:$Z$451,22,FALSE)</f>
        <v/>
      </c>
      <c r="Z159" t="str">
        <f>VLOOKUP($D159,metadata!$B$2:$Z$451,23,FALSE)</f>
        <v/>
      </c>
      <c r="AA159" t="str">
        <f>VLOOKUP($D159,metadata!$B$2:$Z$451,24,FALSE)</f>
        <v/>
      </c>
      <c r="AB159" t="str">
        <f>VLOOKUP($D159,metadata!$B$2:$Z$451,25,FALSE)</f>
        <v/>
      </c>
      <c r="AF159" t="str">
        <f t="shared" si="5"/>
        <v>NA</v>
      </c>
    </row>
    <row r="160" spans="1:32" hidden="1" x14ac:dyDescent="0.3">
      <c r="A160">
        <f>A159+metadata!J159</f>
        <v>935</v>
      </c>
      <c r="B160" t="str">
        <f>metadata!B160</f>
        <v>24-Oulu8</v>
      </c>
      <c r="C160">
        <v>159</v>
      </c>
      <c r="D160" s="4" t="str">
        <f t="shared" si="4"/>
        <v>2-</v>
      </c>
      <c r="E160" t="str">
        <f>VLOOKUP($D160,metadata!$B$2:$S$451,2,FALSE)</f>
        <v>BRADSHAW, WE</v>
      </c>
      <c r="F160" t="str">
        <f>VLOOKUP($D160,metadata!$B$2:$S$451,3,FALSE)</f>
        <v>GEOGRAPHY OF PHOTOPERIODIC RESPONSE IN DIAPAUSING MOSQUITO</v>
      </c>
      <c r="G160" t="str">
        <f>VLOOKUP($D160,metadata!$B$2:$S$451,4,FALSE)</f>
        <v>10.1038/262384b0</v>
      </c>
      <c r="H160" t="str">
        <f>VLOOKUP($D160,metadata!$B$2:$S$451,5,FALSE)</f>
        <v>y-askfordata</v>
      </c>
      <c r="I160" t="str">
        <f>VLOOKUP($D160,metadata!$B$2:$S$451,6,FALSE)</f>
        <v>a</v>
      </c>
      <c r="J160" t="str">
        <f>VLOOKUP($D160,metadata!$B$2:$S$451,7,FALSE)</f>
        <v>i</v>
      </c>
      <c r="K160">
        <f>VLOOKUP($D160,metadata!$B$2:$S$451,8,FALSE)</f>
        <v>22</v>
      </c>
      <c r="L160">
        <f>VLOOKUP($D160,metadata!$B$2:$S$451,9,FALSE)</f>
        <v>16</v>
      </c>
      <c r="M160" t="str">
        <f>VLOOKUP($D160,metadata!$B$2:$S$451,10,FALSE)</f>
        <v/>
      </c>
      <c r="N160" t="str">
        <f>VLOOKUP($D160,metadata!$B$2:$S$451,11,FALSE)</f>
        <v>Wyeomyia smithii</v>
      </c>
      <c r="O160" t="str">
        <f>VLOOKUP($D160,metadata!$B$2:$S$451,12,FALSE)</f>
        <v>diptera</v>
      </c>
      <c r="P160" t="str">
        <f>VLOOKUP($D160,metadata!$B$2:$S$451,13,FALSE)</f>
        <v/>
      </c>
      <c r="Q160" t="str">
        <f>VLOOKUP($D160,metadata!$B$2:$S$451,14,FALSE)</f>
        <v/>
      </c>
      <c r="R160" t="str">
        <f>VLOOKUP($D160,metadata!$B$2:$S$451,15,FALSE)</f>
        <v/>
      </c>
      <c r="S160" t="str">
        <f>VLOOKUP($D160,metadata!$B$2:$S$451,16,FALSE)</f>
        <v/>
      </c>
      <c r="T160" t="str">
        <f>VLOOKUP($D160,metadata!$B$2:$S$451,17,FALSE)</f>
        <v/>
      </c>
      <c r="U160" t="str">
        <f>VLOOKUP($D160,metadata!$B$2:$S$451,18,FALSE)</f>
        <v/>
      </c>
      <c r="V160" t="str">
        <f>VLOOKUP($D160,metadata!$B$2:$Z$451,19,FALSE)</f>
        <v/>
      </c>
      <c r="W160" t="str">
        <f>VLOOKUP($D160,metadata!$B$2:$Z$451,20,FALSE)</f>
        <v/>
      </c>
      <c r="X160" t="str">
        <f>VLOOKUP($D160,metadata!$B$2:$Z$451,21,FALSE)</f>
        <v/>
      </c>
      <c r="Y160" t="str">
        <f>VLOOKUP($D160,metadata!$B$2:$Z$451,22,FALSE)</f>
        <v/>
      </c>
      <c r="Z160" t="str">
        <f>VLOOKUP($D160,metadata!$B$2:$Z$451,23,FALSE)</f>
        <v/>
      </c>
      <c r="AA160" t="str">
        <f>VLOOKUP($D160,metadata!$B$2:$Z$451,24,FALSE)</f>
        <v/>
      </c>
      <c r="AB160" t="str">
        <f>VLOOKUP($D160,metadata!$B$2:$Z$451,25,FALSE)</f>
        <v/>
      </c>
      <c r="AF160" t="str">
        <f t="shared" si="5"/>
        <v>NA</v>
      </c>
    </row>
    <row r="161" spans="1:32" hidden="1" x14ac:dyDescent="0.3">
      <c r="A161">
        <f>A160+metadata!J160</f>
        <v>940</v>
      </c>
      <c r="B161" t="str">
        <f>metadata!B161</f>
        <v>24-paltamo1</v>
      </c>
      <c r="C161">
        <v>160</v>
      </c>
      <c r="D161" s="4" t="str">
        <f t="shared" si="4"/>
        <v>2-</v>
      </c>
      <c r="E161" t="str">
        <f>VLOOKUP($D161,metadata!$B$2:$S$451,2,FALSE)</f>
        <v>BRADSHAW, WE</v>
      </c>
      <c r="F161" t="str">
        <f>VLOOKUP($D161,metadata!$B$2:$S$451,3,FALSE)</f>
        <v>GEOGRAPHY OF PHOTOPERIODIC RESPONSE IN DIAPAUSING MOSQUITO</v>
      </c>
      <c r="G161" t="str">
        <f>VLOOKUP($D161,metadata!$B$2:$S$451,4,FALSE)</f>
        <v>10.1038/262384b0</v>
      </c>
      <c r="H161" t="str">
        <f>VLOOKUP($D161,metadata!$B$2:$S$451,5,FALSE)</f>
        <v>y-askfordata</v>
      </c>
      <c r="I161" t="str">
        <f>VLOOKUP($D161,metadata!$B$2:$S$451,6,FALSE)</f>
        <v>a</v>
      </c>
      <c r="J161" t="str">
        <f>VLOOKUP($D161,metadata!$B$2:$S$451,7,FALSE)</f>
        <v>i</v>
      </c>
      <c r="K161">
        <f>VLOOKUP($D161,metadata!$B$2:$S$451,8,FALSE)</f>
        <v>22</v>
      </c>
      <c r="L161">
        <f>VLOOKUP($D161,metadata!$B$2:$S$451,9,FALSE)</f>
        <v>16</v>
      </c>
      <c r="M161" t="str">
        <f>VLOOKUP($D161,metadata!$B$2:$S$451,10,FALSE)</f>
        <v/>
      </c>
      <c r="N161" t="str">
        <f>VLOOKUP($D161,metadata!$B$2:$S$451,11,FALSE)</f>
        <v>Wyeomyia smithii</v>
      </c>
      <c r="O161" t="str">
        <f>VLOOKUP($D161,metadata!$B$2:$S$451,12,FALSE)</f>
        <v>diptera</v>
      </c>
      <c r="P161" t="str">
        <f>VLOOKUP($D161,metadata!$B$2:$S$451,13,FALSE)</f>
        <v/>
      </c>
      <c r="Q161" t="str">
        <f>VLOOKUP($D161,metadata!$B$2:$S$451,14,FALSE)</f>
        <v/>
      </c>
      <c r="R161" t="str">
        <f>VLOOKUP($D161,metadata!$B$2:$S$451,15,FALSE)</f>
        <v/>
      </c>
      <c r="S161" t="str">
        <f>VLOOKUP($D161,metadata!$B$2:$S$451,16,FALSE)</f>
        <v/>
      </c>
      <c r="T161" t="str">
        <f>VLOOKUP($D161,metadata!$B$2:$S$451,17,FALSE)</f>
        <v/>
      </c>
      <c r="U161" t="str">
        <f>VLOOKUP($D161,metadata!$B$2:$S$451,18,FALSE)</f>
        <v/>
      </c>
      <c r="V161" t="str">
        <f>VLOOKUP($D161,metadata!$B$2:$Z$451,19,FALSE)</f>
        <v/>
      </c>
      <c r="W161" t="str">
        <f>VLOOKUP($D161,metadata!$B$2:$Z$451,20,FALSE)</f>
        <v/>
      </c>
      <c r="X161" t="str">
        <f>VLOOKUP($D161,metadata!$B$2:$Z$451,21,FALSE)</f>
        <v/>
      </c>
      <c r="Y161" t="str">
        <f>VLOOKUP($D161,metadata!$B$2:$Z$451,22,FALSE)</f>
        <v/>
      </c>
      <c r="Z161" t="str">
        <f>VLOOKUP($D161,metadata!$B$2:$Z$451,23,FALSE)</f>
        <v/>
      </c>
      <c r="AA161" t="str">
        <f>VLOOKUP($D161,metadata!$B$2:$Z$451,24,FALSE)</f>
        <v/>
      </c>
      <c r="AB161" t="str">
        <f>VLOOKUP($D161,metadata!$B$2:$Z$451,25,FALSE)</f>
        <v/>
      </c>
      <c r="AF161" t="str">
        <f t="shared" si="5"/>
        <v>NA</v>
      </c>
    </row>
    <row r="162" spans="1:32" hidden="1" x14ac:dyDescent="0.3">
      <c r="A162">
        <f>A161+metadata!J161</f>
        <v>948</v>
      </c>
      <c r="B162" t="str">
        <f>metadata!B162</f>
        <v>24-Kuoio3</v>
      </c>
      <c r="C162">
        <v>161</v>
      </c>
      <c r="D162" s="4" t="str">
        <f t="shared" si="4"/>
        <v>2-</v>
      </c>
      <c r="E162" t="str">
        <f>VLOOKUP($D162,metadata!$B$2:$S$451,2,FALSE)</f>
        <v>BRADSHAW, WE</v>
      </c>
      <c r="F162" t="str">
        <f>VLOOKUP($D162,metadata!$B$2:$S$451,3,FALSE)</f>
        <v>GEOGRAPHY OF PHOTOPERIODIC RESPONSE IN DIAPAUSING MOSQUITO</v>
      </c>
      <c r="G162" t="str">
        <f>VLOOKUP($D162,metadata!$B$2:$S$451,4,FALSE)</f>
        <v>10.1038/262384b0</v>
      </c>
      <c r="H162" t="str">
        <f>VLOOKUP($D162,metadata!$B$2:$S$451,5,FALSE)</f>
        <v>y-askfordata</v>
      </c>
      <c r="I162" t="str">
        <f>VLOOKUP($D162,metadata!$B$2:$S$451,6,FALSE)</f>
        <v>a</v>
      </c>
      <c r="J162" t="str">
        <f>VLOOKUP($D162,metadata!$B$2:$S$451,7,FALSE)</f>
        <v>i</v>
      </c>
      <c r="K162">
        <f>VLOOKUP($D162,metadata!$B$2:$S$451,8,FALSE)</f>
        <v>22</v>
      </c>
      <c r="L162">
        <f>VLOOKUP($D162,metadata!$B$2:$S$451,9,FALSE)</f>
        <v>16</v>
      </c>
      <c r="M162" t="str">
        <f>VLOOKUP($D162,metadata!$B$2:$S$451,10,FALSE)</f>
        <v/>
      </c>
      <c r="N162" t="str">
        <f>VLOOKUP($D162,metadata!$B$2:$S$451,11,FALSE)</f>
        <v>Wyeomyia smithii</v>
      </c>
      <c r="O162" t="str">
        <f>VLOOKUP($D162,metadata!$B$2:$S$451,12,FALSE)</f>
        <v>diptera</v>
      </c>
      <c r="P162" t="str">
        <f>VLOOKUP($D162,metadata!$B$2:$S$451,13,FALSE)</f>
        <v/>
      </c>
      <c r="Q162" t="str">
        <f>VLOOKUP($D162,metadata!$B$2:$S$451,14,FALSE)</f>
        <v/>
      </c>
      <c r="R162" t="str">
        <f>VLOOKUP($D162,metadata!$B$2:$S$451,15,FALSE)</f>
        <v/>
      </c>
      <c r="S162" t="str">
        <f>VLOOKUP($D162,metadata!$B$2:$S$451,16,FALSE)</f>
        <v/>
      </c>
      <c r="T162" t="str">
        <f>VLOOKUP($D162,metadata!$B$2:$S$451,17,FALSE)</f>
        <v/>
      </c>
      <c r="U162" t="str">
        <f>VLOOKUP($D162,metadata!$B$2:$S$451,18,FALSE)</f>
        <v/>
      </c>
      <c r="V162" t="str">
        <f>VLOOKUP($D162,metadata!$B$2:$Z$451,19,FALSE)</f>
        <v/>
      </c>
      <c r="W162" t="str">
        <f>VLOOKUP($D162,metadata!$B$2:$Z$451,20,FALSE)</f>
        <v/>
      </c>
      <c r="X162" t="str">
        <f>VLOOKUP($D162,metadata!$B$2:$Z$451,21,FALSE)</f>
        <v/>
      </c>
      <c r="Y162" t="str">
        <f>VLOOKUP($D162,metadata!$B$2:$Z$451,22,FALSE)</f>
        <v/>
      </c>
      <c r="Z162" t="str">
        <f>VLOOKUP($D162,metadata!$B$2:$Z$451,23,FALSE)</f>
        <v/>
      </c>
      <c r="AA162" t="str">
        <f>VLOOKUP($D162,metadata!$B$2:$Z$451,24,FALSE)</f>
        <v/>
      </c>
      <c r="AB162" t="str">
        <f>VLOOKUP($D162,metadata!$B$2:$Z$451,25,FALSE)</f>
        <v/>
      </c>
      <c r="AF162" t="str">
        <f t="shared" si="5"/>
        <v>NA</v>
      </c>
    </row>
    <row r="163" spans="1:32" hidden="1" x14ac:dyDescent="0.3">
      <c r="A163">
        <f>A162+metadata!J162</f>
        <v>956</v>
      </c>
      <c r="B163" t="str">
        <f>metadata!B163</f>
        <v>24- Hollola1</v>
      </c>
      <c r="C163">
        <v>162</v>
      </c>
      <c r="D163" s="4" t="str">
        <f t="shared" si="4"/>
        <v>2-</v>
      </c>
      <c r="E163" t="str">
        <f>VLOOKUP($D163,metadata!$B$2:$S$451,2,FALSE)</f>
        <v>BRADSHAW, WE</v>
      </c>
      <c r="F163" t="str">
        <f>VLOOKUP($D163,metadata!$B$2:$S$451,3,FALSE)</f>
        <v>GEOGRAPHY OF PHOTOPERIODIC RESPONSE IN DIAPAUSING MOSQUITO</v>
      </c>
      <c r="G163" t="str">
        <f>VLOOKUP($D163,metadata!$B$2:$S$451,4,FALSE)</f>
        <v>10.1038/262384b0</v>
      </c>
      <c r="H163" t="str">
        <f>VLOOKUP($D163,metadata!$B$2:$S$451,5,FALSE)</f>
        <v>y-askfordata</v>
      </c>
      <c r="I163" t="str">
        <f>VLOOKUP($D163,metadata!$B$2:$S$451,6,FALSE)</f>
        <v>a</v>
      </c>
      <c r="J163" t="str">
        <f>VLOOKUP($D163,metadata!$B$2:$S$451,7,FALSE)</f>
        <v>i</v>
      </c>
      <c r="K163">
        <f>VLOOKUP($D163,metadata!$B$2:$S$451,8,FALSE)</f>
        <v>22</v>
      </c>
      <c r="L163">
        <f>VLOOKUP($D163,metadata!$B$2:$S$451,9,FALSE)</f>
        <v>16</v>
      </c>
      <c r="M163" t="str">
        <f>VLOOKUP($D163,metadata!$B$2:$S$451,10,FALSE)</f>
        <v/>
      </c>
      <c r="N163" t="str">
        <f>VLOOKUP($D163,metadata!$B$2:$S$451,11,FALSE)</f>
        <v>Wyeomyia smithii</v>
      </c>
      <c r="O163" t="str">
        <f>VLOOKUP($D163,metadata!$B$2:$S$451,12,FALSE)</f>
        <v>diptera</v>
      </c>
      <c r="P163" t="str">
        <f>VLOOKUP($D163,metadata!$B$2:$S$451,13,FALSE)</f>
        <v/>
      </c>
      <c r="Q163" t="str">
        <f>VLOOKUP($D163,metadata!$B$2:$S$451,14,FALSE)</f>
        <v/>
      </c>
      <c r="R163" t="str">
        <f>VLOOKUP($D163,metadata!$B$2:$S$451,15,FALSE)</f>
        <v/>
      </c>
      <c r="S163" t="str">
        <f>VLOOKUP($D163,metadata!$B$2:$S$451,16,FALSE)</f>
        <v/>
      </c>
      <c r="T163" t="str">
        <f>VLOOKUP($D163,metadata!$B$2:$S$451,17,FALSE)</f>
        <v/>
      </c>
      <c r="U163" t="str">
        <f>VLOOKUP($D163,metadata!$B$2:$S$451,18,FALSE)</f>
        <v/>
      </c>
      <c r="V163" t="str">
        <f>VLOOKUP($D163,metadata!$B$2:$Z$451,19,FALSE)</f>
        <v/>
      </c>
      <c r="W163" t="str">
        <f>VLOOKUP($D163,metadata!$B$2:$Z$451,20,FALSE)</f>
        <v/>
      </c>
      <c r="X163" t="str">
        <f>VLOOKUP($D163,metadata!$B$2:$Z$451,21,FALSE)</f>
        <v/>
      </c>
      <c r="Y163" t="str">
        <f>VLOOKUP($D163,metadata!$B$2:$Z$451,22,FALSE)</f>
        <v/>
      </c>
      <c r="Z163" t="str">
        <f>VLOOKUP($D163,metadata!$B$2:$Z$451,23,FALSE)</f>
        <v/>
      </c>
      <c r="AA163" t="str">
        <f>VLOOKUP($D163,metadata!$B$2:$Z$451,24,FALSE)</f>
        <v/>
      </c>
      <c r="AB163" t="str">
        <f>VLOOKUP($D163,metadata!$B$2:$Z$451,25,FALSE)</f>
        <v/>
      </c>
      <c r="AF163" t="str">
        <f t="shared" si="5"/>
        <v>NA</v>
      </c>
    </row>
    <row r="164" spans="1:32" hidden="1" x14ac:dyDescent="0.3">
      <c r="A164">
        <f>A163+metadata!J163</f>
        <v>964</v>
      </c>
      <c r="B164" t="str">
        <f>metadata!B164</f>
        <v>24- Moscow2</v>
      </c>
      <c r="C164">
        <v>163</v>
      </c>
      <c r="D164" s="4" t="str">
        <f t="shared" si="4"/>
        <v>2-</v>
      </c>
      <c r="E164" t="str">
        <f>VLOOKUP($D164,metadata!$B$2:$S$451,2,FALSE)</f>
        <v>BRADSHAW, WE</v>
      </c>
      <c r="F164" t="str">
        <f>VLOOKUP($D164,metadata!$B$2:$S$451,3,FALSE)</f>
        <v>GEOGRAPHY OF PHOTOPERIODIC RESPONSE IN DIAPAUSING MOSQUITO</v>
      </c>
      <c r="G164" t="str">
        <f>VLOOKUP($D164,metadata!$B$2:$S$451,4,FALSE)</f>
        <v>10.1038/262384b0</v>
      </c>
      <c r="H164" t="str">
        <f>VLOOKUP($D164,metadata!$B$2:$S$451,5,FALSE)</f>
        <v>y-askfordata</v>
      </c>
      <c r="I164" t="str">
        <f>VLOOKUP($D164,metadata!$B$2:$S$451,6,FALSE)</f>
        <v>a</v>
      </c>
      <c r="J164" t="str">
        <f>VLOOKUP($D164,metadata!$B$2:$S$451,7,FALSE)</f>
        <v>i</v>
      </c>
      <c r="K164">
        <f>VLOOKUP($D164,metadata!$B$2:$S$451,8,FALSE)</f>
        <v>22</v>
      </c>
      <c r="L164">
        <f>VLOOKUP($D164,metadata!$B$2:$S$451,9,FALSE)</f>
        <v>16</v>
      </c>
      <c r="M164" t="str">
        <f>VLOOKUP($D164,metadata!$B$2:$S$451,10,FALSE)</f>
        <v/>
      </c>
      <c r="N164" t="str">
        <f>VLOOKUP($D164,metadata!$B$2:$S$451,11,FALSE)</f>
        <v>Wyeomyia smithii</v>
      </c>
      <c r="O164" t="str">
        <f>VLOOKUP($D164,metadata!$B$2:$S$451,12,FALSE)</f>
        <v>diptera</v>
      </c>
      <c r="P164" t="str">
        <f>VLOOKUP($D164,metadata!$B$2:$S$451,13,FALSE)</f>
        <v/>
      </c>
      <c r="Q164" t="str">
        <f>VLOOKUP($D164,metadata!$B$2:$S$451,14,FALSE)</f>
        <v/>
      </c>
      <c r="R164" t="str">
        <f>VLOOKUP($D164,metadata!$B$2:$S$451,15,FALSE)</f>
        <v/>
      </c>
      <c r="S164" t="str">
        <f>VLOOKUP($D164,metadata!$B$2:$S$451,16,FALSE)</f>
        <v/>
      </c>
      <c r="T164" t="str">
        <f>VLOOKUP($D164,metadata!$B$2:$S$451,17,FALSE)</f>
        <v/>
      </c>
      <c r="U164" t="str">
        <f>VLOOKUP($D164,metadata!$B$2:$S$451,18,FALSE)</f>
        <v/>
      </c>
      <c r="V164" t="str">
        <f>VLOOKUP($D164,metadata!$B$2:$Z$451,19,FALSE)</f>
        <v/>
      </c>
      <c r="W164" t="str">
        <f>VLOOKUP($D164,metadata!$B$2:$Z$451,20,FALSE)</f>
        <v/>
      </c>
      <c r="X164" t="str">
        <f>VLOOKUP($D164,metadata!$B$2:$Z$451,21,FALSE)</f>
        <v/>
      </c>
      <c r="Y164" t="str">
        <f>VLOOKUP($D164,metadata!$B$2:$Z$451,22,FALSE)</f>
        <v/>
      </c>
      <c r="Z164" t="str">
        <f>VLOOKUP($D164,metadata!$B$2:$Z$451,23,FALSE)</f>
        <v/>
      </c>
      <c r="AA164" t="str">
        <f>VLOOKUP($D164,metadata!$B$2:$Z$451,24,FALSE)</f>
        <v/>
      </c>
      <c r="AB164" t="str">
        <f>VLOOKUP($D164,metadata!$B$2:$Z$451,25,FALSE)</f>
        <v/>
      </c>
      <c r="AF164" t="str">
        <f t="shared" si="5"/>
        <v>NA</v>
      </c>
    </row>
    <row r="165" spans="1:32" hidden="1" x14ac:dyDescent="0.3">
      <c r="A165">
        <f>A164+metadata!J164</f>
        <v>972</v>
      </c>
      <c r="B165" t="str">
        <f>metadata!B165</f>
        <v>24- Dietikon1</v>
      </c>
      <c r="C165">
        <v>164</v>
      </c>
      <c r="D165" s="4" t="str">
        <f t="shared" si="4"/>
        <v>2-</v>
      </c>
      <c r="E165" t="str">
        <f>VLOOKUP($D165,metadata!$B$2:$S$451,2,FALSE)</f>
        <v>BRADSHAW, WE</v>
      </c>
      <c r="F165" t="str">
        <f>VLOOKUP($D165,metadata!$B$2:$S$451,3,FALSE)</f>
        <v>GEOGRAPHY OF PHOTOPERIODIC RESPONSE IN DIAPAUSING MOSQUITO</v>
      </c>
      <c r="G165" t="str">
        <f>VLOOKUP($D165,metadata!$B$2:$S$451,4,FALSE)</f>
        <v>10.1038/262384b0</v>
      </c>
      <c r="H165" t="str">
        <f>VLOOKUP($D165,metadata!$B$2:$S$451,5,FALSE)</f>
        <v>y-askfordata</v>
      </c>
      <c r="I165" t="str">
        <f>VLOOKUP($D165,metadata!$B$2:$S$451,6,FALSE)</f>
        <v>a</v>
      </c>
      <c r="J165" t="str">
        <f>VLOOKUP($D165,metadata!$B$2:$S$451,7,FALSE)</f>
        <v>i</v>
      </c>
      <c r="K165">
        <f>VLOOKUP($D165,metadata!$B$2:$S$451,8,FALSE)</f>
        <v>22</v>
      </c>
      <c r="L165">
        <f>VLOOKUP($D165,metadata!$B$2:$S$451,9,FALSE)</f>
        <v>16</v>
      </c>
      <c r="M165" t="str">
        <f>VLOOKUP($D165,metadata!$B$2:$S$451,10,FALSE)</f>
        <v/>
      </c>
      <c r="N165" t="str">
        <f>VLOOKUP($D165,metadata!$B$2:$S$451,11,FALSE)</f>
        <v>Wyeomyia smithii</v>
      </c>
      <c r="O165" t="str">
        <f>VLOOKUP($D165,metadata!$B$2:$S$451,12,FALSE)</f>
        <v>diptera</v>
      </c>
      <c r="P165" t="str">
        <f>VLOOKUP($D165,metadata!$B$2:$S$451,13,FALSE)</f>
        <v/>
      </c>
      <c r="Q165" t="str">
        <f>VLOOKUP($D165,metadata!$B$2:$S$451,14,FALSE)</f>
        <v/>
      </c>
      <c r="R165" t="str">
        <f>VLOOKUP($D165,metadata!$B$2:$S$451,15,FALSE)</f>
        <v/>
      </c>
      <c r="S165" t="str">
        <f>VLOOKUP($D165,metadata!$B$2:$S$451,16,FALSE)</f>
        <v/>
      </c>
      <c r="T165" t="str">
        <f>VLOOKUP($D165,metadata!$B$2:$S$451,17,FALSE)</f>
        <v/>
      </c>
      <c r="U165" t="str">
        <f>VLOOKUP($D165,metadata!$B$2:$S$451,18,FALSE)</f>
        <v/>
      </c>
      <c r="V165" t="str">
        <f>VLOOKUP($D165,metadata!$B$2:$Z$451,19,FALSE)</f>
        <v/>
      </c>
      <c r="W165" t="str">
        <f>VLOOKUP($D165,metadata!$B$2:$Z$451,20,FALSE)</f>
        <v/>
      </c>
      <c r="X165" t="str">
        <f>VLOOKUP($D165,metadata!$B$2:$Z$451,21,FALSE)</f>
        <v/>
      </c>
      <c r="Y165" t="str">
        <f>VLOOKUP($D165,metadata!$B$2:$Z$451,22,FALSE)</f>
        <v/>
      </c>
      <c r="Z165" t="str">
        <f>VLOOKUP($D165,metadata!$B$2:$Z$451,23,FALSE)</f>
        <v/>
      </c>
      <c r="AA165" t="str">
        <f>VLOOKUP($D165,metadata!$B$2:$Z$451,24,FALSE)</f>
        <v/>
      </c>
      <c r="AB165" t="str">
        <f>VLOOKUP($D165,metadata!$B$2:$Z$451,25,FALSE)</f>
        <v/>
      </c>
      <c r="AF165" t="str">
        <f t="shared" si="5"/>
        <v>NA</v>
      </c>
    </row>
    <row r="166" spans="1:32" hidden="1" x14ac:dyDescent="0.3">
      <c r="A166">
        <f>A165+metadata!J165</f>
        <v>980</v>
      </c>
      <c r="B166" t="str">
        <f>metadata!B166</f>
        <v>24- Dietikon2</v>
      </c>
      <c r="C166">
        <v>165</v>
      </c>
      <c r="D166" s="4" t="str">
        <f t="shared" si="4"/>
        <v>2-</v>
      </c>
      <c r="E166" t="str">
        <f>VLOOKUP($D166,metadata!$B$2:$S$451,2,FALSE)</f>
        <v>BRADSHAW, WE</v>
      </c>
      <c r="F166" t="str">
        <f>VLOOKUP($D166,metadata!$B$2:$S$451,3,FALSE)</f>
        <v>GEOGRAPHY OF PHOTOPERIODIC RESPONSE IN DIAPAUSING MOSQUITO</v>
      </c>
      <c r="G166" t="str">
        <f>VLOOKUP($D166,metadata!$B$2:$S$451,4,FALSE)</f>
        <v>10.1038/262384b0</v>
      </c>
      <c r="H166" t="str">
        <f>VLOOKUP($D166,metadata!$B$2:$S$451,5,FALSE)</f>
        <v>y-askfordata</v>
      </c>
      <c r="I166" t="str">
        <f>VLOOKUP($D166,metadata!$B$2:$S$451,6,FALSE)</f>
        <v>a</v>
      </c>
      <c r="J166" t="str">
        <f>VLOOKUP($D166,metadata!$B$2:$S$451,7,FALSE)</f>
        <v>i</v>
      </c>
      <c r="K166">
        <f>VLOOKUP($D166,metadata!$B$2:$S$451,8,FALSE)</f>
        <v>22</v>
      </c>
      <c r="L166">
        <f>VLOOKUP($D166,metadata!$B$2:$S$451,9,FALSE)</f>
        <v>16</v>
      </c>
      <c r="M166" t="str">
        <f>VLOOKUP($D166,metadata!$B$2:$S$451,10,FALSE)</f>
        <v/>
      </c>
      <c r="N166" t="str">
        <f>VLOOKUP($D166,metadata!$B$2:$S$451,11,FALSE)</f>
        <v>Wyeomyia smithii</v>
      </c>
      <c r="O166" t="str">
        <f>VLOOKUP($D166,metadata!$B$2:$S$451,12,FALSE)</f>
        <v>diptera</v>
      </c>
      <c r="P166" t="str">
        <f>VLOOKUP($D166,metadata!$B$2:$S$451,13,FALSE)</f>
        <v/>
      </c>
      <c r="Q166" t="str">
        <f>VLOOKUP($D166,metadata!$B$2:$S$451,14,FALSE)</f>
        <v/>
      </c>
      <c r="R166" t="str">
        <f>VLOOKUP($D166,metadata!$B$2:$S$451,15,FALSE)</f>
        <v/>
      </c>
      <c r="S166" t="str">
        <f>VLOOKUP($D166,metadata!$B$2:$S$451,16,FALSE)</f>
        <v/>
      </c>
      <c r="T166" t="str">
        <f>VLOOKUP($D166,metadata!$B$2:$S$451,17,FALSE)</f>
        <v/>
      </c>
      <c r="U166" t="str">
        <f>VLOOKUP($D166,metadata!$B$2:$S$451,18,FALSE)</f>
        <v/>
      </c>
      <c r="V166" t="str">
        <f>VLOOKUP($D166,metadata!$B$2:$Z$451,19,FALSE)</f>
        <v/>
      </c>
      <c r="W166" t="str">
        <f>VLOOKUP($D166,metadata!$B$2:$Z$451,20,FALSE)</f>
        <v/>
      </c>
      <c r="X166" t="str">
        <f>VLOOKUP($D166,metadata!$B$2:$Z$451,21,FALSE)</f>
        <v/>
      </c>
      <c r="Y166" t="str">
        <f>VLOOKUP($D166,metadata!$B$2:$Z$451,22,FALSE)</f>
        <v/>
      </c>
      <c r="Z166" t="str">
        <f>VLOOKUP($D166,metadata!$B$2:$Z$451,23,FALSE)</f>
        <v/>
      </c>
      <c r="AA166" t="str">
        <f>VLOOKUP($D166,metadata!$B$2:$Z$451,24,FALSE)</f>
        <v/>
      </c>
      <c r="AB166" t="str">
        <f>VLOOKUP($D166,metadata!$B$2:$Z$451,25,FALSE)</f>
        <v/>
      </c>
      <c r="AF166" t="str">
        <f t="shared" si="5"/>
        <v>NA</v>
      </c>
    </row>
    <row r="167" spans="1:32" hidden="1" x14ac:dyDescent="0.3">
      <c r="A167">
        <f>A166+metadata!J166</f>
        <v>989</v>
      </c>
      <c r="B167" t="str">
        <f>metadata!B167</f>
        <v>24- Ticino4</v>
      </c>
      <c r="C167">
        <v>166</v>
      </c>
      <c r="D167" s="4" t="str">
        <f t="shared" si="4"/>
        <v>2-</v>
      </c>
      <c r="E167" t="str">
        <f>VLOOKUP($D167,metadata!$B$2:$S$451,2,FALSE)</f>
        <v>BRADSHAW, WE</v>
      </c>
      <c r="F167" t="str">
        <f>VLOOKUP($D167,metadata!$B$2:$S$451,3,FALSE)</f>
        <v>GEOGRAPHY OF PHOTOPERIODIC RESPONSE IN DIAPAUSING MOSQUITO</v>
      </c>
      <c r="G167" t="str">
        <f>VLOOKUP($D167,metadata!$B$2:$S$451,4,FALSE)</f>
        <v>10.1038/262384b0</v>
      </c>
      <c r="H167" t="str">
        <f>VLOOKUP($D167,metadata!$B$2:$S$451,5,FALSE)</f>
        <v>y-askfordata</v>
      </c>
      <c r="I167" t="str">
        <f>VLOOKUP($D167,metadata!$B$2:$S$451,6,FALSE)</f>
        <v>a</v>
      </c>
      <c r="J167" t="str">
        <f>VLOOKUP($D167,metadata!$B$2:$S$451,7,FALSE)</f>
        <v>i</v>
      </c>
      <c r="K167">
        <f>VLOOKUP($D167,metadata!$B$2:$S$451,8,FALSE)</f>
        <v>22</v>
      </c>
      <c r="L167">
        <f>VLOOKUP($D167,metadata!$B$2:$S$451,9,FALSE)</f>
        <v>16</v>
      </c>
      <c r="M167" t="str">
        <f>VLOOKUP($D167,metadata!$B$2:$S$451,10,FALSE)</f>
        <v/>
      </c>
      <c r="N167" t="str">
        <f>VLOOKUP($D167,metadata!$B$2:$S$451,11,FALSE)</f>
        <v>Wyeomyia smithii</v>
      </c>
      <c r="O167" t="str">
        <f>VLOOKUP($D167,metadata!$B$2:$S$451,12,FALSE)</f>
        <v>diptera</v>
      </c>
      <c r="P167" t="str">
        <f>VLOOKUP($D167,metadata!$B$2:$S$451,13,FALSE)</f>
        <v/>
      </c>
      <c r="Q167" t="str">
        <f>VLOOKUP($D167,metadata!$B$2:$S$451,14,FALSE)</f>
        <v/>
      </c>
      <c r="R167" t="str">
        <f>VLOOKUP($D167,metadata!$B$2:$S$451,15,FALSE)</f>
        <v/>
      </c>
      <c r="S167" t="str">
        <f>VLOOKUP($D167,metadata!$B$2:$S$451,16,FALSE)</f>
        <v/>
      </c>
      <c r="T167" t="str">
        <f>VLOOKUP($D167,metadata!$B$2:$S$451,17,FALSE)</f>
        <v/>
      </c>
      <c r="U167" t="str">
        <f>VLOOKUP($D167,metadata!$B$2:$S$451,18,FALSE)</f>
        <v/>
      </c>
      <c r="V167" t="str">
        <f>VLOOKUP($D167,metadata!$B$2:$Z$451,19,FALSE)</f>
        <v/>
      </c>
      <c r="W167" t="str">
        <f>VLOOKUP($D167,metadata!$B$2:$Z$451,20,FALSE)</f>
        <v/>
      </c>
      <c r="X167" t="str">
        <f>VLOOKUP($D167,metadata!$B$2:$Z$451,21,FALSE)</f>
        <v/>
      </c>
      <c r="Y167" t="str">
        <f>VLOOKUP($D167,metadata!$B$2:$Z$451,22,FALSE)</f>
        <v/>
      </c>
      <c r="Z167" t="str">
        <f>VLOOKUP($D167,metadata!$B$2:$Z$451,23,FALSE)</f>
        <v/>
      </c>
      <c r="AA167" t="str">
        <f>VLOOKUP($D167,metadata!$B$2:$Z$451,24,FALSE)</f>
        <v/>
      </c>
      <c r="AB167" t="str">
        <f>VLOOKUP($D167,metadata!$B$2:$Z$451,25,FALSE)</f>
        <v/>
      </c>
      <c r="AF167" t="str">
        <f t="shared" si="5"/>
        <v>NA</v>
      </c>
    </row>
    <row r="168" spans="1:32" hidden="1" x14ac:dyDescent="0.3">
      <c r="A168">
        <f>A167+metadata!J167</f>
        <v>998</v>
      </c>
      <c r="B168" t="str">
        <f>metadata!B168</f>
        <v>24- Ticino2</v>
      </c>
      <c r="C168">
        <v>167</v>
      </c>
      <c r="D168" s="4" t="str">
        <f t="shared" si="4"/>
        <v>2-</v>
      </c>
      <c r="E168" t="str">
        <f>VLOOKUP($D168,metadata!$B$2:$S$451,2,FALSE)</f>
        <v>BRADSHAW, WE</v>
      </c>
      <c r="F168" t="str">
        <f>VLOOKUP($D168,metadata!$B$2:$S$451,3,FALSE)</f>
        <v>GEOGRAPHY OF PHOTOPERIODIC RESPONSE IN DIAPAUSING MOSQUITO</v>
      </c>
      <c r="G168" t="str">
        <f>VLOOKUP($D168,metadata!$B$2:$S$451,4,FALSE)</f>
        <v>10.1038/262384b0</v>
      </c>
      <c r="H168" t="str">
        <f>VLOOKUP($D168,metadata!$B$2:$S$451,5,FALSE)</f>
        <v>y-askfordata</v>
      </c>
      <c r="I168" t="str">
        <f>VLOOKUP($D168,metadata!$B$2:$S$451,6,FALSE)</f>
        <v>a</v>
      </c>
      <c r="J168" t="str">
        <f>VLOOKUP($D168,metadata!$B$2:$S$451,7,FALSE)</f>
        <v>i</v>
      </c>
      <c r="K168">
        <f>VLOOKUP($D168,metadata!$B$2:$S$451,8,FALSE)</f>
        <v>22</v>
      </c>
      <c r="L168">
        <f>VLOOKUP($D168,metadata!$B$2:$S$451,9,FALSE)</f>
        <v>16</v>
      </c>
      <c r="M168" t="str">
        <f>VLOOKUP($D168,metadata!$B$2:$S$451,10,FALSE)</f>
        <v/>
      </c>
      <c r="N168" t="str">
        <f>VLOOKUP($D168,metadata!$B$2:$S$451,11,FALSE)</f>
        <v>Wyeomyia smithii</v>
      </c>
      <c r="O168" t="str">
        <f>VLOOKUP($D168,metadata!$B$2:$S$451,12,FALSE)</f>
        <v>diptera</v>
      </c>
      <c r="P168" t="str">
        <f>VLOOKUP($D168,metadata!$B$2:$S$451,13,FALSE)</f>
        <v/>
      </c>
      <c r="Q168" t="str">
        <f>VLOOKUP($D168,metadata!$B$2:$S$451,14,FALSE)</f>
        <v/>
      </c>
      <c r="R168" t="str">
        <f>VLOOKUP($D168,metadata!$B$2:$S$451,15,FALSE)</f>
        <v/>
      </c>
      <c r="S168" t="str">
        <f>VLOOKUP($D168,metadata!$B$2:$S$451,16,FALSE)</f>
        <v/>
      </c>
      <c r="T168" t="str">
        <f>VLOOKUP($D168,metadata!$B$2:$S$451,17,FALSE)</f>
        <v/>
      </c>
      <c r="U168" t="str">
        <f>VLOOKUP($D168,metadata!$B$2:$S$451,18,FALSE)</f>
        <v/>
      </c>
      <c r="V168" t="str">
        <f>VLOOKUP($D168,metadata!$B$2:$Z$451,19,FALSE)</f>
        <v/>
      </c>
      <c r="W168" t="str">
        <f>VLOOKUP($D168,metadata!$B$2:$Z$451,20,FALSE)</f>
        <v/>
      </c>
      <c r="X168" t="str">
        <f>VLOOKUP($D168,metadata!$B$2:$Z$451,21,FALSE)</f>
        <v/>
      </c>
      <c r="Y168" t="str">
        <f>VLOOKUP($D168,metadata!$B$2:$Z$451,22,FALSE)</f>
        <v/>
      </c>
      <c r="Z168" t="str">
        <f>VLOOKUP($D168,metadata!$B$2:$Z$451,23,FALSE)</f>
        <v/>
      </c>
      <c r="AA168" t="str">
        <f>VLOOKUP($D168,metadata!$B$2:$Z$451,24,FALSE)</f>
        <v/>
      </c>
      <c r="AB168" t="str">
        <f>VLOOKUP($D168,metadata!$B$2:$Z$451,25,FALSE)</f>
        <v/>
      </c>
      <c r="AF168" t="str">
        <f t="shared" si="5"/>
        <v>NA</v>
      </c>
    </row>
    <row r="169" spans="1:32" hidden="1" x14ac:dyDescent="0.3">
      <c r="A169">
        <f>A168+metadata!J168</f>
        <v>1007</v>
      </c>
      <c r="B169" t="str">
        <f>metadata!B169</f>
        <v>24- Biograd</v>
      </c>
      <c r="C169">
        <v>168</v>
      </c>
      <c r="D169" s="4" t="str">
        <f t="shared" si="4"/>
        <v>2-</v>
      </c>
      <c r="E169" t="str">
        <f>VLOOKUP($D169,metadata!$B$2:$S$451,2,FALSE)</f>
        <v>BRADSHAW, WE</v>
      </c>
      <c r="F169" t="str">
        <f>VLOOKUP($D169,metadata!$B$2:$S$451,3,FALSE)</f>
        <v>GEOGRAPHY OF PHOTOPERIODIC RESPONSE IN DIAPAUSING MOSQUITO</v>
      </c>
      <c r="G169" t="str">
        <f>VLOOKUP($D169,metadata!$B$2:$S$451,4,FALSE)</f>
        <v>10.1038/262384b0</v>
      </c>
      <c r="H169" t="str">
        <f>VLOOKUP($D169,metadata!$B$2:$S$451,5,FALSE)</f>
        <v>y-askfordata</v>
      </c>
      <c r="I169" t="str">
        <f>VLOOKUP($D169,metadata!$B$2:$S$451,6,FALSE)</f>
        <v>a</v>
      </c>
      <c r="J169" t="str">
        <f>VLOOKUP($D169,metadata!$B$2:$S$451,7,FALSE)</f>
        <v>i</v>
      </c>
      <c r="K169">
        <f>VLOOKUP($D169,metadata!$B$2:$S$451,8,FALSE)</f>
        <v>22</v>
      </c>
      <c r="L169">
        <f>VLOOKUP($D169,metadata!$B$2:$S$451,9,FALSE)</f>
        <v>16</v>
      </c>
      <c r="M169" t="str">
        <f>VLOOKUP($D169,metadata!$B$2:$S$451,10,FALSE)</f>
        <v/>
      </c>
      <c r="N169" t="str">
        <f>VLOOKUP($D169,metadata!$B$2:$S$451,11,FALSE)</f>
        <v>Wyeomyia smithii</v>
      </c>
      <c r="O169" t="str">
        <f>VLOOKUP($D169,metadata!$B$2:$S$451,12,FALSE)</f>
        <v>diptera</v>
      </c>
      <c r="P169" t="str">
        <f>VLOOKUP($D169,metadata!$B$2:$S$451,13,FALSE)</f>
        <v/>
      </c>
      <c r="Q169" t="str">
        <f>VLOOKUP($D169,metadata!$B$2:$S$451,14,FALSE)</f>
        <v/>
      </c>
      <c r="R169" t="str">
        <f>VLOOKUP($D169,metadata!$B$2:$S$451,15,FALSE)</f>
        <v/>
      </c>
      <c r="S169" t="str">
        <f>VLOOKUP($D169,metadata!$B$2:$S$451,16,FALSE)</f>
        <v/>
      </c>
      <c r="T169" t="str">
        <f>VLOOKUP($D169,metadata!$B$2:$S$451,17,FALSE)</f>
        <v/>
      </c>
      <c r="U169" t="str">
        <f>VLOOKUP($D169,metadata!$B$2:$S$451,18,FALSE)</f>
        <v/>
      </c>
      <c r="V169" t="str">
        <f>VLOOKUP($D169,metadata!$B$2:$Z$451,19,FALSE)</f>
        <v/>
      </c>
      <c r="W169" t="str">
        <f>VLOOKUP($D169,metadata!$B$2:$Z$451,20,FALSE)</f>
        <v/>
      </c>
      <c r="X169" t="str">
        <f>VLOOKUP($D169,metadata!$B$2:$Z$451,21,FALSE)</f>
        <v/>
      </c>
      <c r="Y169" t="str">
        <f>VLOOKUP($D169,metadata!$B$2:$Z$451,22,FALSE)</f>
        <v/>
      </c>
      <c r="Z169" t="str">
        <f>VLOOKUP($D169,metadata!$B$2:$Z$451,23,FALSE)</f>
        <v/>
      </c>
      <c r="AA169" t="str">
        <f>VLOOKUP($D169,metadata!$B$2:$Z$451,24,FALSE)</f>
        <v/>
      </c>
      <c r="AB169" t="str">
        <f>VLOOKUP($D169,metadata!$B$2:$Z$451,25,FALSE)</f>
        <v/>
      </c>
      <c r="AF169" t="str">
        <f t="shared" si="5"/>
        <v>NA</v>
      </c>
    </row>
    <row r="170" spans="1:32" hidden="1" x14ac:dyDescent="0.3">
      <c r="A170">
        <f>A169+metadata!J169</f>
        <v>1014</v>
      </c>
      <c r="B170" t="str">
        <f>metadata!B170</f>
        <v>24- Krasnodar</v>
      </c>
      <c r="C170">
        <v>169</v>
      </c>
      <c r="D170" s="4" t="str">
        <f t="shared" si="4"/>
        <v>2-</v>
      </c>
      <c r="E170" t="str">
        <f>VLOOKUP($D170,metadata!$B$2:$S$451,2,FALSE)</f>
        <v>BRADSHAW, WE</v>
      </c>
      <c r="F170" t="str">
        <f>VLOOKUP($D170,metadata!$B$2:$S$451,3,FALSE)</f>
        <v>GEOGRAPHY OF PHOTOPERIODIC RESPONSE IN DIAPAUSING MOSQUITO</v>
      </c>
      <c r="G170" t="str">
        <f>VLOOKUP($D170,metadata!$B$2:$S$451,4,FALSE)</f>
        <v>10.1038/262384b0</v>
      </c>
      <c r="H170" t="str">
        <f>VLOOKUP($D170,metadata!$B$2:$S$451,5,FALSE)</f>
        <v>y-askfordata</v>
      </c>
      <c r="I170" t="str">
        <f>VLOOKUP($D170,metadata!$B$2:$S$451,6,FALSE)</f>
        <v>a</v>
      </c>
      <c r="J170" t="str">
        <f>VLOOKUP($D170,metadata!$B$2:$S$451,7,FALSE)</f>
        <v>i</v>
      </c>
      <c r="K170">
        <f>VLOOKUP($D170,metadata!$B$2:$S$451,8,FALSE)</f>
        <v>22</v>
      </c>
      <c r="L170">
        <f>VLOOKUP($D170,metadata!$B$2:$S$451,9,FALSE)</f>
        <v>16</v>
      </c>
      <c r="M170" t="str">
        <f>VLOOKUP($D170,metadata!$B$2:$S$451,10,FALSE)</f>
        <v/>
      </c>
      <c r="N170" t="str">
        <f>VLOOKUP($D170,metadata!$B$2:$S$451,11,FALSE)</f>
        <v>Wyeomyia smithii</v>
      </c>
      <c r="O170" t="str">
        <f>VLOOKUP($D170,metadata!$B$2:$S$451,12,FALSE)</f>
        <v>diptera</v>
      </c>
      <c r="P170" t="str">
        <f>VLOOKUP($D170,metadata!$B$2:$S$451,13,FALSE)</f>
        <v/>
      </c>
      <c r="Q170" t="str">
        <f>VLOOKUP($D170,metadata!$B$2:$S$451,14,FALSE)</f>
        <v/>
      </c>
      <c r="R170" t="str">
        <f>VLOOKUP($D170,metadata!$B$2:$S$451,15,FALSE)</f>
        <v/>
      </c>
      <c r="S170" t="str">
        <f>VLOOKUP($D170,metadata!$B$2:$S$451,16,FALSE)</f>
        <v/>
      </c>
      <c r="T170" t="str">
        <f>VLOOKUP($D170,metadata!$B$2:$S$451,17,FALSE)</f>
        <v/>
      </c>
      <c r="U170" t="str">
        <f>VLOOKUP($D170,metadata!$B$2:$S$451,18,FALSE)</f>
        <v/>
      </c>
      <c r="V170" t="str">
        <f>VLOOKUP($D170,metadata!$B$2:$Z$451,19,FALSE)</f>
        <v/>
      </c>
      <c r="W170" t="str">
        <f>VLOOKUP($D170,metadata!$B$2:$Z$451,20,FALSE)</f>
        <v/>
      </c>
      <c r="X170" t="str">
        <f>VLOOKUP($D170,metadata!$B$2:$Z$451,21,FALSE)</f>
        <v/>
      </c>
      <c r="Y170" t="str">
        <f>VLOOKUP($D170,metadata!$B$2:$Z$451,22,FALSE)</f>
        <v/>
      </c>
      <c r="Z170" t="str">
        <f>VLOOKUP($D170,metadata!$B$2:$Z$451,23,FALSE)</f>
        <v/>
      </c>
      <c r="AA170" t="str">
        <f>VLOOKUP($D170,metadata!$B$2:$Z$451,24,FALSE)</f>
        <v/>
      </c>
      <c r="AB170" t="str">
        <f>VLOOKUP($D170,metadata!$B$2:$Z$451,25,FALSE)</f>
        <v/>
      </c>
      <c r="AF170" t="str">
        <f t="shared" si="5"/>
        <v>NA</v>
      </c>
    </row>
    <row r="171" spans="1:32" hidden="1" x14ac:dyDescent="0.3">
      <c r="A171">
        <f>A170+metadata!J170</f>
        <v>1023</v>
      </c>
      <c r="B171" t="str">
        <f>metadata!B171</f>
        <v>24- Kutaisi2</v>
      </c>
      <c r="C171">
        <v>170</v>
      </c>
      <c r="D171" s="4" t="str">
        <f t="shared" si="4"/>
        <v>2-</v>
      </c>
      <c r="E171" t="str">
        <f>VLOOKUP($D171,metadata!$B$2:$S$451,2,FALSE)</f>
        <v>BRADSHAW, WE</v>
      </c>
      <c r="F171" t="str">
        <f>VLOOKUP($D171,metadata!$B$2:$S$451,3,FALSE)</f>
        <v>GEOGRAPHY OF PHOTOPERIODIC RESPONSE IN DIAPAUSING MOSQUITO</v>
      </c>
      <c r="G171" t="str">
        <f>VLOOKUP($D171,metadata!$B$2:$S$451,4,FALSE)</f>
        <v>10.1038/262384b0</v>
      </c>
      <c r="H171" t="str">
        <f>VLOOKUP($D171,metadata!$B$2:$S$451,5,FALSE)</f>
        <v>y-askfordata</v>
      </c>
      <c r="I171" t="str">
        <f>VLOOKUP($D171,metadata!$B$2:$S$451,6,FALSE)</f>
        <v>a</v>
      </c>
      <c r="J171" t="str">
        <f>VLOOKUP($D171,metadata!$B$2:$S$451,7,FALSE)</f>
        <v>i</v>
      </c>
      <c r="K171">
        <f>VLOOKUP($D171,metadata!$B$2:$S$451,8,FALSE)</f>
        <v>22</v>
      </c>
      <c r="L171">
        <f>VLOOKUP($D171,metadata!$B$2:$S$451,9,FALSE)</f>
        <v>16</v>
      </c>
      <c r="M171" t="str">
        <f>VLOOKUP($D171,metadata!$B$2:$S$451,10,FALSE)</f>
        <v/>
      </c>
      <c r="N171" t="str">
        <f>VLOOKUP($D171,metadata!$B$2:$S$451,11,FALSE)</f>
        <v>Wyeomyia smithii</v>
      </c>
      <c r="O171" t="str">
        <f>VLOOKUP($D171,metadata!$B$2:$S$451,12,FALSE)</f>
        <v>diptera</v>
      </c>
      <c r="P171" t="str">
        <f>VLOOKUP($D171,metadata!$B$2:$S$451,13,FALSE)</f>
        <v/>
      </c>
      <c r="Q171" t="str">
        <f>VLOOKUP($D171,metadata!$B$2:$S$451,14,FALSE)</f>
        <v/>
      </c>
      <c r="R171" t="str">
        <f>VLOOKUP($D171,metadata!$B$2:$S$451,15,FALSE)</f>
        <v/>
      </c>
      <c r="S171" t="str">
        <f>VLOOKUP($D171,metadata!$B$2:$S$451,16,FALSE)</f>
        <v/>
      </c>
      <c r="T171" t="str">
        <f>VLOOKUP($D171,metadata!$B$2:$S$451,17,FALSE)</f>
        <v/>
      </c>
      <c r="U171" t="str">
        <f>VLOOKUP($D171,metadata!$B$2:$S$451,18,FALSE)</f>
        <v/>
      </c>
      <c r="V171" t="str">
        <f>VLOOKUP($D171,metadata!$B$2:$Z$451,19,FALSE)</f>
        <v/>
      </c>
      <c r="W171" t="str">
        <f>VLOOKUP($D171,metadata!$B$2:$Z$451,20,FALSE)</f>
        <v/>
      </c>
      <c r="X171" t="str">
        <f>VLOOKUP($D171,metadata!$B$2:$Z$451,21,FALSE)</f>
        <v/>
      </c>
      <c r="Y171" t="str">
        <f>VLOOKUP($D171,metadata!$B$2:$Z$451,22,FALSE)</f>
        <v/>
      </c>
      <c r="Z171" t="str">
        <f>VLOOKUP($D171,metadata!$B$2:$Z$451,23,FALSE)</f>
        <v/>
      </c>
      <c r="AA171" t="str">
        <f>VLOOKUP($D171,metadata!$B$2:$Z$451,24,FALSE)</f>
        <v/>
      </c>
      <c r="AB171" t="str">
        <f>VLOOKUP($D171,metadata!$B$2:$Z$451,25,FALSE)</f>
        <v/>
      </c>
      <c r="AF171" t="str">
        <f t="shared" si="5"/>
        <v>NA</v>
      </c>
    </row>
    <row r="172" spans="1:32" hidden="1" x14ac:dyDescent="0.3">
      <c r="A172">
        <f>A171+metadata!J171</f>
        <v>1032</v>
      </c>
      <c r="B172" t="str">
        <f>metadata!B172</f>
        <v>24- Kutaisi4</v>
      </c>
      <c r="C172">
        <v>171</v>
      </c>
      <c r="D172" s="4" t="str">
        <f t="shared" si="4"/>
        <v>2-</v>
      </c>
      <c r="E172" t="str">
        <f>VLOOKUP($D172,metadata!$B$2:$S$451,2,FALSE)</f>
        <v>BRADSHAW, WE</v>
      </c>
      <c r="F172" t="str">
        <f>VLOOKUP($D172,metadata!$B$2:$S$451,3,FALSE)</f>
        <v>GEOGRAPHY OF PHOTOPERIODIC RESPONSE IN DIAPAUSING MOSQUITO</v>
      </c>
      <c r="G172" t="str">
        <f>VLOOKUP($D172,metadata!$B$2:$S$451,4,FALSE)</f>
        <v>10.1038/262384b0</v>
      </c>
      <c r="H172" t="str">
        <f>VLOOKUP($D172,metadata!$B$2:$S$451,5,FALSE)</f>
        <v>y-askfordata</v>
      </c>
      <c r="I172" t="str">
        <f>VLOOKUP($D172,metadata!$B$2:$S$451,6,FALSE)</f>
        <v>a</v>
      </c>
      <c r="J172" t="str">
        <f>VLOOKUP($D172,metadata!$B$2:$S$451,7,FALSE)</f>
        <v>i</v>
      </c>
      <c r="K172">
        <f>VLOOKUP($D172,metadata!$B$2:$S$451,8,FALSE)</f>
        <v>22</v>
      </c>
      <c r="L172">
        <f>VLOOKUP($D172,metadata!$B$2:$S$451,9,FALSE)</f>
        <v>16</v>
      </c>
      <c r="M172" t="str">
        <f>VLOOKUP($D172,metadata!$B$2:$S$451,10,FALSE)</f>
        <v/>
      </c>
      <c r="N172" t="str">
        <f>VLOOKUP($D172,metadata!$B$2:$S$451,11,FALSE)</f>
        <v>Wyeomyia smithii</v>
      </c>
      <c r="O172" t="str">
        <f>VLOOKUP($D172,metadata!$B$2:$S$451,12,FALSE)</f>
        <v>diptera</v>
      </c>
      <c r="P172" t="str">
        <f>VLOOKUP($D172,metadata!$B$2:$S$451,13,FALSE)</f>
        <v/>
      </c>
      <c r="Q172" t="str">
        <f>VLOOKUP($D172,metadata!$B$2:$S$451,14,FALSE)</f>
        <v/>
      </c>
      <c r="R172" t="str">
        <f>VLOOKUP($D172,metadata!$B$2:$S$451,15,FALSE)</f>
        <v/>
      </c>
      <c r="S172" t="str">
        <f>VLOOKUP($D172,metadata!$B$2:$S$451,16,FALSE)</f>
        <v/>
      </c>
      <c r="T172" t="str">
        <f>VLOOKUP($D172,metadata!$B$2:$S$451,17,FALSE)</f>
        <v/>
      </c>
      <c r="U172" t="str">
        <f>VLOOKUP($D172,metadata!$B$2:$S$451,18,FALSE)</f>
        <v/>
      </c>
      <c r="V172" t="str">
        <f>VLOOKUP($D172,metadata!$B$2:$Z$451,19,FALSE)</f>
        <v/>
      </c>
      <c r="W172" t="str">
        <f>VLOOKUP($D172,metadata!$B$2:$Z$451,20,FALSE)</f>
        <v/>
      </c>
      <c r="X172" t="str">
        <f>VLOOKUP($D172,metadata!$B$2:$Z$451,21,FALSE)</f>
        <v/>
      </c>
      <c r="Y172" t="str">
        <f>VLOOKUP($D172,metadata!$B$2:$Z$451,22,FALSE)</f>
        <v/>
      </c>
      <c r="Z172" t="str">
        <f>VLOOKUP($D172,metadata!$B$2:$Z$451,23,FALSE)</f>
        <v/>
      </c>
      <c r="AA172" t="str">
        <f>VLOOKUP($D172,metadata!$B$2:$Z$451,24,FALSE)</f>
        <v/>
      </c>
      <c r="AB172" t="str">
        <f>VLOOKUP($D172,metadata!$B$2:$Z$451,25,FALSE)</f>
        <v/>
      </c>
      <c r="AF172" t="str">
        <f t="shared" si="5"/>
        <v>NA</v>
      </c>
    </row>
    <row r="173" spans="1:32" hidden="1" x14ac:dyDescent="0.3">
      <c r="A173">
        <f>A172+metadata!J172</f>
        <v>1039</v>
      </c>
      <c r="B173" t="str">
        <f>metadata!B173</f>
        <v>24- Kutais5</v>
      </c>
      <c r="C173">
        <v>172</v>
      </c>
      <c r="D173" s="4" t="str">
        <f t="shared" si="4"/>
        <v>2-</v>
      </c>
      <c r="E173" t="str">
        <f>VLOOKUP($D173,metadata!$B$2:$S$451,2,FALSE)</f>
        <v>BRADSHAW, WE</v>
      </c>
      <c r="F173" t="str">
        <f>VLOOKUP($D173,metadata!$B$2:$S$451,3,FALSE)</f>
        <v>GEOGRAPHY OF PHOTOPERIODIC RESPONSE IN DIAPAUSING MOSQUITO</v>
      </c>
      <c r="G173" t="str">
        <f>VLOOKUP($D173,metadata!$B$2:$S$451,4,FALSE)</f>
        <v>10.1038/262384b0</v>
      </c>
      <c r="H173" t="str">
        <f>VLOOKUP($D173,metadata!$B$2:$S$451,5,FALSE)</f>
        <v>y-askfordata</v>
      </c>
      <c r="I173" t="str">
        <f>VLOOKUP($D173,metadata!$B$2:$S$451,6,FALSE)</f>
        <v>a</v>
      </c>
      <c r="J173" t="str">
        <f>VLOOKUP($D173,metadata!$B$2:$S$451,7,FALSE)</f>
        <v>i</v>
      </c>
      <c r="K173">
        <f>VLOOKUP($D173,metadata!$B$2:$S$451,8,FALSE)</f>
        <v>22</v>
      </c>
      <c r="L173">
        <f>VLOOKUP($D173,metadata!$B$2:$S$451,9,FALSE)</f>
        <v>16</v>
      </c>
      <c r="M173" t="str">
        <f>VLOOKUP($D173,metadata!$B$2:$S$451,10,FALSE)</f>
        <v/>
      </c>
      <c r="N173" t="str">
        <f>VLOOKUP($D173,metadata!$B$2:$S$451,11,FALSE)</f>
        <v>Wyeomyia smithii</v>
      </c>
      <c r="O173" t="str">
        <f>VLOOKUP($D173,metadata!$B$2:$S$451,12,FALSE)</f>
        <v>diptera</v>
      </c>
      <c r="P173" t="str">
        <f>VLOOKUP($D173,metadata!$B$2:$S$451,13,FALSE)</f>
        <v/>
      </c>
      <c r="Q173" t="str">
        <f>VLOOKUP($D173,metadata!$B$2:$S$451,14,FALSE)</f>
        <v/>
      </c>
      <c r="R173" t="str">
        <f>VLOOKUP($D173,metadata!$B$2:$S$451,15,FALSE)</f>
        <v/>
      </c>
      <c r="S173" t="str">
        <f>VLOOKUP($D173,metadata!$B$2:$S$451,16,FALSE)</f>
        <v/>
      </c>
      <c r="T173" t="str">
        <f>VLOOKUP($D173,metadata!$B$2:$S$451,17,FALSE)</f>
        <v/>
      </c>
      <c r="U173" t="str">
        <f>VLOOKUP($D173,metadata!$B$2:$S$451,18,FALSE)</f>
        <v/>
      </c>
      <c r="V173" t="str">
        <f>VLOOKUP($D173,metadata!$B$2:$Z$451,19,FALSE)</f>
        <v/>
      </c>
      <c r="W173" t="str">
        <f>VLOOKUP($D173,metadata!$B$2:$Z$451,20,FALSE)</f>
        <v/>
      </c>
      <c r="X173" t="str">
        <f>VLOOKUP($D173,metadata!$B$2:$Z$451,21,FALSE)</f>
        <v/>
      </c>
      <c r="Y173" t="str">
        <f>VLOOKUP($D173,metadata!$B$2:$Z$451,22,FALSE)</f>
        <v/>
      </c>
      <c r="Z173" t="str">
        <f>VLOOKUP($D173,metadata!$B$2:$Z$451,23,FALSE)</f>
        <v/>
      </c>
      <c r="AA173" t="str">
        <f>VLOOKUP($D173,metadata!$B$2:$Z$451,24,FALSE)</f>
        <v/>
      </c>
      <c r="AB173" t="str">
        <f>VLOOKUP($D173,metadata!$B$2:$Z$451,25,FALSE)</f>
        <v/>
      </c>
      <c r="AF173" t="str">
        <f t="shared" si="5"/>
        <v>NA</v>
      </c>
    </row>
    <row r="174" spans="1:32" hidden="1" x14ac:dyDescent="0.3">
      <c r="A174">
        <f>A173+metadata!J173</f>
        <v>1048</v>
      </c>
      <c r="B174" t="str">
        <f>metadata!B174</f>
        <v>24- Kutaisi7</v>
      </c>
      <c r="C174">
        <v>173</v>
      </c>
      <c r="D174" s="4" t="str">
        <f t="shared" si="4"/>
        <v>2-</v>
      </c>
      <c r="E174" t="str">
        <f>VLOOKUP($D174,metadata!$B$2:$S$451,2,FALSE)</f>
        <v>BRADSHAW, WE</v>
      </c>
      <c r="F174" t="str">
        <f>VLOOKUP($D174,metadata!$B$2:$S$451,3,FALSE)</f>
        <v>GEOGRAPHY OF PHOTOPERIODIC RESPONSE IN DIAPAUSING MOSQUITO</v>
      </c>
      <c r="G174" t="str">
        <f>VLOOKUP($D174,metadata!$B$2:$S$451,4,FALSE)</f>
        <v>10.1038/262384b0</v>
      </c>
      <c r="H174" t="str">
        <f>VLOOKUP($D174,metadata!$B$2:$S$451,5,FALSE)</f>
        <v>y-askfordata</v>
      </c>
      <c r="I174" t="str">
        <f>VLOOKUP($D174,metadata!$B$2:$S$451,6,FALSE)</f>
        <v>a</v>
      </c>
      <c r="J174" t="str">
        <f>VLOOKUP($D174,metadata!$B$2:$S$451,7,FALSE)</f>
        <v>i</v>
      </c>
      <c r="K174">
        <f>VLOOKUP($D174,metadata!$B$2:$S$451,8,FALSE)</f>
        <v>22</v>
      </c>
      <c r="L174">
        <f>VLOOKUP($D174,metadata!$B$2:$S$451,9,FALSE)</f>
        <v>16</v>
      </c>
      <c r="M174" t="str">
        <f>VLOOKUP($D174,metadata!$B$2:$S$451,10,FALSE)</f>
        <v/>
      </c>
      <c r="N174" t="str">
        <f>VLOOKUP($D174,metadata!$B$2:$S$451,11,FALSE)</f>
        <v>Wyeomyia smithii</v>
      </c>
      <c r="O174" t="str">
        <f>VLOOKUP($D174,metadata!$B$2:$S$451,12,FALSE)</f>
        <v>diptera</v>
      </c>
      <c r="P174" t="str">
        <f>VLOOKUP($D174,metadata!$B$2:$S$451,13,FALSE)</f>
        <v/>
      </c>
      <c r="Q174" t="str">
        <f>VLOOKUP($D174,metadata!$B$2:$S$451,14,FALSE)</f>
        <v/>
      </c>
      <c r="R174" t="str">
        <f>VLOOKUP($D174,metadata!$B$2:$S$451,15,FALSE)</f>
        <v/>
      </c>
      <c r="S174" t="str">
        <f>VLOOKUP($D174,metadata!$B$2:$S$451,16,FALSE)</f>
        <v/>
      </c>
      <c r="T174" t="str">
        <f>VLOOKUP($D174,metadata!$B$2:$S$451,17,FALSE)</f>
        <v/>
      </c>
      <c r="U174" t="str">
        <f>VLOOKUP($D174,metadata!$B$2:$S$451,18,FALSE)</f>
        <v/>
      </c>
      <c r="V174" t="str">
        <f>VLOOKUP($D174,metadata!$B$2:$Z$451,19,FALSE)</f>
        <v/>
      </c>
      <c r="W174" t="str">
        <f>VLOOKUP($D174,metadata!$B$2:$Z$451,20,FALSE)</f>
        <v/>
      </c>
      <c r="X174" t="str">
        <f>VLOOKUP($D174,metadata!$B$2:$Z$451,21,FALSE)</f>
        <v/>
      </c>
      <c r="Y174" t="str">
        <f>VLOOKUP($D174,metadata!$B$2:$Z$451,22,FALSE)</f>
        <v/>
      </c>
      <c r="Z174" t="str">
        <f>VLOOKUP($D174,metadata!$B$2:$Z$451,23,FALSE)</f>
        <v/>
      </c>
      <c r="AA174" t="str">
        <f>VLOOKUP($D174,metadata!$B$2:$Z$451,24,FALSE)</f>
        <v/>
      </c>
      <c r="AB174" t="str">
        <f>VLOOKUP($D174,metadata!$B$2:$Z$451,25,FALSE)</f>
        <v/>
      </c>
      <c r="AF174" t="str">
        <f t="shared" si="5"/>
        <v>NA</v>
      </c>
    </row>
    <row r="175" spans="1:32" hidden="1" x14ac:dyDescent="0.3">
      <c r="A175">
        <f>A174+metadata!J174</f>
        <v>1057</v>
      </c>
      <c r="B175" t="str">
        <f>metadata!B175</f>
        <v>24- Tbilisi</v>
      </c>
      <c r="C175">
        <v>174</v>
      </c>
      <c r="D175" s="4" t="str">
        <f t="shared" si="4"/>
        <v>2-</v>
      </c>
      <c r="E175" t="str">
        <f>VLOOKUP($D175,metadata!$B$2:$S$451,2,FALSE)</f>
        <v>BRADSHAW, WE</v>
      </c>
      <c r="F175" t="str">
        <f>VLOOKUP($D175,metadata!$B$2:$S$451,3,FALSE)</f>
        <v>GEOGRAPHY OF PHOTOPERIODIC RESPONSE IN DIAPAUSING MOSQUITO</v>
      </c>
      <c r="G175" t="str">
        <f>VLOOKUP($D175,metadata!$B$2:$S$451,4,FALSE)</f>
        <v>10.1038/262384b0</v>
      </c>
      <c r="H175" t="str">
        <f>VLOOKUP($D175,metadata!$B$2:$S$451,5,FALSE)</f>
        <v>y-askfordata</v>
      </c>
      <c r="I175" t="str">
        <f>VLOOKUP($D175,metadata!$B$2:$S$451,6,FALSE)</f>
        <v>a</v>
      </c>
      <c r="J175" t="str">
        <f>VLOOKUP($D175,metadata!$B$2:$S$451,7,FALSE)</f>
        <v>i</v>
      </c>
      <c r="K175">
        <f>VLOOKUP($D175,metadata!$B$2:$S$451,8,FALSE)</f>
        <v>22</v>
      </c>
      <c r="L175">
        <f>VLOOKUP($D175,metadata!$B$2:$S$451,9,FALSE)</f>
        <v>16</v>
      </c>
      <c r="M175" t="str">
        <f>VLOOKUP($D175,metadata!$B$2:$S$451,10,FALSE)</f>
        <v/>
      </c>
      <c r="N175" t="str">
        <f>VLOOKUP($D175,metadata!$B$2:$S$451,11,FALSE)</f>
        <v>Wyeomyia smithii</v>
      </c>
      <c r="O175" t="str">
        <f>VLOOKUP($D175,metadata!$B$2:$S$451,12,FALSE)</f>
        <v>diptera</v>
      </c>
      <c r="P175" t="str">
        <f>VLOOKUP($D175,metadata!$B$2:$S$451,13,FALSE)</f>
        <v/>
      </c>
      <c r="Q175" t="str">
        <f>VLOOKUP($D175,metadata!$B$2:$S$451,14,FALSE)</f>
        <v/>
      </c>
      <c r="R175" t="str">
        <f>VLOOKUP($D175,metadata!$B$2:$S$451,15,FALSE)</f>
        <v/>
      </c>
      <c r="S175" t="str">
        <f>VLOOKUP($D175,metadata!$B$2:$S$451,16,FALSE)</f>
        <v/>
      </c>
      <c r="T175" t="str">
        <f>VLOOKUP($D175,metadata!$B$2:$S$451,17,FALSE)</f>
        <v/>
      </c>
      <c r="U175" t="str">
        <f>VLOOKUP($D175,metadata!$B$2:$S$451,18,FALSE)</f>
        <v/>
      </c>
      <c r="V175" t="str">
        <f>VLOOKUP($D175,metadata!$B$2:$Z$451,19,FALSE)</f>
        <v/>
      </c>
      <c r="W175" t="str">
        <f>VLOOKUP($D175,metadata!$B$2:$Z$451,20,FALSE)</f>
        <v/>
      </c>
      <c r="X175" t="str">
        <f>VLOOKUP($D175,metadata!$B$2:$Z$451,21,FALSE)</f>
        <v/>
      </c>
      <c r="Y175" t="str">
        <f>VLOOKUP($D175,metadata!$B$2:$Z$451,22,FALSE)</f>
        <v/>
      </c>
      <c r="Z175" t="str">
        <f>VLOOKUP($D175,metadata!$B$2:$Z$451,23,FALSE)</f>
        <v/>
      </c>
      <c r="AA175" t="str">
        <f>VLOOKUP($D175,metadata!$B$2:$Z$451,24,FALSE)</f>
        <v/>
      </c>
      <c r="AB175" t="str">
        <f>VLOOKUP($D175,metadata!$B$2:$Z$451,25,FALSE)</f>
        <v/>
      </c>
      <c r="AF175" t="str">
        <f t="shared" si="5"/>
        <v>NA</v>
      </c>
    </row>
    <row r="176" spans="1:32" hidden="1" x14ac:dyDescent="0.3">
      <c r="A176">
        <f>A175+metadata!J175</f>
        <v>1066</v>
      </c>
      <c r="B176" t="str">
        <f>metadata!B176</f>
        <v>25-</v>
      </c>
      <c r="C176">
        <v>175</v>
      </c>
      <c r="D176" s="4" t="str">
        <f t="shared" si="4"/>
        <v>2-</v>
      </c>
      <c r="E176" t="str">
        <f>VLOOKUP($D176,metadata!$B$2:$S$451,2,FALSE)</f>
        <v>BRADSHAW, WE</v>
      </c>
      <c r="F176" t="str">
        <f>VLOOKUP($D176,metadata!$B$2:$S$451,3,FALSE)</f>
        <v>GEOGRAPHY OF PHOTOPERIODIC RESPONSE IN DIAPAUSING MOSQUITO</v>
      </c>
      <c r="G176" t="str">
        <f>VLOOKUP($D176,metadata!$B$2:$S$451,4,FALSE)</f>
        <v>10.1038/262384b0</v>
      </c>
      <c r="H176" t="str">
        <f>VLOOKUP($D176,metadata!$B$2:$S$451,5,FALSE)</f>
        <v>y-askfordata</v>
      </c>
      <c r="I176" t="str">
        <f>VLOOKUP($D176,metadata!$B$2:$S$451,6,FALSE)</f>
        <v>a</v>
      </c>
      <c r="J176" t="str">
        <f>VLOOKUP($D176,metadata!$B$2:$S$451,7,FALSE)</f>
        <v>i</v>
      </c>
      <c r="K176">
        <f>VLOOKUP($D176,metadata!$B$2:$S$451,8,FALSE)</f>
        <v>22</v>
      </c>
      <c r="L176">
        <f>VLOOKUP($D176,metadata!$B$2:$S$451,9,FALSE)</f>
        <v>16</v>
      </c>
      <c r="M176" t="str">
        <f>VLOOKUP($D176,metadata!$B$2:$S$451,10,FALSE)</f>
        <v/>
      </c>
      <c r="N176" t="str">
        <f>VLOOKUP($D176,metadata!$B$2:$S$451,11,FALSE)</f>
        <v>Wyeomyia smithii</v>
      </c>
      <c r="O176" t="str">
        <f>VLOOKUP($D176,metadata!$B$2:$S$451,12,FALSE)</f>
        <v>diptera</v>
      </c>
      <c r="P176" t="str">
        <f>VLOOKUP($D176,metadata!$B$2:$S$451,13,FALSE)</f>
        <v/>
      </c>
      <c r="Q176" t="str">
        <f>VLOOKUP($D176,metadata!$B$2:$S$451,14,FALSE)</f>
        <v/>
      </c>
      <c r="R176" t="str">
        <f>VLOOKUP($D176,metadata!$B$2:$S$451,15,FALSE)</f>
        <v/>
      </c>
      <c r="S176" t="str">
        <f>VLOOKUP($D176,metadata!$B$2:$S$451,16,FALSE)</f>
        <v/>
      </c>
      <c r="T176" t="str">
        <f>VLOOKUP($D176,metadata!$B$2:$S$451,17,FALSE)</f>
        <v/>
      </c>
      <c r="U176" t="str">
        <f>VLOOKUP($D176,metadata!$B$2:$S$451,18,FALSE)</f>
        <v/>
      </c>
      <c r="V176" t="str">
        <f>VLOOKUP($D176,metadata!$B$2:$Z$451,19,FALSE)</f>
        <v/>
      </c>
      <c r="W176" t="str">
        <f>VLOOKUP($D176,metadata!$B$2:$Z$451,20,FALSE)</f>
        <v/>
      </c>
      <c r="X176" t="str">
        <f>VLOOKUP($D176,metadata!$B$2:$Z$451,21,FALSE)</f>
        <v/>
      </c>
      <c r="Y176" t="str">
        <f>VLOOKUP($D176,metadata!$B$2:$Z$451,22,FALSE)</f>
        <v/>
      </c>
      <c r="Z176" t="str">
        <f>VLOOKUP($D176,metadata!$B$2:$Z$451,23,FALSE)</f>
        <v/>
      </c>
      <c r="AA176" t="str">
        <f>VLOOKUP($D176,metadata!$B$2:$Z$451,24,FALSE)</f>
        <v/>
      </c>
      <c r="AB176" t="str">
        <f>VLOOKUP($D176,metadata!$B$2:$Z$451,25,FALSE)</f>
        <v/>
      </c>
      <c r="AF176" t="str">
        <f t="shared" si="5"/>
        <v>NA</v>
      </c>
    </row>
    <row r="177" spans="1:32" hidden="1" x14ac:dyDescent="0.3">
      <c r="A177">
        <f>A176+metadata!J176</f>
        <v>1066</v>
      </c>
      <c r="B177" t="str">
        <f>metadata!B177</f>
        <v>25-</v>
      </c>
      <c r="C177">
        <v>176</v>
      </c>
      <c r="D177" s="4" t="str">
        <f t="shared" si="4"/>
        <v>2-</v>
      </c>
      <c r="E177" t="str">
        <f>VLOOKUP($D177,metadata!$B$2:$S$451,2,FALSE)</f>
        <v>BRADSHAW, WE</v>
      </c>
      <c r="F177" t="str">
        <f>VLOOKUP($D177,metadata!$B$2:$S$451,3,FALSE)</f>
        <v>GEOGRAPHY OF PHOTOPERIODIC RESPONSE IN DIAPAUSING MOSQUITO</v>
      </c>
      <c r="G177" t="str">
        <f>VLOOKUP($D177,metadata!$B$2:$S$451,4,FALSE)</f>
        <v>10.1038/262384b0</v>
      </c>
      <c r="H177" t="str">
        <f>VLOOKUP($D177,metadata!$B$2:$S$451,5,FALSE)</f>
        <v>y-askfordata</v>
      </c>
      <c r="I177" t="str">
        <f>VLOOKUP($D177,metadata!$B$2:$S$451,6,FALSE)</f>
        <v>a</v>
      </c>
      <c r="J177" t="str">
        <f>VLOOKUP($D177,metadata!$B$2:$S$451,7,FALSE)</f>
        <v>i</v>
      </c>
      <c r="K177">
        <f>VLOOKUP($D177,metadata!$B$2:$S$451,8,FALSE)</f>
        <v>22</v>
      </c>
      <c r="L177">
        <f>VLOOKUP($D177,metadata!$B$2:$S$451,9,FALSE)</f>
        <v>16</v>
      </c>
      <c r="M177" t="str">
        <f>VLOOKUP($D177,metadata!$B$2:$S$451,10,FALSE)</f>
        <v/>
      </c>
      <c r="N177" t="str">
        <f>VLOOKUP($D177,metadata!$B$2:$S$451,11,FALSE)</f>
        <v>Wyeomyia smithii</v>
      </c>
      <c r="O177" t="str">
        <f>VLOOKUP($D177,metadata!$B$2:$S$451,12,FALSE)</f>
        <v>diptera</v>
      </c>
      <c r="P177" t="str">
        <f>VLOOKUP($D177,metadata!$B$2:$S$451,13,FALSE)</f>
        <v/>
      </c>
      <c r="Q177" t="str">
        <f>VLOOKUP($D177,metadata!$B$2:$S$451,14,FALSE)</f>
        <v/>
      </c>
      <c r="R177" t="str">
        <f>VLOOKUP($D177,metadata!$B$2:$S$451,15,FALSE)</f>
        <v/>
      </c>
      <c r="S177" t="str">
        <f>VLOOKUP($D177,metadata!$B$2:$S$451,16,FALSE)</f>
        <v/>
      </c>
      <c r="T177" t="str">
        <f>VLOOKUP($D177,metadata!$B$2:$S$451,17,FALSE)</f>
        <v/>
      </c>
      <c r="U177" t="str">
        <f>VLOOKUP($D177,metadata!$B$2:$S$451,18,FALSE)</f>
        <v/>
      </c>
      <c r="V177" t="str">
        <f>VLOOKUP($D177,metadata!$B$2:$Z$451,19,FALSE)</f>
        <v/>
      </c>
      <c r="W177" t="str">
        <f>VLOOKUP($D177,metadata!$B$2:$Z$451,20,FALSE)</f>
        <v/>
      </c>
      <c r="X177" t="str">
        <f>VLOOKUP($D177,metadata!$B$2:$Z$451,21,FALSE)</f>
        <v/>
      </c>
      <c r="Y177" t="str">
        <f>VLOOKUP($D177,metadata!$B$2:$Z$451,22,FALSE)</f>
        <v/>
      </c>
      <c r="Z177" t="str">
        <f>VLOOKUP($D177,metadata!$B$2:$Z$451,23,FALSE)</f>
        <v/>
      </c>
      <c r="AA177" t="str">
        <f>VLOOKUP($D177,metadata!$B$2:$Z$451,24,FALSE)</f>
        <v/>
      </c>
      <c r="AB177" t="str">
        <f>VLOOKUP($D177,metadata!$B$2:$Z$451,25,FALSE)</f>
        <v/>
      </c>
      <c r="AF177" t="str">
        <f t="shared" si="5"/>
        <v>NA</v>
      </c>
    </row>
    <row r="178" spans="1:32" hidden="1" x14ac:dyDescent="0.3">
      <c r="A178">
        <f>A177+metadata!J177</f>
        <v>1066</v>
      </c>
      <c r="B178" t="str">
        <f>metadata!B178</f>
        <v>25-</v>
      </c>
      <c r="C178">
        <v>177</v>
      </c>
      <c r="D178" s="4" t="str">
        <f t="shared" si="4"/>
        <v>2-</v>
      </c>
      <c r="E178" t="str">
        <f>VLOOKUP($D178,metadata!$B$2:$S$451,2,FALSE)</f>
        <v>BRADSHAW, WE</v>
      </c>
      <c r="F178" t="str">
        <f>VLOOKUP($D178,metadata!$B$2:$S$451,3,FALSE)</f>
        <v>GEOGRAPHY OF PHOTOPERIODIC RESPONSE IN DIAPAUSING MOSQUITO</v>
      </c>
      <c r="G178" t="str">
        <f>VLOOKUP($D178,metadata!$B$2:$S$451,4,FALSE)</f>
        <v>10.1038/262384b0</v>
      </c>
      <c r="H178" t="str">
        <f>VLOOKUP($D178,metadata!$B$2:$S$451,5,FALSE)</f>
        <v>y-askfordata</v>
      </c>
      <c r="I178" t="str">
        <f>VLOOKUP($D178,metadata!$B$2:$S$451,6,FALSE)</f>
        <v>a</v>
      </c>
      <c r="J178" t="str">
        <f>VLOOKUP($D178,metadata!$B$2:$S$451,7,FALSE)</f>
        <v>i</v>
      </c>
      <c r="K178">
        <f>VLOOKUP($D178,metadata!$B$2:$S$451,8,FALSE)</f>
        <v>22</v>
      </c>
      <c r="L178">
        <f>VLOOKUP($D178,metadata!$B$2:$S$451,9,FALSE)</f>
        <v>16</v>
      </c>
      <c r="M178" t="str">
        <f>VLOOKUP($D178,metadata!$B$2:$S$451,10,FALSE)</f>
        <v/>
      </c>
      <c r="N178" t="str">
        <f>VLOOKUP($D178,metadata!$B$2:$S$451,11,FALSE)</f>
        <v>Wyeomyia smithii</v>
      </c>
      <c r="O178" t="str">
        <f>VLOOKUP($D178,metadata!$B$2:$S$451,12,FALSE)</f>
        <v>diptera</v>
      </c>
      <c r="P178" t="str">
        <f>VLOOKUP($D178,metadata!$B$2:$S$451,13,FALSE)</f>
        <v/>
      </c>
      <c r="Q178" t="str">
        <f>VLOOKUP($D178,metadata!$B$2:$S$451,14,FALSE)</f>
        <v/>
      </c>
      <c r="R178" t="str">
        <f>VLOOKUP($D178,metadata!$B$2:$S$451,15,FALSE)</f>
        <v/>
      </c>
      <c r="S178" t="str">
        <f>VLOOKUP($D178,metadata!$B$2:$S$451,16,FALSE)</f>
        <v/>
      </c>
      <c r="T178" t="str">
        <f>VLOOKUP($D178,metadata!$B$2:$S$451,17,FALSE)</f>
        <v/>
      </c>
      <c r="U178" t="str">
        <f>VLOOKUP($D178,metadata!$B$2:$S$451,18,FALSE)</f>
        <v/>
      </c>
      <c r="V178" t="str">
        <f>VLOOKUP($D178,metadata!$B$2:$Z$451,19,FALSE)</f>
        <v/>
      </c>
      <c r="W178" t="str">
        <f>VLOOKUP($D178,metadata!$B$2:$Z$451,20,FALSE)</f>
        <v/>
      </c>
      <c r="X178" t="str">
        <f>VLOOKUP($D178,metadata!$B$2:$Z$451,21,FALSE)</f>
        <v/>
      </c>
      <c r="Y178" t="str">
        <f>VLOOKUP($D178,metadata!$B$2:$Z$451,22,FALSE)</f>
        <v/>
      </c>
      <c r="Z178" t="str">
        <f>VLOOKUP($D178,metadata!$B$2:$Z$451,23,FALSE)</f>
        <v/>
      </c>
      <c r="AA178" t="str">
        <f>VLOOKUP($D178,metadata!$B$2:$Z$451,24,FALSE)</f>
        <v/>
      </c>
      <c r="AB178" t="str">
        <f>VLOOKUP($D178,metadata!$B$2:$Z$451,25,FALSE)</f>
        <v/>
      </c>
      <c r="AF178" t="str">
        <f t="shared" si="5"/>
        <v>NA</v>
      </c>
    </row>
    <row r="179" spans="1:32" hidden="1" x14ac:dyDescent="0.3">
      <c r="A179">
        <f>A178+metadata!J178</f>
        <v>1066</v>
      </c>
      <c r="B179" t="str">
        <f>metadata!B179</f>
        <v>25-</v>
      </c>
      <c r="C179">
        <v>178</v>
      </c>
      <c r="D179" s="4" t="str">
        <f t="shared" si="4"/>
        <v>2-</v>
      </c>
      <c r="E179" t="str">
        <f>VLOOKUP($D179,metadata!$B$2:$S$451,2,FALSE)</f>
        <v>BRADSHAW, WE</v>
      </c>
      <c r="F179" t="str">
        <f>VLOOKUP($D179,metadata!$B$2:$S$451,3,FALSE)</f>
        <v>GEOGRAPHY OF PHOTOPERIODIC RESPONSE IN DIAPAUSING MOSQUITO</v>
      </c>
      <c r="G179" t="str">
        <f>VLOOKUP($D179,metadata!$B$2:$S$451,4,FALSE)</f>
        <v>10.1038/262384b0</v>
      </c>
      <c r="H179" t="str">
        <f>VLOOKUP($D179,metadata!$B$2:$S$451,5,FALSE)</f>
        <v>y-askfordata</v>
      </c>
      <c r="I179" t="str">
        <f>VLOOKUP($D179,metadata!$B$2:$S$451,6,FALSE)</f>
        <v>a</v>
      </c>
      <c r="J179" t="str">
        <f>VLOOKUP($D179,metadata!$B$2:$S$451,7,FALSE)</f>
        <v>i</v>
      </c>
      <c r="K179">
        <f>VLOOKUP($D179,metadata!$B$2:$S$451,8,FALSE)</f>
        <v>22</v>
      </c>
      <c r="L179">
        <f>VLOOKUP($D179,metadata!$B$2:$S$451,9,FALSE)</f>
        <v>16</v>
      </c>
      <c r="M179" t="str">
        <f>VLOOKUP($D179,metadata!$B$2:$S$451,10,FALSE)</f>
        <v/>
      </c>
      <c r="N179" t="str">
        <f>VLOOKUP($D179,metadata!$B$2:$S$451,11,FALSE)</f>
        <v>Wyeomyia smithii</v>
      </c>
      <c r="O179" t="str">
        <f>VLOOKUP($D179,metadata!$B$2:$S$451,12,FALSE)</f>
        <v>diptera</v>
      </c>
      <c r="P179" t="str">
        <f>VLOOKUP($D179,metadata!$B$2:$S$451,13,FALSE)</f>
        <v/>
      </c>
      <c r="Q179" t="str">
        <f>VLOOKUP($D179,metadata!$B$2:$S$451,14,FALSE)</f>
        <v/>
      </c>
      <c r="R179" t="str">
        <f>VLOOKUP($D179,metadata!$B$2:$S$451,15,FALSE)</f>
        <v/>
      </c>
      <c r="S179" t="str">
        <f>VLOOKUP($D179,metadata!$B$2:$S$451,16,FALSE)</f>
        <v/>
      </c>
      <c r="T179" t="str">
        <f>VLOOKUP($D179,metadata!$B$2:$S$451,17,FALSE)</f>
        <v/>
      </c>
      <c r="U179" t="str">
        <f>VLOOKUP($D179,metadata!$B$2:$S$451,18,FALSE)</f>
        <v/>
      </c>
      <c r="V179" t="str">
        <f>VLOOKUP($D179,metadata!$B$2:$Z$451,19,FALSE)</f>
        <v/>
      </c>
      <c r="W179" t="str">
        <f>VLOOKUP($D179,metadata!$B$2:$Z$451,20,FALSE)</f>
        <v/>
      </c>
      <c r="X179" t="str">
        <f>VLOOKUP($D179,metadata!$B$2:$Z$451,21,FALSE)</f>
        <v/>
      </c>
      <c r="Y179" t="str">
        <f>VLOOKUP($D179,metadata!$B$2:$Z$451,22,FALSE)</f>
        <v/>
      </c>
      <c r="Z179" t="str">
        <f>VLOOKUP($D179,metadata!$B$2:$Z$451,23,FALSE)</f>
        <v/>
      </c>
      <c r="AA179" t="str">
        <f>VLOOKUP($D179,metadata!$B$2:$Z$451,24,FALSE)</f>
        <v/>
      </c>
      <c r="AB179" t="str">
        <f>VLOOKUP($D179,metadata!$B$2:$Z$451,25,FALSE)</f>
        <v/>
      </c>
      <c r="AF179" t="str">
        <f t="shared" si="5"/>
        <v>NA</v>
      </c>
    </row>
    <row r="180" spans="1:32" hidden="1" x14ac:dyDescent="0.3">
      <c r="A180">
        <f>A179+metadata!J179</f>
        <v>1066</v>
      </c>
      <c r="B180" t="str">
        <f>metadata!B180</f>
        <v>25-</v>
      </c>
      <c r="C180">
        <v>179</v>
      </c>
      <c r="D180" s="4" t="str">
        <f t="shared" si="4"/>
        <v>2-</v>
      </c>
      <c r="E180" t="str">
        <f>VLOOKUP($D180,metadata!$B$2:$S$451,2,FALSE)</f>
        <v>BRADSHAW, WE</v>
      </c>
      <c r="F180" t="str">
        <f>VLOOKUP($D180,metadata!$B$2:$S$451,3,FALSE)</f>
        <v>GEOGRAPHY OF PHOTOPERIODIC RESPONSE IN DIAPAUSING MOSQUITO</v>
      </c>
      <c r="G180" t="str">
        <f>VLOOKUP($D180,metadata!$B$2:$S$451,4,FALSE)</f>
        <v>10.1038/262384b0</v>
      </c>
      <c r="H180" t="str">
        <f>VLOOKUP($D180,metadata!$B$2:$S$451,5,FALSE)</f>
        <v>y-askfordata</v>
      </c>
      <c r="I180" t="str">
        <f>VLOOKUP($D180,metadata!$B$2:$S$451,6,FALSE)</f>
        <v>a</v>
      </c>
      <c r="J180" t="str">
        <f>VLOOKUP($D180,metadata!$B$2:$S$451,7,FALSE)</f>
        <v>i</v>
      </c>
      <c r="K180">
        <f>VLOOKUP($D180,metadata!$B$2:$S$451,8,FALSE)</f>
        <v>22</v>
      </c>
      <c r="L180">
        <f>VLOOKUP($D180,metadata!$B$2:$S$451,9,FALSE)</f>
        <v>16</v>
      </c>
      <c r="M180" t="str">
        <f>VLOOKUP($D180,metadata!$B$2:$S$451,10,FALSE)</f>
        <v/>
      </c>
      <c r="N180" t="str">
        <f>VLOOKUP($D180,metadata!$B$2:$S$451,11,FALSE)</f>
        <v>Wyeomyia smithii</v>
      </c>
      <c r="O180" t="str">
        <f>VLOOKUP($D180,metadata!$B$2:$S$451,12,FALSE)</f>
        <v>diptera</v>
      </c>
      <c r="P180" t="str">
        <f>VLOOKUP($D180,metadata!$B$2:$S$451,13,FALSE)</f>
        <v/>
      </c>
      <c r="Q180" t="str">
        <f>VLOOKUP($D180,metadata!$B$2:$S$451,14,FALSE)</f>
        <v/>
      </c>
      <c r="R180" t="str">
        <f>VLOOKUP($D180,metadata!$B$2:$S$451,15,FALSE)</f>
        <v/>
      </c>
      <c r="S180" t="str">
        <f>VLOOKUP($D180,metadata!$B$2:$S$451,16,FALSE)</f>
        <v/>
      </c>
      <c r="T180" t="str">
        <f>VLOOKUP($D180,metadata!$B$2:$S$451,17,FALSE)</f>
        <v/>
      </c>
      <c r="U180" t="str">
        <f>VLOOKUP($D180,metadata!$B$2:$S$451,18,FALSE)</f>
        <v/>
      </c>
      <c r="V180" t="str">
        <f>VLOOKUP($D180,metadata!$B$2:$Z$451,19,FALSE)</f>
        <v/>
      </c>
      <c r="W180" t="str">
        <f>VLOOKUP($D180,metadata!$B$2:$Z$451,20,FALSE)</f>
        <v/>
      </c>
      <c r="X180" t="str">
        <f>VLOOKUP($D180,metadata!$B$2:$Z$451,21,FALSE)</f>
        <v/>
      </c>
      <c r="Y180" t="str">
        <f>VLOOKUP($D180,metadata!$B$2:$Z$451,22,FALSE)</f>
        <v/>
      </c>
      <c r="Z180" t="str">
        <f>VLOOKUP($D180,metadata!$B$2:$Z$451,23,FALSE)</f>
        <v/>
      </c>
      <c r="AA180" t="str">
        <f>VLOOKUP($D180,metadata!$B$2:$Z$451,24,FALSE)</f>
        <v/>
      </c>
      <c r="AB180" t="str">
        <f>VLOOKUP($D180,metadata!$B$2:$Z$451,25,FALSE)</f>
        <v/>
      </c>
      <c r="AF180" t="str">
        <f t="shared" si="5"/>
        <v>NA</v>
      </c>
    </row>
    <row r="181" spans="1:32" hidden="1" x14ac:dyDescent="0.3">
      <c r="A181">
        <f>A180+metadata!J180</f>
        <v>1066</v>
      </c>
      <c r="B181" t="str">
        <f>metadata!B181</f>
        <v>25-</v>
      </c>
      <c r="C181">
        <v>180</v>
      </c>
      <c r="D181" s="4" t="str">
        <f t="shared" si="4"/>
        <v>2-</v>
      </c>
      <c r="E181" t="str">
        <f>VLOOKUP($D181,metadata!$B$2:$S$451,2,FALSE)</f>
        <v>BRADSHAW, WE</v>
      </c>
      <c r="F181" t="str">
        <f>VLOOKUP($D181,metadata!$B$2:$S$451,3,FALSE)</f>
        <v>GEOGRAPHY OF PHOTOPERIODIC RESPONSE IN DIAPAUSING MOSQUITO</v>
      </c>
      <c r="G181" t="str">
        <f>VLOOKUP($D181,metadata!$B$2:$S$451,4,FALSE)</f>
        <v>10.1038/262384b0</v>
      </c>
      <c r="H181" t="str">
        <f>VLOOKUP($D181,metadata!$B$2:$S$451,5,FALSE)</f>
        <v>y-askfordata</v>
      </c>
      <c r="I181" t="str">
        <f>VLOOKUP($D181,metadata!$B$2:$S$451,6,FALSE)</f>
        <v>a</v>
      </c>
      <c r="J181" t="str">
        <f>VLOOKUP($D181,metadata!$B$2:$S$451,7,FALSE)</f>
        <v>i</v>
      </c>
      <c r="K181">
        <f>VLOOKUP($D181,metadata!$B$2:$S$451,8,FALSE)</f>
        <v>22</v>
      </c>
      <c r="L181">
        <f>VLOOKUP($D181,metadata!$B$2:$S$451,9,FALSE)</f>
        <v>16</v>
      </c>
      <c r="M181" t="str">
        <f>VLOOKUP($D181,metadata!$B$2:$S$451,10,FALSE)</f>
        <v/>
      </c>
      <c r="N181" t="str">
        <f>VLOOKUP($D181,metadata!$B$2:$S$451,11,FALSE)</f>
        <v>Wyeomyia smithii</v>
      </c>
      <c r="O181" t="str">
        <f>VLOOKUP($D181,metadata!$B$2:$S$451,12,FALSE)</f>
        <v>diptera</v>
      </c>
      <c r="P181" t="str">
        <f>VLOOKUP($D181,metadata!$B$2:$S$451,13,FALSE)</f>
        <v/>
      </c>
      <c r="Q181" t="str">
        <f>VLOOKUP($D181,metadata!$B$2:$S$451,14,FALSE)</f>
        <v/>
      </c>
      <c r="R181" t="str">
        <f>VLOOKUP($D181,metadata!$B$2:$S$451,15,FALSE)</f>
        <v/>
      </c>
      <c r="S181" t="str">
        <f>VLOOKUP($D181,metadata!$B$2:$S$451,16,FALSE)</f>
        <v/>
      </c>
      <c r="T181" t="str">
        <f>VLOOKUP($D181,metadata!$B$2:$S$451,17,FALSE)</f>
        <v/>
      </c>
      <c r="U181" t="str">
        <f>VLOOKUP($D181,metadata!$B$2:$S$451,18,FALSE)</f>
        <v/>
      </c>
      <c r="V181" t="str">
        <f>VLOOKUP($D181,metadata!$B$2:$Z$451,19,FALSE)</f>
        <v/>
      </c>
      <c r="W181" t="str">
        <f>VLOOKUP($D181,metadata!$B$2:$Z$451,20,FALSE)</f>
        <v/>
      </c>
      <c r="X181" t="str">
        <f>VLOOKUP($D181,metadata!$B$2:$Z$451,21,FALSE)</f>
        <v/>
      </c>
      <c r="Y181" t="str">
        <f>VLOOKUP($D181,metadata!$B$2:$Z$451,22,FALSE)</f>
        <v/>
      </c>
      <c r="Z181" t="str">
        <f>VLOOKUP($D181,metadata!$B$2:$Z$451,23,FALSE)</f>
        <v/>
      </c>
      <c r="AA181" t="str">
        <f>VLOOKUP($D181,metadata!$B$2:$Z$451,24,FALSE)</f>
        <v/>
      </c>
      <c r="AB181" t="str">
        <f>VLOOKUP($D181,metadata!$B$2:$Z$451,25,FALSE)</f>
        <v/>
      </c>
      <c r="AF181" t="str">
        <f t="shared" si="5"/>
        <v>NA</v>
      </c>
    </row>
    <row r="182" spans="1:32" hidden="1" x14ac:dyDescent="0.3">
      <c r="A182">
        <f>A181+metadata!J181</f>
        <v>1066</v>
      </c>
      <c r="B182" t="str">
        <f>metadata!B182</f>
        <v>25-</v>
      </c>
      <c r="C182">
        <v>181</v>
      </c>
      <c r="D182" s="4" t="str">
        <f t="shared" si="4"/>
        <v>2-</v>
      </c>
      <c r="E182" t="str">
        <f>VLOOKUP($D182,metadata!$B$2:$S$451,2,FALSE)</f>
        <v>BRADSHAW, WE</v>
      </c>
      <c r="F182" t="str">
        <f>VLOOKUP($D182,metadata!$B$2:$S$451,3,FALSE)</f>
        <v>GEOGRAPHY OF PHOTOPERIODIC RESPONSE IN DIAPAUSING MOSQUITO</v>
      </c>
      <c r="G182" t="str">
        <f>VLOOKUP($D182,metadata!$B$2:$S$451,4,FALSE)</f>
        <v>10.1038/262384b0</v>
      </c>
      <c r="H182" t="str">
        <f>VLOOKUP($D182,metadata!$B$2:$S$451,5,FALSE)</f>
        <v>y-askfordata</v>
      </c>
      <c r="I182" t="str">
        <f>VLOOKUP($D182,metadata!$B$2:$S$451,6,FALSE)</f>
        <v>a</v>
      </c>
      <c r="J182" t="str">
        <f>VLOOKUP($D182,metadata!$B$2:$S$451,7,FALSE)</f>
        <v>i</v>
      </c>
      <c r="K182">
        <f>VLOOKUP($D182,metadata!$B$2:$S$451,8,FALSE)</f>
        <v>22</v>
      </c>
      <c r="L182">
        <f>VLOOKUP($D182,metadata!$B$2:$S$451,9,FALSE)</f>
        <v>16</v>
      </c>
      <c r="M182" t="str">
        <f>VLOOKUP($D182,metadata!$B$2:$S$451,10,FALSE)</f>
        <v/>
      </c>
      <c r="N182" t="str">
        <f>VLOOKUP($D182,metadata!$B$2:$S$451,11,FALSE)</f>
        <v>Wyeomyia smithii</v>
      </c>
      <c r="O182" t="str">
        <f>VLOOKUP($D182,metadata!$B$2:$S$451,12,FALSE)</f>
        <v>diptera</v>
      </c>
      <c r="P182" t="str">
        <f>VLOOKUP($D182,metadata!$B$2:$S$451,13,FALSE)</f>
        <v/>
      </c>
      <c r="Q182" t="str">
        <f>VLOOKUP($D182,metadata!$B$2:$S$451,14,FALSE)</f>
        <v/>
      </c>
      <c r="R182" t="str">
        <f>VLOOKUP($D182,metadata!$B$2:$S$451,15,FALSE)</f>
        <v/>
      </c>
      <c r="S182" t="str">
        <f>VLOOKUP($D182,metadata!$B$2:$S$451,16,FALSE)</f>
        <v/>
      </c>
      <c r="T182" t="str">
        <f>VLOOKUP($D182,metadata!$B$2:$S$451,17,FALSE)</f>
        <v/>
      </c>
      <c r="U182" t="str">
        <f>VLOOKUP($D182,metadata!$B$2:$S$451,18,FALSE)</f>
        <v/>
      </c>
      <c r="V182" t="str">
        <f>VLOOKUP($D182,metadata!$B$2:$Z$451,19,FALSE)</f>
        <v/>
      </c>
      <c r="W182" t="str">
        <f>VLOOKUP($D182,metadata!$B$2:$Z$451,20,FALSE)</f>
        <v/>
      </c>
      <c r="X182" t="str">
        <f>VLOOKUP($D182,metadata!$B$2:$Z$451,21,FALSE)</f>
        <v/>
      </c>
      <c r="Y182" t="str">
        <f>VLOOKUP($D182,metadata!$B$2:$Z$451,22,FALSE)</f>
        <v/>
      </c>
      <c r="Z182" t="str">
        <f>VLOOKUP($D182,metadata!$B$2:$Z$451,23,FALSE)</f>
        <v/>
      </c>
      <c r="AA182" t="str">
        <f>VLOOKUP($D182,metadata!$B$2:$Z$451,24,FALSE)</f>
        <v/>
      </c>
      <c r="AB182" t="str">
        <f>VLOOKUP($D182,metadata!$B$2:$Z$451,25,FALSE)</f>
        <v/>
      </c>
      <c r="AF182" t="str">
        <f t="shared" si="5"/>
        <v>NA</v>
      </c>
    </row>
    <row r="183" spans="1:32" hidden="1" x14ac:dyDescent="0.3">
      <c r="A183">
        <f>A182+metadata!J182</f>
        <v>1066</v>
      </c>
      <c r="B183" t="str">
        <f>metadata!B183</f>
        <v>25-</v>
      </c>
      <c r="C183">
        <v>182</v>
      </c>
      <c r="D183" s="4" t="str">
        <f t="shared" si="4"/>
        <v>2-</v>
      </c>
      <c r="E183" t="str">
        <f>VLOOKUP($D183,metadata!$B$2:$S$451,2,FALSE)</f>
        <v>BRADSHAW, WE</v>
      </c>
      <c r="F183" t="str">
        <f>VLOOKUP($D183,metadata!$B$2:$S$451,3,FALSE)</f>
        <v>GEOGRAPHY OF PHOTOPERIODIC RESPONSE IN DIAPAUSING MOSQUITO</v>
      </c>
      <c r="G183" t="str">
        <f>VLOOKUP($D183,metadata!$B$2:$S$451,4,FALSE)</f>
        <v>10.1038/262384b0</v>
      </c>
      <c r="H183" t="str">
        <f>VLOOKUP($D183,metadata!$B$2:$S$451,5,FALSE)</f>
        <v>y-askfordata</v>
      </c>
      <c r="I183" t="str">
        <f>VLOOKUP($D183,metadata!$B$2:$S$451,6,FALSE)</f>
        <v>a</v>
      </c>
      <c r="J183" t="str">
        <f>VLOOKUP($D183,metadata!$B$2:$S$451,7,FALSE)</f>
        <v>i</v>
      </c>
      <c r="K183">
        <f>VLOOKUP($D183,metadata!$B$2:$S$451,8,FALSE)</f>
        <v>22</v>
      </c>
      <c r="L183">
        <f>VLOOKUP($D183,metadata!$B$2:$S$451,9,FALSE)</f>
        <v>16</v>
      </c>
      <c r="M183" t="str">
        <f>VLOOKUP($D183,metadata!$B$2:$S$451,10,FALSE)</f>
        <v/>
      </c>
      <c r="N183" t="str">
        <f>VLOOKUP($D183,metadata!$B$2:$S$451,11,FALSE)</f>
        <v>Wyeomyia smithii</v>
      </c>
      <c r="O183" t="str">
        <f>VLOOKUP($D183,metadata!$B$2:$S$451,12,FALSE)</f>
        <v>diptera</v>
      </c>
      <c r="P183" t="str">
        <f>VLOOKUP($D183,metadata!$B$2:$S$451,13,FALSE)</f>
        <v/>
      </c>
      <c r="Q183" t="str">
        <f>VLOOKUP($D183,metadata!$B$2:$S$451,14,FALSE)</f>
        <v/>
      </c>
      <c r="R183" t="str">
        <f>VLOOKUP($D183,metadata!$B$2:$S$451,15,FALSE)</f>
        <v/>
      </c>
      <c r="S183" t="str">
        <f>VLOOKUP($D183,metadata!$B$2:$S$451,16,FALSE)</f>
        <v/>
      </c>
      <c r="T183" t="str">
        <f>VLOOKUP($D183,metadata!$B$2:$S$451,17,FALSE)</f>
        <v/>
      </c>
      <c r="U183" t="str">
        <f>VLOOKUP($D183,metadata!$B$2:$S$451,18,FALSE)</f>
        <v/>
      </c>
      <c r="V183" t="str">
        <f>VLOOKUP($D183,metadata!$B$2:$Z$451,19,FALSE)</f>
        <v/>
      </c>
      <c r="W183" t="str">
        <f>VLOOKUP($D183,metadata!$B$2:$Z$451,20,FALSE)</f>
        <v/>
      </c>
      <c r="X183" t="str">
        <f>VLOOKUP($D183,metadata!$B$2:$Z$451,21,FALSE)</f>
        <v/>
      </c>
      <c r="Y183" t="str">
        <f>VLOOKUP($D183,metadata!$B$2:$Z$451,22,FALSE)</f>
        <v/>
      </c>
      <c r="Z183" t="str">
        <f>VLOOKUP($D183,metadata!$B$2:$Z$451,23,FALSE)</f>
        <v/>
      </c>
      <c r="AA183" t="str">
        <f>VLOOKUP($D183,metadata!$B$2:$Z$451,24,FALSE)</f>
        <v/>
      </c>
      <c r="AB183" t="str">
        <f>VLOOKUP($D183,metadata!$B$2:$Z$451,25,FALSE)</f>
        <v/>
      </c>
      <c r="AF183" t="str">
        <f t="shared" si="5"/>
        <v>NA</v>
      </c>
    </row>
    <row r="184" spans="1:32" hidden="1" x14ac:dyDescent="0.3">
      <c r="A184">
        <f>A183+metadata!J183</f>
        <v>1066</v>
      </c>
      <c r="B184" t="str">
        <f>metadata!B184</f>
        <v>25-</v>
      </c>
      <c r="C184">
        <v>183</v>
      </c>
      <c r="D184" s="4" t="str">
        <f t="shared" si="4"/>
        <v>2-</v>
      </c>
      <c r="E184" t="str">
        <f>VLOOKUP($D184,metadata!$B$2:$S$451,2,FALSE)</f>
        <v>BRADSHAW, WE</v>
      </c>
      <c r="F184" t="str">
        <f>VLOOKUP($D184,metadata!$B$2:$S$451,3,FALSE)</f>
        <v>GEOGRAPHY OF PHOTOPERIODIC RESPONSE IN DIAPAUSING MOSQUITO</v>
      </c>
      <c r="G184" t="str">
        <f>VLOOKUP($D184,metadata!$B$2:$S$451,4,FALSE)</f>
        <v>10.1038/262384b0</v>
      </c>
      <c r="H184" t="str">
        <f>VLOOKUP($D184,metadata!$B$2:$S$451,5,FALSE)</f>
        <v>y-askfordata</v>
      </c>
      <c r="I184" t="str">
        <f>VLOOKUP($D184,metadata!$B$2:$S$451,6,FALSE)</f>
        <v>a</v>
      </c>
      <c r="J184" t="str">
        <f>VLOOKUP($D184,metadata!$B$2:$S$451,7,FALSE)</f>
        <v>i</v>
      </c>
      <c r="K184">
        <f>VLOOKUP($D184,metadata!$B$2:$S$451,8,FALSE)</f>
        <v>22</v>
      </c>
      <c r="L184">
        <f>VLOOKUP($D184,metadata!$B$2:$S$451,9,FALSE)</f>
        <v>16</v>
      </c>
      <c r="M184" t="str">
        <f>VLOOKUP($D184,metadata!$B$2:$S$451,10,FALSE)</f>
        <v/>
      </c>
      <c r="N184" t="str">
        <f>VLOOKUP($D184,metadata!$B$2:$S$451,11,FALSE)</f>
        <v>Wyeomyia smithii</v>
      </c>
      <c r="O184" t="str">
        <f>VLOOKUP($D184,metadata!$B$2:$S$451,12,FALSE)</f>
        <v>diptera</v>
      </c>
      <c r="P184" t="str">
        <f>VLOOKUP($D184,metadata!$B$2:$S$451,13,FALSE)</f>
        <v/>
      </c>
      <c r="Q184" t="str">
        <f>VLOOKUP($D184,metadata!$B$2:$S$451,14,FALSE)</f>
        <v/>
      </c>
      <c r="R184" t="str">
        <f>VLOOKUP($D184,metadata!$B$2:$S$451,15,FALSE)</f>
        <v/>
      </c>
      <c r="S184" t="str">
        <f>VLOOKUP($D184,metadata!$B$2:$S$451,16,FALSE)</f>
        <v/>
      </c>
      <c r="T184" t="str">
        <f>VLOOKUP($D184,metadata!$B$2:$S$451,17,FALSE)</f>
        <v/>
      </c>
      <c r="U184" t="str">
        <f>VLOOKUP($D184,metadata!$B$2:$S$451,18,FALSE)</f>
        <v/>
      </c>
      <c r="V184" t="str">
        <f>VLOOKUP($D184,metadata!$B$2:$Z$451,19,FALSE)</f>
        <v/>
      </c>
      <c r="W184" t="str">
        <f>VLOOKUP($D184,metadata!$B$2:$Z$451,20,FALSE)</f>
        <v/>
      </c>
      <c r="X184" t="str">
        <f>VLOOKUP($D184,metadata!$B$2:$Z$451,21,FALSE)</f>
        <v/>
      </c>
      <c r="Y184" t="str">
        <f>VLOOKUP($D184,metadata!$B$2:$Z$451,22,FALSE)</f>
        <v/>
      </c>
      <c r="Z184" t="str">
        <f>VLOOKUP($D184,metadata!$B$2:$Z$451,23,FALSE)</f>
        <v/>
      </c>
      <c r="AA184" t="str">
        <f>VLOOKUP($D184,metadata!$B$2:$Z$451,24,FALSE)</f>
        <v/>
      </c>
      <c r="AB184" t="str">
        <f>VLOOKUP($D184,metadata!$B$2:$Z$451,25,FALSE)</f>
        <v/>
      </c>
      <c r="AF184" t="str">
        <f t="shared" si="5"/>
        <v>NA</v>
      </c>
    </row>
    <row r="185" spans="1:32" hidden="1" x14ac:dyDescent="0.3">
      <c r="A185">
        <f>A184+metadata!J184</f>
        <v>1066</v>
      </c>
      <c r="B185" t="str">
        <f>metadata!B185</f>
        <v>25-</v>
      </c>
      <c r="C185">
        <v>184</v>
      </c>
      <c r="D185" s="4" t="str">
        <f t="shared" si="4"/>
        <v>2-</v>
      </c>
      <c r="E185" t="str">
        <f>VLOOKUP($D185,metadata!$B$2:$S$451,2,FALSE)</f>
        <v>BRADSHAW, WE</v>
      </c>
      <c r="F185" t="str">
        <f>VLOOKUP($D185,metadata!$B$2:$S$451,3,FALSE)</f>
        <v>GEOGRAPHY OF PHOTOPERIODIC RESPONSE IN DIAPAUSING MOSQUITO</v>
      </c>
      <c r="G185" t="str">
        <f>VLOOKUP($D185,metadata!$B$2:$S$451,4,FALSE)</f>
        <v>10.1038/262384b0</v>
      </c>
      <c r="H185" t="str">
        <f>VLOOKUP($D185,metadata!$B$2:$S$451,5,FALSE)</f>
        <v>y-askfordata</v>
      </c>
      <c r="I185" t="str">
        <f>VLOOKUP($D185,metadata!$B$2:$S$451,6,FALSE)</f>
        <v>a</v>
      </c>
      <c r="J185" t="str">
        <f>VLOOKUP($D185,metadata!$B$2:$S$451,7,FALSE)</f>
        <v>i</v>
      </c>
      <c r="K185">
        <f>VLOOKUP($D185,metadata!$B$2:$S$451,8,FALSE)</f>
        <v>22</v>
      </c>
      <c r="L185">
        <f>VLOOKUP($D185,metadata!$B$2:$S$451,9,FALSE)</f>
        <v>16</v>
      </c>
      <c r="M185" t="str">
        <f>VLOOKUP($D185,metadata!$B$2:$S$451,10,FALSE)</f>
        <v/>
      </c>
      <c r="N185" t="str">
        <f>VLOOKUP($D185,metadata!$B$2:$S$451,11,FALSE)</f>
        <v>Wyeomyia smithii</v>
      </c>
      <c r="O185" t="str">
        <f>VLOOKUP($D185,metadata!$B$2:$S$451,12,FALSE)</f>
        <v>diptera</v>
      </c>
      <c r="P185" t="str">
        <f>VLOOKUP($D185,metadata!$B$2:$S$451,13,FALSE)</f>
        <v/>
      </c>
      <c r="Q185" t="str">
        <f>VLOOKUP($D185,metadata!$B$2:$S$451,14,FALSE)</f>
        <v/>
      </c>
      <c r="R185" t="str">
        <f>VLOOKUP($D185,metadata!$B$2:$S$451,15,FALSE)</f>
        <v/>
      </c>
      <c r="S185" t="str">
        <f>VLOOKUP($D185,metadata!$B$2:$S$451,16,FALSE)</f>
        <v/>
      </c>
      <c r="T185" t="str">
        <f>VLOOKUP($D185,metadata!$B$2:$S$451,17,FALSE)</f>
        <v/>
      </c>
      <c r="U185" t="str">
        <f>VLOOKUP($D185,metadata!$B$2:$S$451,18,FALSE)</f>
        <v/>
      </c>
      <c r="V185" t="str">
        <f>VLOOKUP($D185,metadata!$B$2:$Z$451,19,FALSE)</f>
        <v/>
      </c>
      <c r="W185" t="str">
        <f>VLOOKUP($D185,metadata!$B$2:$Z$451,20,FALSE)</f>
        <v/>
      </c>
      <c r="X185" t="str">
        <f>VLOOKUP($D185,metadata!$B$2:$Z$451,21,FALSE)</f>
        <v/>
      </c>
      <c r="Y185" t="str">
        <f>VLOOKUP($D185,metadata!$B$2:$Z$451,22,FALSE)</f>
        <v/>
      </c>
      <c r="Z185" t="str">
        <f>VLOOKUP($D185,metadata!$B$2:$Z$451,23,FALSE)</f>
        <v/>
      </c>
      <c r="AA185" t="str">
        <f>VLOOKUP($D185,metadata!$B$2:$Z$451,24,FALSE)</f>
        <v/>
      </c>
      <c r="AB185" t="str">
        <f>VLOOKUP($D185,metadata!$B$2:$Z$451,25,FALSE)</f>
        <v/>
      </c>
      <c r="AF185" t="str">
        <f t="shared" si="5"/>
        <v>NA</v>
      </c>
    </row>
    <row r="186" spans="1:32" hidden="1" x14ac:dyDescent="0.3">
      <c r="A186">
        <f>A185+metadata!J185</f>
        <v>1066</v>
      </c>
      <c r="B186" t="str">
        <f>metadata!B186</f>
        <v>25-</v>
      </c>
      <c r="C186">
        <v>185</v>
      </c>
      <c r="D186" s="4" t="str">
        <f t="shared" si="4"/>
        <v>2-</v>
      </c>
      <c r="E186" t="str">
        <f>VLOOKUP($D186,metadata!$B$2:$S$451,2,FALSE)</f>
        <v>BRADSHAW, WE</v>
      </c>
      <c r="F186" t="str">
        <f>VLOOKUP($D186,metadata!$B$2:$S$451,3,FALSE)</f>
        <v>GEOGRAPHY OF PHOTOPERIODIC RESPONSE IN DIAPAUSING MOSQUITO</v>
      </c>
      <c r="G186" t="str">
        <f>VLOOKUP($D186,metadata!$B$2:$S$451,4,FALSE)</f>
        <v>10.1038/262384b0</v>
      </c>
      <c r="H186" t="str">
        <f>VLOOKUP($D186,metadata!$B$2:$S$451,5,FALSE)</f>
        <v>y-askfordata</v>
      </c>
      <c r="I186" t="str">
        <f>VLOOKUP($D186,metadata!$B$2:$S$451,6,FALSE)</f>
        <v>a</v>
      </c>
      <c r="J186" t="str">
        <f>VLOOKUP($D186,metadata!$B$2:$S$451,7,FALSE)</f>
        <v>i</v>
      </c>
      <c r="K186">
        <f>VLOOKUP($D186,metadata!$B$2:$S$451,8,FALSE)</f>
        <v>22</v>
      </c>
      <c r="L186">
        <f>VLOOKUP($D186,metadata!$B$2:$S$451,9,FALSE)</f>
        <v>16</v>
      </c>
      <c r="M186" t="str">
        <f>VLOOKUP($D186,metadata!$B$2:$S$451,10,FALSE)</f>
        <v/>
      </c>
      <c r="N186" t="str">
        <f>VLOOKUP($D186,metadata!$B$2:$S$451,11,FALSE)</f>
        <v>Wyeomyia smithii</v>
      </c>
      <c r="O186" t="str">
        <f>VLOOKUP($D186,metadata!$B$2:$S$451,12,FALSE)</f>
        <v>diptera</v>
      </c>
      <c r="P186" t="str">
        <f>VLOOKUP($D186,metadata!$B$2:$S$451,13,FALSE)</f>
        <v/>
      </c>
      <c r="Q186" t="str">
        <f>VLOOKUP($D186,metadata!$B$2:$S$451,14,FALSE)</f>
        <v/>
      </c>
      <c r="R186" t="str">
        <f>VLOOKUP($D186,metadata!$B$2:$S$451,15,FALSE)</f>
        <v/>
      </c>
      <c r="S186" t="str">
        <f>VLOOKUP($D186,metadata!$B$2:$S$451,16,FALSE)</f>
        <v/>
      </c>
      <c r="T186" t="str">
        <f>VLOOKUP($D186,metadata!$B$2:$S$451,17,FALSE)</f>
        <v/>
      </c>
      <c r="U186" t="str">
        <f>VLOOKUP($D186,metadata!$B$2:$S$451,18,FALSE)</f>
        <v/>
      </c>
      <c r="V186" t="str">
        <f>VLOOKUP($D186,metadata!$B$2:$Z$451,19,FALSE)</f>
        <v/>
      </c>
      <c r="W186" t="str">
        <f>VLOOKUP($D186,metadata!$B$2:$Z$451,20,FALSE)</f>
        <v/>
      </c>
      <c r="X186" t="str">
        <f>VLOOKUP($D186,metadata!$B$2:$Z$451,21,FALSE)</f>
        <v/>
      </c>
      <c r="Y186" t="str">
        <f>VLOOKUP($D186,metadata!$B$2:$Z$451,22,FALSE)</f>
        <v/>
      </c>
      <c r="Z186" t="str">
        <f>VLOOKUP($D186,metadata!$B$2:$Z$451,23,FALSE)</f>
        <v/>
      </c>
      <c r="AA186" t="str">
        <f>VLOOKUP($D186,metadata!$B$2:$Z$451,24,FALSE)</f>
        <v/>
      </c>
      <c r="AB186" t="str">
        <f>VLOOKUP($D186,metadata!$B$2:$Z$451,25,FALSE)</f>
        <v/>
      </c>
      <c r="AF186" t="str">
        <f t="shared" si="5"/>
        <v>NA</v>
      </c>
    </row>
    <row r="187" spans="1:32" hidden="1" x14ac:dyDescent="0.3">
      <c r="A187">
        <f>A186+metadata!J186</f>
        <v>1066</v>
      </c>
      <c r="B187" t="str">
        <f>metadata!B187</f>
        <v>25-</v>
      </c>
      <c r="C187">
        <v>186</v>
      </c>
      <c r="D187" s="4" t="str">
        <f t="shared" si="4"/>
        <v>2-</v>
      </c>
      <c r="E187" t="str">
        <f>VLOOKUP($D187,metadata!$B$2:$S$451,2,FALSE)</f>
        <v>BRADSHAW, WE</v>
      </c>
      <c r="F187" t="str">
        <f>VLOOKUP($D187,metadata!$B$2:$S$451,3,FALSE)</f>
        <v>GEOGRAPHY OF PHOTOPERIODIC RESPONSE IN DIAPAUSING MOSQUITO</v>
      </c>
      <c r="G187" t="str">
        <f>VLOOKUP($D187,metadata!$B$2:$S$451,4,FALSE)</f>
        <v>10.1038/262384b0</v>
      </c>
      <c r="H187" t="str">
        <f>VLOOKUP($D187,metadata!$B$2:$S$451,5,FALSE)</f>
        <v>y-askfordata</v>
      </c>
      <c r="I187" t="str">
        <f>VLOOKUP($D187,metadata!$B$2:$S$451,6,FALSE)</f>
        <v>a</v>
      </c>
      <c r="J187" t="str">
        <f>VLOOKUP($D187,metadata!$B$2:$S$451,7,FALSE)</f>
        <v>i</v>
      </c>
      <c r="K187">
        <f>VLOOKUP($D187,metadata!$B$2:$S$451,8,FALSE)</f>
        <v>22</v>
      </c>
      <c r="L187">
        <f>VLOOKUP($D187,metadata!$B$2:$S$451,9,FALSE)</f>
        <v>16</v>
      </c>
      <c r="M187" t="str">
        <f>VLOOKUP($D187,metadata!$B$2:$S$451,10,FALSE)</f>
        <v/>
      </c>
      <c r="N187" t="str">
        <f>VLOOKUP($D187,metadata!$B$2:$S$451,11,FALSE)</f>
        <v>Wyeomyia smithii</v>
      </c>
      <c r="O187" t="str">
        <f>VLOOKUP($D187,metadata!$B$2:$S$451,12,FALSE)</f>
        <v>diptera</v>
      </c>
      <c r="P187" t="str">
        <f>VLOOKUP($D187,metadata!$B$2:$S$451,13,FALSE)</f>
        <v/>
      </c>
      <c r="Q187" t="str">
        <f>VLOOKUP($D187,metadata!$B$2:$S$451,14,FALSE)</f>
        <v/>
      </c>
      <c r="R187" t="str">
        <f>VLOOKUP($D187,metadata!$B$2:$S$451,15,FALSE)</f>
        <v/>
      </c>
      <c r="S187" t="str">
        <f>VLOOKUP($D187,metadata!$B$2:$S$451,16,FALSE)</f>
        <v/>
      </c>
      <c r="T187" t="str">
        <f>VLOOKUP($D187,metadata!$B$2:$S$451,17,FALSE)</f>
        <v/>
      </c>
      <c r="U187" t="str">
        <f>VLOOKUP($D187,metadata!$B$2:$S$451,18,FALSE)</f>
        <v/>
      </c>
      <c r="V187" t="str">
        <f>VLOOKUP($D187,metadata!$B$2:$Z$451,19,FALSE)</f>
        <v/>
      </c>
      <c r="W187" t="str">
        <f>VLOOKUP($D187,metadata!$B$2:$Z$451,20,FALSE)</f>
        <v/>
      </c>
      <c r="X187" t="str">
        <f>VLOOKUP($D187,metadata!$B$2:$Z$451,21,FALSE)</f>
        <v/>
      </c>
      <c r="Y187" t="str">
        <f>VLOOKUP($D187,metadata!$B$2:$Z$451,22,FALSE)</f>
        <v/>
      </c>
      <c r="Z187" t="str">
        <f>VLOOKUP($D187,metadata!$B$2:$Z$451,23,FALSE)</f>
        <v/>
      </c>
      <c r="AA187" t="str">
        <f>VLOOKUP($D187,metadata!$B$2:$Z$451,24,FALSE)</f>
        <v/>
      </c>
      <c r="AB187" t="str">
        <f>VLOOKUP($D187,metadata!$B$2:$Z$451,25,FALSE)</f>
        <v/>
      </c>
      <c r="AF187" t="str">
        <f t="shared" si="5"/>
        <v>NA</v>
      </c>
    </row>
    <row r="188" spans="1:32" hidden="1" x14ac:dyDescent="0.3">
      <c r="A188">
        <f>A187+metadata!J187</f>
        <v>1066</v>
      </c>
      <c r="B188" t="str">
        <f>metadata!B188</f>
        <v>26-Pelkosenniemi</v>
      </c>
      <c r="C188">
        <v>187</v>
      </c>
      <c r="D188" s="4" t="str">
        <f t="shared" si="4"/>
        <v>2-</v>
      </c>
      <c r="E188" t="str">
        <f>VLOOKUP($D188,metadata!$B$2:$S$451,2,FALSE)</f>
        <v>BRADSHAW, WE</v>
      </c>
      <c r="F188" t="str">
        <f>VLOOKUP($D188,metadata!$B$2:$S$451,3,FALSE)</f>
        <v>GEOGRAPHY OF PHOTOPERIODIC RESPONSE IN DIAPAUSING MOSQUITO</v>
      </c>
      <c r="G188" t="str">
        <f>VLOOKUP($D188,metadata!$B$2:$S$451,4,FALSE)</f>
        <v>10.1038/262384b0</v>
      </c>
      <c r="H188" t="str">
        <f>VLOOKUP($D188,metadata!$B$2:$S$451,5,FALSE)</f>
        <v>y-askfordata</v>
      </c>
      <c r="I188" t="str">
        <f>VLOOKUP($D188,metadata!$B$2:$S$451,6,FALSE)</f>
        <v>a</v>
      </c>
      <c r="J188" t="str">
        <f>VLOOKUP($D188,metadata!$B$2:$S$451,7,FALSE)</f>
        <v>i</v>
      </c>
      <c r="K188">
        <f>VLOOKUP($D188,metadata!$B$2:$S$451,8,FALSE)</f>
        <v>22</v>
      </c>
      <c r="L188">
        <f>VLOOKUP($D188,metadata!$B$2:$S$451,9,FALSE)</f>
        <v>16</v>
      </c>
      <c r="M188" t="str">
        <f>VLOOKUP($D188,metadata!$B$2:$S$451,10,FALSE)</f>
        <v/>
      </c>
      <c r="N188" t="str">
        <f>VLOOKUP($D188,metadata!$B$2:$S$451,11,FALSE)</f>
        <v>Wyeomyia smithii</v>
      </c>
      <c r="O188" t="str">
        <f>VLOOKUP($D188,metadata!$B$2:$S$451,12,FALSE)</f>
        <v>diptera</v>
      </c>
      <c r="P188" t="str">
        <f>VLOOKUP($D188,metadata!$B$2:$S$451,13,FALSE)</f>
        <v/>
      </c>
      <c r="Q188" t="str">
        <f>VLOOKUP($D188,metadata!$B$2:$S$451,14,FALSE)</f>
        <v/>
      </c>
      <c r="R188" t="str">
        <f>VLOOKUP($D188,metadata!$B$2:$S$451,15,FALSE)</f>
        <v/>
      </c>
      <c r="S188" t="str">
        <f>VLOOKUP($D188,metadata!$B$2:$S$451,16,FALSE)</f>
        <v/>
      </c>
      <c r="T188" t="str">
        <f>VLOOKUP($D188,metadata!$B$2:$S$451,17,FALSE)</f>
        <v/>
      </c>
      <c r="U188" t="str">
        <f>VLOOKUP($D188,metadata!$B$2:$S$451,18,FALSE)</f>
        <v/>
      </c>
      <c r="V188" t="str">
        <f>VLOOKUP($D188,metadata!$B$2:$Z$451,19,FALSE)</f>
        <v/>
      </c>
      <c r="W188" t="str">
        <f>VLOOKUP($D188,metadata!$B$2:$Z$451,20,FALSE)</f>
        <v/>
      </c>
      <c r="X188" t="str">
        <f>VLOOKUP($D188,metadata!$B$2:$Z$451,21,FALSE)</f>
        <v/>
      </c>
      <c r="Y188" t="str">
        <f>VLOOKUP($D188,metadata!$B$2:$Z$451,22,FALSE)</f>
        <v/>
      </c>
      <c r="Z188" t="str">
        <f>VLOOKUP($D188,metadata!$B$2:$Z$451,23,FALSE)</f>
        <v/>
      </c>
      <c r="AA188" t="str">
        <f>VLOOKUP($D188,metadata!$B$2:$Z$451,24,FALSE)</f>
        <v/>
      </c>
      <c r="AB188" t="str">
        <f>VLOOKUP($D188,metadata!$B$2:$Z$451,25,FALSE)</f>
        <v/>
      </c>
      <c r="AF188" t="str">
        <f t="shared" si="5"/>
        <v>NA</v>
      </c>
    </row>
    <row r="189" spans="1:32" hidden="1" x14ac:dyDescent="0.3">
      <c r="A189">
        <f>A188+metadata!J188</f>
        <v>1080</v>
      </c>
      <c r="B189" t="str">
        <f>metadata!B189</f>
        <v>26-Oulanka</v>
      </c>
      <c r="C189">
        <v>188</v>
      </c>
      <c r="D189" s="4" t="str">
        <f t="shared" si="4"/>
        <v>2-</v>
      </c>
      <c r="E189" t="str">
        <f>VLOOKUP($D189,metadata!$B$2:$S$451,2,FALSE)</f>
        <v>BRADSHAW, WE</v>
      </c>
      <c r="F189" t="str">
        <f>VLOOKUP($D189,metadata!$B$2:$S$451,3,FALSE)</f>
        <v>GEOGRAPHY OF PHOTOPERIODIC RESPONSE IN DIAPAUSING MOSQUITO</v>
      </c>
      <c r="G189" t="str">
        <f>VLOOKUP($D189,metadata!$B$2:$S$451,4,FALSE)</f>
        <v>10.1038/262384b0</v>
      </c>
      <c r="H189" t="str">
        <f>VLOOKUP($D189,metadata!$B$2:$S$451,5,FALSE)</f>
        <v>y-askfordata</v>
      </c>
      <c r="I189" t="str">
        <f>VLOOKUP($D189,metadata!$B$2:$S$451,6,FALSE)</f>
        <v>a</v>
      </c>
      <c r="J189" t="str">
        <f>VLOOKUP($D189,metadata!$B$2:$S$451,7,FALSE)</f>
        <v>i</v>
      </c>
      <c r="K189">
        <f>VLOOKUP($D189,metadata!$B$2:$S$451,8,FALSE)</f>
        <v>22</v>
      </c>
      <c r="L189">
        <f>VLOOKUP($D189,metadata!$B$2:$S$451,9,FALSE)</f>
        <v>16</v>
      </c>
      <c r="M189" t="str">
        <f>VLOOKUP($D189,metadata!$B$2:$S$451,10,FALSE)</f>
        <v/>
      </c>
      <c r="N189" t="str">
        <f>VLOOKUP($D189,metadata!$B$2:$S$451,11,FALSE)</f>
        <v>Wyeomyia smithii</v>
      </c>
      <c r="O189" t="str">
        <f>VLOOKUP($D189,metadata!$B$2:$S$451,12,FALSE)</f>
        <v>diptera</v>
      </c>
      <c r="P189" t="str">
        <f>VLOOKUP($D189,metadata!$B$2:$S$451,13,FALSE)</f>
        <v/>
      </c>
      <c r="Q189" t="str">
        <f>VLOOKUP($D189,metadata!$B$2:$S$451,14,FALSE)</f>
        <v/>
      </c>
      <c r="R189" t="str">
        <f>VLOOKUP($D189,metadata!$B$2:$S$451,15,FALSE)</f>
        <v/>
      </c>
      <c r="S189" t="str">
        <f>VLOOKUP($D189,metadata!$B$2:$S$451,16,FALSE)</f>
        <v/>
      </c>
      <c r="T189" t="str">
        <f>VLOOKUP($D189,metadata!$B$2:$S$451,17,FALSE)</f>
        <v/>
      </c>
      <c r="U189" t="str">
        <f>VLOOKUP($D189,metadata!$B$2:$S$451,18,FALSE)</f>
        <v/>
      </c>
      <c r="V189" t="str">
        <f>VLOOKUP($D189,metadata!$B$2:$Z$451,19,FALSE)</f>
        <v/>
      </c>
      <c r="W189" t="str">
        <f>VLOOKUP($D189,metadata!$B$2:$Z$451,20,FALSE)</f>
        <v/>
      </c>
      <c r="X189" t="str">
        <f>VLOOKUP($D189,metadata!$B$2:$Z$451,21,FALSE)</f>
        <v/>
      </c>
      <c r="Y189" t="str">
        <f>VLOOKUP($D189,metadata!$B$2:$Z$451,22,FALSE)</f>
        <v/>
      </c>
      <c r="Z189" t="str">
        <f>VLOOKUP($D189,metadata!$B$2:$Z$451,23,FALSE)</f>
        <v/>
      </c>
      <c r="AA189" t="str">
        <f>VLOOKUP($D189,metadata!$B$2:$Z$451,24,FALSE)</f>
        <v/>
      </c>
      <c r="AB189" t="str">
        <f>VLOOKUP($D189,metadata!$B$2:$Z$451,25,FALSE)</f>
        <v/>
      </c>
      <c r="AF189" t="str">
        <f t="shared" si="5"/>
        <v>NA</v>
      </c>
    </row>
    <row r="190" spans="1:32" hidden="1" x14ac:dyDescent="0.3">
      <c r="A190">
        <f>A189+metadata!J189</f>
        <v>1124</v>
      </c>
      <c r="B190" t="str">
        <f>metadata!B190</f>
        <v>26-Kemi</v>
      </c>
      <c r="C190">
        <v>189</v>
      </c>
      <c r="D190" s="4" t="str">
        <f t="shared" si="4"/>
        <v>2-</v>
      </c>
      <c r="E190" t="str">
        <f>VLOOKUP($D190,metadata!$B$2:$S$451,2,FALSE)</f>
        <v>BRADSHAW, WE</v>
      </c>
      <c r="F190" t="str">
        <f>VLOOKUP($D190,metadata!$B$2:$S$451,3,FALSE)</f>
        <v>GEOGRAPHY OF PHOTOPERIODIC RESPONSE IN DIAPAUSING MOSQUITO</v>
      </c>
      <c r="G190" t="str">
        <f>VLOOKUP($D190,metadata!$B$2:$S$451,4,FALSE)</f>
        <v>10.1038/262384b0</v>
      </c>
      <c r="H190" t="str">
        <f>VLOOKUP($D190,metadata!$B$2:$S$451,5,FALSE)</f>
        <v>y-askfordata</v>
      </c>
      <c r="I190" t="str">
        <f>VLOOKUP($D190,metadata!$B$2:$S$451,6,FALSE)</f>
        <v>a</v>
      </c>
      <c r="J190" t="str">
        <f>VLOOKUP($D190,metadata!$B$2:$S$451,7,FALSE)</f>
        <v>i</v>
      </c>
      <c r="K190">
        <f>VLOOKUP($D190,metadata!$B$2:$S$451,8,FALSE)</f>
        <v>22</v>
      </c>
      <c r="L190">
        <f>VLOOKUP($D190,metadata!$B$2:$S$451,9,FALSE)</f>
        <v>16</v>
      </c>
      <c r="M190" t="str">
        <f>VLOOKUP($D190,metadata!$B$2:$S$451,10,FALSE)</f>
        <v/>
      </c>
      <c r="N190" t="str">
        <f>VLOOKUP($D190,metadata!$B$2:$S$451,11,FALSE)</f>
        <v>Wyeomyia smithii</v>
      </c>
      <c r="O190" t="str">
        <f>VLOOKUP($D190,metadata!$B$2:$S$451,12,FALSE)</f>
        <v>diptera</v>
      </c>
      <c r="P190" t="str">
        <f>VLOOKUP($D190,metadata!$B$2:$S$451,13,FALSE)</f>
        <v/>
      </c>
      <c r="Q190" t="str">
        <f>VLOOKUP($D190,metadata!$B$2:$S$451,14,FALSE)</f>
        <v/>
      </c>
      <c r="R190" t="str">
        <f>VLOOKUP($D190,metadata!$B$2:$S$451,15,FALSE)</f>
        <v/>
      </c>
      <c r="S190" t="str">
        <f>VLOOKUP($D190,metadata!$B$2:$S$451,16,FALSE)</f>
        <v/>
      </c>
      <c r="T190" t="str">
        <f>VLOOKUP($D190,metadata!$B$2:$S$451,17,FALSE)</f>
        <v/>
      </c>
      <c r="U190" t="str">
        <f>VLOOKUP($D190,metadata!$B$2:$S$451,18,FALSE)</f>
        <v/>
      </c>
      <c r="V190" t="str">
        <f>VLOOKUP($D190,metadata!$B$2:$Z$451,19,FALSE)</f>
        <v/>
      </c>
      <c r="W190" t="str">
        <f>VLOOKUP($D190,metadata!$B$2:$Z$451,20,FALSE)</f>
        <v/>
      </c>
      <c r="X190" t="str">
        <f>VLOOKUP($D190,metadata!$B$2:$Z$451,21,FALSE)</f>
        <v/>
      </c>
      <c r="Y190" t="str">
        <f>VLOOKUP($D190,metadata!$B$2:$Z$451,22,FALSE)</f>
        <v/>
      </c>
      <c r="Z190" t="str">
        <f>VLOOKUP($D190,metadata!$B$2:$Z$451,23,FALSE)</f>
        <v/>
      </c>
      <c r="AA190" t="str">
        <f>VLOOKUP($D190,metadata!$B$2:$Z$451,24,FALSE)</f>
        <v/>
      </c>
      <c r="AB190" t="str">
        <f>VLOOKUP($D190,metadata!$B$2:$Z$451,25,FALSE)</f>
        <v/>
      </c>
      <c r="AF190" t="str">
        <f t="shared" si="5"/>
        <v>NA</v>
      </c>
    </row>
    <row r="191" spans="1:32" hidden="1" x14ac:dyDescent="0.3">
      <c r="A191">
        <f>A190+metadata!J190</f>
        <v>1131</v>
      </c>
      <c r="B191" t="str">
        <f>metadata!B191</f>
        <v>26-Pudasjärvi</v>
      </c>
      <c r="C191">
        <v>190</v>
      </c>
      <c r="D191" s="4" t="str">
        <f t="shared" si="4"/>
        <v>2-</v>
      </c>
      <c r="E191" t="str">
        <f>VLOOKUP($D191,metadata!$B$2:$S$451,2,FALSE)</f>
        <v>BRADSHAW, WE</v>
      </c>
      <c r="F191" t="str">
        <f>VLOOKUP($D191,metadata!$B$2:$S$451,3,FALSE)</f>
        <v>GEOGRAPHY OF PHOTOPERIODIC RESPONSE IN DIAPAUSING MOSQUITO</v>
      </c>
      <c r="G191" t="str">
        <f>VLOOKUP($D191,metadata!$B$2:$S$451,4,FALSE)</f>
        <v>10.1038/262384b0</v>
      </c>
      <c r="H191" t="str">
        <f>VLOOKUP($D191,metadata!$B$2:$S$451,5,FALSE)</f>
        <v>y-askfordata</v>
      </c>
      <c r="I191" t="str">
        <f>VLOOKUP($D191,metadata!$B$2:$S$451,6,FALSE)</f>
        <v>a</v>
      </c>
      <c r="J191" t="str">
        <f>VLOOKUP($D191,metadata!$B$2:$S$451,7,FALSE)</f>
        <v>i</v>
      </c>
      <c r="K191">
        <f>VLOOKUP($D191,metadata!$B$2:$S$451,8,FALSE)</f>
        <v>22</v>
      </c>
      <c r="L191">
        <f>VLOOKUP($D191,metadata!$B$2:$S$451,9,FALSE)</f>
        <v>16</v>
      </c>
      <c r="M191" t="str">
        <f>VLOOKUP($D191,metadata!$B$2:$S$451,10,FALSE)</f>
        <v/>
      </c>
      <c r="N191" t="str">
        <f>VLOOKUP($D191,metadata!$B$2:$S$451,11,FALSE)</f>
        <v>Wyeomyia smithii</v>
      </c>
      <c r="O191" t="str">
        <f>VLOOKUP($D191,metadata!$B$2:$S$451,12,FALSE)</f>
        <v>diptera</v>
      </c>
      <c r="P191" t="str">
        <f>VLOOKUP($D191,metadata!$B$2:$S$451,13,FALSE)</f>
        <v/>
      </c>
      <c r="Q191" t="str">
        <f>VLOOKUP($D191,metadata!$B$2:$S$451,14,FALSE)</f>
        <v/>
      </c>
      <c r="R191" t="str">
        <f>VLOOKUP($D191,metadata!$B$2:$S$451,15,FALSE)</f>
        <v/>
      </c>
      <c r="S191" t="str">
        <f>VLOOKUP($D191,metadata!$B$2:$S$451,16,FALSE)</f>
        <v/>
      </c>
      <c r="T191" t="str">
        <f>VLOOKUP($D191,metadata!$B$2:$S$451,17,FALSE)</f>
        <v/>
      </c>
      <c r="U191" t="str">
        <f>VLOOKUP($D191,metadata!$B$2:$S$451,18,FALSE)</f>
        <v/>
      </c>
      <c r="V191" t="str">
        <f>VLOOKUP($D191,metadata!$B$2:$Z$451,19,FALSE)</f>
        <v/>
      </c>
      <c r="W191" t="str">
        <f>VLOOKUP($D191,metadata!$B$2:$Z$451,20,FALSE)</f>
        <v/>
      </c>
      <c r="X191" t="str">
        <f>VLOOKUP($D191,metadata!$B$2:$Z$451,21,FALSE)</f>
        <v/>
      </c>
      <c r="Y191" t="str">
        <f>VLOOKUP($D191,metadata!$B$2:$Z$451,22,FALSE)</f>
        <v/>
      </c>
      <c r="Z191" t="str">
        <f>VLOOKUP($D191,metadata!$B$2:$Z$451,23,FALSE)</f>
        <v/>
      </c>
      <c r="AA191" t="str">
        <f>VLOOKUP($D191,metadata!$B$2:$Z$451,24,FALSE)</f>
        <v/>
      </c>
      <c r="AB191" t="str">
        <f>VLOOKUP($D191,metadata!$B$2:$Z$451,25,FALSE)</f>
        <v/>
      </c>
      <c r="AF191" t="str">
        <f t="shared" si="5"/>
        <v>NA</v>
      </c>
    </row>
    <row r="192" spans="1:32" hidden="1" x14ac:dyDescent="0.3">
      <c r="A192">
        <f>A191+metadata!J191</f>
        <v>1146</v>
      </c>
      <c r="B192" t="str">
        <f>metadata!B192</f>
        <v>26-Paltamo</v>
      </c>
      <c r="C192">
        <v>191</v>
      </c>
      <c r="D192" s="4" t="str">
        <f t="shared" si="4"/>
        <v>2-</v>
      </c>
      <c r="E192" t="str">
        <f>VLOOKUP($D192,metadata!$B$2:$S$451,2,FALSE)</f>
        <v>BRADSHAW, WE</v>
      </c>
      <c r="F192" t="str">
        <f>VLOOKUP($D192,metadata!$B$2:$S$451,3,FALSE)</f>
        <v>GEOGRAPHY OF PHOTOPERIODIC RESPONSE IN DIAPAUSING MOSQUITO</v>
      </c>
      <c r="G192" t="str">
        <f>VLOOKUP($D192,metadata!$B$2:$S$451,4,FALSE)</f>
        <v>10.1038/262384b0</v>
      </c>
      <c r="H192" t="str">
        <f>VLOOKUP($D192,metadata!$B$2:$S$451,5,FALSE)</f>
        <v>y-askfordata</v>
      </c>
      <c r="I192" t="str">
        <f>VLOOKUP($D192,metadata!$B$2:$S$451,6,FALSE)</f>
        <v>a</v>
      </c>
      <c r="J192" t="str">
        <f>VLOOKUP($D192,metadata!$B$2:$S$451,7,FALSE)</f>
        <v>i</v>
      </c>
      <c r="K192">
        <f>VLOOKUP($D192,metadata!$B$2:$S$451,8,FALSE)</f>
        <v>22</v>
      </c>
      <c r="L192">
        <f>VLOOKUP($D192,metadata!$B$2:$S$451,9,FALSE)</f>
        <v>16</v>
      </c>
      <c r="M192" t="str">
        <f>VLOOKUP($D192,metadata!$B$2:$S$451,10,FALSE)</f>
        <v/>
      </c>
      <c r="N192" t="str">
        <f>VLOOKUP($D192,metadata!$B$2:$S$451,11,FALSE)</f>
        <v>Wyeomyia smithii</v>
      </c>
      <c r="O192" t="str">
        <f>VLOOKUP($D192,metadata!$B$2:$S$451,12,FALSE)</f>
        <v>diptera</v>
      </c>
      <c r="P192" t="str">
        <f>VLOOKUP($D192,metadata!$B$2:$S$451,13,FALSE)</f>
        <v/>
      </c>
      <c r="Q192" t="str">
        <f>VLOOKUP($D192,metadata!$B$2:$S$451,14,FALSE)</f>
        <v/>
      </c>
      <c r="R192" t="str">
        <f>VLOOKUP($D192,metadata!$B$2:$S$451,15,FALSE)</f>
        <v/>
      </c>
      <c r="S192" t="str">
        <f>VLOOKUP($D192,metadata!$B$2:$S$451,16,FALSE)</f>
        <v/>
      </c>
      <c r="T192" t="str">
        <f>VLOOKUP($D192,metadata!$B$2:$S$451,17,FALSE)</f>
        <v/>
      </c>
      <c r="U192" t="str">
        <f>VLOOKUP($D192,metadata!$B$2:$S$451,18,FALSE)</f>
        <v/>
      </c>
      <c r="V192" t="str">
        <f>VLOOKUP($D192,metadata!$B$2:$Z$451,19,FALSE)</f>
        <v/>
      </c>
      <c r="W192" t="str">
        <f>VLOOKUP($D192,metadata!$B$2:$Z$451,20,FALSE)</f>
        <v/>
      </c>
      <c r="X192" t="str">
        <f>VLOOKUP($D192,metadata!$B$2:$Z$451,21,FALSE)</f>
        <v/>
      </c>
      <c r="Y192" t="str">
        <f>VLOOKUP($D192,metadata!$B$2:$Z$451,22,FALSE)</f>
        <v/>
      </c>
      <c r="Z192" t="str">
        <f>VLOOKUP($D192,metadata!$B$2:$Z$451,23,FALSE)</f>
        <v/>
      </c>
      <c r="AA192" t="str">
        <f>VLOOKUP($D192,metadata!$B$2:$Z$451,24,FALSE)</f>
        <v/>
      </c>
      <c r="AB192" t="str">
        <f>VLOOKUP($D192,metadata!$B$2:$Z$451,25,FALSE)</f>
        <v/>
      </c>
      <c r="AF192" t="str">
        <f t="shared" si="5"/>
        <v>NA</v>
      </c>
    </row>
    <row r="193" spans="1:32" hidden="1" x14ac:dyDescent="0.3">
      <c r="A193">
        <f>A192+metadata!J192</f>
        <v>1152</v>
      </c>
      <c r="B193" t="str">
        <f>metadata!B193</f>
        <v>26-Jyväskylä</v>
      </c>
      <c r="C193">
        <v>192</v>
      </c>
      <c r="D193" s="4" t="str">
        <f t="shared" si="4"/>
        <v>2-</v>
      </c>
      <c r="E193" t="str">
        <f>VLOOKUP($D193,metadata!$B$2:$S$451,2,FALSE)</f>
        <v>BRADSHAW, WE</v>
      </c>
      <c r="F193" t="str">
        <f>VLOOKUP($D193,metadata!$B$2:$S$451,3,FALSE)</f>
        <v>GEOGRAPHY OF PHOTOPERIODIC RESPONSE IN DIAPAUSING MOSQUITO</v>
      </c>
      <c r="G193" t="str">
        <f>VLOOKUP($D193,metadata!$B$2:$S$451,4,FALSE)</f>
        <v>10.1038/262384b0</v>
      </c>
      <c r="H193" t="str">
        <f>VLOOKUP($D193,metadata!$B$2:$S$451,5,FALSE)</f>
        <v>y-askfordata</v>
      </c>
      <c r="I193" t="str">
        <f>VLOOKUP($D193,metadata!$B$2:$S$451,6,FALSE)</f>
        <v>a</v>
      </c>
      <c r="J193" t="str">
        <f>VLOOKUP($D193,metadata!$B$2:$S$451,7,FALSE)</f>
        <v>i</v>
      </c>
      <c r="K193">
        <f>VLOOKUP($D193,metadata!$B$2:$S$451,8,FALSE)</f>
        <v>22</v>
      </c>
      <c r="L193">
        <f>VLOOKUP($D193,metadata!$B$2:$S$451,9,FALSE)</f>
        <v>16</v>
      </c>
      <c r="M193" t="str">
        <f>VLOOKUP($D193,metadata!$B$2:$S$451,10,FALSE)</f>
        <v/>
      </c>
      <c r="N193" t="str">
        <f>VLOOKUP($D193,metadata!$B$2:$S$451,11,FALSE)</f>
        <v>Wyeomyia smithii</v>
      </c>
      <c r="O193" t="str">
        <f>VLOOKUP($D193,metadata!$B$2:$S$451,12,FALSE)</f>
        <v>diptera</v>
      </c>
      <c r="P193" t="str">
        <f>VLOOKUP($D193,metadata!$B$2:$S$451,13,FALSE)</f>
        <v/>
      </c>
      <c r="Q193" t="str">
        <f>VLOOKUP($D193,metadata!$B$2:$S$451,14,FALSE)</f>
        <v/>
      </c>
      <c r="R193" t="str">
        <f>VLOOKUP($D193,metadata!$B$2:$S$451,15,FALSE)</f>
        <v/>
      </c>
      <c r="S193" t="str">
        <f>VLOOKUP($D193,metadata!$B$2:$S$451,16,FALSE)</f>
        <v/>
      </c>
      <c r="T193" t="str">
        <f>VLOOKUP($D193,metadata!$B$2:$S$451,17,FALSE)</f>
        <v/>
      </c>
      <c r="U193" t="str">
        <f>VLOOKUP($D193,metadata!$B$2:$S$451,18,FALSE)</f>
        <v/>
      </c>
      <c r="V193" t="str">
        <f>VLOOKUP($D193,metadata!$B$2:$Z$451,19,FALSE)</f>
        <v/>
      </c>
      <c r="W193" t="str">
        <f>VLOOKUP($D193,metadata!$B$2:$Z$451,20,FALSE)</f>
        <v/>
      </c>
      <c r="X193" t="str">
        <f>VLOOKUP($D193,metadata!$B$2:$Z$451,21,FALSE)</f>
        <v/>
      </c>
      <c r="Y193" t="str">
        <f>VLOOKUP($D193,metadata!$B$2:$Z$451,22,FALSE)</f>
        <v/>
      </c>
      <c r="Z193" t="str">
        <f>VLOOKUP($D193,metadata!$B$2:$Z$451,23,FALSE)</f>
        <v/>
      </c>
      <c r="AA193" t="str">
        <f>VLOOKUP($D193,metadata!$B$2:$Z$451,24,FALSE)</f>
        <v/>
      </c>
      <c r="AB193" t="str">
        <f>VLOOKUP($D193,metadata!$B$2:$Z$451,25,FALSE)</f>
        <v/>
      </c>
      <c r="AF193" t="str">
        <f t="shared" si="5"/>
        <v>NA</v>
      </c>
    </row>
    <row r="194" spans="1:32" hidden="1" x14ac:dyDescent="0.3">
      <c r="A194">
        <f>A193+metadata!J193</f>
        <v>1159</v>
      </c>
      <c r="B194" t="str">
        <f>metadata!B194</f>
        <v>26-Lahti</v>
      </c>
      <c r="C194">
        <v>193</v>
      </c>
      <c r="D194" s="4" t="str">
        <f t="shared" si="4"/>
        <v>2-</v>
      </c>
      <c r="E194" t="str">
        <f>VLOOKUP($D194,metadata!$B$2:$S$451,2,FALSE)</f>
        <v>BRADSHAW, WE</v>
      </c>
      <c r="F194" t="str">
        <f>VLOOKUP($D194,metadata!$B$2:$S$451,3,FALSE)</f>
        <v>GEOGRAPHY OF PHOTOPERIODIC RESPONSE IN DIAPAUSING MOSQUITO</v>
      </c>
      <c r="G194" t="str">
        <f>VLOOKUP($D194,metadata!$B$2:$S$451,4,FALSE)</f>
        <v>10.1038/262384b0</v>
      </c>
      <c r="H194" t="str">
        <f>VLOOKUP($D194,metadata!$B$2:$S$451,5,FALSE)</f>
        <v>y-askfordata</v>
      </c>
      <c r="I194" t="str">
        <f>VLOOKUP($D194,metadata!$B$2:$S$451,6,FALSE)</f>
        <v>a</v>
      </c>
      <c r="J194" t="str">
        <f>VLOOKUP($D194,metadata!$B$2:$S$451,7,FALSE)</f>
        <v>i</v>
      </c>
      <c r="K194">
        <f>VLOOKUP($D194,metadata!$B$2:$S$451,8,FALSE)</f>
        <v>22</v>
      </c>
      <c r="L194">
        <f>VLOOKUP($D194,metadata!$B$2:$S$451,9,FALSE)</f>
        <v>16</v>
      </c>
      <c r="M194" t="str">
        <f>VLOOKUP($D194,metadata!$B$2:$S$451,10,FALSE)</f>
        <v/>
      </c>
      <c r="N194" t="str">
        <f>VLOOKUP($D194,metadata!$B$2:$S$451,11,FALSE)</f>
        <v>Wyeomyia smithii</v>
      </c>
      <c r="O194" t="str">
        <f>VLOOKUP($D194,metadata!$B$2:$S$451,12,FALSE)</f>
        <v>diptera</v>
      </c>
      <c r="P194" t="str">
        <f>VLOOKUP($D194,metadata!$B$2:$S$451,13,FALSE)</f>
        <v/>
      </c>
      <c r="Q194" t="str">
        <f>VLOOKUP($D194,metadata!$B$2:$S$451,14,FALSE)</f>
        <v/>
      </c>
      <c r="R194" t="str">
        <f>VLOOKUP($D194,metadata!$B$2:$S$451,15,FALSE)</f>
        <v/>
      </c>
      <c r="S194" t="str">
        <f>VLOOKUP($D194,metadata!$B$2:$S$451,16,FALSE)</f>
        <v/>
      </c>
      <c r="T194" t="str">
        <f>VLOOKUP($D194,metadata!$B$2:$S$451,17,FALSE)</f>
        <v/>
      </c>
      <c r="U194" t="str">
        <f>VLOOKUP($D194,metadata!$B$2:$S$451,18,FALSE)</f>
        <v/>
      </c>
      <c r="V194" t="str">
        <f>VLOOKUP($D194,metadata!$B$2:$Z$451,19,FALSE)</f>
        <v/>
      </c>
      <c r="W194" t="str">
        <f>VLOOKUP($D194,metadata!$B$2:$Z$451,20,FALSE)</f>
        <v/>
      </c>
      <c r="X194" t="str">
        <f>VLOOKUP($D194,metadata!$B$2:$Z$451,21,FALSE)</f>
        <v/>
      </c>
      <c r="Y194" t="str">
        <f>VLOOKUP($D194,metadata!$B$2:$Z$451,22,FALSE)</f>
        <v/>
      </c>
      <c r="Z194" t="str">
        <f>VLOOKUP($D194,metadata!$B$2:$Z$451,23,FALSE)</f>
        <v/>
      </c>
      <c r="AA194" t="str">
        <f>VLOOKUP($D194,metadata!$B$2:$Z$451,24,FALSE)</f>
        <v/>
      </c>
      <c r="AB194" t="str">
        <f>VLOOKUP($D194,metadata!$B$2:$Z$451,25,FALSE)</f>
        <v/>
      </c>
      <c r="AF194" t="str">
        <f t="shared" si="5"/>
        <v>NA</v>
      </c>
    </row>
    <row r="195" spans="1:32" hidden="1" x14ac:dyDescent="0.3">
      <c r="A195">
        <f>A194+metadata!J194</f>
        <v>1171</v>
      </c>
      <c r="B195" t="str">
        <f>metadata!B195</f>
        <v>27-Padua_A</v>
      </c>
      <c r="C195">
        <v>194</v>
      </c>
      <c r="D195" s="4" t="str">
        <f t="shared" ref="D195:D258" si="6">VLOOKUP(C195,$A$1:$B$451,2)</f>
        <v>2-</v>
      </c>
      <c r="E195" t="str">
        <f>VLOOKUP($D195,metadata!$B$2:$S$451,2,FALSE)</f>
        <v>BRADSHAW, WE</v>
      </c>
      <c r="F195" t="str">
        <f>VLOOKUP($D195,metadata!$B$2:$S$451,3,FALSE)</f>
        <v>GEOGRAPHY OF PHOTOPERIODIC RESPONSE IN DIAPAUSING MOSQUITO</v>
      </c>
      <c r="G195" t="str">
        <f>VLOOKUP($D195,metadata!$B$2:$S$451,4,FALSE)</f>
        <v>10.1038/262384b0</v>
      </c>
      <c r="H195" t="str">
        <f>VLOOKUP($D195,metadata!$B$2:$S$451,5,FALSE)</f>
        <v>y-askfordata</v>
      </c>
      <c r="I195" t="str">
        <f>VLOOKUP($D195,metadata!$B$2:$S$451,6,FALSE)</f>
        <v>a</v>
      </c>
      <c r="J195" t="str">
        <f>VLOOKUP($D195,metadata!$B$2:$S$451,7,FALSE)</f>
        <v>i</v>
      </c>
      <c r="K195">
        <f>VLOOKUP($D195,metadata!$B$2:$S$451,8,FALSE)</f>
        <v>22</v>
      </c>
      <c r="L195">
        <f>VLOOKUP($D195,metadata!$B$2:$S$451,9,FALSE)</f>
        <v>16</v>
      </c>
      <c r="M195" t="str">
        <f>VLOOKUP($D195,metadata!$B$2:$S$451,10,FALSE)</f>
        <v/>
      </c>
      <c r="N195" t="str">
        <f>VLOOKUP($D195,metadata!$B$2:$S$451,11,FALSE)</f>
        <v>Wyeomyia smithii</v>
      </c>
      <c r="O195" t="str">
        <f>VLOOKUP($D195,metadata!$B$2:$S$451,12,FALSE)</f>
        <v>diptera</v>
      </c>
      <c r="P195" t="str">
        <f>VLOOKUP($D195,metadata!$B$2:$S$451,13,FALSE)</f>
        <v/>
      </c>
      <c r="Q195" t="str">
        <f>VLOOKUP($D195,metadata!$B$2:$S$451,14,FALSE)</f>
        <v/>
      </c>
      <c r="R195" t="str">
        <f>VLOOKUP($D195,metadata!$B$2:$S$451,15,FALSE)</f>
        <v/>
      </c>
      <c r="S195" t="str">
        <f>VLOOKUP($D195,metadata!$B$2:$S$451,16,FALSE)</f>
        <v/>
      </c>
      <c r="T195" t="str">
        <f>VLOOKUP($D195,metadata!$B$2:$S$451,17,FALSE)</f>
        <v/>
      </c>
      <c r="U195" t="str">
        <f>VLOOKUP($D195,metadata!$B$2:$S$451,18,FALSE)</f>
        <v/>
      </c>
      <c r="V195" t="str">
        <f>VLOOKUP($D195,metadata!$B$2:$Z$451,19,FALSE)</f>
        <v/>
      </c>
      <c r="W195" t="str">
        <f>VLOOKUP($D195,metadata!$B$2:$Z$451,20,FALSE)</f>
        <v/>
      </c>
      <c r="X195" t="str">
        <f>VLOOKUP($D195,metadata!$B$2:$Z$451,21,FALSE)</f>
        <v/>
      </c>
      <c r="Y195" t="str">
        <f>VLOOKUP($D195,metadata!$B$2:$Z$451,22,FALSE)</f>
        <v/>
      </c>
      <c r="Z195" t="str">
        <f>VLOOKUP($D195,metadata!$B$2:$Z$451,23,FALSE)</f>
        <v/>
      </c>
      <c r="AA195" t="str">
        <f>VLOOKUP($D195,metadata!$B$2:$Z$451,24,FALSE)</f>
        <v/>
      </c>
      <c r="AB195" t="str">
        <f>VLOOKUP($D195,metadata!$B$2:$Z$451,25,FALSE)</f>
        <v/>
      </c>
      <c r="AF195" t="str">
        <f t="shared" ref="AF195:AF258" si="7">IF(AE195="","NA",AE195)</f>
        <v>NA</v>
      </c>
    </row>
    <row r="196" spans="1:32" hidden="1" x14ac:dyDescent="0.3">
      <c r="A196">
        <f>A195+metadata!J195</f>
        <v>1177</v>
      </c>
      <c r="B196" t="str">
        <f>metadata!B196</f>
        <v>27-Emmen</v>
      </c>
      <c r="C196">
        <v>195</v>
      </c>
      <c r="D196" s="4" t="str">
        <f t="shared" si="6"/>
        <v>2-</v>
      </c>
      <c r="E196" t="str">
        <f>VLOOKUP($D196,metadata!$B$2:$S$451,2,FALSE)</f>
        <v>BRADSHAW, WE</v>
      </c>
      <c r="F196" t="str">
        <f>VLOOKUP($D196,metadata!$B$2:$S$451,3,FALSE)</f>
        <v>GEOGRAPHY OF PHOTOPERIODIC RESPONSE IN DIAPAUSING MOSQUITO</v>
      </c>
      <c r="G196" t="str">
        <f>VLOOKUP($D196,metadata!$B$2:$S$451,4,FALSE)</f>
        <v>10.1038/262384b0</v>
      </c>
      <c r="H196" t="str">
        <f>VLOOKUP($D196,metadata!$B$2:$S$451,5,FALSE)</f>
        <v>y-askfordata</v>
      </c>
      <c r="I196" t="str">
        <f>VLOOKUP($D196,metadata!$B$2:$S$451,6,FALSE)</f>
        <v>a</v>
      </c>
      <c r="J196" t="str">
        <f>VLOOKUP($D196,metadata!$B$2:$S$451,7,FALSE)</f>
        <v>i</v>
      </c>
      <c r="K196">
        <f>VLOOKUP($D196,metadata!$B$2:$S$451,8,FALSE)</f>
        <v>22</v>
      </c>
      <c r="L196">
        <f>VLOOKUP($D196,metadata!$B$2:$S$451,9,FALSE)</f>
        <v>16</v>
      </c>
      <c r="M196" t="str">
        <f>VLOOKUP($D196,metadata!$B$2:$S$451,10,FALSE)</f>
        <v/>
      </c>
      <c r="N196" t="str">
        <f>VLOOKUP($D196,metadata!$B$2:$S$451,11,FALSE)</f>
        <v>Wyeomyia smithii</v>
      </c>
      <c r="O196" t="str">
        <f>VLOOKUP($D196,metadata!$B$2:$S$451,12,FALSE)</f>
        <v>diptera</v>
      </c>
      <c r="P196" t="str">
        <f>VLOOKUP($D196,metadata!$B$2:$S$451,13,FALSE)</f>
        <v/>
      </c>
      <c r="Q196" t="str">
        <f>VLOOKUP($D196,metadata!$B$2:$S$451,14,FALSE)</f>
        <v/>
      </c>
      <c r="R196" t="str">
        <f>VLOOKUP($D196,metadata!$B$2:$S$451,15,FALSE)</f>
        <v/>
      </c>
      <c r="S196" t="str">
        <f>VLOOKUP($D196,metadata!$B$2:$S$451,16,FALSE)</f>
        <v/>
      </c>
      <c r="T196" t="str">
        <f>VLOOKUP($D196,metadata!$B$2:$S$451,17,FALSE)</f>
        <v/>
      </c>
      <c r="U196" t="str">
        <f>VLOOKUP($D196,metadata!$B$2:$S$451,18,FALSE)</f>
        <v/>
      </c>
      <c r="V196" t="str">
        <f>VLOOKUP($D196,metadata!$B$2:$Z$451,19,FALSE)</f>
        <v/>
      </c>
      <c r="W196" t="str">
        <f>VLOOKUP($D196,metadata!$B$2:$Z$451,20,FALSE)</f>
        <v/>
      </c>
      <c r="X196" t="str">
        <f>VLOOKUP($D196,metadata!$B$2:$Z$451,21,FALSE)</f>
        <v/>
      </c>
      <c r="Y196" t="str">
        <f>VLOOKUP($D196,metadata!$B$2:$Z$451,22,FALSE)</f>
        <v/>
      </c>
      <c r="Z196" t="str">
        <f>VLOOKUP($D196,metadata!$B$2:$Z$451,23,FALSE)</f>
        <v/>
      </c>
      <c r="AA196" t="str">
        <f>VLOOKUP($D196,metadata!$B$2:$Z$451,24,FALSE)</f>
        <v/>
      </c>
      <c r="AB196" t="str">
        <f>VLOOKUP($D196,metadata!$B$2:$Z$451,25,FALSE)</f>
        <v/>
      </c>
      <c r="AF196" t="str">
        <f t="shared" si="7"/>
        <v>NA</v>
      </c>
    </row>
    <row r="197" spans="1:32" hidden="1" x14ac:dyDescent="0.3">
      <c r="A197">
        <f>A196+metadata!J196</f>
        <v>1183</v>
      </c>
      <c r="B197" t="str">
        <f>metadata!B197</f>
        <v>27-petroskoi_E</v>
      </c>
      <c r="C197">
        <v>196</v>
      </c>
      <c r="D197" s="4" t="str">
        <f t="shared" si="6"/>
        <v>2-</v>
      </c>
      <c r="E197" t="str">
        <f>VLOOKUP($D197,metadata!$B$2:$S$451,2,FALSE)</f>
        <v>BRADSHAW, WE</v>
      </c>
      <c r="F197" t="str">
        <f>VLOOKUP($D197,metadata!$B$2:$S$451,3,FALSE)</f>
        <v>GEOGRAPHY OF PHOTOPERIODIC RESPONSE IN DIAPAUSING MOSQUITO</v>
      </c>
      <c r="G197" t="str">
        <f>VLOOKUP($D197,metadata!$B$2:$S$451,4,FALSE)</f>
        <v>10.1038/262384b0</v>
      </c>
      <c r="H197" t="str">
        <f>VLOOKUP($D197,metadata!$B$2:$S$451,5,FALSE)</f>
        <v>y-askfordata</v>
      </c>
      <c r="I197" t="str">
        <f>VLOOKUP($D197,metadata!$B$2:$S$451,6,FALSE)</f>
        <v>a</v>
      </c>
      <c r="J197" t="str">
        <f>VLOOKUP($D197,metadata!$B$2:$S$451,7,FALSE)</f>
        <v>i</v>
      </c>
      <c r="K197">
        <f>VLOOKUP($D197,metadata!$B$2:$S$451,8,FALSE)</f>
        <v>22</v>
      </c>
      <c r="L197">
        <f>VLOOKUP($D197,metadata!$B$2:$S$451,9,FALSE)</f>
        <v>16</v>
      </c>
      <c r="M197" t="str">
        <f>VLOOKUP($D197,metadata!$B$2:$S$451,10,FALSE)</f>
        <v/>
      </c>
      <c r="N197" t="str">
        <f>VLOOKUP($D197,metadata!$B$2:$S$451,11,FALSE)</f>
        <v>Wyeomyia smithii</v>
      </c>
      <c r="O197" t="str">
        <f>VLOOKUP($D197,metadata!$B$2:$S$451,12,FALSE)</f>
        <v>diptera</v>
      </c>
      <c r="P197" t="str">
        <f>VLOOKUP($D197,metadata!$B$2:$S$451,13,FALSE)</f>
        <v/>
      </c>
      <c r="Q197" t="str">
        <f>VLOOKUP($D197,metadata!$B$2:$S$451,14,FALSE)</f>
        <v/>
      </c>
      <c r="R197" t="str">
        <f>VLOOKUP($D197,metadata!$B$2:$S$451,15,FALSE)</f>
        <v/>
      </c>
      <c r="S197" t="str">
        <f>VLOOKUP($D197,metadata!$B$2:$S$451,16,FALSE)</f>
        <v/>
      </c>
      <c r="T197" t="str">
        <f>VLOOKUP($D197,metadata!$B$2:$S$451,17,FALSE)</f>
        <v/>
      </c>
      <c r="U197" t="str">
        <f>VLOOKUP($D197,metadata!$B$2:$S$451,18,FALSE)</f>
        <v/>
      </c>
      <c r="V197" t="str">
        <f>VLOOKUP($D197,metadata!$B$2:$Z$451,19,FALSE)</f>
        <v/>
      </c>
      <c r="W197" t="str">
        <f>VLOOKUP($D197,metadata!$B$2:$Z$451,20,FALSE)</f>
        <v/>
      </c>
      <c r="X197" t="str">
        <f>VLOOKUP($D197,metadata!$B$2:$Z$451,21,FALSE)</f>
        <v/>
      </c>
      <c r="Y197" t="str">
        <f>VLOOKUP($D197,metadata!$B$2:$Z$451,22,FALSE)</f>
        <v/>
      </c>
      <c r="Z197" t="str">
        <f>VLOOKUP($D197,metadata!$B$2:$Z$451,23,FALSE)</f>
        <v/>
      </c>
      <c r="AA197" t="str">
        <f>VLOOKUP($D197,metadata!$B$2:$Z$451,24,FALSE)</f>
        <v/>
      </c>
      <c r="AB197" t="str">
        <f>VLOOKUP($D197,metadata!$B$2:$Z$451,25,FALSE)</f>
        <v/>
      </c>
      <c r="AF197" t="str">
        <f t="shared" si="7"/>
        <v>NA</v>
      </c>
    </row>
    <row r="198" spans="1:32" hidden="1" x14ac:dyDescent="0.3">
      <c r="A198">
        <f>A197+metadata!J197</f>
        <v>1189</v>
      </c>
      <c r="B198" t="str">
        <f>metadata!B198</f>
        <v>27-padua_B</v>
      </c>
      <c r="C198">
        <v>197</v>
      </c>
      <c r="D198" s="4" t="str">
        <f t="shared" si="6"/>
        <v>2-</v>
      </c>
      <c r="E198" t="str">
        <f>VLOOKUP($D198,metadata!$B$2:$S$451,2,FALSE)</f>
        <v>BRADSHAW, WE</v>
      </c>
      <c r="F198" t="str">
        <f>VLOOKUP($D198,metadata!$B$2:$S$451,3,FALSE)</f>
        <v>GEOGRAPHY OF PHOTOPERIODIC RESPONSE IN DIAPAUSING MOSQUITO</v>
      </c>
      <c r="G198" t="str">
        <f>VLOOKUP($D198,metadata!$B$2:$S$451,4,FALSE)</f>
        <v>10.1038/262384b0</v>
      </c>
      <c r="H198" t="str">
        <f>VLOOKUP($D198,metadata!$B$2:$S$451,5,FALSE)</f>
        <v>y-askfordata</v>
      </c>
      <c r="I198" t="str">
        <f>VLOOKUP($D198,metadata!$B$2:$S$451,6,FALSE)</f>
        <v>a</v>
      </c>
      <c r="J198" t="str">
        <f>VLOOKUP($D198,metadata!$B$2:$S$451,7,FALSE)</f>
        <v>i</v>
      </c>
      <c r="K198">
        <f>VLOOKUP($D198,metadata!$B$2:$S$451,8,FALSE)</f>
        <v>22</v>
      </c>
      <c r="L198">
        <f>VLOOKUP($D198,metadata!$B$2:$S$451,9,FALSE)</f>
        <v>16</v>
      </c>
      <c r="M198" t="str">
        <f>VLOOKUP($D198,metadata!$B$2:$S$451,10,FALSE)</f>
        <v/>
      </c>
      <c r="N198" t="str">
        <f>VLOOKUP($D198,metadata!$B$2:$S$451,11,FALSE)</f>
        <v>Wyeomyia smithii</v>
      </c>
      <c r="O198" t="str">
        <f>VLOOKUP($D198,metadata!$B$2:$S$451,12,FALSE)</f>
        <v>diptera</v>
      </c>
      <c r="P198" t="str">
        <f>VLOOKUP($D198,metadata!$B$2:$S$451,13,FALSE)</f>
        <v/>
      </c>
      <c r="Q198" t="str">
        <f>VLOOKUP($D198,metadata!$B$2:$S$451,14,FALSE)</f>
        <v/>
      </c>
      <c r="R198" t="str">
        <f>VLOOKUP($D198,metadata!$B$2:$S$451,15,FALSE)</f>
        <v/>
      </c>
      <c r="S198" t="str">
        <f>VLOOKUP($D198,metadata!$B$2:$S$451,16,FALSE)</f>
        <v/>
      </c>
      <c r="T198" t="str">
        <f>VLOOKUP($D198,metadata!$B$2:$S$451,17,FALSE)</f>
        <v/>
      </c>
      <c r="U198" t="str">
        <f>VLOOKUP($D198,metadata!$B$2:$S$451,18,FALSE)</f>
        <v/>
      </c>
      <c r="V198" t="str">
        <f>VLOOKUP($D198,metadata!$B$2:$Z$451,19,FALSE)</f>
        <v/>
      </c>
      <c r="W198" t="str">
        <f>VLOOKUP($D198,metadata!$B$2:$Z$451,20,FALSE)</f>
        <v/>
      </c>
      <c r="X198" t="str">
        <f>VLOOKUP($D198,metadata!$B$2:$Z$451,21,FALSE)</f>
        <v/>
      </c>
      <c r="Y198" t="str">
        <f>VLOOKUP($D198,metadata!$B$2:$Z$451,22,FALSE)</f>
        <v/>
      </c>
      <c r="Z198" t="str">
        <f>VLOOKUP($D198,metadata!$B$2:$Z$451,23,FALSE)</f>
        <v/>
      </c>
      <c r="AA198" t="str">
        <f>VLOOKUP($D198,metadata!$B$2:$Z$451,24,FALSE)</f>
        <v/>
      </c>
      <c r="AB198" t="str">
        <f>VLOOKUP($D198,metadata!$B$2:$Z$451,25,FALSE)</f>
        <v/>
      </c>
      <c r="AF198" t="str">
        <f t="shared" si="7"/>
        <v>NA</v>
      </c>
    </row>
    <row r="199" spans="1:32" hidden="1" x14ac:dyDescent="0.3">
      <c r="A199">
        <f>A198+metadata!J198</f>
        <v>1195</v>
      </c>
      <c r="B199" t="str">
        <f>metadata!B199</f>
        <v>27-Belchow</v>
      </c>
      <c r="C199">
        <v>198</v>
      </c>
      <c r="D199" s="4" t="str">
        <f t="shared" si="6"/>
        <v>2-</v>
      </c>
      <c r="E199" t="str">
        <f>VLOOKUP($D199,metadata!$B$2:$S$451,2,FALSE)</f>
        <v>BRADSHAW, WE</v>
      </c>
      <c r="F199" t="str">
        <f>VLOOKUP($D199,metadata!$B$2:$S$451,3,FALSE)</f>
        <v>GEOGRAPHY OF PHOTOPERIODIC RESPONSE IN DIAPAUSING MOSQUITO</v>
      </c>
      <c r="G199" t="str">
        <f>VLOOKUP($D199,metadata!$B$2:$S$451,4,FALSE)</f>
        <v>10.1038/262384b0</v>
      </c>
      <c r="H199" t="str">
        <f>VLOOKUP($D199,metadata!$B$2:$S$451,5,FALSE)</f>
        <v>y-askfordata</v>
      </c>
      <c r="I199" t="str">
        <f>VLOOKUP($D199,metadata!$B$2:$S$451,6,FALSE)</f>
        <v>a</v>
      </c>
      <c r="J199" t="str">
        <f>VLOOKUP($D199,metadata!$B$2:$S$451,7,FALSE)</f>
        <v>i</v>
      </c>
      <c r="K199">
        <f>VLOOKUP($D199,metadata!$B$2:$S$451,8,FALSE)</f>
        <v>22</v>
      </c>
      <c r="L199">
        <f>VLOOKUP($D199,metadata!$B$2:$S$451,9,FALSE)</f>
        <v>16</v>
      </c>
      <c r="M199" t="str">
        <f>VLOOKUP($D199,metadata!$B$2:$S$451,10,FALSE)</f>
        <v/>
      </c>
      <c r="N199" t="str">
        <f>VLOOKUP($D199,metadata!$B$2:$S$451,11,FALSE)</f>
        <v>Wyeomyia smithii</v>
      </c>
      <c r="O199" t="str">
        <f>VLOOKUP($D199,metadata!$B$2:$S$451,12,FALSE)</f>
        <v>diptera</v>
      </c>
      <c r="P199" t="str">
        <f>VLOOKUP($D199,metadata!$B$2:$S$451,13,FALSE)</f>
        <v/>
      </c>
      <c r="Q199" t="str">
        <f>VLOOKUP($D199,metadata!$B$2:$S$451,14,FALSE)</f>
        <v/>
      </c>
      <c r="R199" t="str">
        <f>VLOOKUP($D199,metadata!$B$2:$S$451,15,FALSE)</f>
        <v/>
      </c>
      <c r="S199" t="str">
        <f>VLOOKUP($D199,metadata!$B$2:$S$451,16,FALSE)</f>
        <v/>
      </c>
      <c r="T199" t="str">
        <f>VLOOKUP($D199,metadata!$B$2:$S$451,17,FALSE)</f>
        <v/>
      </c>
      <c r="U199" t="str">
        <f>VLOOKUP($D199,metadata!$B$2:$S$451,18,FALSE)</f>
        <v/>
      </c>
      <c r="V199" t="str">
        <f>VLOOKUP($D199,metadata!$B$2:$Z$451,19,FALSE)</f>
        <v/>
      </c>
      <c r="W199" t="str">
        <f>VLOOKUP($D199,metadata!$B$2:$Z$451,20,FALSE)</f>
        <v/>
      </c>
      <c r="X199" t="str">
        <f>VLOOKUP($D199,metadata!$B$2:$Z$451,21,FALSE)</f>
        <v/>
      </c>
      <c r="Y199" t="str">
        <f>VLOOKUP($D199,metadata!$B$2:$Z$451,22,FALSE)</f>
        <v/>
      </c>
      <c r="Z199" t="str">
        <f>VLOOKUP($D199,metadata!$B$2:$Z$451,23,FALSE)</f>
        <v/>
      </c>
      <c r="AA199" t="str">
        <f>VLOOKUP($D199,metadata!$B$2:$Z$451,24,FALSE)</f>
        <v/>
      </c>
      <c r="AB199" t="str">
        <f>VLOOKUP($D199,metadata!$B$2:$Z$451,25,FALSE)</f>
        <v/>
      </c>
      <c r="AF199" t="str">
        <f t="shared" si="7"/>
        <v>NA</v>
      </c>
    </row>
    <row r="200" spans="1:32" hidden="1" x14ac:dyDescent="0.3">
      <c r="A200">
        <f>A199+metadata!J199</f>
        <v>1201</v>
      </c>
      <c r="B200" t="str">
        <f>metadata!B200</f>
        <v>27-petroskoi_F</v>
      </c>
      <c r="C200">
        <v>199</v>
      </c>
      <c r="D200" s="4" t="str">
        <f t="shared" si="6"/>
        <v>2-</v>
      </c>
      <c r="E200" t="str">
        <f>VLOOKUP($D200,metadata!$B$2:$S$451,2,FALSE)</f>
        <v>BRADSHAW, WE</v>
      </c>
      <c r="F200" t="str">
        <f>VLOOKUP($D200,metadata!$B$2:$S$451,3,FALSE)</f>
        <v>GEOGRAPHY OF PHOTOPERIODIC RESPONSE IN DIAPAUSING MOSQUITO</v>
      </c>
      <c r="G200" t="str">
        <f>VLOOKUP($D200,metadata!$B$2:$S$451,4,FALSE)</f>
        <v>10.1038/262384b0</v>
      </c>
      <c r="H200" t="str">
        <f>VLOOKUP($D200,metadata!$B$2:$S$451,5,FALSE)</f>
        <v>y-askfordata</v>
      </c>
      <c r="I200" t="str">
        <f>VLOOKUP($D200,metadata!$B$2:$S$451,6,FALSE)</f>
        <v>a</v>
      </c>
      <c r="J200" t="str">
        <f>VLOOKUP($D200,metadata!$B$2:$S$451,7,FALSE)</f>
        <v>i</v>
      </c>
      <c r="K200">
        <f>VLOOKUP($D200,metadata!$B$2:$S$451,8,FALSE)</f>
        <v>22</v>
      </c>
      <c r="L200">
        <f>VLOOKUP($D200,metadata!$B$2:$S$451,9,FALSE)</f>
        <v>16</v>
      </c>
      <c r="M200" t="str">
        <f>VLOOKUP($D200,metadata!$B$2:$S$451,10,FALSE)</f>
        <v/>
      </c>
      <c r="N200" t="str">
        <f>VLOOKUP($D200,metadata!$B$2:$S$451,11,FALSE)</f>
        <v>Wyeomyia smithii</v>
      </c>
      <c r="O200" t="str">
        <f>VLOOKUP($D200,metadata!$B$2:$S$451,12,FALSE)</f>
        <v>diptera</v>
      </c>
      <c r="P200" t="str">
        <f>VLOOKUP($D200,metadata!$B$2:$S$451,13,FALSE)</f>
        <v/>
      </c>
      <c r="Q200" t="str">
        <f>VLOOKUP($D200,metadata!$B$2:$S$451,14,FALSE)</f>
        <v/>
      </c>
      <c r="R200" t="str">
        <f>VLOOKUP($D200,metadata!$B$2:$S$451,15,FALSE)</f>
        <v/>
      </c>
      <c r="S200" t="str">
        <f>VLOOKUP($D200,metadata!$B$2:$S$451,16,FALSE)</f>
        <v/>
      </c>
      <c r="T200" t="str">
        <f>VLOOKUP($D200,metadata!$B$2:$S$451,17,FALSE)</f>
        <v/>
      </c>
      <c r="U200" t="str">
        <f>VLOOKUP($D200,metadata!$B$2:$S$451,18,FALSE)</f>
        <v/>
      </c>
      <c r="V200" t="str">
        <f>VLOOKUP($D200,metadata!$B$2:$Z$451,19,FALSE)</f>
        <v/>
      </c>
      <c r="W200" t="str">
        <f>VLOOKUP($D200,metadata!$B$2:$Z$451,20,FALSE)</f>
        <v/>
      </c>
      <c r="X200" t="str">
        <f>VLOOKUP($D200,metadata!$B$2:$Z$451,21,FALSE)</f>
        <v/>
      </c>
      <c r="Y200" t="str">
        <f>VLOOKUP($D200,metadata!$B$2:$Z$451,22,FALSE)</f>
        <v/>
      </c>
      <c r="Z200" t="str">
        <f>VLOOKUP($D200,metadata!$B$2:$Z$451,23,FALSE)</f>
        <v/>
      </c>
      <c r="AA200" t="str">
        <f>VLOOKUP($D200,metadata!$B$2:$Z$451,24,FALSE)</f>
        <v/>
      </c>
      <c r="AB200" t="str">
        <f>VLOOKUP($D200,metadata!$B$2:$Z$451,25,FALSE)</f>
        <v/>
      </c>
      <c r="AF200" t="str">
        <f t="shared" si="7"/>
        <v>NA</v>
      </c>
    </row>
    <row r="201" spans="1:32" hidden="1" x14ac:dyDescent="0.3">
      <c r="A201">
        <f>A200+metadata!J200</f>
        <v>1207</v>
      </c>
      <c r="B201" t="str">
        <f>metadata!B201</f>
        <v>28-</v>
      </c>
      <c r="C201">
        <v>200</v>
      </c>
      <c r="D201" s="4" t="str">
        <f t="shared" si="6"/>
        <v>2-</v>
      </c>
      <c r="E201" t="str">
        <f>VLOOKUP($D201,metadata!$B$2:$S$451,2,FALSE)</f>
        <v>BRADSHAW, WE</v>
      </c>
      <c r="F201" t="str">
        <f>VLOOKUP($D201,metadata!$B$2:$S$451,3,FALSE)</f>
        <v>GEOGRAPHY OF PHOTOPERIODIC RESPONSE IN DIAPAUSING MOSQUITO</v>
      </c>
      <c r="G201" t="str">
        <f>VLOOKUP($D201,metadata!$B$2:$S$451,4,FALSE)</f>
        <v>10.1038/262384b0</v>
      </c>
      <c r="H201" t="str">
        <f>VLOOKUP($D201,metadata!$B$2:$S$451,5,FALSE)</f>
        <v>y-askfordata</v>
      </c>
      <c r="I201" t="str">
        <f>VLOOKUP($D201,metadata!$B$2:$S$451,6,FALSE)</f>
        <v>a</v>
      </c>
      <c r="J201" t="str">
        <f>VLOOKUP($D201,metadata!$B$2:$S$451,7,FALSE)</f>
        <v>i</v>
      </c>
      <c r="K201">
        <f>VLOOKUP($D201,metadata!$B$2:$S$451,8,FALSE)</f>
        <v>22</v>
      </c>
      <c r="L201">
        <f>VLOOKUP($D201,metadata!$B$2:$S$451,9,FALSE)</f>
        <v>16</v>
      </c>
      <c r="M201" t="str">
        <f>VLOOKUP($D201,metadata!$B$2:$S$451,10,FALSE)</f>
        <v/>
      </c>
      <c r="N201" t="str">
        <f>VLOOKUP($D201,metadata!$B$2:$S$451,11,FALSE)</f>
        <v>Wyeomyia smithii</v>
      </c>
      <c r="O201" t="str">
        <f>VLOOKUP($D201,metadata!$B$2:$S$451,12,FALSE)</f>
        <v>diptera</v>
      </c>
      <c r="P201" t="str">
        <f>VLOOKUP($D201,metadata!$B$2:$S$451,13,FALSE)</f>
        <v/>
      </c>
      <c r="Q201" t="str">
        <f>VLOOKUP($D201,metadata!$B$2:$S$451,14,FALSE)</f>
        <v/>
      </c>
      <c r="R201" t="str">
        <f>VLOOKUP($D201,metadata!$B$2:$S$451,15,FALSE)</f>
        <v/>
      </c>
      <c r="S201" t="str">
        <f>VLOOKUP($D201,metadata!$B$2:$S$451,16,FALSE)</f>
        <v/>
      </c>
      <c r="T201" t="str">
        <f>VLOOKUP($D201,metadata!$B$2:$S$451,17,FALSE)</f>
        <v/>
      </c>
      <c r="U201" t="str">
        <f>VLOOKUP($D201,metadata!$B$2:$S$451,18,FALSE)</f>
        <v/>
      </c>
      <c r="V201" t="str">
        <f>VLOOKUP($D201,metadata!$B$2:$Z$451,19,FALSE)</f>
        <v/>
      </c>
      <c r="W201" t="str">
        <f>VLOOKUP($D201,metadata!$B$2:$Z$451,20,FALSE)</f>
        <v/>
      </c>
      <c r="X201" t="str">
        <f>VLOOKUP($D201,metadata!$B$2:$Z$451,21,FALSE)</f>
        <v/>
      </c>
      <c r="Y201" t="str">
        <f>VLOOKUP($D201,metadata!$B$2:$Z$451,22,FALSE)</f>
        <v/>
      </c>
      <c r="Z201" t="str">
        <f>VLOOKUP($D201,metadata!$B$2:$Z$451,23,FALSE)</f>
        <v/>
      </c>
      <c r="AA201" t="str">
        <f>VLOOKUP($D201,metadata!$B$2:$Z$451,24,FALSE)</f>
        <v/>
      </c>
      <c r="AB201" t="str">
        <f>VLOOKUP($D201,metadata!$B$2:$Z$451,25,FALSE)</f>
        <v/>
      </c>
      <c r="AF201" t="str">
        <f t="shared" si="7"/>
        <v>NA</v>
      </c>
    </row>
    <row r="202" spans="1:32" hidden="1" x14ac:dyDescent="0.3">
      <c r="A202">
        <f>A201+metadata!J201</f>
        <v>1209</v>
      </c>
      <c r="B202" t="str">
        <f>metadata!B202</f>
        <v>29- T</v>
      </c>
      <c r="C202">
        <v>201</v>
      </c>
      <c r="D202" s="4" t="str">
        <f t="shared" si="6"/>
        <v>2-</v>
      </c>
      <c r="E202" t="str">
        <f>VLOOKUP($D202,metadata!$B$2:$S$451,2,FALSE)</f>
        <v>BRADSHAW, WE</v>
      </c>
      <c r="F202" t="str">
        <f>VLOOKUP($D202,metadata!$B$2:$S$451,3,FALSE)</f>
        <v>GEOGRAPHY OF PHOTOPERIODIC RESPONSE IN DIAPAUSING MOSQUITO</v>
      </c>
      <c r="G202" t="str">
        <f>VLOOKUP($D202,metadata!$B$2:$S$451,4,FALSE)</f>
        <v>10.1038/262384b0</v>
      </c>
      <c r="H202" t="str">
        <f>VLOOKUP($D202,metadata!$B$2:$S$451,5,FALSE)</f>
        <v>y-askfordata</v>
      </c>
      <c r="I202" t="str">
        <f>VLOOKUP($D202,metadata!$B$2:$S$451,6,FALSE)</f>
        <v>a</v>
      </c>
      <c r="J202" t="str">
        <f>VLOOKUP($D202,metadata!$B$2:$S$451,7,FALSE)</f>
        <v>i</v>
      </c>
      <c r="K202">
        <f>VLOOKUP($D202,metadata!$B$2:$S$451,8,FALSE)</f>
        <v>22</v>
      </c>
      <c r="L202">
        <f>VLOOKUP($D202,metadata!$B$2:$S$451,9,FALSE)</f>
        <v>16</v>
      </c>
      <c r="M202" t="str">
        <f>VLOOKUP($D202,metadata!$B$2:$S$451,10,FALSE)</f>
        <v/>
      </c>
      <c r="N202" t="str">
        <f>VLOOKUP($D202,metadata!$B$2:$S$451,11,FALSE)</f>
        <v>Wyeomyia smithii</v>
      </c>
      <c r="O202" t="str">
        <f>VLOOKUP($D202,metadata!$B$2:$S$451,12,FALSE)</f>
        <v>diptera</v>
      </c>
      <c r="P202" t="str">
        <f>VLOOKUP($D202,metadata!$B$2:$S$451,13,FALSE)</f>
        <v/>
      </c>
      <c r="Q202" t="str">
        <f>VLOOKUP($D202,metadata!$B$2:$S$451,14,FALSE)</f>
        <v/>
      </c>
      <c r="R202" t="str">
        <f>VLOOKUP($D202,metadata!$B$2:$S$451,15,FALSE)</f>
        <v/>
      </c>
      <c r="S202" t="str">
        <f>VLOOKUP($D202,metadata!$B$2:$S$451,16,FALSE)</f>
        <v/>
      </c>
      <c r="T202" t="str">
        <f>VLOOKUP($D202,metadata!$B$2:$S$451,17,FALSE)</f>
        <v/>
      </c>
      <c r="U202" t="str">
        <f>VLOOKUP($D202,metadata!$B$2:$S$451,18,FALSE)</f>
        <v/>
      </c>
      <c r="V202" t="str">
        <f>VLOOKUP($D202,metadata!$B$2:$Z$451,19,FALSE)</f>
        <v/>
      </c>
      <c r="W202" t="str">
        <f>VLOOKUP($D202,metadata!$B$2:$Z$451,20,FALSE)</f>
        <v/>
      </c>
      <c r="X202" t="str">
        <f>VLOOKUP($D202,metadata!$B$2:$Z$451,21,FALSE)</f>
        <v/>
      </c>
      <c r="Y202" t="str">
        <f>VLOOKUP($D202,metadata!$B$2:$Z$451,22,FALSE)</f>
        <v/>
      </c>
      <c r="Z202" t="str">
        <f>VLOOKUP($D202,metadata!$B$2:$Z$451,23,FALSE)</f>
        <v/>
      </c>
      <c r="AA202" t="str">
        <f>VLOOKUP($D202,metadata!$B$2:$Z$451,24,FALSE)</f>
        <v/>
      </c>
      <c r="AB202" t="str">
        <f>VLOOKUP($D202,metadata!$B$2:$Z$451,25,FALSE)</f>
        <v/>
      </c>
      <c r="AF202" t="str">
        <f t="shared" si="7"/>
        <v>NA</v>
      </c>
    </row>
    <row r="203" spans="1:32" hidden="1" x14ac:dyDescent="0.3">
      <c r="A203">
        <f>A202+metadata!J202</f>
        <v>1216</v>
      </c>
      <c r="B203" t="str">
        <f>metadata!B203</f>
        <v>29-C</v>
      </c>
      <c r="C203">
        <v>202</v>
      </c>
      <c r="D203" s="4" t="str">
        <f t="shared" si="6"/>
        <v>2-</v>
      </c>
      <c r="E203" t="str">
        <f>VLOOKUP($D203,metadata!$B$2:$S$451,2,FALSE)</f>
        <v>BRADSHAW, WE</v>
      </c>
      <c r="F203" t="str">
        <f>VLOOKUP($D203,metadata!$B$2:$S$451,3,FALSE)</f>
        <v>GEOGRAPHY OF PHOTOPERIODIC RESPONSE IN DIAPAUSING MOSQUITO</v>
      </c>
      <c r="G203" t="str">
        <f>VLOOKUP($D203,metadata!$B$2:$S$451,4,FALSE)</f>
        <v>10.1038/262384b0</v>
      </c>
      <c r="H203" t="str">
        <f>VLOOKUP($D203,metadata!$B$2:$S$451,5,FALSE)</f>
        <v>y-askfordata</v>
      </c>
      <c r="I203" t="str">
        <f>VLOOKUP($D203,metadata!$B$2:$S$451,6,FALSE)</f>
        <v>a</v>
      </c>
      <c r="J203" t="str">
        <f>VLOOKUP($D203,metadata!$B$2:$S$451,7,FALSE)</f>
        <v>i</v>
      </c>
      <c r="K203">
        <f>VLOOKUP($D203,metadata!$B$2:$S$451,8,FALSE)</f>
        <v>22</v>
      </c>
      <c r="L203">
        <f>VLOOKUP($D203,metadata!$B$2:$S$451,9,FALSE)</f>
        <v>16</v>
      </c>
      <c r="M203" t="str">
        <f>VLOOKUP($D203,metadata!$B$2:$S$451,10,FALSE)</f>
        <v/>
      </c>
      <c r="N203" t="str">
        <f>VLOOKUP($D203,metadata!$B$2:$S$451,11,FALSE)</f>
        <v>Wyeomyia smithii</v>
      </c>
      <c r="O203" t="str">
        <f>VLOOKUP($D203,metadata!$B$2:$S$451,12,FALSE)</f>
        <v>diptera</v>
      </c>
      <c r="P203" t="str">
        <f>VLOOKUP($D203,metadata!$B$2:$S$451,13,FALSE)</f>
        <v/>
      </c>
      <c r="Q203" t="str">
        <f>VLOOKUP($D203,metadata!$B$2:$S$451,14,FALSE)</f>
        <v/>
      </c>
      <c r="R203" t="str">
        <f>VLOOKUP($D203,metadata!$B$2:$S$451,15,FALSE)</f>
        <v/>
      </c>
      <c r="S203" t="str">
        <f>VLOOKUP($D203,metadata!$B$2:$S$451,16,FALSE)</f>
        <v/>
      </c>
      <c r="T203" t="str">
        <f>VLOOKUP($D203,metadata!$B$2:$S$451,17,FALSE)</f>
        <v/>
      </c>
      <c r="U203" t="str">
        <f>VLOOKUP($D203,metadata!$B$2:$S$451,18,FALSE)</f>
        <v/>
      </c>
      <c r="V203" t="str">
        <f>VLOOKUP($D203,metadata!$B$2:$Z$451,19,FALSE)</f>
        <v/>
      </c>
      <c r="W203" t="str">
        <f>VLOOKUP($D203,metadata!$B$2:$Z$451,20,FALSE)</f>
        <v/>
      </c>
      <c r="X203" t="str">
        <f>VLOOKUP($D203,metadata!$B$2:$Z$451,21,FALSE)</f>
        <v/>
      </c>
      <c r="Y203" t="str">
        <f>VLOOKUP($D203,metadata!$B$2:$Z$451,22,FALSE)</f>
        <v/>
      </c>
      <c r="Z203" t="str">
        <f>VLOOKUP($D203,metadata!$B$2:$Z$451,23,FALSE)</f>
        <v/>
      </c>
      <c r="AA203" t="str">
        <f>VLOOKUP($D203,metadata!$B$2:$Z$451,24,FALSE)</f>
        <v/>
      </c>
      <c r="AB203" t="str">
        <f>VLOOKUP($D203,metadata!$B$2:$Z$451,25,FALSE)</f>
        <v/>
      </c>
      <c r="AF203" t="str">
        <f t="shared" si="7"/>
        <v>NA</v>
      </c>
    </row>
    <row r="204" spans="1:32" hidden="1" x14ac:dyDescent="0.3">
      <c r="A204">
        <f>A203+metadata!J203</f>
        <v>1223</v>
      </c>
      <c r="B204" t="str">
        <f>metadata!B204</f>
        <v>29-Z</v>
      </c>
      <c r="C204">
        <v>203</v>
      </c>
      <c r="D204" s="4" t="str">
        <f t="shared" si="6"/>
        <v>2-</v>
      </c>
      <c r="E204" t="str">
        <f>VLOOKUP($D204,metadata!$B$2:$S$451,2,FALSE)</f>
        <v>BRADSHAW, WE</v>
      </c>
      <c r="F204" t="str">
        <f>VLOOKUP($D204,metadata!$B$2:$S$451,3,FALSE)</f>
        <v>GEOGRAPHY OF PHOTOPERIODIC RESPONSE IN DIAPAUSING MOSQUITO</v>
      </c>
      <c r="G204" t="str">
        <f>VLOOKUP($D204,metadata!$B$2:$S$451,4,FALSE)</f>
        <v>10.1038/262384b0</v>
      </c>
      <c r="H204" t="str">
        <f>VLOOKUP($D204,metadata!$B$2:$S$451,5,FALSE)</f>
        <v>y-askfordata</v>
      </c>
      <c r="I204" t="str">
        <f>VLOOKUP($D204,metadata!$B$2:$S$451,6,FALSE)</f>
        <v>a</v>
      </c>
      <c r="J204" t="str">
        <f>VLOOKUP($D204,metadata!$B$2:$S$451,7,FALSE)</f>
        <v>i</v>
      </c>
      <c r="K204">
        <f>VLOOKUP($D204,metadata!$B$2:$S$451,8,FALSE)</f>
        <v>22</v>
      </c>
      <c r="L204">
        <f>VLOOKUP($D204,metadata!$B$2:$S$451,9,FALSE)</f>
        <v>16</v>
      </c>
      <c r="M204" t="str">
        <f>VLOOKUP($D204,metadata!$B$2:$S$451,10,FALSE)</f>
        <v/>
      </c>
      <c r="N204" t="str">
        <f>VLOOKUP($D204,metadata!$B$2:$S$451,11,FALSE)</f>
        <v>Wyeomyia smithii</v>
      </c>
      <c r="O204" t="str">
        <f>VLOOKUP($D204,metadata!$B$2:$S$451,12,FALSE)</f>
        <v>diptera</v>
      </c>
      <c r="P204" t="str">
        <f>VLOOKUP($D204,metadata!$B$2:$S$451,13,FALSE)</f>
        <v/>
      </c>
      <c r="Q204" t="str">
        <f>VLOOKUP($D204,metadata!$B$2:$S$451,14,FALSE)</f>
        <v/>
      </c>
      <c r="R204" t="str">
        <f>VLOOKUP($D204,metadata!$B$2:$S$451,15,FALSE)</f>
        <v/>
      </c>
      <c r="S204" t="str">
        <f>VLOOKUP($D204,metadata!$B$2:$S$451,16,FALSE)</f>
        <v/>
      </c>
      <c r="T204" t="str">
        <f>VLOOKUP($D204,metadata!$B$2:$S$451,17,FALSE)</f>
        <v/>
      </c>
      <c r="U204" t="str">
        <f>VLOOKUP($D204,metadata!$B$2:$S$451,18,FALSE)</f>
        <v/>
      </c>
      <c r="V204" t="str">
        <f>VLOOKUP($D204,metadata!$B$2:$Z$451,19,FALSE)</f>
        <v/>
      </c>
      <c r="W204" t="str">
        <f>VLOOKUP($D204,metadata!$B$2:$Z$451,20,FALSE)</f>
        <v/>
      </c>
      <c r="X204" t="str">
        <f>VLOOKUP($D204,metadata!$B$2:$Z$451,21,FALSE)</f>
        <v/>
      </c>
      <c r="Y204" t="str">
        <f>VLOOKUP($D204,metadata!$B$2:$Z$451,22,FALSE)</f>
        <v/>
      </c>
      <c r="Z204" t="str">
        <f>VLOOKUP($D204,metadata!$B$2:$Z$451,23,FALSE)</f>
        <v/>
      </c>
      <c r="AA204" t="str">
        <f>VLOOKUP($D204,metadata!$B$2:$Z$451,24,FALSE)</f>
        <v/>
      </c>
      <c r="AB204" t="str">
        <f>VLOOKUP($D204,metadata!$B$2:$Z$451,25,FALSE)</f>
        <v/>
      </c>
      <c r="AF204" t="str">
        <f t="shared" si="7"/>
        <v>NA</v>
      </c>
    </row>
    <row r="205" spans="1:32" hidden="1" x14ac:dyDescent="0.3">
      <c r="A205">
        <f>A204+metadata!J204</f>
        <v>1234</v>
      </c>
      <c r="B205" t="str">
        <f>metadata!B205</f>
        <v>29-Ku</v>
      </c>
      <c r="C205">
        <v>204</v>
      </c>
      <c r="D205" s="4" t="str">
        <f t="shared" si="6"/>
        <v>2-</v>
      </c>
      <c r="E205" t="str">
        <f>VLOOKUP($D205,metadata!$B$2:$S$451,2,FALSE)</f>
        <v>BRADSHAW, WE</v>
      </c>
      <c r="F205" t="str">
        <f>VLOOKUP($D205,metadata!$B$2:$S$451,3,FALSE)</f>
        <v>GEOGRAPHY OF PHOTOPERIODIC RESPONSE IN DIAPAUSING MOSQUITO</v>
      </c>
      <c r="G205" t="str">
        <f>VLOOKUP($D205,metadata!$B$2:$S$451,4,FALSE)</f>
        <v>10.1038/262384b0</v>
      </c>
      <c r="H205" t="str">
        <f>VLOOKUP($D205,metadata!$B$2:$S$451,5,FALSE)</f>
        <v>y-askfordata</v>
      </c>
      <c r="I205" t="str">
        <f>VLOOKUP($D205,metadata!$B$2:$S$451,6,FALSE)</f>
        <v>a</v>
      </c>
      <c r="J205" t="str">
        <f>VLOOKUP($D205,metadata!$B$2:$S$451,7,FALSE)</f>
        <v>i</v>
      </c>
      <c r="K205">
        <f>VLOOKUP($D205,metadata!$B$2:$S$451,8,FALSE)</f>
        <v>22</v>
      </c>
      <c r="L205">
        <f>VLOOKUP($D205,metadata!$B$2:$S$451,9,FALSE)</f>
        <v>16</v>
      </c>
      <c r="M205" t="str">
        <f>VLOOKUP($D205,metadata!$B$2:$S$451,10,FALSE)</f>
        <v/>
      </c>
      <c r="N205" t="str">
        <f>VLOOKUP($D205,metadata!$B$2:$S$451,11,FALSE)</f>
        <v>Wyeomyia smithii</v>
      </c>
      <c r="O205" t="str">
        <f>VLOOKUP($D205,metadata!$B$2:$S$451,12,FALSE)</f>
        <v>diptera</v>
      </c>
      <c r="P205" t="str">
        <f>VLOOKUP($D205,metadata!$B$2:$S$451,13,FALSE)</f>
        <v/>
      </c>
      <c r="Q205" t="str">
        <f>VLOOKUP($D205,metadata!$B$2:$S$451,14,FALSE)</f>
        <v/>
      </c>
      <c r="R205" t="str">
        <f>VLOOKUP($D205,metadata!$B$2:$S$451,15,FALSE)</f>
        <v/>
      </c>
      <c r="S205" t="str">
        <f>VLOOKUP($D205,metadata!$B$2:$S$451,16,FALSE)</f>
        <v/>
      </c>
      <c r="T205" t="str">
        <f>VLOOKUP($D205,metadata!$B$2:$S$451,17,FALSE)</f>
        <v/>
      </c>
      <c r="U205" t="str">
        <f>VLOOKUP($D205,metadata!$B$2:$S$451,18,FALSE)</f>
        <v/>
      </c>
      <c r="V205" t="str">
        <f>VLOOKUP($D205,metadata!$B$2:$Z$451,19,FALSE)</f>
        <v/>
      </c>
      <c r="W205" t="str">
        <f>VLOOKUP($D205,metadata!$B$2:$Z$451,20,FALSE)</f>
        <v/>
      </c>
      <c r="X205" t="str">
        <f>VLOOKUP($D205,metadata!$B$2:$Z$451,21,FALSE)</f>
        <v/>
      </c>
      <c r="Y205" t="str">
        <f>VLOOKUP($D205,metadata!$B$2:$Z$451,22,FALSE)</f>
        <v/>
      </c>
      <c r="Z205" t="str">
        <f>VLOOKUP($D205,metadata!$B$2:$Z$451,23,FALSE)</f>
        <v/>
      </c>
      <c r="AA205" t="str">
        <f>VLOOKUP($D205,metadata!$B$2:$Z$451,24,FALSE)</f>
        <v/>
      </c>
      <c r="AB205" t="str">
        <f>VLOOKUP($D205,metadata!$B$2:$Z$451,25,FALSE)</f>
        <v/>
      </c>
      <c r="AF205" t="str">
        <f t="shared" si="7"/>
        <v>NA</v>
      </c>
    </row>
    <row r="206" spans="1:32" hidden="1" x14ac:dyDescent="0.3">
      <c r="A206">
        <f>A205+metadata!J205</f>
        <v>1242</v>
      </c>
      <c r="B206" t="str">
        <f>metadata!B206</f>
        <v>29-P</v>
      </c>
      <c r="C206">
        <v>205</v>
      </c>
      <c r="D206" s="4" t="str">
        <f t="shared" si="6"/>
        <v>2-</v>
      </c>
      <c r="E206" t="str">
        <f>VLOOKUP($D206,metadata!$B$2:$S$451,2,FALSE)</f>
        <v>BRADSHAW, WE</v>
      </c>
      <c r="F206" t="str">
        <f>VLOOKUP($D206,metadata!$B$2:$S$451,3,FALSE)</f>
        <v>GEOGRAPHY OF PHOTOPERIODIC RESPONSE IN DIAPAUSING MOSQUITO</v>
      </c>
      <c r="G206" t="str">
        <f>VLOOKUP($D206,metadata!$B$2:$S$451,4,FALSE)</f>
        <v>10.1038/262384b0</v>
      </c>
      <c r="H206" t="str">
        <f>VLOOKUP($D206,metadata!$B$2:$S$451,5,FALSE)</f>
        <v>y-askfordata</v>
      </c>
      <c r="I206" t="str">
        <f>VLOOKUP($D206,metadata!$B$2:$S$451,6,FALSE)</f>
        <v>a</v>
      </c>
      <c r="J206" t="str">
        <f>VLOOKUP($D206,metadata!$B$2:$S$451,7,FALSE)</f>
        <v>i</v>
      </c>
      <c r="K206">
        <f>VLOOKUP($D206,metadata!$B$2:$S$451,8,FALSE)</f>
        <v>22</v>
      </c>
      <c r="L206">
        <f>VLOOKUP($D206,metadata!$B$2:$S$451,9,FALSE)</f>
        <v>16</v>
      </c>
      <c r="M206" t="str">
        <f>VLOOKUP($D206,metadata!$B$2:$S$451,10,FALSE)</f>
        <v/>
      </c>
      <c r="N206" t="str">
        <f>VLOOKUP($D206,metadata!$B$2:$S$451,11,FALSE)</f>
        <v>Wyeomyia smithii</v>
      </c>
      <c r="O206" t="str">
        <f>VLOOKUP($D206,metadata!$B$2:$S$451,12,FALSE)</f>
        <v>diptera</v>
      </c>
      <c r="P206" t="str">
        <f>VLOOKUP($D206,metadata!$B$2:$S$451,13,FALSE)</f>
        <v/>
      </c>
      <c r="Q206" t="str">
        <f>VLOOKUP($D206,metadata!$B$2:$S$451,14,FALSE)</f>
        <v/>
      </c>
      <c r="R206" t="str">
        <f>VLOOKUP($D206,metadata!$B$2:$S$451,15,FALSE)</f>
        <v/>
      </c>
      <c r="S206" t="str">
        <f>VLOOKUP($D206,metadata!$B$2:$S$451,16,FALSE)</f>
        <v/>
      </c>
      <c r="T206" t="str">
        <f>VLOOKUP($D206,metadata!$B$2:$S$451,17,FALSE)</f>
        <v/>
      </c>
      <c r="U206" t="str">
        <f>VLOOKUP($D206,metadata!$B$2:$S$451,18,FALSE)</f>
        <v/>
      </c>
      <c r="V206" t="str">
        <f>VLOOKUP($D206,metadata!$B$2:$Z$451,19,FALSE)</f>
        <v/>
      </c>
      <c r="W206" t="str">
        <f>VLOOKUP($D206,metadata!$B$2:$Z$451,20,FALSE)</f>
        <v/>
      </c>
      <c r="X206" t="str">
        <f>VLOOKUP($D206,metadata!$B$2:$Z$451,21,FALSE)</f>
        <v/>
      </c>
      <c r="Y206" t="str">
        <f>VLOOKUP($D206,metadata!$B$2:$Z$451,22,FALSE)</f>
        <v/>
      </c>
      <c r="Z206" t="str">
        <f>VLOOKUP($D206,metadata!$B$2:$Z$451,23,FALSE)</f>
        <v/>
      </c>
      <c r="AA206" t="str">
        <f>VLOOKUP($D206,metadata!$B$2:$Z$451,24,FALSE)</f>
        <v/>
      </c>
      <c r="AB206" t="str">
        <f>VLOOKUP($D206,metadata!$B$2:$Z$451,25,FALSE)</f>
        <v/>
      </c>
      <c r="AF206" t="str">
        <f t="shared" si="7"/>
        <v>NA</v>
      </c>
    </row>
    <row r="207" spans="1:32" hidden="1" x14ac:dyDescent="0.3">
      <c r="A207">
        <f>A206+metadata!J206</f>
        <v>1250</v>
      </c>
      <c r="B207" t="str">
        <f>metadata!B207</f>
        <v>29-R</v>
      </c>
      <c r="C207">
        <v>206</v>
      </c>
      <c r="D207" s="4" t="str">
        <f t="shared" si="6"/>
        <v>2-</v>
      </c>
      <c r="E207" t="str">
        <f>VLOOKUP($D207,metadata!$B$2:$S$451,2,FALSE)</f>
        <v>BRADSHAW, WE</v>
      </c>
      <c r="F207" t="str">
        <f>VLOOKUP($D207,metadata!$B$2:$S$451,3,FALSE)</f>
        <v>GEOGRAPHY OF PHOTOPERIODIC RESPONSE IN DIAPAUSING MOSQUITO</v>
      </c>
      <c r="G207" t="str">
        <f>VLOOKUP($D207,metadata!$B$2:$S$451,4,FALSE)</f>
        <v>10.1038/262384b0</v>
      </c>
      <c r="H207" t="str">
        <f>VLOOKUP($D207,metadata!$B$2:$S$451,5,FALSE)</f>
        <v>y-askfordata</v>
      </c>
      <c r="I207" t="str">
        <f>VLOOKUP($D207,metadata!$B$2:$S$451,6,FALSE)</f>
        <v>a</v>
      </c>
      <c r="J207" t="str">
        <f>VLOOKUP($D207,metadata!$B$2:$S$451,7,FALSE)</f>
        <v>i</v>
      </c>
      <c r="K207">
        <f>VLOOKUP($D207,metadata!$B$2:$S$451,8,FALSE)</f>
        <v>22</v>
      </c>
      <c r="L207">
        <f>VLOOKUP($D207,metadata!$B$2:$S$451,9,FALSE)</f>
        <v>16</v>
      </c>
      <c r="M207" t="str">
        <f>VLOOKUP($D207,metadata!$B$2:$S$451,10,FALSE)</f>
        <v/>
      </c>
      <c r="N207" t="str">
        <f>VLOOKUP($D207,metadata!$B$2:$S$451,11,FALSE)</f>
        <v>Wyeomyia smithii</v>
      </c>
      <c r="O207" t="str">
        <f>VLOOKUP($D207,metadata!$B$2:$S$451,12,FALSE)</f>
        <v>diptera</v>
      </c>
      <c r="P207" t="str">
        <f>VLOOKUP($D207,metadata!$B$2:$S$451,13,FALSE)</f>
        <v/>
      </c>
      <c r="Q207" t="str">
        <f>VLOOKUP($D207,metadata!$B$2:$S$451,14,FALSE)</f>
        <v/>
      </c>
      <c r="R207" t="str">
        <f>VLOOKUP($D207,metadata!$B$2:$S$451,15,FALSE)</f>
        <v/>
      </c>
      <c r="S207" t="str">
        <f>VLOOKUP($D207,metadata!$B$2:$S$451,16,FALSE)</f>
        <v/>
      </c>
      <c r="T207" t="str">
        <f>VLOOKUP($D207,metadata!$B$2:$S$451,17,FALSE)</f>
        <v/>
      </c>
      <c r="U207" t="str">
        <f>VLOOKUP($D207,metadata!$B$2:$S$451,18,FALSE)</f>
        <v/>
      </c>
      <c r="V207" t="str">
        <f>VLOOKUP($D207,metadata!$B$2:$Z$451,19,FALSE)</f>
        <v/>
      </c>
      <c r="W207" t="str">
        <f>VLOOKUP($D207,metadata!$B$2:$Z$451,20,FALSE)</f>
        <v/>
      </c>
      <c r="X207" t="str">
        <f>VLOOKUP($D207,metadata!$B$2:$Z$451,21,FALSE)</f>
        <v/>
      </c>
      <c r="Y207" t="str">
        <f>VLOOKUP($D207,metadata!$B$2:$Z$451,22,FALSE)</f>
        <v/>
      </c>
      <c r="Z207" t="str">
        <f>VLOOKUP($D207,metadata!$B$2:$Z$451,23,FALSE)</f>
        <v/>
      </c>
      <c r="AA207" t="str">
        <f>VLOOKUP($D207,metadata!$B$2:$Z$451,24,FALSE)</f>
        <v/>
      </c>
      <c r="AB207" t="str">
        <f>VLOOKUP($D207,metadata!$B$2:$Z$451,25,FALSE)</f>
        <v/>
      </c>
      <c r="AF207" t="str">
        <f t="shared" si="7"/>
        <v>NA</v>
      </c>
    </row>
    <row r="208" spans="1:32" hidden="1" x14ac:dyDescent="0.3">
      <c r="A208">
        <f>A207+metadata!J207</f>
        <v>1258</v>
      </c>
      <c r="B208" t="str">
        <f>metadata!B208</f>
        <v>29-Ki</v>
      </c>
      <c r="C208">
        <v>207</v>
      </c>
      <c r="D208" s="4" t="str">
        <f t="shared" si="6"/>
        <v>2-</v>
      </c>
      <c r="E208" t="str">
        <f>VLOOKUP($D208,metadata!$B$2:$S$451,2,FALSE)</f>
        <v>BRADSHAW, WE</v>
      </c>
      <c r="F208" t="str">
        <f>VLOOKUP($D208,metadata!$B$2:$S$451,3,FALSE)</f>
        <v>GEOGRAPHY OF PHOTOPERIODIC RESPONSE IN DIAPAUSING MOSQUITO</v>
      </c>
      <c r="G208" t="str">
        <f>VLOOKUP($D208,metadata!$B$2:$S$451,4,FALSE)</f>
        <v>10.1038/262384b0</v>
      </c>
      <c r="H208" t="str">
        <f>VLOOKUP($D208,metadata!$B$2:$S$451,5,FALSE)</f>
        <v>y-askfordata</v>
      </c>
      <c r="I208" t="str">
        <f>VLOOKUP($D208,metadata!$B$2:$S$451,6,FALSE)</f>
        <v>a</v>
      </c>
      <c r="J208" t="str">
        <f>VLOOKUP($D208,metadata!$B$2:$S$451,7,FALSE)</f>
        <v>i</v>
      </c>
      <c r="K208">
        <f>VLOOKUP($D208,metadata!$B$2:$S$451,8,FALSE)</f>
        <v>22</v>
      </c>
      <c r="L208">
        <f>VLOOKUP($D208,metadata!$B$2:$S$451,9,FALSE)</f>
        <v>16</v>
      </c>
      <c r="M208" t="str">
        <f>VLOOKUP($D208,metadata!$B$2:$S$451,10,FALSE)</f>
        <v/>
      </c>
      <c r="N208" t="str">
        <f>VLOOKUP($D208,metadata!$B$2:$S$451,11,FALSE)</f>
        <v>Wyeomyia smithii</v>
      </c>
      <c r="O208" t="str">
        <f>VLOOKUP($D208,metadata!$B$2:$S$451,12,FALSE)</f>
        <v>diptera</v>
      </c>
      <c r="P208" t="str">
        <f>VLOOKUP($D208,metadata!$B$2:$S$451,13,FALSE)</f>
        <v/>
      </c>
      <c r="Q208" t="str">
        <f>VLOOKUP($D208,metadata!$B$2:$S$451,14,FALSE)</f>
        <v/>
      </c>
      <c r="R208" t="str">
        <f>VLOOKUP($D208,metadata!$B$2:$S$451,15,FALSE)</f>
        <v/>
      </c>
      <c r="S208" t="str">
        <f>VLOOKUP($D208,metadata!$B$2:$S$451,16,FALSE)</f>
        <v/>
      </c>
      <c r="T208" t="str">
        <f>VLOOKUP($D208,metadata!$B$2:$S$451,17,FALSE)</f>
        <v/>
      </c>
      <c r="U208" t="str">
        <f>VLOOKUP($D208,metadata!$B$2:$S$451,18,FALSE)</f>
        <v/>
      </c>
      <c r="V208" t="str">
        <f>VLOOKUP($D208,metadata!$B$2:$Z$451,19,FALSE)</f>
        <v/>
      </c>
      <c r="W208" t="str">
        <f>VLOOKUP($D208,metadata!$B$2:$Z$451,20,FALSE)</f>
        <v/>
      </c>
      <c r="X208" t="str">
        <f>VLOOKUP($D208,metadata!$B$2:$Z$451,21,FALSE)</f>
        <v/>
      </c>
      <c r="Y208" t="str">
        <f>VLOOKUP($D208,metadata!$B$2:$Z$451,22,FALSE)</f>
        <v/>
      </c>
      <c r="Z208" t="str">
        <f>VLOOKUP($D208,metadata!$B$2:$Z$451,23,FALSE)</f>
        <v/>
      </c>
      <c r="AA208" t="str">
        <f>VLOOKUP($D208,metadata!$B$2:$Z$451,24,FALSE)</f>
        <v/>
      </c>
      <c r="AB208" t="str">
        <f>VLOOKUP($D208,metadata!$B$2:$Z$451,25,FALSE)</f>
        <v/>
      </c>
      <c r="AF208" t="str">
        <f t="shared" si="7"/>
        <v>NA</v>
      </c>
    </row>
    <row r="209" spans="1:32" hidden="1" x14ac:dyDescent="0.3">
      <c r="A209">
        <f>A208+metadata!J208</f>
        <v>1266</v>
      </c>
      <c r="B209" t="str">
        <f>metadata!B209</f>
        <v>29-O</v>
      </c>
      <c r="C209">
        <v>208</v>
      </c>
      <c r="D209" s="4" t="str">
        <f t="shared" si="6"/>
        <v>2-</v>
      </c>
      <c r="E209" t="str">
        <f>VLOOKUP($D209,metadata!$B$2:$S$451,2,FALSE)</f>
        <v>BRADSHAW, WE</v>
      </c>
      <c r="F209" t="str">
        <f>VLOOKUP($D209,metadata!$B$2:$S$451,3,FALSE)</f>
        <v>GEOGRAPHY OF PHOTOPERIODIC RESPONSE IN DIAPAUSING MOSQUITO</v>
      </c>
      <c r="G209" t="str">
        <f>VLOOKUP($D209,metadata!$B$2:$S$451,4,FALSE)</f>
        <v>10.1038/262384b0</v>
      </c>
      <c r="H209" t="str">
        <f>VLOOKUP($D209,metadata!$B$2:$S$451,5,FALSE)</f>
        <v>y-askfordata</v>
      </c>
      <c r="I209" t="str">
        <f>VLOOKUP($D209,metadata!$B$2:$S$451,6,FALSE)</f>
        <v>a</v>
      </c>
      <c r="J209" t="str">
        <f>VLOOKUP($D209,metadata!$B$2:$S$451,7,FALSE)</f>
        <v>i</v>
      </c>
      <c r="K209">
        <f>VLOOKUP($D209,metadata!$B$2:$S$451,8,FALSE)</f>
        <v>22</v>
      </c>
      <c r="L209">
        <f>VLOOKUP($D209,metadata!$B$2:$S$451,9,FALSE)</f>
        <v>16</v>
      </c>
      <c r="M209" t="str">
        <f>VLOOKUP($D209,metadata!$B$2:$S$451,10,FALSE)</f>
        <v/>
      </c>
      <c r="N209" t="str">
        <f>VLOOKUP($D209,metadata!$B$2:$S$451,11,FALSE)</f>
        <v>Wyeomyia smithii</v>
      </c>
      <c r="O209" t="str">
        <f>VLOOKUP($D209,metadata!$B$2:$S$451,12,FALSE)</f>
        <v>diptera</v>
      </c>
      <c r="P209" t="str">
        <f>VLOOKUP($D209,metadata!$B$2:$S$451,13,FALSE)</f>
        <v/>
      </c>
      <c r="Q209" t="str">
        <f>VLOOKUP($D209,metadata!$B$2:$S$451,14,FALSE)</f>
        <v/>
      </c>
      <c r="R209" t="str">
        <f>VLOOKUP($D209,metadata!$B$2:$S$451,15,FALSE)</f>
        <v/>
      </c>
      <c r="S209" t="str">
        <f>VLOOKUP($D209,metadata!$B$2:$S$451,16,FALSE)</f>
        <v/>
      </c>
      <c r="T209" t="str">
        <f>VLOOKUP($D209,metadata!$B$2:$S$451,17,FALSE)</f>
        <v/>
      </c>
      <c r="U209" t="str">
        <f>VLOOKUP($D209,metadata!$B$2:$S$451,18,FALSE)</f>
        <v/>
      </c>
      <c r="V209" t="str">
        <f>VLOOKUP($D209,metadata!$B$2:$Z$451,19,FALSE)</f>
        <v/>
      </c>
      <c r="W209" t="str">
        <f>VLOOKUP($D209,metadata!$B$2:$Z$451,20,FALSE)</f>
        <v/>
      </c>
      <c r="X209" t="str">
        <f>VLOOKUP($D209,metadata!$B$2:$Z$451,21,FALSE)</f>
        <v/>
      </c>
      <c r="Y209" t="str">
        <f>VLOOKUP($D209,metadata!$B$2:$Z$451,22,FALSE)</f>
        <v/>
      </c>
      <c r="Z209" t="str">
        <f>VLOOKUP($D209,metadata!$B$2:$Z$451,23,FALSE)</f>
        <v/>
      </c>
      <c r="AA209" t="str">
        <f>VLOOKUP($D209,metadata!$B$2:$Z$451,24,FALSE)</f>
        <v/>
      </c>
      <c r="AB209" t="str">
        <f>VLOOKUP($D209,metadata!$B$2:$Z$451,25,FALSE)</f>
        <v/>
      </c>
      <c r="AF209" t="str">
        <f t="shared" si="7"/>
        <v>NA</v>
      </c>
    </row>
    <row r="210" spans="1:32" hidden="1" x14ac:dyDescent="0.3">
      <c r="A210">
        <f>A209+metadata!J209</f>
        <v>1274</v>
      </c>
      <c r="B210" t="str">
        <f>metadata!B210</f>
        <v>30-N</v>
      </c>
      <c r="C210">
        <v>209</v>
      </c>
      <c r="D210" s="4" t="str">
        <f t="shared" si="6"/>
        <v>2-</v>
      </c>
      <c r="E210" t="str">
        <f>VLOOKUP($D210,metadata!$B$2:$S$451,2,FALSE)</f>
        <v>BRADSHAW, WE</v>
      </c>
      <c r="F210" t="str">
        <f>VLOOKUP($D210,metadata!$B$2:$S$451,3,FALSE)</f>
        <v>GEOGRAPHY OF PHOTOPERIODIC RESPONSE IN DIAPAUSING MOSQUITO</v>
      </c>
      <c r="G210" t="str">
        <f>VLOOKUP($D210,metadata!$B$2:$S$451,4,FALSE)</f>
        <v>10.1038/262384b0</v>
      </c>
      <c r="H210" t="str">
        <f>VLOOKUP($D210,metadata!$B$2:$S$451,5,FALSE)</f>
        <v>y-askfordata</v>
      </c>
      <c r="I210" t="str">
        <f>VLOOKUP($D210,metadata!$B$2:$S$451,6,FALSE)</f>
        <v>a</v>
      </c>
      <c r="J210" t="str">
        <f>VLOOKUP($D210,metadata!$B$2:$S$451,7,FALSE)</f>
        <v>i</v>
      </c>
      <c r="K210">
        <f>VLOOKUP($D210,metadata!$B$2:$S$451,8,FALSE)</f>
        <v>22</v>
      </c>
      <c r="L210">
        <f>VLOOKUP($D210,metadata!$B$2:$S$451,9,FALSE)</f>
        <v>16</v>
      </c>
      <c r="M210" t="str">
        <f>VLOOKUP($D210,metadata!$B$2:$S$451,10,FALSE)</f>
        <v/>
      </c>
      <c r="N210" t="str">
        <f>VLOOKUP($D210,metadata!$B$2:$S$451,11,FALSE)</f>
        <v>Wyeomyia smithii</v>
      </c>
      <c r="O210" t="str">
        <f>VLOOKUP($D210,metadata!$B$2:$S$451,12,FALSE)</f>
        <v>diptera</v>
      </c>
      <c r="P210" t="str">
        <f>VLOOKUP($D210,metadata!$B$2:$S$451,13,FALSE)</f>
        <v/>
      </c>
      <c r="Q210" t="str">
        <f>VLOOKUP($D210,metadata!$B$2:$S$451,14,FALSE)</f>
        <v/>
      </c>
      <c r="R210" t="str">
        <f>VLOOKUP($D210,metadata!$B$2:$S$451,15,FALSE)</f>
        <v/>
      </c>
      <c r="S210" t="str">
        <f>VLOOKUP($D210,metadata!$B$2:$S$451,16,FALSE)</f>
        <v/>
      </c>
      <c r="T210" t="str">
        <f>VLOOKUP($D210,metadata!$B$2:$S$451,17,FALSE)</f>
        <v/>
      </c>
      <c r="U210" t="str">
        <f>VLOOKUP($D210,metadata!$B$2:$S$451,18,FALSE)</f>
        <v/>
      </c>
      <c r="V210" t="str">
        <f>VLOOKUP($D210,metadata!$B$2:$Z$451,19,FALSE)</f>
        <v/>
      </c>
      <c r="W210" t="str">
        <f>VLOOKUP($D210,metadata!$B$2:$Z$451,20,FALSE)</f>
        <v/>
      </c>
      <c r="X210" t="str">
        <f>VLOOKUP($D210,metadata!$B$2:$Z$451,21,FALSE)</f>
        <v/>
      </c>
      <c r="Y210" t="str">
        <f>VLOOKUP($D210,metadata!$B$2:$Z$451,22,FALSE)</f>
        <v/>
      </c>
      <c r="Z210" t="str">
        <f>VLOOKUP($D210,metadata!$B$2:$Z$451,23,FALSE)</f>
        <v/>
      </c>
      <c r="AA210" t="str">
        <f>VLOOKUP($D210,metadata!$B$2:$Z$451,24,FALSE)</f>
        <v/>
      </c>
      <c r="AB210" t="str">
        <f>VLOOKUP($D210,metadata!$B$2:$Z$451,25,FALSE)</f>
        <v/>
      </c>
      <c r="AF210" t="str">
        <f t="shared" si="7"/>
        <v>NA</v>
      </c>
    </row>
    <row r="211" spans="1:32" hidden="1" x14ac:dyDescent="0.3">
      <c r="A211">
        <f>A210+metadata!J210</f>
        <v>1285</v>
      </c>
      <c r="B211" t="str">
        <f>metadata!B211</f>
        <v>30-C</v>
      </c>
      <c r="C211">
        <v>210</v>
      </c>
      <c r="D211" s="4" t="str">
        <f t="shared" si="6"/>
        <v>2-</v>
      </c>
      <c r="E211" t="str">
        <f>VLOOKUP($D211,metadata!$B$2:$S$451,2,FALSE)</f>
        <v>BRADSHAW, WE</v>
      </c>
      <c r="F211" t="str">
        <f>VLOOKUP($D211,metadata!$B$2:$S$451,3,FALSE)</f>
        <v>GEOGRAPHY OF PHOTOPERIODIC RESPONSE IN DIAPAUSING MOSQUITO</v>
      </c>
      <c r="G211" t="str">
        <f>VLOOKUP($D211,metadata!$B$2:$S$451,4,FALSE)</f>
        <v>10.1038/262384b0</v>
      </c>
      <c r="H211" t="str">
        <f>VLOOKUP($D211,metadata!$B$2:$S$451,5,FALSE)</f>
        <v>y-askfordata</v>
      </c>
      <c r="I211" t="str">
        <f>VLOOKUP($D211,metadata!$B$2:$S$451,6,FALSE)</f>
        <v>a</v>
      </c>
      <c r="J211" t="str">
        <f>VLOOKUP($D211,metadata!$B$2:$S$451,7,FALSE)</f>
        <v>i</v>
      </c>
      <c r="K211">
        <f>VLOOKUP($D211,metadata!$B$2:$S$451,8,FALSE)</f>
        <v>22</v>
      </c>
      <c r="L211">
        <f>VLOOKUP($D211,metadata!$B$2:$S$451,9,FALSE)</f>
        <v>16</v>
      </c>
      <c r="M211" t="str">
        <f>VLOOKUP($D211,metadata!$B$2:$S$451,10,FALSE)</f>
        <v/>
      </c>
      <c r="N211" t="str">
        <f>VLOOKUP($D211,metadata!$B$2:$S$451,11,FALSE)</f>
        <v>Wyeomyia smithii</v>
      </c>
      <c r="O211" t="str">
        <f>VLOOKUP($D211,metadata!$B$2:$S$451,12,FALSE)</f>
        <v>diptera</v>
      </c>
      <c r="P211" t="str">
        <f>VLOOKUP($D211,metadata!$B$2:$S$451,13,FALSE)</f>
        <v/>
      </c>
      <c r="Q211" t="str">
        <f>VLOOKUP($D211,metadata!$B$2:$S$451,14,FALSE)</f>
        <v/>
      </c>
      <c r="R211" t="str">
        <f>VLOOKUP($D211,metadata!$B$2:$S$451,15,FALSE)</f>
        <v/>
      </c>
      <c r="S211" t="str">
        <f>VLOOKUP($D211,metadata!$B$2:$S$451,16,FALSE)</f>
        <v/>
      </c>
      <c r="T211" t="str">
        <f>VLOOKUP($D211,metadata!$B$2:$S$451,17,FALSE)</f>
        <v/>
      </c>
      <c r="U211" t="str">
        <f>VLOOKUP($D211,metadata!$B$2:$S$451,18,FALSE)</f>
        <v/>
      </c>
      <c r="V211" t="str">
        <f>VLOOKUP($D211,metadata!$B$2:$Z$451,19,FALSE)</f>
        <v/>
      </c>
      <c r="W211" t="str">
        <f>VLOOKUP($D211,metadata!$B$2:$Z$451,20,FALSE)</f>
        <v/>
      </c>
      <c r="X211" t="str">
        <f>VLOOKUP($D211,metadata!$B$2:$Z$451,21,FALSE)</f>
        <v/>
      </c>
      <c r="Y211" t="str">
        <f>VLOOKUP($D211,metadata!$B$2:$Z$451,22,FALSE)</f>
        <v/>
      </c>
      <c r="Z211" t="str">
        <f>VLOOKUP($D211,metadata!$B$2:$Z$451,23,FALSE)</f>
        <v/>
      </c>
      <c r="AA211" t="str">
        <f>VLOOKUP($D211,metadata!$B$2:$Z$451,24,FALSE)</f>
        <v/>
      </c>
      <c r="AB211" t="str">
        <f>VLOOKUP($D211,metadata!$B$2:$Z$451,25,FALSE)</f>
        <v/>
      </c>
      <c r="AF211" t="str">
        <f t="shared" si="7"/>
        <v>NA</v>
      </c>
    </row>
    <row r="212" spans="1:32" hidden="1" x14ac:dyDescent="0.3">
      <c r="A212">
        <f>A211+metadata!J211</f>
        <v>1296</v>
      </c>
      <c r="B212" t="str">
        <f>metadata!B212</f>
        <v>30-S</v>
      </c>
      <c r="C212">
        <v>211</v>
      </c>
      <c r="D212" s="4" t="str">
        <f t="shared" si="6"/>
        <v>2-</v>
      </c>
      <c r="E212" t="str">
        <f>VLOOKUP($D212,metadata!$B$2:$S$451,2,FALSE)</f>
        <v>BRADSHAW, WE</v>
      </c>
      <c r="F212" t="str">
        <f>VLOOKUP($D212,metadata!$B$2:$S$451,3,FALSE)</f>
        <v>GEOGRAPHY OF PHOTOPERIODIC RESPONSE IN DIAPAUSING MOSQUITO</v>
      </c>
      <c r="G212" t="str">
        <f>VLOOKUP($D212,metadata!$B$2:$S$451,4,FALSE)</f>
        <v>10.1038/262384b0</v>
      </c>
      <c r="H212" t="str">
        <f>VLOOKUP($D212,metadata!$B$2:$S$451,5,FALSE)</f>
        <v>y-askfordata</v>
      </c>
      <c r="I212" t="str">
        <f>VLOOKUP($D212,metadata!$B$2:$S$451,6,FALSE)</f>
        <v>a</v>
      </c>
      <c r="J212" t="str">
        <f>VLOOKUP($D212,metadata!$B$2:$S$451,7,FALSE)</f>
        <v>i</v>
      </c>
      <c r="K212">
        <f>VLOOKUP($D212,metadata!$B$2:$S$451,8,FALSE)</f>
        <v>22</v>
      </c>
      <c r="L212">
        <f>VLOOKUP($D212,metadata!$B$2:$S$451,9,FALSE)</f>
        <v>16</v>
      </c>
      <c r="M212" t="str">
        <f>VLOOKUP($D212,metadata!$B$2:$S$451,10,FALSE)</f>
        <v/>
      </c>
      <c r="N212" t="str">
        <f>VLOOKUP($D212,metadata!$B$2:$S$451,11,FALSE)</f>
        <v>Wyeomyia smithii</v>
      </c>
      <c r="O212" t="str">
        <f>VLOOKUP($D212,metadata!$B$2:$S$451,12,FALSE)</f>
        <v>diptera</v>
      </c>
      <c r="P212" t="str">
        <f>VLOOKUP($D212,metadata!$B$2:$S$451,13,FALSE)</f>
        <v/>
      </c>
      <c r="Q212" t="str">
        <f>VLOOKUP($D212,metadata!$B$2:$S$451,14,FALSE)</f>
        <v/>
      </c>
      <c r="R212" t="str">
        <f>VLOOKUP($D212,metadata!$B$2:$S$451,15,FALSE)</f>
        <v/>
      </c>
      <c r="S212" t="str">
        <f>VLOOKUP($D212,metadata!$B$2:$S$451,16,FALSE)</f>
        <v/>
      </c>
      <c r="T212" t="str">
        <f>VLOOKUP($D212,metadata!$B$2:$S$451,17,FALSE)</f>
        <v/>
      </c>
      <c r="U212" t="str">
        <f>VLOOKUP($D212,metadata!$B$2:$S$451,18,FALSE)</f>
        <v/>
      </c>
      <c r="V212" t="str">
        <f>VLOOKUP($D212,metadata!$B$2:$Z$451,19,FALSE)</f>
        <v/>
      </c>
      <c r="W212" t="str">
        <f>VLOOKUP($D212,metadata!$B$2:$Z$451,20,FALSE)</f>
        <v/>
      </c>
      <c r="X212" t="str">
        <f>VLOOKUP($D212,metadata!$B$2:$Z$451,21,FALSE)</f>
        <v/>
      </c>
      <c r="Y212" t="str">
        <f>VLOOKUP($D212,metadata!$B$2:$Z$451,22,FALSE)</f>
        <v/>
      </c>
      <c r="Z212" t="str">
        <f>VLOOKUP($D212,metadata!$B$2:$Z$451,23,FALSE)</f>
        <v/>
      </c>
      <c r="AA212" t="str">
        <f>VLOOKUP($D212,metadata!$B$2:$Z$451,24,FALSE)</f>
        <v/>
      </c>
      <c r="AB212" t="str">
        <f>VLOOKUP($D212,metadata!$B$2:$Z$451,25,FALSE)</f>
        <v/>
      </c>
      <c r="AF212" t="str">
        <f t="shared" si="7"/>
        <v>NA</v>
      </c>
    </row>
    <row r="213" spans="1:32" hidden="1" x14ac:dyDescent="0.3">
      <c r="A213">
        <f>A212+metadata!J212</f>
        <v>1307</v>
      </c>
      <c r="B213" t="str">
        <f>metadata!B213</f>
        <v>31- Sapporo</v>
      </c>
      <c r="C213">
        <v>212</v>
      </c>
      <c r="D213" s="4" t="str">
        <f t="shared" si="6"/>
        <v>2-</v>
      </c>
      <c r="E213" t="str">
        <f>VLOOKUP($D213,metadata!$B$2:$S$451,2,FALSE)</f>
        <v>BRADSHAW, WE</v>
      </c>
      <c r="F213" t="str">
        <f>VLOOKUP($D213,metadata!$B$2:$S$451,3,FALSE)</f>
        <v>GEOGRAPHY OF PHOTOPERIODIC RESPONSE IN DIAPAUSING MOSQUITO</v>
      </c>
      <c r="G213" t="str">
        <f>VLOOKUP($D213,metadata!$B$2:$S$451,4,FALSE)</f>
        <v>10.1038/262384b0</v>
      </c>
      <c r="H213" t="str">
        <f>VLOOKUP($D213,metadata!$B$2:$S$451,5,FALSE)</f>
        <v>y-askfordata</v>
      </c>
      <c r="I213" t="str">
        <f>VLOOKUP($D213,metadata!$B$2:$S$451,6,FALSE)</f>
        <v>a</v>
      </c>
      <c r="J213" t="str">
        <f>VLOOKUP($D213,metadata!$B$2:$S$451,7,FALSE)</f>
        <v>i</v>
      </c>
      <c r="K213">
        <f>VLOOKUP($D213,metadata!$B$2:$S$451,8,FALSE)</f>
        <v>22</v>
      </c>
      <c r="L213">
        <f>VLOOKUP($D213,metadata!$B$2:$S$451,9,FALSE)</f>
        <v>16</v>
      </c>
      <c r="M213" t="str">
        <f>VLOOKUP($D213,metadata!$B$2:$S$451,10,FALSE)</f>
        <v/>
      </c>
      <c r="N213" t="str">
        <f>VLOOKUP($D213,metadata!$B$2:$S$451,11,FALSE)</f>
        <v>Wyeomyia smithii</v>
      </c>
      <c r="O213" t="str">
        <f>VLOOKUP($D213,metadata!$B$2:$S$451,12,FALSE)</f>
        <v>diptera</v>
      </c>
      <c r="P213" t="str">
        <f>VLOOKUP($D213,metadata!$B$2:$S$451,13,FALSE)</f>
        <v/>
      </c>
      <c r="Q213" t="str">
        <f>VLOOKUP($D213,metadata!$B$2:$S$451,14,FALSE)</f>
        <v/>
      </c>
      <c r="R213" t="str">
        <f>VLOOKUP($D213,metadata!$B$2:$S$451,15,FALSE)</f>
        <v/>
      </c>
      <c r="S213" t="str">
        <f>VLOOKUP($D213,metadata!$B$2:$S$451,16,FALSE)</f>
        <v/>
      </c>
      <c r="T213" t="str">
        <f>VLOOKUP($D213,metadata!$B$2:$S$451,17,FALSE)</f>
        <v/>
      </c>
      <c r="U213" t="str">
        <f>VLOOKUP($D213,metadata!$B$2:$S$451,18,FALSE)</f>
        <v/>
      </c>
      <c r="V213" t="str">
        <f>VLOOKUP($D213,metadata!$B$2:$Z$451,19,FALSE)</f>
        <v/>
      </c>
      <c r="W213" t="str">
        <f>VLOOKUP($D213,metadata!$B$2:$Z$451,20,FALSE)</f>
        <v/>
      </c>
      <c r="X213" t="str">
        <f>VLOOKUP($D213,metadata!$B$2:$Z$451,21,FALSE)</f>
        <v/>
      </c>
      <c r="Y213" t="str">
        <f>VLOOKUP($D213,metadata!$B$2:$Z$451,22,FALSE)</f>
        <v/>
      </c>
      <c r="Z213" t="str">
        <f>VLOOKUP($D213,metadata!$B$2:$Z$451,23,FALSE)</f>
        <v/>
      </c>
      <c r="AA213" t="str">
        <f>VLOOKUP($D213,metadata!$B$2:$Z$451,24,FALSE)</f>
        <v/>
      </c>
      <c r="AB213" t="str">
        <f>VLOOKUP($D213,metadata!$B$2:$Z$451,25,FALSE)</f>
        <v/>
      </c>
      <c r="AF213" t="str">
        <f t="shared" si="7"/>
        <v>NA</v>
      </c>
    </row>
    <row r="214" spans="1:32" hidden="1" x14ac:dyDescent="0.3">
      <c r="A214">
        <f>A213+metadata!J213</f>
        <v>1310</v>
      </c>
      <c r="B214" t="str">
        <f>metadata!B214</f>
        <v>31- Akita</v>
      </c>
      <c r="C214">
        <v>213</v>
      </c>
      <c r="D214" s="4" t="str">
        <f t="shared" si="6"/>
        <v>2-</v>
      </c>
      <c r="E214" t="str">
        <f>VLOOKUP($D214,metadata!$B$2:$S$451,2,FALSE)</f>
        <v>BRADSHAW, WE</v>
      </c>
      <c r="F214" t="str">
        <f>VLOOKUP($D214,metadata!$B$2:$S$451,3,FALSE)</f>
        <v>GEOGRAPHY OF PHOTOPERIODIC RESPONSE IN DIAPAUSING MOSQUITO</v>
      </c>
      <c r="G214" t="str">
        <f>VLOOKUP($D214,metadata!$B$2:$S$451,4,FALSE)</f>
        <v>10.1038/262384b0</v>
      </c>
      <c r="H214" t="str">
        <f>VLOOKUP($D214,metadata!$B$2:$S$451,5,FALSE)</f>
        <v>y-askfordata</v>
      </c>
      <c r="I214" t="str">
        <f>VLOOKUP($D214,metadata!$B$2:$S$451,6,FALSE)</f>
        <v>a</v>
      </c>
      <c r="J214" t="str">
        <f>VLOOKUP($D214,metadata!$B$2:$S$451,7,FALSE)</f>
        <v>i</v>
      </c>
      <c r="K214">
        <f>VLOOKUP($D214,metadata!$B$2:$S$451,8,FALSE)</f>
        <v>22</v>
      </c>
      <c r="L214">
        <f>VLOOKUP($D214,metadata!$B$2:$S$451,9,FALSE)</f>
        <v>16</v>
      </c>
      <c r="M214" t="str">
        <f>VLOOKUP($D214,metadata!$B$2:$S$451,10,FALSE)</f>
        <v/>
      </c>
      <c r="N214" t="str">
        <f>VLOOKUP($D214,metadata!$B$2:$S$451,11,FALSE)</f>
        <v>Wyeomyia smithii</v>
      </c>
      <c r="O214" t="str">
        <f>VLOOKUP($D214,metadata!$B$2:$S$451,12,FALSE)</f>
        <v>diptera</v>
      </c>
      <c r="P214" t="str">
        <f>VLOOKUP($D214,metadata!$B$2:$S$451,13,FALSE)</f>
        <v/>
      </c>
      <c r="Q214" t="str">
        <f>VLOOKUP($D214,metadata!$B$2:$S$451,14,FALSE)</f>
        <v/>
      </c>
      <c r="R214" t="str">
        <f>VLOOKUP($D214,metadata!$B$2:$S$451,15,FALSE)</f>
        <v/>
      </c>
      <c r="S214" t="str">
        <f>VLOOKUP($D214,metadata!$B$2:$S$451,16,FALSE)</f>
        <v/>
      </c>
      <c r="T214" t="str">
        <f>VLOOKUP($D214,metadata!$B$2:$S$451,17,FALSE)</f>
        <v/>
      </c>
      <c r="U214" t="str">
        <f>VLOOKUP($D214,metadata!$B$2:$S$451,18,FALSE)</f>
        <v/>
      </c>
      <c r="V214" t="str">
        <f>VLOOKUP($D214,metadata!$B$2:$Z$451,19,FALSE)</f>
        <v/>
      </c>
      <c r="W214" t="str">
        <f>VLOOKUP($D214,metadata!$B$2:$Z$451,20,FALSE)</f>
        <v/>
      </c>
      <c r="X214" t="str">
        <f>VLOOKUP($D214,metadata!$B$2:$Z$451,21,FALSE)</f>
        <v/>
      </c>
      <c r="Y214" t="str">
        <f>VLOOKUP($D214,metadata!$B$2:$Z$451,22,FALSE)</f>
        <v/>
      </c>
      <c r="Z214" t="str">
        <f>VLOOKUP($D214,metadata!$B$2:$Z$451,23,FALSE)</f>
        <v/>
      </c>
      <c r="AA214" t="str">
        <f>VLOOKUP($D214,metadata!$B$2:$Z$451,24,FALSE)</f>
        <v/>
      </c>
      <c r="AB214" t="str">
        <f>VLOOKUP($D214,metadata!$B$2:$Z$451,25,FALSE)</f>
        <v/>
      </c>
      <c r="AF214" t="str">
        <f t="shared" si="7"/>
        <v>NA</v>
      </c>
    </row>
    <row r="215" spans="1:32" hidden="1" x14ac:dyDescent="0.3">
      <c r="A215">
        <f>A214+metadata!J214</f>
        <v>1313</v>
      </c>
      <c r="B215" t="str">
        <f>metadata!B215</f>
        <v>31- Urawa</v>
      </c>
      <c r="C215">
        <v>214</v>
      </c>
      <c r="D215" s="4" t="str">
        <f t="shared" si="6"/>
        <v>2-</v>
      </c>
      <c r="E215" t="str">
        <f>VLOOKUP($D215,metadata!$B$2:$S$451,2,FALSE)</f>
        <v>BRADSHAW, WE</v>
      </c>
      <c r="F215" t="str">
        <f>VLOOKUP($D215,metadata!$B$2:$S$451,3,FALSE)</f>
        <v>GEOGRAPHY OF PHOTOPERIODIC RESPONSE IN DIAPAUSING MOSQUITO</v>
      </c>
      <c r="G215" t="str">
        <f>VLOOKUP($D215,metadata!$B$2:$S$451,4,FALSE)</f>
        <v>10.1038/262384b0</v>
      </c>
      <c r="H215" t="str">
        <f>VLOOKUP($D215,metadata!$B$2:$S$451,5,FALSE)</f>
        <v>y-askfordata</v>
      </c>
      <c r="I215" t="str">
        <f>VLOOKUP($D215,metadata!$B$2:$S$451,6,FALSE)</f>
        <v>a</v>
      </c>
      <c r="J215" t="str">
        <f>VLOOKUP($D215,metadata!$B$2:$S$451,7,FALSE)</f>
        <v>i</v>
      </c>
      <c r="K215">
        <f>VLOOKUP($D215,metadata!$B$2:$S$451,8,FALSE)</f>
        <v>22</v>
      </c>
      <c r="L215">
        <f>VLOOKUP($D215,metadata!$B$2:$S$451,9,FALSE)</f>
        <v>16</v>
      </c>
      <c r="M215" t="str">
        <f>VLOOKUP($D215,metadata!$B$2:$S$451,10,FALSE)</f>
        <v/>
      </c>
      <c r="N215" t="str">
        <f>VLOOKUP($D215,metadata!$B$2:$S$451,11,FALSE)</f>
        <v>Wyeomyia smithii</v>
      </c>
      <c r="O215" t="str">
        <f>VLOOKUP($D215,metadata!$B$2:$S$451,12,FALSE)</f>
        <v>diptera</v>
      </c>
      <c r="P215" t="str">
        <f>VLOOKUP($D215,metadata!$B$2:$S$451,13,FALSE)</f>
        <v/>
      </c>
      <c r="Q215" t="str">
        <f>VLOOKUP($D215,metadata!$B$2:$S$451,14,FALSE)</f>
        <v/>
      </c>
      <c r="R215" t="str">
        <f>VLOOKUP($D215,metadata!$B$2:$S$451,15,FALSE)</f>
        <v/>
      </c>
      <c r="S215" t="str">
        <f>VLOOKUP($D215,metadata!$B$2:$S$451,16,FALSE)</f>
        <v/>
      </c>
      <c r="T215" t="str">
        <f>VLOOKUP($D215,metadata!$B$2:$S$451,17,FALSE)</f>
        <v/>
      </c>
      <c r="U215" t="str">
        <f>VLOOKUP($D215,metadata!$B$2:$S$451,18,FALSE)</f>
        <v/>
      </c>
      <c r="V215" t="str">
        <f>VLOOKUP($D215,metadata!$B$2:$Z$451,19,FALSE)</f>
        <v/>
      </c>
      <c r="W215" t="str">
        <f>VLOOKUP($D215,metadata!$B$2:$Z$451,20,FALSE)</f>
        <v/>
      </c>
      <c r="X215" t="str">
        <f>VLOOKUP($D215,metadata!$B$2:$Z$451,21,FALSE)</f>
        <v/>
      </c>
      <c r="Y215" t="str">
        <f>VLOOKUP($D215,metadata!$B$2:$Z$451,22,FALSE)</f>
        <v/>
      </c>
      <c r="Z215" t="str">
        <f>VLOOKUP($D215,metadata!$B$2:$Z$451,23,FALSE)</f>
        <v/>
      </c>
      <c r="AA215" t="str">
        <f>VLOOKUP($D215,metadata!$B$2:$Z$451,24,FALSE)</f>
        <v/>
      </c>
      <c r="AB215" t="str">
        <f>VLOOKUP($D215,metadata!$B$2:$Z$451,25,FALSE)</f>
        <v/>
      </c>
      <c r="AF215" t="str">
        <f t="shared" si="7"/>
        <v>NA</v>
      </c>
    </row>
    <row r="216" spans="1:32" hidden="1" x14ac:dyDescent="0.3">
      <c r="A216">
        <f>A215+metadata!J215</f>
        <v>1316</v>
      </c>
      <c r="B216" t="str">
        <f>metadata!B216</f>
        <v>31- Chiba</v>
      </c>
      <c r="C216">
        <v>215</v>
      </c>
      <c r="D216" s="4" t="str">
        <f t="shared" si="6"/>
        <v>2-</v>
      </c>
      <c r="E216" t="str">
        <f>VLOOKUP($D216,metadata!$B$2:$S$451,2,FALSE)</f>
        <v>BRADSHAW, WE</v>
      </c>
      <c r="F216" t="str">
        <f>VLOOKUP($D216,metadata!$B$2:$S$451,3,FALSE)</f>
        <v>GEOGRAPHY OF PHOTOPERIODIC RESPONSE IN DIAPAUSING MOSQUITO</v>
      </c>
      <c r="G216" t="str">
        <f>VLOOKUP($D216,metadata!$B$2:$S$451,4,FALSE)</f>
        <v>10.1038/262384b0</v>
      </c>
      <c r="H216" t="str">
        <f>VLOOKUP($D216,metadata!$B$2:$S$451,5,FALSE)</f>
        <v>y-askfordata</v>
      </c>
      <c r="I216" t="str">
        <f>VLOOKUP($D216,metadata!$B$2:$S$451,6,FALSE)</f>
        <v>a</v>
      </c>
      <c r="J216" t="str">
        <f>VLOOKUP($D216,metadata!$B$2:$S$451,7,FALSE)</f>
        <v>i</v>
      </c>
      <c r="K216">
        <f>VLOOKUP($D216,metadata!$B$2:$S$451,8,FALSE)</f>
        <v>22</v>
      </c>
      <c r="L216">
        <f>VLOOKUP($D216,metadata!$B$2:$S$451,9,FALSE)</f>
        <v>16</v>
      </c>
      <c r="M216" t="str">
        <f>VLOOKUP($D216,metadata!$B$2:$S$451,10,FALSE)</f>
        <v/>
      </c>
      <c r="N216" t="str">
        <f>VLOOKUP($D216,metadata!$B$2:$S$451,11,FALSE)</f>
        <v>Wyeomyia smithii</v>
      </c>
      <c r="O216" t="str">
        <f>VLOOKUP($D216,metadata!$B$2:$S$451,12,FALSE)</f>
        <v>diptera</v>
      </c>
      <c r="P216" t="str">
        <f>VLOOKUP($D216,metadata!$B$2:$S$451,13,FALSE)</f>
        <v/>
      </c>
      <c r="Q216" t="str">
        <f>VLOOKUP($D216,metadata!$B$2:$S$451,14,FALSE)</f>
        <v/>
      </c>
      <c r="R216" t="str">
        <f>VLOOKUP($D216,metadata!$B$2:$S$451,15,FALSE)</f>
        <v/>
      </c>
      <c r="S216" t="str">
        <f>VLOOKUP($D216,metadata!$B$2:$S$451,16,FALSE)</f>
        <v/>
      </c>
      <c r="T216" t="str">
        <f>VLOOKUP($D216,metadata!$B$2:$S$451,17,FALSE)</f>
        <v/>
      </c>
      <c r="U216" t="str">
        <f>VLOOKUP($D216,metadata!$B$2:$S$451,18,FALSE)</f>
        <v/>
      </c>
      <c r="V216" t="str">
        <f>VLOOKUP($D216,metadata!$B$2:$Z$451,19,FALSE)</f>
        <v/>
      </c>
      <c r="W216" t="str">
        <f>VLOOKUP($D216,metadata!$B$2:$Z$451,20,FALSE)</f>
        <v/>
      </c>
      <c r="X216" t="str">
        <f>VLOOKUP($D216,metadata!$B$2:$Z$451,21,FALSE)</f>
        <v/>
      </c>
      <c r="Y216" t="str">
        <f>VLOOKUP($D216,metadata!$B$2:$Z$451,22,FALSE)</f>
        <v/>
      </c>
      <c r="Z216" t="str">
        <f>VLOOKUP($D216,metadata!$B$2:$Z$451,23,FALSE)</f>
        <v/>
      </c>
      <c r="AA216" t="str">
        <f>VLOOKUP($D216,metadata!$B$2:$Z$451,24,FALSE)</f>
        <v/>
      </c>
      <c r="AB216" t="str">
        <f>VLOOKUP($D216,metadata!$B$2:$Z$451,25,FALSE)</f>
        <v/>
      </c>
      <c r="AF216" t="str">
        <f t="shared" si="7"/>
        <v>NA</v>
      </c>
    </row>
    <row r="217" spans="1:32" hidden="1" x14ac:dyDescent="0.3">
      <c r="A217">
        <f>A216+metadata!J216</f>
        <v>1319</v>
      </c>
      <c r="B217" t="str">
        <f>metadata!B217</f>
        <v>31-Matsuyama2</v>
      </c>
      <c r="C217">
        <v>216</v>
      </c>
      <c r="D217" s="4" t="str">
        <f t="shared" si="6"/>
        <v>2-</v>
      </c>
      <c r="E217" t="str">
        <f>VLOOKUP($D217,metadata!$B$2:$S$451,2,FALSE)</f>
        <v>BRADSHAW, WE</v>
      </c>
      <c r="F217" t="str">
        <f>VLOOKUP($D217,metadata!$B$2:$S$451,3,FALSE)</f>
        <v>GEOGRAPHY OF PHOTOPERIODIC RESPONSE IN DIAPAUSING MOSQUITO</v>
      </c>
      <c r="G217" t="str">
        <f>VLOOKUP($D217,metadata!$B$2:$S$451,4,FALSE)</f>
        <v>10.1038/262384b0</v>
      </c>
      <c r="H217" t="str">
        <f>VLOOKUP($D217,metadata!$B$2:$S$451,5,FALSE)</f>
        <v>y-askfordata</v>
      </c>
      <c r="I217" t="str">
        <f>VLOOKUP($D217,metadata!$B$2:$S$451,6,FALSE)</f>
        <v>a</v>
      </c>
      <c r="J217" t="str">
        <f>VLOOKUP($D217,metadata!$B$2:$S$451,7,FALSE)</f>
        <v>i</v>
      </c>
      <c r="K217">
        <f>VLOOKUP($D217,metadata!$B$2:$S$451,8,FALSE)</f>
        <v>22</v>
      </c>
      <c r="L217">
        <f>VLOOKUP($D217,metadata!$B$2:$S$451,9,FALSE)</f>
        <v>16</v>
      </c>
      <c r="M217" t="str">
        <f>VLOOKUP($D217,metadata!$B$2:$S$451,10,FALSE)</f>
        <v/>
      </c>
      <c r="N217" t="str">
        <f>VLOOKUP($D217,metadata!$B$2:$S$451,11,FALSE)</f>
        <v>Wyeomyia smithii</v>
      </c>
      <c r="O217" t="str">
        <f>VLOOKUP($D217,metadata!$B$2:$S$451,12,FALSE)</f>
        <v>diptera</v>
      </c>
      <c r="P217" t="str">
        <f>VLOOKUP($D217,metadata!$B$2:$S$451,13,FALSE)</f>
        <v/>
      </c>
      <c r="Q217" t="str">
        <f>VLOOKUP($D217,metadata!$B$2:$S$451,14,FALSE)</f>
        <v/>
      </c>
      <c r="R217" t="str">
        <f>VLOOKUP($D217,metadata!$B$2:$S$451,15,FALSE)</f>
        <v/>
      </c>
      <c r="S217" t="str">
        <f>VLOOKUP($D217,metadata!$B$2:$S$451,16,FALSE)</f>
        <v/>
      </c>
      <c r="T217" t="str">
        <f>VLOOKUP($D217,metadata!$B$2:$S$451,17,FALSE)</f>
        <v/>
      </c>
      <c r="U217" t="str">
        <f>VLOOKUP($D217,metadata!$B$2:$S$451,18,FALSE)</f>
        <v/>
      </c>
      <c r="V217" t="str">
        <f>VLOOKUP($D217,metadata!$B$2:$Z$451,19,FALSE)</f>
        <v/>
      </c>
      <c r="W217" t="str">
        <f>VLOOKUP($D217,metadata!$B$2:$Z$451,20,FALSE)</f>
        <v/>
      </c>
      <c r="X217" t="str">
        <f>VLOOKUP($D217,metadata!$B$2:$Z$451,21,FALSE)</f>
        <v/>
      </c>
      <c r="Y217" t="str">
        <f>VLOOKUP($D217,metadata!$B$2:$Z$451,22,FALSE)</f>
        <v/>
      </c>
      <c r="Z217" t="str">
        <f>VLOOKUP($D217,metadata!$B$2:$Z$451,23,FALSE)</f>
        <v/>
      </c>
      <c r="AA217" t="str">
        <f>VLOOKUP($D217,metadata!$B$2:$Z$451,24,FALSE)</f>
        <v/>
      </c>
      <c r="AB217" t="str">
        <f>VLOOKUP($D217,metadata!$B$2:$Z$451,25,FALSE)</f>
        <v/>
      </c>
      <c r="AF217" t="str">
        <f t="shared" si="7"/>
        <v>NA</v>
      </c>
    </row>
    <row r="218" spans="1:32" hidden="1" x14ac:dyDescent="0.3">
      <c r="A218">
        <f>A217+metadata!J217</f>
        <v>1322</v>
      </c>
      <c r="B218" t="str">
        <f>metadata!B218</f>
        <v>31-Matsuyama1</v>
      </c>
      <c r="C218">
        <v>217</v>
      </c>
      <c r="D218" s="4" t="str">
        <f t="shared" si="6"/>
        <v>2-</v>
      </c>
      <c r="E218" t="str">
        <f>VLOOKUP($D218,metadata!$B$2:$S$451,2,FALSE)</f>
        <v>BRADSHAW, WE</v>
      </c>
      <c r="F218" t="str">
        <f>VLOOKUP($D218,metadata!$B$2:$S$451,3,FALSE)</f>
        <v>GEOGRAPHY OF PHOTOPERIODIC RESPONSE IN DIAPAUSING MOSQUITO</v>
      </c>
      <c r="G218" t="str">
        <f>VLOOKUP($D218,metadata!$B$2:$S$451,4,FALSE)</f>
        <v>10.1038/262384b0</v>
      </c>
      <c r="H218" t="str">
        <f>VLOOKUP($D218,metadata!$B$2:$S$451,5,FALSE)</f>
        <v>y-askfordata</v>
      </c>
      <c r="I218" t="str">
        <f>VLOOKUP($D218,metadata!$B$2:$S$451,6,FALSE)</f>
        <v>a</v>
      </c>
      <c r="J218" t="str">
        <f>VLOOKUP($D218,metadata!$B$2:$S$451,7,FALSE)</f>
        <v>i</v>
      </c>
      <c r="K218">
        <f>VLOOKUP($D218,metadata!$B$2:$S$451,8,FALSE)</f>
        <v>22</v>
      </c>
      <c r="L218">
        <f>VLOOKUP($D218,metadata!$B$2:$S$451,9,FALSE)</f>
        <v>16</v>
      </c>
      <c r="M218" t="str">
        <f>VLOOKUP($D218,metadata!$B$2:$S$451,10,FALSE)</f>
        <v/>
      </c>
      <c r="N218" t="str">
        <f>VLOOKUP($D218,metadata!$B$2:$S$451,11,FALSE)</f>
        <v>Wyeomyia smithii</v>
      </c>
      <c r="O218" t="str">
        <f>VLOOKUP($D218,metadata!$B$2:$S$451,12,FALSE)</f>
        <v>diptera</v>
      </c>
      <c r="P218" t="str">
        <f>VLOOKUP($D218,metadata!$B$2:$S$451,13,FALSE)</f>
        <v/>
      </c>
      <c r="Q218" t="str">
        <f>VLOOKUP($D218,metadata!$B$2:$S$451,14,FALSE)</f>
        <v/>
      </c>
      <c r="R218" t="str">
        <f>VLOOKUP($D218,metadata!$B$2:$S$451,15,FALSE)</f>
        <v/>
      </c>
      <c r="S218" t="str">
        <f>VLOOKUP($D218,metadata!$B$2:$S$451,16,FALSE)</f>
        <v/>
      </c>
      <c r="T218" t="str">
        <f>VLOOKUP($D218,metadata!$B$2:$S$451,17,FALSE)</f>
        <v/>
      </c>
      <c r="U218" t="str">
        <f>VLOOKUP($D218,metadata!$B$2:$S$451,18,FALSE)</f>
        <v/>
      </c>
      <c r="V218" t="str">
        <f>VLOOKUP($D218,metadata!$B$2:$Z$451,19,FALSE)</f>
        <v/>
      </c>
      <c r="W218" t="str">
        <f>VLOOKUP($D218,metadata!$B$2:$Z$451,20,FALSE)</f>
        <v/>
      </c>
      <c r="X218" t="str">
        <f>VLOOKUP($D218,metadata!$B$2:$Z$451,21,FALSE)</f>
        <v/>
      </c>
      <c r="Y218" t="str">
        <f>VLOOKUP($D218,metadata!$B$2:$Z$451,22,FALSE)</f>
        <v/>
      </c>
      <c r="Z218" t="str">
        <f>VLOOKUP($D218,metadata!$B$2:$Z$451,23,FALSE)</f>
        <v/>
      </c>
      <c r="AA218" t="str">
        <f>VLOOKUP($D218,metadata!$B$2:$Z$451,24,FALSE)</f>
        <v/>
      </c>
      <c r="AB218" t="str">
        <f>VLOOKUP($D218,metadata!$B$2:$Z$451,25,FALSE)</f>
        <v/>
      </c>
      <c r="AF218" t="str">
        <f t="shared" si="7"/>
        <v>NA</v>
      </c>
    </row>
    <row r="219" spans="1:32" hidden="1" x14ac:dyDescent="0.3">
      <c r="A219">
        <f>A218+metadata!J218</f>
        <v>1325</v>
      </c>
      <c r="B219" t="str">
        <f>metadata!B219</f>
        <v>32-He</v>
      </c>
      <c r="C219">
        <v>218</v>
      </c>
      <c r="D219" s="4" t="str">
        <f t="shared" si="6"/>
        <v>2-</v>
      </c>
      <c r="E219" t="str">
        <f>VLOOKUP($D219,metadata!$B$2:$S$451,2,FALSE)</f>
        <v>BRADSHAW, WE</v>
      </c>
      <c r="F219" t="str">
        <f>VLOOKUP($D219,metadata!$B$2:$S$451,3,FALSE)</f>
        <v>GEOGRAPHY OF PHOTOPERIODIC RESPONSE IN DIAPAUSING MOSQUITO</v>
      </c>
      <c r="G219" t="str">
        <f>VLOOKUP($D219,metadata!$B$2:$S$451,4,FALSE)</f>
        <v>10.1038/262384b0</v>
      </c>
      <c r="H219" t="str">
        <f>VLOOKUP($D219,metadata!$B$2:$S$451,5,FALSE)</f>
        <v>y-askfordata</v>
      </c>
      <c r="I219" t="str">
        <f>VLOOKUP($D219,metadata!$B$2:$S$451,6,FALSE)</f>
        <v>a</v>
      </c>
      <c r="J219" t="str">
        <f>VLOOKUP($D219,metadata!$B$2:$S$451,7,FALSE)</f>
        <v>i</v>
      </c>
      <c r="K219">
        <f>VLOOKUP($D219,metadata!$B$2:$S$451,8,FALSE)</f>
        <v>22</v>
      </c>
      <c r="L219">
        <f>VLOOKUP($D219,metadata!$B$2:$S$451,9,FALSE)</f>
        <v>16</v>
      </c>
      <c r="M219" t="str">
        <f>VLOOKUP($D219,metadata!$B$2:$S$451,10,FALSE)</f>
        <v/>
      </c>
      <c r="N219" t="str">
        <f>VLOOKUP($D219,metadata!$B$2:$S$451,11,FALSE)</f>
        <v>Wyeomyia smithii</v>
      </c>
      <c r="O219" t="str">
        <f>VLOOKUP($D219,metadata!$B$2:$S$451,12,FALSE)</f>
        <v>diptera</v>
      </c>
      <c r="P219" t="str">
        <f>VLOOKUP($D219,metadata!$B$2:$S$451,13,FALSE)</f>
        <v/>
      </c>
      <c r="Q219" t="str">
        <f>VLOOKUP($D219,metadata!$B$2:$S$451,14,FALSE)</f>
        <v/>
      </c>
      <c r="R219" t="str">
        <f>VLOOKUP($D219,metadata!$B$2:$S$451,15,FALSE)</f>
        <v/>
      </c>
      <c r="S219" t="str">
        <f>VLOOKUP($D219,metadata!$B$2:$S$451,16,FALSE)</f>
        <v/>
      </c>
      <c r="T219" t="str">
        <f>VLOOKUP($D219,metadata!$B$2:$S$451,17,FALSE)</f>
        <v/>
      </c>
      <c r="U219" t="str">
        <f>VLOOKUP($D219,metadata!$B$2:$S$451,18,FALSE)</f>
        <v/>
      </c>
      <c r="V219" t="str">
        <f>VLOOKUP($D219,metadata!$B$2:$Z$451,19,FALSE)</f>
        <v/>
      </c>
      <c r="W219" t="str">
        <f>VLOOKUP($D219,metadata!$B$2:$Z$451,20,FALSE)</f>
        <v/>
      </c>
      <c r="X219" t="str">
        <f>VLOOKUP($D219,metadata!$B$2:$Z$451,21,FALSE)</f>
        <v/>
      </c>
      <c r="Y219" t="str">
        <f>VLOOKUP($D219,metadata!$B$2:$Z$451,22,FALSE)</f>
        <v/>
      </c>
      <c r="Z219" t="str">
        <f>VLOOKUP($D219,metadata!$B$2:$Z$451,23,FALSE)</f>
        <v/>
      </c>
      <c r="AA219" t="str">
        <f>VLOOKUP($D219,metadata!$B$2:$Z$451,24,FALSE)</f>
        <v/>
      </c>
      <c r="AB219" t="str">
        <f>VLOOKUP($D219,metadata!$B$2:$Z$451,25,FALSE)</f>
        <v/>
      </c>
      <c r="AF219" t="str">
        <f t="shared" si="7"/>
        <v>NA</v>
      </c>
    </row>
    <row r="220" spans="1:32" hidden="1" x14ac:dyDescent="0.3">
      <c r="A220">
        <f>A219+metadata!J219</f>
        <v>1325</v>
      </c>
      <c r="B220" t="str">
        <f>metadata!B220</f>
        <v>32-Ku</v>
      </c>
      <c r="C220">
        <v>219</v>
      </c>
      <c r="D220" s="4" t="str">
        <f t="shared" si="6"/>
        <v>2-</v>
      </c>
      <c r="E220" t="str">
        <f>VLOOKUP($D220,metadata!$B$2:$S$451,2,FALSE)</f>
        <v>BRADSHAW, WE</v>
      </c>
      <c r="F220" t="str">
        <f>VLOOKUP($D220,metadata!$B$2:$S$451,3,FALSE)</f>
        <v>GEOGRAPHY OF PHOTOPERIODIC RESPONSE IN DIAPAUSING MOSQUITO</v>
      </c>
      <c r="G220" t="str">
        <f>VLOOKUP($D220,metadata!$B$2:$S$451,4,FALSE)</f>
        <v>10.1038/262384b0</v>
      </c>
      <c r="H220" t="str">
        <f>VLOOKUP($D220,metadata!$B$2:$S$451,5,FALSE)</f>
        <v>y-askfordata</v>
      </c>
      <c r="I220" t="str">
        <f>VLOOKUP($D220,metadata!$B$2:$S$451,6,FALSE)</f>
        <v>a</v>
      </c>
      <c r="J220" t="str">
        <f>VLOOKUP($D220,metadata!$B$2:$S$451,7,FALSE)</f>
        <v>i</v>
      </c>
      <c r="K220">
        <f>VLOOKUP($D220,metadata!$B$2:$S$451,8,FALSE)</f>
        <v>22</v>
      </c>
      <c r="L220">
        <f>VLOOKUP($D220,metadata!$B$2:$S$451,9,FALSE)</f>
        <v>16</v>
      </c>
      <c r="M220" t="str">
        <f>VLOOKUP($D220,metadata!$B$2:$S$451,10,FALSE)</f>
        <v/>
      </c>
      <c r="N220" t="str">
        <f>VLOOKUP($D220,metadata!$B$2:$S$451,11,FALSE)</f>
        <v>Wyeomyia smithii</v>
      </c>
      <c r="O220" t="str">
        <f>VLOOKUP($D220,metadata!$B$2:$S$451,12,FALSE)</f>
        <v>diptera</v>
      </c>
      <c r="P220" t="str">
        <f>VLOOKUP($D220,metadata!$B$2:$S$451,13,FALSE)</f>
        <v/>
      </c>
      <c r="Q220" t="str">
        <f>VLOOKUP($D220,metadata!$B$2:$S$451,14,FALSE)</f>
        <v/>
      </c>
      <c r="R220" t="str">
        <f>VLOOKUP($D220,metadata!$B$2:$S$451,15,FALSE)</f>
        <v/>
      </c>
      <c r="S220" t="str">
        <f>VLOOKUP($D220,metadata!$B$2:$S$451,16,FALSE)</f>
        <v/>
      </c>
      <c r="T220" t="str">
        <f>VLOOKUP($D220,metadata!$B$2:$S$451,17,FALSE)</f>
        <v/>
      </c>
      <c r="U220" t="str">
        <f>VLOOKUP($D220,metadata!$B$2:$S$451,18,FALSE)</f>
        <v/>
      </c>
      <c r="V220" t="str">
        <f>VLOOKUP($D220,metadata!$B$2:$Z$451,19,FALSE)</f>
        <v/>
      </c>
      <c r="W220" t="str">
        <f>VLOOKUP($D220,metadata!$B$2:$Z$451,20,FALSE)</f>
        <v/>
      </c>
      <c r="X220" t="str">
        <f>VLOOKUP($D220,metadata!$B$2:$Z$451,21,FALSE)</f>
        <v/>
      </c>
      <c r="Y220" t="str">
        <f>VLOOKUP($D220,metadata!$B$2:$Z$451,22,FALSE)</f>
        <v/>
      </c>
      <c r="Z220" t="str">
        <f>VLOOKUP($D220,metadata!$B$2:$Z$451,23,FALSE)</f>
        <v/>
      </c>
      <c r="AA220" t="str">
        <f>VLOOKUP($D220,metadata!$B$2:$Z$451,24,FALSE)</f>
        <v/>
      </c>
      <c r="AB220" t="str">
        <f>VLOOKUP($D220,metadata!$B$2:$Z$451,25,FALSE)</f>
        <v/>
      </c>
      <c r="AF220" t="str">
        <f t="shared" si="7"/>
        <v>NA</v>
      </c>
    </row>
    <row r="221" spans="1:32" hidden="1" x14ac:dyDescent="0.3">
      <c r="A221">
        <f>A220+metadata!J220</f>
        <v>1325</v>
      </c>
      <c r="B221" t="str">
        <f>metadata!B221</f>
        <v>32-Ou</v>
      </c>
      <c r="C221">
        <v>220</v>
      </c>
      <c r="D221" s="4" t="str">
        <f t="shared" si="6"/>
        <v>2-</v>
      </c>
      <c r="E221" t="str">
        <f>VLOOKUP($D221,metadata!$B$2:$S$451,2,FALSE)</f>
        <v>BRADSHAW, WE</v>
      </c>
      <c r="F221" t="str">
        <f>VLOOKUP($D221,metadata!$B$2:$S$451,3,FALSE)</f>
        <v>GEOGRAPHY OF PHOTOPERIODIC RESPONSE IN DIAPAUSING MOSQUITO</v>
      </c>
      <c r="G221" t="str">
        <f>VLOOKUP($D221,metadata!$B$2:$S$451,4,FALSE)</f>
        <v>10.1038/262384b0</v>
      </c>
      <c r="H221" t="str">
        <f>VLOOKUP($D221,metadata!$B$2:$S$451,5,FALSE)</f>
        <v>y-askfordata</v>
      </c>
      <c r="I221" t="str">
        <f>VLOOKUP($D221,metadata!$B$2:$S$451,6,FALSE)</f>
        <v>a</v>
      </c>
      <c r="J221" t="str">
        <f>VLOOKUP($D221,metadata!$B$2:$S$451,7,FALSE)</f>
        <v>i</v>
      </c>
      <c r="K221">
        <f>VLOOKUP($D221,metadata!$B$2:$S$451,8,FALSE)</f>
        <v>22</v>
      </c>
      <c r="L221">
        <f>VLOOKUP($D221,metadata!$B$2:$S$451,9,FALSE)</f>
        <v>16</v>
      </c>
      <c r="M221" t="str">
        <f>VLOOKUP($D221,metadata!$B$2:$S$451,10,FALSE)</f>
        <v/>
      </c>
      <c r="N221" t="str">
        <f>VLOOKUP($D221,metadata!$B$2:$S$451,11,FALSE)</f>
        <v>Wyeomyia smithii</v>
      </c>
      <c r="O221" t="str">
        <f>VLOOKUP($D221,metadata!$B$2:$S$451,12,FALSE)</f>
        <v>diptera</v>
      </c>
      <c r="P221" t="str">
        <f>VLOOKUP($D221,metadata!$B$2:$S$451,13,FALSE)</f>
        <v/>
      </c>
      <c r="Q221" t="str">
        <f>VLOOKUP($D221,metadata!$B$2:$S$451,14,FALSE)</f>
        <v/>
      </c>
      <c r="R221" t="str">
        <f>VLOOKUP($D221,metadata!$B$2:$S$451,15,FALSE)</f>
        <v/>
      </c>
      <c r="S221" t="str">
        <f>VLOOKUP($D221,metadata!$B$2:$S$451,16,FALSE)</f>
        <v/>
      </c>
      <c r="T221" t="str">
        <f>VLOOKUP($D221,metadata!$B$2:$S$451,17,FALSE)</f>
        <v/>
      </c>
      <c r="U221" t="str">
        <f>VLOOKUP($D221,metadata!$B$2:$S$451,18,FALSE)</f>
        <v/>
      </c>
      <c r="V221" t="str">
        <f>VLOOKUP($D221,metadata!$B$2:$Z$451,19,FALSE)</f>
        <v/>
      </c>
      <c r="W221" t="str">
        <f>VLOOKUP($D221,metadata!$B$2:$Z$451,20,FALSE)</f>
        <v/>
      </c>
      <c r="X221" t="str">
        <f>VLOOKUP($D221,metadata!$B$2:$Z$451,21,FALSE)</f>
        <v/>
      </c>
      <c r="Y221" t="str">
        <f>VLOOKUP($D221,metadata!$B$2:$Z$451,22,FALSE)</f>
        <v/>
      </c>
      <c r="Z221" t="str">
        <f>VLOOKUP($D221,metadata!$B$2:$Z$451,23,FALSE)</f>
        <v/>
      </c>
      <c r="AA221" t="str">
        <f>VLOOKUP($D221,metadata!$B$2:$Z$451,24,FALSE)</f>
        <v/>
      </c>
      <c r="AB221" t="str">
        <f>VLOOKUP($D221,metadata!$B$2:$Z$451,25,FALSE)</f>
        <v/>
      </c>
      <c r="AF221" t="str">
        <f t="shared" si="7"/>
        <v>NA</v>
      </c>
    </row>
    <row r="222" spans="1:32" hidden="1" x14ac:dyDescent="0.3">
      <c r="A222">
        <f>A221+metadata!J221</f>
        <v>1325</v>
      </c>
      <c r="B222" t="str">
        <f>metadata!B222</f>
        <v>32-IV</v>
      </c>
      <c r="C222">
        <v>221</v>
      </c>
      <c r="D222" s="4" t="str">
        <f t="shared" si="6"/>
        <v>2-</v>
      </c>
      <c r="E222" t="str">
        <f>VLOOKUP($D222,metadata!$B$2:$S$451,2,FALSE)</f>
        <v>BRADSHAW, WE</v>
      </c>
      <c r="F222" t="str">
        <f>VLOOKUP($D222,metadata!$B$2:$S$451,3,FALSE)</f>
        <v>GEOGRAPHY OF PHOTOPERIODIC RESPONSE IN DIAPAUSING MOSQUITO</v>
      </c>
      <c r="G222" t="str">
        <f>VLOOKUP($D222,metadata!$B$2:$S$451,4,FALSE)</f>
        <v>10.1038/262384b0</v>
      </c>
      <c r="H222" t="str">
        <f>VLOOKUP($D222,metadata!$B$2:$S$451,5,FALSE)</f>
        <v>y-askfordata</v>
      </c>
      <c r="I222" t="str">
        <f>VLOOKUP($D222,metadata!$B$2:$S$451,6,FALSE)</f>
        <v>a</v>
      </c>
      <c r="J222" t="str">
        <f>VLOOKUP($D222,metadata!$B$2:$S$451,7,FALSE)</f>
        <v>i</v>
      </c>
      <c r="K222">
        <f>VLOOKUP($D222,metadata!$B$2:$S$451,8,FALSE)</f>
        <v>22</v>
      </c>
      <c r="L222">
        <f>VLOOKUP($D222,metadata!$B$2:$S$451,9,FALSE)</f>
        <v>16</v>
      </c>
      <c r="M222" t="str">
        <f>VLOOKUP($D222,metadata!$B$2:$S$451,10,FALSE)</f>
        <v/>
      </c>
      <c r="N222" t="str">
        <f>VLOOKUP($D222,metadata!$B$2:$S$451,11,FALSE)</f>
        <v>Wyeomyia smithii</v>
      </c>
      <c r="O222" t="str">
        <f>VLOOKUP($D222,metadata!$B$2:$S$451,12,FALSE)</f>
        <v>diptera</v>
      </c>
      <c r="P222" t="str">
        <f>VLOOKUP($D222,metadata!$B$2:$S$451,13,FALSE)</f>
        <v/>
      </c>
      <c r="Q222" t="str">
        <f>VLOOKUP($D222,metadata!$B$2:$S$451,14,FALSE)</f>
        <v/>
      </c>
      <c r="R222" t="str">
        <f>VLOOKUP($D222,metadata!$B$2:$S$451,15,FALSE)</f>
        <v/>
      </c>
      <c r="S222" t="str">
        <f>VLOOKUP($D222,metadata!$B$2:$S$451,16,FALSE)</f>
        <v/>
      </c>
      <c r="T222" t="str">
        <f>VLOOKUP($D222,metadata!$B$2:$S$451,17,FALSE)</f>
        <v/>
      </c>
      <c r="U222" t="str">
        <f>VLOOKUP($D222,metadata!$B$2:$S$451,18,FALSE)</f>
        <v/>
      </c>
      <c r="V222" t="str">
        <f>VLOOKUP($D222,metadata!$B$2:$Z$451,19,FALSE)</f>
        <v/>
      </c>
      <c r="W222" t="str">
        <f>VLOOKUP($D222,metadata!$B$2:$Z$451,20,FALSE)</f>
        <v/>
      </c>
      <c r="X222" t="str">
        <f>VLOOKUP($D222,metadata!$B$2:$Z$451,21,FALSE)</f>
        <v/>
      </c>
      <c r="Y222" t="str">
        <f>VLOOKUP($D222,metadata!$B$2:$Z$451,22,FALSE)</f>
        <v/>
      </c>
      <c r="Z222" t="str">
        <f>VLOOKUP($D222,metadata!$B$2:$Z$451,23,FALSE)</f>
        <v/>
      </c>
      <c r="AA222" t="str">
        <f>VLOOKUP($D222,metadata!$B$2:$Z$451,24,FALSE)</f>
        <v/>
      </c>
      <c r="AB222" t="str">
        <f>VLOOKUP($D222,metadata!$B$2:$Z$451,25,FALSE)</f>
        <v/>
      </c>
      <c r="AF222" t="str">
        <f t="shared" si="7"/>
        <v>NA</v>
      </c>
    </row>
    <row r="223" spans="1:32" hidden="1" x14ac:dyDescent="0.3">
      <c r="A223">
        <f>A222+metadata!J222</f>
        <v>1325</v>
      </c>
      <c r="B223" t="str">
        <f>metadata!B223</f>
        <v>32-HA</v>
      </c>
      <c r="C223">
        <v>222</v>
      </c>
      <c r="D223" s="4" t="str">
        <f t="shared" si="6"/>
        <v>2-</v>
      </c>
      <c r="E223" t="str">
        <f>VLOOKUP($D223,metadata!$B$2:$S$451,2,FALSE)</f>
        <v>BRADSHAW, WE</v>
      </c>
      <c r="F223" t="str">
        <f>VLOOKUP($D223,metadata!$B$2:$S$451,3,FALSE)</f>
        <v>GEOGRAPHY OF PHOTOPERIODIC RESPONSE IN DIAPAUSING MOSQUITO</v>
      </c>
      <c r="G223" t="str">
        <f>VLOOKUP($D223,metadata!$B$2:$S$451,4,FALSE)</f>
        <v>10.1038/262384b0</v>
      </c>
      <c r="H223" t="str">
        <f>VLOOKUP($D223,metadata!$B$2:$S$451,5,FALSE)</f>
        <v>y-askfordata</v>
      </c>
      <c r="I223" t="str">
        <f>VLOOKUP($D223,metadata!$B$2:$S$451,6,FALSE)</f>
        <v>a</v>
      </c>
      <c r="J223" t="str">
        <f>VLOOKUP($D223,metadata!$B$2:$S$451,7,FALSE)</f>
        <v>i</v>
      </c>
      <c r="K223">
        <f>VLOOKUP($D223,metadata!$B$2:$S$451,8,FALSE)</f>
        <v>22</v>
      </c>
      <c r="L223">
        <f>VLOOKUP($D223,metadata!$B$2:$S$451,9,FALSE)</f>
        <v>16</v>
      </c>
      <c r="M223" t="str">
        <f>VLOOKUP($D223,metadata!$B$2:$S$451,10,FALSE)</f>
        <v/>
      </c>
      <c r="N223" t="str">
        <f>VLOOKUP($D223,metadata!$B$2:$S$451,11,FALSE)</f>
        <v>Wyeomyia smithii</v>
      </c>
      <c r="O223" t="str">
        <f>VLOOKUP($D223,metadata!$B$2:$S$451,12,FALSE)</f>
        <v>diptera</v>
      </c>
      <c r="P223" t="str">
        <f>VLOOKUP($D223,metadata!$B$2:$S$451,13,FALSE)</f>
        <v/>
      </c>
      <c r="Q223" t="str">
        <f>VLOOKUP($D223,metadata!$B$2:$S$451,14,FALSE)</f>
        <v/>
      </c>
      <c r="R223" t="str">
        <f>VLOOKUP($D223,metadata!$B$2:$S$451,15,FALSE)</f>
        <v/>
      </c>
      <c r="S223" t="str">
        <f>VLOOKUP($D223,metadata!$B$2:$S$451,16,FALSE)</f>
        <v/>
      </c>
      <c r="T223" t="str">
        <f>VLOOKUP($D223,metadata!$B$2:$S$451,17,FALSE)</f>
        <v/>
      </c>
      <c r="U223" t="str">
        <f>VLOOKUP($D223,metadata!$B$2:$S$451,18,FALSE)</f>
        <v/>
      </c>
      <c r="V223" t="str">
        <f>VLOOKUP($D223,metadata!$B$2:$Z$451,19,FALSE)</f>
        <v/>
      </c>
      <c r="W223" t="str">
        <f>VLOOKUP($D223,metadata!$B$2:$Z$451,20,FALSE)</f>
        <v/>
      </c>
      <c r="X223" t="str">
        <f>VLOOKUP($D223,metadata!$B$2:$Z$451,21,FALSE)</f>
        <v/>
      </c>
      <c r="Y223" t="str">
        <f>VLOOKUP($D223,metadata!$B$2:$Z$451,22,FALSE)</f>
        <v/>
      </c>
      <c r="Z223" t="str">
        <f>VLOOKUP($D223,metadata!$B$2:$Z$451,23,FALSE)</f>
        <v/>
      </c>
      <c r="AA223" t="str">
        <f>VLOOKUP($D223,metadata!$B$2:$Z$451,24,FALSE)</f>
        <v/>
      </c>
      <c r="AB223" t="str">
        <f>VLOOKUP($D223,metadata!$B$2:$Z$451,25,FALSE)</f>
        <v/>
      </c>
      <c r="AF223" t="str">
        <f t="shared" si="7"/>
        <v>NA</v>
      </c>
    </row>
    <row r="224" spans="1:32" hidden="1" x14ac:dyDescent="0.3">
      <c r="A224">
        <f>A223+metadata!J223</f>
        <v>1325</v>
      </c>
      <c r="B224" t="str">
        <f>metadata!B224</f>
        <v>32-VA</v>
      </c>
      <c r="C224">
        <v>223</v>
      </c>
      <c r="D224" s="4" t="str">
        <f t="shared" si="6"/>
        <v>2-</v>
      </c>
      <c r="E224" t="str">
        <f>VLOOKUP($D224,metadata!$B$2:$S$451,2,FALSE)</f>
        <v>BRADSHAW, WE</v>
      </c>
      <c r="F224" t="str">
        <f>VLOOKUP($D224,metadata!$B$2:$S$451,3,FALSE)</f>
        <v>GEOGRAPHY OF PHOTOPERIODIC RESPONSE IN DIAPAUSING MOSQUITO</v>
      </c>
      <c r="G224" t="str">
        <f>VLOOKUP($D224,metadata!$B$2:$S$451,4,FALSE)</f>
        <v>10.1038/262384b0</v>
      </c>
      <c r="H224" t="str">
        <f>VLOOKUP($D224,metadata!$B$2:$S$451,5,FALSE)</f>
        <v>y-askfordata</v>
      </c>
      <c r="I224" t="str">
        <f>VLOOKUP($D224,metadata!$B$2:$S$451,6,FALSE)</f>
        <v>a</v>
      </c>
      <c r="J224" t="str">
        <f>VLOOKUP($D224,metadata!$B$2:$S$451,7,FALSE)</f>
        <v>i</v>
      </c>
      <c r="K224">
        <f>VLOOKUP($D224,metadata!$B$2:$S$451,8,FALSE)</f>
        <v>22</v>
      </c>
      <c r="L224">
        <f>VLOOKUP($D224,metadata!$B$2:$S$451,9,FALSE)</f>
        <v>16</v>
      </c>
      <c r="M224" t="str">
        <f>VLOOKUP($D224,metadata!$B$2:$S$451,10,FALSE)</f>
        <v/>
      </c>
      <c r="N224" t="str">
        <f>VLOOKUP($D224,metadata!$B$2:$S$451,11,FALSE)</f>
        <v>Wyeomyia smithii</v>
      </c>
      <c r="O224" t="str">
        <f>VLOOKUP($D224,metadata!$B$2:$S$451,12,FALSE)</f>
        <v>diptera</v>
      </c>
      <c r="P224" t="str">
        <f>VLOOKUP($D224,metadata!$B$2:$S$451,13,FALSE)</f>
        <v/>
      </c>
      <c r="Q224" t="str">
        <f>VLOOKUP($D224,metadata!$B$2:$S$451,14,FALSE)</f>
        <v/>
      </c>
      <c r="R224" t="str">
        <f>VLOOKUP($D224,metadata!$B$2:$S$451,15,FALSE)</f>
        <v/>
      </c>
      <c r="S224" t="str">
        <f>VLOOKUP($D224,metadata!$B$2:$S$451,16,FALSE)</f>
        <v/>
      </c>
      <c r="T224" t="str">
        <f>VLOOKUP($D224,metadata!$B$2:$S$451,17,FALSE)</f>
        <v/>
      </c>
      <c r="U224" t="str">
        <f>VLOOKUP($D224,metadata!$B$2:$S$451,18,FALSE)</f>
        <v/>
      </c>
      <c r="V224" t="str">
        <f>VLOOKUP($D224,metadata!$B$2:$Z$451,19,FALSE)</f>
        <v/>
      </c>
      <c r="W224" t="str">
        <f>VLOOKUP($D224,metadata!$B$2:$Z$451,20,FALSE)</f>
        <v/>
      </c>
      <c r="X224" t="str">
        <f>VLOOKUP($D224,metadata!$B$2:$Z$451,21,FALSE)</f>
        <v/>
      </c>
      <c r="Y224" t="str">
        <f>VLOOKUP($D224,metadata!$B$2:$Z$451,22,FALSE)</f>
        <v/>
      </c>
      <c r="Z224" t="str">
        <f>VLOOKUP($D224,metadata!$B$2:$Z$451,23,FALSE)</f>
        <v/>
      </c>
      <c r="AA224" t="str">
        <f>VLOOKUP($D224,metadata!$B$2:$Z$451,24,FALSE)</f>
        <v/>
      </c>
      <c r="AB224" t="str">
        <f>VLOOKUP($D224,metadata!$B$2:$Z$451,25,FALSE)</f>
        <v/>
      </c>
      <c r="AF224" t="str">
        <f t="shared" si="7"/>
        <v>NA</v>
      </c>
    </row>
    <row r="225" spans="1:32" hidden="1" x14ac:dyDescent="0.3">
      <c r="A225">
        <f>A224+metadata!J224</f>
        <v>1325</v>
      </c>
      <c r="B225" t="str">
        <f>metadata!B225</f>
        <v>32-Ze</v>
      </c>
      <c r="C225">
        <v>224</v>
      </c>
      <c r="D225" s="4" t="str">
        <f t="shared" si="6"/>
        <v>2-</v>
      </c>
      <c r="E225" t="str">
        <f>VLOOKUP($D225,metadata!$B$2:$S$451,2,FALSE)</f>
        <v>BRADSHAW, WE</v>
      </c>
      <c r="F225" t="str">
        <f>VLOOKUP($D225,metadata!$B$2:$S$451,3,FALSE)</f>
        <v>GEOGRAPHY OF PHOTOPERIODIC RESPONSE IN DIAPAUSING MOSQUITO</v>
      </c>
      <c r="G225" t="str">
        <f>VLOOKUP($D225,metadata!$B$2:$S$451,4,FALSE)</f>
        <v>10.1038/262384b0</v>
      </c>
      <c r="H225" t="str">
        <f>VLOOKUP($D225,metadata!$B$2:$S$451,5,FALSE)</f>
        <v>y-askfordata</v>
      </c>
      <c r="I225" t="str">
        <f>VLOOKUP($D225,metadata!$B$2:$S$451,6,FALSE)</f>
        <v>a</v>
      </c>
      <c r="J225" t="str">
        <f>VLOOKUP($D225,metadata!$B$2:$S$451,7,FALSE)</f>
        <v>i</v>
      </c>
      <c r="K225">
        <f>VLOOKUP($D225,metadata!$B$2:$S$451,8,FALSE)</f>
        <v>22</v>
      </c>
      <c r="L225">
        <f>VLOOKUP($D225,metadata!$B$2:$S$451,9,FALSE)</f>
        <v>16</v>
      </c>
      <c r="M225" t="str">
        <f>VLOOKUP($D225,metadata!$B$2:$S$451,10,FALSE)</f>
        <v/>
      </c>
      <c r="N225" t="str">
        <f>VLOOKUP($D225,metadata!$B$2:$S$451,11,FALSE)</f>
        <v>Wyeomyia smithii</v>
      </c>
      <c r="O225" t="str">
        <f>VLOOKUP($D225,metadata!$B$2:$S$451,12,FALSE)</f>
        <v>diptera</v>
      </c>
      <c r="P225" t="str">
        <f>VLOOKUP($D225,metadata!$B$2:$S$451,13,FALSE)</f>
        <v/>
      </c>
      <c r="Q225" t="str">
        <f>VLOOKUP($D225,metadata!$B$2:$S$451,14,FALSE)</f>
        <v/>
      </c>
      <c r="R225" t="str">
        <f>VLOOKUP($D225,metadata!$B$2:$S$451,15,FALSE)</f>
        <v/>
      </c>
      <c r="S225" t="str">
        <f>VLOOKUP($D225,metadata!$B$2:$S$451,16,FALSE)</f>
        <v/>
      </c>
      <c r="T225" t="str">
        <f>VLOOKUP($D225,metadata!$B$2:$S$451,17,FALSE)</f>
        <v/>
      </c>
      <c r="U225" t="str">
        <f>VLOOKUP($D225,metadata!$B$2:$S$451,18,FALSE)</f>
        <v/>
      </c>
      <c r="V225" t="str">
        <f>VLOOKUP($D225,metadata!$B$2:$Z$451,19,FALSE)</f>
        <v/>
      </c>
      <c r="W225" t="str">
        <f>VLOOKUP($D225,metadata!$B$2:$Z$451,20,FALSE)</f>
        <v/>
      </c>
      <c r="X225" t="str">
        <f>VLOOKUP($D225,metadata!$B$2:$Z$451,21,FALSE)</f>
        <v/>
      </c>
      <c r="Y225" t="str">
        <f>VLOOKUP($D225,metadata!$B$2:$Z$451,22,FALSE)</f>
        <v/>
      </c>
      <c r="Z225" t="str">
        <f>VLOOKUP($D225,metadata!$B$2:$Z$451,23,FALSE)</f>
        <v/>
      </c>
      <c r="AA225" t="str">
        <f>VLOOKUP($D225,metadata!$B$2:$Z$451,24,FALSE)</f>
        <v/>
      </c>
      <c r="AB225" t="str">
        <f>VLOOKUP($D225,metadata!$B$2:$Z$451,25,FALSE)</f>
        <v/>
      </c>
      <c r="AF225" t="str">
        <f t="shared" si="7"/>
        <v>NA</v>
      </c>
    </row>
    <row r="226" spans="1:32" hidden="1" x14ac:dyDescent="0.3">
      <c r="A226">
        <f>A225+metadata!J225</f>
        <v>1325</v>
      </c>
      <c r="B226" t="str">
        <f>metadata!B226</f>
        <v>32-Ro</v>
      </c>
      <c r="C226">
        <v>225</v>
      </c>
      <c r="D226" s="4" t="str">
        <f t="shared" si="6"/>
        <v>2-</v>
      </c>
      <c r="E226" t="str">
        <f>VLOOKUP($D226,metadata!$B$2:$S$451,2,FALSE)</f>
        <v>BRADSHAW, WE</v>
      </c>
      <c r="F226" t="str">
        <f>VLOOKUP($D226,metadata!$B$2:$S$451,3,FALSE)</f>
        <v>GEOGRAPHY OF PHOTOPERIODIC RESPONSE IN DIAPAUSING MOSQUITO</v>
      </c>
      <c r="G226" t="str">
        <f>VLOOKUP($D226,metadata!$B$2:$S$451,4,FALSE)</f>
        <v>10.1038/262384b0</v>
      </c>
      <c r="H226" t="str">
        <f>VLOOKUP($D226,metadata!$B$2:$S$451,5,FALSE)</f>
        <v>y-askfordata</v>
      </c>
      <c r="I226" t="str">
        <f>VLOOKUP($D226,metadata!$B$2:$S$451,6,FALSE)</f>
        <v>a</v>
      </c>
      <c r="J226" t="str">
        <f>VLOOKUP($D226,metadata!$B$2:$S$451,7,FALSE)</f>
        <v>i</v>
      </c>
      <c r="K226">
        <f>VLOOKUP($D226,metadata!$B$2:$S$451,8,FALSE)</f>
        <v>22</v>
      </c>
      <c r="L226">
        <f>VLOOKUP($D226,metadata!$B$2:$S$451,9,FALSE)</f>
        <v>16</v>
      </c>
      <c r="M226" t="str">
        <f>VLOOKUP($D226,metadata!$B$2:$S$451,10,FALSE)</f>
        <v/>
      </c>
      <c r="N226" t="str">
        <f>VLOOKUP($D226,metadata!$B$2:$S$451,11,FALSE)</f>
        <v>Wyeomyia smithii</v>
      </c>
      <c r="O226" t="str">
        <f>VLOOKUP($D226,metadata!$B$2:$S$451,12,FALSE)</f>
        <v>diptera</v>
      </c>
      <c r="P226" t="str">
        <f>VLOOKUP($D226,metadata!$B$2:$S$451,13,FALSE)</f>
        <v/>
      </c>
      <c r="Q226" t="str">
        <f>VLOOKUP($D226,metadata!$B$2:$S$451,14,FALSE)</f>
        <v/>
      </c>
      <c r="R226" t="str">
        <f>VLOOKUP($D226,metadata!$B$2:$S$451,15,FALSE)</f>
        <v/>
      </c>
      <c r="S226" t="str">
        <f>VLOOKUP($D226,metadata!$B$2:$S$451,16,FALSE)</f>
        <v/>
      </c>
      <c r="T226" t="str">
        <f>VLOOKUP($D226,metadata!$B$2:$S$451,17,FALSE)</f>
        <v/>
      </c>
      <c r="U226" t="str">
        <f>VLOOKUP($D226,metadata!$B$2:$S$451,18,FALSE)</f>
        <v/>
      </c>
      <c r="V226" t="str">
        <f>VLOOKUP($D226,metadata!$B$2:$Z$451,19,FALSE)</f>
        <v/>
      </c>
      <c r="W226" t="str">
        <f>VLOOKUP($D226,metadata!$B$2:$Z$451,20,FALSE)</f>
        <v/>
      </c>
      <c r="X226" t="str">
        <f>VLOOKUP($D226,metadata!$B$2:$Z$451,21,FALSE)</f>
        <v/>
      </c>
      <c r="Y226" t="str">
        <f>VLOOKUP($D226,metadata!$B$2:$Z$451,22,FALSE)</f>
        <v/>
      </c>
      <c r="Z226" t="str">
        <f>VLOOKUP($D226,metadata!$B$2:$Z$451,23,FALSE)</f>
        <v/>
      </c>
      <c r="AA226" t="str">
        <f>VLOOKUP($D226,metadata!$B$2:$Z$451,24,FALSE)</f>
        <v/>
      </c>
      <c r="AB226" t="str">
        <f>VLOOKUP($D226,metadata!$B$2:$Z$451,25,FALSE)</f>
        <v/>
      </c>
      <c r="AF226" t="str">
        <f t="shared" si="7"/>
        <v>NA</v>
      </c>
    </row>
    <row r="227" spans="1:32" hidden="1" x14ac:dyDescent="0.3">
      <c r="A227">
        <f>A226+metadata!J226</f>
        <v>1325</v>
      </c>
      <c r="B227" t="str">
        <f>metadata!B227</f>
        <v>32-Bu</v>
      </c>
      <c r="C227">
        <v>226</v>
      </c>
      <c r="D227" s="4" t="str">
        <f t="shared" si="6"/>
        <v>2-</v>
      </c>
      <c r="E227" t="str">
        <f>VLOOKUP($D227,metadata!$B$2:$S$451,2,FALSE)</f>
        <v>BRADSHAW, WE</v>
      </c>
      <c r="F227" t="str">
        <f>VLOOKUP($D227,metadata!$B$2:$S$451,3,FALSE)</f>
        <v>GEOGRAPHY OF PHOTOPERIODIC RESPONSE IN DIAPAUSING MOSQUITO</v>
      </c>
      <c r="G227" t="str">
        <f>VLOOKUP($D227,metadata!$B$2:$S$451,4,FALSE)</f>
        <v>10.1038/262384b0</v>
      </c>
      <c r="H227" t="str">
        <f>VLOOKUP($D227,metadata!$B$2:$S$451,5,FALSE)</f>
        <v>y-askfordata</v>
      </c>
      <c r="I227" t="str">
        <f>VLOOKUP($D227,metadata!$B$2:$S$451,6,FALSE)</f>
        <v>a</v>
      </c>
      <c r="J227" t="str">
        <f>VLOOKUP($D227,metadata!$B$2:$S$451,7,FALSE)</f>
        <v>i</v>
      </c>
      <c r="K227">
        <f>VLOOKUP($D227,metadata!$B$2:$S$451,8,FALSE)</f>
        <v>22</v>
      </c>
      <c r="L227">
        <f>VLOOKUP($D227,metadata!$B$2:$S$451,9,FALSE)</f>
        <v>16</v>
      </c>
      <c r="M227" t="str">
        <f>VLOOKUP($D227,metadata!$B$2:$S$451,10,FALSE)</f>
        <v/>
      </c>
      <c r="N227" t="str">
        <f>VLOOKUP($D227,metadata!$B$2:$S$451,11,FALSE)</f>
        <v>Wyeomyia smithii</v>
      </c>
      <c r="O227" t="str">
        <f>VLOOKUP($D227,metadata!$B$2:$S$451,12,FALSE)</f>
        <v>diptera</v>
      </c>
      <c r="P227" t="str">
        <f>VLOOKUP($D227,metadata!$B$2:$S$451,13,FALSE)</f>
        <v/>
      </c>
      <c r="Q227" t="str">
        <f>VLOOKUP($D227,metadata!$B$2:$S$451,14,FALSE)</f>
        <v/>
      </c>
      <c r="R227" t="str">
        <f>VLOOKUP($D227,metadata!$B$2:$S$451,15,FALSE)</f>
        <v/>
      </c>
      <c r="S227" t="str">
        <f>VLOOKUP($D227,metadata!$B$2:$S$451,16,FALSE)</f>
        <v/>
      </c>
      <c r="T227" t="str">
        <f>VLOOKUP($D227,metadata!$B$2:$S$451,17,FALSE)</f>
        <v/>
      </c>
      <c r="U227" t="str">
        <f>VLOOKUP($D227,metadata!$B$2:$S$451,18,FALSE)</f>
        <v/>
      </c>
      <c r="V227" t="str">
        <f>VLOOKUP($D227,metadata!$B$2:$Z$451,19,FALSE)</f>
        <v/>
      </c>
      <c r="W227" t="str">
        <f>VLOOKUP($D227,metadata!$B$2:$Z$451,20,FALSE)</f>
        <v/>
      </c>
      <c r="X227" t="str">
        <f>VLOOKUP($D227,metadata!$B$2:$Z$451,21,FALSE)</f>
        <v/>
      </c>
      <c r="Y227" t="str">
        <f>VLOOKUP($D227,metadata!$B$2:$Z$451,22,FALSE)</f>
        <v/>
      </c>
      <c r="Z227" t="str">
        <f>VLOOKUP($D227,metadata!$B$2:$Z$451,23,FALSE)</f>
        <v/>
      </c>
      <c r="AA227" t="str">
        <f>VLOOKUP($D227,metadata!$B$2:$Z$451,24,FALSE)</f>
        <v/>
      </c>
      <c r="AB227" t="str">
        <f>VLOOKUP($D227,metadata!$B$2:$Z$451,25,FALSE)</f>
        <v/>
      </c>
      <c r="AF227" t="str">
        <f t="shared" si="7"/>
        <v>NA</v>
      </c>
    </row>
    <row r="228" spans="1:32" hidden="1" x14ac:dyDescent="0.3">
      <c r="A228">
        <f>A227+metadata!J227</f>
        <v>1325</v>
      </c>
      <c r="B228" t="str">
        <f>metadata!B228</f>
        <v>33-Okinawa</v>
      </c>
      <c r="C228">
        <v>227</v>
      </c>
      <c r="D228" s="4" t="str">
        <f t="shared" si="6"/>
        <v>2-</v>
      </c>
      <c r="E228" t="str">
        <f>VLOOKUP($D228,metadata!$B$2:$S$451,2,FALSE)</f>
        <v>BRADSHAW, WE</v>
      </c>
      <c r="F228" t="str">
        <f>VLOOKUP($D228,metadata!$B$2:$S$451,3,FALSE)</f>
        <v>GEOGRAPHY OF PHOTOPERIODIC RESPONSE IN DIAPAUSING MOSQUITO</v>
      </c>
      <c r="G228" t="str">
        <f>VLOOKUP($D228,metadata!$B$2:$S$451,4,FALSE)</f>
        <v>10.1038/262384b0</v>
      </c>
      <c r="H228" t="str">
        <f>VLOOKUP($D228,metadata!$B$2:$S$451,5,FALSE)</f>
        <v>y-askfordata</v>
      </c>
      <c r="I228" t="str">
        <f>VLOOKUP($D228,metadata!$B$2:$S$451,6,FALSE)</f>
        <v>a</v>
      </c>
      <c r="J228" t="str">
        <f>VLOOKUP($D228,metadata!$B$2:$S$451,7,FALSE)</f>
        <v>i</v>
      </c>
      <c r="K228">
        <f>VLOOKUP($D228,metadata!$B$2:$S$451,8,FALSE)</f>
        <v>22</v>
      </c>
      <c r="L228">
        <f>VLOOKUP($D228,metadata!$B$2:$S$451,9,FALSE)</f>
        <v>16</v>
      </c>
      <c r="M228" t="str">
        <f>VLOOKUP($D228,metadata!$B$2:$S$451,10,FALSE)</f>
        <v/>
      </c>
      <c r="N228" t="str">
        <f>VLOOKUP($D228,metadata!$B$2:$S$451,11,FALSE)</f>
        <v>Wyeomyia smithii</v>
      </c>
      <c r="O228" t="str">
        <f>VLOOKUP($D228,metadata!$B$2:$S$451,12,FALSE)</f>
        <v>diptera</v>
      </c>
      <c r="P228" t="str">
        <f>VLOOKUP($D228,metadata!$B$2:$S$451,13,FALSE)</f>
        <v/>
      </c>
      <c r="Q228" t="str">
        <f>VLOOKUP($D228,metadata!$B$2:$S$451,14,FALSE)</f>
        <v/>
      </c>
      <c r="R228" t="str">
        <f>VLOOKUP($D228,metadata!$B$2:$S$451,15,FALSE)</f>
        <v/>
      </c>
      <c r="S228" t="str">
        <f>VLOOKUP($D228,metadata!$B$2:$S$451,16,FALSE)</f>
        <v/>
      </c>
      <c r="T228" t="str">
        <f>VLOOKUP($D228,metadata!$B$2:$S$451,17,FALSE)</f>
        <v/>
      </c>
      <c r="U228" t="str">
        <f>VLOOKUP($D228,metadata!$B$2:$S$451,18,FALSE)</f>
        <v/>
      </c>
      <c r="V228" t="str">
        <f>VLOOKUP($D228,metadata!$B$2:$Z$451,19,FALSE)</f>
        <v/>
      </c>
      <c r="W228" t="str">
        <f>VLOOKUP($D228,metadata!$B$2:$Z$451,20,FALSE)</f>
        <v/>
      </c>
      <c r="X228" t="str">
        <f>VLOOKUP($D228,metadata!$B$2:$Z$451,21,FALSE)</f>
        <v/>
      </c>
      <c r="Y228" t="str">
        <f>VLOOKUP($D228,metadata!$B$2:$Z$451,22,FALSE)</f>
        <v/>
      </c>
      <c r="Z228" t="str">
        <f>VLOOKUP($D228,metadata!$B$2:$Z$451,23,FALSE)</f>
        <v/>
      </c>
      <c r="AA228" t="str">
        <f>VLOOKUP($D228,metadata!$B$2:$Z$451,24,FALSE)</f>
        <v/>
      </c>
      <c r="AB228" t="str">
        <f>VLOOKUP($D228,metadata!$B$2:$Z$451,25,FALSE)</f>
        <v/>
      </c>
      <c r="AF228" t="str">
        <f t="shared" si="7"/>
        <v>NA</v>
      </c>
    </row>
    <row r="229" spans="1:32" hidden="1" x14ac:dyDescent="0.3">
      <c r="A229">
        <f>A228+metadata!J228</f>
        <v>1332</v>
      </c>
      <c r="B229" t="str">
        <f>metadata!B229</f>
        <v>33-Amami</v>
      </c>
      <c r="C229">
        <v>228</v>
      </c>
      <c r="D229" s="4" t="str">
        <f t="shared" si="6"/>
        <v>2-</v>
      </c>
      <c r="E229" t="str">
        <f>VLOOKUP($D229,metadata!$B$2:$S$451,2,FALSE)</f>
        <v>BRADSHAW, WE</v>
      </c>
      <c r="F229" t="str">
        <f>VLOOKUP($D229,metadata!$B$2:$S$451,3,FALSE)</f>
        <v>GEOGRAPHY OF PHOTOPERIODIC RESPONSE IN DIAPAUSING MOSQUITO</v>
      </c>
      <c r="G229" t="str">
        <f>VLOOKUP($D229,metadata!$B$2:$S$451,4,FALSE)</f>
        <v>10.1038/262384b0</v>
      </c>
      <c r="H229" t="str">
        <f>VLOOKUP($D229,metadata!$B$2:$S$451,5,FALSE)</f>
        <v>y-askfordata</v>
      </c>
      <c r="I229" t="str">
        <f>VLOOKUP($D229,metadata!$B$2:$S$451,6,FALSE)</f>
        <v>a</v>
      </c>
      <c r="J229" t="str">
        <f>VLOOKUP($D229,metadata!$B$2:$S$451,7,FALSE)</f>
        <v>i</v>
      </c>
      <c r="K229">
        <f>VLOOKUP($D229,metadata!$B$2:$S$451,8,FALSE)</f>
        <v>22</v>
      </c>
      <c r="L229">
        <f>VLOOKUP($D229,metadata!$B$2:$S$451,9,FALSE)</f>
        <v>16</v>
      </c>
      <c r="M229" t="str">
        <f>VLOOKUP($D229,metadata!$B$2:$S$451,10,FALSE)</f>
        <v/>
      </c>
      <c r="N229" t="str">
        <f>VLOOKUP($D229,metadata!$B$2:$S$451,11,FALSE)</f>
        <v>Wyeomyia smithii</v>
      </c>
      <c r="O229" t="str">
        <f>VLOOKUP($D229,metadata!$B$2:$S$451,12,FALSE)</f>
        <v>diptera</v>
      </c>
      <c r="P229" t="str">
        <f>VLOOKUP($D229,metadata!$B$2:$S$451,13,FALSE)</f>
        <v/>
      </c>
      <c r="Q229" t="str">
        <f>VLOOKUP($D229,metadata!$B$2:$S$451,14,FALSE)</f>
        <v/>
      </c>
      <c r="R229" t="str">
        <f>VLOOKUP($D229,metadata!$B$2:$S$451,15,FALSE)</f>
        <v/>
      </c>
      <c r="S229" t="str">
        <f>VLOOKUP($D229,metadata!$B$2:$S$451,16,FALSE)</f>
        <v/>
      </c>
      <c r="T229" t="str">
        <f>VLOOKUP($D229,metadata!$B$2:$S$451,17,FALSE)</f>
        <v/>
      </c>
      <c r="U229" t="str">
        <f>VLOOKUP($D229,metadata!$B$2:$S$451,18,FALSE)</f>
        <v/>
      </c>
      <c r="V229" t="str">
        <f>VLOOKUP($D229,metadata!$B$2:$Z$451,19,FALSE)</f>
        <v/>
      </c>
      <c r="W229" t="str">
        <f>VLOOKUP($D229,metadata!$B$2:$Z$451,20,FALSE)</f>
        <v/>
      </c>
      <c r="X229" t="str">
        <f>VLOOKUP($D229,metadata!$B$2:$Z$451,21,FALSE)</f>
        <v/>
      </c>
      <c r="Y229" t="str">
        <f>VLOOKUP($D229,metadata!$B$2:$Z$451,22,FALSE)</f>
        <v/>
      </c>
      <c r="Z229" t="str">
        <f>VLOOKUP($D229,metadata!$B$2:$Z$451,23,FALSE)</f>
        <v/>
      </c>
      <c r="AA229" t="str">
        <f>VLOOKUP($D229,metadata!$B$2:$Z$451,24,FALSE)</f>
        <v/>
      </c>
      <c r="AB229" t="str">
        <f>VLOOKUP($D229,metadata!$B$2:$Z$451,25,FALSE)</f>
        <v/>
      </c>
      <c r="AF229" t="str">
        <f t="shared" si="7"/>
        <v>NA</v>
      </c>
    </row>
    <row r="230" spans="1:32" hidden="1" x14ac:dyDescent="0.3">
      <c r="A230">
        <f>A229+metadata!J229</f>
        <v>1339</v>
      </c>
      <c r="B230" t="str">
        <f>metadata!B230</f>
        <v>33-Kochi</v>
      </c>
      <c r="C230">
        <v>229</v>
      </c>
      <c r="D230" s="4" t="str">
        <f t="shared" si="6"/>
        <v>2-</v>
      </c>
      <c r="E230" t="str">
        <f>VLOOKUP($D230,metadata!$B$2:$S$451,2,FALSE)</f>
        <v>BRADSHAW, WE</v>
      </c>
      <c r="F230" t="str">
        <f>VLOOKUP($D230,metadata!$B$2:$S$451,3,FALSE)</f>
        <v>GEOGRAPHY OF PHOTOPERIODIC RESPONSE IN DIAPAUSING MOSQUITO</v>
      </c>
      <c r="G230" t="str">
        <f>VLOOKUP($D230,metadata!$B$2:$S$451,4,FALSE)</f>
        <v>10.1038/262384b0</v>
      </c>
      <c r="H230" t="str">
        <f>VLOOKUP($D230,metadata!$B$2:$S$451,5,FALSE)</f>
        <v>y-askfordata</v>
      </c>
      <c r="I230" t="str">
        <f>VLOOKUP($D230,metadata!$B$2:$S$451,6,FALSE)</f>
        <v>a</v>
      </c>
      <c r="J230" t="str">
        <f>VLOOKUP($D230,metadata!$B$2:$S$451,7,FALSE)</f>
        <v>i</v>
      </c>
      <c r="K230">
        <f>VLOOKUP($D230,metadata!$B$2:$S$451,8,FALSE)</f>
        <v>22</v>
      </c>
      <c r="L230">
        <f>VLOOKUP($D230,metadata!$B$2:$S$451,9,FALSE)</f>
        <v>16</v>
      </c>
      <c r="M230" t="str">
        <f>VLOOKUP($D230,metadata!$B$2:$S$451,10,FALSE)</f>
        <v/>
      </c>
      <c r="N230" t="str">
        <f>VLOOKUP($D230,metadata!$B$2:$S$451,11,FALSE)</f>
        <v>Wyeomyia smithii</v>
      </c>
      <c r="O230" t="str">
        <f>VLOOKUP($D230,metadata!$B$2:$S$451,12,FALSE)</f>
        <v>diptera</v>
      </c>
      <c r="P230" t="str">
        <f>VLOOKUP($D230,metadata!$B$2:$S$451,13,FALSE)</f>
        <v/>
      </c>
      <c r="Q230" t="str">
        <f>VLOOKUP($D230,metadata!$B$2:$S$451,14,FALSE)</f>
        <v/>
      </c>
      <c r="R230" t="str">
        <f>VLOOKUP($D230,metadata!$B$2:$S$451,15,FALSE)</f>
        <v/>
      </c>
      <c r="S230" t="str">
        <f>VLOOKUP($D230,metadata!$B$2:$S$451,16,FALSE)</f>
        <v/>
      </c>
      <c r="T230" t="str">
        <f>VLOOKUP($D230,metadata!$B$2:$S$451,17,FALSE)</f>
        <v/>
      </c>
      <c r="U230" t="str">
        <f>VLOOKUP($D230,metadata!$B$2:$S$451,18,FALSE)</f>
        <v/>
      </c>
      <c r="V230" t="str">
        <f>VLOOKUP($D230,metadata!$B$2:$Z$451,19,FALSE)</f>
        <v/>
      </c>
      <c r="W230" t="str">
        <f>VLOOKUP($D230,metadata!$B$2:$Z$451,20,FALSE)</f>
        <v/>
      </c>
      <c r="X230" t="str">
        <f>VLOOKUP($D230,metadata!$B$2:$Z$451,21,FALSE)</f>
        <v/>
      </c>
      <c r="Y230" t="str">
        <f>VLOOKUP($D230,metadata!$B$2:$Z$451,22,FALSE)</f>
        <v/>
      </c>
      <c r="Z230" t="str">
        <f>VLOOKUP($D230,metadata!$B$2:$Z$451,23,FALSE)</f>
        <v/>
      </c>
      <c r="AA230" t="str">
        <f>VLOOKUP($D230,metadata!$B$2:$Z$451,24,FALSE)</f>
        <v/>
      </c>
      <c r="AB230" t="str">
        <f>VLOOKUP($D230,metadata!$B$2:$Z$451,25,FALSE)</f>
        <v/>
      </c>
      <c r="AF230" t="str">
        <f t="shared" si="7"/>
        <v>NA</v>
      </c>
    </row>
    <row r="231" spans="1:32" hidden="1" x14ac:dyDescent="0.3">
      <c r="A231">
        <f>A230+metadata!J230</f>
        <v>1347</v>
      </c>
      <c r="B231" t="str">
        <f>metadata!B231</f>
        <v>33-Wakayama</v>
      </c>
      <c r="C231">
        <v>230</v>
      </c>
      <c r="D231" s="4" t="str">
        <f t="shared" si="6"/>
        <v>2-</v>
      </c>
      <c r="E231" t="str">
        <f>VLOOKUP($D231,metadata!$B$2:$S$451,2,FALSE)</f>
        <v>BRADSHAW, WE</v>
      </c>
      <c r="F231" t="str">
        <f>VLOOKUP($D231,metadata!$B$2:$S$451,3,FALSE)</f>
        <v>GEOGRAPHY OF PHOTOPERIODIC RESPONSE IN DIAPAUSING MOSQUITO</v>
      </c>
      <c r="G231" t="str">
        <f>VLOOKUP($D231,metadata!$B$2:$S$451,4,FALSE)</f>
        <v>10.1038/262384b0</v>
      </c>
      <c r="H231" t="str">
        <f>VLOOKUP($D231,metadata!$B$2:$S$451,5,FALSE)</f>
        <v>y-askfordata</v>
      </c>
      <c r="I231" t="str">
        <f>VLOOKUP($D231,metadata!$B$2:$S$451,6,FALSE)</f>
        <v>a</v>
      </c>
      <c r="J231" t="str">
        <f>VLOOKUP($D231,metadata!$B$2:$S$451,7,FALSE)</f>
        <v>i</v>
      </c>
      <c r="K231">
        <f>VLOOKUP($D231,metadata!$B$2:$S$451,8,FALSE)</f>
        <v>22</v>
      </c>
      <c r="L231">
        <f>VLOOKUP($D231,metadata!$B$2:$S$451,9,FALSE)</f>
        <v>16</v>
      </c>
      <c r="M231" t="str">
        <f>VLOOKUP($D231,metadata!$B$2:$S$451,10,FALSE)</f>
        <v/>
      </c>
      <c r="N231" t="str">
        <f>VLOOKUP($D231,metadata!$B$2:$S$451,11,FALSE)</f>
        <v>Wyeomyia smithii</v>
      </c>
      <c r="O231" t="str">
        <f>VLOOKUP($D231,metadata!$B$2:$S$451,12,FALSE)</f>
        <v>diptera</v>
      </c>
      <c r="P231" t="str">
        <f>VLOOKUP($D231,metadata!$B$2:$S$451,13,FALSE)</f>
        <v/>
      </c>
      <c r="Q231" t="str">
        <f>VLOOKUP($D231,metadata!$B$2:$S$451,14,FALSE)</f>
        <v/>
      </c>
      <c r="R231" t="str">
        <f>VLOOKUP($D231,metadata!$B$2:$S$451,15,FALSE)</f>
        <v/>
      </c>
      <c r="S231" t="str">
        <f>VLOOKUP($D231,metadata!$B$2:$S$451,16,FALSE)</f>
        <v/>
      </c>
      <c r="T231" t="str">
        <f>VLOOKUP($D231,metadata!$B$2:$S$451,17,FALSE)</f>
        <v/>
      </c>
      <c r="U231" t="str">
        <f>VLOOKUP($D231,metadata!$B$2:$S$451,18,FALSE)</f>
        <v/>
      </c>
      <c r="V231" t="str">
        <f>VLOOKUP($D231,metadata!$B$2:$Z$451,19,FALSE)</f>
        <v/>
      </c>
      <c r="W231" t="str">
        <f>VLOOKUP($D231,metadata!$B$2:$Z$451,20,FALSE)</f>
        <v/>
      </c>
      <c r="X231" t="str">
        <f>VLOOKUP($D231,metadata!$B$2:$Z$451,21,FALSE)</f>
        <v/>
      </c>
      <c r="Y231" t="str">
        <f>VLOOKUP($D231,metadata!$B$2:$Z$451,22,FALSE)</f>
        <v/>
      </c>
      <c r="Z231" t="str">
        <f>VLOOKUP($D231,metadata!$B$2:$Z$451,23,FALSE)</f>
        <v/>
      </c>
      <c r="AA231" t="str">
        <f>VLOOKUP($D231,metadata!$B$2:$Z$451,24,FALSE)</f>
        <v/>
      </c>
      <c r="AB231" t="str">
        <f>VLOOKUP($D231,metadata!$B$2:$Z$451,25,FALSE)</f>
        <v/>
      </c>
      <c r="AF231" t="str">
        <f t="shared" si="7"/>
        <v>NA</v>
      </c>
    </row>
    <row r="232" spans="1:32" hidden="1" x14ac:dyDescent="0.3">
      <c r="A232">
        <f>A231+metadata!J231</f>
        <v>1353</v>
      </c>
      <c r="B232" t="str">
        <f>metadata!B232</f>
        <v>33-Osaka</v>
      </c>
      <c r="C232">
        <v>231</v>
      </c>
      <c r="D232" s="4" t="str">
        <f t="shared" si="6"/>
        <v>2-</v>
      </c>
      <c r="E232" t="str">
        <f>VLOOKUP($D232,metadata!$B$2:$S$451,2,FALSE)</f>
        <v>BRADSHAW, WE</v>
      </c>
      <c r="F232" t="str">
        <f>VLOOKUP($D232,metadata!$B$2:$S$451,3,FALSE)</f>
        <v>GEOGRAPHY OF PHOTOPERIODIC RESPONSE IN DIAPAUSING MOSQUITO</v>
      </c>
      <c r="G232" t="str">
        <f>VLOOKUP($D232,metadata!$B$2:$S$451,4,FALSE)</f>
        <v>10.1038/262384b0</v>
      </c>
      <c r="H232" t="str">
        <f>VLOOKUP($D232,metadata!$B$2:$S$451,5,FALSE)</f>
        <v>y-askfordata</v>
      </c>
      <c r="I232" t="str">
        <f>VLOOKUP($D232,metadata!$B$2:$S$451,6,FALSE)</f>
        <v>a</v>
      </c>
      <c r="J232" t="str">
        <f>VLOOKUP($D232,metadata!$B$2:$S$451,7,FALSE)</f>
        <v>i</v>
      </c>
      <c r="K232">
        <f>VLOOKUP($D232,metadata!$B$2:$S$451,8,FALSE)</f>
        <v>22</v>
      </c>
      <c r="L232">
        <f>VLOOKUP($D232,metadata!$B$2:$S$451,9,FALSE)</f>
        <v>16</v>
      </c>
      <c r="M232" t="str">
        <f>VLOOKUP($D232,metadata!$B$2:$S$451,10,FALSE)</f>
        <v/>
      </c>
      <c r="N232" t="str">
        <f>VLOOKUP($D232,metadata!$B$2:$S$451,11,FALSE)</f>
        <v>Wyeomyia smithii</v>
      </c>
      <c r="O232" t="str">
        <f>VLOOKUP($D232,metadata!$B$2:$S$451,12,FALSE)</f>
        <v>diptera</v>
      </c>
      <c r="P232" t="str">
        <f>VLOOKUP($D232,metadata!$B$2:$S$451,13,FALSE)</f>
        <v/>
      </c>
      <c r="Q232" t="str">
        <f>VLOOKUP($D232,metadata!$B$2:$S$451,14,FALSE)</f>
        <v/>
      </c>
      <c r="R232" t="str">
        <f>VLOOKUP($D232,metadata!$B$2:$S$451,15,FALSE)</f>
        <v/>
      </c>
      <c r="S232" t="str">
        <f>VLOOKUP($D232,metadata!$B$2:$S$451,16,FALSE)</f>
        <v/>
      </c>
      <c r="T232" t="str">
        <f>VLOOKUP($D232,metadata!$B$2:$S$451,17,FALSE)</f>
        <v/>
      </c>
      <c r="U232" t="str">
        <f>VLOOKUP($D232,metadata!$B$2:$S$451,18,FALSE)</f>
        <v/>
      </c>
      <c r="V232" t="str">
        <f>VLOOKUP($D232,metadata!$B$2:$Z$451,19,FALSE)</f>
        <v/>
      </c>
      <c r="W232" t="str">
        <f>VLOOKUP($D232,metadata!$B$2:$Z$451,20,FALSE)</f>
        <v/>
      </c>
      <c r="X232" t="str">
        <f>VLOOKUP($D232,metadata!$B$2:$Z$451,21,FALSE)</f>
        <v/>
      </c>
      <c r="Y232" t="str">
        <f>VLOOKUP($D232,metadata!$B$2:$Z$451,22,FALSE)</f>
        <v/>
      </c>
      <c r="Z232" t="str">
        <f>VLOOKUP($D232,metadata!$B$2:$Z$451,23,FALSE)</f>
        <v/>
      </c>
      <c r="AA232" t="str">
        <f>VLOOKUP($D232,metadata!$B$2:$Z$451,24,FALSE)</f>
        <v/>
      </c>
      <c r="AB232" t="str">
        <f>VLOOKUP($D232,metadata!$B$2:$Z$451,25,FALSE)</f>
        <v/>
      </c>
      <c r="AF232" t="str">
        <f t="shared" si="7"/>
        <v>NA</v>
      </c>
    </row>
    <row r="233" spans="1:32" hidden="1" x14ac:dyDescent="0.3">
      <c r="A233">
        <f>A232+metadata!J232</f>
        <v>1358</v>
      </c>
      <c r="B233" t="str">
        <f>metadata!B233</f>
        <v>34-</v>
      </c>
      <c r="C233">
        <v>232</v>
      </c>
      <c r="D233" s="4" t="str">
        <f t="shared" si="6"/>
        <v>2-</v>
      </c>
      <c r="E233" t="str">
        <f>VLOOKUP($D233,metadata!$B$2:$S$451,2,FALSE)</f>
        <v>BRADSHAW, WE</v>
      </c>
      <c r="F233" t="str">
        <f>VLOOKUP($D233,metadata!$B$2:$S$451,3,FALSE)</f>
        <v>GEOGRAPHY OF PHOTOPERIODIC RESPONSE IN DIAPAUSING MOSQUITO</v>
      </c>
      <c r="G233" t="str">
        <f>VLOOKUP($D233,metadata!$B$2:$S$451,4,FALSE)</f>
        <v>10.1038/262384b0</v>
      </c>
      <c r="H233" t="str">
        <f>VLOOKUP($D233,metadata!$B$2:$S$451,5,FALSE)</f>
        <v>y-askfordata</v>
      </c>
      <c r="I233" t="str">
        <f>VLOOKUP($D233,metadata!$B$2:$S$451,6,FALSE)</f>
        <v>a</v>
      </c>
      <c r="J233" t="str">
        <f>VLOOKUP($D233,metadata!$B$2:$S$451,7,FALSE)</f>
        <v>i</v>
      </c>
      <c r="K233">
        <f>VLOOKUP($D233,metadata!$B$2:$S$451,8,FALSE)</f>
        <v>22</v>
      </c>
      <c r="L233">
        <f>VLOOKUP($D233,metadata!$B$2:$S$451,9,FALSE)</f>
        <v>16</v>
      </c>
      <c r="M233" t="str">
        <f>VLOOKUP($D233,metadata!$B$2:$S$451,10,FALSE)</f>
        <v/>
      </c>
      <c r="N233" t="str">
        <f>VLOOKUP($D233,metadata!$B$2:$S$451,11,FALSE)</f>
        <v>Wyeomyia smithii</v>
      </c>
      <c r="O233" t="str">
        <f>VLOOKUP($D233,metadata!$B$2:$S$451,12,FALSE)</f>
        <v>diptera</v>
      </c>
      <c r="P233" t="str">
        <f>VLOOKUP($D233,metadata!$B$2:$S$451,13,FALSE)</f>
        <v/>
      </c>
      <c r="Q233" t="str">
        <f>VLOOKUP($D233,metadata!$B$2:$S$451,14,FALSE)</f>
        <v/>
      </c>
      <c r="R233" t="str">
        <f>VLOOKUP($D233,metadata!$B$2:$S$451,15,FALSE)</f>
        <v/>
      </c>
      <c r="S233" t="str">
        <f>VLOOKUP($D233,metadata!$B$2:$S$451,16,FALSE)</f>
        <v/>
      </c>
      <c r="T233" t="str">
        <f>VLOOKUP($D233,metadata!$B$2:$S$451,17,FALSE)</f>
        <v/>
      </c>
      <c r="U233" t="str">
        <f>VLOOKUP($D233,metadata!$B$2:$S$451,18,FALSE)</f>
        <v/>
      </c>
      <c r="V233" t="str">
        <f>VLOOKUP($D233,metadata!$B$2:$Z$451,19,FALSE)</f>
        <v/>
      </c>
      <c r="W233" t="str">
        <f>VLOOKUP($D233,metadata!$B$2:$Z$451,20,FALSE)</f>
        <v/>
      </c>
      <c r="X233" t="str">
        <f>VLOOKUP($D233,metadata!$B$2:$Z$451,21,FALSE)</f>
        <v/>
      </c>
      <c r="Y233" t="str">
        <f>VLOOKUP($D233,metadata!$B$2:$Z$451,22,FALSE)</f>
        <v/>
      </c>
      <c r="Z233" t="str">
        <f>VLOOKUP($D233,metadata!$B$2:$Z$451,23,FALSE)</f>
        <v/>
      </c>
      <c r="AA233" t="str">
        <f>VLOOKUP($D233,metadata!$B$2:$Z$451,24,FALSE)</f>
        <v/>
      </c>
      <c r="AB233" t="str">
        <f>VLOOKUP($D233,metadata!$B$2:$Z$451,25,FALSE)</f>
        <v/>
      </c>
      <c r="AF233" t="str">
        <f t="shared" si="7"/>
        <v>NA</v>
      </c>
    </row>
    <row r="234" spans="1:32" hidden="1" x14ac:dyDescent="0.3">
      <c r="A234">
        <f>A233+metadata!J233</f>
        <v>1358</v>
      </c>
      <c r="B234" t="str">
        <f>metadata!B234</f>
        <v>34-</v>
      </c>
      <c r="C234">
        <v>233</v>
      </c>
      <c r="D234" s="4" t="str">
        <f t="shared" si="6"/>
        <v>2-</v>
      </c>
      <c r="E234" t="str">
        <f>VLOOKUP($D234,metadata!$B$2:$S$451,2,FALSE)</f>
        <v>BRADSHAW, WE</v>
      </c>
      <c r="F234" t="str">
        <f>VLOOKUP($D234,metadata!$B$2:$S$451,3,FALSE)</f>
        <v>GEOGRAPHY OF PHOTOPERIODIC RESPONSE IN DIAPAUSING MOSQUITO</v>
      </c>
      <c r="G234" t="str">
        <f>VLOOKUP($D234,metadata!$B$2:$S$451,4,FALSE)</f>
        <v>10.1038/262384b0</v>
      </c>
      <c r="H234" t="str">
        <f>VLOOKUP($D234,metadata!$B$2:$S$451,5,FALSE)</f>
        <v>y-askfordata</v>
      </c>
      <c r="I234" t="str">
        <f>VLOOKUP($D234,metadata!$B$2:$S$451,6,FALSE)</f>
        <v>a</v>
      </c>
      <c r="J234" t="str">
        <f>VLOOKUP($D234,metadata!$B$2:$S$451,7,FALSE)</f>
        <v>i</v>
      </c>
      <c r="K234">
        <f>VLOOKUP($D234,metadata!$B$2:$S$451,8,FALSE)</f>
        <v>22</v>
      </c>
      <c r="L234">
        <f>VLOOKUP($D234,metadata!$B$2:$S$451,9,FALSE)</f>
        <v>16</v>
      </c>
      <c r="M234" t="str">
        <f>VLOOKUP($D234,metadata!$B$2:$S$451,10,FALSE)</f>
        <v/>
      </c>
      <c r="N234" t="str">
        <f>VLOOKUP($D234,metadata!$B$2:$S$451,11,FALSE)</f>
        <v>Wyeomyia smithii</v>
      </c>
      <c r="O234" t="str">
        <f>VLOOKUP($D234,metadata!$B$2:$S$451,12,FALSE)</f>
        <v>diptera</v>
      </c>
      <c r="P234" t="str">
        <f>VLOOKUP($D234,metadata!$B$2:$S$451,13,FALSE)</f>
        <v/>
      </c>
      <c r="Q234" t="str">
        <f>VLOOKUP($D234,metadata!$B$2:$S$451,14,FALSE)</f>
        <v/>
      </c>
      <c r="R234" t="str">
        <f>VLOOKUP($D234,metadata!$B$2:$S$451,15,FALSE)</f>
        <v/>
      </c>
      <c r="S234" t="str">
        <f>VLOOKUP($D234,metadata!$B$2:$S$451,16,FALSE)</f>
        <v/>
      </c>
      <c r="T234" t="str">
        <f>VLOOKUP($D234,metadata!$B$2:$S$451,17,FALSE)</f>
        <v/>
      </c>
      <c r="U234" t="str">
        <f>VLOOKUP($D234,metadata!$B$2:$S$451,18,FALSE)</f>
        <v/>
      </c>
      <c r="V234" t="str">
        <f>VLOOKUP($D234,metadata!$B$2:$Z$451,19,FALSE)</f>
        <v/>
      </c>
      <c r="W234" t="str">
        <f>VLOOKUP($D234,metadata!$B$2:$Z$451,20,FALSE)</f>
        <v/>
      </c>
      <c r="X234" t="str">
        <f>VLOOKUP($D234,metadata!$B$2:$Z$451,21,FALSE)</f>
        <v/>
      </c>
      <c r="Y234" t="str">
        <f>VLOOKUP($D234,metadata!$B$2:$Z$451,22,FALSE)</f>
        <v/>
      </c>
      <c r="Z234" t="str">
        <f>VLOOKUP($D234,metadata!$B$2:$Z$451,23,FALSE)</f>
        <v/>
      </c>
      <c r="AA234" t="str">
        <f>VLOOKUP($D234,metadata!$B$2:$Z$451,24,FALSE)</f>
        <v/>
      </c>
      <c r="AB234" t="str">
        <f>VLOOKUP($D234,metadata!$B$2:$Z$451,25,FALSE)</f>
        <v/>
      </c>
      <c r="AF234" t="str">
        <f t="shared" si="7"/>
        <v>NA</v>
      </c>
    </row>
    <row r="235" spans="1:32" hidden="1" x14ac:dyDescent="0.3">
      <c r="A235">
        <f>A234+metadata!J234</f>
        <v>1358</v>
      </c>
      <c r="B235" t="str">
        <f>metadata!B235</f>
        <v>34-</v>
      </c>
      <c r="C235">
        <v>234</v>
      </c>
      <c r="D235" s="4" t="str">
        <f t="shared" si="6"/>
        <v>2-</v>
      </c>
      <c r="E235" t="str">
        <f>VLOOKUP($D235,metadata!$B$2:$S$451,2,FALSE)</f>
        <v>BRADSHAW, WE</v>
      </c>
      <c r="F235" t="str">
        <f>VLOOKUP($D235,metadata!$B$2:$S$451,3,FALSE)</f>
        <v>GEOGRAPHY OF PHOTOPERIODIC RESPONSE IN DIAPAUSING MOSQUITO</v>
      </c>
      <c r="G235" t="str">
        <f>VLOOKUP($D235,metadata!$B$2:$S$451,4,FALSE)</f>
        <v>10.1038/262384b0</v>
      </c>
      <c r="H235" t="str">
        <f>VLOOKUP($D235,metadata!$B$2:$S$451,5,FALSE)</f>
        <v>y-askfordata</v>
      </c>
      <c r="I235" t="str">
        <f>VLOOKUP($D235,metadata!$B$2:$S$451,6,FALSE)</f>
        <v>a</v>
      </c>
      <c r="J235" t="str">
        <f>VLOOKUP($D235,metadata!$B$2:$S$451,7,FALSE)</f>
        <v>i</v>
      </c>
      <c r="K235">
        <f>VLOOKUP($D235,metadata!$B$2:$S$451,8,FALSE)</f>
        <v>22</v>
      </c>
      <c r="L235">
        <f>VLOOKUP($D235,metadata!$B$2:$S$451,9,FALSE)</f>
        <v>16</v>
      </c>
      <c r="M235" t="str">
        <f>VLOOKUP($D235,metadata!$B$2:$S$451,10,FALSE)</f>
        <v/>
      </c>
      <c r="N235" t="str">
        <f>VLOOKUP($D235,metadata!$B$2:$S$451,11,FALSE)</f>
        <v>Wyeomyia smithii</v>
      </c>
      <c r="O235" t="str">
        <f>VLOOKUP($D235,metadata!$B$2:$S$451,12,FALSE)</f>
        <v>diptera</v>
      </c>
      <c r="P235" t="str">
        <f>VLOOKUP($D235,metadata!$B$2:$S$451,13,FALSE)</f>
        <v/>
      </c>
      <c r="Q235" t="str">
        <f>VLOOKUP($D235,metadata!$B$2:$S$451,14,FALSE)</f>
        <v/>
      </c>
      <c r="R235" t="str">
        <f>VLOOKUP($D235,metadata!$B$2:$S$451,15,FALSE)</f>
        <v/>
      </c>
      <c r="S235" t="str">
        <f>VLOOKUP($D235,metadata!$B$2:$S$451,16,FALSE)</f>
        <v/>
      </c>
      <c r="T235" t="str">
        <f>VLOOKUP($D235,metadata!$B$2:$S$451,17,FALSE)</f>
        <v/>
      </c>
      <c r="U235" t="str">
        <f>VLOOKUP($D235,metadata!$B$2:$S$451,18,FALSE)</f>
        <v/>
      </c>
      <c r="V235" t="str">
        <f>VLOOKUP($D235,metadata!$B$2:$Z$451,19,FALSE)</f>
        <v/>
      </c>
      <c r="W235" t="str">
        <f>VLOOKUP($D235,metadata!$B$2:$Z$451,20,FALSE)</f>
        <v/>
      </c>
      <c r="X235" t="str">
        <f>VLOOKUP($D235,metadata!$B$2:$Z$451,21,FALSE)</f>
        <v/>
      </c>
      <c r="Y235" t="str">
        <f>VLOOKUP($D235,metadata!$B$2:$Z$451,22,FALSE)</f>
        <v/>
      </c>
      <c r="Z235" t="str">
        <f>VLOOKUP($D235,metadata!$B$2:$Z$451,23,FALSE)</f>
        <v/>
      </c>
      <c r="AA235" t="str">
        <f>VLOOKUP($D235,metadata!$B$2:$Z$451,24,FALSE)</f>
        <v/>
      </c>
      <c r="AB235" t="str">
        <f>VLOOKUP($D235,metadata!$B$2:$Z$451,25,FALSE)</f>
        <v/>
      </c>
      <c r="AF235" t="str">
        <f t="shared" si="7"/>
        <v>NA</v>
      </c>
    </row>
    <row r="236" spans="1:32" hidden="1" x14ac:dyDescent="0.3">
      <c r="A236">
        <f>A235+metadata!J235</f>
        <v>1358</v>
      </c>
      <c r="B236" t="str">
        <f>metadata!B236</f>
        <v>34-</v>
      </c>
      <c r="C236">
        <v>235</v>
      </c>
      <c r="D236" s="4" t="str">
        <f t="shared" si="6"/>
        <v>2-</v>
      </c>
      <c r="E236" t="str">
        <f>VLOOKUP($D236,metadata!$B$2:$S$451,2,FALSE)</f>
        <v>BRADSHAW, WE</v>
      </c>
      <c r="F236" t="str">
        <f>VLOOKUP($D236,metadata!$B$2:$S$451,3,FALSE)</f>
        <v>GEOGRAPHY OF PHOTOPERIODIC RESPONSE IN DIAPAUSING MOSQUITO</v>
      </c>
      <c r="G236" t="str">
        <f>VLOOKUP($D236,metadata!$B$2:$S$451,4,FALSE)</f>
        <v>10.1038/262384b0</v>
      </c>
      <c r="H236" t="str">
        <f>VLOOKUP($D236,metadata!$B$2:$S$451,5,FALSE)</f>
        <v>y-askfordata</v>
      </c>
      <c r="I236" t="str">
        <f>VLOOKUP($D236,metadata!$B$2:$S$451,6,FALSE)</f>
        <v>a</v>
      </c>
      <c r="J236" t="str">
        <f>VLOOKUP($D236,metadata!$B$2:$S$451,7,FALSE)</f>
        <v>i</v>
      </c>
      <c r="K236">
        <f>VLOOKUP($D236,metadata!$B$2:$S$451,8,FALSE)</f>
        <v>22</v>
      </c>
      <c r="L236">
        <f>VLOOKUP($D236,metadata!$B$2:$S$451,9,FALSE)</f>
        <v>16</v>
      </c>
      <c r="M236" t="str">
        <f>VLOOKUP($D236,metadata!$B$2:$S$451,10,FALSE)</f>
        <v/>
      </c>
      <c r="N236" t="str">
        <f>VLOOKUP($D236,metadata!$B$2:$S$451,11,FALSE)</f>
        <v>Wyeomyia smithii</v>
      </c>
      <c r="O236" t="str">
        <f>VLOOKUP($D236,metadata!$B$2:$S$451,12,FALSE)</f>
        <v>diptera</v>
      </c>
      <c r="P236" t="str">
        <f>VLOOKUP($D236,metadata!$B$2:$S$451,13,FALSE)</f>
        <v/>
      </c>
      <c r="Q236" t="str">
        <f>VLOOKUP($D236,metadata!$B$2:$S$451,14,FALSE)</f>
        <v/>
      </c>
      <c r="R236" t="str">
        <f>VLOOKUP($D236,metadata!$B$2:$S$451,15,FALSE)</f>
        <v/>
      </c>
      <c r="S236" t="str">
        <f>VLOOKUP($D236,metadata!$B$2:$S$451,16,FALSE)</f>
        <v/>
      </c>
      <c r="T236" t="str">
        <f>VLOOKUP($D236,metadata!$B$2:$S$451,17,FALSE)</f>
        <v/>
      </c>
      <c r="U236" t="str">
        <f>VLOOKUP($D236,metadata!$B$2:$S$451,18,FALSE)</f>
        <v/>
      </c>
      <c r="V236" t="str">
        <f>VLOOKUP($D236,metadata!$B$2:$Z$451,19,FALSE)</f>
        <v/>
      </c>
      <c r="W236" t="str">
        <f>VLOOKUP($D236,metadata!$B$2:$Z$451,20,FALSE)</f>
        <v/>
      </c>
      <c r="X236" t="str">
        <f>VLOOKUP($D236,metadata!$B$2:$Z$451,21,FALSE)</f>
        <v/>
      </c>
      <c r="Y236" t="str">
        <f>VLOOKUP($D236,metadata!$B$2:$Z$451,22,FALSE)</f>
        <v/>
      </c>
      <c r="Z236" t="str">
        <f>VLOOKUP($D236,metadata!$B$2:$Z$451,23,FALSE)</f>
        <v/>
      </c>
      <c r="AA236" t="str">
        <f>VLOOKUP($D236,metadata!$B$2:$Z$451,24,FALSE)</f>
        <v/>
      </c>
      <c r="AB236" t="str">
        <f>VLOOKUP($D236,metadata!$B$2:$Z$451,25,FALSE)</f>
        <v/>
      </c>
      <c r="AF236" t="str">
        <f t="shared" si="7"/>
        <v>NA</v>
      </c>
    </row>
    <row r="237" spans="1:32" hidden="1" x14ac:dyDescent="0.3">
      <c r="A237">
        <f>A236+metadata!J236</f>
        <v>1358</v>
      </c>
      <c r="B237" t="str">
        <f>metadata!B237</f>
        <v>34-</v>
      </c>
      <c r="C237">
        <v>236</v>
      </c>
      <c r="D237" s="4" t="str">
        <f t="shared" si="6"/>
        <v>2-</v>
      </c>
      <c r="E237" t="str">
        <f>VLOOKUP($D237,metadata!$B$2:$S$451,2,FALSE)</f>
        <v>BRADSHAW, WE</v>
      </c>
      <c r="F237" t="str">
        <f>VLOOKUP($D237,metadata!$B$2:$S$451,3,FALSE)</f>
        <v>GEOGRAPHY OF PHOTOPERIODIC RESPONSE IN DIAPAUSING MOSQUITO</v>
      </c>
      <c r="G237" t="str">
        <f>VLOOKUP($D237,metadata!$B$2:$S$451,4,FALSE)</f>
        <v>10.1038/262384b0</v>
      </c>
      <c r="H237" t="str">
        <f>VLOOKUP($D237,metadata!$B$2:$S$451,5,FALSE)</f>
        <v>y-askfordata</v>
      </c>
      <c r="I237" t="str">
        <f>VLOOKUP($D237,metadata!$B$2:$S$451,6,FALSE)</f>
        <v>a</v>
      </c>
      <c r="J237" t="str">
        <f>VLOOKUP($D237,metadata!$B$2:$S$451,7,FALSE)</f>
        <v>i</v>
      </c>
      <c r="K237">
        <f>VLOOKUP($D237,metadata!$B$2:$S$451,8,FALSE)</f>
        <v>22</v>
      </c>
      <c r="L237">
        <f>VLOOKUP($D237,metadata!$B$2:$S$451,9,FALSE)</f>
        <v>16</v>
      </c>
      <c r="M237" t="str">
        <f>VLOOKUP($D237,metadata!$B$2:$S$451,10,FALSE)</f>
        <v/>
      </c>
      <c r="N237" t="str">
        <f>VLOOKUP($D237,metadata!$B$2:$S$451,11,FALSE)</f>
        <v>Wyeomyia smithii</v>
      </c>
      <c r="O237" t="str">
        <f>VLOOKUP($D237,metadata!$B$2:$S$451,12,FALSE)</f>
        <v>diptera</v>
      </c>
      <c r="P237" t="str">
        <f>VLOOKUP($D237,metadata!$B$2:$S$451,13,FALSE)</f>
        <v/>
      </c>
      <c r="Q237" t="str">
        <f>VLOOKUP($D237,metadata!$B$2:$S$451,14,FALSE)</f>
        <v/>
      </c>
      <c r="R237" t="str">
        <f>VLOOKUP($D237,metadata!$B$2:$S$451,15,FALSE)</f>
        <v/>
      </c>
      <c r="S237" t="str">
        <f>VLOOKUP($D237,metadata!$B$2:$S$451,16,FALSE)</f>
        <v/>
      </c>
      <c r="T237" t="str">
        <f>VLOOKUP($D237,metadata!$B$2:$S$451,17,FALSE)</f>
        <v/>
      </c>
      <c r="U237" t="str">
        <f>VLOOKUP($D237,metadata!$B$2:$S$451,18,FALSE)</f>
        <v/>
      </c>
      <c r="V237" t="str">
        <f>VLOOKUP($D237,metadata!$B$2:$Z$451,19,FALSE)</f>
        <v/>
      </c>
      <c r="W237" t="str">
        <f>VLOOKUP($D237,metadata!$B$2:$Z$451,20,FALSE)</f>
        <v/>
      </c>
      <c r="X237" t="str">
        <f>VLOOKUP($D237,metadata!$B$2:$Z$451,21,FALSE)</f>
        <v/>
      </c>
      <c r="Y237" t="str">
        <f>VLOOKUP($D237,metadata!$B$2:$Z$451,22,FALSE)</f>
        <v/>
      </c>
      <c r="Z237" t="str">
        <f>VLOOKUP($D237,metadata!$B$2:$Z$451,23,FALSE)</f>
        <v/>
      </c>
      <c r="AA237" t="str">
        <f>VLOOKUP($D237,metadata!$B$2:$Z$451,24,FALSE)</f>
        <v/>
      </c>
      <c r="AB237" t="str">
        <f>VLOOKUP($D237,metadata!$B$2:$Z$451,25,FALSE)</f>
        <v/>
      </c>
      <c r="AF237" t="str">
        <f t="shared" si="7"/>
        <v>NA</v>
      </c>
    </row>
    <row r="238" spans="1:32" hidden="1" x14ac:dyDescent="0.3">
      <c r="A238">
        <f>A237+metadata!J237</f>
        <v>1358</v>
      </c>
      <c r="B238" t="str">
        <f>metadata!B238</f>
        <v>35-Kamikawa</v>
      </c>
      <c r="C238">
        <v>237</v>
      </c>
      <c r="D238" s="4" t="str">
        <f t="shared" si="6"/>
        <v>2-</v>
      </c>
      <c r="E238" t="str">
        <f>VLOOKUP($D238,metadata!$B$2:$S$451,2,FALSE)</f>
        <v>BRADSHAW, WE</v>
      </c>
      <c r="F238" t="str">
        <f>VLOOKUP($D238,metadata!$B$2:$S$451,3,FALSE)</f>
        <v>GEOGRAPHY OF PHOTOPERIODIC RESPONSE IN DIAPAUSING MOSQUITO</v>
      </c>
      <c r="G238" t="str">
        <f>VLOOKUP($D238,metadata!$B$2:$S$451,4,FALSE)</f>
        <v>10.1038/262384b0</v>
      </c>
      <c r="H238" t="str">
        <f>VLOOKUP($D238,metadata!$B$2:$S$451,5,FALSE)</f>
        <v>y-askfordata</v>
      </c>
      <c r="I238" t="str">
        <f>VLOOKUP($D238,metadata!$B$2:$S$451,6,FALSE)</f>
        <v>a</v>
      </c>
      <c r="J238" t="str">
        <f>VLOOKUP($D238,metadata!$B$2:$S$451,7,FALSE)</f>
        <v>i</v>
      </c>
      <c r="K238">
        <f>VLOOKUP($D238,metadata!$B$2:$S$451,8,FALSE)</f>
        <v>22</v>
      </c>
      <c r="L238">
        <f>VLOOKUP($D238,metadata!$B$2:$S$451,9,FALSE)</f>
        <v>16</v>
      </c>
      <c r="M238" t="str">
        <f>VLOOKUP($D238,metadata!$B$2:$S$451,10,FALSE)</f>
        <v/>
      </c>
      <c r="N238" t="str">
        <f>VLOOKUP($D238,metadata!$B$2:$S$451,11,FALSE)</f>
        <v>Wyeomyia smithii</v>
      </c>
      <c r="O238" t="str">
        <f>VLOOKUP($D238,metadata!$B$2:$S$451,12,FALSE)</f>
        <v>diptera</v>
      </c>
      <c r="P238" t="str">
        <f>VLOOKUP($D238,metadata!$B$2:$S$451,13,FALSE)</f>
        <v/>
      </c>
      <c r="Q238" t="str">
        <f>VLOOKUP($D238,metadata!$B$2:$S$451,14,FALSE)</f>
        <v/>
      </c>
      <c r="R238" t="str">
        <f>VLOOKUP($D238,metadata!$B$2:$S$451,15,FALSE)</f>
        <v/>
      </c>
      <c r="S238" t="str">
        <f>VLOOKUP($D238,metadata!$B$2:$S$451,16,FALSE)</f>
        <v/>
      </c>
      <c r="T238" t="str">
        <f>VLOOKUP($D238,metadata!$B$2:$S$451,17,FALSE)</f>
        <v/>
      </c>
      <c r="U238" t="str">
        <f>VLOOKUP($D238,metadata!$B$2:$S$451,18,FALSE)</f>
        <v/>
      </c>
      <c r="V238" t="str">
        <f>VLOOKUP($D238,metadata!$B$2:$Z$451,19,FALSE)</f>
        <v/>
      </c>
      <c r="W238" t="str">
        <f>VLOOKUP($D238,metadata!$B$2:$Z$451,20,FALSE)</f>
        <v/>
      </c>
      <c r="X238" t="str">
        <f>VLOOKUP($D238,metadata!$B$2:$Z$451,21,FALSE)</f>
        <v/>
      </c>
      <c r="Y238" t="str">
        <f>VLOOKUP($D238,metadata!$B$2:$Z$451,22,FALSE)</f>
        <v/>
      </c>
      <c r="Z238" t="str">
        <f>VLOOKUP($D238,metadata!$B$2:$Z$451,23,FALSE)</f>
        <v/>
      </c>
      <c r="AA238" t="str">
        <f>VLOOKUP($D238,metadata!$B$2:$Z$451,24,FALSE)</f>
        <v/>
      </c>
      <c r="AB238" t="str">
        <f>VLOOKUP($D238,metadata!$B$2:$Z$451,25,FALSE)</f>
        <v/>
      </c>
      <c r="AF238" t="str">
        <f t="shared" si="7"/>
        <v>NA</v>
      </c>
    </row>
    <row r="239" spans="1:32" hidden="1" x14ac:dyDescent="0.3">
      <c r="A239">
        <f>A238+metadata!J238</f>
        <v>1365</v>
      </c>
      <c r="B239" t="str">
        <f>metadata!B239</f>
        <v>35-Sendai</v>
      </c>
      <c r="C239">
        <v>238</v>
      </c>
      <c r="D239" s="4" t="str">
        <f t="shared" si="6"/>
        <v>2-</v>
      </c>
      <c r="E239" t="str">
        <f>VLOOKUP($D239,metadata!$B$2:$S$451,2,FALSE)</f>
        <v>BRADSHAW, WE</v>
      </c>
      <c r="F239" t="str">
        <f>VLOOKUP($D239,metadata!$B$2:$S$451,3,FALSE)</f>
        <v>GEOGRAPHY OF PHOTOPERIODIC RESPONSE IN DIAPAUSING MOSQUITO</v>
      </c>
      <c r="G239" t="str">
        <f>VLOOKUP($D239,metadata!$B$2:$S$451,4,FALSE)</f>
        <v>10.1038/262384b0</v>
      </c>
      <c r="H239" t="str">
        <f>VLOOKUP($D239,metadata!$B$2:$S$451,5,FALSE)</f>
        <v>y-askfordata</v>
      </c>
      <c r="I239" t="str">
        <f>VLOOKUP($D239,metadata!$B$2:$S$451,6,FALSE)</f>
        <v>a</v>
      </c>
      <c r="J239" t="str">
        <f>VLOOKUP($D239,metadata!$B$2:$S$451,7,FALSE)</f>
        <v>i</v>
      </c>
      <c r="K239">
        <f>VLOOKUP($D239,metadata!$B$2:$S$451,8,FALSE)</f>
        <v>22</v>
      </c>
      <c r="L239">
        <f>VLOOKUP($D239,metadata!$B$2:$S$451,9,FALSE)</f>
        <v>16</v>
      </c>
      <c r="M239" t="str">
        <f>VLOOKUP($D239,metadata!$B$2:$S$451,10,FALSE)</f>
        <v/>
      </c>
      <c r="N239" t="str">
        <f>VLOOKUP($D239,metadata!$B$2:$S$451,11,FALSE)</f>
        <v>Wyeomyia smithii</v>
      </c>
      <c r="O239" t="str">
        <f>VLOOKUP($D239,metadata!$B$2:$S$451,12,FALSE)</f>
        <v>diptera</v>
      </c>
      <c r="P239" t="str">
        <f>VLOOKUP($D239,metadata!$B$2:$S$451,13,FALSE)</f>
        <v/>
      </c>
      <c r="Q239" t="str">
        <f>VLOOKUP($D239,metadata!$B$2:$S$451,14,FALSE)</f>
        <v/>
      </c>
      <c r="R239" t="str">
        <f>VLOOKUP($D239,metadata!$B$2:$S$451,15,FALSE)</f>
        <v/>
      </c>
      <c r="S239" t="str">
        <f>VLOOKUP($D239,metadata!$B$2:$S$451,16,FALSE)</f>
        <v/>
      </c>
      <c r="T239" t="str">
        <f>VLOOKUP($D239,metadata!$B$2:$S$451,17,FALSE)</f>
        <v/>
      </c>
      <c r="U239" t="str">
        <f>VLOOKUP($D239,metadata!$B$2:$S$451,18,FALSE)</f>
        <v/>
      </c>
      <c r="V239" t="str">
        <f>VLOOKUP($D239,metadata!$B$2:$Z$451,19,FALSE)</f>
        <v/>
      </c>
      <c r="W239" t="str">
        <f>VLOOKUP($D239,metadata!$B$2:$Z$451,20,FALSE)</f>
        <v/>
      </c>
      <c r="X239" t="str">
        <f>VLOOKUP($D239,metadata!$B$2:$Z$451,21,FALSE)</f>
        <v/>
      </c>
      <c r="Y239" t="str">
        <f>VLOOKUP($D239,metadata!$B$2:$Z$451,22,FALSE)</f>
        <v/>
      </c>
      <c r="Z239" t="str">
        <f>VLOOKUP($D239,metadata!$B$2:$Z$451,23,FALSE)</f>
        <v/>
      </c>
      <c r="AA239" t="str">
        <f>VLOOKUP($D239,metadata!$B$2:$Z$451,24,FALSE)</f>
        <v/>
      </c>
      <c r="AB239" t="str">
        <f>VLOOKUP($D239,metadata!$B$2:$Z$451,25,FALSE)</f>
        <v/>
      </c>
      <c r="AF239" t="str">
        <f t="shared" si="7"/>
        <v>NA</v>
      </c>
    </row>
    <row r="240" spans="1:32" hidden="1" x14ac:dyDescent="0.3">
      <c r="A240">
        <f>A239+metadata!J239</f>
        <v>1372</v>
      </c>
      <c r="B240" t="str">
        <f>metadata!B240</f>
        <v>35-Tsukuba</v>
      </c>
      <c r="C240">
        <v>239</v>
      </c>
      <c r="D240" s="4" t="str">
        <f t="shared" si="6"/>
        <v>2-</v>
      </c>
      <c r="E240" t="str">
        <f>VLOOKUP($D240,metadata!$B$2:$S$451,2,FALSE)</f>
        <v>BRADSHAW, WE</v>
      </c>
      <c r="F240" t="str">
        <f>VLOOKUP($D240,metadata!$B$2:$S$451,3,FALSE)</f>
        <v>GEOGRAPHY OF PHOTOPERIODIC RESPONSE IN DIAPAUSING MOSQUITO</v>
      </c>
      <c r="G240" t="str">
        <f>VLOOKUP($D240,metadata!$B$2:$S$451,4,FALSE)</f>
        <v>10.1038/262384b0</v>
      </c>
      <c r="H240" t="str">
        <f>VLOOKUP($D240,metadata!$B$2:$S$451,5,FALSE)</f>
        <v>y-askfordata</v>
      </c>
      <c r="I240" t="str">
        <f>VLOOKUP($D240,metadata!$B$2:$S$451,6,FALSE)</f>
        <v>a</v>
      </c>
      <c r="J240" t="str">
        <f>VLOOKUP($D240,metadata!$B$2:$S$451,7,FALSE)</f>
        <v>i</v>
      </c>
      <c r="K240">
        <f>VLOOKUP($D240,metadata!$B$2:$S$451,8,FALSE)</f>
        <v>22</v>
      </c>
      <c r="L240">
        <f>VLOOKUP($D240,metadata!$B$2:$S$451,9,FALSE)</f>
        <v>16</v>
      </c>
      <c r="M240" t="str">
        <f>VLOOKUP($D240,metadata!$B$2:$S$451,10,FALSE)</f>
        <v/>
      </c>
      <c r="N240" t="str">
        <f>VLOOKUP($D240,metadata!$B$2:$S$451,11,FALSE)</f>
        <v>Wyeomyia smithii</v>
      </c>
      <c r="O240" t="str">
        <f>VLOOKUP($D240,metadata!$B$2:$S$451,12,FALSE)</f>
        <v>diptera</v>
      </c>
      <c r="P240" t="str">
        <f>VLOOKUP($D240,metadata!$B$2:$S$451,13,FALSE)</f>
        <v/>
      </c>
      <c r="Q240" t="str">
        <f>VLOOKUP($D240,metadata!$B$2:$S$451,14,FALSE)</f>
        <v/>
      </c>
      <c r="R240" t="str">
        <f>VLOOKUP($D240,metadata!$B$2:$S$451,15,FALSE)</f>
        <v/>
      </c>
      <c r="S240" t="str">
        <f>VLOOKUP($D240,metadata!$B$2:$S$451,16,FALSE)</f>
        <v/>
      </c>
      <c r="T240" t="str">
        <f>VLOOKUP($D240,metadata!$B$2:$S$451,17,FALSE)</f>
        <v/>
      </c>
      <c r="U240" t="str">
        <f>VLOOKUP($D240,metadata!$B$2:$S$451,18,FALSE)</f>
        <v/>
      </c>
      <c r="V240" t="str">
        <f>VLOOKUP($D240,metadata!$B$2:$Z$451,19,FALSE)</f>
        <v/>
      </c>
      <c r="W240" t="str">
        <f>VLOOKUP($D240,metadata!$B$2:$Z$451,20,FALSE)</f>
        <v/>
      </c>
      <c r="X240" t="str">
        <f>VLOOKUP($D240,metadata!$B$2:$Z$451,21,FALSE)</f>
        <v/>
      </c>
      <c r="Y240" t="str">
        <f>VLOOKUP($D240,metadata!$B$2:$Z$451,22,FALSE)</f>
        <v/>
      </c>
      <c r="Z240" t="str">
        <f>VLOOKUP($D240,metadata!$B$2:$Z$451,23,FALSE)</f>
        <v/>
      </c>
      <c r="AA240" t="str">
        <f>VLOOKUP($D240,metadata!$B$2:$Z$451,24,FALSE)</f>
        <v/>
      </c>
      <c r="AB240" t="str">
        <f>VLOOKUP($D240,metadata!$B$2:$Z$451,25,FALSE)</f>
        <v/>
      </c>
      <c r="AF240" t="str">
        <f t="shared" si="7"/>
        <v>NA</v>
      </c>
    </row>
    <row r="241" spans="1:32" hidden="1" x14ac:dyDescent="0.3">
      <c r="A241">
        <f>A240+metadata!J240</f>
        <v>1379</v>
      </c>
      <c r="B241" t="str">
        <f>metadata!B241</f>
        <v>35-Odawara</v>
      </c>
      <c r="C241">
        <v>240</v>
      </c>
      <c r="D241" s="4" t="str">
        <f t="shared" si="6"/>
        <v>2-</v>
      </c>
      <c r="E241" t="str">
        <f>VLOOKUP($D241,metadata!$B$2:$S$451,2,FALSE)</f>
        <v>BRADSHAW, WE</v>
      </c>
      <c r="F241" t="str">
        <f>VLOOKUP($D241,metadata!$B$2:$S$451,3,FALSE)</f>
        <v>GEOGRAPHY OF PHOTOPERIODIC RESPONSE IN DIAPAUSING MOSQUITO</v>
      </c>
      <c r="G241" t="str">
        <f>VLOOKUP($D241,metadata!$B$2:$S$451,4,FALSE)</f>
        <v>10.1038/262384b0</v>
      </c>
      <c r="H241" t="str">
        <f>VLOOKUP($D241,metadata!$B$2:$S$451,5,FALSE)</f>
        <v>y-askfordata</v>
      </c>
      <c r="I241" t="str">
        <f>VLOOKUP($D241,metadata!$B$2:$S$451,6,FALSE)</f>
        <v>a</v>
      </c>
      <c r="J241" t="str">
        <f>VLOOKUP($D241,metadata!$B$2:$S$451,7,FALSE)</f>
        <v>i</v>
      </c>
      <c r="K241">
        <f>VLOOKUP($D241,metadata!$B$2:$S$451,8,FALSE)</f>
        <v>22</v>
      </c>
      <c r="L241">
        <f>VLOOKUP($D241,metadata!$B$2:$S$451,9,FALSE)</f>
        <v>16</v>
      </c>
      <c r="M241" t="str">
        <f>VLOOKUP($D241,metadata!$B$2:$S$451,10,FALSE)</f>
        <v/>
      </c>
      <c r="N241" t="str">
        <f>VLOOKUP($D241,metadata!$B$2:$S$451,11,FALSE)</f>
        <v>Wyeomyia smithii</v>
      </c>
      <c r="O241" t="str">
        <f>VLOOKUP($D241,metadata!$B$2:$S$451,12,FALSE)</f>
        <v>diptera</v>
      </c>
      <c r="P241" t="str">
        <f>VLOOKUP($D241,metadata!$B$2:$S$451,13,FALSE)</f>
        <v/>
      </c>
      <c r="Q241" t="str">
        <f>VLOOKUP($D241,metadata!$B$2:$S$451,14,FALSE)</f>
        <v/>
      </c>
      <c r="R241" t="str">
        <f>VLOOKUP($D241,metadata!$B$2:$S$451,15,FALSE)</f>
        <v/>
      </c>
      <c r="S241" t="str">
        <f>VLOOKUP($D241,metadata!$B$2:$S$451,16,FALSE)</f>
        <v/>
      </c>
      <c r="T241" t="str">
        <f>VLOOKUP($D241,metadata!$B$2:$S$451,17,FALSE)</f>
        <v/>
      </c>
      <c r="U241" t="str">
        <f>VLOOKUP($D241,metadata!$B$2:$S$451,18,FALSE)</f>
        <v/>
      </c>
      <c r="V241" t="str">
        <f>VLOOKUP($D241,metadata!$B$2:$Z$451,19,FALSE)</f>
        <v/>
      </c>
      <c r="W241" t="str">
        <f>VLOOKUP($D241,metadata!$B$2:$Z$451,20,FALSE)</f>
        <v/>
      </c>
      <c r="X241" t="str">
        <f>VLOOKUP($D241,metadata!$B$2:$Z$451,21,FALSE)</f>
        <v/>
      </c>
      <c r="Y241" t="str">
        <f>VLOOKUP($D241,metadata!$B$2:$Z$451,22,FALSE)</f>
        <v/>
      </c>
      <c r="Z241" t="str">
        <f>VLOOKUP($D241,metadata!$B$2:$Z$451,23,FALSE)</f>
        <v/>
      </c>
      <c r="AA241" t="str">
        <f>VLOOKUP($D241,metadata!$B$2:$Z$451,24,FALSE)</f>
        <v/>
      </c>
      <c r="AB241" t="str">
        <f>VLOOKUP($D241,metadata!$B$2:$Z$451,25,FALSE)</f>
        <v/>
      </c>
      <c r="AF241" t="str">
        <f t="shared" si="7"/>
        <v>NA</v>
      </c>
    </row>
    <row r="242" spans="1:32" hidden="1" x14ac:dyDescent="0.3">
      <c r="A242">
        <f>A241+metadata!J241</f>
        <v>1386</v>
      </c>
      <c r="B242" t="str">
        <f>metadata!B242</f>
        <v>35-Tsu</v>
      </c>
      <c r="C242">
        <v>241</v>
      </c>
      <c r="D242" s="4" t="str">
        <f t="shared" si="6"/>
        <v>2-</v>
      </c>
      <c r="E242" t="str">
        <f>VLOOKUP($D242,metadata!$B$2:$S$451,2,FALSE)</f>
        <v>BRADSHAW, WE</v>
      </c>
      <c r="F242" t="str">
        <f>VLOOKUP($D242,metadata!$B$2:$S$451,3,FALSE)</f>
        <v>GEOGRAPHY OF PHOTOPERIODIC RESPONSE IN DIAPAUSING MOSQUITO</v>
      </c>
      <c r="G242" t="str">
        <f>VLOOKUP($D242,metadata!$B$2:$S$451,4,FALSE)</f>
        <v>10.1038/262384b0</v>
      </c>
      <c r="H242" t="str">
        <f>VLOOKUP($D242,metadata!$B$2:$S$451,5,FALSE)</f>
        <v>y-askfordata</v>
      </c>
      <c r="I242" t="str">
        <f>VLOOKUP($D242,metadata!$B$2:$S$451,6,FALSE)</f>
        <v>a</v>
      </c>
      <c r="J242" t="str">
        <f>VLOOKUP($D242,metadata!$B$2:$S$451,7,FALSE)</f>
        <v>i</v>
      </c>
      <c r="K242">
        <f>VLOOKUP($D242,metadata!$B$2:$S$451,8,FALSE)</f>
        <v>22</v>
      </c>
      <c r="L242">
        <f>VLOOKUP($D242,metadata!$B$2:$S$451,9,FALSE)</f>
        <v>16</v>
      </c>
      <c r="M242" t="str">
        <f>VLOOKUP($D242,metadata!$B$2:$S$451,10,FALSE)</f>
        <v/>
      </c>
      <c r="N242" t="str">
        <f>VLOOKUP($D242,metadata!$B$2:$S$451,11,FALSE)</f>
        <v>Wyeomyia smithii</v>
      </c>
      <c r="O242" t="str">
        <f>VLOOKUP($D242,metadata!$B$2:$S$451,12,FALSE)</f>
        <v>diptera</v>
      </c>
      <c r="P242" t="str">
        <f>VLOOKUP($D242,metadata!$B$2:$S$451,13,FALSE)</f>
        <v/>
      </c>
      <c r="Q242" t="str">
        <f>VLOOKUP($D242,metadata!$B$2:$S$451,14,FALSE)</f>
        <v/>
      </c>
      <c r="R242" t="str">
        <f>VLOOKUP($D242,metadata!$B$2:$S$451,15,FALSE)</f>
        <v/>
      </c>
      <c r="S242" t="str">
        <f>VLOOKUP($D242,metadata!$B$2:$S$451,16,FALSE)</f>
        <v/>
      </c>
      <c r="T242" t="str">
        <f>VLOOKUP($D242,metadata!$B$2:$S$451,17,FALSE)</f>
        <v/>
      </c>
      <c r="U242" t="str">
        <f>VLOOKUP($D242,metadata!$B$2:$S$451,18,FALSE)</f>
        <v/>
      </c>
      <c r="V242" t="str">
        <f>VLOOKUP($D242,metadata!$B$2:$Z$451,19,FALSE)</f>
        <v/>
      </c>
      <c r="W242" t="str">
        <f>VLOOKUP($D242,metadata!$B$2:$Z$451,20,FALSE)</f>
        <v/>
      </c>
      <c r="X242" t="str">
        <f>VLOOKUP($D242,metadata!$B$2:$Z$451,21,FALSE)</f>
        <v/>
      </c>
      <c r="Y242" t="str">
        <f>VLOOKUP($D242,metadata!$B$2:$Z$451,22,FALSE)</f>
        <v/>
      </c>
      <c r="Z242" t="str">
        <f>VLOOKUP($D242,metadata!$B$2:$Z$451,23,FALSE)</f>
        <v/>
      </c>
      <c r="AA242" t="str">
        <f>VLOOKUP($D242,metadata!$B$2:$Z$451,24,FALSE)</f>
        <v/>
      </c>
      <c r="AB242" t="str">
        <f>VLOOKUP($D242,metadata!$B$2:$Z$451,25,FALSE)</f>
        <v/>
      </c>
      <c r="AF242" t="str">
        <f t="shared" si="7"/>
        <v>NA</v>
      </c>
    </row>
    <row r="243" spans="1:32" hidden="1" x14ac:dyDescent="0.3">
      <c r="A243">
        <f>A242+metadata!J242</f>
        <v>1392</v>
      </c>
      <c r="B243" t="str">
        <f>metadata!B243</f>
        <v>35-Izumu</v>
      </c>
      <c r="C243">
        <v>242</v>
      </c>
      <c r="D243" s="4" t="str">
        <f t="shared" si="6"/>
        <v>2-</v>
      </c>
      <c r="E243" t="str">
        <f>VLOOKUP($D243,metadata!$B$2:$S$451,2,FALSE)</f>
        <v>BRADSHAW, WE</v>
      </c>
      <c r="F243" t="str">
        <f>VLOOKUP($D243,metadata!$B$2:$S$451,3,FALSE)</f>
        <v>GEOGRAPHY OF PHOTOPERIODIC RESPONSE IN DIAPAUSING MOSQUITO</v>
      </c>
      <c r="G243" t="str">
        <f>VLOOKUP($D243,metadata!$B$2:$S$451,4,FALSE)</f>
        <v>10.1038/262384b0</v>
      </c>
      <c r="H243" t="str">
        <f>VLOOKUP($D243,metadata!$B$2:$S$451,5,FALSE)</f>
        <v>y-askfordata</v>
      </c>
      <c r="I243" t="str">
        <f>VLOOKUP($D243,metadata!$B$2:$S$451,6,FALSE)</f>
        <v>a</v>
      </c>
      <c r="J243" t="str">
        <f>VLOOKUP($D243,metadata!$B$2:$S$451,7,FALSE)</f>
        <v>i</v>
      </c>
      <c r="K243">
        <f>VLOOKUP($D243,metadata!$B$2:$S$451,8,FALSE)</f>
        <v>22</v>
      </c>
      <c r="L243">
        <f>VLOOKUP($D243,metadata!$B$2:$S$451,9,FALSE)</f>
        <v>16</v>
      </c>
      <c r="M243" t="str">
        <f>VLOOKUP($D243,metadata!$B$2:$S$451,10,FALSE)</f>
        <v/>
      </c>
      <c r="N243" t="str">
        <f>VLOOKUP($D243,metadata!$B$2:$S$451,11,FALSE)</f>
        <v>Wyeomyia smithii</v>
      </c>
      <c r="O243" t="str">
        <f>VLOOKUP($D243,metadata!$B$2:$S$451,12,FALSE)</f>
        <v>diptera</v>
      </c>
      <c r="P243" t="str">
        <f>VLOOKUP($D243,metadata!$B$2:$S$451,13,FALSE)</f>
        <v/>
      </c>
      <c r="Q243" t="str">
        <f>VLOOKUP($D243,metadata!$B$2:$S$451,14,FALSE)</f>
        <v/>
      </c>
      <c r="R243" t="str">
        <f>VLOOKUP($D243,metadata!$B$2:$S$451,15,FALSE)</f>
        <v/>
      </c>
      <c r="S243" t="str">
        <f>VLOOKUP($D243,metadata!$B$2:$S$451,16,FALSE)</f>
        <v/>
      </c>
      <c r="T243" t="str">
        <f>VLOOKUP($D243,metadata!$B$2:$S$451,17,FALSE)</f>
        <v/>
      </c>
      <c r="U243" t="str">
        <f>VLOOKUP($D243,metadata!$B$2:$S$451,18,FALSE)</f>
        <v/>
      </c>
      <c r="V243" t="str">
        <f>VLOOKUP($D243,metadata!$B$2:$Z$451,19,FALSE)</f>
        <v/>
      </c>
      <c r="W243" t="str">
        <f>VLOOKUP($D243,metadata!$B$2:$Z$451,20,FALSE)</f>
        <v/>
      </c>
      <c r="X243" t="str">
        <f>VLOOKUP($D243,metadata!$B$2:$Z$451,21,FALSE)</f>
        <v/>
      </c>
      <c r="Y243" t="str">
        <f>VLOOKUP($D243,metadata!$B$2:$Z$451,22,FALSE)</f>
        <v/>
      </c>
      <c r="Z243" t="str">
        <f>VLOOKUP($D243,metadata!$B$2:$Z$451,23,FALSE)</f>
        <v/>
      </c>
      <c r="AA243" t="str">
        <f>VLOOKUP($D243,metadata!$B$2:$Z$451,24,FALSE)</f>
        <v/>
      </c>
      <c r="AB243" t="str">
        <f>VLOOKUP($D243,metadata!$B$2:$Z$451,25,FALSE)</f>
        <v/>
      </c>
      <c r="AF243" t="str">
        <f t="shared" si="7"/>
        <v>NA</v>
      </c>
    </row>
    <row r="244" spans="1:32" hidden="1" x14ac:dyDescent="0.3">
      <c r="A244">
        <f>A243+metadata!J243</f>
        <v>1398</v>
      </c>
      <c r="B244" t="str">
        <f>metadata!B244</f>
        <v>35-Kagoshima</v>
      </c>
      <c r="C244">
        <v>243</v>
      </c>
      <c r="D244" s="4" t="str">
        <f t="shared" si="6"/>
        <v>2-</v>
      </c>
      <c r="E244" t="str">
        <f>VLOOKUP($D244,metadata!$B$2:$S$451,2,FALSE)</f>
        <v>BRADSHAW, WE</v>
      </c>
      <c r="F244" t="str">
        <f>VLOOKUP($D244,metadata!$B$2:$S$451,3,FALSE)</f>
        <v>GEOGRAPHY OF PHOTOPERIODIC RESPONSE IN DIAPAUSING MOSQUITO</v>
      </c>
      <c r="G244" t="str">
        <f>VLOOKUP($D244,metadata!$B$2:$S$451,4,FALSE)</f>
        <v>10.1038/262384b0</v>
      </c>
      <c r="H244" t="str">
        <f>VLOOKUP($D244,metadata!$B$2:$S$451,5,FALSE)</f>
        <v>y-askfordata</v>
      </c>
      <c r="I244" t="str">
        <f>VLOOKUP($D244,metadata!$B$2:$S$451,6,FALSE)</f>
        <v>a</v>
      </c>
      <c r="J244" t="str">
        <f>VLOOKUP($D244,metadata!$B$2:$S$451,7,FALSE)</f>
        <v>i</v>
      </c>
      <c r="K244">
        <f>VLOOKUP($D244,metadata!$B$2:$S$451,8,FALSE)</f>
        <v>22</v>
      </c>
      <c r="L244">
        <f>VLOOKUP($D244,metadata!$B$2:$S$451,9,FALSE)</f>
        <v>16</v>
      </c>
      <c r="M244" t="str">
        <f>VLOOKUP($D244,metadata!$B$2:$S$451,10,FALSE)</f>
        <v/>
      </c>
      <c r="N244" t="str">
        <f>VLOOKUP($D244,metadata!$B$2:$S$451,11,FALSE)</f>
        <v>Wyeomyia smithii</v>
      </c>
      <c r="O244" t="str">
        <f>VLOOKUP($D244,metadata!$B$2:$S$451,12,FALSE)</f>
        <v>diptera</v>
      </c>
      <c r="P244" t="str">
        <f>VLOOKUP($D244,metadata!$B$2:$S$451,13,FALSE)</f>
        <v/>
      </c>
      <c r="Q244" t="str">
        <f>VLOOKUP($D244,metadata!$B$2:$S$451,14,FALSE)</f>
        <v/>
      </c>
      <c r="R244" t="str">
        <f>VLOOKUP($D244,metadata!$B$2:$S$451,15,FALSE)</f>
        <v/>
      </c>
      <c r="S244" t="str">
        <f>VLOOKUP($D244,metadata!$B$2:$S$451,16,FALSE)</f>
        <v/>
      </c>
      <c r="T244" t="str">
        <f>VLOOKUP($D244,metadata!$B$2:$S$451,17,FALSE)</f>
        <v/>
      </c>
      <c r="U244" t="str">
        <f>VLOOKUP($D244,metadata!$B$2:$S$451,18,FALSE)</f>
        <v/>
      </c>
      <c r="V244" t="str">
        <f>VLOOKUP($D244,metadata!$B$2:$Z$451,19,FALSE)</f>
        <v/>
      </c>
      <c r="W244" t="str">
        <f>VLOOKUP($D244,metadata!$B$2:$Z$451,20,FALSE)</f>
        <v/>
      </c>
      <c r="X244" t="str">
        <f>VLOOKUP($D244,metadata!$B$2:$Z$451,21,FALSE)</f>
        <v/>
      </c>
      <c r="Y244" t="str">
        <f>VLOOKUP($D244,metadata!$B$2:$Z$451,22,FALSE)</f>
        <v/>
      </c>
      <c r="Z244" t="str">
        <f>VLOOKUP($D244,metadata!$B$2:$Z$451,23,FALSE)</f>
        <v/>
      </c>
      <c r="AA244" t="str">
        <f>VLOOKUP($D244,metadata!$B$2:$Z$451,24,FALSE)</f>
        <v/>
      </c>
      <c r="AB244" t="str">
        <f>VLOOKUP($D244,metadata!$B$2:$Z$451,25,FALSE)</f>
        <v/>
      </c>
      <c r="AF244" t="str">
        <f t="shared" si="7"/>
        <v>NA</v>
      </c>
    </row>
    <row r="245" spans="1:32" hidden="1" x14ac:dyDescent="0.3">
      <c r="A245">
        <f>A244+metadata!J244</f>
        <v>1406</v>
      </c>
      <c r="B245" t="str">
        <f>metadata!B245</f>
        <v>35-Ishigaki</v>
      </c>
      <c r="C245">
        <v>244</v>
      </c>
      <c r="D245" s="4" t="str">
        <f t="shared" si="6"/>
        <v>2-</v>
      </c>
      <c r="E245" t="str">
        <f>VLOOKUP($D245,metadata!$B$2:$S$451,2,FALSE)</f>
        <v>BRADSHAW, WE</v>
      </c>
      <c r="F245" t="str">
        <f>VLOOKUP($D245,metadata!$B$2:$S$451,3,FALSE)</f>
        <v>GEOGRAPHY OF PHOTOPERIODIC RESPONSE IN DIAPAUSING MOSQUITO</v>
      </c>
      <c r="G245" t="str">
        <f>VLOOKUP($D245,metadata!$B$2:$S$451,4,FALSE)</f>
        <v>10.1038/262384b0</v>
      </c>
      <c r="H245" t="str">
        <f>VLOOKUP($D245,metadata!$B$2:$S$451,5,FALSE)</f>
        <v>y-askfordata</v>
      </c>
      <c r="I245" t="str">
        <f>VLOOKUP($D245,metadata!$B$2:$S$451,6,FALSE)</f>
        <v>a</v>
      </c>
      <c r="J245" t="str">
        <f>VLOOKUP($D245,metadata!$B$2:$S$451,7,FALSE)</f>
        <v>i</v>
      </c>
      <c r="K245">
        <f>VLOOKUP($D245,metadata!$B$2:$S$451,8,FALSE)</f>
        <v>22</v>
      </c>
      <c r="L245">
        <f>VLOOKUP($D245,metadata!$B$2:$S$451,9,FALSE)</f>
        <v>16</v>
      </c>
      <c r="M245" t="str">
        <f>VLOOKUP($D245,metadata!$B$2:$S$451,10,FALSE)</f>
        <v/>
      </c>
      <c r="N245" t="str">
        <f>VLOOKUP($D245,metadata!$B$2:$S$451,11,FALSE)</f>
        <v>Wyeomyia smithii</v>
      </c>
      <c r="O245" t="str">
        <f>VLOOKUP($D245,metadata!$B$2:$S$451,12,FALSE)</f>
        <v>diptera</v>
      </c>
      <c r="P245" t="str">
        <f>VLOOKUP($D245,metadata!$B$2:$S$451,13,FALSE)</f>
        <v/>
      </c>
      <c r="Q245" t="str">
        <f>VLOOKUP($D245,metadata!$B$2:$S$451,14,FALSE)</f>
        <v/>
      </c>
      <c r="R245" t="str">
        <f>VLOOKUP($D245,metadata!$B$2:$S$451,15,FALSE)</f>
        <v/>
      </c>
      <c r="S245" t="str">
        <f>VLOOKUP($D245,metadata!$B$2:$S$451,16,FALSE)</f>
        <v/>
      </c>
      <c r="T245" t="str">
        <f>VLOOKUP($D245,metadata!$B$2:$S$451,17,FALSE)</f>
        <v/>
      </c>
      <c r="U245" t="str">
        <f>VLOOKUP($D245,metadata!$B$2:$S$451,18,FALSE)</f>
        <v/>
      </c>
      <c r="V245" t="str">
        <f>VLOOKUP($D245,metadata!$B$2:$Z$451,19,FALSE)</f>
        <v/>
      </c>
      <c r="W245" t="str">
        <f>VLOOKUP($D245,metadata!$B$2:$Z$451,20,FALSE)</f>
        <v/>
      </c>
      <c r="X245" t="str">
        <f>VLOOKUP($D245,metadata!$B$2:$Z$451,21,FALSE)</f>
        <v/>
      </c>
      <c r="Y245" t="str">
        <f>VLOOKUP($D245,metadata!$B$2:$Z$451,22,FALSE)</f>
        <v/>
      </c>
      <c r="Z245" t="str">
        <f>VLOOKUP($D245,metadata!$B$2:$Z$451,23,FALSE)</f>
        <v/>
      </c>
      <c r="AA245" t="str">
        <f>VLOOKUP($D245,metadata!$B$2:$Z$451,24,FALSE)</f>
        <v/>
      </c>
      <c r="AB245" t="str">
        <f>VLOOKUP($D245,metadata!$B$2:$Z$451,25,FALSE)</f>
        <v/>
      </c>
      <c r="AF245" t="str">
        <f t="shared" si="7"/>
        <v>NA</v>
      </c>
    </row>
    <row r="246" spans="1:32" hidden="1" x14ac:dyDescent="0.3">
      <c r="A246">
        <f>A245+metadata!J245</f>
        <v>1413</v>
      </c>
      <c r="B246" t="str">
        <f>metadata!B246</f>
        <v>36-Kyoto</v>
      </c>
      <c r="C246">
        <v>245</v>
      </c>
      <c r="D246" s="4" t="str">
        <f t="shared" si="6"/>
        <v>2-</v>
      </c>
      <c r="E246" t="str">
        <f>VLOOKUP($D246,metadata!$B$2:$S$451,2,FALSE)</f>
        <v>BRADSHAW, WE</v>
      </c>
      <c r="F246" t="str">
        <f>VLOOKUP($D246,metadata!$B$2:$S$451,3,FALSE)</f>
        <v>GEOGRAPHY OF PHOTOPERIODIC RESPONSE IN DIAPAUSING MOSQUITO</v>
      </c>
      <c r="G246" t="str">
        <f>VLOOKUP($D246,metadata!$B$2:$S$451,4,FALSE)</f>
        <v>10.1038/262384b0</v>
      </c>
      <c r="H246" t="str">
        <f>VLOOKUP($D246,metadata!$B$2:$S$451,5,FALSE)</f>
        <v>y-askfordata</v>
      </c>
      <c r="I246" t="str">
        <f>VLOOKUP($D246,metadata!$B$2:$S$451,6,FALSE)</f>
        <v>a</v>
      </c>
      <c r="J246" t="str">
        <f>VLOOKUP($D246,metadata!$B$2:$S$451,7,FALSE)</f>
        <v>i</v>
      </c>
      <c r="K246">
        <f>VLOOKUP($D246,metadata!$B$2:$S$451,8,FALSE)</f>
        <v>22</v>
      </c>
      <c r="L246">
        <f>VLOOKUP($D246,metadata!$B$2:$S$451,9,FALSE)</f>
        <v>16</v>
      </c>
      <c r="M246" t="str">
        <f>VLOOKUP($D246,metadata!$B$2:$S$451,10,FALSE)</f>
        <v/>
      </c>
      <c r="N246" t="str">
        <f>VLOOKUP($D246,metadata!$B$2:$S$451,11,FALSE)</f>
        <v>Wyeomyia smithii</v>
      </c>
      <c r="O246" t="str">
        <f>VLOOKUP($D246,metadata!$B$2:$S$451,12,FALSE)</f>
        <v>diptera</v>
      </c>
      <c r="P246" t="str">
        <f>VLOOKUP($D246,metadata!$B$2:$S$451,13,FALSE)</f>
        <v/>
      </c>
      <c r="Q246" t="str">
        <f>VLOOKUP($D246,metadata!$B$2:$S$451,14,FALSE)</f>
        <v/>
      </c>
      <c r="R246" t="str">
        <f>VLOOKUP($D246,metadata!$B$2:$S$451,15,FALSE)</f>
        <v/>
      </c>
      <c r="S246" t="str">
        <f>VLOOKUP($D246,metadata!$B$2:$S$451,16,FALSE)</f>
        <v/>
      </c>
      <c r="T246" t="str">
        <f>VLOOKUP($D246,metadata!$B$2:$S$451,17,FALSE)</f>
        <v/>
      </c>
      <c r="U246" t="str">
        <f>VLOOKUP($D246,metadata!$B$2:$S$451,18,FALSE)</f>
        <v/>
      </c>
      <c r="V246" t="str">
        <f>VLOOKUP($D246,metadata!$B$2:$Z$451,19,FALSE)</f>
        <v/>
      </c>
      <c r="W246" t="str">
        <f>VLOOKUP($D246,metadata!$B$2:$Z$451,20,FALSE)</f>
        <v/>
      </c>
      <c r="X246" t="str">
        <f>VLOOKUP($D246,metadata!$B$2:$Z$451,21,FALSE)</f>
        <v/>
      </c>
      <c r="Y246" t="str">
        <f>VLOOKUP($D246,metadata!$B$2:$Z$451,22,FALSE)</f>
        <v/>
      </c>
      <c r="Z246" t="str">
        <f>VLOOKUP($D246,metadata!$B$2:$Z$451,23,FALSE)</f>
        <v/>
      </c>
      <c r="AA246" t="str">
        <f>VLOOKUP($D246,metadata!$B$2:$Z$451,24,FALSE)</f>
        <v/>
      </c>
      <c r="AB246" t="str">
        <f>VLOOKUP($D246,metadata!$B$2:$Z$451,25,FALSE)</f>
        <v/>
      </c>
      <c r="AF246" t="str">
        <f t="shared" si="7"/>
        <v>NA</v>
      </c>
    </row>
    <row r="247" spans="1:32" hidden="1" x14ac:dyDescent="0.3">
      <c r="A247">
        <f>A246+metadata!J246</f>
        <v>1416</v>
      </c>
      <c r="B247" t="str">
        <f>metadata!B247</f>
        <v>36-Ieshima Is.</v>
      </c>
      <c r="C247">
        <v>246</v>
      </c>
      <c r="D247" s="4" t="str">
        <f t="shared" si="6"/>
        <v>2-</v>
      </c>
      <c r="E247" t="str">
        <f>VLOOKUP($D247,metadata!$B$2:$S$451,2,FALSE)</f>
        <v>BRADSHAW, WE</v>
      </c>
      <c r="F247" t="str">
        <f>VLOOKUP($D247,metadata!$B$2:$S$451,3,FALSE)</f>
        <v>GEOGRAPHY OF PHOTOPERIODIC RESPONSE IN DIAPAUSING MOSQUITO</v>
      </c>
      <c r="G247" t="str">
        <f>VLOOKUP($D247,metadata!$B$2:$S$451,4,FALSE)</f>
        <v>10.1038/262384b0</v>
      </c>
      <c r="H247" t="str">
        <f>VLOOKUP($D247,metadata!$B$2:$S$451,5,FALSE)</f>
        <v>y-askfordata</v>
      </c>
      <c r="I247" t="str">
        <f>VLOOKUP($D247,metadata!$B$2:$S$451,6,FALSE)</f>
        <v>a</v>
      </c>
      <c r="J247" t="str">
        <f>VLOOKUP($D247,metadata!$B$2:$S$451,7,FALSE)</f>
        <v>i</v>
      </c>
      <c r="K247">
        <f>VLOOKUP($D247,metadata!$B$2:$S$451,8,FALSE)</f>
        <v>22</v>
      </c>
      <c r="L247">
        <f>VLOOKUP($D247,metadata!$B$2:$S$451,9,FALSE)</f>
        <v>16</v>
      </c>
      <c r="M247" t="str">
        <f>VLOOKUP($D247,metadata!$B$2:$S$451,10,FALSE)</f>
        <v/>
      </c>
      <c r="N247" t="str">
        <f>VLOOKUP($D247,metadata!$B$2:$S$451,11,FALSE)</f>
        <v>Wyeomyia smithii</v>
      </c>
      <c r="O247" t="str">
        <f>VLOOKUP($D247,metadata!$B$2:$S$451,12,FALSE)</f>
        <v>diptera</v>
      </c>
      <c r="P247" t="str">
        <f>VLOOKUP($D247,metadata!$B$2:$S$451,13,FALSE)</f>
        <v/>
      </c>
      <c r="Q247" t="str">
        <f>VLOOKUP($D247,metadata!$B$2:$S$451,14,FALSE)</f>
        <v/>
      </c>
      <c r="R247" t="str">
        <f>VLOOKUP($D247,metadata!$B$2:$S$451,15,FALSE)</f>
        <v/>
      </c>
      <c r="S247" t="str">
        <f>VLOOKUP($D247,metadata!$B$2:$S$451,16,FALSE)</f>
        <v/>
      </c>
      <c r="T247" t="str">
        <f>VLOOKUP($D247,metadata!$B$2:$S$451,17,FALSE)</f>
        <v/>
      </c>
      <c r="U247" t="str">
        <f>VLOOKUP($D247,metadata!$B$2:$S$451,18,FALSE)</f>
        <v/>
      </c>
      <c r="V247" t="str">
        <f>VLOOKUP($D247,metadata!$B$2:$Z$451,19,FALSE)</f>
        <v/>
      </c>
      <c r="W247" t="str">
        <f>VLOOKUP($D247,metadata!$B$2:$Z$451,20,FALSE)</f>
        <v/>
      </c>
      <c r="X247" t="str">
        <f>VLOOKUP($D247,metadata!$B$2:$Z$451,21,FALSE)</f>
        <v/>
      </c>
      <c r="Y247" t="str">
        <f>VLOOKUP($D247,metadata!$B$2:$Z$451,22,FALSE)</f>
        <v/>
      </c>
      <c r="Z247" t="str">
        <f>VLOOKUP($D247,metadata!$B$2:$Z$451,23,FALSE)</f>
        <v/>
      </c>
      <c r="AA247" t="str">
        <f>VLOOKUP($D247,metadata!$B$2:$Z$451,24,FALSE)</f>
        <v/>
      </c>
      <c r="AB247" t="str">
        <f>VLOOKUP($D247,metadata!$B$2:$Z$451,25,FALSE)</f>
        <v/>
      </c>
      <c r="AF247" t="str">
        <f t="shared" si="7"/>
        <v>NA</v>
      </c>
    </row>
    <row r="248" spans="1:32" hidden="1" x14ac:dyDescent="0.3">
      <c r="A248">
        <f>A247+metadata!J247</f>
        <v>1419</v>
      </c>
      <c r="B248" t="str">
        <f>metadata!B248</f>
        <v>36-Tangashima Is.</v>
      </c>
      <c r="C248">
        <v>247</v>
      </c>
      <c r="D248" s="4" t="str">
        <f t="shared" si="6"/>
        <v>2-</v>
      </c>
      <c r="E248" t="str">
        <f>VLOOKUP($D248,metadata!$B$2:$S$451,2,FALSE)</f>
        <v>BRADSHAW, WE</v>
      </c>
      <c r="F248" t="str">
        <f>VLOOKUP($D248,metadata!$B$2:$S$451,3,FALSE)</f>
        <v>GEOGRAPHY OF PHOTOPERIODIC RESPONSE IN DIAPAUSING MOSQUITO</v>
      </c>
      <c r="G248" t="str">
        <f>VLOOKUP($D248,metadata!$B$2:$S$451,4,FALSE)</f>
        <v>10.1038/262384b0</v>
      </c>
      <c r="H248" t="str">
        <f>VLOOKUP($D248,metadata!$B$2:$S$451,5,FALSE)</f>
        <v>y-askfordata</v>
      </c>
      <c r="I248" t="str">
        <f>VLOOKUP($D248,metadata!$B$2:$S$451,6,FALSE)</f>
        <v>a</v>
      </c>
      <c r="J248" t="str">
        <f>VLOOKUP($D248,metadata!$B$2:$S$451,7,FALSE)</f>
        <v>i</v>
      </c>
      <c r="K248">
        <f>VLOOKUP($D248,metadata!$B$2:$S$451,8,FALSE)</f>
        <v>22</v>
      </c>
      <c r="L248">
        <f>VLOOKUP($D248,metadata!$B$2:$S$451,9,FALSE)</f>
        <v>16</v>
      </c>
      <c r="M248" t="str">
        <f>VLOOKUP($D248,metadata!$B$2:$S$451,10,FALSE)</f>
        <v/>
      </c>
      <c r="N248" t="str">
        <f>VLOOKUP($D248,metadata!$B$2:$S$451,11,FALSE)</f>
        <v>Wyeomyia smithii</v>
      </c>
      <c r="O248" t="str">
        <f>VLOOKUP($D248,metadata!$B$2:$S$451,12,FALSE)</f>
        <v>diptera</v>
      </c>
      <c r="P248" t="str">
        <f>VLOOKUP($D248,metadata!$B$2:$S$451,13,FALSE)</f>
        <v/>
      </c>
      <c r="Q248" t="str">
        <f>VLOOKUP($D248,metadata!$B$2:$S$451,14,FALSE)</f>
        <v/>
      </c>
      <c r="R248" t="str">
        <f>VLOOKUP($D248,metadata!$B$2:$S$451,15,FALSE)</f>
        <v/>
      </c>
      <c r="S248" t="str">
        <f>VLOOKUP($D248,metadata!$B$2:$S$451,16,FALSE)</f>
        <v/>
      </c>
      <c r="T248" t="str">
        <f>VLOOKUP($D248,metadata!$B$2:$S$451,17,FALSE)</f>
        <v/>
      </c>
      <c r="U248" t="str">
        <f>VLOOKUP($D248,metadata!$B$2:$S$451,18,FALSE)</f>
        <v/>
      </c>
      <c r="V248" t="str">
        <f>VLOOKUP($D248,metadata!$B$2:$Z$451,19,FALSE)</f>
        <v/>
      </c>
      <c r="W248" t="str">
        <f>VLOOKUP($D248,metadata!$B$2:$Z$451,20,FALSE)</f>
        <v/>
      </c>
      <c r="X248" t="str">
        <f>VLOOKUP($D248,metadata!$B$2:$Z$451,21,FALSE)</f>
        <v/>
      </c>
      <c r="Y248" t="str">
        <f>VLOOKUP($D248,metadata!$B$2:$Z$451,22,FALSE)</f>
        <v/>
      </c>
      <c r="Z248" t="str">
        <f>VLOOKUP($D248,metadata!$B$2:$Z$451,23,FALSE)</f>
        <v/>
      </c>
      <c r="AA248" t="str">
        <f>VLOOKUP($D248,metadata!$B$2:$Z$451,24,FALSE)</f>
        <v/>
      </c>
      <c r="AB248" t="str">
        <f>VLOOKUP($D248,metadata!$B$2:$Z$451,25,FALSE)</f>
        <v/>
      </c>
      <c r="AF248" t="str">
        <f t="shared" si="7"/>
        <v>NA</v>
      </c>
    </row>
    <row r="249" spans="1:32" hidden="1" x14ac:dyDescent="0.3">
      <c r="A249">
        <f>A248+metadata!J248</f>
        <v>1422</v>
      </c>
      <c r="B249" t="str">
        <f>metadata!B249</f>
        <v>36-Bouzeshima Is.</v>
      </c>
      <c r="C249">
        <v>248</v>
      </c>
      <c r="D249" s="4" t="str">
        <f t="shared" si="6"/>
        <v>2-</v>
      </c>
      <c r="E249" t="str">
        <f>VLOOKUP($D249,metadata!$B$2:$S$451,2,FALSE)</f>
        <v>BRADSHAW, WE</v>
      </c>
      <c r="F249" t="str">
        <f>VLOOKUP($D249,metadata!$B$2:$S$451,3,FALSE)</f>
        <v>GEOGRAPHY OF PHOTOPERIODIC RESPONSE IN DIAPAUSING MOSQUITO</v>
      </c>
      <c r="G249" t="str">
        <f>VLOOKUP($D249,metadata!$B$2:$S$451,4,FALSE)</f>
        <v>10.1038/262384b0</v>
      </c>
      <c r="H249" t="str">
        <f>VLOOKUP($D249,metadata!$B$2:$S$451,5,FALSE)</f>
        <v>y-askfordata</v>
      </c>
      <c r="I249" t="str">
        <f>VLOOKUP($D249,metadata!$B$2:$S$451,6,FALSE)</f>
        <v>a</v>
      </c>
      <c r="J249" t="str">
        <f>VLOOKUP($D249,metadata!$B$2:$S$451,7,FALSE)</f>
        <v>i</v>
      </c>
      <c r="K249">
        <f>VLOOKUP($D249,metadata!$B$2:$S$451,8,FALSE)</f>
        <v>22</v>
      </c>
      <c r="L249">
        <f>VLOOKUP($D249,metadata!$B$2:$S$451,9,FALSE)</f>
        <v>16</v>
      </c>
      <c r="M249" t="str">
        <f>VLOOKUP($D249,metadata!$B$2:$S$451,10,FALSE)</f>
        <v/>
      </c>
      <c r="N249" t="str">
        <f>VLOOKUP($D249,metadata!$B$2:$S$451,11,FALSE)</f>
        <v>Wyeomyia smithii</v>
      </c>
      <c r="O249" t="str">
        <f>VLOOKUP($D249,metadata!$B$2:$S$451,12,FALSE)</f>
        <v>diptera</v>
      </c>
      <c r="P249" t="str">
        <f>VLOOKUP($D249,metadata!$B$2:$S$451,13,FALSE)</f>
        <v/>
      </c>
      <c r="Q249" t="str">
        <f>VLOOKUP($D249,metadata!$B$2:$S$451,14,FALSE)</f>
        <v/>
      </c>
      <c r="R249" t="str">
        <f>VLOOKUP($D249,metadata!$B$2:$S$451,15,FALSE)</f>
        <v/>
      </c>
      <c r="S249" t="str">
        <f>VLOOKUP($D249,metadata!$B$2:$S$451,16,FALSE)</f>
        <v/>
      </c>
      <c r="T249" t="str">
        <f>VLOOKUP($D249,metadata!$B$2:$S$451,17,FALSE)</f>
        <v/>
      </c>
      <c r="U249" t="str">
        <f>VLOOKUP($D249,metadata!$B$2:$S$451,18,FALSE)</f>
        <v/>
      </c>
      <c r="V249" t="str">
        <f>VLOOKUP($D249,metadata!$B$2:$Z$451,19,FALSE)</f>
        <v/>
      </c>
      <c r="W249" t="str">
        <f>VLOOKUP($D249,metadata!$B$2:$Z$451,20,FALSE)</f>
        <v/>
      </c>
      <c r="X249" t="str">
        <f>VLOOKUP($D249,metadata!$B$2:$Z$451,21,FALSE)</f>
        <v/>
      </c>
      <c r="Y249" t="str">
        <f>VLOOKUP($D249,metadata!$B$2:$Z$451,22,FALSE)</f>
        <v/>
      </c>
      <c r="Z249" t="str">
        <f>VLOOKUP($D249,metadata!$B$2:$Z$451,23,FALSE)</f>
        <v/>
      </c>
      <c r="AA249" t="str">
        <f>VLOOKUP($D249,metadata!$B$2:$Z$451,24,FALSE)</f>
        <v/>
      </c>
      <c r="AB249" t="str">
        <f>VLOOKUP($D249,metadata!$B$2:$Z$451,25,FALSE)</f>
        <v/>
      </c>
      <c r="AF249" t="str">
        <f t="shared" si="7"/>
        <v>NA</v>
      </c>
    </row>
    <row r="250" spans="1:32" hidden="1" x14ac:dyDescent="0.3">
      <c r="A250">
        <f>A249+metadata!J249</f>
        <v>1425</v>
      </c>
      <c r="B250" t="str">
        <f>metadata!B250</f>
        <v>37- OUL</v>
      </c>
      <c r="C250">
        <v>249</v>
      </c>
      <c r="D250" s="4" t="str">
        <f t="shared" si="6"/>
        <v>2-</v>
      </c>
      <c r="E250" t="str">
        <f>VLOOKUP($D250,metadata!$B$2:$S$451,2,FALSE)</f>
        <v>BRADSHAW, WE</v>
      </c>
      <c r="F250" t="str">
        <f>VLOOKUP($D250,metadata!$B$2:$S$451,3,FALSE)</f>
        <v>GEOGRAPHY OF PHOTOPERIODIC RESPONSE IN DIAPAUSING MOSQUITO</v>
      </c>
      <c r="G250" t="str">
        <f>VLOOKUP($D250,metadata!$B$2:$S$451,4,FALSE)</f>
        <v>10.1038/262384b0</v>
      </c>
      <c r="H250" t="str">
        <f>VLOOKUP($D250,metadata!$B$2:$S$451,5,FALSE)</f>
        <v>y-askfordata</v>
      </c>
      <c r="I250" t="str">
        <f>VLOOKUP($D250,metadata!$B$2:$S$451,6,FALSE)</f>
        <v>a</v>
      </c>
      <c r="J250" t="str">
        <f>VLOOKUP($D250,metadata!$B$2:$S$451,7,FALSE)</f>
        <v>i</v>
      </c>
      <c r="K250">
        <f>VLOOKUP($D250,metadata!$B$2:$S$451,8,FALSE)</f>
        <v>22</v>
      </c>
      <c r="L250">
        <f>VLOOKUP($D250,metadata!$B$2:$S$451,9,FALSE)</f>
        <v>16</v>
      </c>
      <c r="M250" t="str">
        <f>VLOOKUP($D250,metadata!$B$2:$S$451,10,FALSE)</f>
        <v/>
      </c>
      <c r="N250" t="str">
        <f>VLOOKUP($D250,metadata!$B$2:$S$451,11,FALSE)</f>
        <v>Wyeomyia smithii</v>
      </c>
      <c r="O250" t="str">
        <f>VLOOKUP($D250,metadata!$B$2:$S$451,12,FALSE)</f>
        <v>diptera</v>
      </c>
      <c r="P250" t="str">
        <f>VLOOKUP($D250,metadata!$B$2:$S$451,13,FALSE)</f>
        <v/>
      </c>
      <c r="Q250" t="str">
        <f>VLOOKUP($D250,metadata!$B$2:$S$451,14,FALSE)</f>
        <v/>
      </c>
      <c r="R250" t="str">
        <f>VLOOKUP($D250,metadata!$B$2:$S$451,15,FALSE)</f>
        <v/>
      </c>
      <c r="S250" t="str">
        <f>VLOOKUP($D250,metadata!$B$2:$S$451,16,FALSE)</f>
        <v/>
      </c>
      <c r="T250" t="str">
        <f>VLOOKUP($D250,metadata!$B$2:$S$451,17,FALSE)</f>
        <v/>
      </c>
      <c r="U250" t="str">
        <f>VLOOKUP($D250,metadata!$B$2:$S$451,18,FALSE)</f>
        <v/>
      </c>
      <c r="V250" t="str">
        <f>VLOOKUP($D250,metadata!$B$2:$Z$451,19,FALSE)</f>
        <v/>
      </c>
      <c r="W250" t="str">
        <f>VLOOKUP($D250,metadata!$B$2:$Z$451,20,FALSE)</f>
        <v/>
      </c>
      <c r="X250" t="str">
        <f>VLOOKUP($D250,metadata!$B$2:$Z$451,21,FALSE)</f>
        <v/>
      </c>
      <c r="Y250" t="str">
        <f>VLOOKUP($D250,metadata!$B$2:$Z$451,22,FALSE)</f>
        <v/>
      </c>
      <c r="Z250" t="str">
        <f>VLOOKUP($D250,metadata!$B$2:$Z$451,23,FALSE)</f>
        <v/>
      </c>
      <c r="AA250" t="str">
        <f>VLOOKUP($D250,metadata!$B$2:$Z$451,24,FALSE)</f>
        <v/>
      </c>
      <c r="AB250" t="str">
        <f>VLOOKUP($D250,metadata!$B$2:$Z$451,25,FALSE)</f>
        <v/>
      </c>
      <c r="AF250" t="str">
        <f t="shared" si="7"/>
        <v>NA</v>
      </c>
    </row>
    <row r="251" spans="1:32" hidden="1" x14ac:dyDescent="0.3">
      <c r="A251">
        <f>A250+metadata!J250</f>
        <v>1433</v>
      </c>
      <c r="B251" t="str">
        <f>metadata!B251</f>
        <v>37- TUR</v>
      </c>
      <c r="C251">
        <v>250</v>
      </c>
      <c r="D251" s="4" t="str">
        <f t="shared" si="6"/>
        <v>2-</v>
      </c>
      <c r="E251" t="str">
        <f>VLOOKUP($D251,metadata!$B$2:$S$451,2,FALSE)</f>
        <v>BRADSHAW, WE</v>
      </c>
      <c r="F251" t="str">
        <f>VLOOKUP($D251,metadata!$B$2:$S$451,3,FALSE)</f>
        <v>GEOGRAPHY OF PHOTOPERIODIC RESPONSE IN DIAPAUSING MOSQUITO</v>
      </c>
      <c r="G251" t="str">
        <f>VLOOKUP($D251,metadata!$B$2:$S$451,4,FALSE)</f>
        <v>10.1038/262384b0</v>
      </c>
      <c r="H251" t="str">
        <f>VLOOKUP($D251,metadata!$B$2:$S$451,5,FALSE)</f>
        <v>y-askfordata</v>
      </c>
      <c r="I251" t="str">
        <f>VLOOKUP($D251,metadata!$B$2:$S$451,6,FALSE)</f>
        <v>a</v>
      </c>
      <c r="J251" t="str">
        <f>VLOOKUP($D251,metadata!$B$2:$S$451,7,FALSE)</f>
        <v>i</v>
      </c>
      <c r="K251">
        <f>VLOOKUP($D251,metadata!$B$2:$S$451,8,FALSE)</f>
        <v>22</v>
      </c>
      <c r="L251">
        <f>VLOOKUP($D251,metadata!$B$2:$S$451,9,FALSE)</f>
        <v>16</v>
      </c>
      <c r="M251" t="str">
        <f>VLOOKUP($D251,metadata!$B$2:$S$451,10,FALSE)</f>
        <v/>
      </c>
      <c r="N251" t="str">
        <f>VLOOKUP($D251,metadata!$B$2:$S$451,11,FALSE)</f>
        <v>Wyeomyia smithii</v>
      </c>
      <c r="O251" t="str">
        <f>VLOOKUP($D251,metadata!$B$2:$S$451,12,FALSE)</f>
        <v>diptera</v>
      </c>
      <c r="P251" t="str">
        <f>VLOOKUP($D251,metadata!$B$2:$S$451,13,FALSE)</f>
        <v/>
      </c>
      <c r="Q251" t="str">
        <f>VLOOKUP($D251,metadata!$B$2:$S$451,14,FALSE)</f>
        <v/>
      </c>
      <c r="R251" t="str">
        <f>VLOOKUP($D251,metadata!$B$2:$S$451,15,FALSE)</f>
        <v/>
      </c>
      <c r="S251" t="str">
        <f>VLOOKUP($D251,metadata!$B$2:$S$451,16,FALSE)</f>
        <v/>
      </c>
      <c r="T251" t="str">
        <f>VLOOKUP($D251,metadata!$B$2:$S$451,17,FALSE)</f>
        <v/>
      </c>
      <c r="U251" t="str">
        <f>VLOOKUP($D251,metadata!$B$2:$S$451,18,FALSE)</f>
        <v/>
      </c>
      <c r="V251" t="str">
        <f>VLOOKUP($D251,metadata!$B$2:$Z$451,19,FALSE)</f>
        <v/>
      </c>
      <c r="W251" t="str">
        <f>VLOOKUP($D251,metadata!$B$2:$Z$451,20,FALSE)</f>
        <v/>
      </c>
      <c r="X251" t="str">
        <f>VLOOKUP($D251,metadata!$B$2:$Z$451,21,FALSE)</f>
        <v/>
      </c>
      <c r="Y251" t="str">
        <f>VLOOKUP($D251,metadata!$B$2:$Z$451,22,FALSE)</f>
        <v/>
      </c>
      <c r="Z251" t="str">
        <f>VLOOKUP($D251,metadata!$B$2:$Z$451,23,FALSE)</f>
        <v/>
      </c>
      <c r="AA251" t="str">
        <f>VLOOKUP($D251,metadata!$B$2:$Z$451,24,FALSE)</f>
        <v/>
      </c>
      <c r="AB251" t="str">
        <f>VLOOKUP($D251,metadata!$B$2:$Z$451,25,FALSE)</f>
        <v/>
      </c>
      <c r="AF251" t="str">
        <f t="shared" si="7"/>
        <v>NA</v>
      </c>
    </row>
    <row r="252" spans="1:32" hidden="1" x14ac:dyDescent="0.3">
      <c r="A252">
        <f>A251+metadata!J251</f>
        <v>1441</v>
      </c>
      <c r="B252" t="str">
        <f>metadata!B252</f>
        <v>37- LAT</v>
      </c>
      <c r="C252">
        <v>251</v>
      </c>
      <c r="D252" s="4" t="str">
        <f t="shared" si="6"/>
        <v>2-</v>
      </c>
      <c r="E252" t="str">
        <f>VLOOKUP($D252,metadata!$B$2:$S$451,2,FALSE)</f>
        <v>BRADSHAW, WE</v>
      </c>
      <c r="F252" t="str">
        <f>VLOOKUP($D252,metadata!$B$2:$S$451,3,FALSE)</f>
        <v>GEOGRAPHY OF PHOTOPERIODIC RESPONSE IN DIAPAUSING MOSQUITO</v>
      </c>
      <c r="G252" t="str">
        <f>VLOOKUP($D252,metadata!$B$2:$S$451,4,FALSE)</f>
        <v>10.1038/262384b0</v>
      </c>
      <c r="H252" t="str">
        <f>VLOOKUP($D252,metadata!$B$2:$S$451,5,FALSE)</f>
        <v>y-askfordata</v>
      </c>
      <c r="I252" t="str">
        <f>VLOOKUP($D252,metadata!$B$2:$S$451,6,FALSE)</f>
        <v>a</v>
      </c>
      <c r="J252" t="str">
        <f>VLOOKUP($D252,metadata!$B$2:$S$451,7,FALSE)</f>
        <v>i</v>
      </c>
      <c r="K252">
        <f>VLOOKUP($D252,metadata!$B$2:$S$451,8,FALSE)</f>
        <v>22</v>
      </c>
      <c r="L252">
        <f>VLOOKUP($D252,metadata!$B$2:$S$451,9,FALSE)</f>
        <v>16</v>
      </c>
      <c r="M252" t="str">
        <f>VLOOKUP($D252,metadata!$B$2:$S$451,10,FALSE)</f>
        <v/>
      </c>
      <c r="N252" t="str">
        <f>VLOOKUP($D252,metadata!$B$2:$S$451,11,FALSE)</f>
        <v>Wyeomyia smithii</v>
      </c>
      <c r="O252" t="str">
        <f>VLOOKUP($D252,metadata!$B$2:$S$451,12,FALSE)</f>
        <v>diptera</v>
      </c>
      <c r="P252" t="str">
        <f>VLOOKUP($D252,metadata!$B$2:$S$451,13,FALSE)</f>
        <v/>
      </c>
      <c r="Q252" t="str">
        <f>VLOOKUP($D252,metadata!$B$2:$S$451,14,FALSE)</f>
        <v/>
      </c>
      <c r="R252" t="str">
        <f>VLOOKUP($D252,metadata!$B$2:$S$451,15,FALSE)</f>
        <v/>
      </c>
      <c r="S252" t="str">
        <f>VLOOKUP($D252,metadata!$B$2:$S$451,16,FALSE)</f>
        <v/>
      </c>
      <c r="T252" t="str">
        <f>VLOOKUP($D252,metadata!$B$2:$S$451,17,FALSE)</f>
        <v/>
      </c>
      <c r="U252" t="str">
        <f>VLOOKUP($D252,metadata!$B$2:$S$451,18,FALSE)</f>
        <v/>
      </c>
      <c r="V252" t="str">
        <f>VLOOKUP($D252,metadata!$B$2:$Z$451,19,FALSE)</f>
        <v/>
      </c>
      <c r="W252" t="str">
        <f>VLOOKUP($D252,metadata!$B$2:$Z$451,20,FALSE)</f>
        <v/>
      </c>
      <c r="X252" t="str">
        <f>VLOOKUP($D252,metadata!$B$2:$Z$451,21,FALSE)</f>
        <v/>
      </c>
      <c r="Y252" t="str">
        <f>VLOOKUP($D252,metadata!$B$2:$Z$451,22,FALSE)</f>
        <v/>
      </c>
      <c r="Z252" t="str">
        <f>VLOOKUP($D252,metadata!$B$2:$Z$451,23,FALSE)</f>
        <v/>
      </c>
      <c r="AA252" t="str">
        <f>VLOOKUP($D252,metadata!$B$2:$Z$451,24,FALSE)</f>
        <v/>
      </c>
      <c r="AB252" t="str">
        <f>VLOOKUP($D252,metadata!$B$2:$Z$451,25,FALSE)</f>
        <v/>
      </c>
      <c r="AF252" t="str">
        <f t="shared" si="7"/>
        <v>NA</v>
      </c>
    </row>
    <row r="253" spans="1:32" hidden="1" x14ac:dyDescent="0.3">
      <c r="A253">
        <f>A252+metadata!J252</f>
        <v>1449</v>
      </c>
      <c r="B253" t="str">
        <f>metadata!B253</f>
        <v>37- HAM</v>
      </c>
      <c r="C253">
        <v>252</v>
      </c>
      <c r="D253" s="4" t="str">
        <f t="shared" si="6"/>
        <v>2-</v>
      </c>
      <c r="E253" t="str">
        <f>VLOOKUP($D253,metadata!$B$2:$S$451,2,FALSE)</f>
        <v>BRADSHAW, WE</v>
      </c>
      <c r="F253" t="str">
        <f>VLOOKUP($D253,metadata!$B$2:$S$451,3,FALSE)</f>
        <v>GEOGRAPHY OF PHOTOPERIODIC RESPONSE IN DIAPAUSING MOSQUITO</v>
      </c>
      <c r="G253" t="str">
        <f>VLOOKUP($D253,metadata!$B$2:$S$451,4,FALSE)</f>
        <v>10.1038/262384b0</v>
      </c>
      <c r="H253" t="str">
        <f>VLOOKUP($D253,metadata!$B$2:$S$451,5,FALSE)</f>
        <v>y-askfordata</v>
      </c>
      <c r="I253" t="str">
        <f>VLOOKUP($D253,metadata!$B$2:$S$451,6,FALSE)</f>
        <v>a</v>
      </c>
      <c r="J253" t="str">
        <f>VLOOKUP($D253,metadata!$B$2:$S$451,7,FALSE)</f>
        <v>i</v>
      </c>
      <c r="K253">
        <f>VLOOKUP($D253,metadata!$B$2:$S$451,8,FALSE)</f>
        <v>22</v>
      </c>
      <c r="L253">
        <f>VLOOKUP($D253,metadata!$B$2:$S$451,9,FALSE)</f>
        <v>16</v>
      </c>
      <c r="M253" t="str">
        <f>VLOOKUP($D253,metadata!$B$2:$S$451,10,FALSE)</f>
        <v/>
      </c>
      <c r="N253" t="str">
        <f>VLOOKUP($D253,metadata!$B$2:$S$451,11,FALSE)</f>
        <v>Wyeomyia smithii</v>
      </c>
      <c r="O253" t="str">
        <f>VLOOKUP($D253,metadata!$B$2:$S$451,12,FALSE)</f>
        <v>diptera</v>
      </c>
      <c r="P253" t="str">
        <f>VLOOKUP($D253,metadata!$B$2:$S$451,13,FALSE)</f>
        <v/>
      </c>
      <c r="Q253" t="str">
        <f>VLOOKUP($D253,metadata!$B$2:$S$451,14,FALSE)</f>
        <v/>
      </c>
      <c r="R253" t="str">
        <f>VLOOKUP($D253,metadata!$B$2:$S$451,15,FALSE)</f>
        <v/>
      </c>
      <c r="S253" t="str">
        <f>VLOOKUP($D253,metadata!$B$2:$S$451,16,FALSE)</f>
        <v/>
      </c>
      <c r="T253" t="str">
        <f>VLOOKUP($D253,metadata!$B$2:$S$451,17,FALSE)</f>
        <v/>
      </c>
      <c r="U253" t="str">
        <f>VLOOKUP($D253,metadata!$B$2:$S$451,18,FALSE)</f>
        <v/>
      </c>
      <c r="V253" t="str">
        <f>VLOOKUP($D253,metadata!$B$2:$Z$451,19,FALSE)</f>
        <v/>
      </c>
      <c r="W253" t="str">
        <f>VLOOKUP($D253,metadata!$B$2:$Z$451,20,FALSE)</f>
        <v/>
      </c>
      <c r="X253" t="str">
        <f>VLOOKUP($D253,metadata!$B$2:$Z$451,21,FALSE)</f>
        <v/>
      </c>
      <c r="Y253" t="str">
        <f>VLOOKUP($D253,metadata!$B$2:$Z$451,22,FALSE)</f>
        <v/>
      </c>
      <c r="Z253" t="str">
        <f>VLOOKUP($D253,metadata!$B$2:$Z$451,23,FALSE)</f>
        <v/>
      </c>
      <c r="AA253" t="str">
        <f>VLOOKUP($D253,metadata!$B$2:$Z$451,24,FALSE)</f>
        <v/>
      </c>
      <c r="AB253" t="str">
        <f>VLOOKUP($D253,metadata!$B$2:$Z$451,25,FALSE)</f>
        <v/>
      </c>
      <c r="AF253" t="str">
        <f t="shared" si="7"/>
        <v>NA</v>
      </c>
    </row>
    <row r="254" spans="1:32" hidden="1" x14ac:dyDescent="0.3">
      <c r="A254">
        <f>A253+metadata!J253</f>
        <v>1457</v>
      </c>
      <c r="B254" t="str">
        <f>metadata!B254</f>
        <v>37- SCH</v>
      </c>
      <c r="C254">
        <v>253</v>
      </c>
      <c r="D254" s="4" t="str">
        <f t="shared" si="6"/>
        <v>2-</v>
      </c>
      <c r="E254" t="str">
        <f>VLOOKUP($D254,metadata!$B$2:$S$451,2,FALSE)</f>
        <v>BRADSHAW, WE</v>
      </c>
      <c r="F254" t="str">
        <f>VLOOKUP($D254,metadata!$B$2:$S$451,3,FALSE)</f>
        <v>GEOGRAPHY OF PHOTOPERIODIC RESPONSE IN DIAPAUSING MOSQUITO</v>
      </c>
      <c r="G254" t="str">
        <f>VLOOKUP($D254,metadata!$B$2:$S$451,4,FALSE)</f>
        <v>10.1038/262384b0</v>
      </c>
      <c r="H254" t="str">
        <f>VLOOKUP($D254,metadata!$B$2:$S$451,5,FALSE)</f>
        <v>y-askfordata</v>
      </c>
      <c r="I254" t="str">
        <f>VLOOKUP($D254,metadata!$B$2:$S$451,6,FALSE)</f>
        <v>a</v>
      </c>
      <c r="J254" t="str">
        <f>VLOOKUP($D254,metadata!$B$2:$S$451,7,FALSE)</f>
        <v>i</v>
      </c>
      <c r="K254">
        <f>VLOOKUP($D254,metadata!$B$2:$S$451,8,FALSE)</f>
        <v>22</v>
      </c>
      <c r="L254">
        <f>VLOOKUP($D254,metadata!$B$2:$S$451,9,FALSE)</f>
        <v>16</v>
      </c>
      <c r="M254" t="str">
        <f>VLOOKUP($D254,metadata!$B$2:$S$451,10,FALSE)</f>
        <v/>
      </c>
      <c r="N254" t="str">
        <f>VLOOKUP($D254,metadata!$B$2:$S$451,11,FALSE)</f>
        <v>Wyeomyia smithii</v>
      </c>
      <c r="O254" t="str">
        <f>VLOOKUP($D254,metadata!$B$2:$S$451,12,FALSE)</f>
        <v>diptera</v>
      </c>
      <c r="P254" t="str">
        <f>VLOOKUP($D254,metadata!$B$2:$S$451,13,FALSE)</f>
        <v/>
      </c>
      <c r="Q254" t="str">
        <f>VLOOKUP($D254,metadata!$B$2:$S$451,14,FALSE)</f>
        <v/>
      </c>
      <c r="R254" t="str">
        <f>VLOOKUP($D254,metadata!$B$2:$S$451,15,FALSE)</f>
        <v/>
      </c>
      <c r="S254" t="str">
        <f>VLOOKUP($D254,metadata!$B$2:$S$451,16,FALSE)</f>
        <v/>
      </c>
      <c r="T254" t="str">
        <f>VLOOKUP($D254,metadata!$B$2:$S$451,17,FALSE)</f>
        <v/>
      </c>
      <c r="U254" t="str">
        <f>VLOOKUP($D254,metadata!$B$2:$S$451,18,FALSE)</f>
        <v/>
      </c>
      <c r="V254" t="str">
        <f>VLOOKUP($D254,metadata!$B$2:$Z$451,19,FALSE)</f>
        <v/>
      </c>
      <c r="W254" t="str">
        <f>VLOOKUP($D254,metadata!$B$2:$Z$451,20,FALSE)</f>
        <v/>
      </c>
      <c r="X254" t="str">
        <f>VLOOKUP($D254,metadata!$B$2:$Z$451,21,FALSE)</f>
        <v/>
      </c>
      <c r="Y254" t="str">
        <f>VLOOKUP($D254,metadata!$B$2:$Z$451,22,FALSE)</f>
        <v/>
      </c>
      <c r="Z254" t="str">
        <f>VLOOKUP($D254,metadata!$B$2:$Z$451,23,FALSE)</f>
        <v/>
      </c>
      <c r="AA254" t="str">
        <f>VLOOKUP($D254,metadata!$B$2:$Z$451,24,FALSE)</f>
        <v/>
      </c>
      <c r="AB254" t="str">
        <f>VLOOKUP($D254,metadata!$B$2:$Z$451,25,FALSE)</f>
        <v/>
      </c>
      <c r="AF254" t="str">
        <f t="shared" si="7"/>
        <v>NA</v>
      </c>
    </row>
    <row r="255" spans="1:32" hidden="1" x14ac:dyDescent="0.3">
      <c r="A255">
        <f>A254+metadata!J254</f>
        <v>1465</v>
      </c>
      <c r="B255" t="str">
        <f>metadata!B255</f>
        <v>37- SWI</v>
      </c>
      <c r="C255">
        <v>254</v>
      </c>
      <c r="D255" s="4" t="str">
        <f t="shared" si="6"/>
        <v>2-</v>
      </c>
      <c r="E255" t="str">
        <f>VLOOKUP($D255,metadata!$B$2:$S$451,2,FALSE)</f>
        <v>BRADSHAW, WE</v>
      </c>
      <c r="F255" t="str">
        <f>VLOOKUP($D255,metadata!$B$2:$S$451,3,FALSE)</f>
        <v>GEOGRAPHY OF PHOTOPERIODIC RESPONSE IN DIAPAUSING MOSQUITO</v>
      </c>
      <c r="G255" t="str">
        <f>VLOOKUP($D255,metadata!$B$2:$S$451,4,FALSE)</f>
        <v>10.1038/262384b0</v>
      </c>
      <c r="H255" t="str">
        <f>VLOOKUP($D255,metadata!$B$2:$S$451,5,FALSE)</f>
        <v>y-askfordata</v>
      </c>
      <c r="I255" t="str">
        <f>VLOOKUP($D255,metadata!$B$2:$S$451,6,FALSE)</f>
        <v>a</v>
      </c>
      <c r="J255" t="str">
        <f>VLOOKUP($D255,metadata!$B$2:$S$451,7,FALSE)</f>
        <v>i</v>
      </c>
      <c r="K255">
        <f>VLOOKUP($D255,metadata!$B$2:$S$451,8,FALSE)</f>
        <v>22</v>
      </c>
      <c r="L255">
        <f>VLOOKUP($D255,metadata!$B$2:$S$451,9,FALSE)</f>
        <v>16</v>
      </c>
      <c r="M255" t="str">
        <f>VLOOKUP($D255,metadata!$B$2:$S$451,10,FALSE)</f>
        <v/>
      </c>
      <c r="N255" t="str">
        <f>VLOOKUP($D255,metadata!$B$2:$S$451,11,FALSE)</f>
        <v>Wyeomyia smithii</v>
      </c>
      <c r="O255" t="str">
        <f>VLOOKUP($D255,metadata!$B$2:$S$451,12,FALSE)</f>
        <v>diptera</v>
      </c>
      <c r="P255" t="str">
        <f>VLOOKUP($D255,metadata!$B$2:$S$451,13,FALSE)</f>
        <v/>
      </c>
      <c r="Q255" t="str">
        <f>VLOOKUP($D255,metadata!$B$2:$S$451,14,FALSE)</f>
        <v/>
      </c>
      <c r="R255" t="str">
        <f>VLOOKUP($D255,metadata!$B$2:$S$451,15,FALSE)</f>
        <v/>
      </c>
      <c r="S255" t="str">
        <f>VLOOKUP($D255,metadata!$B$2:$S$451,16,FALSE)</f>
        <v/>
      </c>
      <c r="T255" t="str">
        <f>VLOOKUP($D255,metadata!$B$2:$S$451,17,FALSE)</f>
        <v/>
      </c>
      <c r="U255" t="str">
        <f>VLOOKUP($D255,metadata!$B$2:$S$451,18,FALSE)</f>
        <v/>
      </c>
      <c r="V255" t="str">
        <f>VLOOKUP($D255,metadata!$B$2:$Z$451,19,FALSE)</f>
        <v/>
      </c>
      <c r="W255" t="str">
        <f>VLOOKUP($D255,metadata!$B$2:$Z$451,20,FALSE)</f>
        <v/>
      </c>
      <c r="X255" t="str">
        <f>VLOOKUP($D255,metadata!$B$2:$Z$451,21,FALSE)</f>
        <v/>
      </c>
      <c r="Y255" t="str">
        <f>VLOOKUP($D255,metadata!$B$2:$Z$451,22,FALSE)</f>
        <v/>
      </c>
      <c r="Z255" t="str">
        <f>VLOOKUP($D255,metadata!$B$2:$Z$451,23,FALSE)</f>
        <v/>
      </c>
      <c r="AA255" t="str">
        <f>VLOOKUP($D255,metadata!$B$2:$Z$451,24,FALSE)</f>
        <v/>
      </c>
      <c r="AB255" t="str">
        <f>VLOOKUP($D255,metadata!$B$2:$Z$451,25,FALSE)</f>
        <v/>
      </c>
      <c r="AF255" t="str">
        <f t="shared" si="7"/>
        <v>NA</v>
      </c>
    </row>
    <row r="256" spans="1:32" hidden="1" x14ac:dyDescent="0.3">
      <c r="A256">
        <f>A255+metadata!J255</f>
        <v>1473</v>
      </c>
      <c r="B256" t="str">
        <f>metadata!B256</f>
        <v>37- COR</v>
      </c>
      <c r="C256">
        <v>255</v>
      </c>
      <c r="D256" s="4" t="str">
        <f t="shared" si="6"/>
        <v>2-</v>
      </c>
      <c r="E256" t="str">
        <f>VLOOKUP($D256,metadata!$B$2:$S$451,2,FALSE)</f>
        <v>BRADSHAW, WE</v>
      </c>
      <c r="F256" t="str">
        <f>VLOOKUP($D256,metadata!$B$2:$S$451,3,FALSE)</f>
        <v>GEOGRAPHY OF PHOTOPERIODIC RESPONSE IN DIAPAUSING MOSQUITO</v>
      </c>
      <c r="G256" t="str">
        <f>VLOOKUP($D256,metadata!$B$2:$S$451,4,FALSE)</f>
        <v>10.1038/262384b0</v>
      </c>
      <c r="H256" t="str">
        <f>VLOOKUP($D256,metadata!$B$2:$S$451,5,FALSE)</f>
        <v>y-askfordata</v>
      </c>
      <c r="I256" t="str">
        <f>VLOOKUP($D256,metadata!$B$2:$S$451,6,FALSE)</f>
        <v>a</v>
      </c>
      <c r="J256" t="str">
        <f>VLOOKUP($D256,metadata!$B$2:$S$451,7,FALSE)</f>
        <v>i</v>
      </c>
      <c r="K256">
        <f>VLOOKUP($D256,metadata!$B$2:$S$451,8,FALSE)</f>
        <v>22</v>
      </c>
      <c r="L256">
        <f>VLOOKUP($D256,metadata!$B$2:$S$451,9,FALSE)</f>
        <v>16</v>
      </c>
      <c r="M256" t="str">
        <f>VLOOKUP($D256,metadata!$B$2:$S$451,10,FALSE)</f>
        <v/>
      </c>
      <c r="N256" t="str">
        <f>VLOOKUP($D256,metadata!$B$2:$S$451,11,FALSE)</f>
        <v>Wyeomyia smithii</v>
      </c>
      <c r="O256" t="str">
        <f>VLOOKUP($D256,metadata!$B$2:$S$451,12,FALSE)</f>
        <v>diptera</v>
      </c>
      <c r="P256" t="str">
        <f>VLOOKUP($D256,metadata!$B$2:$S$451,13,FALSE)</f>
        <v/>
      </c>
      <c r="Q256" t="str">
        <f>VLOOKUP($D256,metadata!$B$2:$S$451,14,FALSE)</f>
        <v/>
      </c>
      <c r="R256" t="str">
        <f>VLOOKUP($D256,metadata!$B$2:$S$451,15,FALSE)</f>
        <v/>
      </c>
      <c r="S256" t="str">
        <f>VLOOKUP($D256,metadata!$B$2:$S$451,16,FALSE)</f>
        <v/>
      </c>
      <c r="T256" t="str">
        <f>VLOOKUP($D256,metadata!$B$2:$S$451,17,FALSE)</f>
        <v/>
      </c>
      <c r="U256" t="str">
        <f>VLOOKUP($D256,metadata!$B$2:$S$451,18,FALSE)</f>
        <v/>
      </c>
      <c r="V256" t="str">
        <f>VLOOKUP($D256,metadata!$B$2:$Z$451,19,FALSE)</f>
        <v/>
      </c>
      <c r="W256" t="str">
        <f>VLOOKUP($D256,metadata!$B$2:$Z$451,20,FALSE)</f>
        <v/>
      </c>
      <c r="X256" t="str">
        <f>VLOOKUP($D256,metadata!$B$2:$Z$451,21,FALSE)</f>
        <v/>
      </c>
      <c r="Y256" t="str">
        <f>VLOOKUP($D256,metadata!$B$2:$Z$451,22,FALSE)</f>
        <v/>
      </c>
      <c r="Z256" t="str">
        <f>VLOOKUP($D256,metadata!$B$2:$Z$451,23,FALSE)</f>
        <v/>
      </c>
      <c r="AA256" t="str">
        <f>VLOOKUP($D256,metadata!$B$2:$Z$451,24,FALSE)</f>
        <v/>
      </c>
      <c r="AB256" t="str">
        <f>VLOOKUP($D256,metadata!$B$2:$Z$451,25,FALSE)</f>
        <v/>
      </c>
      <c r="AF256" t="str">
        <f t="shared" si="7"/>
        <v>NA</v>
      </c>
    </row>
    <row r="257" spans="1:32" hidden="1" x14ac:dyDescent="0.3">
      <c r="A257">
        <f>A256+metadata!J256</f>
        <v>1481</v>
      </c>
      <c r="B257" t="str">
        <f>metadata!B257</f>
        <v>38-Sp22</v>
      </c>
      <c r="C257">
        <v>256</v>
      </c>
      <c r="D257" s="4" t="str">
        <f t="shared" si="6"/>
        <v>2-</v>
      </c>
      <c r="E257" t="str">
        <f>VLOOKUP($D257,metadata!$B$2:$S$451,2,FALSE)</f>
        <v>BRADSHAW, WE</v>
      </c>
      <c r="F257" t="str">
        <f>VLOOKUP($D257,metadata!$B$2:$S$451,3,FALSE)</f>
        <v>GEOGRAPHY OF PHOTOPERIODIC RESPONSE IN DIAPAUSING MOSQUITO</v>
      </c>
      <c r="G257" t="str">
        <f>VLOOKUP($D257,metadata!$B$2:$S$451,4,FALSE)</f>
        <v>10.1038/262384b0</v>
      </c>
      <c r="H257" t="str">
        <f>VLOOKUP($D257,metadata!$B$2:$S$451,5,FALSE)</f>
        <v>y-askfordata</v>
      </c>
      <c r="I257" t="str">
        <f>VLOOKUP($D257,metadata!$B$2:$S$451,6,FALSE)</f>
        <v>a</v>
      </c>
      <c r="J257" t="str">
        <f>VLOOKUP($D257,metadata!$B$2:$S$451,7,FALSE)</f>
        <v>i</v>
      </c>
      <c r="K257">
        <f>VLOOKUP($D257,metadata!$B$2:$S$451,8,FALSE)</f>
        <v>22</v>
      </c>
      <c r="L257">
        <f>VLOOKUP($D257,metadata!$B$2:$S$451,9,FALSE)</f>
        <v>16</v>
      </c>
      <c r="M257" t="str">
        <f>VLOOKUP($D257,metadata!$B$2:$S$451,10,FALSE)</f>
        <v/>
      </c>
      <c r="N257" t="str">
        <f>VLOOKUP($D257,metadata!$B$2:$S$451,11,FALSE)</f>
        <v>Wyeomyia smithii</v>
      </c>
      <c r="O257" t="str">
        <f>VLOOKUP($D257,metadata!$B$2:$S$451,12,FALSE)</f>
        <v>diptera</v>
      </c>
      <c r="P257" t="str">
        <f>VLOOKUP($D257,metadata!$B$2:$S$451,13,FALSE)</f>
        <v/>
      </c>
      <c r="Q257" t="str">
        <f>VLOOKUP($D257,metadata!$B$2:$S$451,14,FALSE)</f>
        <v/>
      </c>
      <c r="R257" t="str">
        <f>VLOOKUP($D257,metadata!$B$2:$S$451,15,FALSE)</f>
        <v/>
      </c>
      <c r="S257" t="str">
        <f>VLOOKUP($D257,metadata!$B$2:$S$451,16,FALSE)</f>
        <v/>
      </c>
      <c r="T257" t="str">
        <f>VLOOKUP($D257,metadata!$B$2:$S$451,17,FALSE)</f>
        <v/>
      </c>
      <c r="U257" t="str">
        <f>VLOOKUP($D257,metadata!$B$2:$S$451,18,FALSE)</f>
        <v/>
      </c>
      <c r="V257" t="str">
        <f>VLOOKUP($D257,metadata!$B$2:$Z$451,19,FALSE)</f>
        <v/>
      </c>
      <c r="W257" t="str">
        <f>VLOOKUP($D257,metadata!$B$2:$Z$451,20,FALSE)</f>
        <v/>
      </c>
      <c r="X257" t="str">
        <f>VLOOKUP($D257,metadata!$B$2:$Z$451,21,FALSE)</f>
        <v/>
      </c>
      <c r="Y257" t="str">
        <f>VLOOKUP($D257,metadata!$B$2:$Z$451,22,FALSE)</f>
        <v/>
      </c>
      <c r="Z257" t="str">
        <f>VLOOKUP($D257,metadata!$B$2:$Z$451,23,FALSE)</f>
        <v/>
      </c>
      <c r="AA257" t="str">
        <f>VLOOKUP($D257,metadata!$B$2:$Z$451,24,FALSE)</f>
        <v/>
      </c>
      <c r="AB257" t="str">
        <f>VLOOKUP($D257,metadata!$B$2:$Z$451,25,FALSE)</f>
        <v/>
      </c>
      <c r="AF257" t="str">
        <f t="shared" si="7"/>
        <v>NA</v>
      </c>
    </row>
    <row r="258" spans="1:32" hidden="1" x14ac:dyDescent="0.3">
      <c r="A258">
        <f>A257+metadata!J257</f>
        <v>1487</v>
      </c>
      <c r="B258" t="str">
        <f>metadata!B258</f>
        <v>38-MREN</v>
      </c>
      <c r="C258">
        <v>257</v>
      </c>
      <c r="D258" s="4" t="str">
        <f t="shared" si="6"/>
        <v>2-</v>
      </c>
      <c r="E258" t="str">
        <f>VLOOKUP($D258,metadata!$B$2:$S$451,2,FALSE)</f>
        <v>BRADSHAW, WE</v>
      </c>
      <c r="F258" t="str">
        <f>VLOOKUP($D258,metadata!$B$2:$S$451,3,FALSE)</f>
        <v>GEOGRAPHY OF PHOTOPERIODIC RESPONSE IN DIAPAUSING MOSQUITO</v>
      </c>
      <c r="G258" t="str">
        <f>VLOOKUP($D258,metadata!$B$2:$S$451,4,FALSE)</f>
        <v>10.1038/262384b0</v>
      </c>
      <c r="H258" t="str">
        <f>VLOOKUP($D258,metadata!$B$2:$S$451,5,FALSE)</f>
        <v>y-askfordata</v>
      </c>
      <c r="I258" t="str">
        <f>VLOOKUP($D258,metadata!$B$2:$S$451,6,FALSE)</f>
        <v>a</v>
      </c>
      <c r="J258" t="str">
        <f>VLOOKUP($D258,metadata!$B$2:$S$451,7,FALSE)</f>
        <v>i</v>
      </c>
      <c r="K258">
        <f>VLOOKUP($D258,metadata!$B$2:$S$451,8,FALSE)</f>
        <v>22</v>
      </c>
      <c r="L258">
        <f>VLOOKUP($D258,metadata!$B$2:$S$451,9,FALSE)</f>
        <v>16</v>
      </c>
      <c r="M258" t="str">
        <f>VLOOKUP($D258,metadata!$B$2:$S$451,10,FALSE)</f>
        <v/>
      </c>
      <c r="N258" t="str">
        <f>VLOOKUP($D258,metadata!$B$2:$S$451,11,FALSE)</f>
        <v>Wyeomyia smithii</v>
      </c>
      <c r="O258" t="str">
        <f>VLOOKUP($D258,metadata!$B$2:$S$451,12,FALSE)</f>
        <v>diptera</v>
      </c>
      <c r="P258" t="str">
        <f>VLOOKUP($D258,metadata!$B$2:$S$451,13,FALSE)</f>
        <v/>
      </c>
      <c r="Q258" t="str">
        <f>VLOOKUP($D258,metadata!$B$2:$S$451,14,FALSE)</f>
        <v/>
      </c>
      <c r="R258" t="str">
        <f>VLOOKUP($D258,metadata!$B$2:$S$451,15,FALSE)</f>
        <v/>
      </c>
      <c r="S258" t="str">
        <f>VLOOKUP($D258,metadata!$B$2:$S$451,16,FALSE)</f>
        <v/>
      </c>
      <c r="T258" t="str">
        <f>VLOOKUP($D258,metadata!$B$2:$S$451,17,FALSE)</f>
        <v/>
      </c>
      <c r="U258" t="str">
        <f>VLOOKUP($D258,metadata!$B$2:$S$451,18,FALSE)</f>
        <v/>
      </c>
      <c r="V258" t="str">
        <f>VLOOKUP($D258,metadata!$B$2:$Z$451,19,FALSE)</f>
        <v/>
      </c>
      <c r="W258" t="str">
        <f>VLOOKUP($D258,metadata!$B$2:$Z$451,20,FALSE)</f>
        <v/>
      </c>
      <c r="X258" t="str">
        <f>VLOOKUP($D258,metadata!$B$2:$Z$451,21,FALSE)</f>
        <v/>
      </c>
      <c r="Y258" t="str">
        <f>VLOOKUP($D258,metadata!$B$2:$Z$451,22,FALSE)</f>
        <v/>
      </c>
      <c r="Z258" t="str">
        <f>VLOOKUP($D258,metadata!$B$2:$Z$451,23,FALSE)</f>
        <v/>
      </c>
      <c r="AA258" t="str">
        <f>VLOOKUP($D258,metadata!$B$2:$Z$451,24,FALSE)</f>
        <v/>
      </c>
      <c r="AB258" t="str">
        <f>VLOOKUP($D258,metadata!$B$2:$Z$451,25,FALSE)</f>
        <v/>
      </c>
      <c r="AF258" t="str">
        <f t="shared" si="7"/>
        <v>NA</v>
      </c>
    </row>
    <row r="259" spans="1:32" hidden="1" x14ac:dyDescent="0.3">
      <c r="A259">
        <f>A258+metadata!J258</f>
        <v>1493</v>
      </c>
      <c r="B259" t="str">
        <f>metadata!B259</f>
        <v>38-SAL</v>
      </c>
      <c r="C259">
        <v>258</v>
      </c>
      <c r="D259" s="4" t="str">
        <f t="shared" ref="D259:D322" si="8">VLOOKUP(C259,$A$1:$B$451,2)</f>
        <v>2-</v>
      </c>
      <c r="E259" t="str">
        <f>VLOOKUP($D259,metadata!$B$2:$S$451,2,FALSE)</f>
        <v>BRADSHAW, WE</v>
      </c>
      <c r="F259" t="str">
        <f>VLOOKUP($D259,metadata!$B$2:$S$451,3,FALSE)</f>
        <v>GEOGRAPHY OF PHOTOPERIODIC RESPONSE IN DIAPAUSING MOSQUITO</v>
      </c>
      <c r="G259" t="str">
        <f>VLOOKUP($D259,metadata!$B$2:$S$451,4,FALSE)</f>
        <v>10.1038/262384b0</v>
      </c>
      <c r="H259" t="str">
        <f>VLOOKUP($D259,metadata!$B$2:$S$451,5,FALSE)</f>
        <v>y-askfordata</v>
      </c>
      <c r="I259" t="str">
        <f>VLOOKUP($D259,metadata!$B$2:$S$451,6,FALSE)</f>
        <v>a</v>
      </c>
      <c r="J259" t="str">
        <f>VLOOKUP($D259,metadata!$B$2:$S$451,7,FALSE)</f>
        <v>i</v>
      </c>
      <c r="K259">
        <f>VLOOKUP($D259,metadata!$B$2:$S$451,8,FALSE)</f>
        <v>22</v>
      </c>
      <c r="L259">
        <f>VLOOKUP($D259,metadata!$B$2:$S$451,9,FALSE)</f>
        <v>16</v>
      </c>
      <c r="M259" t="str">
        <f>VLOOKUP($D259,metadata!$B$2:$S$451,10,FALSE)</f>
        <v/>
      </c>
      <c r="N259" t="str">
        <f>VLOOKUP($D259,metadata!$B$2:$S$451,11,FALSE)</f>
        <v>Wyeomyia smithii</v>
      </c>
      <c r="O259" t="str">
        <f>VLOOKUP($D259,metadata!$B$2:$S$451,12,FALSE)</f>
        <v>diptera</v>
      </c>
      <c r="P259" t="str">
        <f>VLOOKUP($D259,metadata!$B$2:$S$451,13,FALSE)</f>
        <v/>
      </c>
      <c r="Q259" t="str">
        <f>VLOOKUP($D259,metadata!$B$2:$S$451,14,FALSE)</f>
        <v/>
      </c>
      <c r="R259" t="str">
        <f>VLOOKUP($D259,metadata!$B$2:$S$451,15,FALSE)</f>
        <v/>
      </c>
      <c r="S259" t="str">
        <f>VLOOKUP($D259,metadata!$B$2:$S$451,16,FALSE)</f>
        <v/>
      </c>
      <c r="T259" t="str">
        <f>VLOOKUP($D259,metadata!$B$2:$S$451,17,FALSE)</f>
        <v/>
      </c>
      <c r="U259" t="str">
        <f>VLOOKUP($D259,metadata!$B$2:$S$451,18,FALSE)</f>
        <v/>
      </c>
      <c r="V259" t="str">
        <f>VLOOKUP($D259,metadata!$B$2:$Z$451,19,FALSE)</f>
        <v/>
      </c>
      <c r="W259" t="str">
        <f>VLOOKUP($D259,metadata!$B$2:$Z$451,20,FALSE)</f>
        <v/>
      </c>
      <c r="X259" t="str">
        <f>VLOOKUP($D259,metadata!$B$2:$Z$451,21,FALSE)</f>
        <v/>
      </c>
      <c r="Y259" t="str">
        <f>VLOOKUP($D259,metadata!$B$2:$Z$451,22,FALSE)</f>
        <v/>
      </c>
      <c r="Z259" t="str">
        <f>VLOOKUP($D259,metadata!$B$2:$Z$451,23,FALSE)</f>
        <v/>
      </c>
      <c r="AA259" t="str">
        <f>VLOOKUP($D259,metadata!$B$2:$Z$451,24,FALSE)</f>
        <v/>
      </c>
      <c r="AB259" t="str">
        <f>VLOOKUP($D259,metadata!$B$2:$Z$451,25,FALSE)</f>
        <v/>
      </c>
      <c r="AF259" t="str">
        <f t="shared" ref="AF259:AF322" si="9">IF(AE259="","NA",AE259)</f>
        <v>NA</v>
      </c>
    </row>
    <row r="260" spans="1:32" hidden="1" x14ac:dyDescent="0.3">
      <c r="A260">
        <f>A259+metadata!J259</f>
        <v>1499</v>
      </c>
      <c r="B260" t="str">
        <f>metadata!B260</f>
        <v>38-BOL</v>
      </c>
      <c r="C260">
        <v>259</v>
      </c>
      <c r="D260" s="4" t="str">
        <f t="shared" si="8"/>
        <v>2-</v>
      </c>
      <c r="E260" t="str">
        <f>VLOOKUP($D260,metadata!$B$2:$S$451,2,FALSE)</f>
        <v>BRADSHAW, WE</v>
      </c>
      <c r="F260" t="str">
        <f>VLOOKUP($D260,metadata!$B$2:$S$451,3,FALSE)</f>
        <v>GEOGRAPHY OF PHOTOPERIODIC RESPONSE IN DIAPAUSING MOSQUITO</v>
      </c>
      <c r="G260" t="str">
        <f>VLOOKUP($D260,metadata!$B$2:$S$451,4,FALSE)</f>
        <v>10.1038/262384b0</v>
      </c>
      <c r="H260" t="str">
        <f>VLOOKUP($D260,metadata!$B$2:$S$451,5,FALSE)</f>
        <v>y-askfordata</v>
      </c>
      <c r="I260" t="str">
        <f>VLOOKUP($D260,metadata!$B$2:$S$451,6,FALSE)</f>
        <v>a</v>
      </c>
      <c r="J260" t="str">
        <f>VLOOKUP($D260,metadata!$B$2:$S$451,7,FALSE)</f>
        <v>i</v>
      </c>
      <c r="K260">
        <f>VLOOKUP($D260,metadata!$B$2:$S$451,8,FALSE)</f>
        <v>22</v>
      </c>
      <c r="L260">
        <f>VLOOKUP($D260,metadata!$B$2:$S$451,9,FALSE)</f>
        <v>16</v>
      </c>
      <c r="M260" t="str">
        <f>VLOOKUP($D260,metadata!$B$2:$S$451,10,FALSE)</f>
        <v/>
      </c>
      <c r="N260" t="str">
        <f>VLOOKUP($D260,metadata!$B$2:$S$451,11,FALSE)</f>
        <v>Wyeomyia smithii</v>
      </c>
      <c r="O260" t="str">
        <f>VLOOKUP($D260,metadata!$B$2:$S$451,12,FALSE)</f>
        <v>diptera</v>
      </c>
      <c r="P260" t="str">
        <f>VLOOKUP($D260,metadata!$B$2:$S$451,13,FALSE)</f>
        <v/>
      </c>
      <c r="Q260" t="str">
        <f>VLOOKUP($D260,metadata!$B$2:$S$451,14,FALSE)</f>
        <v/>
      </c>
      <c r="R260" t="str">
        <f>VLOOKUP($D260,metadata!$B$2:$S$451,15,FALSE)</f>
        <v/>
      </c>
      <c r="S260" t="str">
        <f>VLOOKUP($D260,metadata!$B$2:$S$451,16,FALSE)</f>
        <v/>
      </c>
      <c r="T260" t="str">
        <f>VLOOKUP($D260,metadata!$B$2:$S$451,17,FALSE)</f>
        <v/>
      </c>
      <c r="U260" t="str">
        <f>VLOOKUP($D260,metadata!$B$2:$S$451,18,FALSE)</f>
        <v/>
      </c>
      <c r="V260" t="str">
        <f>VLOOKUP($D260,metadata!$B$2:$Z$451,19,FALSE)</f>
        <v/>
      </c>
      <c r="W260" t="str">
        <f>VLOOKUP($D260,metadata!$B$2:$Z$451,20,FALSE)</f>
        <v/>
      </c>
      <c r="X260" t="str">
        <f>VLOOKUP($D260,metadata!$B$2:$Z$451,21,FALSE)</f>
        <v/>
      </c>
      <c r="Y260" t="str">
        <f>VLOOKUP($D260,metadata!$B$2:$Z$451,22,FALSE)</f>
        <v/>
      </c>
      <c r="Z260" t="str">
        <f>VLOOKUP($D260,metadata!$B$2:$Z$451,23,FALSE)</f>
        <v/>
      </c>
      <c r="AA260" t="str">
        <f>VLOOKUP($D260,metadata!$B$2:$Z$451,24,FALSE)</f>
        <v/>
      </c>
      <c r="AB260" t="str">
        <f>VLOOKUP($D260,metadata!$B$2:$Z$451,25,FALSE)</f>
        <v/>
      </c>
      <c r="AF260" t="str">
        <f t="shared" si="9"/>
        <v>NA</v>
      </c>
    </row>
    <row r="261" spans="1:32" hidden="1" x14ac:dyDescent="0.3">
      <c r="A261">
        <f>A260+metadata!J260</f>
        <v>1505</v>
      </c>
      <c r="B261" t="str">
        <f>metadata!B261</f>
        <v>38-HU</v>
      </c>
      <c r="C261">
        <v>260</v>
      </c>
      <c r="D261" s="4" t="str">
        <f t="shared" si="8"/>
        <v>2-</v>
      </c>
      <c r="E261" t="str">
        <f>VLOOKUP($D261,metadata!$B$2:$S$451,2,FALSE)</f>
        <v>BRADSHAW, WE</v>
      </c>
      <c r="F261" t="str">
        <f>VLOOKUP($D261,metadata!$B$2:$S$451,3,FALSE)</f>
        <v>GEOGRAPHY OF PHOTOPERIODIC RESPONSE IN DIAPAUSING MOSQUITO</v>
      </c>
      <c r="G261" t="str">
        <f>VLOOKUP($D261,metadata!$B$2:$S$451,4,FALSE)</f>
        <v>10.1038/262384b0</v>
      </c>
      <c r="H261" t="str">
        <f>VLOOKUP($D261,metadata!$B$2:$S$451,5,FALSE)</f>
        <v>y-askfordata</v>
      </c>
      <c r="I261" t="str">
        <f>VLOOKUP($D261,metadata!$B$2:$S$451,6,FALSE)</f>
        <v>a</v>
      </c>
      <c r="J261" t="str">
        <f>VLOOKUP($D261,metadata!$B$2:$S$451,7,FALSE)</f>
        <v>i</v>
      </c>
      <c r="K261">
        <f>VLOOKUP($D261,metadata!$B$2:$S$451,8,FALSE)</f>
        <v>22</v>
      </c>
      <c r="L261">
        <f>VLOOKUP($D261,metadata!$B$2:$S$451,9,FALSE)</f>
        <v>16</v>
      </c>
      <c r="M261" t="str">
        <f>VLOOKUP($D261,metadata!$B$2:$S$451,10,FALSE)</f>
        <v/>
      </c>
      <c r="N261" t="str">
        <f>VLOOKUP($D261,metadata!$B$2:$S$451,11,FALSE)</f>
        <v>Wyeomyia smithii</v>
      </c>
      <c r="O261" t="str">
        <f>VLOOKUP($D261,metadata!$B$2:$S$451,12,FALSE)</f>
        <v>diptera</v>
      </c>
      <c r="P261" t="str">
        <f>VLOOKUP($D261,metadata!$B$2:$S$451,13,FALSE)</f>
        <v/>
      </c>
      <c r="Q261" t="str">
        <f>VLOOKUP($D261,metadata!$B$2:$S$451,14,FALSE)</f>
        <v/>
      </c>
      <c r="R261" t="str">
        <f>VLOOKUP($D261,metadata!$B$2:$S$451,15,FALSE)</f>
        <v/>
      </c>
      <c r="S261" t="str">
        <f>VLOOKUP($D261,metadata!$B$2:$S$451,16,FALSE)</f>
        <v/>
      </c>
      <c r="T261" t="str">
        <f>VLOOKUP($D261,metadata!$B$2:$S$451,17,FALSE)</f>
        <v/>
      </c>
      <c r="U261" t="str">
        <f>VLOOKUP($D261,metadata!$B$2:$S$451,18,FALSE)</f>
        <v/>
      </c>
      <c r="V261" t="str">
        <f>VLOOKUP($D261,metadata!$B$2:$Z$451,19,FALSE)</f>
        <v/>
      </c>
      <c r="W261" t="str">
        <f>VLOOKUP($D261,metadata!$B$2:$Z$451,20,FALSE)</f>
        <v/>
      </c>
      <c r="X261" t="str">
        <f>VLOOKUP($D261,metadata!$B$2:$Z$451,21,FALSE)</f>
        <v/>
      </c>
      <c r="Y261" t="str">
        <f>VLOOKUP($D261,metadata!$B$2:$Z$451,22,FALSE)</f>
        <v/>
      </c>
      <c r="Z261" t="str">
        <f>VLOOKUP($D261,metadata!$B$2:$Z$451,23,FALSE)</f>
        <v/>
      </c>
      <c r="AA261" t="str">
        <f>VLOOKUP($D261,metadata!$B$2:$Z$451,24,FALSE)</f>
        <v/>
      </c>
      <c r="AB261" t="str">
        <f>VLOOKUP($D261,metadata!$B$2:$Z$451,25,FALSE)</f>
        <v/>
      </c>
      <c r="AF261" t="str">
        <f t="shared" si="9"/>
        <v>NA</v>
      </c>
    </row>
    <row r="262" spans="1:32" hidden="1" x14ac:dyDescent="0.3">
      <c r="A262">
        <f>A261+metadata!J261</f>
        <v>1511</v>
      </c>
      <c r="B262" t="str">
        <f>metadata!B262</f>
        <v>38-KOR</v>
      </c>
      <c r="C262">
        <v>261</v>
      </c>
      <c r="D262" s="4" t="str">
        <f t="shared" si="8"/>
        <v>2-</v>
      </c>
      <c r="E262" t="str">
        <f>VLOOKUP($D262,metadata!$B$2:$S$451,2,FALSE)</f>
        <v>BRADSHAW, WE</v>
      </c>
      <c r="F262" t="str">
        <f>VLOOKUP($D262,metadata!$B$2:$S$451,3,FALSE)</f>
        <v>GEOGRAPHY OF PHOTOPERIODIC RESPONSE IN DIAPAUSING MOSQUITO</v>
      </c>
      <c r="G262" t="str">
        <f>VLOOKUP($D262,metadata!$B$2:$S$451,4,FALSE)</f>
        <v>10.1038/262384b0</v>
      </c>
      <c r="H262" t="str">
        <f>VLOOKUP($D262,metadata!$B$2:$S$451,5,FALSE)</f>
        <v>y-askfordata</v>
      </c>
      <c r="I262" t="str">
        <f>VLOOKUP($D262,metadata!$B$2:$S$451,6,FALSE)</f>
        <v>a</v>
      </c>
      <c r="J262" t="str">
        <f>VLOOKUP($D262,metadata!$B$2:$S$451,7,FALSE)</f>
        <v>i</v>
      </c>
      <c r="K262">
        <f>VLOOKUP($D262,metadata!$B$2:$S$451,8,FALSE)</f>
        <v>22</v>
      </c>
      <c r="L262">
        <f>VLOOKUP($D262,metadata!$B$2:$S$451,9,FALSE)</f>
        <v>16</v>
      </c>
      <c r="M262" t="str">
        <f>VLOOKUP($D262,metadata!$B$2:$S$451,10,FALSE)</f>
        <v/>
      </c>
      <c r="N262" t="str">
        <f>VLOOKUP($D262,metadata!$B$2:$S$451,11,FALSE)</f>
        <v>Wyeomyia smithii</v>
      </c>
      <c r="O262" t="str">
        <f>VLOOKUP($D262,metadata!$B$2:$S$451,12,FALSE)</f>
        <v>diptera</v>
      </c>
      <c r="P262" t="str">
        <f>VLOOKUP($D262,metadata!$B$2:$S$451,13,FALSE)</f>
        <v/>
      </c>
      <c r="Q262" t="str">
        <f>VLOOKUP($D262,metadata!$B$2:$S$451,14,FALSE)</f>
        <v/>
      </c>
      <c r="R262" t="str">
        <f>VLOOKUP($D262,metadata!$B$2:$S$451,15,FALSE)</f>
        <v/>
      </c>
      <c r="S262" t="str">
        <f>VLOOKUP($D262,metadata!$B$2:$S$451,16,FALSE)</f>
        <v/>
      </c>
      <c r="T262" t="str">
        <f>VLOOKUP($D262,metadata!$B$2:$S$451,17,FALSE)</f>
        <v/>
      </c>
      <c r="U262" t="str">
        <f>VLOOKUP($D262,metadata!$B$2:$S$451,18,FALSE)</f>
        <v/>
      </c>
      <c r="V262" t="str">
        <f>VLOOKUP($D262,metadata!$B$2:$Z$451,19,FALSE)</f>
        <v/>
      </c>
      <c r="W262" t="str">
        <f>VLOOKUP($D262,metadata!$B$2:$Z$451,20,FALSE)</f>
        <v/>
      </c>
      <c r="X262" t="str">
        <f>VLOOKUP($D262,metadata!$B$2:$Z$451,21,FALSE)</f>
        <v/>
      </c>
      <c r="Y262" t="str">
        <f>VLOOKUP($D262,metadata!$B$2:$Z$451,22,FALSE)</f>
        <v/>
      </c>
      <c r="Z262" t="str">
        <f>VLOOKUP($D262,metadata!$B$2:$Z$451,23,FALSE)</f>
        <v/>
      </c>
      <c r="AA262" t="str">
        <f>VLOOKUP($D262,metadata!$B$2:$Z$451,24,FALSE)</f>
        <v/>
      </c>
      <c r="AB262" t="str">
        <f>VLOOKUP($D262,metadata!$B$2:$Z$451,25,FALSE)</f>
        <v/>
      </c>
      <c r="AF262" t="str">
        <f t="shared" si="9"/>
        <v>NA</v>
      </c>
    </row>
    <row r="263" spans="1:32" hidden="1" x14ac:dyDescent="0.3">
      <c r="A263">
        <f>A262+metadata!J262</f>
        <v>1517</v>
      </c>
      <c r="B263" t="str">
        <f>metadata!B263</f>
        <v>39-</v>
      </c>
      <c r="C263">
        <v>262</v>
      </c>
      <c r="D263" s="4" t="str">
        <f t="shared" si="8"/>
        <v>2-</v>
      </c>
      <c r="E263" t="str">
        <f>VLOOKUP($D263,metadata!$B$2:$S$451,2,FALSE)</f>
        <v>BRADSHAW, WE</v>
      </c>
      <c r="F263" t="str">
        <f>VLOOKUP($D263,metadata!$B$2:$S$451,3,FALSE)</f>
        <v>GEOGRAPHY OF PHOTOPERIODIC RESPONSE IN DIAPAUSING MOSQUITO</v>
      </c>
      <c r="G263" t="str">
        <f>VLOOKUP($D263,metadata!$B$2:$S$451,4,FALSE)</f>
        <v>10.1038/262384b0</v>
      </c>
      <c r="H263" t="str">
        <f>VLOOKUP($D263,metadata!$B$2:$S$451,5,FALSE)</f>
        <v>y-askfordata</v>
      </c>
      <c r="I263" t="str">
        <f>VLOOKUP($D263,metadata!$B$2:$S$451,6,FALSE)</f>
        <v>a</v>
      </c>
      <c r="J263" t="str">
        <f>VLOOKUP($D263,metadata!$B$2:$S$451,7,FALSE)</f>
        <v>i</v>
      </c>
      <c r="K263">
        <f>VLOOKUP($D263,metadata!$B$2:$S$451,8,FALSE)</f>
        <v>22</v>
      </c>
      <c r="L263">
        <f>VLOOKUP($D263,metadata!$B$2:$S$451,9,FALSE)</f>
        <v>16</v>
      </c>
      <c r="M263" t="str">
        <f>VLOOKUP($D263,metadata!$B$2:$S$451,10,FALSE)</f>
        <v/>
      </c>
      <c r="N263" t="str">
        <f>VLOOKUP($D263,metadata!$B$2:$S$451,11,FALSE)</f>
        <v>Wyeomyia smithii</v>
      </c>
      <c r="O263" t="str">
        <f>VLOOKUP($D263,metadata!$B$2:$S$451,12,FALSE)</f>
        <v>diptera</v>
      </c>
      <c r="P263" t="str">
        <f>VLOOKUP($D263,metadata!$B$2:$S$451,13,FALSE)</f>
        <v/>
      </c>
      <c r="Q263" t="str">
        <f>VLOOKUP($D263,metadata!$B$2:$S$451,14,FALSE)</f>
        <v/>
      </c>
      <c r="R263" t="str">
        <f>VLOOKUP($D263,metadata!$B$2:$S$451,15,FALSE)</f>
        <v/>
      </c>
      <c r="S263" t="str">
        <f>VLOOKUP($D263,metadata!$B$2:$S$451,16,FALSE)</f>
        <v/>
      </c>
      <c r="T263" t="str">
        <f>VLOOKUP($D263,metadata!$B$2:$S$451,17,FALSE)</f>
        <v/>
      </c>
      <c r="U263" t="str">
        <f>VLOOKUP($D263,metadata!$B$2:$S$451,18,FALSE)</f>
        <v/>
      </c>
      <c r="V263" t="str">
        <f>VLOOKUP($D263,metadata!$B$2:$Z$451,19,FALSE)</f>
        <v/>
      </c>
      <c r="W263" t="str">
        <f>VLOOKUP($D263,metadata!$B$2:$Z$451,20,FALSE)</f>
        <v/>
      </c>
      <c r="X263" t="str">
        <f>VLOOKUP($D263,metadata!$B$2:$Z$451,21,FALSE)</f>
        <v/>
      </c>
      <c r="Y263" t="str">
        <f>VLOOKUP($D263,metadata!$B$2:$Z$451,22,FALSE)</f>
        <v/>
      </c>
      <c r="Z263" t="str">
        <f>VLOOKUP($D263,metadata!$B$2:$Z$451,23,FALSE)</f>
        <v/>
      </c>
      <c r="AA263" t="str">
        <f>VLOOKUP($D263,metadata!$B$2:$Z$451,24,FALSE)</f>
        <v/>
      </c>
      <c r="AB263" t="str">
        <f>VLOOKUP($D263,metadata!$B$2:$Z$451,25,FALSE)</f>
        <v/>
      </c>
      <c r="AF263" t="str">
        <f t="shared" si="9"/>
        <v>NA</v>
      </c>
    </row>
    <row r="264" spans="1:32" hidden="1" x14ac:dyDescent="0.3">
      <c r="A264">
        <f>A263+metadata!J263</f>
        <v>1517</v>
      </c>
      <c r="B264" t="str">
        <f>metadata!B264</f>
        <v>40- Ishigaki</v>
      </c>
      <c r="C264">
        <v>263</v>
      </c>
      <c r="D264" s="4" t="str">
        <f t="shared" si="8"/>
        <v>2-</v>
      </c>
      <c r="E264" t="str">
        <f>VLOOKUP($D264,metadata!$B$2:$S$451,2,FALSE)</f>
        <v>BRADSHAW, WE</v>
      </c>
      <c r="F264" t="str">
        <f>VLOOKUP($D264,metadata!$B$2:$S$451,3,FALSE)</f>
        <v>GEOGRAPHY OF PHOTOPERIODIC RESPONSE IN DIAPAUSING MOSQUITO</v>
      </c>
      <c r="G264" t="str">
        <f>VLOOKUP($D264,metadata!$B$2:$S$451,4,FALSE)</f>
        <v>10.1038/262384b0</v>
      </c>
      <c r="H264" t="str">
        <f>VLOOKUP($D264,metadata!$B$2:$S$451,5,FALSE)</f>
        <v>y-askfordata</v>
      </c>
      <c r="I264" t="str">
        <f>VLOOKUP($D264,metadata!$B$2:$S$451,6,FALSE)</f>
        <v>a</v>
      </c>
      <c r="J264" t="str">
        <f>VLOOKUP($D264,metadata!$B$2:$S$451,7,FALSE)</f>
        <v>i</v>
      </c>
      <c r="K264">
        <f>VLOOKUP($D264,metadata!$B$2:$S$451,8,FALSE)</f>
        <v>22</v>
      </c>
      <c r="L264">
        <f>VLOOKUP($D264,metadata!$B$2:$S$451,9,FALSE)</f>
        <v>16</v>
      </c>
      <c r="M264" t="str">
        <f>VLOOKUP($D264,metadata!$B$2:$S$451,10,FALSE)</f>
        <v/>
      </c>
      <c r="N264" t="str">
        <f>VLOOKUP($D264,metadata!$B$2:$S$451,11,FALSE)</f>
        <v>Wyeomyia smithii</v>
      </c>
      <c r="O264" t="str">
        <f>VLOOKUP($D264,metadata!$B$2:$S$451,12,FALSE)</f>
        <v>diptera</v>
      </c>
      <c r="P264" t="str">
        <f>VLOOKUP($D264,metadata!$B$2:$S$451,13,FALSE)</f>
        <v/>
      </c>
      <c r="Q264" t="str">
        <f>VLOOKUP($D264,metadata!$B$2:$S$451,14,FALSE)</f>
        <v/>
      </c>
      <c r="R264" t="str">
        <f>VLOOKUP($D264,metadata!$B$2:$S$451,15,FALSE)</f>
        <v/>
      </c>
      <c r="S264" t="str">
        <f>VLOOKUP($D264,metadata!$B$2:$S$451,16,FALSE)</f>
        <v/>
      </c>
      <c r="T264" t="str">
        <f>VLOOKUP($D264,metadata!$B$2:$S$451,17,FALSE)</f>
        <v/>
      </c>
      <c r="U264" t="str">
        <f>VLOOKUP($D264,metadata!$B$2:$S$451,18,FALSE)</f>
        <v/>
      </c>
      <c r="V264" t="str">
        <f>VLOOKUP($D264,metadata!$B$2:$Z$451,19,FALSE)</f>
        <v/>
      </c>
      <c r="W264" t="str">
        <f>VLOOKUP($D264,metadata!$B$2:$Z$451,20,FALSE)</f>
        <v/>
      </c>
      <c r="X264" t="str">
        <f>VLOOKUP($D264,metadata!$B$2:$Z$451,21,FALSE)</f>
        <v/>
      </c>
      <c r="Y264" t="str">
        <f>VLOOKUP($D264,metadata!$B$2:$Z$451,22,FALSE)</f>
        <v/>
      </c>
      <c r="Z264" t="str">
        <f>VLOOKUP($D264,metadata!$B$2:$Z$451,23,FALSE)</f>
        <v/>
      </c>
      <c r="AA264" t="str">
        <f>VLOOKUP($D264,metadata!$B$2:$Z$451,24,FALSE)</f>
        <v/>
      </c>
      <c r="AB264" t="str">
        <f>VLOOKUP($D264,metadata!$B$2:$Z$451,25,FALSE)</f>
        <v/>
      </c>
      <c r="AF264" t="str">
        <f t="shared" si="9"/>
        <v>NA</v>
      </c>
    </row>
    <row r="265" spans="1:32" hidden="1" x14ac:dyDescent="0.3">
      <c r="A265">
        <f>A264+metadata!J264</f>
        <v>1523</v>
      </c>
      <c r="B265" t="str">
        <f>metadata!B265</f>
        <v>40- Okayama</v>
      </c>
      <c r="C265">
        <v>264</v>
      </c>
      <c r="D265" s="4" t="str">
        <f t="shared" si="8"/>
        <v>2-</v>
      </c>
      <c r="E265" t="str">
        <f>VLOOKUP($D265,metadata!$B$2:$S$451,2,FALSE)</f>
        <v>BRADSHAW, WE</v>
      </c>
      <c r="F265" t="str">
        <f>VLOOKUP($D265,metadata!$B$2:$S$451,3,FALSE)</f>
        <v>GEOGRAPHY OF PHOTOPERIODIC RESPONSE IN DIAPAUSING MOSQUITO</v>
      </c>
      <c r="G265" t="str">
        <f>VLOOKUP($D265,metadata!$B$2:$S$451,4,FALSE)</f>
        <v>10.1038/262384b0</v>
      </c>
      <c r="H265" t="str">
        <f>VLOOKUP($D265,metadata!$B$2:$S$451,5,FALSE)</f>
        <v>y-askfordata</v>
      </c>
      <c r="I265" t="str">
        <f>VLOOKUP($D265,metadata!$B$2:$S$451,6,FALSE)</f>
        <v>a</v>
      </c>
      <c r="J265" t="str">
        <f>VLOOKUP($D265,metadata!$B$2:$S$451,7,FALSE)</f>
        <v>i</v>
      </c>
      <c r="K265">
        <f>VLOOKUP($D265,metadata!$B$2:$S$451,8,FALSE)</f>
        <v>22</v>
      </c>
      <c r="L265">
        <f>VLOOKUP($D265,metadata!$B$2:$S$451,9,FALSE)</f>
        <v>16</v>
      </c>
      <c r="M265" t="str">
        <f>VLOOKUP($D265,metadata!$B$2:$S$451,10,FALSE)</f>
        <v/>
      </c>
      <c r="N265" t="str">
        <f>VLOOKUP($D265,metadata!$B$2:$S$451,11,FALSE)</f>
        <v>Wyeomyia smithii</v>
      </c>
      <c r="O265" t="str">
        <f>VLOOKUP($D265,metadata!$B$2:$S$451,12,FALSE)</f>
        <v>diptera</v>
      </c>
      <c r="P265" t="str">
        <f>VLOOKUP($D265,metadata!$B$2:$S$451,13,FALSE)</f>
        <v/>
      </c>
      <c r="Q265" t="str">
        <f>VLOOKUP($D265,metadata!$B$2:$S$451,14,FALSE)</f>
        <v/>
      </c>
      <c r="R265" t="str">
        <f>VLOOKUP($D265,metadata!$B$2:$S$451,15,FALSE)</f>
        <v/>
      </c>
      <c r="S265" t="str">
        <f>VLOOKUP($D265,metadata!$B$2:$S$451,16,FALSE)</f>
        <v/>
      </c>
      <c r="T265" t="str">
        <f>VLOOKUP($D265,metadata!$B$2:$S$451,17,FALSE)</f>
        <v/>
      </c>
      <c r="U265" t="str">
        <f>VLOOKUP($D265,metadata!$B$2:$S$451,18,FALSE)</f>
        <v/>
      </c>
      <c r="V265" t="str">
        <f>VLOOKUP($D265,metadata!$B$2:$Z$451,19,FALSE)</f>
        <v/>
      </c>
      <c r="W265" t="str">
        <f>VLOOKUP($D265,metadata!$B$2:$Z$451,20,FALSE)</f>
        <v/>
      </c>
      <c r="X265" t="str">
        <f>VLOOKUP($D265,metadata!$B$2:$Z$451,21,FALSE)</f>
        <v/>
      </c>
      <c r="Y265" t="str">
        <f>VLOOKUP($D265,metadata!$B$2:$Z$451,22,FALSE)</f>
        <v/>
      </c>
      <c r="Z265" t="str">
        <f>VLOOKUP($D265,metadata!$B$2:$Z$451,23,FALSE)</f>
        <v/>
      </c>
      <c r="AA265" t="str">
        <f>VLOOKUP($D265,metadata!$B$2:$Z$451,24,FALSE)</f>
        <v/>
      </c>
      <c r="AB265" t="str">
        <f>VLOOKUP($D265,metadata!$B$2:$Z$451,25,FALSE)</f>
        <v/>
      </c>
      <c r="AF265" t="str">
        <f t="shared" si="9"/>
        <v>NA</v>
      </c>
    </row>
    <row r="266" spans="1:32" hidden="1" x14ac:dyDescent="0.3">
      <c r="A266">
        <f>A265+metadata!J265</f>
        <v>1529</v>
      </c>
      <c r="B266" t="str">
        <f>metadata!B266</f>
        <v>40-  Kanazawa</v>
      </c>
      <c r="C266">
        <v>265</v>
      </c>
      <c r="D266" s="4" t="str">
        <f t="shared" si="8"/>
        <v>2-</v>
      </c>
      <c r="E266" t="str">
        <f>VLOOKUP($D266,metadata!$B$2:$S$451,2,FALSE)</f>
        <v>BRADSHAW, WE</v>
      </c>
      <c r="F266" t="str">
        <f>VLOOKUP($D266,metadata!$B$2:$S$451,3,FALSE)</f>
        <v>GEOGRAPHY OF PHOTOPERIODIC RESPONSE IN DIAPAUSING MOSQUITO</v>
      </c>
      <c r="G266" t="str">
        <f>VLOOKUP($D266,metadata!$B$2:$S$451,4,FALSE)</f>
        <v>10.1038/262384b0</v>
      </c>
      <c r="H266" t="str">
        <f>VLOOKUP($D266,metadata!$B$2:$S$451,5,FALSE)</f>
        <v>y-askfordata</v>
      </c>
      <c r="I266" t="str">
        <f>VLOOKUP($D266,metadata!$B$2:$S$451,6,FALSE)</f>
        <v>a</v>
      </c>
      <c r="J266" t="str">
        <f>VLOOKUP($D266,metadata!$B$2:$S$451,7,FALSE)</f>
        <v>i</v>
      </c>
      <c r="K266">
        <f>VLOOKUP($D266,metadata!$B$2:$S$451,8,FALSE)</f>
        <v>22</v>
      </c>
      <c r="L266">
        <f>VLOOKUP($D266,metadata!$B$2:$S$451,9,FALSE)</f>
        <v>16</v>
      </c>
      <c r="M266" t="str">
        <f>VLOOKUP($D266,metadata!$B$2:$S$451,10,FALSE)</f>
        <v/>
      </c>
      <c r="N266" t="str">
        <f>VLOOKUP($D266,metadata!$B$2:$S$451,11,FALSE)</f>
        <v>Wyeomyia smithii</v>
      </c>
      <c r="O266" t="str">
        <f>VLOOKUP($D266,metadata!$B$2:$S$451,12,FALSE)</f>
        <v>diptera</v>
      </c>
      <c r="P266" t="str">
        <f>VLOOKUP($D266,metadata!$B$2:$S$451,13,FALSE)</f>
        <v/>
      </c>
      <c r="Q266" t="str">
        <f>VLOOKUP($D266,metadata!$B$2:$S$451,14,FALSE)</f>
        <v/>
      </c>
      <c r="R266" t="str">
        <f>VLOOKUP($D266,metadata!$B$2:$S$451,15,FALSE)</f>
        <v/>
      </c>
      <c r="S266" t="str">
        <f>VLOOKUP($D266,metadata!$B$2:$S$451,16,FALSE)</f>
        <v/>
      </c>
      <c r="T266" t="str">
        <f>VLOOKUP($D266,metadata!$B$2:$S$451,17,FALSE)</f>
        <v/>
      </c>
      <c r="U266" t="str">
        <f>VLOOKUP($D266,metadata!$B$2:$S$451,18,FALSE)</f>
        <v/>
      </c>
      <c r="V266" t="str">
        <f>VLOOKUP($D266,metadata!$B$2:$Z$451,19,FALSE)</f>
        <v/>
      </c>
      <c r="W266" t="str">
        <f>VLOOKUP($D266,metadata!$B$2:$Z$451,20,FALSE)</f>
        <v/>
      </c>
      <c r="X266" t="str">
        <f>VLOOKUP($D266,metadata!$B$2:$Z$451,21,FALSE)</f>
        <v/>
      </c>
      <c r="Y266" t="str">
        <f>VLOOKUP($D266,metadata!$B$2:$Z$451,22,FALSE)</f>
        <v/>
      </c>
      <c r="Z266" t="str">
        <f>VLOOKUP($D266,metadata!$B$2:$Z$451,23,FALSE)</f>
        <v/>
      </c>
      <c r="AA266" t="str">
        <f>VLOOKUP($D266,metadata!$B$2:$Z$451,24,FALSE)</f>
        <v/>
      </c>
      <c r="AB266" t="str">
        <f>VLOOKUP($D266,metadata!$B$2:$Z$451,25,FALSE)</f>
        <v/>
      </c>
      <c r="AF266" t="str">
        <f t="shared" si="9"/>
        <v>NA</v>
      </c>
    </row>
    <row r="267" spans="1:32" hidden="1" x14ac:dyDescent="0.3">
      <c r="A267">
        <f>A266+metadata!J266</f>
        <v>1535</v>
      </c>
      <c r="B267" t="str">
        <f>metadata!B267</f>
        <v>41- PAR</v>
      </c>
      <c r="C267">
        <v>266</v>
      </c>
      <c r="D267" s="4" t="str">
        <f t="shared" si="8"/>
        <v>2-</v>
      </c>
      <c r="E267" t="str">
        <f>VLOOKUP($D267,metadata!$B$2:$S$451,2,FALSE)</f>
        <v>BRADSHAW, WE</v>
      </c>
      <c r="F267" t="str">
        <f>VLOOKUP($D267,metadata!$B$2:$S$451,3,FALSE)</f>
        <v>GEOGRAPHY OF PHOTOPERIODIC RESPONSE IN DIAPAUSING MOSQUITO</v>
      </c>
      <c r="G267" t="str">
        <f>VLOOKUP($D267,metadata!$B$2:$S$451,4,FALSE)</f>
        <v>10.1038/262384b0</v>
      </c>
      <c r="H267" t="str">
        <f>VLOOKUP($D267,metadata!$B$2:$S$451,5,FALSE)</f>
        <v>y-askfordata</v>
      </c>
      <c r="I267" t="str">
        <f>VLOOKUP($D267,metadata!$B$2:$S$451,6,FALSE)</f>
        <v>a</v>
      </c>
      <c r="J267" t="str">
        <f>VLOOKUP($D267,metadata!$B$2:$S$451,7,FALSE)</f>
        <v>i</v>
      </c>
      <c r="K267">
        <f>VLOOKUP($D267,metadata!$B$2:$S$451,8,FALSE)</f>
        <v>22</v>
      </c>
      <c r="L267">
        <f>VLOOKUP($D267,metadata!$B$2:$S$451,9,FALSE)</f>
        <v>16</v>
      </c>
      <c r="M267" t="str">
        <f>VLOOKUP($D267,metadata!$B$2:$S$451,10,FALSE)</f>
        <v/>
      </c>
      <c r="N267" t="str">
        <f>VLOOKUP($D267,metadata!$B$2:$S$451,11,FALSE)</f>
        <v>Wyeomyia smithii</v>
      </c>
      <c r="O267" t="str">
        <f>VLOOKUP($D267,metadata!$B$2:$S$451,12,FALSE)</f>
        <v>diptera</v>
      </c>
      <c r="P267" t="str">
        <f>VLOOKUP($D267,metadata!$B$2:$S$451,13,FALSE)</f>
        <v/>
      </c>
      <c r="Q267" t="str">
        <f>VLOOKUP($D267,metadata!$B$2:$S$451,14,FALSE)</f>
        <v/>
      </c>
      <c r="R267" t="str">
        <f>VLOOKUP($D267,metadata!$B$2:$S$451,15,FALSE)</f>
        <v/>
      </c>
      <c r="S267" t="str">
        <f>VLOOKUP($D267,metadata!$B$2:$S$451,16,FALSE)</f>
        <v/>
      </c>
      <c r="T267" t="str">
        <f>VLOOKUP($D267,metadata!$B$2:$S$451,17,FALSE)</f>
        <v/>
      </c>
      <c r="U267" t="str">
        <f>VLOOKUP($D267,metadata!$B$2:$S$451,18,FALSE)</f>
        <v/>
      </c>
      <c r="V267" t="str">
        <f>VLOOKUP($D267,metadata!$B$2:$Z$451,19,FALSE)</f>
        <v/>
      </c>
      <c r="W267" t="str">
        <f>VLOOKUP($D267,metadata!$B$2:$Z$451,20,FALSE)</f>
        <v/>
      </c>
      <c r="X267" t="str">
        <f>VLOOKUP($D267,metadata!$B$2:$Z$451,21,FALSE)</f>
        <v/>
      </c>
      <c r="Y267" t="str">
        <f>VLOOKUP($D267,metadata!$B$2:$Z$451,22,FALSE)</f>
        <v/>
      </c>
      <c r="Z267" t="str">
        <f>VLOOKUP($D267,metadata!$B$2:$Z$451,23,FALSE)</f>
        <v/>
      </c>
      <c r="AA267" t="str">
        <f>VLOOKUP($D267,metadata!$B$2:$Z$451,24,FALSE)</f>
        <v/>
      </c>
      <c r="AB267" t="str">
        <f>VLOOKUP($D267,metadata!$B$2:$Z$451,25,FALSE)</f>
        <v/>
      </c>
      <c r="AF267" t="str">
        <f t="shared" si="9"/>
        <v>NA</v>
      </c>
    </row>
    <row r="268" spans="1:32" hidden="1" x14ac:dyDescent="0.3">
      <c r="A268">
        <f>A267+metadata!J267</f>
        <v>1540</v>
      </c>
      <c r="B268" t="str">
        <f>metadata!B268</f>
        <v>41- SOT</v>
      </c>
      <c r="C268">
        <v>267</v>
      </c>
      <c r="D268" s="4" t="str">
        <f t="shared" si="8"/>
        <v>2-</v>
      </c>
      <c r="E268" t="str">
        <f>VLOOKUP($D268,metadata!$B$2:$S$451,2,FALSE)</f>
        <v>BRADSHAW, WE</v>
      </c>
      <c r="F268" t="str">
        <f>VLOOKUP($D268,metadata!$B$2:$S$451,3,FALSE)</f>
        <v>GEOGRAPHY OF PHOTOPERIODIC RESPONSE IN DIAPAUSING MOSQUITO</v>
      </c>
      <c r="G268" t="str">
        <f>VLOOKUP($D268,metadata!$B$2:$S$451,4,FALSE)</f>
        <v>10.1038/262384b0</v>
      </c>
      <c r="H268" t="str">
        <f>VLOOKUP($D268,metadata!$B$2:$S$451,5,FALSE)</f>
        <v>y-askfordata</v>
      </c>
      <c r="I268" t="str">
        <f>VLOOKUP($D268,metadata!$B$2:$S$451,6,FALSE)</f>
        <v>a</v>
      </c>
      <c r="J268" t="str">
        <f>VLOOKUP($D268,metadata!$B$2:$S$451,7,FALSE)</f>
        <v>i</v>
      </c>
      <c r="K268">
        <f>VLOOKUP($D268,metadata!$B$2:$S$451,8,FALSE)</f>
        <v>22</v>
      </c>
      <c r="L268">
        <f>VLOOKUP($D268,metadata!$B$2:$S$451,9,FALSE)</f>
        <v>16</v>
      </c>
      <c r="M268" t="str">
        <f>VLOOKUP($D268,metadata!$B$2:$S$451,10,FALSE)</f>
        <v/>
      </c>
      <c r="N268" t="str">
        <f>VLOOKUP($D268,metadata!$B$2:$S$451,11,FALSE)</f>
        <v>Wyeomyia smithii</v>
      </c>
      <c r="O268" t="str">
        <f>VLOOKUP($D268,metadata!$B$2:$S$451,12,FALSE)</f>
        <v>diptera</v>
      </c>
      <c r="P268" t="str">
        <f>VLOOKUP($D268,metadata!$B$2:$S$451,13,FALSE)</f>
        <v/>
      </c>
      <c r="Q268" t="str">
        <f>VLOOKUP($D268,metadata!$B$2:$S$451,14,FALSE)</f>
        <v/>
      </c>
      <c r="R268" t="str">
        <f>VLOOKUP($D268,metadata!$B$2:$S$451,15,FALSE)</f>
        <v/>
      </c>
      <c r="S268" t="str">
        <f>VLOOKUP($D268,metadata!$B$2:$S$451,16,FALSE)</f>
        <v/>
      </c>
      <c r="T268" t="str">
        <f>VLOOKUP($D268,metadata!$B$2:$S$451,17,FALSE)</f>
        <v/>
      </c>
      <c r="U268" t="str">
        <f>VLOOKUP($D268,metadata!$B$2:$S$451,18,FALSE)</f>
        <v/>
      </c>
      <c r="V268" t="str">
        <f>VLOOKUP($D268,metadata!$B$2:$Z$451,19,FALSE)</f>
        <v/>
      </c>
      <c r="W268" t="str">
        <f>VLOOKUP($D268,metadata!$B$2:$Z$451,20,FALSE)</f>
        <v/>
      </c>
      <c r="X268" t="str">
        <f>VLOOKUP($D268,metadata!$B$2:$Z$451,21,FALSE)</f>
        <v/>
      </c>
      <c r="Y268" t="str">
        <f>VLOOKUP($D268,metadata!$B$2:$Z$451,22,FALSE)</f>
        <v/>
      </c>
      <c r="Z268" t="str">
        <f>VLOOKUP($D268,metadata!$B$2:$Z$451,23,FALSE)</f>
        <v/>
      </c>
      <c r="AA268" t="str">
        <f>VLOOKUP($D268,metadata!$B$2:$Z$451,24,FALSE)</f>
        <v/>
      </c>
      <c r="AB268" t="str">
        <f>VLOOKUP($D268,metadata!$B$2:$Z$451,25,FALSE)</f>
        <v/>
      </c>
      <c r="AF268" t="str">
        <f t="shared" si="9"/>
        <v>NA</v>
      </c>
    </row>
    <row r="269" spans="1:32" hidden="1" x14ac:dyDescent="0.3">
      <c r="A269">
        <f>A268+metadata!J268</f>
        <v>1545</v>
      </c>
      <c r="B269" t="str">
        <f>metadata!B269</f>
        <v>41- Daegu</v>
      </c>
      <c r="C269">
        <v>268</v>
      </c>
      <c r="D269" s="4" t="str">
        <f t="shared" si="8"/>
        <v>2-</v>
      </c>
      <c r="E269" t="str">
        <f>VLOOKUP($D269,metadata!$B$2:$S$451,2,FALSE)</f>
        <v>BRADSHAW, WE</v>
      </c>
      <c r="F269" t="str">
        <f>VLOOKUP($D269,metadata!$B$2:$S$451,3,FALSE)</f>
        <v>GEOGRAPHY OF PHOTOPERIODIC RESPONSE IN DIAPAUSING MOSQUITO</v>
      </c>
      <c r="G269" t="str">
        <f>VLOOKUP($D269,metadata!$B$2:$S$451,4,FALSE)</f>
        <v>10.1038/262384b0</v>
      </c>
      <c r="H269" t="str">
        <f>VLOOKUP($D269,metadata!$B$2:$S$451,5,FALSE)</f>
        <v>y-askfordata</v>
      </c>
      <c r="I269" t="str">
        <f>VLOOKUP($D269,metadata!$B$2:$S$451,6,FALSE)</f>
        <v>a</v>
      </c>
      <c r="J269" t="str">
        <f>VLOOKUP($D269,metadata!$B$2:$S$451,7,FALSE)</f>
        <v>i</v>
      </c>
      <c r="K269">
        <f>VLOOKUP($D269,metadata!$B$2:$S$451,8,FALSE)</f>
        <v>22</v>
      </c>
      <c r="L269">
        <f>VLOOKUP($D269,metadata!$B$2:$S$451,9,FALSE)</f>
        <v>16</v>
      </c>
      <c r="M269" t="str">
        <f>VLOOKUP($D269,metadata!$B$2:$S$451,10,FALSE)</f>
        <v/>
      </c>
      <c r="N269" t="str">
        <f>VLOOKUP($D269,metadata!$B$2:$S$451,11,FALSE)</f>
        <v>Wyeomyia smithii</v>
      </c>
      <c r="O269" t="str">
        <f>VLOOKUP($D269,metadata!$B$2:$S$451,12,FALSE)</f>
        <v>diptera</v>
      </c>
      <c r="P269" t="str">
        <f>VLOOKUP($D269,metadata!$B$2:$S$451,13,FALSE)</f>
        <v/>
      </c>
      <c r="Q269" t="str">
        <f>VLOOKUP($D269,metadata!$B$2:$S$451,14,FALSE)</f>
        <v/>
      </c>
      <c r="R269" t="str">
        <f>VLOOKUP($D269,metadata!$B$2:$S$451,15,FALSE)</f>
        <v/>
      </c>
      <c r="S269" t="str">
        <f>VLOOKUP($D269,metadata!$B$2:$S$451,16,FALSE)</f>
        <v/>
      </c>
      <c r="T269" t="str">
        <f>VLOOKUP($D269,metadata!$B$2:$S$451,17,FALSE)</f>
        <v/>
      </c>
      <c r="U269" t="str">
        <f>VLOOKUP($D269,metadata!$B$2:$S$451,18,FALSE)</f>
        <v/>
      </c>
      <c r="V269" t="str">
        <f>VLOOKUP($D269,metadata!$B$2:$Z$451,19,FALSE)</f>
        <v/>
      </c>
      <c r="W269" t="str">
        <f>VLOOKUP($D269,metadata!$B$2:$Z$451,20,FALSE)</f>
        <v/>
      </c>
      <c r="X269" t="str">
        <f>VLOOKUP($D269,metadata!$B$2:$Z$451,21,FALSE)</f>
        <v/>
      </c>
      <c r="Y269" t="str">
        <f>VLOOKUP($D269,metadata!$B$2:$Z$451,22,FALSE)</f>
        <v/>
      </c>
      <c r="Z269" t="str">
        <f>VLOOKUP($D269,metadata!$B$2:$Z$451,23,FALSE)</f>
        <v/>
      </c>
      <c r="AA269" t="str">
        <f>VLOOKUP($D269,metadata!$B$2:$Z$451,24,FALSE)</f>
        <v/>
      </c>
      <c r="AB269" t="str">
        <f>VLOOKUP($D269,metadata!$B$2:$Z$451,25,FALSE)</f>
        <v/>
      </c>
      <c r="AF269" t="str">
        <f t="shared" si="9"/>
        <v>NA</v>
      </c>
    </row>
    <row r="270" spans="1:32" hidden="1" x14ac:dyDescent="0.3">
      <c r="A270">
        <f>A269+metadata!J269</f>
        <v>1550</v>
      </c>
      <c r="B270" t="str">
        <f>metadata!B270</f>
        <v>41- Irkutsk</v>
      </c>
      <c r="C270">
        <v>269</v>
      </c>
      <c r="D270" s="4" t="str">
        <f t="shared" si="8"/>
        <v>2-</v>
      </c>
      <c r="E270" t="str">
        <f>VLOOKUP($D270,metadata!$B$2:$S$451,2,FALSE)</f>
        <v>BRADSHAW, WE</v>
      </c>
      <c r="F270" t="str">
        <f>VLOOKUP($D270,metadata!$B$2:$S$451,3,FALSE)</f>
        <v>GEOGRAPHY OF PHOTOPERIODIC RESPONSE IN DIAPAUSING MOSQUITO</v>
      </c>
      <c r="G270" t="str">
        <f>VLOOKUP($D270,metadata!$B$2:$S$451,4,FALSE)</f>
        <v>10.1038/262384b0</v>
      </c>
      <c r="H270" t="str">
        <f>VLOOKUP($D270,metadata!$B$2:$S$451,5,FALSE)</f>
        <v>y-askfordata</v>
      </c>
      <c r="I270" t="str">
        <f>VLOOKUP($D270,metadata!$B$2:$S$451,6,FALSE)</f>
        <v>a</v>
      </c>
      <c r="J270" t="str">
        <f>VLOOKUP($D270,metadata!$B$2:$S$451,7,FALSE)</f>
        <v>i</v>
      </c>
      <c r="K270">
        <f>VLOOKUP($D270,metadata!$B$2:$S$451,8,FALSE)</f>
        <v>22</v>
      </c>
      <c r="L270">
        <f>VLOOKUP($D270,metadata!$B$2:$S$451,9,FALSE)</f>
        <v>16</v>
      </c>
      <c r="M270" t="str">
        <f>VLOOKUP($D270,metadata!$B$2:$S$451,10,FALSE)</f>
        <v/>
      </c>
      <c r="N270" t="str">
        <f>VLOOKUP($D270,metadata!$B$2:$S$451,11,FALSE)</f>
        <v>Wyeomyia smithii</v>
      </c>
      <c r="O270" t="str">
        <f>VLOOKUP($D270,metadata!$B$2:$S$451,12,FALSE)</f>
        <v>diptera</v>
      </c>
      <c r="P270" t="str">
        <f>VLOOKUP($D270,metadata!$B$2:$S$451,13,FALSE)</f>
        <v/>
      </c>
      <c r="Q270" t="str">
        <f>VLOOKUP($D270,metadata!$B$2:$S$451,14,FALSE)</f>
        <v/>
      </c>
      <c r="R270" t="str">
        <f>VLOOKUP($D270,metadata!$B$2:$S$451,15,FALSE)</f>
        <v/>
      </c>
      <c r="S270" t="str">
        <f>VLOOKUP($D270,metadata!$B$2:$S$451,16,FALSE)</f>
        <v/>
      </c>
      <c r="T270" t="str">
        <f>VLOOKUP($D270,metadata!$B$2:$S$451,17,FALSE)</f>
        <v/>
      </c>
      <c r="U270" t="str">
        <f>VLOOKUP($D270,metadata!$B$2:$S$451,18,FALSE)</f>
        <v/>
      </c>
      <c r="V270" t="str">
        <f>VLOOKUP($D270,metadata!$B$2:$Z$451,19,FALSE)</f>
        <v/>
      </c>
      <c r="W270" t="str">
        <f>VLOOKUP($D270,metadata!$B$2:$Z$451,20,FALSE)</f>
        <v/>
      </c>
      <c r="X270" t="str">
        <f>VLOOKUP($D270,metadata!$B$2:$Z$451,21,FALSE)</f>
        <v/>
      </c>
      <c r="Y270" t="str">
        <f>VLOOKUP($D270,metadata!$B$2:$Z$451,22,FALSE)</f>
        <v/>
      </c>
      <c r="Z270" t="str">
        <f>VLOOKUP($D270,metadata!$B$2:$Z$451,23,FALSE)</f>
        <v/>
      </c>
      <c r="AA270" t="str">
        <f>VLOOKUP($D270,metadata!$B$2:$Z$451,24,FALSE)</f>
        <v/>
      </c>
      <c r="AB270" t="str">
        <f>VLOOKUP($D270,metadata!$B$2:$Z$451,25,FALSE)</f>
        <v/>
      </c>
      <c r="AF270" t="str">
        <f t="shared" si="9"/>
        <v>NA</v>
      </c>
    </row>
    <row r="271" spans="1:32" hidden="1" x14ac:dyDescent="0.3">
      <c r="A271">
        <f>A270+metadata!J270</f>
        <v>1555</v>
      </c>
      <c r="B271" t="str">
        <f>metadata!B271</f>
        <v>42- Ivalo1</v>
      </c>
      <c r="C271">
        <v>270</v>
      </c>
      <c r="D271" s="4" t="str">
        <f t="shared" si="8"/>
        <v>2-</v>
      </c>
      <c r="E271" t="str">
        <f>VLOOKUP($D271,metadata!$B$2:$S$451,2,FALSE)</f>
        <v>BRADSHAW, WE</v>
      </c>
      <c r="F271" t="str">
        <f>VLOOKUP($D271,metadata!$B$2:$S$451,3,FALSE)</f>
        <v>GEOGRAPHY OF PHOTOPERIODIC RESPONSE IN DIAPAUSING MOSQUITO</v>
      </c>
      <c r="G271" t="str">
        <f>VLOOKUP($D271,metadata!$B$2:$S$451,4,FALSE)</f>
        <v>10.1038/262384b0</v>
      </c>
      <c r="H271" t="str">
        <f>VLOOKUP($D271,metadata!$B$2:$S$451,5,FALSE)</f>
        <v>y-askfordata</v>
      </c>
      <c r="I271" t="str">
        <f>VLOOKUP($D271,metadata!$B$2:$S$451,6,FALSE)</f>
        <v>a</v>
      </c>
      <c r="J271" t="str">
        <f>VLOOKUP($D271,metadata!$B$2:$S$451,7,FALSE)</f>
        <v>i</v>
      </c>
      <c r="K271">
        <f>VLOOKUP($D271,metadata!$B$2:$S$451,8,FALSE)</f>
        <v>22</v>
      </c>
      <c r="L271">
        <f>VLOOKUP($D271,metadata!$B$2:$S$451,9,FALSE)</f>
        <v>16</v>
      </c>
      <c r="M271" t="str">
        <f>VLOOKUP($D271,metadata!$B$2:$S$451,10,FALSE)</f>
        <v/>
      </c>
      <c r="N271" t="str">
        <f>VLOOKUP($D271,metadata!$B$2:$S$451,11,FALSE)</f>
        <v>Wyeomyia smithii</v>
      </c>
      <c r="O271" t="str">
        <f>VLOOKUP($D271,metadata!$B$2:$S$451,12,FALSE)</f>
        <v>diptera</v>
      </c>
      <c r="P271" t="str">
        <f>VLOOKUP($D271,metadata!$B$2:$S$451,13,FALSE)</f>
        <v/>
      </c>
      <c r="Q271" t="str">
        <f>VLOOKUP($D271,metadata!$B$2:$S$451,14,FALSE)</f>
        <v/>
      </c>
      <c r="R271" t="str">
        <f>VLOOKUP($D271,metadata!$B$2:$S$451,15,FALSE)</f>
        <v/>
      </c>
      <c r="S271" t="str">
        <f>VLOOKUP($D271,metadata!$B$2:$S$451,16,FALSE)</f>
        <v/>
      </c>
      <c r="T271" t="str">
        <f>VLOOKUP($D271,metadata!$B$2:$S$451,17,FALSE)</f>
        <v/>
      </c>
      <c r="U271" t="str">
        <f>VLOOKUP($D271,metadata!$B$2:$S$451,18,FALSE)</f>
        <v/>
      </c>
      <c r="V271" t="str">
        <f>VLOOKUP($D271,metadata!$B$2:$Z$451,19,FALSE)</f>
        <v/>
      </c>
      <c r="W271" t="str">
        <f>VLOOKUP($D271,metadata!$B$2:$Z$451,20,FALSE)</f>
        <v/>
      </c>
      <c r="X271" t="str">
        <f>VLOOKUP($D271,metadata!$B$2:$Z$451,21,FALSE)</f>
        <v/>
      </c>
      <c r="Y271" t="str">
        <f>VLOOKUP($D271,metadata!$B$2:$Z$451,22,FALSE)</f>
        <v/>
      </c>
      <c r="Z271" t="str">
        <f>VLOOKUP($D271,metadata!$B$2:$Z$451,23,FALSE)</f>
        <v/>
      </c>
      <c r="AA271" t="str">
        <f>VLOOKUP($D271,metadata!$B$2:$Z$451,24,FALSE)</f>
        <v/>
      </c>
      <c r="AB271" t="str">
        <f>VLOOKUP($D271,metadata!$B$2:$Z$451,25,FALSE)</f>
        <v/>
      </c>
      <c r="AF271" t="str">
        <f t="shared" si="9"/>
        <v>NA</v>
      </c>
    </row>
    <row r="272" spans="1:32" hidden="1" x14ac:dyDescent="0.3">
      <c r="A272">
        <f>A271+metadata!J271</f>
        <v>1563</v>
      </c>
      <c r="B272" t="str">
        <f>metadata!B272</f>
        <v>42- Ivalo2</v>
      </c>
      <c r="C272">
        <v>271</v>
      </c>
      <c r="D272" s="4" t="str">
        <f t="shared" si="8"/>
        <v>2-</v>
      </c>
      <c r="E272" t="str">
        <f>VLOOKUP($D272,metadata!$B$2:$S$451,2,FALSE)</f>
        <v>BRADSHAW, WE</v>
      </c>
      <c r="F272" t="str">
        <f>VLOOKUP($D272,metadata!$B$2:$S$451,3,FALSE)</f>
        <v>GEOGRAPHY OF PHOTOPERIODIC RESPONSE IN DIAPAUSING MOSQUITO</v>
      </c>
      <c r="G272" t="str">
        <f>VLOOKUP($D272,metadata!$B$2:$S$451,4,FALSE)</f>
        <v>10.1038/262384b0</v>
      </c>
      <c r="H272" t="str">
        <f>VLOOKUP($D272,metadata!$B$2:$S$451,5,FALSE)</f>
        <v>y-askfordata</v>
      </c>
      <c r="I272" t="str">
        <f>VLOOKUP($D272,metadata!$B$2:$S$451,6,FALSE)</f>
        <v>a</v>
      </c>
      <c r="J272" t="str">
        <f>VLOOKUP($D272,metadata!$B$2:$S$451,7,FALSE)</f>
        <v>i</v>
      </c>
      <c r="K272">
        <f>VLOOKUP($D272,metadata!$B$2:$S$451,8,FALSE)</f>
        <v>22</v>
      </c>
      <c r="L272">
        <f>VLOOKUP($D272,metadata!$B$2:$S$451,9,FALSE)</f>
        <v>16</v>
      </c>
      <c r="M272" t="str">
        <f>VLOOKUP($D272,metadata!$B$2:$S$451,10,FALSE)</f>
        <v/>
      </c>
      <c r="N272" t="str">
        <f>VLOOKUP($D272,metadata!$B$2:$S$451,11,FALSE)</f>
        <v>Wyeomyia smithii</v>
      </c>
      <c r="O272" t="str">
        <f>VLOOKUP($D272,metadata!$B$2:$S$451,12,FALSE)</f>
        <v>diptera</v>
      </c>
      <c r="P272" t="str">
        <f>VLOOKUP($D272,metadata!$B$2:$S$451,13,FALSE)</f>
        <v/>
      </c>
      <c r="Q272" t="str">
        <f>VLOOKUP($D272,metadata!$B$2:$S$451,14,FALSE)</f>
        <v/>
      </c>
      <c r="R272" t="str">
        <f>VLOOKUP($D272,metadata!$B$2:$S$451,15,FALSE)</f>
        <v/>
      </c>
      <c r="S272" t="str">
        <f>VLOOKUP($D272,metadata!$B$2:$S$451,16,FALSE)</f>
        <v/>
      </c>
      <c r="T272" t="str">
        <f>VLOOKUP($D272,metadata!$B$2:$S$451,17,FALSE)</f>
        <v/>
      </c>
      <c r="U272" t="str">
        <f>VLOOKUP($D272,metadata!$B$2:$S$451,18,FALSE)</f>
        <v/>
      </c>
      <c r="V272" t="str">
        <f>VLOOKUP($D272,metadata!$B$2:$Z$451,19,FALSE)</f>
        <v/>
      </c>
      <c r="W272" t="str">
        <f>VLOOKUP($D272,metadata!$B$2:$Z$451,20,FALSE)</f>
        <v/>
      </c>
      <c r="X272" t="str">
        <f>VLOOKUP($D272,metadata!$B$2:$Z$451,21,FALSE)</f>
        <v/>
      </c>
      <c r="Y272" t="str">
        <f>VLOOKUP($D272,metadata!$B$2:$Z$451,22,FALSE)</f>
        <v/>
      </c>
      <c r="Z272" t="str">
        <f>VLOOKUP($D272,metadata!$B$2:$Z$451,23,FALSE)</f>
        <v/>
      </c>
      <c r="AA272" t="str">
        <f>VLOOKUP($D272,metadata!$B$2:$Z$451,24,FALSE)</f>
        <v/>
      </c>
      <c r="AB272" t="str">
        <f>VLOOKUP($D272,metadata!$B$2:$Z$451,25,FALSE)</f>
        <v/>
      </c>
      <c r="AF272" t="str">
        <f t="shared" si="9"/>
        <v>NA</v>
      </c>
    </row>
    <row r="273" spans="1:32" hidden="1" x14ac:dyDescent="0.3">
      <c r="A273">
        <f>A272+metadata!J272</f>
        <v>1571</v>
      </c>
      <c r="B273" t="str">
        <f>metadata!B273</f>
        <v>42- Sodankyla</v>
      </c>
      <c r="C273">
        <v>272</v>
      </c>
      <c r="D273" s="4" t="str">
        <f t="shared" si="8"/>
        <v>2-</v>
      </c>
      <c r="E273" t="str">
        <f>VLOOKUP($D273,metadata!$B$2:$S$451,2,FALSE)</f>
        <v>BRADSHAW, WE</v>
      </c>
      <c r="F273" t="str">
        <f>VLOOKUP($D273,metadata!$B$2:$S$451,3,FALSE)</f>
        <v>GEOGRAPHY OF PHOTOPERIODIC RESPONSE IN DIAPAUSING MOSQUITO</v>
      </c>
      <c r="G273" t="str">
        <f>VLOOKUP($D273,metadata!$B$2:$S$451,4,FALSE)</f>
        <v>10.1038/262384b0</v>
      </c>
      <c r="H273" t="str">
        <f>VLOOKUP($D273,metadata!$B$2:$S$451,5,FALSE)</f>
        <v>y-askfordata</v>
      </c>
      <c r="I273" t="str">
        <f>VLOOKUP($D273,metadata!$B$2:$S$451,6,FALSE)</f>
        <v>a</v>
      </c>
      <c r="J273" t="str">
        <f>VLOOKUP($D273,metadata!$B$2:$S$451,7,FALSE)</f>
        <v>i</v>
      </c>
      <c r="K273">
        <f>VLOOKUP($D273,metadata!$B$2:$S$451,8,FALSE)</f>
        <v>22</v>
      </c>
      <c r="L273">
        <f>VLOOKUP($D273,metadata!$B$2:$S$451,9,FALSE)</f>
        <v>16</v>
      </c>
      <c r="M273" t="str">
        <f>VLOOKUP($D273,metadata!$B$2:$S$451,10,FALSE)</f>
        <v/>
      </c>
      <c r="N273" t="str">
        <f>VLOOKUP($D273,metadata!$B$2:$S$451,11,FALSE)</f>
        <v>Wyeomyia smithii</v>
      </c>
      <c r="O273" t="str">
        <f>VLOOKUP($D273,metadata!$B$2:$S$451,12,FALSE)</f>
        <v>diptera</v>
      </c>
      <c r="P273" t="str">
        <f>VLOOKUP($D273,metadata!$B$2:$S$451,13,FALSE)</f>
        <v/>
      </c>
      <c r="Q273" t="str">
        <f>VLOOKUP($D273,metadata!$B$2:$S$451,14,FALSE)</f>
        <v/>
      </c>
      <c r="R273" t="str">
        <f>VLOOKUP($D273,metadata!$B$2:$S$451,15,FALSE)</f>
        <v/>
      </c>
      <c r="S273" t="str">
        <f>VLOOKUP($D273,metadata!$B$2:$S$451,16,FALSE)</f>
        <v/>
      </c>
      <c r="T273" t="str">
        <f>VLOOKUP($D273,metadata!$B$2:$S$451,17,FALSE)</f>
        <v/>
      </c>
      <c r="U273" t="str">
        <f>VLOOKUP($D273,metadata!$B$2:$S$451,18,FALSE)</f>
        <v/>
      </c>
      <c r="V273" t="str">
        <f>VLOOKUP($D273,metadata!$B$2:$Z$451,19,FALSE)</f>
        <v/>
      </c>
      <c r="W273" t="str">
        <f>VLOOKUP($D273,metadata!$B$2:$Z$451,20,FALSE)</f>
        <v/>
      </c>
      <c r="X273" t="str">
        <f>VLOOKUP($D273,metadata!$B$2:$Z$451,21,FALSE)</f>
        <v/>
      </c>
      <c r="Y273" t="str">
        <f>VLOOKUP($D273,metadata!$B$2:$Z$451,22,FALSE)</f>
        <v/>
      </c>
      <c r="Z273" t="str">
        <f>VLOOKUP($D273,metadata!$B$2:$Z$451,23,FALSE)</f>
        <v/>
      </c>
      <c r="AA273" t="str">
        <f>VLOOKUP($D273,metadata!$B$2:$Z$451,24,FALSE)</f>
        <v/>
      </c>
      <c r="AB273" t="str">
        <f>VLOOKUP($D273,metadata!$B$2:$Z$451,25,FALSE)</f>
        <v/>
      </c>
      <c r="AF273" t="str">
        <f t="shared" si="9"/>
        <v>NA</v>
      </c>
    </row>
    <row r="274" spans="1:32" hidden="1" x14ac:dyDescent="0.3">
      <c r="A274">
        <f>A273+metadata!J273</f>
        <v>1579</v>
      </c>
      <c r="B274" t="str">
        <f>metadata!B274</f>
        <v>42- Oulo1</v>
      </c>
      <c r="C274">
        <v>273</v>
      </c>
      <c r="D274" s="4" t="str">
        <f t="shared" si="8"/>
        <v>2-</v>
      </c>
      <c r="E274" t="str">
        <f>VLOOKUP($D274,metadata!$B$2:$S$451,2,FALSE)</f>
        <v>BRADSHAW, WE</v>
      </c>
      <c r="F274" t="str">
        <f>VLOOKUP($D274,metadata!$B$2:$S$451,3,FALSE)</f>
        <v>GEOGRAPHY OF PHOTOPERIODIC RESPONSE IN DIAPAUSING MOSQUITO</v>
      </c>
      <c r="G274" t="str">
        <f>VLOOKUP($D274,metadata!$B$2:$S$451,4,FALSE)</f>
        <v>10.1038/262384b0</v>
      </c>
      <c r="H274" t="str">
        <f>VLOOKUP($D274,metadata!$B$2:$S$451,5,FALSE)</f>
        <v>y-askfordata</v>
      </c>
      <c r="I274" t="str">
        <f>VLOOKUP($D274,metadata!$B$2:$S$451,6,FALSE)</f>
        <v>a</v>
      </c>
      <c r="J274" t="str">
        <f>VLOOKUP($D274,metadata!$B$2:$S$451,7,FALSE)</f>
        <v>i</v>
      </c>
      <c r="K274">
        <f>VLOOKUP($D274,metadata!$B$2:$S$451,8,FALSE)</f>
        <v>22</v>
      </c>
      <c r="L274">
        <f>VLOOKUP($D274,metadata!$B$2:$S$451,9,FALSE)</f>
        <v>16</v>
      </c>
      <c r="M274" t="str">
        <f>VLOOKUP($D274,metadata!$B$2:$S$451,10,FALSE)</f>
        <v/>
      </c>
      <c r="N274" t="str">
        <f>VLOOKUP($D274,metadata!$B$2:$S$451,11,FALSE)</f>
        <v>Wyeomyia smithii</v>
      </c>
      <c r="O274" t="str">
        <f>VLOOKUP($D274,metadata!$B$2:$S$451,12,FALSE)</f>
        <v>diptera</v>
      </c>
      <c r="P274" t="str">
        <f>VLOOKUP($D274,metadata!$B$2:$S$451,13,FALSE)</f>
        <v/>
      </c>
      <c r="Q274" t="str">
        <f>VLOOKUP($D274,metadata!$B$2:$S$451,14,FALSE)</f>
        <v/>
      </c>
      <c r="R274" t="str">
        <f>VLOOKUP($D274,metadata!$B$2:$S$451,15,FALSE)</f>
        <v/>
      </c>
      <c r="S274" t="str">
        <f>VLOOKUP($D274,metadata!$B$2:$S$451,16,FALSE)</f>
        <v/>
      </c>
      <c r="T274" t="str">
        <f>VLOOKUP($D274,metadata!$B$2:$S$451,17,FALSE)</f>
        <v/>
      </c>
      <c r="U274" t="str">
        <f>VLOOKUP($D274,metadata!$B$2:$S$451,18,FALSE)</f>
        <v/>
      </c>
      <c r="V274" t="str">
        <f>VLOOKUP($D274,metadata!$B$2:$Z$451,19,FALSE)</f>
        <v/>
      </c>
      <c r="W274" t="str">
        <f>VLOOKUP($D274,metadata!$B$2:$Z$451,20,FALSE)</f>
        <v/>
      </c>
      <c r="X274" t="str">
        <f>VLOOKUP($D274,metadata!$B$2:$Z$451,21,FALSE)</f>
        <v/>
      </c>
      <c r="Y274" t="str">
        <f>VLOOKUP($D274,metadata!$B$2:$Z$451,22,FALSE)</f>
        <v/>
      </c>
      <c r="Z274" t="str">
        <f>VLOOKUP($D274,metadata!$B$2:$Z$451,23,FALSE)</f>
        <v/>
      </c>
      <c r="AA274" t="str">
        <f>VLOOKUP($D274,metadata!$B$2:$Z$451,24,FALSE)</f>
        <v/>
      </c>
      <c r="AB274" t="str">
        <f>VLOOKUP($D274,metadata!$B$2:$Z$451,25,FALSE)</f>
        <v/>
      </c>
      <c r="AF274" t="str">
        <f t="shared" si="9"/>
        <v>NA</v>
      </c>
    </row>
    <row r="275" spans="1:32" hidden="1" x14ac:dyDescent="0.3">
      <c r="A275">
        <f>A274+metadata!J274</f>
        <v>1587</v>
      </c>
      <c r="B275" t="str">
        <f>metadata!B275</f>
        <v>42- Oulo2</v>
      </c>
      <c r="C275">
        <v>274</v>
      </c>
      <c r="D275" s="4" t="str">
        <f t="shared" si="8"/>
        <v>2-</v>
      </c>
      <c r="E275" t="str">
        <f>VLOOKUP($D275,metadata!$B$2:$S$451,2,FALSE)</f>
        <v>BRADSHAW, WE</v>
      </c>
      <c r="F275" t="str">
        <f>VLOOKUP($D275,metadata!$B$2:$S$451,3,FALSE)</f>
        <v>GEOGRAPHY OF PHOTOPERIODIC RESPONSE IN DIAPAUSING MOSQUITO</v>
      </c>
      <c r="G275" t="str">
        <f>VLOOKUP($D275,metadata!$B$2:$S$451,4,FALSE)</f>
        <v>10.1038/262384b0</v>
      </c>
      <c r="H275" t="str">
        <f>VLOOKUP($D275,metadata!$B$2:$S$451,5,FALSE)</f>
        <v>y-askfordata</v>
      </c>
      <c r="I275" t="str">
        <f>VLOOKUP($D275,metadata!$B$2:$S$451,6,FALSE)</f>
        <v>a</v>
      </c>
      <c r="J275" t="str">
        <f>VLOOKUP($D275,metadata!$B$2:$S$451,7,FALSE)</f>
        <v>i</v>
      </c>
      <c r="K275">
        <f>VLOOKUP($D275,metadata!$B$2:$S$451,8,FALSE)</f>
        <v>22</v>
      </c>
      <c r="L275">
        <f>VLOOKUP($D275,metadata!$B$2:$S$451,9,FALSE)</f>
        <v>16</v>
      </c>
      <c r="M275" t="str">
        <f>VLOOKUP($D275,metadata!$B$2:$S$451,10,FALSE)</f>
        <v/>
      </c>
      <c r="N275" t="str">
        <f>VLOOKUP($D275,metadata!$B$2:$S$451,11,FALSE)</f>
        <v>Wyeomyia smithii</v>
      </c>
      <c r="O275" t="str">
        <f>VLOOKUP($D275,metadata!$B$2:$S$451,12,FALSE)</f>
        <v>diptera</v>
      </c>
      <c r="P275" t="str">
        <f>VLOOKUP($D275,metadata!$B$2:$S$451,13,FALSE)</f>
        <v/>
      </c>
      <c r="Q275" t="str">
        <f>VLOOKUP($D275,metadata!$B$2:$S$451,14,FALSE)</f>
        <v/>
      </c>
      <c r="R275" t="str">
        <f>VLOOKUP($D275,metadata!$B$2:$S$451,15,FALSE)</f>
        <v/>
      </c>
      <c r="S275" t="str">
        <f>VLOOKUP($D275,metadata!$B$2:$S$451,16,FALSE)</f>
        <v/>
      </c>
      <c r="T275" t="str">
        <f>VLOOKUP($D275,metadata!$B$2:$S$451,17,FALSE)</f>
        <v/>
      </c>
      <c r="U275" t="str">
        <f>VLOOKUP($D275,metadata!$B$2:$S$451,18,FALSE)</f>
        <v/>
      </c>
      <c r="V275" t="str">
        <f>VLOOKUP($D275,metadata!$B$2:$Z$451,19,FALSE)</f>
        <v/>
      </c>
      <c r="W275" t="str">
        <f>VLOOKUP($D275,metadata!$B$2:$Z$451,20,FALSE)</f>
        <v/>
      </c>
      <c r="X275" t="str">
        <f>VLOOKUP($D275,metadata!$B$2:$Z$451,21,FALSE)</f>
        <v/>
      </c>
      <c r="Y275" t="str">
        <f>VLOOKUP($D275,metadata!$B$2:$Z$451,22,FALSE)</f>
        <v/>
      </c>
      <c r="Z275" t="str">
        <f>VLOOKUP($D275,metadata!$B$2:$Z$451,23,FALSE)</f>
        <v/>
      </c>
      <c r="AA275" t="str">
        <f>VLOOKUP($D275,metadata!$B$2:$Z$451,24,FALSE)</f>
        <v/>
      </c>
      <c r="AB275" t="str">
        <f>VLOOKUP($D275,metadata!$B$2:$Z$451,25,FALSE)</f>
        <v/>
      </c>
      <c r="AF275" t="str">
        <f t="shared" si="9"/>
        <v>NA</v>
      </c>
    </row>
    <row r="276" spans="1:32" hidden="1" x14ac:dyDescent="0.3">
      <c r="A276">
        <f>A275+metadata!J275</f>
        <v>1595</v>
      </c>
      <c r="B276" t="str">
        <f>metadata!B276</f>
        <v>42- Kuopio</v>
      </c>
      <c r="C276">
        <v>275</v>
      </c>
      <c r="D276" s="4" t="str">
        <f t="shared" si="8"/>
        <v>2-</v>
      </c>
      <c r="E276" t="str">
        <f>VLOOKUP($D276,metadata!$B$2:$S$451,2,FALSE)</f>
        <v>BRADSHAW, WE</v>
      </c>
      <c r="F276" t="str">
        <f>VLOOKUP($D276,metadata!$B$2:$S$451,3,FALSE)</f>
        <v>GEOGRAPHY OF PHOTOPERIODIC RESPONSE IN DIAPAUSING MOSQUITO</v>
      </c>
      <c r="G276" t="str">
        <f>VLOOKUP($D276,metadata!$B$2:$S$451,4,FALSE)</f>
        <v>10.1038/262384b0</v>
      </c>
      <c r="H276" t="str">
        <f>VLOOKUP($D276,metadata!$B$2:$S$451,5,FALSE)</f>
        <v>y-askfordata</v>
      </c>
      <c r="I276" t="str">
        <f>VLOOKUP($D276,metadata!$B$2:$S$451,6,FALSE)</f>
        <v>a</v>
      </c>
      <c r="J276" t="str">
        <f>VLOOKUP($D276,metadata!$B$2:$S$451,7,FALSE)</f>
        <v>i</v>
      </c>
      <c r="K276">
        <f>VLOOKUP($D276,metadata!$B$2:$S$451,8,FALSE)</f>
        <v>22</v>
      </c>
      <c r="L276">
        <f>VLOOKUP($D276,metadata!$B$2:$S$451,9,FALSE)</f>
        <v>16</v>
      </c>
      <c r="M276" t="str">
        <f>VLOOKUP($D276,metadata!$B$2:$S$451,10,FALSE)</f>
        <v/>
      </c>
      <c r="N276" t="str">
        <f>VLOOKUP($D276,metadata!$B$2:$S$451,11,FALSE)</f>
        <v>Wyeomyia smithii</v>
      </c>
      <c r="O276" t="str">
        <f>VLOOKUP($D276,metadata!$B$2:$S$451,12,FALSE)</f>
        <v>diptera</v>
      </c>
      <c r="P276" t="str">
        <f>VLOOKUP($D276,metadata!$B$2:$S$451,13,FALSE)</f>
        <v/>
      </c>
      <c r="Q276" t="str">
        <f>VLOOKUP($D276,metadata!$B$2:$S$451,14,FALSE)</f>
        <v/>
      </c>
      <c r="R276" t="str">
        <f>VLOOKUP($D276,metadata!$B$2:$S$451,15,FALSE)</f>
        <v/>
      </c>
      <c r="S276" t="str">
        <f>VLOOKUP($D276,metadata!$B$2:$S$451,16,FALSE)</f>
        <v/>
      </c>
      <c r="T276" t="str">
        <f>VLOOKUP($D276,metadata!$B$2:$S$451,17,FALSE)</f>
        <v/>
      </c>
      <c r="U276" t="str">
        <f>VLOOKUP($D276,metadata!$B$2:$S$451,18,FALSE)</f>
        <v/>
      </c>
      <c r="V276" t="str">
        <f>VLOOKUP($D276,metadata!$B$2:$Z$451,19,FALSE)</f>
        <v/>
      </c>
      <c r="W276" t="str">
        <f>VLOOKUP($D276,metadata!$B$2:$Z$451,20,FALSE)</f>
        <v/>
      </c>
      <c r="X276" t="str">
        <f>VLOOKUP($D276,metadata!$B$2:$Z$451,21,FALSE)</f>
        <v/>
      </c>
      <c r="Y276" t="str">
        <f>VLOOKUP($D276,metadata!$B$2:$Z$451,22,FALSE)</f>
        <v/>
      </c>
      <c r="Z276" t="str">
        <f>VLOOKUP($D276,metadata!$B$2:$Z$451,23,FALSE)</f>
        <v/>
      </c>
      <c r="AA276" t="str">
        <f>VLOOKUP($D276,metadata!$B$2:$Z$451,24,FALSE)</f>
        <v/>
      </c>
      <c r="AB276" t="str">
        <f>VLOOKUP($D276,metadata!$B$2:$Z$451,25,FALSE)</f>
        <v/>
      </c>
      <c r="AF276" t="str">
        <f t="shared" si="9"/>
        <v>NA</v>
      </c>
    </row>
    <row r="277" spans="1:32" hidden="1" x14ac:dyDescent="0.3">
      <c r="A277">
        <f>A276+metadata!J276</f>
        <v>1603</v>
      </c>
      <c r="B277" t="str">
        <f>metadata!B277</f>
        <v>42- Varkaus</v>
      </c>
      <c r="C277">
        <v>276</v>
      </c>
      <c r="D277" s="4" t="str">
        <f t="shared" si="8"/>
        <v>2-</v>
      </c>
      <c r="E277" t="str">
        <f>VLOOKUP($D277,metadata!$B$2:$S$451,2,FALSE)</f>
        <v>BRADSHAW, WE</v>
      </c>
      <c r="F277" t="str">
        <f>VLOOKUP($D277,metadata!$B$2:$S$451,3,FALSE)</f>
        <v>GEOGRAPHY OF PHOTOPERIODIC RESPONSE IN DIAPAUSING MOSQUITO</v>
      </c>
      <c r="G277" t="str">
        <f>VLOOKUP($D277,metadata!$B$2:$S$451,4,FALSE)</f>
        <v>10.1038/262384b0</v>
      </c>
      <c r="H277" t="str">
        <f>VLOOKUP($D277,metadata!$B$2:$S$451,5,FALSE)</f>
        <v>y-askfordata</v>
      </c>
      <c r="I277" t="str">
        <f>VLOOKUP($D277,metadata!$B$2:$S$451,6,FALSE)</f>
        <v>a</v>
      </c>
      <c r="J277" t="str">
        <f>VLOOKUP($D277,metadata!$B$2:$S$451,7,FALSE)</f>
        <v>i</v>
      </c>
      <c r="K277">
        <f>VLOOKUP($D277,metadata!$B$2:$S$451,8,FALSE)</f>
        <v>22</v>
      </c>
      <c r="L277">
        <f>VLOOKUP($D277,metadata!$B$2:$S$451,9,FALSE)</f>
        <v>16</v>
      </c>
      <c r="M277" t="str">
        <f>VLOOKUP($D277,metadata!$B$2:$S$451,10,FALSE)</f>
        <v/>
      </c>
      <c r="N277" t="str">
        <f>VLOOKUP($D277,metadata!$B$2:$S$451,11,FALSE)</f>
        <v>Wyeomyia smithii</v>
      </c>
      <c r="O277" t="str">
        <f>VLOOKUP($D277,metadata!$B$2:$S$451,12,FALSE)</f>
        <v>diptera</v>
      </c>
      <c r="P277" t="str">
        <f>VLOOKUP($D277,metadata!$B$2:$S$451,13,FALSE)</f>
        <v/>
      </c>
      <c r="Q277" t="str">
        <f>VLOOKUP($D277,metadata!$B$2:$S$451,14,FALSE)</f>
        <v/>
      </c>
      <c r="R277" t="str">
        <f>VLOOKUP($D277,metadata!$B$2:$S$451,15,FALSE)</f>
        <v/>
      </c>
      <c r="S277" t="str">
        <f>VLOOKUP($D277,metadata!$B$2:$S$451,16,FALSE)</f>
        <v/>
      </c>
      <c r="T277" t="str">
        <f>VLOOKUP($D277,metadata!$B$2:$S$451,17,FALSE)</f>
        <v/>
      </c>
      <c r="U277" t="str">
        <f>VLOOKUP($D277,metadata!$B$2:$S$451,18,FALSE)</f>
        <v/>
      </c>
      <c r="V277" t="str">
        <f>VLOOKUP($D277,metadata!$B$2:$Z$451,19,FALSE)</f>
        <v/>
      </c>
      <c r="W277" t="str">
        <f>VLOOKUP($D277,metadata!$B$2:$Z$451,20,FALSE)</f>
        <v/>
      </c>
      <c r="X277" t="str">
        <f>VLOOKUP($D277,metadata!$B$2:$Z$451,21,FALSE)</f>
        <v/>
      </c>
      <c r="Y277" t="str">
        <f>VLOOKUP($D277,metadata!$B$2:$Z$451,22,FALSE)</f>
        <v/>
      </c>
      <c r="Z277" t="str">
        <f>VLOOKUP($D277,metadata!$B$2:$Z$451,23,FALSE)</f>
        <v/>
      </c>
      <c r="AA277" t="str">
        <f>VLOOKUP($D277,metadata!$B$2:$Z$451,24,FALSE)</f>
        <v/>
      </c>
      <c r="AB277" t="str">
        <f>VLOOKUP($D277,metadata!$B$2:$Z$451,25,FALSE)</f>
        <v/>
      </c>
      <c r="AF277" t="str">
        <f t="shared" si="9"/>
        <v>NA</v>
      </c>
    </row>
    <row r="278" spans="1:32" hidden="1" x14ac:dyDescent="0.3">
      <c r="A278">
        <f>A277+metadata!J277</f>
        <v>1611</v>
      </c>
      <c r="B278" t="str">
        <f>metadata!B278</f>
        <v>42- Sapporo</v>
      </c>
      <c r="C278">
        <v>277</v>
      </c>
      <c r="D278" s="4" t="str">
        <f t="shared" si="8"/>
        <v>2-</v>
      </c>
      <c r="E278" t="str">
        <f>VLOOKUP($D278,metadata!$B$2:$S$451,2,FALSE)</f>
        <v>BRADSHAW, WE</v>
      </c>
      <c r="F278" t="str">
        <f>VLOOKUP($D278,metadata!$B$2:$S$451,3,FALSE)</f>
        <v>GEOGRAPHY OF PHOTOPERIODIC RESPONSE IN DIAPAUSING MOSQUITO</v>
      </c>
      <c r="G278" t="str">
        <f>VLOOKUP($D278,metadata!$B$2:$S$451,4,FALSE)</f>
        <v>10.1038/262384b0</v>
      </c>
      <c r="H278" t="str">
        <f>VLOOKUP($D278,metadata!$B$2:$S$451,5,FALSE)</f>
        <v>y-askfordata</v>
      </c>
      <c r="I278" t="str">
        <f>VLOOKUP($D278,metadata!$B$2:$S$451,6,FALSE)</f>
        <v>a</v>
      </c>
      <c r="J278" t="str">
        <f>VLOOKUP($D278,metadata!$B$2:$S$451,7,FALSE)</f>
        <v>i</v>
      </c>
      <c r="K278">
        <f>VLOOKUP($D278,metadata!$B$2:$S$451,8,FALSE)</f>
        <v>22</v>
      </c>
      <c r="L278">
        <f>VLOOKUP($D278,metadata!$B$2:$S$451,9,FALSE)</f>
        <v>16</v>
      </c>
      <c r="M278" t="str">
        <f>VLOOKUP($D278,metadata!$B$2:$S$451,10,FALSE)</f>
        <v/>
      </c>
      <c r="N278" t="str">
        <f>VLOOKUP($D278,metadata!$B$2:$S$451,11,FALSE)</f>
        <v>Wyeomyia smithii</v>
      </c>
      <c r="O278" t="str">
        <f>VLOOKUP($D278,metadata!$B$2:$S$451,12,FALSE)</f>
        <v>diptera</v>
      </c>
      <c r="P278" t="str">
        <f>VLOOKUP($D278,metadata!$B$2:$S$451,13,FALSE)</f>
        <v/>
      </c>
      <c r="Q278" t="str">
        <f>VLOOKUP($D278,metadata!$B$2:$S$451,14,FALSE)</f>
        <v/>
      </c>
      <c r="R278" t="str">
        <f>VLOOKUP($D278,metadata!$B$2:$S$451,15,FALSE)</f>
        <v/>
      </c>
      <c r="S278" t="str">
        <f>VLOOKUP($D278,metadata!$B$2:$S$451,16,FALSE)</f>
        <v/>
      </c>
      <c r="T278" t="str">
        <f>VLOOKUP($D278,metadata!$B$2:$S$451,17,FALSE)</f>
        <v/>
      </c>
      <c r="U278" t="str">
        <f>VLOOKUP($D278,metadata!$B$2:$S$451,18,FALSE)</f>
        <v/>
      </c>
      <c r="V278" t="str">
        <f>VLOOKUP($D278,metadata!$B$2:$Z$451,19,FALSE)</f>
        <v/>
      </c>
      <c r="W278" t="str">
        <f>VLOOKUP($D278,metadata!$B$2:$Z$451,20,FALSE)</f>
        <v/>
      </c>
      <c r="X278" t="str">
        <f>VLOOKUP($D278,metadata!$B$2:$Z$451,21,FALSE)</f>
        <v/>
      </c>
      <c r="Y278" t="str">
        <f>VLOOKUP($D278,metadata!$B$2:$Z$451,22,FALSE)</f>
        <v/>
      </c>
      <c r="Z278" t="str">
        <f>VLOOKUP($D278,metadata!$B$2:$Z$451,23,FALSE)</f>
        <v/>
      </c>
      <c r="AA278" t="str">
        <f>VLOOKUP($D278,metadata!$B$2:$Z$451,24,FALSE)</f>
        <v/>
      </c>
      <c r="AB278" t="str">
        <f>VLOOKUP($D278,metadata!$B$2:$Z$451,25,FALSE)</f>
        <v/>
      </c>
      <c r="AF278" t="str">
        <f t="shared" si="9"/>
        <v>NA</v>
      </c>
    </row>
    <row r="279" spans="1:32" hidden="1" x14ac:dyDescent="0.3">
      <c r="A279">
        <f>A278+metadata!J278</f>
        <v>1617</v>
      </c>
      <c r="B279" t="str">
        <f>metadata!B279</f>
        <v>42-Kuusamo1</v>
      </c>
      <c r="C279">
        <v>278</v>
      </c>
      <c r="D279" s="4" t="str">
        <f t="shared" si="8"/>
        <v>2-</v>
      </c>
      <c r="E279" t="str">
        <f>VLOOKUP($D279,metadata!$B$2:$S$451,2,FALSE)</f>
        <v>BRADSHAW, WE</v>
      </c>
      <c r="F279" t="str">
        <f>VLOOKUP($D279,metadata!$B$2:$S$451,3,FALSE)</f>
        <v>GEOGRAPHY OF PHOTOPERIODIC RESPONSE IN DIAPAUSING MOSQUITO</v>
      </c>
      <c r="G279" t="str">
        <f>VLOOKUP($D279,metadata!$B$2:$S$451,4,FALSE)</f>
        <v>10.1038/262384b0</v>
      </c>
      <c r="H279" t="str">
        <f>VLOOKUP($D279,metadata!$B$2:$S$451,5,FALSE)</f>
        <v>y-askfordata</v>
      </c>
      <c r="I279" t="str">
        <f>VLOOKUP($D279,metadata!$B$2:$S$451,6,FALSE)</f>
        <v>a</v>
      </c>
      <c r="J279" t="str">
        <f>VLOOKUP($D279,metadata!$B$2:$S$451,7,FALSE)</f>
        <v>i</v>
      </c>
      <c r="K279">
        <f>VLOOKUP($D279,metadata!$B$2:$S$451,8,FALSE)</f>
        <v>22</v>
      </c>
      <c r="L279">
        <f>VLOOKUP($D279,metadata!$B$2:$S$451,9,FALSE)</f>
        <v>16</v>
      </c>
      <c r="M279" t="str">
        <f>VLOOKUP($D279,metadata!$B$2:$S$451,10,FALSE)</f>
        <v/>
      </c>
      <c r="N279" t="str">
        <f>VLOOKUP($D279,metadata!$B$2:$S$451,11,FALSE)</f>
        <v>Wyeomyia smithii</v>
      </c>
      <c r="O279" t="str">
        <f>VLOOKUP($D279,metadata!$B$2:$S$451,12,FALSE)</f>
        <v>diptera</v>
      </c>
      <c r="P279" t="str">
        <f>VLOOKUP($D279,metadata!$B$2:$S$451,13,FALSE)</f>
        <v/>
      </c>
      <c r="Q279" t="str">
        <f>VLOOKUP($D279,metadata!$B$2:$S$451,14,FALSE)</f>
        <v/>
      </c>
      <c r="R279" t="str">
        <f>VLOOKUP($D279,metadata!$B$2:$S$451,15,FALSE)</f>
        <v/>
      </c>
      <c r="S279" t="str">
        <f>VLOOKUP($D279,metadata!$B$2:$S$451,16,FALSE)</f>
        <v/>
      </c>
      <c r="T279" t="str">
        <f>VLOOKUP($D279,metadata!$B$2:$S$451,17,FALSE)</f>
        <v/>
      </c>
      <c r="U279" t="str">
        <f>VLOOKUP($D279,metadata!$B$2:$S$451,18,FALSE)</f>
        <v/>
      </c>
      <c r="V279" t="str">
        <f>VLOOKUP($D279,metadata!$B$2:$Z$451,19,FALSE)</f>
        <v/>
      </c>
      <c r="W279" t="str">
        <f>VLOOKUP($D279,metadata!$B$2:$Z$451,20,FALSE)</f>
        <v/>
      </c>
      <c r="X279" t="str">
        <f>VLOOKUP($D279,metadata!$B$2:$Z$451,21,FALSE)</f>
        <v/>
      </c>
      <c r="Y279" t="str">
        <f>VLOOKUP($D279,metadata!$B$2:$Z$451,22,FALSE)</f>
        <v/>
      </c>
      <c r="Z279" t="str">
        <f>VLOOKUP($D279,metadata!$B$2:$Z$451,23,FALSE)</f>
        <v/>
      </c>
      <c r="AA279" t="str">
        <f>VLOOKUP($D279,metadata!$B$2:$Z$451,24,FALSE)</f>
        <v/>
      </c>
      <c r="AB279" t="str">
        <f>VLOOKUP($D279,metadata!$B$2:$Z$451,25,FALSE)</f>
        <v/>
      </c>
      <c r="AF279" t="str">
        <f t="shared" si="9"/>
        <v>NA</v>
      </c>
    </row>
    <row r="280" spans="1:32" hidden="1" x14ac:dyDescent="0.3">
      <c r="A280">
        <f>A279+metadata!J279</f>
        <v>1624</v>
      </c>
      <c r="B280" t="str">
        <f>metadata!B280</f>
        <v>42-Kuusamo2</v>
      </c>
      <c r="C280">
        <v>279</v>
      </c>
      <c r="D280" s="4" t="str">
        <f t="shared" si="8"/>
        <v>2-</v>
      </c>
      <c r="E280" t="str">
        <f>VLOOKUP($D280,metadata!$B$2:$S$451,2,FALSE)</f>
        <v>BRADSHAW, WE</v>
      </c>
      <c r="F280" t="str">
        <f>VLOOKUP($D280,metadata!$B$2:$S$451,3,FALSE)</f>
        <v>GEOGRAPHY OF PHOTOPERIODIC RESPONSE IN DIAPAUSING MOSQUITO</v>
      </c>
      <c r="G280" t="str">
        <f>VLOOKUP($D280,metadata!$B$2:$S$451,4,FALSE)</f>
        <v>10.1038/262384b0</v>
      </c>
      <c r="H280" t="str">
        <f>VLOOKUP($D280,metadata!$B$2:$S$451,5,FALSE)</f>
        <v>y-askfordata</v>
      </c>
      <c r="I280" t="str">
        <f>VLOOKUP($D280,metadata!$B$2:$S$451,6,FALSE)</f>
        <v>a</v>
      </c>
      <c r="J280" t="str">
        <f>VLOOKUP($D280,metadata!$B$2:$S$451,7,FALSE)</f>
        <v>i</v>
      </c>
      <c r="K280">
        <f>VLOOKUP($D280,metadata!$B$2:$S$451,8,FALSE)</f>
        <v>22</v>
      </c>
      <c r="L280">
        <f>VLOOKUP($D280,metadata!$B$2:$S$451,9,FALSE)</f>
        <v>16</v>
      </c>
      <c r="M280" t="str">
        <f>VLOOKUP($D280,metadata!$B$2:$S$451,10,FALSE)</f>
        <v/>
      </c>
      <c r="N280" t="str">
        <f>VLOOKUP($D280,metadata!$B$2:$S$451,11,FALSE)</f>
        <v>Wyeomyia smithii</v>
      </c>
      <c r="O280" t="str">
        <f>VLOOKUP($D280,metadata!$B$2:$S$451,12,FALSE)</f>
        <v>diptera</v>
      </c>
      <c r="P280" t="str">
        <f>VLOOKUP($D280,metadata!$B$2:$S$451,13,FALSE)</f>
        <v/>
      </c>
      <c r="Q280" t="str">
        <f>VLOOKUP($D280,metadata!$B$2:$S$451,14,FALSE)</f>
        <v/>
      </c>
      <c r="R280" t="str">
        <f>VLOOKUP($D280,metadata!$B$2:$S$451,15,FALSE)</f>
        <v/>
      </c>
      <c r="S280" t="str">
        <f>VLOOKUP($D280,metadata!$B$2:$S$451,16,FALSE)</f>
        <v/>
      </c>
      <c r="T280" t="str">
        <f>VLOOKUP($D280,metadata!$B$2:$S$451,17,FALSE)</f>
        <v/>
      </c>
      <c r="U280" t="str">
        <f>VLOOKUP($D280,metadata!$B$2:$S$451,18,FALSE)</f>
        <v/>
      </c>
      <c r="V280" t="str">
        <f>VLOOKUP($D280,metadata!$B$2:$Z$451,19,FALSE)</f>
        <v/>
      </c>
      <c r="W280" t="str">
        <f>VLOOKUP($D280,metadata!$B$2:$Z$451,20,FALSE)</f>
        <v/>
      </c>
      <c r="X280" t="str">
        <f>VLOOKUP($D280,metadata!$B$2:$Z$451,21,FALSE)</f>
        <v/>
      </c>
      <c r="Y280" t="str">
        <f>VLOOKUP($D280,metadata!$B$2:$Z$451,22,FALSE)</f>
        <v/>
      </c>
      <c r="Z280" t="str">
        <f>VLOOKUP($D280,metadata!$B$2:$Z$451,23,FALSE)</f>
        <v/>
      </c>
      <c r="AA280" t="str">
        <f>VLOOKUP($D280,metadata!$B$2:$Z$451,24,FALSE)</f>
        <v/>
      </c>
      <c r="AB280" t="str">
        <f>VLOOKUP($D280,metadata!$B$2:$Z$451,25,FALSE)</f>
        <v/>
      </c>
      <c r="AF280" t="str">
        <f t="shared" si="9"/>
        <v>NA</v>
      </c>
    </row>
    <row r="281" spans="1:32" hidden="1" x14ac:dyDescent="0.3">
      <c r="A281">
        <f>A280+metadata!J280</f>
        <v>1631</v>
      </c>
      <c r="B281" t="str">
        <f>metadata!B281</f>
        <v>42-Kuusamo3</v>
      </c>
      <c r="C281">
        <v>280</v>
      </c>
      <c r="D281" s="4" t="str">
        <f t="shared" si="8"/>
        <v>2-</v>
      </c>
      <c r="E281" t="str">
        <f>VLOOKUP($D281,metadata!$B$2:$S$451,2,FALSE)</f>
        <v>BRADSHAW, WE</v>
      </c>
      <c r="F281" t="str">
        <f>VLOOKUP($D281,metadata!$B$2:$S$451,3,FALSE)</f>
        <v>GEOGRAPHY OF PHOTOPERIODIC RESPONSE IN DIAPAUSING MOSQUITO</v>
      </c>
      <c r="G281" t="str">
        <f>VLOOKUP($D281,metadata!$B$2:$S$451,4,FALSE)</f>
        <v>10.1038/262384b0</v>
      </c>
      <c r="H281" t="str">
        <f>VLOOKUP($D281,metadata!$B$2:$S$451,5,FALSE)</f>
        <v>y-askfordata</v>
      </c>
      <c r="I281" t="str">
        <f>VLOOKUP($D281,metadata!$B$2:$S$451,6,FALSE)</f>
        <v>a</v>
      </c>
      <c r="J281" t="str">
        <f>VLOOKUP($D281,metadata!$B$2:$S$451,7,FALSE)</f>
        <v>i</v>
      </c>
      <c r="K281">
        <f>VLOOKUP($D281,metadata!$B$2:$S$451,8,FALSE)</f>
        <v>22</v>
      </c>
      <c r="L281">
        <f>VLOOKUP($D281,metadata!$B$2:$S$451,9,FALSE)</f>
        <v>16</v>
      </c>
      <c r="M281" t="str">
        <f>VLOOKUP($D281,metadata!$B$2:$S$451,10,FALSE)</f>
        <v/>
      </c>
      <c r="N281" t="str">
        <f>VLOOKUP($D281,metadata!$B$2:$S$451,11,FALSE)</f>
        <v>Wyeomyia smithii</v>
      </c>
      <c r="O281" t="str">
        <f>VLOOKUP($D281,metadata!$B$2:$S$451,12,FALSE)</f>
        <v>diptera</v>
      </c>
      <c r="P281" t="str">
        <f>VLOOKUP($D281,metadata!$B$2:$S$451,13,FALSE)</f>
        <v/>
      </c>
      <c r="Q281" t="str">
        <f>VLOOKUP($D281,metadata!$B$2:$S$451,14,FALSE)</f>
        <v/>
      </c>
      <c r="R281" t="str">
        <f>VLOOKUP($D281,metadata!$B$2:$S$451,15,FALSE)</f>
        <v/>
      </c>
      <c r="S281" t="str">
        <f>VLOOKUP($D281,metadata!$B$2:$S$451,16,FALSE)</f>
        <v/>
      </c>
      <c r="T281" t="str">
        <f>VLOOKUP($D281,metadata!$B$2:$S$451,17,FALSE)</f>
        <v/>
      </c>
      <c r="U281" t="str">
        <f>VLOOKUP($D281,metadata!$B$2:$S$451,18,FALSE)</f>
        <v/>
      </c>
      <c r="V281" t="str">
        <f>VLOOKUP($D281,metadata!$B$2:$Z$451,19,FALSE)</f>
        <v/>
      </c>
      <c r="W281" t="str">
        <f>VLOOKUP($D281,metadata!$B$2:$Z$451,20,FALSE)</f>
        <v/>
      </c>
      <c r="X281" t="str">
        <f>VLOOKUP($D281,metadata!$B$2:$Z$451,21,FALSE)</f>
        <v/>
      </c>
      <c r="Y281" t="str">
        <f>VLOOKUP($D281,metadata!$B$2:$Z$451,22,FALSE)</f>
        <v/>
      </c>
      <c r="Z281" t="str">
        <f>VLOOKUP($D281,metadata!$B$2:$Z$451,23,FALSE)</f>
        <v/>
      </c>
      <c r="AA281" t="str">
        <f>VLOOKUP($D281,metadata!$B$2:$Z$451,24,FALSE)</f>
        <v/>
      </c>
      <c r="AB281" t="str">
        <f>VLOOKUP($D281,metadata!$B$2:$Z$451,25,FALSE)</f>
        <v/>
      </c>
      <c r="AF281" t="str">
        <f t="shared" si="9"/>
        <v>NA</v>
      </c>
    </row>
    <row r="282" spans="1:32" hidden="1" x14ac:dyDescent="0.3">
      <c r="A282">
        <f>A281+metadata!J281</f>
        <v>1638</v>
      </c>
      <c r="B282" t="str">
        <f>metadata!B282</f>
        <v>42-Kuusamo4</v>
      </c>
      <c r="C282">
        <v>281</v>
      </c>
      <c r="D282" s="4" t="str">
        <f t="shared" si="8"/>
        <v>2-</v>
      </c>
      <c r="E282" t="str">
        <f>VLOOKUP($D282,metadata!$B$2:$S$451,2,FALSE)</f>
        <v>BRADSHAW, WE</v>
      </c>
      <c r="F282" t="str">
        <f>VLOOKUP($D282,metadata!$B$2:$S$451,3,FALSE)</f>
        <v>GEOGRAPHY OF PHOTOPERIODIC RESPONSE IN DIAPAUSING MOSQUITO</v>
      </c>
      <c r="G282" t="str">
        <f>VLOOKUP($D282,metadata!$B$2:$S$451,4,FALSE)</f>
        <v>10.1038/262384b0</v>
      </c>
      <c r="H282" t="str">
        <f>VLOOKUP($D282,metadata!$B$2:$S$451,5,FALSE)</f>
        <v>y-askfordata</v>
      </c>
      <c r="I282" t="str">
        <f>VLOOKUP($D282,metadata!$B$2:$S$451,6,FALSE)</f>
        <v>a</v>
      </c>
      <c r="J282" t="str">
        <f>VLOOKUP($D282,metadata!$B$2:$S$451,7,FALSE)</f>
        <v>i</v>
      </c>
      <c r="K282">
        <f>VLOOKUP($D282,metadata!$B$2:$S$451,8,FALSE)</f>
        <v>22</v>
      </c>
      <c r="L282">
        <f>VLOOKUP($D282,metadata!$B$2:$S$451,9,FALSE)</f>
        <v>16</v>
      </c>
      <c r="M282" t="str">
        <f>VLOOKUP($D282,metadata!$B$2:$S$451,10,FALSE)</f>
        <v/>
      </c>
      <c r="N282" t="str">
        <f>VLOOKUP($D282,metadata!$B$2:$S$451,11,FALSE)</f>
        <v>Wyeomyia smithii</v>
      </c>
      <c r="O282" t="str">
        <f>VLOOKUP($D282,metadata!$B$2:$S$451,12,FALSE)</f>
        <v>diptera</v>
      </c>
      <c r="P282" t="str">
        <f>VLOOKUP($D282,metadata!$B$2:$S$451,13,FALSE)</f>
        <v/>
      </c>
      <c r="Q282" t="str">
        <f>VLOOKUP($D282,metadata!$B$2:$S$451,14,FALSE)</f>
        <v/>
      </c>
      <c r="R282" t="str">
        <f>VLOOKUP($D282,metadata!$B$2:$S$451,15,FALSE)</f>
        <v/>
      </c>
      <c r="S282" t="str">
        <f>VLOOKUP($D282,metadata!$B$2:$S$451,16,FALSE)</f>
        <v/>
      </c>
      <c r="T282" t="str">
        <f>VLOOKUP($D282,metadata!$B$2:$S$451,17,FALSE)</f>
        <v/>
      </c>
      <c r="U282" t="str">
        <f>VLOOKUP($D282,metadata!$B$2:$S$451,18,FALSE)</f>
        <v/>
      </c>
      <c r="V282" t="str">
        <f>VLOOKUP($D282,metadata!$B$2:$Z$451,19,FALSE)</f>
        <v/>
      </c>
      <c r="W282" t="str">
        <f>VLOOKUP($D282,metadata!$B$2:$Z$451,20,FALSE)</f>
        <v/>
      </c>
      <c r="X282" t="str">
        <f>VLOOKUP($D282,metadata!$B$2:$Z$451,21,FALSE)</f>
        <v/>
      </c>
      <c r="Y282" t="str">
        <f>VLOOKUP($D282,metadata!$B$2:$Z$451,22,FALSE)</f>
        <v/>
      </c>
      <c r="Z282" t="str">
        <f>VLOOKUP($D282,metadata!$B$2:$Z$451,23,FALSE)</f>
        <v/>
      </c>
      <c r="AA282" t="str">
        <f>VLOOKUP($D282,metadata!$B$2:$Z$451,24,FALSE)</f>
        <v/>
      </c>
      <c r="AB282" t="str">
        <f>VLOOKUP($D282,metadata!$B$2:$Z$451,25,FALSE)</f>
        <v/>
      </c>
      <c r="AF282" t="str">
        <f t="shared" si="9"/>
        <v>NA</v>
      </c>
    </row>
    <row r="283" spans="1:32" hidden="1" x14ac:dyDescent="0.3">
      <c r="A283">
        <f>A282+metadata!J282</f>
        <v>1645</v>
      </c>
      <c r="B283" t="str">
        <f>metadata!B283</f>
        <v>42-Kuusamo5</v>
      </c>
      <c r="C283">
        <v>282</v>
      </c>
      <c r="D283" s="4" t="str">
        <f t="shared" si="8"/>
        <v>2-</v>
      </c>
      <c r="E283" t="str">
        <f>VLOOKUP($D283,metadata!$B$2:$S$451,2,FALSE)</f>
        <v>BRADSHAW, WE</v>
      </c>
      <c r="F283" t="str">
        <f>VLOOKUP($D283,metadata!$B$2:$S$451,3,FALSE)</f>
        <v>GEOGRAPHY OF PHOTOPERIODIC RESPONSE IN DIAPAUSING MOSQUITO</v>
      </c>
      <c r="G283" t="str">
        <f>VLOOKUP($D283,metadata!$B$2:$S$451,4,FALSE)</f>
        <v>10.1038/262384b0</v>
      </c>
      <c r="H283" t="str">
        <f>VLOOKUP($D283,metadata!$B$2:$S$451,5,FALSE)</f>
        <v>y-askfordata</v>
      </c>
      <c r="I283" t="str">
        <f>VLOOKUP($D283,metadata!$B$2:$S$451,6,FALSE)</f>
        <v>a</v>
      </c>
      <c r="J283" t="str">
        <f>VLOOKUP($D283,metadata!$B$2:$S$451,7,FALSE)</f>
        <v>i</v>
      </c>
      <c r="K283">
        <f>VLOOKUP($D283,metadata!$B$2:$S$451,8,FALSE)</f>
        <v>22</v>
      </c>
      <c r="L283">
        <f>VLOOKUP($D283,metadata!$B$2:$S$451,9,FALSE)</f>
        <v>16</v>
      </c>
      <c r="M283" t="str">
        <f>VLOOKUP($D283,metadata!$B$2:$S$451,10,FALSE)</f>
        <v/>
      </c>
      <c r="N283" t="str">
        <f>VLOOKUP($D283,metadata!$B$2:$S$451,11,FALSE)</f>
        <v>Wyeomyia smithii</v>
      </c>
      <c r="O283" t="str">
        <f>VLOOKUP($D283,metadata!$B$2:$S$451,12,FALSE)</f>
        <v>diptera</v>
      </c>
      <c r="P283" t="str">
        <f>VLOOKUP($D283,metadata!$B$2:$S$451,13,FALSE)</f>
        <v/>
      </c>
      <c r="Q283" t="str">
        <f>VLOOKUP($D283,metadata!$B$2:$S$451,14,FALSE)</f>
        <v/>
      </c>
      <c r="R283" t="str">
        <f>VLOOKUP($D283,metadata!$B$2:$S$451,15,FALSE)</f>
        <v/>
      </c>
      <c r="S283" t="str">
        <f>VLOOKUP($D283,metadata!$B$2:$S$451,16,FALSE)</f>
        <v/>
      </c>
      <c r="T283" t="str">
        <f>VLOOKUP($D283,metadata!$B$2:$S$451,17,FALSE)</f>
        <v/>
      </c>
      <c r="U283" t="str">
        <f>VLOOKUP($D283,metadata!$B$2:$S$451,18,FALSE)</f>
        <v/>
      </c>
      <c r="V283" t="str">
        <f>VLOOKUP($D283,metadata!$B$2:$Z$451,19,FALSE)</f>
        <v/>
      </c>
      <c r="W283" t="str">
        <f>VLOOKUP($D283,metadata!$B$2:$Z$451,20,FALSE)</f>
        <v/>
      </c>
      <c r="X283" t="str">
        <f>VLOOKUP($D283,metadata!$B$2:$Z$451,21,FALSE)</f>
        <v/>
      </c>
      <c r="Y283" t="str">
        <f>VLOOKUP($D283,metadata!$B$2:$Z$451,22,FALSE)</f>
        <v/>
      </c>
      <c r="Z283" t="str">
        <f>VLOOKUP($D283,metadata!$B$2:$Z$451,23,FALSE)</f>
        <v/>
      </c>
      <c r="AA283" t="str">
        <f>VLOOKUP($D283,metadata!$B$2:$Z$451,24,FALSE)</f>
        <v/>
      </c>
      <c r="AB283" t="str">
        <f>VLOOKUP($D283,metadata!$B$2:$Z$451,25,FALSE)</f>
        <v/>
      </c>
      <c r="AF283" t="str">
        <f t="shared" si="9"/>
        <v>NA</v>
      </c>
    </row>
    <row r="284" spans="1:32" hidden="1" x14ac:dyDescent="0.3">
      <c r="A284">
        <f>A283+metadata!J283</f>
        <v>1652</v>
      </c>
      <c r="B284" t="str">
        <f>metadata!B284</f>
        <v>42- Punkaharju</v>
      </c>
      <c r="C284">
        <v>283</v>
      </c>
      <c r="D284" s="4" t="str">
        <f t="shared" si="8"/>
        <v>2-</v>
      </c>
      <c r="E284" t="str">
        <f>VLOOKUP($D284,metadata!$B$2:$S$451,2,FALSE)</f>
        <v>BRADSHAW, WE</v>
      </c>
      <c r="F284" t="str">
        <f>VLOOKUP($D284,metadata!$B$2:$S$451,3,FALSE)</f>
        <v>GEOGRAPHY OF PHOTOPERIODIC RESPONSE IN DIAPAUSING MOSQUITO</v>
      </c>
      <c r="G284" t="str">
        <f>VLOOKUP($D284,metadata!$B$2:$S$451,4,FALSE)</f>
        <v>10.1038/262384b0</v>
      </c>
      <c r="H284" t="str">
        <f>VLOOKUP($D284,metadata!$B$2:$S$451,5,FALSE)</f>
        <v>y-askfordata</v>
      </c>
      <c r="I284" t="str">
        <f>VLOOKUP($D284,metadata!$B$2:$S$451,6,FALSE)</f>
        <v>a</v>
      </c>
      <c r="J284" t="str">
        <f>VLOOKUP($D284,metadata!$B$2:$S$451,7,FALSE)</f>
        <v>i</v>
      </c>
      <c r="K284">
        <f>VLOOKUP($D284,metadata!$B$2:$S$451,8,FALSE)</f>
        <v>22</v>
      </c>
      <c r="L284">
        <f>VLOOKUP($D284,metadata!$B$2:$S$451,9,FALSE)</f>
        <v>16</v>
      </c>
      <c r="M284" t="str">
        <f>VLOOKUP($D284,metadata!$B$2:$S$451,10,FALSE)</f>
        <v/>
      </c>
      <c r="N284" t="str">
        <f>VLOOKUP($D284,metadata!$B$2:$S$451,11,FALSE)</f>
        <v>Wyeomyia smithii</v>
      </c>
      <c r="O284" t="str">
        <f>VLOOKUP($D284,metadata!$B$2:$S$451,12,FALSE)</f>
        <v>diptera</v>
      </c>
      <c r="P284" t="str">
        <f>VLOOKUP($D284,metadata!$B$2:$S$451,13,FALSE)</f>
        <v/>
      </c>
      <c r="Q284" t="str">
        <f>VLOOKUP($D284,metadata!$B$2:$S$451,14,FALSE)</f>
        <v/>
      </c>
      <c r="R284" t="str">
        <f>VLOOKUP($D284,metadata!$B$2:$S$451,15,FALSE)</f>
        <v/>
      </c>
      <c r="S284" t="str">
        <f>VLOOKUP($D284,metadata!$B$2:$S$451,16,FALSE)</f>
        <v/>
      </c>
      <c r="T284" t="str">
        <f>VLOOKUP($D284,metadata!$B$2:$S$451,17,FALSE)</f>
        <v/>
      </c>
      <c r="U284" t="str">
        <f>VLOOKUP($D284,metadata!$B$2:$S$451,18,FALSE)</f>
        <v/>
      </c>
      <c r="V284" t="str">
        <f>VLOOKUP($D284,metadata!$B$2:$Z$451,19,FALSE)</f>
        <v/>
      </c>
      <c r="W284" t="str">
        <f>VLOOKUP($D284,metadata!$B$2:$Z$451,20,FALSE)</f>
        <v/>
      </c>
      <c r="X284" t="str">
        <f>VLOOKUP($D284,metadata!$B$2:$Z$451,21,FALSE)</f>
        <v/>
      </c>
      <c r="Y284" t="str">
        <f>VLOOKUP($D284,metadata!$B$2:$Z$451,22,FALSE)</f>
        <v/>
      </c>
      <c r="Z284" t="str">
        <f>VLOOKUP($D284,metadata!$B$2:$Z$451,23,FALSE)</f>
        <v/>
      </c>
      <c r="AA284" t="str">
        <f>VLOOKUP($D284,metadata!$B$2:$Z$451,24,FALSE)</f>
        <v/>
      </c>
      <c r="AB284" t="str">
        <f>VLOOKUP($D284,metadata!$B$2:$Z$451,25,FALSE)</f>
        <v/>
      </c>
      <c r="AF284" t="str">
        <f t="shared" si="9"/>
        <v>NA</v>
      </c>
    </row>
    <row r="285" spans="1:32" hidden="1" x14ac:dyDescent="0.3">
      <c r="A285">
        <f>A284+metadata!J284</f>
        <v>1659</v>
      </c>
      <c r="B285" t="str">
        <f>metadata!B285</f>
        <v>43-Owani</v>
      </c>
      <c r="C285">
        <v>284</v>
      </c>
      <c r="D285" s="4" t="str">
        <f t="shared" si="8"/>
        <v>2-</v>
      </c>
      <c r="E285" t="str">
        <f>VLOOKUP($D285,metadata!$B$2:$S$451,2,FALSE)</f>
        <v>BRADSHAW, WE</v>
      </c>
      <c r="F285" t="str">
        <f>VLOOKUP($D285,metadata!$B$2:$S$451,3,FALSE)</f>
        <v>GEOGRAPHY OF PHOTOPERIODIC RESPONSE IN DIAPAUSING MOSQUITO</v>
      </c>
      <c r="G285" t="str">
        <f>VLOOKUP($D285,metadata!$B$2:$S$451,4,FALSE)</f>
        <v>10.1038/262384b0</v>
      </c>
      <c r="H285" t="str">
        <f>VLOOKUP($D285,metadata!$B$2:$S$451,5,FALSE)</f>
        <v>y-askfordata</v>
      </c>
      <c r="I285" t="str">
        <f>VLOOKUP($D285,metadata!$B$2:$S$451,6,FALSE)</f>
        <v>a</v>
      </c>
      <c r="J285" t="str">
        <f>VLOOKUP($D285,metadata!$B$2:$S$451,7,FALSE)</f>
        <v>i</v>
      </c>
      <c r="K285">
        <f>VLOOKUP($D285,metadata!$B$2:$S$451,8,FALSE)</f>
        <v>22</v>
      </c>
      <c r="L285">
        <f>VLOOKUP($D285,metadata!$B$2:$S$451,9,FALSE)</f>
        <v>16</v>
      </c>
      <c r="M285" t="str">
        <f>VLOOKUP($D285,metadata!$B$2:$S$451,10,FALSE)</f>
        <v/>
      </c>
      <c r="N285" t="str">
        <f>VLOOKUP($D285,metadata!$B$2:$S$451,11,FALSE)</f>
        <v>Wyeomyia smithii</v>
      </c>
      <c r="O285" t="str">
        <f>VLOOKUP($D285,metadata!$B$2:$S$451,12,FALSE)</f>
        <v>diptera</v>
      </c>
      <c r="P285" t="str">
        <f>VLOOKUP($D285,metadata!$B$2:$S$451,13,FALSE)</f>
        <v/>
      </c>
      <c r="Q285" t="str">
        <f>VLOOKUP($D285,metadata!$B$2:$S$451,14,FALSE)</f>
        <v/>
      </c>
      <c r="R285" t="str">
        <f>VLOOKUP($D285,metadata!$B$2:$S$451,15,FALSE)</f>
        <v/>
      </c>
      <c r="S285" t="str">
        <f>VLOOKUP($D285,metadata!$B$2:$S$451,16,FALSE)</f>
        <v/>
      </c>
      <c r="T285" t="str">
        <f>VLOOKUP($D285,metadata!$B$2:$S$451,17,FALSE)</f>
        <v/>
      </c>
      <c r="U285" t="str">
        <f>VLOOKUP($D285,metadata!$B$2:$S$451,18,FALSE)</f>
        <v/>
      </c>
      <c r="V285" t="str">
        <f>VLOOKUP($D285,metadata!$B$2:$Z$451,19,FALSE)</f>
        <v/>
      </c>
      <c r="W285" t="str">
        <f>VLOOKUP($D285,metadata!$B$2:$Z$451,20,FALSE)</f>
        <v/>
      </c>
      <c r="X285" t="str">
        <f>VLOOKUP($D285,metadata!$B$2:$Z$451,21,FALSE)</f>
        <v/>
      </c>
      <c r="Y285" t="str">
        <f>VLOOKUP($D285,metadata!$B$2:$Z$451,22,FALSE)</f>
        <v/>
      </c>
      <c r="Z285" t="str">
        <f>VLOOKUP($D285,metadata!$B$2:$Z$451,23,FALSE)</f>
        <v/>
      </c>
      <c r="AA285" t="str">
        <f>VLOOKUP($D285,metadata!$B$2:$Z$451,24,FALSE)</f>
        <v/>
      </c>
      <c r="AB285" t="str">
        <f>VLOOKUP($D285,metadata!$B$2:$Z$451,25,FALSE)</f>
        <v/>
      </c>
      <c r="AF285" t="str">
        <f t="shared" si="9"/>
        <v>NA</v>
      </c>
    </row>
    <row r="286" spans="1:32" hidden="1" x14ac:dyDescent="0.3">
      <c r="A286">
        <f>A285+metadata!J285</f>
        <v>1663</v>
      </c>
      <c r="B286" t="str">
        <f>metadata!B286</f>
        <v>43-Itakura</v>
      </c>
      <c r="C286">
        <v>285</v>
      </c>
      <c r="D286" s="4" t="str">
        <f t="shared" si="8"/>
        <v>2-</v>
      </c>
      <c r="E286" t="str">
        <f>VLOOKUP($D286,metadata!$B$2:$S$451,2,FALSE)</f>
        <v>BRADSHAW, WE</v>
      </c>
      <c r="F286" t="str">
        <f>VLOOKUP($D286,metadata!$B$2:$S$451,3,FALSE)</f>
        <v>GEOGRAPHY OF PHOTOPERIODIC RESPONSE IN DIAPAUSING MOSQUITO</v>
      </c>
      <c r="G286" t="str">
        <f>VLOOKUP($D286,metadata!$B$2:$S$451,4,FALSE)</f>
        <v>10.1038/262384b0</v>
      </c>
      <c r="H286" t="str">
        <f>VLOOKUP($D286,metadata!$B$2:$S$451,5,FALSE)</f>
        <v>y-askfordata</v>
      </c>
      <c r="I286" t="str">
        <f>VLOOKUP($D286,metadata!$B$2:$S$451,6,FALSE)</f>
        <v>a</v>
      </c>
      <c r="J286" t="str">
        <f>VLOOKUP($D286,metadata!$B$2:$S$451,7,FALSE)</f>
        <v>i</v>
      </c>
      <c r="K286">
        <f>VLOOKUP($D286,metadata!$B$2:$S$451,8,FALSE)</f>
        <v>22</v>
      </c>
      <c r="L286">
        <f>VLOOKUP($D286,metadata!$B$2:$S$451,9,FALSE)</f>
        <v>16</v>
      </c>
      <c r="M286" t="str">
        <f>VLOOKUP($D286,metadata!$B$2:$S$451,10,FALSE)</f>
        <v/>
      </c>
      <c r="N286" t="str">
        <f>VLOOKUP($D286,metadata!$B$2:$S$451,11,FALSE)</f>
        <v>Wyeomyia smithii</v>
      </c>
      <c r="O286" t="str">
        <f>VLOOKUP($D286,metadata!$B$2:$S$451,12,FALSE)</f>
        <v>diptera</v>
      </c>
      <c r="P286" t="str">
        <f>VLOOKUP($D286,metadata!$B$2:$S$451,13,FALSE)</f>
        <v/>
      </c>
      <c r="Q286" t="str">
        <f>VLOOKUP($D286,metadata!$B$2:$S$451,14,FALSE)</f>
        <v/>
      </c>
      <c r="R286" t="str">
        <f>VLOOKUP($D286,metadata!$B$2:$S$451,15,FALSE)</f>
        <v/>
      </c>
      <c r="S286" t="str">
        <f>VLOOKUP($D286,metadata!$B$2:$S$451,16,FALSE)</f>
        <v/>
      </c>
      <c r="T286" t="str">
        <f>VLOOKUP($D286,metadata!$B$2:$S$451,17,FALSE)</f>
        <v/>
      </c>
      <c r="U286" t="str">
        <f>VLOOKUP($D286,metadata!$B$2:$S$451,18,FALSE)</f>
        <v/>
      </c>
      <c r="V286" t="str">
        <f>VLOOKUP($D286,metadata!$B$2:$Z$451,19,FALSE)</f>
        <v/>
      </c>
      <c r="W286" t="str">
        <f>VLOOKUP($D286,metadata!$B$2:$Z$451,20,FALSE)</f>
        <v/>
      </c>
      <c r="X286" t="str">
        <f>VLOOKUP($D286,metadata!$B$2:$Z$451,21,FALSE)</f>
        <v/>
      </c>
      <c r="Y286" t="str">
        <f>VLOOKUP($D286,metadata!$B$2:$Z$451,22,FALSE)</f>
        <v/>
      </c>
      <c r="Z286" t="str">
        <f>VLOOKUP($D286,metadata!$B$2:$Z$451,23,FALSE)</f>
        <v/>
      </c>
      <c r="AA286" t="str">
        <f>VLOOKUP($D286,metadata!$B$2:$Z$451,24,FALSE)</f>
        <v/>
      </c>
      <c r="AB286" t="str">
        <f>VLOOKUP($D286,metadata!$B$2:$Z$451,25,FALSE)</f>
        <v/>
      </c>
      <c r="AF286" t="str">
        <f t="shared" si="9"/>
        <v>NA</v>
      </c>
    </row>
    <row r="287" spans="1:32" hidden="1" x14ac:dyDescent="0.3">
      <c r="A287">
        <f>A286+metadata!J286</f>
        <v>1667</v>
      </c>
      <c r="B287" t="str">
        <f>metadata!B287</f>
        <v>43-Kobe</v>
      </c>
      <c r="C287">
        <v>286</v>
      </c>
      <c r="D287" s="4" t="str">
        <f t="shared" si="8"/>
        <v>2-</v>
      </c>
      <c r="E287" t="str">
        <f>VLOOKUP($D287,metadata!$B$2:$S$451,2,FALSE)</f>
        <v>BRADSHAW, WE</v>
      </c>
      <c r="F287" t="str">
        <f>VLOOKUP($D287,metadata!$B$2:$S$451,3,FALSE)</f>
        <v>GEOGRAPHY OF PHOTOPERIODIC RESPONSE IN DIAPAUSING MOSQUITO</v>
      </c>
      <c r="G287" t="str">
        <f>VLOOKUP($D287,metadata!$B$2:$S$451,4,FALSE)</f>
        <v>10.1038/262384b0</v>
      </c>
      <c r="H287" t="str">
        <f>VLOOKUP($D287,metadata!$B$2:$S$451,5,FALSE)</f>
        <v>y-askfordata</v>
      </c>
      <c r="I287" t="str">
        <f>VLOOKUP($D287,metadata!$B$2:$S$451,6,FALSE)</f>
        <v>a</v>
      </c>
      <c r="J287" t="str">
        <f>VLOOKUP($D287,metadata!$B$2:$S$451,7,FALSE)</f>
        <v>i</v>
      </c>
      <c r="K287">
        <f>VLOOKUP($D287,metadata!$B$2:$S$451,8,FALSE)</f>
        <v>22</v>
      </c>
      <c r="L287">
        <f>VLOOKUP($D287,metadata!$B$2:$S$451,9,FALSE)</f>
        <v>16</v>
      </c>
      <c r="M287" t="str">
        <f>VLOOKUP($D287,metadata!$B$2:$S$451,10,FALSE)</f>
        <v/>
      </c>
      <c r="N287" t="str">
        <f>VLOOKUP($D287,metadata!$B$2:$S$451,11,FALSE)</f>
        <v>Wyeomyia smithii</v>
      </c>
      <c r="O287" t="str">
        <f>VLOOKUP($D287,metadata!$B$2:$S$451,12,FALSE)</f>
        <v>diptera</v>
      </c>
      <c r="P287" t="str">
        <f>VLOOKUP($D287,metadata!$B$2:$S$451,13,FALSE)</f>
        <v/>
      </c>
      <c r="Q287" t="str">
        <f>VLOOKUP($D287,metadata!$B$2:$S$451,14,FALSE)</f>
        <v/>
      </c>
      <c r="R287" t="str">
        <f>VLOOKUP($D287,metadata!$B$2:$S$451,15,FALSE)</f>
        <v/>
      </c>
      <c r="S287" t="str">
        <f>VLOOKUP($D287,metadata!$B$2:$S$451,16,FALSE)</f>
        <v/>
      </c>
      <c r="T287" t="str">
        <f>VLOOKUP($D287,metadata!$B$2:$S$451,17,FALSE)</f>
        <v/>
      </c>
      <c r="U287" t="str">
        <f>VLOOKUP($D287,metadata!$B$2:$S$451,18,FALSE)</f>
        <v/>
      </c>
      <c r="V287" t="str">
        <f>VLOOKUP($D287,metadata!$B$2:$Z$451,19,FALSE)</f>
        <v/>
      </c>
      <c r="W287" t="str">
        <f>VLOOKUP($D287,metadata!$B$2:$Z$451,20,FALSE)</f>
        <v/>
      </c>
      <c r="X287" t="str">
        <f>VLOOKUP($D287,metadata!$B$2:$Z$451,21,FALSE)</f>
        <v/>
      </c>
      <c r="Y287" t="str">
        <f>VLOOKUP($D287,metadata!$B$2:$Z$451,22,FALSE)</f>
        <v/>
      </c>
      <c r="Z287" t="str">
        <f>VLOOKUP($D287,metadata!$B$2:$Z$451,23,FALSE)</f>
        <v/>
      </c>
      <c r="AA287" t="str">
        <f>VLOOKUP($D287,metadata!$B$2:$Z$451,24,FALSE)</f>
        <v/>
      </c>
      <c r="AB287" t="str">
        <f>VLOOKUP($D287,metadata!$B$2:$Z$451,25,FALSE)</f>
        <v/>
      </c>
      <c r="AF287" t="str">
        <f t="shared" si="9"/>
        <v>NA</v>
      </c>
    </row>
    <row r="288" spans="1:32" hidden="1" x14ac:dyDescent="0.3">
      <c r="A288">
        <f>A287+metadata!J287</f>
        <v>1671</v>
      </c>
      <c r="B288" t="str">
        <f>metadata!B288</f>
        <v>44-Asa</v>
      </c>
      <c r="C288">
        <v>287</v>
      </c>
      <c r="D288" s="4" t="str">
        <f t="shared" si="8"/>
        <v>2-</v>
      </c>
      <c r="E288" t="str">
        <f>VLOOKUP($D288,metadata!$B$2:$S$451,2,FALSE)</f>
        <v>BRADSHAW, WE</v>
      </c>
      <c r="F288" t="str">
        <f>VLOOKUP($D288,metadata!$B$2:$S$451,3,FALSE)</f>
        <v>GEOGRAPHY OF PHOTOPERIODIC RESPONSE IN DIAPAUSING MOSQUITO</v>
      </c>
      <c r="G288" t="str">
        <f>VLOOKUP($D288,metadata!$B$2:$S$451,4,FALSE)</f>
        <v>10.1038/262384b0</v>
      </c>
      <c r="H288" t="str">
        <f>VLOOKUP($D288,metadata!$B$2:$S$451,5,FALSE)</f>
        <v>y-askfordata</v>
      </c>
      <c r="I288" t="str">
        <f>VLOOKUP($D288,metadata!$B$2:$S$451,6,FALSE)</f>
        <v>a</v>
      </c>
      <c r="J288" t="str">
        <f>VLOOKUP($D288,metadata!$B$2:$S$451,7,FALSE)</f>
        <v>i</v>
      </c>
      <c r="K288">
        <f>VLOOKUP($D288,metadata!$B$2:$S$451,8,FALSE)</f>
        <v>22</v>
      </c>
      <c r="L288">
        <f>VLOOKUP($D288,metadata!$B$2:$S$451,9,FALSE)</f>
        <v>16</v>
      </c>
      <c r="M288" t="str">
        <f>VLOOKUP($D288,metadata!$B$2:$S$451,10,FALSE)</f>
        <v/>
      </c>
      <c r="N288" t="str">
        <f>VLOOKUP($D288,metadata!$B$2:$S$451,11,FALSE)</f>
        <v>Wyeomyia smithii</v>
      </c>
      <c r="O288" t="str">
        <f>VLOOKUP($D288,metadata!$B$2:$S$451,12,FALSE)</f>
        <v>diptera</v>
      </c>
      <c r="P288" t="str">
        <f>VLOOKUP($D288,metadata!$B$2:$S$451,13,FALSE)</f>
        <v/>
      </c>
      <c r="Q288" t="str">
        <f>VLOOKUP($D288,metadata!$B$2:$S$451,14,FALSE)</f>
        <v/>
      </c>
      <c r="R288" t="str">
        <f>VLOOKUP($D288,metadata!$B$2:$S$451,15,FALSE)</f>
        <v/>
      </c>
      <c r="S288" t="str">
        <f>VLOOKUP($D288,metadata!$B$2:$S$451,16,FALSE)</f>
        <v/>
      </c>
      <c r="T288" t="str">
        <f>VLOOKUP($D288,metadata!$B$2:$S$451,17,FALSE)</f>
        <v/>
      </c>
      <c r="U288" t="str">
        <f>VLOOKUP($D288,metadata!$B$2:$S$451,18,FALSE)</f>
        <v/>
      </c>
      <c r="V288" t="str">
        <f>VLOOKUP($D288,metadata!$B$2:$Z$451,19,FALSE)</f>
        <v/>
      </c>
      <c r="W288" t="str">
        <f>VLOOKUP($D288,metadata!$B$2:$Z$451,20,FALSE)</f>
        <v/>
      </c>
      <c r="X288" t="str">
        <f>VLOOKUP($D288,metadata!$B$2:$Z$451,21,FALSE)</f>
        <v/>
      </c>
      <c r="Y288" t="str">
        <f>VLOOKUP($D288,metadata!$B$2:$Z$451,22,FALSE)</f>
        <v/>
      </c>
      <c r="Z288" t="str">
        <f>VLOOKUP($D288,metadata!$B$2:$Z$451,23,FALSE)</f>
        <v/>
      </c>
      <c r="AA288" t="str">
        <f>VLOOKUP($D288,metadata!$B$2:$Z$451,24,FALSE)</f>
        <v/>
      </c>
      <c r="AB288" t="str">
        <f>VLOOKUP($D288,metadata!$B$2:$Z$451,25,FALSE)</f>
        <v/>
      </c>
      <c r="AF288" t="str">
        <f t="shared" si="9"/>
        <v>NA</v>
      </c>
    </row>
    <row r="289" spans="1:32" hidden="1" x14ac:dyDescent="0.3">
      <c r="A289">
        <f>A288+metadata!J288</f>
        <v>1676</v>
      </c>
      <c r="B289" t="str">
        <f>metadata!B289</f>
        <v xml:space="preserve">44-Uppland </v>
      </c>
      <c r="C289">
        <v>288</v>
      </c>
      <c r="D289" s="4" t="str">
        <f t="shared" si="8"/>
        <v>2-</v>
      </c>
      <c r="E289" t="str">
        <f>VLOOKUP($D289,metadata!$B$2:$S$451,2,FALSE)</f>
        <v>BRADSHAW, WE</v>
      </c>
      <c r="F289" t="str">
        <f>VLOOKUP($D289,metadata!$B$2:$S$451,3,FALSE)</f>
        <v>GEOGRAPHY OF PHOTOPERIODIC RESPONSE IN DIAPAUSING MOSQUITO</v>
      </c>
      <c r="G289" t="str">
        <f>VLOOKUP($D289,metadata!$B$2:$S$451,4,FALSE)</f>
        <v>10.1038/262384b0</v>
      </c>
      <c r="H289" t="str">
        <f>VLOOKUP($D289,metadata!$B$2:$S$451,5,FALSE)</f>
        <v>y-askfordata</v>
      </c>
      <c r="I289" t="str">
        <f>VLOOKUP($D289,metadata!$B$2:$S$451,6,FALSE)</f>
        <v>a</v>
      </c>
      <c r="J289" t="str">
        <f>VLOOKUP($D289,metadata!$B$2:$S$451,7,FALSE)</f>
        <v>i</v>
      </c>
      <c r="K289">
        <f>VLOOKUP($D289,metadata!$B$2:$S$451,8,FALSE)</f>
        <v>22</v>
      </c>
      <c r="L289">
        <f>VLOOKUP($D289,metadata!$B$2:$S$451,9,FALSE)</f>
        <v>16</v>
      </c>
      <c r="M289" t="str">
        <f>VLOOKUP($D289,metadata!$B$2:$S$451,10,FALSE)</f>
        <v/>
      </c>
      <c r="N289" t="str">
        <f>VLOOKUP($D289,metadata!$B$2:$S$451,11,FALSE)</f>
        <v>Wyeomyia smithii</v>
      </c>
      <c r="O289" t="str">
        <f>VLOOKUP($D289,metadata!$B$2:$S$451,12,FALSE)</f>
        <v>diptera</v>
      </c>
      <c r="P289" t="str">
        <f>VLOOKUP($D289,metadata!$B$2:$S$451,13,FALSE)</f>
        <v/>
      </c>
      <c r="Q289" t="str">
        <f>VLOOKUP($D289,metadata!$B$2:$S$451,14,FALSE)</f>
        <v/>
      </c>
      <c r="R289" t="str">
        <f>VLOOKUP($D289,metadata!$B$2:$S$451,15,FALSE)</f>
        <v/>
      </c>
      <c r="S289" t="str">
        <f>VLOOKUP($D289,metadata!$B$2:$S$451,16,FALSE)</f>
        <v/>
      </c>
      <c r="T289" t="str">
        <f>VLOOKUP($D289,metadata!$B$2:$S$451,17,FALSE)</f>
        <v/>
      </c>
      <c r="U289" t="str">
        <f>VLOOKUP($D289,metadata!$B$2:$S$451,18,FALSE)</f>
        <v/>
      </c>
      <c r="V289" t="str">
        <f>VLOOKUP($D289,metadata!$B$2:$Z$451,19,FALSE)</f>
        <v/>
      </c>
      <c r="W289" t="str">
        <f>VLOOKUP($D289,metadata!$B$2:$Z$451,20,FALSE)</f>
        <v/>
      </c>
      <c r="X289" t="str">
        <f>VLOOKUP($D289,metadata!$B$2:$Z$451,21,FALSE)</f>
        <v/>
      </c>
      <c r="Y289" t="str">
        <f>VLOOKUP($D289,metadata!$B$2:$Z$451,22,FALSE)</f>
        <v/>
      </c>
      <c r="Z289" t="str">
        <f>VLOOKUP($D289,metadata!$B$2:$Z$451,23,FALSE)</f>
        <v/>
      </c>
      <c r="AA289" t="str">
        <f>VLOOKUP($D289,metadata!$B$2:$Z$451,24,FALSE)</f>
        <v/>
      </c>
      <c r="AB289" t="str">
        <f>VLOOKUP($D289,metadata!$B$2:$Z$451,25,FALSE)</f>
        <v/>
      </c>
      <c r="AF289" t="str">
        <f t="shared" si="9"/>
        <v>NA</v>
      </c>
    </row>
    <row r="290" spans="1:32" hidden="1" x14ac:dyDescent="0.3">
      <c r="A290">
        <f>A289+metadata!J289</f>
        <v>1681</v>
      </c>
      <c r="B290" t="str">
        <f>metadata!B290</f>
        <v xml:space="preserve">44-Vindeln </v>
      </c>
      <c r="C290">
        <v>289</v>
      </c>
      <c r="D290" s="4" t="str">
        <f t="shared" si="8"/>
        <v>2-</v>
      </c>
      <c r="E290" t="str">
        <f>VLOOKUP($D290,metadata!$B$2:$S$451,2,FALSE)</f>
        <v>BRADSHAW, WE</v>
      </c>
      <c r="F290" t="str">
        <f>VLOOKUP($D290,metadata!$B$2:$S$451,3,FALSE)</f>
        <v>GEOGRAPHY OF PHOTOPERIODIC RESPONSE IN DIAPAUSING MOSQUITO</v>
      </c>
      <c r="G290" t="str">
        <f>VLOOKUP($D290,metadata!$B$2:$S$451,4,FALSE)</f>
        <v>10.1038/262384b0</v>
      </c>
      <c r="H290" t="str">
        <f>VLOOKUP($D290,metadata!$B$2:$S$451,5,FALSE)</f>
        <v>y-askfordata</v>
      </c>
      <c r="I290" t="str">
        <f>VLOOKUP($D290,metadata!$B$2:$S$451,6,FALSE)</f>
        <v>a</v>
      </c>
      <c r="J290" t="str">
        <f>VLOOKUP($D290,metadata!$B$2:$S$451,7,FALSE)</f>
        <v>i</v>
      </c>
      <c r="K290">
        <f>VLOOKUP($D290,metadata!$B$2:$S$451,8,FALSE)</f>
        <v>22</v>
      </c>
      <c r="L290">
        <f>VLOOKUP($D290,metadata!$B$2:$S$451,9,FALSE)</f>
        <v>16</v>
      </c>
      <c r="M290" t="str">
        <f>VLOOKUP($D290,metadata!$B$2:$S$451,10,FALSE)</f>
        <v/>
      </c>
      <c r="N290" t="str">
        <f>VLOOKUP($D290,metadata!$B$2:$S$451,11,FALSE)</f>
        <v>Wyeomyia smithii</v>
      </c>
      <c r="O290" t="str">
        <f>VLOOKUP($D290,metadata!$B$2:$S$451,12,FALSE)</f>
        <v>diptera</v>
      </c>
      <c r="P290" t="str">
        <f>VLOOKUP($D290,metadata!$B$2:$S$451,13,FALSE)</f>
        <v/>
      </c>
      <c r="Q290" t="str">
        <f>VLOOKUP($D290,metadata!$B$2:$S$451,14,FALSE)</f>
        <v/>
      </c>
      <c r="R290" t="str">
        <f>VLOOKUP($D290,metadata!$B$2:$S$451,15,FALSE)</f>
        <v/>
      </c>
      <c r="S290" t="str">
        <f>VLOOKUP($D290,metadata!$B$2:$S$451,16,FALSE)</f>
        <v/>
      </c>
      <c r="T290" t="str">
        <f>VLOOKUP($D290,metadata!$B$2:$S$451,17,FALSE)</f>
        <v/>
      </c>
      <c r="U290" t="str">
        <f>VLOOKUP($D290,metadata!$B$2:$S$451,18,FALSE)</f>
        <v/>
      </c>
      <c r="V290" t="str">
        <f>VLOOKUP($D290,metadata!$B$2:$Z$451,19,FALSE)</f>
        <v/>
      </c>
      <c r="W290" t="str">
        <f>VLOOKUP($D290,metadata!$B$2:$Z$451,20,FALSE)</f>
        <v/>
      </c>
      <c r="X290" t="str">
        <f>VLOOKUP($D290,metadata!$B$2:$Z$451,21,FALSE)</f>
        <v/>
      </c>
      <c r="Y290" t="str">
        <f>VLOOKUP($D290,metadata!$B$2:$Z$451,22,FALSE)</f>
        <v/>
      </c>
      <c r="Z290" t="str">
        <f>VLOOKUP($D290,metadata!$B$2:$Z$451,23,FALSE)</f>
        <v/>
      </c>
      <c r="AA290" t="str">
        <f>VLOOKUP($D290,metadata!$B$2:$Z$451,24,FALSE)</f>
        <v/>
      </c>
      <c r="AB290" t="str">
        <f>VLOOKUP($D290,metadata!$B$2:$Z$451,25,FALSE)</f>
        <v/>
      </c>
      <c r="AF290" t="str">
        <f t="shared" si="9"/>
        <v>NA</v>
      </c>
    </row>
    <row r="291" spans="1:32" hidden="1" x14ac:dyDescent="0.3">
      <c r="A291">
        <f>A290+metadata!J290</f>
        <v>1686</v>
      </c>
      <c r="B291" t="str">
        <f>metadata!B291</f>
        <v>44-Kalix</v>
      </c>
      <c r="C291">
        <v>290</v>
      </c>
      <c r="D291" s="4" t="str">
        <f t="shared" si="8"/>
        <v>2-</v>
      </c>
      <c r="E291" t="str">
        <f>VLOOKUP($D291,metadata!$B$2:$S$451,2,FALSE)</f>
        <v>BRADSHAW, WE</v>
      </c>
      <c r="F291" t="str">
        <f>VLOOKUP($D291,metadata!$B$2:$S$451,3,FALSE)</f>
        <v>GEOGRAPHY OF PHOTOPERIODIC RESPONSE IN DIAPAUSING MOSQUITO</v>
      </c>
      <c r="G291" t="str">
        <f>VLOOKUP($D291,metadata!$B$2:$S$451,4,FALSE)</f>
        <v>10.1038/262384b0</v>
      </c>
      <c r="H291" t="str">
        <f>VLOOKUP($D291,metadata!$B$2:$S$451,5,FALSE)</f>
        <v>y-askfordata</v>
      </c>
      <c r="I291" t="str">
        <f>VLOOKUP($D291,metadata!$B$2:$S$451,6,FALSE)</f>
        <v>a</v>
      </c>
      <c r="J291" t="str">
        <f>VLOOKUP($D291,metadata!$B$2:$S$451,7,FALSE)</f>
        <v>i</v>
      </c>
      <c r="K291">
        <f>VLOOKUP($D291,metadata!$B$2:$S$451,8,FALSE)</f>
        <v>22</v>
      </c>
      <c r="L291">
        <f>VLOOKUP($D291,metadata!$B$2:$S$451,9,FALSE)</f>
        <v>16</v>
      </c>
      <c r="M291" t="str">
        <f>VLOOKUP($D291,metadata!$B$2:$S$451,10,FALSE)</f>
        <v/>
      </c>
      <c r="N291" t="str">
        <f>VLOOKUP($D291,metadata!$B$2:$S$451,11,FALSE)</f>
        <v>Wyeomyia smithii</v>
      </c>
      <c r="O291" t="str">
        <f>VLOOKUP($D291,metadata!$B$2:$S$451,12,FALSE)</f>
        <v>diptera</v>
      </c>
      <c r="P291" t="str">
        <f>VLOOKUP($D291,metadata!$B$2:$S$451,13,FALSE)</f>
        <v/>
      </c>
      <c r="Q291" t="str">
        <f>VLOOKUP($D291,metadata!$B$2:$S$451,14,FALSE)</f>
        <v/>
      </c>
      <c r="R291" t="str">
        <f>VLOOKUP($D291,metadata!$B$2:$S$451,15,FALSE)</f>
        <v/>
      </c>
      <c r="S291" t="str">
        <f>VLOOKUP($D291,metadata!$B$2:$S$451,16,FALSE)</f>
        <v/>
      </c>
      <c r="T291" t="str">
        <f>VLOOKUP($D291,metadata!$B$2:$S$451,17,FALSE)</f>
        <v/>
      </c>
      <c r="U291" t="str">
        <f>VLOOKUP($D291,metadata!$B$2:$S$451,18,FALSE)</f>
        <v/>
      </c>
      <c r="V291" t="str">
        <f>VLOOKUP($D291,metadata!$B$2:$Z$451,19,FALSE)</f>
        <v/>
      </c>
      <c r="W291" t="str">
        <f>VLOOKUP($D291,metadata!$B$2:$Z$451,20,FALSE)</f>
        <v/>
      </c>
      <c r="X291" t="str">
        <f>VLOOKUP($D291,metadata!$B$2:$Z$451,21,FALSE)</f>
        <v/>
      </c>
      <c r="Y291" t="str">
        <f>VLOOKUP($D291,metadata!$B$2:$Z$451,22,FALSE)</f>
        <v/>
      </c>
      <c r="Z291" t="str">
        <f>VLOOKUP($D291,metadata!$B$2:$Z$451,23,FALSE)</f>
        <v/>
      </c>
      <c r="AA291" t="str">
        <f>VLOOKUP($D291,metadata!$B$2:$Z$451,24,FALSE)</f>
        <v/>
      </c>
      <c r="AB291" t="str">
        <f>VLOOKUP($D291,metadata!$B$2:$Z$451,25,FALSE)</f>
        <v/>
      </c>
      <c r="AF291" t="str">
        <f t="shared" si="9"/>
        <v>NA</v>
      </c>
    </row>
    <row r="292" spans="1:32" hidden="1" x14ac:dyDescent="0.3">
      <c r="A292">
        <f>A291+metadata!J291</f>
        <v>1691</v>
      </c>
      <c r="B292" t="str">
        <f>metadata!B292</f>
        <v>45-OBH</v>
      </c>
      <c r="C292">
        <v>291</v>
      </c>
      <c r="D292" s="4" t="str">
        <f t="shared" si="8"/>
        <v>2-</v>
      </c>
      <c r="E292" t="str">
        <f>VLOOKUP($D292,metadata!$B$2:$S$451,2,FALSE)</f>
        <v>BRADSHAW, WE</v>
      </c>
      <c r="F292" t="str">
        <f>VLOOKUP($D292,metadata!$B$2:$S$451,3,FALSE)</f>
        <v>GEOGRAPHY OF PHOTOPERIODIC RESPONSE IN DIAPAUSING MOSQUITO</v>
      </c>
      <c r="G292" t="str">
        <f>VLOOKUP($D292,metadata!$B$2:$S$451,4,FALSE)</f>
        <v>10.1038/262384b0</v>
      </c>
      <c r="H292" t="str">
        <f>VLOOKUP($D292,metadata!$B$2:$S$451,5,FALSE)</f>
        <v>y-askfordata</v>
      </c>
      <c r="I292" t="str">
        <f>VLOOKUP($D292,metadata!$B$2:$S$451,6,FALSE)</f>
        <v>a</v>
      </c>
      <c r="J292" t="str">
        <f>VLOOKUP($D292,metadata!$B$2:$S$451,7,FALSE)</f>
        <v>i</v>
      </c>
      <c r="K292">
        <f>VLOOKUP($D292,metadata!$B$2:$S$451,8,FALSE)</f>
        <v>22</v>
      </c>
      <c r="L292">
        <f>VLOOKUP($D292,metadata!$B$2:$S$451,9,FALSE)</f>
        <v>16</v>
      </c>
      <c r="M292" t="str">
        <f>VLOOKUP($D292,metadata!$B$2:$S$451,10,FALSE)</f>
        <v/>
      </c>
      <c r="N292" t="str">
        <f>VLOOKUP($D292,metadata!$B$2:$S$451,11,FALSE)</f>
        <v>Wyeomyia smithii</v>
      </c>
      <c r="O292" t="str">
        <f>VLOOKUP($D292,metadata!$B$2:$S$451,12,FALSE)</f>
        <v>diptera</v>
      </c>
      <c r="P292" t="str">
        <f>VLOOKUP($D292,metadata!$B$2:$S$451,13,FALSE)</f>
        <v/>
      </c>
      <c r="Q292" t="str">
        <f>VLOOKUP($D292,metadata!$B$2:$S$451,14,FALSE)</f>
        <v/>
      </c>
      <c r="R292" t="str">
        <f>VLOOKUP($D292,metadata!$B$2:$S$451,15,FALSE)</f>
        <v/>
      </c>
      <c r="S292" t="str">
        <f>VLOOKUP($D292,metadata!$B$2:$S$451,16,FALSE)</f>
        <v/>
      </c>
      <c r="T292" t="str">
        <f>VLOOKUP($D292,metadata!$B$2:$S$451,17,FALSE)</f>
        <v/>
      </c>
      <c r="U292" t="str">
        <f>VLOOKUP($D292,metadata!$B$2:$S$451,18,FALSE)</f>
        <v/>
      </c>
      <c r="V292" t="str">
        <f>VLOOKUP($D292,metadata!$B$2:$Z$451,19,FALSE)</f>
        <v/>
      </c>
      <c r="W292" t="str">
        <f>VLOOKUP($D292,metadata!$B$2:$Z$451,20,FALSE)</f>
        <v/>
      </c>
      <c r="X292" t="str">
        <f>VLOOKUP($D292,metadata!$B$2:$Z$451,21,FALSE)</f>
        <v/>
      </c>
      <c r="Y292" t="str">
        <f>VLOOKUP($D292,metadata!$B$2:$Z$451,22,FALSE)</f>
        <v/>
      </c>
      <c r="Z292" t="str">
        <f>VLOOKUP($D292,metadata!$B$2:$Z$451,23,FALSE)</f>
        <v/>
      </c>
      <c r="AA292" t="str">
        <f>VLOOKUP($D292,metadata!$B$2:$Z$451,24,FALSE)</f>
        <v/>
      </c>
      <c r="AB292" t="str">
        <f>VLOOKUP($D292,metadata!$B$2:$Z$451,25,FALSE)</f>
        <v/>
      </c>
      <c r="AF292" t="str">
        <f t="shared" si="9"/>
        <v>NA</v>
      </c>
    </row>
    <row r="293" spans="1:32" hidden="1" x14ac:dyDescent="0.3">
      <c r="A293">
        <f>A292+metadata!J292</f>
        <v>1698</v>
      </c>
      <c r="B293" t="str">
        <f>metadata!B293</f>
        <v>45-SPR</v>
      </c>
      <c r="C293">
        <v>292</v>
      </c>
      <c r="D293" s="4" t="str">
        <f t="shared" si="8"/>
        <v>2-</v>
      </c>
      <c r="E293" t="str">
        <f>VLOOKUP($D293,metadata!$B$2:$S$451,2,FALSE)</f>
        <v>BRADSHAW, WE</v>
      </c>
      <c r="F293" t="str">
        <f>VLOOKUP($D293,metadata!$B$2:$S$451,3,FALSE)</f>
        <v>GEOGRAPHY OF PHOTOPERIODIC RESPONSE IN DIAPAUSING MOSQUITO</v>
      </c>
      <c r="G293" t="str">
        <f>VLOOKUP($D293,metadata!$B$2:$S$451,4,FALSE)</f>
        <v>10.1038/262384b0</v>
      </c>
      <c r="H293" t="str">
        <f>VLOOKUP($D293,metadata!$B$2:$S$451,5,FALSE)</f>
        <v>y-askfordata</v>
      </c>
      <c r="I293" t="str">
        <f>VLOOKUP($D293,metadata!$B$2:$S$451,6,FALSE)</f>
        <v>a</v>
      </c>
      <c r="J293" t="str">
        <f>VLOOKUP($D293,metadata!$B$2:$S$451,7,FALSE)</f>
        <v>i</v>
      </c>
      <c r="K293">
        <f>VLOOKUP($D293,metadata!$B$2:$S$451,8,FALSE)</f>
        <v>22</v>
      </c>
      <c r="L293">
        <f>VLOOKUP($D293,metadata!$B$2:$S$451,9,FALSE)</f>
        <v>16</v>
      </c>
      <c r="M293" t="str">
        <f>VLOOKUP($D293,metadata!$B$2:$S$451,10,FALSE)</f>
        <v/>
      </c>
      <c r="N293" t="str">
        <f>VLOOKUP($D293,metadata!$B$2:$S$451,11,FALSE)</f>
        <v>Wyeomyia smithii</v>
      </c>
      <c r="O293" t="str">
        <f>VLOOKUP($D293,metadata!$B$2:$S$451,12,FALSE)</f>
        <v>diptera</v>
      </c>
      <c r="P293" t="str">
        <f>VLOOKUP($D293,metadata!$B$2:$S$451,13,FALSE)</f>
        <v/>
      </c>
      <c r="Q293" t="str">
        <f>VLOOKUP($D293,metadata!$B$2:$S$451,14,FALSE)</f>
        <v/>
      </c>
      <c r="R293" t="str">
        <f>VLOOKUP($D293,metadata!$B$2:$S$451,15,FALSE)</f>
        <v/>
      </c>
      <c r="S293" t="str">
        <f>VLOOKUP($D293,metadata!$B$2:$S$451,16,FALSE)</f>
        <v/>
      </c>
      <c r="T293" t="str">
        <f>VLOOKUP($D293,metadata!$B$2:$S$451,17,FALSE)</f>
        <v/>
      </c>
      <c r="U293" t="str">
        <f>VLOOKUP($D293,metadata!$B$2:$S$451,18,FALSE)</f>
        <v/>
      </c>
      <c r="V293" t="str">
        <f>VLOOKUP($D293,metadata!$B$2:$Z$451,19,FALSE)</f>
        <v/>
      </c>
      <c r="W293" t="str">
        <f>VLOOKUP($D293,metadata!$B$2:$Z$451,20,FALSE)</f>
        <v/>
      </c>
      <c r="X293" t="str">
        <f>VLOOKUP($D293,metadata!$B$2:$Z$451,21,FALSE)</f>
        <v/>
      </c>
      <c r="Y293" t="str">
        <f>VLOOKUP($D293,metadata!$B$2:$Z$451,22,FALSE)</f>
        <v/>
      </c>
      <c r="Z293" t="str">
        <f>VLOOKUP($D293,metadata!$B$2:$Z$451,23,FALSE)</f>
        <v/>
      </c>
      <c r="AA293" t="str">
        <f>VLOOKUP($D293,metadata!$B$2:$Z$451,24,FALSE)</f>
        <v/>
      </c>
      <c r="AB293" t="str">
        <f>VLOOKUP($D293,metadata!$B$2:$Z$451,25,FALSE)</f>
        <v/>
      </c>
      <c r="AF293" t="str">
        <f t="shared" si="9"/>
        <v>NA</v>
      </c>
    </row>
    <row r="294" spans="1:32" hidden="1" x14ac:dyDescent="0.3">
      <c r="A294">
        <f>A293+metadata!J293</f>
        <v>1704</v>
      </c>
      <c r="B294" t="str">
        <f>metadata!B294</f>
        <v>45-HRS</v>
      </c>
      <c r="C294">
        <v>293</v>
      </c>
      <c r="D294" s="4" t="str">
        <f t="shared" si="8"/>
        <v>2-</v>
      </c>
      <c r="E294" t="str">
        <f>VLOOKUP($D294,metadata!$B$2:$S$451,2,FALSE)</f>
        <v>BRADSHAW, WE</v>
      </c>
      <c r="F294" t="str">
        <f>VLOOKUP($D294,metadata!$B$2:$S$451,3,FALSE)</f>
        <v>GEOGRAPHY OF PHOTOPERIODIC RESPONSE IN DIAPAUSING MOSQUITO</v>
      </c>
      <c r="G294" t="str">
        <f>VLOOKUP($D294,metadata!$B$2:$S$451,4,FALSE)</f>
        <v>10.1038/262384b0</v>
      </c>
      <c r="H294" t="str">
        <f>VLOOKUP($D294,metadata!$B$2:$S$451,5,FALSE)</f>
        <v>y-askfordata</v>
      </c>
      <c r="I294" t="str">
        <f>VLOOKUP($D294,metadata!$B$2:$S$451,6,FALSE)</f>
        <v>a</v>
      </c>
      <c r="J294" t="str">
        <f>VLOOKUP($D294,metadata!$B$2:$S$451,7,FALSE)</f>
        <v>i</v>
      </c>
      <c r="K294">
        <f>VLOOKUP($D294,metadata!$B$2:$S$451,8,FALSE)</f>
        <v>22</v>
      </c>
      <c r="L294">
        <f>VLOOKUP($D294,metadata!$B$2:$S$451,9,FALSE)</f>
        <v>16</v>
      </c>
      <c r="M294" t="str">
        <f>VLOOKUP($D294,metadata!$B$2:$S$451,10,FALSE)</f>
        <v/>
      </c>
      <c r="N294" t="str">
        <f>VLOOKUP($D294,metadata!$B$2:$S$451,11,FALSE)</f>
        <v>Wyeomyia smithii</v>
      </c>
      <c r="O294" t="str">
        <f>VLOOKUP($D294,metadata!$B$2:$S$451,12,FALSE)</f>
        <v>diptera</v>
      </c>
      <c r="P294" t="str">
        <f>VLOOKUP($D294,metadata!$B$2:$S$451,13,FALSE)</f>
        <v/>
      </c>
      <c r="Q294" t="str">
        <f>VLOOKUP($D294,metadata!$B$2:$S$451,14,FALSE)</f>
        <v/>
      </c>
      <c r="R294" t="str">
        <f>VLOOKUP($D294,metadata!$B$2:$S$451,15,FALSE)</f>
        <v/>
      </c>
      <c r="S294" t="str">
        <f>VLOOKUP($D294,metadata!$B$2:$S$451,16,FALSE)</f>
        <v/>
      </c>
      <c r="T294" t="str">
        <f>VLOOKUP($D294,metadata!$B$2:$S$451,17,FALSE)</f>
        <v/>
      </c>
      <c r="U294" t="str">
        <f>VLOOKUP($D294,metadata!$B$2:$S$451,18,FALSE)</f>
        <v/>
      </c>
      <c r="V294" t="str">
        <f>VLOOKUP($D294,metadata!$B$2:$Z$451,19,FALSE)</f>
        <v/>
      </c>
      <c r="W294" t="str">
        <f>VLOOKUP($D294,metadata!$B$2:$Z$451,20,FALSE)</f>
        <v/>
      </c>
      <c r="X294" t="str">
        <f>VLOOKUP($D294,metadata!$B$2:$Z$451,21,FALSE)</f>
        <v/>
      </c>
      <c r="Y294" t="str">
        <f>VLOOKUP($D294,metadata!$B$2:$Z$451,22,FALSE)</f>
        <v/>
      </c>
      <c r="Z294" t="str">
        <f>VLOOKUP($D294,metadata!$B$2:$Z$451,23,FALSE)</f>
        <v/>
      </c>
      <c r="AA294" t="str">
        <f>VLOOKUP($D294,metadata!$B$2:$Z$451,24,FALSE)</f>
        <v/>
      </c>
      <c r="AB294" t="str">
        <f>VLOOKUP($D294,metadata!$B$2:$Z$451,25,FALSE)</f>
        <v/>
      </c>
      <c r="AF294" t="str">
        <f t="shared" si="9"/>
        <v>NA</v>
      </c>
    </row>
    <row r="295" spans="1:32" hidden="1" x14ac:dyDescent="0.3">
      <c r="A295">
        <f>A294+metadata!J294</f>
        <v>1711</v>
      </c>
      <c r="B295" t="str">
        <f>metadata!B295</f>
        <v>45-TKB</v>
      </c>
      <c r="C295">
        <v>294</v>
      </c>
      <c r="D295" s="4" t="str">
        <f t="shared" si="8"/>
        <v>2-</v>
      </c>
      <c r="E295" t="str">
        <f>VLOOKUP($D295,metadata!$B$2:$S$451,2,FALSE)</f>
        <v>BRADSHAW, WE</v>
      </c>
      <c r="F295" t="str">
        <f>VLOOKUP($D295,metadata!$B$2:$S$451,3,FALSE)</f>
        <v>GEOGRAPHY OF PHOTOPERIODIC RESPONSE IN DIAPAUSING MOSQUITO</v>
      </c>
      <c r="G295" t="str">
        <f>VLOOKUP($D295,metadata!$B$2:$S$451,4,FALSE)</f>
        <v>10.1038/262384b0</v>
      </c>
      <c r="H295" t="str">
        <f>VLOOKUP($D295,metadata!$B$2:$S$451,5,FALSE)</f>
        <v>y-askfordata</v>
      </c>
      <c r="I295" t="str">
        <f>VLOOKUP($D295,metadata!$B$2:$S$451,6,FALSE)</f>
        <v>a</v>
      </c>
      <c r="J295" t="str">
        <f>VLOOKUP($D295,metadata!$B$2:$S$451,7,FALSE)</f>
        <v>i</v>
      </c>
      <c r="K295">
        <f>VLOOKUP($D295,metadata!$B$2:$S$451,8,FALSE)</f>
        <v>22</v>
      </c>
      <c r="L295">
        <f>VLOOKUP($D295,metadata!$B$2:$S$451,9,FALSE)</f>
        <v>16</v>
      </c>
      <c r="M295" t="str">
        <f>VLOOKUP($D295,metadata!$B$2:$S$451,10,FALSE)</f>
        <v/>
      </c>
      <c r="N295" t="str">
        <f>VLOOKUP($D295,metadata!$B$2:$S$451,11,FALSE)</f>
        <v>Wyeomyia smithii</v>
      </c>
      <c r="O295" t="str">
        <f>VLOOKUP($D295,metadata!$B$2:$S$451,12,FALSE)</f>
        <v>diptera</v>
      </c>
      <c r="P295" t="str">
        <f>VLOOKUP($D295,metadata!$B$2:$S$451,13,FALSE)</f>
        <v/>
      </c>
      <c r="Q295" t="str">
        <f>VLOOKUP($D295,metadata!$B$2:$S$451,14,FALSE)</f>
        <v/>
      </c>
      <c r="R295" t="str">
        <f>VLOOKUP($D295,metadata!$B$2:$S$451,15,FALSE)</f>
        <v/>
      </c>
      <c r="S295" t="str">
        <f>VLOOKUP($D295,metadata!$B$2:$S$451,16,FALSE)</f>
        <v/>
      </c>
      <c r="T295" t="str">
        <f>VLOOKUP($D295,metadata!$B$2:$S$451,17,FALSE)</f>
        <v/>
      </c>
      <c r="U295" t="str">
        <f>VLOOKUP($D295,metadata!$B$2:$S$451,18,FALSE)</f>
        <v/>
      </c>
      <c r="V295" t="str">
        <f>VLOOKUP($D295,metadata!$B$2:$Z$451,19,FALSE)</f>
        <v/>
      </c>
      <c r="W295" t="str">
        <f>VLOOKUP($D295,metadata!$B$2:$Z$451,20,FALSE)</f>
        <v/>
      </c>
      <c r="X295" t="str">
        <f>VLOOKUP($D295,metadata!$B$2:$Z$451,21,FALSE)</f>
        <v/>
      </c>
      <c r="Y295" t="str">
        <f>VLOOKUP($D295,metadata!$B$2:$Z$451,22,FALSE)</f>
        <v/>
      </c>
      <c r="Z295" t="str">
        <f>VLOOKUP($D295,metadata!$B$2:$Z$451,23,FALSE)</f>
        <v/>
      </c>
      <c r="AA295" t="str">
        <f>VLOOKUP($D295,metadata!$B$2:$Z$451,24,FALSE)</f>
        <v/>
      </c>
      <c r="AB295" t="str">
        <f>VLOOKUP($D295,metadata!$B$2:$Z$451,25,FALSE)</f>
        <v/>
      </c>
      <c r="AF295" t="str">
        <f t="shared" si="9"/>
        <v>NA</v>
      </c>
    </row>
    <row r="296" spans="1:32" hidden="1" x14ac:dyDescent="0.3">
      <c r="A296">
        <f>A295+metadata!J295</f>
        <v>1718</v>
      </c>
      <c r="B296" t="str">
        <f>metadata!B296</f>
        <v>45-KCH</v>
      </c>
      <c r="C296">
        <v>295</v>
      </c>
      <c r="D296" s="4" t="str">
        <f t="shared" si="8"/>
        <v>2-</v>
      </c>
      <c r="E296" t="str">
        <f>VLOOKUP($D296,metadata!$B$2:$S$451,2,FALSE)</f>
        <v>BRADSHAW, WE</v>
      </c>
      <c r="F296" t="str">
        <f>VLOOKUP($D296,metadata!$B$2:$S$451,3,FALSE)</f>
        <v>GEOGRAPHY OF PHOTOPERIODIC RESPONSE IN DIAPAUSING MOSQUITO</v>
      </c>
      <c r="G296" t="str">
        <f>VLOOKUP($D296,metadata!$B$2:$S$451,4,FALSE)</f>
        <v>10.1038/262384b0</v>
      </c>
      <c r="H296" t="str">
        <f>VLOOKUP($D296,metadata!$B$2:$S$451,5,FALSE)</f>
        <v>y-askfordata</v>
      </c>
      <c r="I296" t="str">
        <f>VLOOKUP($D296,metadata!$B$2:$S$451,6,FALSE)</f>
        <v>a</v>
      </c>
      <c r="J296" t="str">
        <f>VLOOKUP($D296,metadata!$B$2:$S$451,7,FALSE)</f>
        <v>i</v>
      </c>
      <c r="K296">
        <f>VLOOKUP($D296,metadata!$B$2:$S$451,8,FALSE)</f>
        <v>22</v>
      </c>
      <c r="L296">
        <f>VLOOKUP($D296,metadata!$B$2:$S$451,9,FALSE)</f>
        <v>16</v>
      </c>
      <c r="M296" t="str">
        <f>VLOOKUP($D296,metadata!$B$2:$S$451,10,FALSE)</f>
        <v/>
      </c>
      <c r="N296" t="str">
        <f>VLOOKUP($D296,metadata!$B$2:$S$451,11,FALSE)</f>
        <v>Wyeomyia smithii</v>
      </c>
      <c r="O296" t="str">
        <f>VLOOKUP($D296,metadata!$B$2:$S$451,12,FALSE)</f>
        <v>diptera</v>
      </c>
      <c r="P296" t="str">
        <f>VLOOKUP($D296,metadata!$B$2:$S$451,13,FALSE)</f>
        <v/>
      </c>
      <c r="Q296" t="str">
        <f>VLOOKUP($D296,metadata!$B$2:$S$451,14,FALSE)</f>
        <v/>
      </c>
      <c r="R296" t="str">
        <f>VLOOKUP($D296,metadata!$B$2:$S$451,15,FALSE)</f>
        <v/>
      </c>
      <c r="S296" t="str">
        <f>VLOOKUP($D296,metadata!$B$2:$S$451,16,FALSE)</f>
        <v/>
      </c>
      <c r="T296" t="str">
        <f>VLOOKUP($D296,metadata!$B$2:$S$451,17,FALSE)</f>
        <v/>
      </c>
      <c r="U296" t="str">
        <f>VLOOKUP($D296,metadata!$B$2:$S$451,18,FALSE)</f>
        <v/>
      </c>
      <c r="V296" t="str">
        <f>VLOOKUP($D296,metadata!$B$2:$Z$451,19,FALSE)</f>
        <v/>
      </c>
      <c r="W296" t="str">
        <f>VLOOKUP($D296,metadata!$B$2:$Z$451,20,FALSE)</f>
        <v/>
      </c>
      <c r="X296" t="str">
        <f>VLOOKUP($D296,metadata!$B$2:$Z$451,21,FALSE)</f>
        <v/>
      </c>
      <c r="Y296" t="str">
        <f>VLOOKUP($D296,metadata!$B$2:$Z$451,22,FALSE)</f>
        <v/>
      </c>
      <c r="Z296" t="str">
        <f>VLOOKUP($D296,metadata!$B$2:$Z$451,23,FALSE)</f>
        <v/>
      </c>
      <c r="AA296" t="str">
        <f>VLOOKUP($D296,metadata!$B$2:$Z$451,24,FALSE)</f>
        <v/>
      </c>
      <c r="AB296" t="str">
        <f>VLOOKUP($D296,metadata!$B$2:$Z$451,25,FALSE)</f>
        <v/>
      </c>
      <c r="AF296" t="str">
        <f t="shared" si="9"/>
        <v>NA</v>
      </c>
    </row>
    <row r="297" spans="1:32" hidden="1" x14ac:dyDescent="0.3">
      <c r="A297">
        <f>A296+metadata!J296</f>
        <v>1726</v>
      </c>
      <c r="B297" t="str">
        <f>metadata!B297</f>
        <v>46-Tsunan</v>
      </c>
      <c r="C297">
        <v>296</v>
      </c>
      <c r="D297" s="4" t="str">
        <f t="shared" si="8"/>
        <v>2-</v>
      </c>
      <c r="E297" t="str">
        <f>VLOOKUP($D297,metadata!$B$2:$S$451,2,FALSE)</f>
        <v>BRADSHAW, WE</v>
      </c>
      <c r="F297" t="str">
        <f>VLOOKUP($D297,metadata!$B$2:$S$451,3,FALSE)</f>
        <v>GEOGRAPHY OF PHOTOPERIODIC RESPONSE IN DIAPAUSING MOSQUITO</v>
      </c>
      <c r="G297" t="str">
        <f>VLOOKUP($D297,metadata!$B$2:$S$451,4,FALSE)</f>
        <v>10.1038/262384b0</v>
      </c>
      <c r="H297" t="str">
        <f>VLOOKUP($D297,metadata!$B$2:$S$451,5,FALSE)</f>
        <v>y-askfordata</v>
      </c>
      <c r="I297" t="str">
        <f>VLOOKUP($D297,metadata!$B$2:$S$451,6,FALSE)</f>
        <v>a</v>
      </c>
      <c r="J297" t="str">
        <f>VLOOKUP($D297,metadata!$B$2:$S$451,7,FALSE)</f>
        <v>i</v>
      </c>
      <c r="K297">
        <f>VLOOKUP($D297,metadata!$B$2:$S$451,8,FALSE)</f>
        <v>22</v>
      </c>
      <c r="L297">
        <f>VLOOKUP($D297,metadata!$B$2:$S$451,9,FALSE)</f>
        <v>16</v>
      </c>
      <c r="M297" t="str">
        <f>VLOOKUP($D297,metadata!$B$2:$S$451,10,FALSE)</f>
        <v/>
      </c>
      <c r="N297" t="str">
        <f>VLOOKUP($D297,metadata!$B$2:$S$451,11,FALSE)</f>
        <v>Wyeomyia smithii</v>
      </c>
      <c r="O297" t="str">
        <f>VLOOKUP($D297,metadata!$B$2:$S$451,12,FALSE)</f>
        <v>diptera</v>
      </c>
      <c r="P297" t="str">
        <f>VLOOKUP($D297,metadata!$B$2:$S$451,13,FALSE)</f>
        <v/>
      </c>
      <c r="Q297" t="str">
        <f>VLOOKUP($D297,metadata!$B$2:$S$451,14,FALSE)</f>
        <v/>
      </c>
      <c r="R297" t="str">
        <f>VLOOKUP($D297,metadata!$B$2:$S$451,15,FALSE)</f>
        <v/>
      </c>
      <c r="S297" t="str">
        <f>VLOOKUP($D297,metadata!$B$2:$S$451,16,FALSE)</f>
        <v/>
      </c>
      <c r="T297" t="str">
        <f>VLOOKUP($D297,metadata!$B$2:$S$451,17,FALSE)</f>
        <v/>
      </c>
      <c r="U297" t="str">
        <f>VLOOKUP($D297,metadata!$B$2:$S$451,18,FALSE)</f>
        <v/>
      </c>
      <c r="V297" t="str">
        <f>VLOOKUP($D297,metadata!$B$2:$Z$451,19,FALSE)</f>
        <v/>
      </c>
      <c r="W297" t="str">
        <f>VLOOKUP($D297,metadata!$B$2:$Z$451,20,FALSE)</f>
        <v/>
      </c>
      <c r="X297" t="str">
        <f>VLOOKUP($D297,metadata!$B$2:$Z$451,21,FALSE)</f>
        <v/>
      </c>
      <c r="Y297" t="str">
        <f>VLOOKUP($D297,metadata!$B$2:$Z$451,22,FALSE)</f>
        <v/>
      </c>
      <c r="Z297" t="str">
        <f>VLOOKUP($D297,metadata!$B$2:$Z$451,23,FALSE)</f>
        <v/>
      </c>
      <c r="AA297" t="str">
        <f>VLOOKUP($D297,metadata!$B$2:$Z$451,24,FALSE)</f>
        <v/>
      </c>
      <c r="AB297" t="str">
        <f>VLOOKUP($D297,metadata!$B$2:$Z$451,25,FALSE)</f>
        <v/>
      </c>
      <c r="AF297" t="str">
        <f t="shared" si="9"/>
        <v>NA</v>
      </c>
    </row>
    <row r="298" spans="1:32" hidden="1" x14ac:dyDescent="0.3">
      <c r="A298">
        <f>A297+metadata!J297</f>
        <v>1730</v>
      </c>
      <c r="B298" t="str">
        <f>metadata!B298</f>
        <v>46-Minakami</v>
      </c>
      <c r="C298">
        <v>297</v>
      </c>
      <c r="D298" s="4" t="str">
        <f t="shared" si="8"/>
        <v>2-</v>
      </c>
      <c r="E298" t="str">
        <f>VLOOKUP($D298,metadata!$B$2:$S$451,2,FALSE)</f>
        <v>BRADSHAW, WE</v>
      </c>
      <c r="F298" t="str">
        <f>VLOOKUP($D298,metadata!$B$2:$S$451,3,FALSE)</f>
        <v>GEOGRAPHY OF PHOTOPERIODIC RESPONSE IN DIAPAUSING MOSQUITO</v>
      </c>
      <c r="G298" t="str">
        <f>VLOOKUP($D298,metadata!$B$2:$S$451,4,FALSE)</f>
        <v>10.1038/262384b0</v>
      </c>
      <c r="H298" t="str">
        <f>VLOOKUP($D298,metadata!$B$2:$S$451,5,FALSE)</f>
        <v>y-askfordata</v>
      </c>
      <c r="I298" t="str">
        <f>VLOOKUP($D298,metadata!$B$2:$S$451,6,FALSE)</f>
        <v>a</v>
      </c>
      <c r="J298" t="str">
        <f>VLOOKUP($D298,metadata!$B$2:$S$451,7,FALSE)</f>
        <v>i</v>
      </c>
      <c r="K298">
        <f>VLOOKUP($D298,metadata!$B$2:$S$451,8,FALSE)</f>
        <v>22</v>
      </c>
      <c r="L298">
        <f>VLOOKUP($D298,metadata!$B$2:$S$451,9,FALSE)</f>
        <v>16</v>
      </c>
      <c r="M298" t="str">
        <f>VLOOKUP($D298,metadata!$B$2:$S$451,10,FALSE)</f>
        <v/>
      </c>
      <c r="N298" t="str">
        <f>VLOOKUP($D298,metadata!$B$2:$S$451,11,FALSE)</f>
        <v>Wyeomyia smithii</v>
      </c>
      <c r="O298" t="str">
        <f>VLOOKUP($D298,metadata!$B$2:$S$451,12,FALSE)</f>
        <v>diptera</v>
      </c>
      <c r="P298" t="str">
        <f>VLOOKUP($D298,metadata!$B$2:$S$451,13,FALSE)</f>
        <v/>
      </c>
      <c r="Q298" t="str">
        <f>VLOOKUP($D298,metadata!$B$2:$S$451,14,FALSE)</f>
        <v/>
      </c>
      <c r="R298" t="str">
        <f>VLOOKUP($D298,metadata!$B$2:$S$451,15,FALSE)</f>
        <v/>
      </c>
      <c r="S298" t="str">
        <f>VLOOKUP($D298,metadata!$B$2:$S$451,16,FALSE)</f>
        <v/>
      </c>
      <c r="T298" t="str">
        <f>VLOOKUP($D298,metadata!$B$2:$S$451,17,FALSE)</f>
        <v/>
      </c>
      <c r="U298" t="str">
        <f>VLOOKUP($D298,metadata!$B$2:$S$451,18,FALSE)</f>
        <v/>
      </c>
      <c r="V298" t="str">
        <f>VLOOKUP($D298,metadata!$B$2:$Z$451,19,FALSE)</f>
        <v/>
      </c>
      <c r="W298" t="str">
        <f>VLOOKUP($D298,metadata!$B$2:$Z$451,20,FALSE)</f>
        <v/>
      </c>
      <c r="X298" t="str">
        <f>VLOOKUP($D298,metadata!$B$2:$Z$451,21,FALSE)</f>
        <v/>
      </c>
      <c r="Y298" t="str">
        <f>VLOOKUP($D298,metadata!$B$2:$Z$451,22,FALSE)</f>
        <v/>
      </c>
      <c r="Z298" t="str">
        <f>VLOOKUP($D298,metadata!$B$2:$Z$451,23,FALSE)</f>
        <v/>
      </c>
      <c r="AA298" t="str">
        <f>VLOOKUP($D298,metadata!$B$2:$Z$451,24,FALSE)</f>
        <v/>
      </c>
      <c r="AB298" t="str">
        <f>VLOOKUP($D298,metadata!$B$2:$Z$451,25,FALSE)</f>
        <v/>
      </c>
      <c r="AF298" t="str">
        <f t="shared" si="9"/>
        <v>NA</v>
      </c>
    </row>
    <row r="299" spans="1:32" hidden="1" x14ac:dyDescent="0.3">
      <c r="A299">
        <f>A298+metadata!J298</f>
        <v>1734</v>
      </c>
      <c r="B299" t="str">
        <f>metadata!B299</f>
        <v>46-Matsumoto</v>
      </c>
      <c r="C299">
        <v>298</v>
      </c>
      <c r="D299" s="4" t="str">
        <f t="shared" si="8"/>
        <v>2-</v>
      </c>
      <c r="E299" t="str">
        <f>VLOOKUP($D299,metadata!$B$2:$S$451,2,FALSE)</f>
        <v>BRADSHAW, WE</v>
      </c>
      <c r="F299" t="str">
        <f>VLOOKUP($D299,metadata!$B$2:$S$451,3,FALSE)</f>
        <v>GEOGRAPHY OF PHOTOPERIODIC RESPONSE IN DIAPAUSING MOSQUITO</v>
      </c>
      <c r="G299" t="str">
        <f>VLOOKUP($D299,metadata!$B$2:$S$451,4,FALSE)</f>
        <v>10.1038/262384b0</v>
      </c>
      <c r="H299" t="str">
        <f>VLOOKUP($D299,metadata!$B$2:$S$451,5,FALSE)</f>
        <v>y-askfordata</v>
      </c>
      <c r="I299" t="str">
        <f>VLOOKUP($D299,metadata!$B$2:$S$451,6,FALSE)</f>
        <v>a</v>
      </c>
      <c r="J299" t="str">
        <f>VLOOKUP($D299,metadata!$B$2:$S$451,7,FALSE)</f>
        <v>i</v>
      </c>
      <c r="K299">
        <f>VLOOKUP($D299,metadata!$B$2:$S$451,8,FALSE)</f>
        <v>22</v>
      </c>
      <c r="L299">
        <f>VLOOKUP($D299,metadata!$B$2:$S$451,9,FALSE)</f>
        <v>16</v>
      </c>
      <c r="M299" t="str">
        <f>VLOOKUP($D299,metadata!$B$2:$S$451,10,FALSE)</f>
        <v/>
      </c>
      <c r="N299" t="str">
        <f>VLOOKUP($D299,metadata!$B$2:$S$451,11,FALSE)</f>
        <v>Wyeomyia smithii</v>
      </c>
      <c r="O299" t="str">
        <f>VLOOKUP($D299,metadata!$B$2:$S$451,12,FALSE)</f>
        <v>diptera</v>
      </c>
      <c r="P299" t="str">
        <f>VLOOKUP($D299,metadata!$B$2:$S$451,13,FALSE)</f>
        <v/>
      </c>
      <c r="Q299" t="str">
        <f>VLOOKUP($D299,metadata!$B$2:$S$451,14,FALSE)</f>
        <v/>
      </c>
      <c r="R299" t="str">
        <f>VLOOKUP($D299,metadata!$B$2:$S$451,15,FALSE)</f>
        <v/>
      </c>
      <c r="S299" t="str">
        <f>VLOOKUP($D299,metadata!$B$2:$S$451,16,FALSE)</f>
        <v/>
      </c>
      <c r="T299" t="str">
        <f>VLOOKUP($D299,metadata!$B$2:$S$451,17,FALSE)</f>
        <v/>
      </c>
      <c r="U299" t="str">
        <f>VLOOKUP($D299,metadata!$B$2:$S$451,18,FALSE)</f>
        <v/>
      </c>
      <c r="V299" t="str">
        <f>VLOOKUP($D299,metadata!$B$2:$Z$451,19,FALSE)</f>
        <v/>
      </c>
      <c r="W299" t="str">
        <f>VLOOKUP($D299,metadata!$B$2:$Z$451,20,FALSE)</f>
        <v/>
      </c>
      <c r="X299" t="str">
        <f>VLOOKUP($D299,metadata!$B$2:$Z$451,21,FALSE)</f>
        <v/>
      </c>
      <c r="Y299" t="str">
        <f>VLOOKUP($D299,metadata!$B$2:$Z$451,22,FALSE)</f>
        <v/>
      </c>
      <c r="Z299" t="str">
        <f>VLOOKUP($D299,metadata!$B$2:$Z$451,23,FALSE)</f>
        <v/>
      </c>
      <c r="AA299" t="str">
        <f>VLOOKUP($D299,metadata!$B$2:$Z$451,24,FALSE)</f>
        <v/>
      </c>
      <c r="AB299" t="str">
        <f>VLOOKUP($D299,metadata!$B$2:$Z$451,25,FALSE)</f>
        <v/>
      </c>
      <c r="AF299" t="str">
        <f t="shared" si="9"/>
        <v>NA</v>
      </c>
    </row>
    <row r="300" spans="1:32" hidden="1" x14ac:dyDescent="0.3">
      <c r="A300">
        <f>A299+metadata!J299</f>
        <v>1738</v>
      </c>
      <c r="B300" t="str">
        <f>metadata!B300</f>
        <v>46-Komoro</v>
      </c>
      <c r="C300">
        <v>299</v>
      </c>
      <c r="D300" s="4" t="str">
        <f t="shared" si="8"/>
        <v>2-</v>
      </c>
      <c r="E300" t="str">
        <f>VLOOKUP($D300,metadata!$B$2:$S$451,2,FALSE)</f>
        <v>BRADSHAW, WE</v>
      </c>
      <c r="F300" t="str">
        <f>VLOOKUP($D300,metadata!$B$2:$S$451,3,FALSE)</f>
        <v>GEOGRAPHY OF PHOTOPERIODIC RESPONSE IN DIAPAUSING MOSQUITO</v>
      </c>
      <c r="G300" t="str">
        <f>VLOOKUP($D300,metadata!$B$2:$S$451,4,FALSE)</f>
        <v>10.1038/262384b0</v>
      </c>
      <c r="H300" t="str">
        <f>VLOOKUP($D300,metadata!$B$2:$S$451,5,FALSE)</f>
        <v>y-askfordata</v>
      </c>
      <c r="I300" t="str">
        <f>VLOOKUP($D300,metadata!$B$2:$S$451,6,FALSE)</f>
        <v>a</v>
      </c>
      <c r="J300" t="str">
        <f>VLOOKUP($D300,metadata!$B$2:$S$451,7,FALSE)</f>
        <v>i</v>
      </c>
      <c r="K300">
        <f>VLOOKUP($D300,metadata!$B$2:$S$451,8,FALSE)</f>
        <v>22</v>
      </c>
      <c r="L300">
        <f>VLOOKUP($D300,metadata!$B$2:$S$451,9,FALSE)</f>
        <v>16</v>
      </c>
      <c r="M300" t="str">
        <f>VLOOKUP($D300,metadata!$B$2:$S$451,10,FALSE)</f>
        <v/>
      </c>
      <c r="N300" t="str">
        <f>VLOOKUP($D300,metadata!$B$2:$S$451,11,FALSE)</f>
        <v>Wyeomyia smithii</v>
      </c>
      <c r="O300" t="str">
        <f>VLOOKUP($D300,metadata!$B$2:$S$451,12,FALSE)</f>
        <v>diptera</v>
      </c>
      <c r="P300" t="str">
        <f>VLOOKUP($D300,metadata!$B$2:$S$451,13,FALSE)</f>
        <v/>
      </c>
      <c r="Q300" t="str">
        <f>VLOOKUP($D300,metadata!$B$2:$S$451,14,FALSE)</f>
        <v/>
      </c>
      <c r="R300" t="str">
        <f>VLOOKUP($D300,metadata!$B$2:$S$451,15,FALSE)</f>
        <v/>
      </c>
      <c r="S300" t="str">
        <f>VLOOKUP($D300,metadata!$B$2:$S$451,16,FALSE)</f>
        <v/>
      </c>
      <c r="T300" t="str">
        <f>VLOOKUP($D300,metadata!$B$2:$S$451,17,FALSE)</f>
        <v/>
      </c>
      <c r="U300" t="str">
        <f>VLOOKUP($D300,metadata!$B$2:$S$451,18,FALSE)</f>
        <v/>
      </c>
      <c r="V300" t="str">
        <f>VLOOKUP($D300,metadata!$B$2:$Z$451,19,FALSE)</f>
        <v/>
      </c>
      <c r="W300" t="str">
        <f>VLOOKUP($D300,metadata!$B$2:$Z$451,20,FALSE)</f>
        <v/>
      </c>
      <c r="X300" t="str">
        <f>VLOOKUP($D300,metadata!$B$2:$Z$451,21,FALSE)</f>
        <v/>
      </c>
      <c r="Y300" t="str">
        <f>VLOOKUP($D300,metadata!$B$2:$Z$451,22,FALSE)</f>
        <v/>
      </c>
      <c r="Z300" t="str">
        <f>VLOOKUP($D300,metadata!$B$2:$Z$451,23,FALSE)</f>
        <v/>
      </c>
      <c r="AA300" t="str">
        <f>VLOOKUP($D300,metadata!$B$2:$Z$451,24,FALSE)</f>
        <v/>
      </c>
      <c r="AB300" t="str">
        <f>VLOOKUP($D300,metadata!$B$2:$Z$451,25,FALSE)</f>
        <v/>
      </c>
      <c r="AF300" t="str">
        <f t="shared" si="9"/>
        <v>NA</v>
      </c>
    </row>
    <row r="301" spans="1:32" hidden="1" x14ac:dyDescent="0.3">
      <c r="A301">
        <f>A300+metadata!J300</f>
        <v>1742</v>
      </c>
      <c r="B301" t="str">
        <f>metadata!B301</f>
        <v>46-Yokokawa</v>
      </c>
      <c r="C301">
        <v>300</v>
      </c>
      <c r="D301" s="4" t="str">
        <f t="shared" si="8"/>
        <v>2-</v>
      </c>
      <c r="E301" t="str">
        <f>VLOOKUP($D301,metadata!$B$2:$S$451,2,FALSE)</f>
        <v>BRADSHAW, WE</v>
      </c>
      <c r="F301" t="str">
        <f>VLOOKUP($D301,metadata!$B$2:$S$451,3,FALSE)</f>
        <v>GEOGRAPHY OF PHOTOPERIODIC RESPONSE IN DIAPAUSING MOSQUITO</v>
      </c>
      <c r="G301" t="str">
        <f>VLOOKUP($D301,metadata!$B$2:$S$451,4,FALSE)</f>
        <v>10.1038/262384b0</v>
      </c>
      <c r="H301" t="str">
        <f>VLOOKUP($D301,metadata!$B$2:$S$451,5,FALSE)</f>
        <v>y-askfordata</v>
      </c>
      <c r="I301" t="str">
        <f>VLOOKUP($D301,metadata!$B$2:$S$451,6,FALSE)</f>
        <v>a</v>
      </c>
      <c r="J301" t="str">
        <f>VLOOKUP($D301,metadata!$B$2:$S$451,7,FALSE)</f>
        <v>i</v>
      </c>
      <c r="K301">
        <f>VLOOKUP($D301,metadata!$B$2:$S$451,8,FALSE)</f>
        <v>22</v>
      </c>
      <c r="L301">
        <f>VLOOKUP($D301,metadata!$B$2:$S$451,9,FALSE)</f>
        <v>16</v>
      </c>
      <c r="M301" t="str">
        <f>VLOOKUP($D301,metadata!$B$2:$S$451,10,FALSE)</f>
        <v/>
      </c>
      <c r="N301" t="str">
        <f>VLOOKUP($D301,metadata!$B$2:$S$451,11,FALSE)</f>
        <v>Wyeomyia smithii</v>
      </c>
      <c r="O301" t="str">
        <f>VLOOKUP($D301,metadata!$B$2:$S$451,12,FALSE)</f>
        <v>diptera</v>
      </c>
      <c r="P301" t="str">
        <f>VLOOKUP($D301,metadata!$B$2:$S$451,13,FALSE)</f>
        <v/>
      </c>
      <c r="Q301" t="str">
        <f>VLOOKUP($D301,metadata!$B$2:$S$451,14,FALSE)</f>
        <v/>
      </c>
      <c r="R301" t="str">
        <f>VLOOKUP($D301,metadata!$B$2:$S$451,15,FALSE)</f>
        <v/>
      </c>
      <c r="S301" t="str">
        <f>VLOOKUP($D301,metadata!$B$2:$S$451,16,FALSE)</f>
        <v/>
      </c>
      <c r="T301" t="str">
        <f>VLOOKUP($D301,metadata!$B$2:$S$451,17,FALSE)</f>
        <v/>
      </c>
      <c r="U301" t="str">
        <f>VLOOKUP($D301,metadata!$B$2:$S$451,18,FALSE)</f>
        <v/>
      </c>
      <c r="V301" t="str">
        <f>VLOOKUP($D301,metadata!$B$2:$Z$451,19,FALSE)</f>
        <v/>
      </c>
      <c r="W301" t="str">
        <f>VLOOKUP($D301,metadata!$B$2:$Z$451,20,FALSE)</f>
        <v/>
      </c>
      <c r="X301" t="str">
        <f>VLOOKUP($D301,metadata!$B$2:$Z$451,21,FALSE)</f>
        <v/>
      </c>
      <c r="Y301" t="str">
        <f>VLOOKUP($D301,metadata!$B$2:$Z$451,22,FALSE)</f>
        <v/>
      </c>
      <c r="Z301" t="str">
        <f>VLOOKUP($D301,metadata!$B$2:$Z$451,23,FALSE)</f>
        <v/>
      </c>
      <c r="AA301" t="str">
        <f>VLOOKUP($D301,metadata!$B$2:$Z$451,24,FALSE)</f>
        <v/>
      </c>
      <c r="AB301" t="str">
        <f>VLOOKUP($D301,metadata!$B$2:$Z$451,25,FALSE)</f>
        <v/>
      </c>
      <c r="AF301" t="str">
        <f t="shared" si="9"/>
        <v>NA</v>
      </c>
    </row>
    <row r="302" spans="1:32" hidden="1" x14ac:dyDescent="0.3">
      <c r="A302">
        <f>A301+metadata!J301</f>
        <v>1746</v>
      </c>
      <c r="B302" t="str">
        <f>metadata!B302</f>
        <v>46-Nirasaki</v>
      </c>
      <c r="C302">
        <v>301</v>
      </c>
      <c r="D302" s="4" t="str">
        <f t="shared" si="8"/>
        <v>2-</v>
      </c>
      <c r="E302" t="str">
        <f>VLOOKUP($D302,metadata!$B$2:$S$451,2,FALSE)</f>
        <v>BRADSHAW, WE</v>
      </c>
      <c r="F302" t="str">
        <f>VLOOKUP($D302,metadata!$B$2:$S$451,3,FALSE)</f>
        <v>GEOGRAPHY OF PHOTOPERIODIC RESPONSE IN DIAPAUSING MOSQUITO</v>
      </c>
      <c r="G302" t="str">
        <f>VLOOKUP($D302,metadata!$B$2:$S$451,4,FALSE)</f>
        <v>10.1038/262384b0</v>
      </c>
      <c r="H302" t="str">
        <f>VLOOKUP($D302,metadata!$B$2:$S$451,5,FALSE)</f>
        <v>y-askfordata</v>
      </c>
      <c r="I302" t="str">
        <f>VLOOKUP($D302,metadata!$B$2:$S$451,6,FALSE)</f>
        <v>a</v>
      </c>
      <c r="J302" t="str">
        <f>VLOOKUP($D302,metadata!$B$2:$S$451,7,FALSE)</f>
        <v>i</v>
      </c>
      <c r="K302">
        <f>VLOOKUP($D302,metadata!$B$2:$S$451,8,FALSE)</f>
        <v>22</v>
      </c>
      <c r="L302">
        <f>VLOOKUP($D302,metadata!$B$2:$S$451,9,FALSE)</f>
        <v>16</v>
      </c>
      <c r="M302" t="str">
        <f>VLOOKUP($D302,metadata!$B$2:$S$451,10,FALSE)</f>
        <v/>
      </c>
      <c r="N302" t="str">
        <f>VLOOKUP($D302,metadata!$B$2:$S$451,11,FALSE)</f>
        <v>Wyeomyia smithii</v>
      </c>
      <c r="O302" t="str">
        <f>VLOOKUP($D302,metadata!$B$2:$S$451,12,FALSE)</f>
        <v>diptera</v>
      </c>
      <c r="P302" t="str">
        <f>VLOOKUP($D302,metadata!$B$2:$S$451,13,FALSE)</f>
        <v/>
      </c>
      <c r="Q302" t="str">
        <f>VLOOKUP($D302,metadata!$B$2:$S$451,14,FALSE)</f>
        <v/>
      </c>
      <c r="R302" t="str">
        <f>VLOOKUP($D302,metadata!$B$2:$S$451,15,FALSE)</f>
        <v/>
      </c>
      <c r="S302" t="str">
        <f>VLOOKUP($D302,metadata!$B$2:$S$451,16,FALSE)</f>
        <v/>
      </c>
      <c r="T302" t="str">
        <f>VLOOKUP($D302,metadata!$B$2:$S$451,17,FALSE)</f>
        <v/>
      </c>
      <c r="U302" t="str">
        <f>VLOOKUP($D302,metadata!$B$2:$S$451,18,FALSE)</f>
        <v/>
      </c>
      <c r="V302" t="str">
        <f>VLOOKUP($D302,metadata!$B$2:$Z$451,19,FALSE)</f>
        <v/>
      </c>
      <c r="W302" t="str">
        <f>VLOOKUP($D302,metadata!$B$2:$Z$451,20,FALSE)</f>
        <v/>
      </c>
      <c r="X302" t="str">
        <f>VLOOKUP($D302,metadata!$B$2:$Z$451,21,FALSE)</f>
        <v/>
      </c>
      <c r="Y302" t="str">
        <f>VLOOKUP($D302,metadata!$B$2:$Z$451,22,FALSE)</f>
        <v/>
      </c>
      <c r="Z302" t="str">
        <f>VLOOKUP($D302,metadata!$B$2:$Z$451,23,FALSE)</f>
        <v/>
      </c>
      <c r="AA302" t="str">
        <f>VLOOKUP($D302,metadata!$B$2:$Z$451,24,FALSE)</f>
        <v/>
      </c>
      <c r="AB302" t="str">
        <f>VLOOKUP($D302,metadata!$B$2:$Z$451,25,FALSE)</f>
        <v/>
      </c>
      <c r="AF302" t="str">
        <f t="shared" si="9"/>
        <v>NA</v>
      </c>
    </row>
    <row r="303" spans="1:32" hidden="1" x14ac:dyDescent="0.3">
      <c r="A303">
        <f>A302+metadata!J302</f>
        <v>1750</v>
      </c>
      <c r="B303" t="str">
        <f>metadata!B303</f>
        <v>46-Nirasaki2</v>
      </c>
      <c r="C303">
        <v>302</v>
      </c>
      <c r="D303" s="4" t="str">
        <f t="shared" si="8"/>
        <v>2-</v>
      </c>
      <c r="E303" t="str">
        <f>VLOOKUP($D303,metadata!$B$2:$S$451,2,FALSE)</f>
        <v>BRADSHAW, WE</v>
      </c>
      <c r="F303" t="str">
        <f>VLOOKUP($D303,metadata!$B$2:$S$451,3,FALSE)</f>
        <v>GEOGRAPHY OF PHOTOPERIODIC RESPONSE IN DIAPAUSING MOSQUITO</v>
      </c>
      <c r="G303" t="str">
        <f>VLOOKUP($D303,metadata!$B$2:$S$451,4,FALSE)</f>
        <v>10.1038/262384b0</v>
      </c>
      <c r="H303" t="str">
        <f>VLOOKUP($D303,metadata!$B$2:$S$451,5,FALSE)</f>
        <v>y-askfordata</v>
      </c>
      <c r="I303" t="str">
        <f>VLOOKUP($D303,metadata!$B$2:$S$451,6,FALSE)</f>
        <v>a</v>
      </c>
      <c r="J303" t="str">
        <f>VLOOKUP($D303,metadata!$B$2:$S$451,7,FALSE)</f>
        <v>i</v>
      </c>
      <c r="K303">
        <f>VLOOKUP($D303,metadata!$B$2:$S$451,8,FALSE)</f>
        <v>22</v>
      </c>
      <c r="L303">
        <f>VLOOKUP($D303,metadata!$B$2:$S$451,9,FALSE)</f>
        <v>16</v>
      </c>
      <c r="M303" t="str">
        <f>VLOOKUP($D303,metadata!$B$2:$S$451,10,FALSE)</f>
        <v/>
      </c>
      <c r="N303" t="str">
        <f>VLOOKUP($D303,metadata!$B$2:$S$451,11,FALSE)</f>
        <v>Wyeomyia smithii</v>
      </c>
      <c r="O303" t="str">
        <f>VLOOKUP($D303,metadata!$B$2:$S$451,12,FALSE)</f>
        <v>diptera</v>
      </c>
      <c r="P303" t="str">
        <f>VLOOKUP($D303,metadata!$B$2:$S$451,13,FALSE)</f>
        <v/>
      </c>
      <c r="Q303" t="str">
        <f>VLOOKUP($D303,metadata!$B$2:$S$451,14,FALSE)</f>
        <v/>
      </c>
      <c r="R303" t="str">
        <f>VLOOKUP($D303,metadata!$B$2:$S$451,15,FALSE)</f>
        <v/>
      </c>
      <c r="S303" t="str">
        <f>VLOOKUP($D303,metadata!$B$2:$S$451,16,FALSE)</f>
        <v/>
      </c>
      <c r="T303" t="str">
        <f>VLOOKUP($D303,metadata!$B$2:$S$451,17,FALSE)</f>
        <v/>
      </c>
      <c r="U303" t="str">
        <f>VLOOKUP($D303,metadata!$B$2:$S$451,18,FALSE)</f>
        <v/>
      </c>
      <c r="V303" t="str">
        <f>VLOOKUP($D303,metadata!$B$2:$Z$451,19,FALSE)</f>
        <v/>
      </c>
      <c r="W303" t="str">
        <f>VLOOKUP($D303,metadata!$B$2:$Z$451,20,FALSE)</f>
        <v/>
      </c>
      <c r="X303" t="str">
        <f>VLOOKUP($D303,metadata!$B$2:$Z$451,21,FALSE)</f>
        <v/>
      </c>
      <c r="Y303" t="str">
        <f>VLOOKUP($D303,metadata!$B$2:$Z$451,22,FALSE)</f>
        <v/>
      </c>
      <c r="Z303" t="str">
        <f>VLOOKUP($D303,metadata!$B$2:$Z$451,23,FALSE)</f>
        <v/>
      </c>
      <c r="AA303" t="str">
        <f>VLOOKUP($D303,metadata!$B$2:$Z$451,24,FALSE)</f>
        <v/>
      </c>
      <c r="AB303" t="str">
        <f>VLOOKUP($D303,metadata!$B$2:$Z$451,25,FALSE)</f>
        <v/>
      </c>
      <c r="AF303" t="str">
        <f t="shared" si="9"/>
        <v>NA</v>
      </c>
    </row>
    <row r="304" spans="1:32" hidden="1" x14ac:dyDescent="0.3">
      <c r="A304">
        <f>A303+metadata!J303</f>
        <v>1754</v>
      </c>
      <c r="B304" t="str">
        <f>metadata!B304</f>
        <v>46-Nirasaki3</v>
      </c>
      <c r="C304">
        <v>303</v>
      </c>
      <c r="D304" s="4" t="str">
        <f t="shared" si="8"/>
        <v>2-</v>
      </c>
      <c r="E304" t="str">
        <f>VLOOKUP($D304,metadata!$B$2:$S$451,2,FALSE)</f>
        <v>BRADSHAW, WE</v>
      </c>
      <c r="F304" t="str">
        <f>VLOOKUP($D304,metadata!$B$2:$S$451,3,FALSE)</f>
        <v>GEOGRAPHY OF PHOTOPERIODIC RESPONSE IN DIAPAUSING MOSQUITO</v>
      </c>
      <c r="G304" t="str">
        <f>VLOOKUP($D304,metadata!$B$2:$S$451,4,FALSE)</f>
        <v>10.1038/262384b0</v>
      </c>
      <c r="H304" t="str">
        <f>VLOOKUP($D304,metadata!$B$2:$S$451,5,FALSE)</f>
        <v>y-askfordata</v>
      </c>
      <c r="I304" t="str">
        <f>VLOOKUP($D304,metadata!$B$2:$S$451,6,FALSE)</f>
        <v>a</v>
      </c>
      <c r="J304" t="str">
        <f>VLOOKUP($D304,metadata!$B$2:$S$451,7,FALSE)</f>
        <v>i</v>
      </c>
      <c r="K304">
        <f>VLOOKUP($D304,metadata!$B$2:$S$451,8,FALSE)</f>
        <v>22</v>
      </c>
      <c r="L304">
        <f>VLOOKUP($D304,metadata!$B$2:$S$451,9,FALSE)</f>
        <v>16</v>
      </c>
      <c r="M304" t="str">
        <f>VLOOKUP($D304,metadata!$B$2:$S$451,10,FALSE)</f>
        <v/>
      </c>
      <c r="N304" t="str">
        <f>VLOOKUP($D304,metadata!$B$2:$S$451,11,FALSE)</f>
        <v>Wyeomyia smithii</v>
      </c>
      <c r="O304" t="str">
        <f>VLOOKUP($D304,metadata!$B$2:$S$451,12,FALSE)</f>
        <v>diptera</v>
      </c>
      <c r="P304" t="str">
        <f>VLOOKUP($D304,metadata!$B$2:$S$451,13,FALSE)</f>
        <v/>
      </c>
      <c r="Q304" t="str">
        <f>VLOOKUP($D304,metadata!$B$2:$S$451,14,FALSE)</f>
        <v/>
      </c>
      <c r="R304" t="str">
        <f>VLOOKUP($D304,metadata!$B$2:$S$451,15,FALSE)</f>
        <v/>
      </c>
      <c r="S304" t="str">
        <f>VLOOKUP($D304,metadata!$B$2:$S$451,16,FALSE)</f>
        <v/>
      </c>
      <c r="T304" t="str">
        <f>VLOOKUP($D304,metadata!$B$2:$S$451,17,FALSE)</f>
        <v/>
      </c>
      <c r="U304" t="str">
        <f>VLOOKUP($D304,metadata!$B$2:$S$451,18,FALSE)</f>
        <v/>
      </c>
      <c r="V304" t="str">
        <f>VLOOKUP($D304,metadata!$B$2:$Z$451,19,FALSE)</f>
        <v/>
      </c>
      <c r="W304" t="str">
        <f>VLOOKUP($D304,metadata!$B$2:$Z$451,20,FALSE)</f>
        <v/>
      </c>
      <c r="X304" t="str">
        <f>VLOOKUP($D304,metadata!$B$2:$Z$451,21,FALSE)</f>
        <v/>
      </c>
      <c r="Y304" t="str">
        <f>VLOOKUP($D304,metadata!$B$2:$Z$451,22,FALSE)</f>
        <v/>
      </c>
      <c r="Z304" t="str">
        <f>VLOOKUP($D304,metadata!$B$2:$Z$451,23,FALSE)</f>
        <v/>
      </c>
      <c r="AA304" t="str">
        <f>VLOOKUP($D304,metadata!$B$2:$Z$451,24,FALSE)</f>
        <v/>
      </c>
      <c r="AB304" t="str">
        <f>VLOOKUP($D304,metadata!$B$2:$Z$451,25,FALSE)</f>
        <v/>
      </c>
      <c r="AF304" t="str">
        <f t="shared" si="9"/>
        <v>NA</v>
      </c>
    </row>
    <row r="305" spans="1:32" hidden="1" x14ac:dyDescent="0.3">
      <c r="A305">
        <f>A304+metadata!J304</f>
        <v>1758</v>
      </c>
      <c r="B305" t="str">
        <f>metadata!B305</f>
        <v>46-Hatsukari</v>
      </c>
      <c r="C305">
        <v>304</v>
      </c>
      <c r="D305" s="4" t="str">
        <f t="shared" si="8"/>
        <v>2-</v>
      </c>
      <c r="E305" t="str">
        <f>VLOOKUP($D305,metadata!$B$2:$S$451,2,FALSE)</f>
        <v>BRADSHAW, WE</v>
      </c>
      <c r="F305" t="str">
        <f>VLOOKUP($D305,metadata!$B$2:$S$451,3,FALSE)</f>
        <v>GEOGRAPHY OF PHOTOPERIODIC RESPONSE IN DIAPAUSING MOSQUITO</v>
      </c>
      <c r="G305" t="str">
        <f>VLOOKUP($D305,metadata!$B$2:$S$451,4,FALSE)</f>
        <v>10.1038/262384b0</v>
      </c>
      <c r="H305" t="str">
        <f>VLOOKUP($D305,metadata!$B$2:$S$451,5,FALSE)</f>
        <v>y-askfordata</v>
      </c>
      <c r="I305" t="str">
        <f>VLOOKUP($D305,metadata!$B$2:$S$451,6,FALSE)</f>
        <v>a</v>
      </c>
      <c r="J305" t="str">
        <f>VLOOKUP($D305,metadata!$B$2:$S$451,7,FALSE)</f>
        <v>i</v>
      </c>
      <c r="K305">
        <f>VLOOKUP($D305,metadata!$B$2:$S$451,8,FALSE)</f>
        <v>22</v>
      </c>
      <c r="L305">
        <f>VLOOKUP($D305,metadata!$B$2:$S$451,9,FALSE)</f>
        <v>16</v>
      </c>
      <c r="M305" t="str">
        <f>VLOOKUP($D305,metadata!$B$2:$S$451,10,FALSE)</f>
        <v/>
      </c>
      <c r="N305" t="str">
        <f>VLOOKUP($D305,metadata!$B$2:$S$451,11,FALSE)</f>
        <v>Wyeomyia smithii</v>
      </c>
      <c r="O305" t="str">
        <f>VLOOKUP($D305,metadata!$B$2:$S$451,12,FALSE)</f>
        <v>diptera</v>
      </c>
      <c r="P305" t="str">
        <f>VLOOKUP($D305,metadata!$B$2:$S$451,13,FALSE)</f>
        <v/>
      </c>
      <c r="Q305" t="str">
        <f>VLOOKUP($D305,metadata!$B$2:$S$451,14,FALSE)</f>
        <v/>
      </c>
      <c r="R305" t="str">
        <f>VLOOKUP($D305,metadata!$B$2:$S$451,15,FALSE)</f>
        <v/>
      </c>
      <c r="S305" t="str">
        <f>VLOOKUP($D305,metadata!$B$2:$S$451,16,FALSE)</f>
        <v/>
      </c>
      <c r="T305" t="str">
        <f>VLOOKUP($D305,metadata!$B$2:$S$451,17,FALSE)</f>
        <v/>
      </c>
      <c r="U305" t="str">
        <f>VLOOKUP($D305,metadata!$B$2:$S$451,18,FALSE)</f>
        <v/>
      </c>
      <c r="V305" t="str">
        <f>VLOOKUP($D305,metadata!$B$2:$Z$451,19,FALSE)</f>
        <v/>
      </c>
      <c r="W305" t="str">
        <f>VLOOKUP($D305,metadata!$B$2:$Z$451,20,FALSE)</f>
        <v/>
      </c>
      <c r="X305" t="str">
        <f>VLOOKUP($D305,metadata!$B$2:$Z$451,21,FALSE)</f>
        <v/>
      </c>
      <c r="Y305" t="str">
        <f>VLOOKUP($D305,metadata!$B$2:$Z$451,22,FALSE)</f>
        <v/>
      </c>
      <c r="Z305" t="str">
        <f>VLOOKUP($D305,metadata!$B$2:$Z$451,23,FALSE)</f>
        <v/>
      </c>
      <c r="AA305" t="str">
        <f>VLOOKUP($D305,metadata!$B$2:$Z$451,24,FALSE)</f>
        <v/>
      </c>
      <c r="AB305" t="str">
        <f>VLOOKUP($D305,metadata!$B$2:$Z$451,25,FALSE)</f>
        <v/>
      </c>
      <c r="AF305" t="str">
        <f t="shared" si="9"/>
        <v>NA</v>
      </c>
    </row>
    <row r="306" spans="1:32" hidden="1" x14ac:dyDescent="0.3">
      <c r="A306">
        <f>A305+metadata!J305</f>
        <v>1762</v>
      </c>
      <c r="B306" t="str">
        <f>metadata!B306</f>
        <v>46-Hatsukari2</v>
      </c>
      <c r="C306">
        <v>305</v>
      </c>
      <c r="D306" s="4" t="str">
        <f t="shared" si="8"/>
        <v>2-</v>
      </c>
      <c r="E306" t="str">
        <f>VLOOKUP($D306,metadata!$B$2:$S$451,2,FALSE)</f>
        <v>BRADSHAW, WE</v>
      </c>
      <c r="F306" t="str">
        <f>VLOOKUP($D306,metadata!$B$2:$S$451,3,FALSE)</f>
        <v>GEOGRAPHY OF PHOTOPERIODIC RESPONSE IN DIAPAUSING MOSQUITO</v>
      </c>
      <c r="G306" t="str">
        <f>VLOOKUP($D306,metadata!$B$2:$S$451,4,FALSE)</f>
        <v>10.1038/262384b0</v>
      </c>
      <c r="H306" t="str">
        <f>VLOOKUP($D306,metadata!$B$2:$S$451,5,FALSE)</f>
        <v>y-askfordata</v>
      </c>
      <c r="I306" t="str">
        <f>VLOOKUP($D306,metadata!$B$2:$S$451,6,FALSE)</f>
        <v>a</v>
      </c>
      <c r="J306" t="str">
        <f>VLOOKUP($D306,metadata!$B$2:$S$451,7,FALSE)</f>
        <v>i</v>
      </c>
      <c r="K306">
        <f>VLOOKUP($D306,metadata!$B$2:$S$451,8,FALSE)</f>
        <v>22</v>
      </c>
      <c r="L306">
        <f>VLOOKUP($D306,metadata!$B$2:$S$451,9,FALSE)</f>
        <v>16</v>
      </c>
      <c r="M306" t="str">
        <f>VLOOKUP($D306,metadata!$B$2:$S$451,10,FALSE)</f>
        <v/>
      </c>
      <c r="N306" t="str">
        <f>VLOOKUP($D306,metadata!$B$2:$S$451,11,FALSE)</f>
        <v>Wyeomyia smithii</v>
      </c>
      <c r="O306" t="str">
        <f>VLOOKUP($D306,metadata!$B$2:$S$451,12,FALSE)</f>
        <v>diptera</v>
      </c>
      <c r="P306" t="str">
        <f>VLOOKUP($D306,metadata!$B$2:$S$451,13,FALSE)</f>
        <v/>
      </c>
      <c r="Q306" t="str">
        <f>VLOOKUP($D306,metadata!$B$2:$S$451,14,FALSE)</f>
        <v/>
      </c>
      <c r="R306" t="str">
        <f>VLOOKUP($D306,metadata!$B$2:$S$451,15,FALSE)</f>
        <v/>
      </c>
      <c r="S306" t="str">
        <f>VLOOKUP($D306,metadata!$B$2:$S$451,16,FALSE)</f>
        <v/>
      </c>
      <c r="T306" t="str">
        <f>VLOOKUP($D306,metadata!$B$2:$S$451,17,FALSE)</f>
        <v/>
      </c>
      <c r="U306" t="str">
        <f>VLOOKUP($D306,metadata!$B$2:$S$451,18,FALSE)</f>
        <v/>
      </c>
      <c r="V306" t="str">
        <f>VLOOKUP($D306,metadata!$B$2:$Z$451,19,FALSE)</f>
        <v/>
      </c>
      <c r="W306" t="str">
        <f>VLOOKUP($D306,metadata!$B$2:$Z$451,20,FALSE)</f>
        <v/>
      </c>
      <c r="X306" t="str">
        <f>VLOOKUP($D306,metadata!$B$2:$Z$451,21,FALSE)</f>
        <v/>
      </c>
      <c r="Y306" t="str">
        <f>VLOOKUP($D306,metadata!$B$2:$Z$451,22,FALSE)</f>
        <v/>
      </c>
      <c r="Z306" t="str">
        <f>VLOOKUP($D306,metadata!$B$2:$Z$451,23,FALSE)</f>
        <v/>
      </c>
      <c r="AA306" t="str">
        <f>VLOOKUP($D306,metadata!$B$2:$Z$451,24,FALSE)</f>
        <v/>
      </c>
      <c r="AB306" t="str">
        <f>VLOOKUP($D306,metadata!$B$2:$Z$451,25,FALSE)</f>
        <v/>
      </c>
      <c r="AF306" t="str">
        <f t="shared" si="9"/>
        <v>NA</v>
      </c>
    </row>
    <row r="307" spans="1:32" hidden="1" x14ac:dyDescent="0.3">
      <c r="A307">
        <f>A306+metadata!J306</f>
        <v>1766</v>
      </c>
      <c r="B307" t="str">
        <f>metadata!B307</f>
        <v>46-Sagamihara</v>
      </c>
      <c r="C307">
        <v>306</v>
      </c>
      <c r="D307" s="4" t="str">
        <f t="shared" si="8"/>
        <v>2-</v>
      </c>
      <c r="E307" t="str">
        <f>VLOOKUP($D307,metadata!$B$2:$S$451,2,FALSE)</f>
        <v>BRADSHAW, WE</v>
      </c>
      <c r="F307" t="str">
        <f>VLOOKUP($D307,metadata!$B$2:$S$451,3,FALSE)</f>
        <v>GEOGRAPHY OF PHOTOPERIODIC RESPONSE IN DIAPAUSING MOSQUITO</v>
      </c>
      <c r="G307" t="str">
        <f>VLOOKUP($D307,metadata!$B$2:$S$451,4,FALSE)</f>
        <v>10.1038/262384b0</v>
      </c>
      <c r="H307" t="str">
        <f>VLOOKUP($D307,metadata!$B$2:$S$451,5,FALSE)</f>
        <v>y-askfordata</v>
      </c>
      <c r="I307" t="str">
        <f>VLOOKUP($D307,metadata!$B$2:$S$451,6,FALSE)</f>
        <v>a</v>
      </c>
      <c r="J307" t="str">
        <f>VLOOKUP($D307,metadata!$B$2:$S$451,7,FALSE)</f>
        <v>i</v>
      </c>
      <c r="K307">
        <f>VLOOKUP($D307,metadata!$B$2:$S$451,8,FALSE)</f>
        <v>22</v>
      </c>
      <c r="L307">
        <f>VLOOKUP($D307,metadata!$B$2:$S$451,9,FALSE)</f>
        <v>16</v>
      </c>
      <c r="M307" t="str">
        <f>VLOOKUP($D307,metadata!$B$2:$S$451,10,FALSE)</f>
        <v/>
      </c>
      <c r="N307" t="str">
        <f>VLOOKUP($D307,metadata!$B$2:$S$451,11,FALSE)</f>
        <v>Wyeomyia smithii</v>
      </c>
      <c r="O307" t="str">
        <f>VLOOKUP($D307,metadata!$B$2:$S$451,12,FALSE)</f>
        <v>diptera</v>
      </c>
      <c r="P307" t="str">
        <f>VLOOKUP($D307,metadata!$B$2:$S$451,13,FALSE)</f>
        <v/>
      </c>
      <c r="Q307" t="str">
        <f>VLOOKUP($D307,metadata!$B$2:$S$451,14,FALSE)</f>
        <v/>
      </c>
      <c r="R307" t="str">
        <f>VLOOKUP($D307,metadata!$B$2:$S$451,15,FALSE)</f>
        <v/>
      </c>
      <c r="S307" t="str">
        <f>VLOOKUP($D307,metadata!$B$2:$S$451,16,FALSE)</f>
        <v/>
      </c>
      <c r="T307" t="str">
        <f>VLOOKUP($D307,metadata!$B$2:$S$451,17,FALSE)</f>
        <v/>
      </c>
      <c r="U307" t="str">
        <f>VLOOKUP($D307,metadata!$B$2:$S$451,18,FALSE)</f>
        <v/>
      </c>
      <c r="V307" t="str">
        <f>VLOOKUP($D307,metadata!$B$2:$Z$451,19,FALSE)</f>
        <v/>
      </c>
      <c r="W307" t="str">
        <f>VLOOKUP($D307,metadata!$B$2:$Z$451,20,FALSE)</f>
        <v/>
      </c>
      <c r="X307" t="str">
        <f>VLOOKUP($D307,metadata!$B$2:$Z$451,21,FALSE)</f>
        <v/>
      </c>
      <c r="Y307" t="str">
        <f>VLOOKUP($D307,metadata!$B$2:$Z$451,22,FALSE)</f>
        <v/>
      </c>
      <c r="Z307" t="str">
        <f>VLOOKUP($D307,metadata!$B$2:$Z$451,23,FALSE)</f>
        <v/>
      </c>
      <c r="AA307" t="str">
        <f>VLOOKUP($D307,metadata!$B$2:$Z$451,24,FALSE)</f>
        <v/>
      </c>
      <c r="AB307" t="str">
        <f>VLOOKUP($D307,metadata!$B$2:$Z$451,25,FALSE)</f>
        <v/>
      </c>
      <c r="AF307" t="str">
        <f t="shared" si="9"/>
        <v>NA</v>
      </c>
    </row>
    <row r="308" spans="1:32" hidden="1" x14ac:dyDescent="0.3">
      <c r="A308">
        <f>A307+metadata!J307</f>
        <v>1770</v>
      </c>
      <c r="B308" t="str">
        <f>metadata!B308</f>
        <v>47-Akita</v>
      </c>
      <c r="C308">
        <v>307</v>
      </c>
      <c r="D308" s="4" t="str">
        <f t="shared" si="8"/>
        <v>2-</v>
      </c>
      <c r="E308" t="str">
        <f>VLOOKUP($D308,metadata!$B$2:$S$451,2,FALSE)</f>
        <v>BRADSHAW, WE</v>
      </c>
      <c r="F308" t="str">
        <f>VLOOKUP($D308,metadata!$B$2:$S$451,3,FALSE)</f>
        <v>GEOGRAPHY OF PHOTOPERIODIC RESPONSE IN DIAPAUSING MOSQUITO</v>
      </c>
      <c r="G308" t="str">
        <f>VLOOKUP($D308,metadata!$B$2:$S$451,4,FALSE)</f>
        <v>10.1038/262384b0</v>
      </c>
      <c r="H308" t="str">
        <f>VLOOKUP($D308,metadata!$B$2:$S$451,5,FALSE)</f>
        <v>y-askfordata</v>
      </c>
      <c r="I308" t="str">
        <f>VLOOKUP($D308,metadata!$B$2:$S$451,6,FALSE)</f>
        <v>a</v>
      </c>
      <c r="J308" t="str">
        <f>VLOOKUP($D308,metadata!$B$2:$S$451,7,FALSE)</f>
        <v>i</v>
      </c>
      <c r="K308">
        <f>VLOOKUP($D308,metadata!$B$2:$S$451,8,FALSE)</f>
        <v>22</v>
      </c>
      <c r="L308">
        <f>VLOOKUP($D308,metadata!$B$2:$S$451,9,FALSE)</f>
        <v>16</v>
      </c>
      <c r="M308" t="str">
        <f>VLOOKUP($D308,metadata!$B$2:$S$451,10,FALSE)</f>
        <v/>
      </c>
      <c r="N308" t="str">
        <f>VLOOKUP($D308,metadata!$B$2:$S$451,11,FALSE)</f>
        <v>Wyeomyia smithii</v>
      </c>
      <c r="O308" t="str">
        <f>VLOOKUP($D308,metadata!$B$2:$S$451,12,FALSE)</f>
        <v>diptera</v>
      </c>
      <c r="P308" t="str">
        <f>VLOOKUP($D308,metadata!$B$2:$S$451,13,FALSE)</f>
        <v/>
      </c>
      <c r="Q308" t="str">
        <f>VLOOKUP($D308,metadata!$B$2:$S$451,14,FALSE)</f>
        <v/>
      </c>
      <c r="R308" t="str">
        <f>VLOOKUP($D308,metadata!$B$2:$S$451,15,FALSE)</f>
        <v/>
      </c>
      <c r="S308" t="str">
        <f>VLOOKUP($D308,metadata!$B$2:$S$451,16,FALSE)</f>
        <v/>
      </c>
      <c r="T308" t="str">
        <f>VLOOKUP($D308,metadata!$B$2:$S$451,17,FALSE)</f>
        <v/>
      </c>
      <c r="U308" t="str">
        <f>VLOOKUP($D308,metadata!$B$2:$S$451,18,FALSE)</f>
        <v/>
      </c>
      <c r="V308" t="str">
        <f>VLOOKUP($D308,metadata!$B$2:$Z$451,19,FALSE)</f>
        <v/>
      </c>
      <c r="W308" t="str">
        <f>VLOOKUP($D308,metadata!$B$2:$Z$451,20,FALSE)</f>
        <v/>
      </c>
      <c r="X308" t="str">
        <f>VLOOKUP($D308,metadata!$B$2:$Z$451,21,FALSE)</f>
        <v/>
      </c>
      <c r="Y308" t="str">
        <f>VLOOKUP($D308,metadata!$B$2:$Z$451,22,FALSE)</f>
        <v/>
      </c>
      <c r="Z308" t="str">
        <f>VLOOKUP($D308,metadata!$B$2:$Z$451,23,FALSE)</f>
        <v/>
      </c>
      <c r="AA308" t="str">
        <f>VLOOKUP($D308,metadata!$B$2:$Z$451,24,FALSE)</f>
        <v/>
      </c>
      <c r="AB308" t="str">
        <f>VLOOKUP($D308,metadata!$B$2:$Z$451,25,FALSE)</f>
        <v/>
      </c>
      <c r="AF308" t="str">
        <f t="shared" si="9"/>
        <v>NA</v>
      </c>
    </row>
    <row r="309" spans="1:32" hidden="1" x14ac:dyDescent="0.3">
      <c r="A309">
        <f>A308+metadata!J308</f>
        <v>1775</v>
      </c>
      <c r="B309" t="str">
        <f>metadata!B309</f>
        <v>47- Ayabe</v>
      </c>
      <c r="C309">
        <v>308</v>
      </c>
      <c r="D309" s="4" t="str">
        <f t="shared" si="8"/>
        <v>2-</v>
      </c>
      <c r="E309" t="str">
        <f>VLOOKUP($D309,metadata!$B$2:$S$451,2,FALSE)</f>
        <v>BRADSHAW, WE</v>
      </c>
      <c r="F309" t="str">
        <f>VLOOKUP($D309,metadata!$B$2:$S$451,3,FALSE)</f>
        <v>GEOGRAPHY OF PHOTOPERIODIC RESPONSE IN DIAPAUSING MOSQUITO</v>
      </c>
      <c r="G309" t="str">
        <f>VLOOKUP($D309,metadata!$B$2:$S$451,4,FALSE)</f>
        <v>10.1038/262384b0</v>
      </c>
      <c r="H309" t="str">
        <f>VLOOKUP($D309,metadata!$B$2:$S$451,5,FALSE)</f>
        <v>y-askfordata</v>
      </c>
      <c r="I309" t="str">
        <f>VLOOKUP($D309,metadata!$B$2:$S$451,6,FALSE)</f>
        <v>a</v>
      </c>
      <c r="J309" t="str">
        <f>VLOOKUP($D309,metadata!$B$2:$S$451,7,FALSE)</f>
        <v>i</v>
      </c>
      <c r="K309">
        <f>VLOOKUP($D309,metadata!$B$2:$S$451,8,FALSE)</f>
        <v>22</v>
      </c>
      <c r="L309">
        <f>VLOOKUP($D309,metadata!$B$2:$S$451,9,FALSE)</f>
        <v>16</v>
      </c>
      <c r="M309" t="str">
        <f>VLOOKUP($D309,metadata!$B$2:$S$451,10,FALSE)</f>
        <v/>
      </c>
      <c r="N309" t="str">
        <f>VLOOKUP($D309,metadata!$B$2:$S$451,11,FALSE)</f>
        <v>Wyeomyia smithii</v>
      </c>
      <c r="O309" t="str">
        <f>VLOOKUP($D309,metadata!$B$2:$S$451,12,FALSE)</f>
        <v>diptera</v>
      </c>
      <c r="P309" t="str">
        <f>VLOOKUP($D309,metadata!$B$2:$S$451,13,FALSE)</f>
        <v/>
      </c>
      <c r="Q309" t="str">
        <f>VLOOKUP($D309,metadata!$B$2:$S$451,14,FALSE)</f>
        <v/>
      </c>
      <c r="R309" t="str">
        <f>VLOOKUP($D309,metadata!$B$2:$S$451,15,FALSE)</f>
        <v/>
      </c>
      <c r="S309" t="str">
        <f>VLOOKUP($D309,metadata!$B$2:$S$451,16,FALSE)</f>
        <v/>
      </c>
      <c r="T309" t="str">
        <f>VLOOKUP($D309,metadata!$B$2:$S$451,17,FALSE)</f>
        <v/>
      </c>
      <c r="U309" t="str">
        <f>VLOOKUP($D309,metadata!$B$2:$S$451,18,FALSE)</f>
        <v/>
      </c>
      <c r="V309" t="str">
        <f>VLOOKUP($D309,metadata!$B$2:$Z$451,19,FALSE)</f>
        <v/>
      </c>
      <c r="W309" t="str">
        <f>VLOOKUP($D309,metadata!$B$2:$Z$451,20,FALSE)</f>
        <v/>
      </c>
      <c r="X309" t="str">
        <f>VLOOKUP($D309,metadata!$B$2:$Z$451,21,FALSE)</f>
        <v/>
      </c>
      <c r="Y309" t="str">
        <f>VLOOKUP($D309,metadata!$B$2:$Z$451,22,FALSE)</f>
        <v/>
      </c>
      <c r="Z309" t="str">
        <f>VLOOKUP($D309,metadata!$B$2:$Z$451,23,FALSE)</f>
        <v/>
      </c>
      <c r="AA309" t="str">
        <f>VLOOKUP($D309,metadata!$B$2:$Z$451,24,FALSE)</f>
        <v/>
      </c>
      <c r="AB309" t="str">
        <f>VLOOKUP($D309,metadata!$B$2:$Z$451,25,FALSE)</f>
        <v/>
      </c>
      <c r="AF309" t="str">
        <f t="shared" si="9"/>
        <v>NA</v>
      </c>
    </row>
    <row r="310" spans="1:32" hidden="1" x14ac:dyDescent="0.3">
      <c r="A310">
        <f>A309+metadata!J309</f>
        <v>1780</v>
      </c>
      <c r="B310" t="str">
        <f>metadata!B310</f>
        <v>47- Ino</v>
      </c>
      <c r="C310">
        <v>309</v>
      </c>
      <c r="D310" s="4" t="str">
        <f t="shared" si="8"/>
        <v>2-</v>
      </c>
      <c r="E310" t="str">
        <f>VLOOKUP($D310,metadata!$B$2:$S$451,2,FALSE)</f>
        <v>BRADSHAW, WE</v>
      </c>
      <c r="F310" t="str">
        <f>VLOOKUP($D310,metadata!$B$2:$S$451,3,FALSE)</f>
        <v>GEOGRAPHY OF PHOTOPERIODIC RESPONSE IN DIAPAUSING MOSQUITO</v>
      </c>
      <c r="G310" t="str">
        <f>VLOOKUP($D310,metadata!$B$2:$S$451,4,FALSE)</f>
        <v>10.1038/262384b0</v>
      </c>
      <c r="H310" t="str">
        <f>VLOOKUP($D310,metadata!$B$2:$S$451,5,FALSE)</f>
        <v>y-askfordata</v>
      </c>
      <c r="I310" t="str">
        <f>VLOOKUP($D310,metadata!$B$2:$S$451,6,FALSE)</f>
        <v>a</v>
      </c>
      <c r="J310" t="str">
        <f>VLOOKUP($D310,metadata!$B$2:$S$451,7,FALSE)</f>
        <v>i</v>
      </c>
      <c r="K310">
        <f>VLOOKUP($D310,metadata!$B$2:$S$451,8,FALSE)</f>
        <v>22</v>
      </c>
      <c r="L310">
        <f>VLOOKUP($D310,metadata!$B$2:$S$451,9,FALSE)</f>
        <v>16</v>
      </c>
      <c r="M310" t="str">
        <f>VLOOKUP($D310,metadata!$B$2:$S$451,10,FALSE)</f>
        <v/>
      </c>
      <c r="N310" t="str">
        <f>VLOOKUP($D310,metadata!$B$2:$S$451,11,FALSE)</f>
        <v>Wyeomyia smithii</v>
      </c>
      <c r="O310" t="str">
        <f>VLOOKUP($D310,metadata!$B$2:$S$451,12,FALSE)</f>
        <v>diptera</v>
      </c>
      <c r="P310" t="str">
        <f>VLOOKUP($D310,metadata!$B$2:$S$451,13,FALSE)</f>
        <v/>
      </c>
      <c r="Q310" t="str">
        <f>VLOOKUP($D310,metadata!$B$2:$S$451,14,FALSE)</f>
        <v/>
      </c>
      <c r="R310" t="str">
        <f>VLOOKUP($D310,metadata!$B$2:$S$451,15,FALSE)</f>
        <v/>
      </c>
      <c r="S310" t="str">
        <f>VLOOKUP($D310,metadata!$B$2:$S$451,16,FALSE)</f>
        <v/>
      </c>
      <c r="T310" t="str">
        <f>VLOOKUP($D310,metadata!$B$2:$S$451,17,FALSE)</f>
        <v/>
      </c>
      <c r="U310" t="str">
        <f>VLOOKUP($D310,metadata!$B$2:$S$451,18,FALSE)</f>
        <v/>
      </c>
      <c r="V310" t="str">
        <f>VLOOKUP($D310,metadata!$B$2:$Z$451,19,FALSE)</f>
        <v/>
      </c>
      <c r="W310" t="str">
        <f>VLOOKUP($D310,metadata!$B$2:$Z$451,20,FALSE)</f>
        <v/>
      </c>
      <c r="X310" t="str">
        <f>VLOOKUP($D310,metadata!$B$2:$Z$451,21,FALSE)</f>
        <v/>
      </c>
      <c r="Y310" t="str">
        <f>VLOOKUP($D310,metadata!$B$2:$Z$451,22,FALSE)</f>
        <v/>
      </c>
      <c r="Z310" t="str">
        <f>VLOOKUP($D310,metadata!$B$2:$Z$451,23,FALSE)</f>
        <v/>
      </c>
      <c r="AA310" t="str">
        <f>VLOOKUP($D310,metadata!$B$2:$Z$451,24,FALSE)</f>
        <v/>
      </c>
      <c r="AB310" t="str">
        <f>VLOOKUP($D310,metadata!$B$2:$Z$451,25,FALSE)</f>
        <v/>
      </c>
      <c r="AF310" t="str">
        <f t="shared" si="9"/>
        <v>NA</v>
      </c>
    </row>
    <row r="311" spans="1:32" hidden="1" x14ac:dyDescent="0.3">
      <c r="A311">
        <f>A310+metadata!J310</f>
        <v>1785</v>
      </c>
      <c r="B311" t="str">
        <f>metadata!B311</f>
        <v>47- Naze</v>
      </c>
      <c r="C311">
        <v>310</v>
      </c>
      <c r="D311" s="4" t="str">
        <f t="shared" si="8"/>
        <v>2-</v>
      </c>
      <c r="E311" t="str">
        <f>VLOOKUP($D311,metadata!$B$2:$S$451,2,FALSE)</f>
        <v>BRADSHAW, WE</v>
      </c>
      <c r="F311" t="str">
        <f>VLOOKUP($D311,metadata!$B$2:$S$451,3,FALSE)</f>
        <v>GEOGRAPHY OF PHOTOPERIODIC RESPONSE IN DIAPAUSING MOSQUITO</v>
      </c>
      <c r="G311" t="str">
        <f>VLOOKUP($D311,metadata!$B$2:$S$451,4,FALSE)</f>
        <v>10.1038/262384b0</v>
      </c>
      <c r="H311" t="str">
        <f>VLOOKUP($D311,metadata!$B$2:$S$451,5,FALSE)</f>
        <v>y-askfordata</v>
      </c>
      <c r="I311" t="str">
        <f>VLOOKUP($D311,metadata!$B$2:$S$451,6,FALSE)</f>
        <v>a</v>
      </c>
      <c r="J311" t="str">
        <f>VLOOKUP($D311,metadata!$B$2:$S$451,7,FALSE)</f>
        <v>i</v>
      </c>
      <c r="K311">
        <f>VLOOKUP($D311,metadata!$B$2:$S$451,8,FALSE)</f>
        <v>22</v>
      </c>
      <c r="L311">
        <f>VLOOKUP($D311,metadata!$B$2:$S$451,9,FALSE)</f>
        <v>16</v>
      </c>
      <c r="M311" t="str">
        <f>VLOOKUP($D311,metadata!$B$2:$S$451,10,FALSE)</f>
        <v/>
      </c>
      <c r="N311" t="str">
        <f>VLOOKUP($D311,metadata!$B$2:$S$451,11,FALSE)</f>
        <v>Wyeomyia smithii</v>
      </c>
      <c r="O311" t="str">
        <f>VLOOKUP($D311,metadata!$B$2:$S$451,12,FALSE)</f>
        <v>diptera</v>
      </c>
      <c r="P311" t="str">
        <f>VLOOKUP($D311,metadata!$B$2:$S$451,13,FALSE)</f>
        <v/>
      </c>
      <c r="Q311" t="str">
        <f>VLOOKUP($D311,metadata!$B$2:$S$451,14,FALSE)</f>
        <v/>
      </c>
      <c r="R311" t="str">
        <f>VLOOKUP($D311,metadata!$B$2:$S$451,15,FALSE)</f>
        <v/>
      </c>
      <c r="S311" t="str">
        <f>VLOOKUP($D311,metadata!$B$2:$S$451,16,FALSE)</f>
        <v/>
      </c>
      <c r="T311" t="str">
        <f>VLOOKUP($D311,metadata!$B$2:$S$451,17,FALSE)</f>
        <v/>
      </c>
      <c r="U311" t="str">
        <f>VLOOKUP($D311,metadata!$B$2:$S$451,18,FALSE)</f>
        <v/>
      </c>
      <c r="V311" t="str">
        <f>VLOOKUP($D311,metadata!$B$2:$Z$451,19,FALSE)</f>
        <v/>
      </c>
      <c r="W311" t="str">
        <f>VLOOKUP($D311,metadata!$B$2:$Z$451,20,FALSE)</f>
        <v/>
      </c>
      <c r="X311" t="str">
        <f>VLOOKUP($D311,metadata!$B$2:$Z$451,21,FALSE)</f>
        <v/>
      </c>
      <c r="Y311" t="str">
        <f>VLOOKUP($D311,metadata!$B$2:$Z$451,22,FALSE)</f>
        <v/>
      </c>
      <c r="Z311" t="str">
        <f>VLOOKUP($D311,metadata!$B$2:$Z$451,23,FALSE)</f>
        <v/>
      </c>
      <c r="AA311" t="str">
        <f>VLOOKUP($D311,metadata!$B$2:$Z$451,24,FALSE)</f>
        <v/>
      </c>
      <c r="AB311" t="str">
        <f>VLOOKUP($D311,metadata!$B$2:$Z$451,25,FALSE)</f>
        <v/>
      </c>
      <c r="AF311" t="str">
        <f t="shared" si="9"/>
        <v>NA</v>
      </c>
    </row>
    <row r="312" spans="1:32" hidden="1" x14ac:dyDescent="0.3">
      <c r="A312">
        <f>A311+metadata!J311</f>
        <v>1790</v>
      </c>
      <c r="B312" t="str">
        <f>metadata!B312</f>
        <v>48- UNDERCIV</v>
      </c>
      <c r="C312">
        <v>311</v>
      </c>
      <c r="D312" s="4" t="str">
        <f t="shared" si="8"/>
        <v>2-</v>
      </c>
      <c r="E312" t="str">
        <f>VLOOKUP($D312,metadata!$B$2:$S$451,2,FALSE)</f>
        <v>BRADSHAW, WE</v>
      </c>
      <c r="F312" t="str">
        <f>VLOOKUP($D312,metadata!$B$2:$S$451,3,FALSE)</f>
        <v>GEOGRAPHY OF PHOTOPERIODIC RESPONSE IN DIAPAUSING MOSQUITO</v>
      </c>
      <c r="G312" t="str">
        <f>VLOOKUP($D312,metadata!$B$2:$S$451,4,FALSE)</f>
        <v>10.1038/262384b0</v>
      </c>
      <c r="H312" t="str">
        <f>VLOOKUP($D312,metadata!$B$2:$S$451,5,FALSE)</f>
        <v>y-askfordata</v>
      </c>
      <c r="I312" t="str">
        <f>VLOOKUP($D312,metadata!$B$2:$S$451,6,FALSE)</f>
        <v>a</v>
      </c>
      <c r="J312" t="str">
        <f>VLOOKUP($D312,metadata!$B$2:$S$451,7,FALSE)</f>
        <v>i</v>
      </c>
      <c r="K312">
        <f>VLOOKUP($D312,metadata!$B$2:$S$451,8,FALSE)</f>
        <v>22</v>
      </c>
      <c r="L312">
        <f>VLOOKUP($D312,metadata!$B$2:$S$451,9,FALSE)</f>
        <v>16</v>
      </c>
      <c r="M312" t="str">
        <f>VLOOKUP($D312,metadata!$B$2:$S$451,10,FALSE)</f>
        <v/>
      </c>
      <c r="N312" t="str">
        <f>VLOOKUP($D312,metadata!$B$2:$S$451,11,FALSE)</f>
        <v>Wyeomyia smithii</v>
      </c>
      <c r="O312" t="str">
        <f>VLOOKUP($D312,metadata!$B$2:$S$451,12,FALSE)</f>
        <v>diptera</v>
      </c>
      <c r="P312" t="str">
        <f>VLOOKUP($D312,metadata!$B$2:$S$451,13,FALSE)</f>
        <v/>
      </c>
      <c r="Q312" t="str">
        <f>VLOOKUP($D312,metadata!$B$2:$S$451,14,FALSE)</f>
        <v/>
      </c>
      <c r="R312" t="str">
        <f>VLOOKUP($D312,metadata!$B$2:$S$451,15,FALSE)</f>
        <v/>
      </c>
      <c r="S312" t="str">
        <f>VLOOKUP($D312,metadata!$B$2:$S$451,16,FALSE)</f>
        <v/>
      </c>
      <c r="T312" t="str">
        <f>VLOOKUP($D312,metadata!$B$2:$S$451,17,FALSE)</f>
        <v/>
      </c>
      <c r="U312" t="str">
        <f>VLOOKUP($D312,metadata!$B$2:$S$451,18,FALSE)</f>
        <v/>
      </c>
      <c r="V312" t="str">
        <f>VLOOKUP($D312,metadata!$B$2:$Z$451,19,FALSE)</f>
        <v/>
      </c>
      <c r="W312" t="str">
        <f>VLOOKUP($D312,metadata!$B$2:$Z$451,20,FALSE)</f>
        <v/>
      </c>
      <c r="X312" t="str">
        <f>VLOOKUP($D312,metadata!$B$2:$Z$451,21,FALSE)</f>
        <v/>
      </c>
      <c r="Y312" t="str">
        <f>VLOOKUP($D312,metadata!$B$2:$Z$451,22,FALSE)</f>
        <v/>
      </c>
      <c r="Z312" t="str">
        <f>VLOOKUP($D312,metadata!$B$2:$Z$451,23,FALSE)</f>
        <v/>
      </c>
      <c r="AA312" t="str">
        <f>VLOOKUP($D312,metadata!$B$2:$Z$451,24,FALSE)</f>
        <v/>
      </c>
      <c r="AB312" t="str">
        <f>VLOOKUP($D312,metadata!$B$2:$Z$451,25,FALSE)</f>
        <v/>
      </c>
      <c r="AF312" t="str">
        <f t="shared" si="9"/>
        <v>NA</v>
      </c>
    </row>
    <row r="313" spans="1:32" hidden="1" x14ac:dyDescent="0.3">
      <c r="A313">
        <f>A312+metadata!J312</f>
        <v>1799</v>
      </c>
      <c r="B313" t="str">
        <f>metadata!B313</f>
        <v>48- ORONOIII</v>
      </c>
      <c r="C313">
        <v>312</v>
      </c>
      <c r="D313" s="4" t="str">
        <f t="shared" si="8"/>
        <v>2-</v>
      </c>
      <c r="E313" t="str">
        <f>VLOOKUP($D313,metadata!$B$2:$S$451,2,FALSE)</f>
        <v>BRADSHAW, WE</v>
      </c>
      <c r="F313" t="str">
        <f>VLOOKUP($D313,metadata!$B$2:$S$451,3,FALSE)</f>
        <v>GEOGRAPHY OF PHOTOPERIODIC RESPONSE IN DIAPAUSING MOSQUITO</v>
      </c>
      <c r="G313" t="str">
        <f>VLOOKUP($D313,metadata!$B$2:$S$451,4,FALSE)</f>
        <v>10.1038/262384b0</v>
      </c>
      <c r="H313" t="str">
        <f>VLOOKUP($D313,metadata!$B$2:$S$451,5,FALSE)</f>
        <v>y-askfordata</v>
      </c>
      <c r="I313" t="str">
        <f>VLOOKUP($D313,metadata!$B$2:$S$451,6,FALSE)</f>
        <v>a</v>
      </c>
      <c r="J313" t="str">
        <f>VLOOKUP($D313,metadata!$B$2:$S$451,7,FALSE)</f>
        <v>i</v>
      </c>
      <c r="K313">
        <f>VLOOKUP($D313,metadata!$B$2:$S$451,8,FALSE)</f>
        <v>22</v>
      </c>
      <c r="L313">
        <f>VLOOKUP($D313,metadata!$B$2:$S$451,9,FALSE)</f>
        <v>16</v>
      </c>
      <c r="M313" t="str">
        <f>VLOOKUP($D313,metadata!$B$2:$S$451,10,FALSE)</f>
        <v/>
      </c>
      <c r="N313" t="str">
        <f>VLOOKUP($D313,metadata!$B$2:$S$451,11,FALSE)</f>
        <v>Wyeomyia smithii</v>
      </c>
      <c r="O313" t="str">
        <f>VLOOKUP($D313,metadata!$B$2:$S$451,12,FALSE)</f>
        <v>diptera</v>
      </c>
      <c r="P313" t="str">
        <f>VLOOKUP($D313,metadata!$B$2:$S$451,13,FALSE)</f>
        <v/>
      </c>
      <c r="Q313" t="str">
        <f>VLOOKUP($D313,metadata!$B$2:$S$451,14,FALSE)</f>
        <v/>
      </c>
      <c r="R313" t="str">
        <f>VLOOKUP($D313,metadata!$B$2:$S$451,15,FALSE)</f>
        <v/>
      </c>
      <c r="S313" t="str">
        <f>VLOOKUP($D313,metadata!$B$2:$S$451,16,FALSE)</f>
        <v/>
      </c>
      <c r="T313" t="str">
        <f>VLOOKUP($D313,metadata!$B$2:$S$451,17,FALSE)</f>
        <v/>
      </c>
      <c r="U313" t="str">
        <f>VLOOKUP($D313,metadata!$B$2:$S$451,18,FALSE)</f>
        <v/>
      </c>
      <c r="V313" t="str">
        <f>VLOOKUP($D313,metadata!$B$2:$Z$451,19,FALSE)</f>
        <v/>
      </c>
      <c r="W313" t="str">
        <f>VLOOKUP($D313,metadata!$B$2:$Z$451,20,FALSE)</f>
        <v/>
      </c>
      <c r="X313" t="str">
        <f>VLOOKUP($D313,metadata!$B$2:$Z$451,21,FALSE)</f>
        <v/>
      </c>
      <c r="Y313" t="str">
        <f>VLOOKUP($D313,metadata!$B$2:$Z$451,22,FALSE)</f>
        <v/>
      </c>
      <c r="Z313" t="str">
        <f>VLOOKUP($D313,metadata!$B$2:$Z$451,23,FALSE)</f>
        <v/>
      </c>
      <c r="AA313" t="str">
        <f>VLOOKUP($D313,metadata!$B$2:$Z$451,24,FALSE)</f>
        <v/>
      </c>
      <c r="AB313" t="str">
        <f>VLOOKUP($D313,metadata!$B$2:$Z$451,25,FALSE)</f>
        <v/>
      </c>
      <c r="AF313" t="str">
        <f t="shared" si="9"/>
        <v>NA</v>
      </c>
    </row>
    <row r="314" spans="1:32" hidden="1" x14ac:dyDescent="0.3">
      <c r="A314">
        <f>A313+metadata!J313</f>
        <v>1809</v>
      </c>
      <c r="B314" t="str">
        <f>metadata!B314</f>
        <v>48- KRAMERI</v>
      </c>
      <c r="C314">
        <v>313</v>
      </c>
      <c r="D314" s="4" t="str">
        <f t="shared" si="8"/>
        <v>2-</v>
      </c>
      <c r="E314" t="str">
        <f>VLOOKUP($D314,metadata!$B$2:$S$451,2,FALSE)</f>
        <v>BRADSHAW, WE</v>
      </c>
      <c r="F314" t="str">
        <f>VLOOKUP($D314,metadata!$B$2:$S$451,3,FALSE)</f>
        <v>GEOGRAPHY OF PHOTOPERIODIC RESPONSE IN DIAPAUSING MOSQUITO</v>
      </c>
      <c r="G314" t="str">
        <f>VLOOKUP($D314,metadata!$B$2:$S$451,4,FALSE)</f>
        <v>10.1038/262384b0</v>
      </c>
      <c r="H314" t="str">
        <f>VLOOKUP($D314,metadata!$B$2:$S$451,5,FALSE)</f>
        <v>y-askfordata</v>
      </c>
      <c r="I314" t="str">
        <f>VLOOKUP($D314,metadata!$B$2:$S$451,6,FALSE)</f>
        <v>a</v>
      </c>
      <c r="J314" t="str">
        <f>VLOOKUP($D314,metadata!$B$2:$S$451,7,FALSE)</f>
        <v>i</v>
      </c>
      <c r="K314">
        <f>VLOOKUP($D314,metadata!$B$2:$S$451,8,FALSE)</f>
        <v>22</v>
      </c>
      <c r="L314">
        <f>VLOOKUP($D314,metadata!$B$2:$S$451,9,FALSE)</f>
        <v>16</v>
      </c>
      <c r="M314" t="str">
        <f>VLOOKUP($D314,metadata!$B$2:$S$451,10,FALSE)</f>
        <v/>
      </c>
      <c r="N314" t="str">
        <f>VLOOKUP($D314,metadata!$B$2:$S$451,11,FALSE)</f>
        <v>Wyeomyia smithii</v>
      </c>
      <c r="O314" t="str">
        <f>VLOOKUP($D314,metadata!$B$2:$S$451,12,FALSE)</f>
        <v>diptera</v>
      </c>
      <c r="P314" t="str">
        <f>VLOOKUP($D314,metadata!$B$2:$S$451,13,FALSE)</f>
        <v/>
      </c>
      <c r="Q314" t="str">
        <f>VLOOKUP($D314,metadata!$B$2:$S$451,14,FALSE)</f>
        <v/>
      </c>
      <c r="R314" t="str">
        <f>VLOOKUP($D314,metadata!$B$2:$S$451,15,FALSE)</f>
        <v/>
      </c>
      <c r="S314" t="str">
        <f>VLOOKUP($D314,metadata!$B$2:$S$451,16,FALSE)</f>
        <v/>
      </c>
      <c r="T314" t="str">
        <f>VLOOKUP($D314,metadata!$B$2:$S$451,17,FALSE)</f>
        <v/>
      </c>
      <c r="U314" t="str">
        <f>VLOOKUP($D314,metadata!$B$2:$S$451,18,FALSE)</f>
        <v/>
      </c>
      <c r="V314" t="str">
        <f>VLOOKUP($D314,metadata!$B$2:$Z$451,19,FALSE)</f>
        <v/>
      </c>
      <c r="W314" t="str">
        <f>VLOOKUP($D314,metadata!$B$2:$Z$451,20,FALSE)</f>
        <v/>
      </c>
      <c r="X314" t="str">
        <f>VLOOKUP($D314,metadata!$B$2:$Z$451,21,FALSE)</f>
        <v/>
      </c>
      <c r="Y314" t="str">
        <f>VLOOKUP($D314,metadata!$B$2:$Z$451,22,FALSE)</f>
        <v/>
      </c>
      <c r="Z314" t="str">
        <f>VLOOKUP($D314,metadata!$B$2:$Z$451,23,FALSE)</f>
        <v/>
      </c>
      <c r="AA314" t="str">
        <f>VLOOKUP($D314,metadata!$B$2:$Z$451,24,FALSE)</f>
        <v/>
      </c>
      <c r="AB314" t="str">
        <f>VLOOKUP($D314,metadata!$B$2:$Z$451,25,FALSE)</f>
        <v/>
      </c>
      <c r="AF314" t="str">
        <f t="shared" si="9"/>
        <v>NA</v>
      </c>
    </row>
    <row r="315" spans="1:32" hidden="1" x14ac:dyDescent="0.3">
      <c r="A315">
        <f>A314+metadata!J314</f>
        <v>1819</v>
      </c>
      <c r="B315" t="str">
        <f>metadata!B315</f>
        <v>48- BURDETTE</v>
      </c>
      <c r="C315">
        <v>314</v>
      </c>
      <c r="D315" s="4" t="str">
        <f t="shared" si="8"/>
        <v>2-</v>
      </c>
      <c r="E315" t="str">
        <f>VLOOKUP($D315,metadata!$B$2:$S$451,2,FALSE)</f>
        <v>BRADSHAW, WE</v>
      </c>
      <c r="F315" t="str">
        <f>VLOOKUP($D315,metadata!$B$2:$S$451,3,FALSE)</f>
        <v>GEOGRAPHY OF PHOTOPERIODIC RESPONSE IN DIAPAUSING MOSQUITO</v>
      </c>
      <c r="G315" t="str">
        <f>VLOOKUP($D315,metadata!$B$2:$S$451,4,FALSE)</f>
        <v>10.1038/262384b0</v>
      </c>
      <c r="H315" t="str">
        <f>VLOOKUP($D315,metadata!$B$2:$S$451,5,FALSE)</f>
        <v>y-askfordata</v>
      </c>
      <c r="I315" t="str">
        <f>VLOOKUP($D315,metadata!$B$2:$S$451,6,FALSE)</f>
        <v>a</v>
      </c>
      <c r="J315" t="str">
        <f>VLOOKUP($D315,metadata!$B$2:$S$451,7,FALSE)</f>
        <v>i</v>
      </c>
      <c r="K315">
        <f>VLOOKUP($D315,metadata!$B$2:$S$451,8,FALSE)</f>
        <v>22</v>
      </c>
      <c r="L315">
        <f>VLOOKUP($D315,metadata!$B$2:$S$451,9,FALSE)</f>
        <v>16</v>
      </c>
      <c r="M315" t="str">
        <f>VLOOKUP($D315,metadata!$B$2:$S$451,10,FALSE)</f>
        <v/>
      </c>
      <c r="N315" t="str">
        <f>VLOOKUP($D315,metadata!$B$2:$S$451,11,FALSE)</f>
        <v>Wyeomyia smithii</v>
      </c>
      <c r="O315" t="str">
        <f>VLOOKUP($D315,metadata!$B$2:$S$451,12,FALSE)</f>
        <v>diptera</v>
      </c>
      <c r="P315" t="str">
        <f>VLOOKUP($D315,metadata!$B$2:$S$451,13,FALSE)</f>
        <v/>
      </c>
      <c r="Q315" t="str">
        <f>VLOOKUP($D315,metadata!$B$2:$S$451,14,FALSE)</f>
        <v/>
      </c>
      <c r="R315" t="str">
        <f>VLOOKUP($D315,metadata!$B$2:$S$451,15,FALSE)</f>
        <v/>
      </c>
      <c r="S315" t="str">
        <f>VLOOKUP($D315,metadata!$B$2:$S$451,16,FALSE)</f>
        <v/>
      </c>
      <c r="T315" t="str">
        <f>VLOOKUP($D315,metadata!$B$2:$S$451,17,FALSE)</f>
        <v/>
      </c>
      <c r="U315" t="str">
        <f>VLOOKUP($D315,metadata!$B$2:$S$451,18,FALSE)</f>
        <v/>
      </c>
      <c r="V315" t="str">
        <f>VLOOKUP($D315,metadata!$B$2:$Z$451,19,FALSE)</f>
        <v/>
      </c>
      <c r="W315" t="str">
        <f>VLOOKUP($D315,metadata!$B$2:$Z$451,20,FALSE)</f>
        <v/>
      </c>
      <c r="X315" t="str">
        <f>VLOOKUP($D315,metadata!$B$2:$Z$451,21,FALSE)</f>
        <v/>
      </c>
      <c r="Y315" t="str">
        <f>VLOOKUP($D315,metadata!$B$2:$Z$451,22,FALSE)</f>
        <v/>
      </c>
      <c r="Z315" t="str">
        <f>VLOOKUP($D315,metadata!$B$2:$Z$451,23,FALSE)</f>
        <v/>
      </c>
      <c r="AA315" t="str">
        <f>VLOOKUP($D315,metadata!$B$2:$Z$451,24,FALSE)</f>
        <v/>
      </c>
      <c r="AB315" t="str">
        <f>VLOOKUP($D315,metadata!$B$2:$Z$451,25,FALSE)</f>
        <v/>
      </c>
      <c r="AF315" t="str">
        <f t="shared" si="9"/>
        <v>NA</v>
      </c>
    </row>
    <row r="316" spans="1:32" hidden="1" x14ac:dyDescent="0.3">
      <c r="A316">
        <f>A315+metadata!J315</f>
        <v>1830</v>
      </c>
      <c r="B316" t="str">
        <f>metadata!B316</f>
        <v>48- TOPSY</v>
      </c>
      <c r="C316">
        <v>315</v>
      </c>
      <c r="D316" s="4" t="str">
        <f t="shared" si="8"/>
        <v>2-</v>
      </c>
      <c r="E316" t="str">
        <f>VLOOKUP($D316,metadata!$B$2:$S$451,2,FALSE)</f>
        <v>BRADSHAW, WE</v>
      </c>
      <c r="F316" t="str">
        <f>VLOOKUP($D316,metadata!$B$2:$S$451,3,FALSE)</f>
        <v>GEOGRAPHY OF PHOTOPERIODIC RESPONSE IN DIAPAUSING MOSQUITO</v>
      </c>
      <c r="G316" t="str">
        <f>VLOOKUP($D316,metadata!$B$2:$S$451,4,FALSE)</f>
        <v>10.1038/262384b0</v>
      </c>
      <c r="H316" t="str">
        <f>VLOOKUP($D316,metadata!$B$2:$S$451,5,FALSE)</f>
        <v>y-askfordata</v>
      </c>
      <c r="I316" t="str">
        <f>VLOOKUP($D316,metadata!$B$2:$S$451,6,FALSE)</f>
        <v>a</v>
      </c>
      <c r="J316" t="str">
        <f>VLOOKUP($D316,metadata!$B$2:$S$451,7,FALSE)</f>
        <v>i</v>
      </c>
      <c r="K316">
        <f>VLOOKUP($D316,metadata!$B$2:$S$451,8,FALSE)</f>
        <v>22</v>
      </c>
      <c r="L316">
        <f>VLOOKUP($D316,metadata!$B$2:$S$451,9,FALSE)</f>
        <v>16</v>
      </c>
      <c r="M316" t="str">
        <f>VLOOKUP($D316,metadata!$B$2:$S$451,10,FALSE)</f>
        <v/>
      </c>
      <c r="N316" t="str">
        <f>VLOOKUP($D316,metadata!$B$2:$S$451,11,FALSE)</f>
        <v>Wyeomyia smithii</v>
      </c>
      <c r="O316" t="str">
        <f>VLOOKUP($D316,metadata!$B$2:$S$451,12,FALSE)</f>
        <v>diptera</v>
      </c>
      <c r="P316" t="str">
        <f>VLOOKUP($D316,metadata!$B$2:$S$451,13,FALSE)</f>
        <v/>
      </c>
      <c r="Q316" t="str">
        <f>VLOOKUP($D316,metadata!$B$2:$S$451,14,FALSE)</f>
        <v/>
      </c>
      <c r="R316" t="str">
        <f>VLOOKUP($D316,metadata!$B$2:$S$451,15,FALSE)</f>
        <v/>
      </c>
      <c r="S316" t="str">
        <f>VLOOKUP($D316,metadata!$B$2:$S$451,16,FALSE)</f>
        <v/>
      </c>
      <c r="T316" t="str">
        <f>VLOOKUP($D316,metadata!$B$2:$S$451,17,FALSE)</f>
        <v/>
      </c>
      <c r="U316" t="str">
        <f>VLOOKUP($D316,metadata!$B$2:$S$451,18,FALSE)</f>
        <v/>
      </c>
      <c r="V316" t="str">
        <f>VLOOKUP($D316,metadata!$B$2:$Z$451,19,FALSE)</f>
        <v/>
      </c>
      <c r="W316" t="str">
        <f>VLOOKUP($D316,metadata!$B$2:$Z$451,20,FALSE)</f>
        <v/>
      </c>
      <c r="X316" t="str">
        <f>VLOOKUP($D316,metadata!$B$2:$Z$451,21,FALSE)</f>
        <v/>
      </c>
      <c r="Y316" t="str">
        <f>VLOOKUP($D316,metadata!$B$2:$Z$451,22,FALSE)</f>
        <v/>
      </c>
      <c r="Z316" t="str">
        <f>VLOOKUP($D316,metadata!$B$2:$Z$451,23,FALSE)</f>
        <v/>
      </c>
      <c r="AA316" t="str">
        <f>VLOOKUP($D316,metadata!$B$2:$Z$451,24,FALSE)</f>
        <v/>
      </c>
      <c r="AB316" t="str">
        <f>VLOOKUP($D316,metadata!$B$2:$Z$451,25,FALSE)</f>
        <v/>
      </c>
      <c r="AF316" t="str">
        <f t="shared" si="9"/>
        <v>NA</v>
      </c>
    </row>
    <row r="317" spans="1:32" hidden="1" x14ac:dyDescent="0.3">
      <c r="A317">
        <f>A316+metadata!J316</f>
        <v>1840</v>
      </c>
      <c r="B317" t="str">
        <f>metadata!B317</f>
        <v>48- WALTON</v>
      </c>
      <c r="C317">
        <v>316</v>
      </c>
      <c r="D317" s="4" t="str">
        <f t="shared" si="8"/>
        <v>2-</v>
      </c>
      <c r="E317" t="str">
        <f>VLOOKUP($D317,metadata!$B$2:$S$451,2,FALSE)</f>
        <v>BRADSHAW, WE</v>
      </c>
      <c r="F317" t="str">
        <f>VLOOKUP($D317,metadata!$B$2:$S$451,3,FALSE)</f>
        <v>GEOGRAPHY OF PHOTOPERIODIC RESPONSE IN DIAPAUSING MOSQUITO</v>
      </c>
      <c r="G317" t="str">
        <f>VLOOKUP($D317,metadata!$B$2:$S$451,4,FALSE)</f>
        <v>10.1038/262384b0</v>
      </c>
      <c r="H317" t="str">
        <f>VLOOKUP($D317,metadata!$B$2:$S$451,5,FALSE)</f>
        <v>y-askfordata</v>
      </c>
      <c r="I317" t="str">
        <f>VLOOKUP($D317,metadata!$B$2:$S$451,6,FALSE)</f>
        <v>a</v>
      </c>
      <c r="J317" t="str">
        <f>VLOOKUP($D317,metadata!$B$2:$S$451,7,FALSE)</f>
        <v>i</v>
      </c>
      <c r="K317">
        <f>VLOOKUP($D317,metadata!$B$2:$S$451,8,FALSE)</f>
        <v>22</v>
      </c>
      <c r="L317">
        <f>VLOOKUP($D317,metadata!$B$2:$S$451,9,FALSE)</f>
        <v>16</v>
      </c>
      <c r="M317" t="str">
        <f>VLOOKUP($D317,metadata!$B$2:$S$451,10,FALSE)</f>
        <v/>
      </c>
      <c r="N317" t="str">
        <f>VLOOKUP($D317,metadata!$B$2:$S$451,11,FALSE)</f>
        <v>Wyeomyia smithii</v>
      </c>
      <c r="O317" t="str">
        <f>VLOOKUP($D317,metadata!$B$2:$S$451,12,FALSE)</f>
        <v>diptera</v>
      </c>
      <c r="P317" t="str">
        <f>VLOOKUP($D317,metadata!$B$2:$S$451,13,FALSE)</f>
        <v/>
      </c>
      <c r="Q317" t="str">
        <f>VLOOKUP($D317,metadata!$B$2:$S$451,14,FALSE)</f>
        <v/>
      </c>
      <c r="R317" t="str">
        <f>VLOOKUP($D317,metadata!$B$2:$S$451,15,FALSE)</f>
        <v/>
      </c>
      <c r="S317" t="str">
        <f>VLOOKUP($D317,metadata!$B$2:$S$451,16,FALSE)</f>
        <v/>
      </c>
      <c r="T317" t="str">
        <f>VLOOKUP($D317,metadata!$B$2:$S$451,17,FALSE)</f>
        <v/>
      </c>
      <c r="U317" t="str">
        <f>VLOOKUP($D317,metadata!$B$2:$S$451,18,FALSE)</f>
        <v/>
      </c>
      <c r="V317" t="str">
        <f>VLOOKUP($D317,metadata!$B$2:$Z$451,19,FALSE)</f>
        <v/>
      </c>
      <c r="W317" t="str">
        <f>VLOOKUP($D317,metadata!$B$2:$Z$451,20,FALSE)</f>
        <v/>
      </c>
      <c r="X317" t="str">
        <f>VLOOKUP($D317,metadata!$B$2:$Z$451,21,FALSE)</f>
        <v/>
      </c>
      <c r="Y317" t="str">
        <f>VLOOKUP($D317,metadata!$B$2:$Z$451,22,FALSE)</f>
        <v/>
      </c>
      <c r="Z317" t="str">
        <f>VLOOKUP($D317,metadata!$B$2:$Z$451,23,FALSE)</f>
        <v/>
      </c>
      <c r="AA317" t="str">
        <f>VLOOKUP($D317,metadata!$B$2:$Z$451,24,FALSE)</f>
        <v/>
      </c>
      <c r="AB317" t="str">
        <f>VLOOKUP($D317,metadata!$B$2:$Z$451,25,FALSE)</f>
        <v/>
      </c>
      <c r="AF317" t="str">
        <f t="shared" si="9"/>
        <v>NA</v>
      </c>
    </row>
    <row r="318" spans="1:32" hidden="1" x14ac:dyDescent="0.3">
      <c r="A318">
        <f>A317+metadata!J317</f>
        <v>1849</v>
      </c>
      <c r="B318" t="str">
        <f>metadata!B318</f>
        <v>48- Alabama</v>
      </c>
      <c r="C318">
        <v>317</v>
      </c>
      <c r="D318" s="4" t="str">
        <f t="shared" si="8"/>
        <v>2-</v>
      </c>
      <c r="E318" t="str">
        <f>VLOOKUP($D318,metadata!$B$2:$S$451,2,FALSE)</f>
        <v>BRADSHAW, WE</v>
      </c>
      <c r="F318" t="str">
        <f>VLOOKUP($D318,metadata!$B$2:$S$451,3,FALSE)</f>
        <v>GEOGRAPHY OF PHOTOPERIODIC RESPONSE IN DIAPAUSING MOSQUITO</v>
      </c>
      <c r="G318" t="str">
        <f>VLOOKUP($D318,metadata!$B$2:$S$451,4,FALSE)</f>
        <v>10.1038/262384b0</v>
      </c>
      <c r="H318" t="str">
        <f>VLOOKUP($D318,metadata!$B$2:$S$451,5,FALSE)</f>
        <v>y-askfordata</v>
      </c>
      <c r="I318" t="str">
        <f>VLOOKUP($D318,metadata!$B$2:$S$451,6,FALSE)</f>
        <v>a</v>
      </c>
      <c r="J318" t="str">
        <f>VLOOKUP($D318,metadata!$B$2:$S$451,7,FALSE)</f>
        <v>i</v>
      </c>
      <c r="K318">
        <f>VLOOKUP($D318,metadata!$B$2:$S$451,8,FALSE)</f>
        <v>22</v>
      </c>
      <c r="L318">
        <f>VLOOKUP($D318,metadata!$B$2:$S$451,9,FALSE)</f>
        <v>16</v>
      </c>
      <c r="M318" t="str">
        <f>VLOOKUP($D318,metadata!$B$2:$S$451,10,FALSE)</f>
        <v/>
      </c>
      <c r="N318" t="str">
        <f>VLOOKUP($D318,metadata!$B$2:$S$451,11,FALSE)</f>
        <v>Wyeomyia smithii</v>
      </c>
      <c r="O318" t="str">
        <f>VLOOKUP($D318,metadata!$B$2:$S$451,12,FALSE)</f>
        <v>diptera</v>
      </c>
      <c r="P318" t="str">
        <f>VLOOKUP($D318,metadata!$B$2:$S$451,13,FALSE)</f>
        <v/>
      </c>
      <c r="Q318" t="str">
        <f>VLOOKUP($D318,metadata!$B$2:$S$451,14,FALSE)</f>
        <v/>
      </c>
      <c r="R318" t="str">
        <f>VLOOKUP($D318,metadata!$B$2:$S$451,15,FALSE)</f>
        <v/>
      </c>
      <c r="S318" t="str">
        <f>VLOOKUP($D318,metadata!$B$2:$S$451,16,FALSE)</f>
        <v/>
      </c>
      <c r="T318" t="str">
        <f>VLOOKUP($D318,metadata!$B$2:$S$451,17,FALSE)</f>
        <v/>
      </c>
      <c r="U318" t="str">
        <f>VLOOKUP($D318,metadata!$B$2:$S$451,18,FALSE)</f>
        <v/>
      </c>
      <c r="V318" t="str">
        <f>VLOOKUP($D318,metadata!$B$2:$Z$451,19,FALSE)</f>
        <v/>
      </c>
      <c r="W318" t="str">
        <f>VLOOKUP($D318,metadata!$B$2:$Z$451,20,FALSE)</f>
        <v/>
      </c>
      <c r="X318" t="str">
        <f>VLOOKUP($D318,metadata!$B$2:$Z$451,21,FALSE)</f>
        <v/>
      </c>
      <c r="Y318" t="str">
        <f>VLOOKUP($D318,metadata!$B$2:$Z$451,22,FALSE)</f>
        <v/>
      </c>
      <c r="Z318" t="str">
        <f>VLOOKUP($D318,metadata!$B$2:$Z$451,23,FALSE)</f>
        <v/>
      </c>
      <c r="AA318" t="str">
        <f>VLOOKUP($D318,metadata!$B$2:$Z$451,24,FALSE)</f>
        <v/>
      </c>
      <c r="AB318" t="str">
        <f>VLOOKUP($D318,metadata!$B$2:$Z$451,25,FALSE)</f>
        <v/>
      </c>
      <c r="AF318" t="str">
        <f t="shared" si="9"/>
        <v>NA</v>
      </c>
    </row>
    <row r="319" spans="1:32" hidden="1" x14ac:dyDescent="0.3">
      <c r="A319">
        <f>A318+metadata!J318</f>
        <v>1858</v>
      </c>
      <c r="B319" t="str">
        <f>metadata!B319</f>
        <v>49- KA</v>
      </c>
      <c r="C319">
        <v>318</v>
      </c>
      <c r="D319" s="4" t="str">
        <f t="shared" si="8"/>
        <v>2-</v>
      </c>
      <c r="E319" t="str">
        <f>VLOOKUP($D319,metadata!$B$2:$S$451,2,FALSE)</f>
        <v>BRADSHAW, WE</v>
      </c>
      <c r="F319" t="str">
        <f>VLOOKUP($D319,metadata!$B$2:$S$451,3,FALSE)</f>
        <v>GEOGRAPHY OF PHOTOPERIODIC RESPONSE IN DIAPAUSING MOSQUITO</v>
      </c>
      <c r="G319" t="str">
        <f>VLOOKUP($D319,metadata!$B$2:$S$451,4,FALSE)</f>
        <v>10.1038/262384b0</v>
      </c>
      <c r="H319" t="str">
        <f>VLOOKUP($D319,metadata!$B$2:$S$451,5,FALSE)</f>
        <v>y-askfordata</v>
      </c>
      <c r="I319" t="str">
        <f>VLOOKUP($D319,metadata!$B$2:$S$451,6,FALSE)</f>
        <v>a</v>
      </c>
      <c r="J319" t="str">
        <f>VLOOKUP($D319,metadata!$B$2:$S$451,7,FALSE)</f>
        <v>i</v>
      </c>
      <c r="K319">
        <f>VLOOKUP($D319,metadata!$B$2:$S$451,8,FALSE)</f>
        <v>22</v>
      </c>
      <c r="L319">
        <f>VLOOKUP($D319,metadata!$B$2:$S$451,9,FALSE)</f>
        <v>16</v>
      </c>
      <c r="M319" t="str">
        <f>VLOOKUP($D319,metadata!$B$2:$S$451,10,FALSE)</f>
        <v/>
      </c>
      <c r="N319" t="str">
        <f>VLOOKUP($D319,metadata!$B$2:$S$451,11,FALSE)</f>
        <v>Wyeomyia smithii</v>
      </c>
      <c r="O319" t="str">
        <f>VLOOKUP($D319,metadata!$B$2:$S$451,12,FALSE)</f>
        <v>diptera</v>
      </c>
      <c r="P319" t="str">
        <f>VLOOKUP($D319,metadata!$B$2:$S$451,13,FALSE)</f>
        <v/>
      </c>
      <c r="Q319" t="str">
        <f>VLOOKUP($D319,metadata!$B$2:$S$451,14,FALSE)</f>
        <v/>
      </c>
      <c r="R319" t="str">
        <f>VLOOKUP($D319,metadata!$B$2:$S$451,15,FALSE)</f>
        <v/>
      </c>
      <c r="S319" t="str">
        <f>VLOOKUP($D319,metadata!$B$2:$S$451,16,FALSE)</f>
        <v/>
      </c>
      <c r="T319" t="str">
        <f>VLOOKUP($D319,metadata!$B$2:$S$451,17,FALSE)</f>
        <v/>
      </c>
      <c r="U319" t="str">
        <f>VLOOKUP($D319,metadata!$B$2:$S$451,18,FALSE)</f>
        <v/>
      </c>
      <c r="V319" t="str">
        <f>VLOOKUP($D319,metadata!$B$2:$Z$451,19,FALSE)</f>
        <v/>
      </c>
      <c r="W319" t="str">
        <f>VLOOKUP($D319,metadata!$B$2:$Z$451,20,FALSE)</f>
        <v/>
      </c>
      <c r="X319" t="str">
        <f>VLOOKUP($D319,metadata!$B$2:$Z$451,21,FALSE)</f>
        <v/>
      </c>
      <c r="Y319" t="str">
        <f>VLOOKUP($D319,metadata!$B$2:$Z$451,22,FALSE)</f>
        <v/>
      </c>
      <c r="Z319" t="str">
        <f>VLOOKUP($D319,metadata!$B$2:$Z$451,23,FALSE)</f>
        <v/>
      </c>
      <c r="AA319" t="str">
        <f>VLOOKUP($D319,metadata!$B$2:$Z$451,24,FALSE)</f>
        <v/>
      </c>
      <c r="AB319" t="str">
        <f>VLOOKUP($D319,metadata!$B$2:$Z$451,25,FALSE)</f>
        <v/>
      </c>
      <c r="AF319" t="str">
        <f t="shared" si="9"/>
        <v>NA</v>
      </c>
    </row>
    <row r="320" spans="1:32" hidden="1" x14ac:dyDescent="0.3">
      <c r="A320">
        <f>A319+metadata!J319</f>
        <v>1864</v>
      </c>
      <c r="B320" t="str">
        <f>metadata!B320</f>
        <v>49- F</v>
      </c>
      <c r="C320">
        <v>319</v>
      </c>
      <c r="D320" s="4" t="str">
        <f t="shared" si="8"/>
        <v>2-</v>
      </c>
      <c r="E320" t="str">
        <f>VLOOKUP($D320,metadata!$B$2:$S$451,2,FALSE)</f>
        <v>BRADSHAW, WE</v>
      </c>
      <c r="F320" t="str">
        <f>VLOOKUP($D320,metadata!$B$2:$S$451,3,FALSE)</f>
        <v>GEOGRAPHY OF PHOTOPERIODIC RESPONSE IN DIAPAUSING MOSQUITO</v>
      </c>
      <c r="G320" t="str">
        <f>VLOOKUP($D320,metadata!$B$2:$S$451,4,FALSE)</f>
        <v>10.1038/262384b0</v>
      </c>
      <c r="H320" t="str">
        <f>VLOOKUP($D320,metadata!$B$2:$S$451,5,FALSE)</f>
        <v>y-askfordata</v>
      </c>
      <c r="I320" t="str">
        <f>VLOOKUP($D320,metadata!$B$2:$S$451,6,FALSE)</f>
        <v>a</v>
      </c>
      <c r="J320" t="str">
        <f>VLOOKUP($D320,metadata!$B$2:$S$451,7,FALSE)</f>
        <v>i</v>
      </c>
      <c r="K320">
        <f>VLOOKUP($D320,metadata!$B$2:$S$451,8,FALSE)</f>
        <v>22</v>
      </c>
      <c r="L320">
        <f>VLOOKUP($D320,metadata!$B$2:$S$451,9,FALSE)</f>
        <v>16</v>
      </c>
      <c r="M320" t="str">
        <f>VLOOKUP($D320,metadata!$B$2:$S$451,10,FALSE)</f>
        <v/>
      </c>
      <c r="N320" t="str">
        <f>VLOOKUP($D320,metadata!$B$2:$S$451,11,FALSE)</f>
        <v>Wyeomyia smithii</v>
      </c>
      <c r="O320" t="str">
        <f>VLOOKUP($D320,metadata!$B$2:$S$451,12,FALSE)</f>
        <v>diptera</v>
      </c>
      <c r="P320" t="str">
        <f>VLOOKUP($D320,metadata!$B$2:$S$451,13,FALSE)</f>
        <v/>
      </c>
      <c r="Q320" t="str">
        <f>VLOOKUP($D320,metadata!$B$2:$S$451,14,FALSE)</f>
        <v/>
      </c>
      <c r="R320" t="str">
        <f>VLOOKUP($D320,metadata!$B$2:$S$451,15,FALSE)</f>
        <v/>
      </c>
      <c r="S320" t="str">
        <f>VLOOKUP($D320,metadata!$B$2:$S$451,16,FALSE)</f>
        <v/>
      </c>
      <c r="T320" t="str">
        <f>VLOOKUP($D320,metadata!$B$2:$S$451,17,FALSE)</f>
        <v/>
      </c>
      <c r="U320" t="str">
        <f>VLOOKUP($D320,metadata!$B$2:$S$451,18,FALSE)</f>
        <v/>
      </c>
      <c r="V320" t="str">
        <f>VLOOKUP($D320,metadata!$B$2:$Z$451,19,FALSE)</f>
        <v/>
      </c>
      <c r="W320" t="str">
        <f>VLOOKUP($D320,metadata!$B$2:$Z$451,20,FALSE)</f>
        <v/>
      </c>
      <c r="X320" t="str">
        <f>VLOOKUP($D320,metadata!$B$2:$Z$451,21,FALSE)</f>
        <v/>
      </c>
      <c r="Y320" t="str">
        <f>VLOOKUP($D320,metadata!$B$2:$Z$451,22,FALSE)</f>
        <v/>
      </c>
      <c r="Z320" t="str">
        <f>VLOOKUP($D320,metadata!$B$2:$Z$451,23,FALSE)</f>
        <v/>
      </c>
      <c r="AA320" t="str">
        <f>VLOOKUP($D320,metadata!$B$2:$Z$451,24,FALSE)</f>
        <v/>
      </c>
      <c r="AB320" t="str">
        <f>VLOOKUP($D320,metadata!$B$2:$Z$451,25,FALSE)</f>
        <v/>
      </c>
      <c r="AF320" t="str">
        <f t="shared" si="9"/>
        <v>NA</v>
      </c>
    </row>
    <row r="321" spans="1:32" hidden="1" x14ac:dyDescent="0.3">
      <c r="A321">
        <f>A320+metadata!J320</f>
        <v>1870</v>
      </c>
      <c r="B321" t="str">
        <f>metadata!B321</f>
        <v>49- A</v>
      </c>
      <c r="C321">
        <v>320</v>
      </c>
      <c r="D321" s="4" t="str">
        <f t="shared" si="8"/>
        <v>2-</v>
      </c>
      <c r="E321" t="str">
        <f>VLOOKUP($D321,metadata!$B$2:$S$451,2,FALSE)</f>
        <v>BRADSHAW, WE</v>
      </c>
      <c r="F321" t="str">
        <f>VLOOKUP($D321,metadata!$B$2:$S$451,3,FALSE)</f>
        <v>GEOGRAPHY OF PHOTOPERIODIC RESPONSE IN DIAPAUSING MOSQUITO</v>
      </c>
      <c r="G321" t="str">
        <f>VLOOKUP($D321,metadata!$B$2:$S$451,4,FALSE)</f>
        <v>10.1038/262384b0</v>
      </c>
      <c r="H321" t="str">
        <f>VLOOKUP($D321,metadata!$B$2:$S$451,5,FALSE)</f>
        <v>y-askfordata</v>
      </c>
      <c r="I321" t="str">
        <f>VLOOKUP($D321,metadata!$B$2:$S$451,6,FALSE)</f>
        <v>a</v>
      </c>
      <c r="J321" t="str">
        <f>VLOOKUP($D321,metadata!$B$2:$S$451,7,FALSE)</f>
        <v>i</v>
      </c>
      <c r="K321">
        <f>VLOOKUP($D321,metadata!$B$2:$S$451,8,FALSE)</f>
        <v>22</v>
      </c>
      <c r="L321">
        <f>VLOOKUP($D321,metadata!$B$2:$S$451,9,FALSE)</f>
        <v>16</v>
      </c>
      <c r="M321" t="str">
        <f>VLOOKUP($D321,metadata!$B$2:$S$451,10,FALSE)</f>
        <v/>
      </c>
      <c r="N321" t="str">
        <f>VLOOKUP($D321,metadata!$B$2:$S$451,11,FALSE)</f>
        <v>Wyeomyia smithii</v>
      </c>
      <c r="O321" t="str">
        <f>VLOOKUP($D321,metadata!$B$2:$S$451,12,FALSE)</f>
        <v>diptera</v>
      </c>
      <c r="P321" t="str">
        <f>VLOOKUP($D321,metadata!$B$2:$S$451,13,FALSE)</f>
        <v/>
      </c>
      <c r="Q321" t="str">
        <f>VLOOKUP($D321,metadata!$B$2:$S$451,14,FALSE)</f>
        <v/>
      </c>
      <c r="R321" t="str">
        <f>VLOOKUP($D321,metadata!$B$2:$S$451,15,FALSE)</f>
        <v/>
      </c>
      <c r="S321" t="str">
        <f>VLOOKUP($D321,metadata!$B$2:$S$451,16,FALSE)</f>
        <v/>
      </c>
      <c r="T321" t="str">
        <f>VLOOKUP($D321,metadata!$B$2:$S$451,17,FALSE)</f>
        <v/>
      </c>
      <c r="U321" t="str">
        <f>VLOOKUP($D321,metadata!$B$2:$S$451,18,FALSE)</f>
        <v/>
      </c>
      <c r="V321" t="str">
        <f>VLOOKUP($D321,metadata!$B$2:$Z$451,19,FALSE)</f>
        <v/>
      </c>
      <c r="W321" t="str">
        <f>VLOOKUP($D321,metadata!$B$2:$Z$451,20,FALSE)</f>
        <v/>
      </c>
      <c r="X321" t="str">
        <f>VLOOKUP($D321,metadata!$B$2:$Z$451,21,FALSE)</f>
        <v/>
      </c>
      <c r="Y321" t="str">
        <f>VLOOKUP($D321,metadata!$B$2:$Z$451,22,FALSE)</f>
        <v/>
      </c>
      <c r="Z321" t="str">
        <f>VLOOKUP($D321,metadata!$B$2:$Z$451,23,FALSE)</f>
        <v/>
      </c>
      <c r="AA321" t="str">
        <f>VLOOKUP($D321,metadata!$B$2:$Z$451,24,FALSE)</f>
        <v/>
      </c>
      <c r="AB321" t="str">
        <f>VLOOKUP($D321,metadata!$B$2:$Z$451,25,FALSE)</f>
        <v/>
      </c>
      <c r="AF321" t="str">
        <f t="shared" si="9"/>
        <v>NA</v>
      </c>
    </row>
    <row r="322" spans="1:32" hidden="1" x14ac:dyDescent="0.3">
      <c r="A322">
        <f>A321+metadata!J321</f>
        <v>1877</v>
      </c>
      <c r="B322" t="str">
        <f>metadata!B322</f>
        <v>49- KY</v>
      </c>
      <c r="C322">
        <v>321</v>
      </c>
      <c r="D322" s="4" t="str">
        <f t="shared" si="8"/>
        <v>2-</v>
      </c>
      <c r="E322" t="str">
        <f>VLOOKUP($D322,metadata!$B$2:$S$451,2,FALSE)</f>
        <v>BRADSHAW, WE</v>
      </c>
      <c r="F322" t="str">
        <f>VLOOKUP($D322,metadata!$B$2:$S$451,3,FALSE)</f>
        <v>GEOGRAPHY OF PHOTOPERIODIC RESPONSE IN DIAPAUSING MOSQUITO</v>
      </c>
      <c r="G322" t="str">
        <f>VLOOKUP($D322,metadata!$B$2:$S$451,4,FALSE)</f>
        <v>10.1038/262384b0</v>
      </c>
      <c r="H322" t="str">
        <f>VLOOKUP($D322,metadata!$B$2:$S$451,5,FALSE)</f>
        <v>y-askfordata</v>
      </c>
      <c r="I322" t="str">
        <f>VLOOKUP($D322,metadata!$B$2:$S$451,6,FALSE)</f>
        <v>a</v>
      </c>
      <c r="J322" t="str">
        <f>VLOOKUP($D322,metadata!$B$2:$S$451,7,FALSE)</f>
        <v>i</v>
      </c>
      <c r="K322">
        <f>VLOOKUP($D322,metadata!$B$2:$S$451,8,FALSE)</f>
        <v>22</v>
      </c>
      <c r="L322">
        <f>VLOOKUP($D322,metadata!$B$2:$S$451,9,FALSE)</f>
        <v>16</v>
      </c>
      <c r="M322" t="str">
        <f>VLOOKUP($D322,metadata!$B$2:$S$451,10,FALSE)</f>
        <v/>
      </c>
      <c r="N322" t="str">
        <f>VLOOKUP($D322,metadata!$B$2:$S$451,11,FALSE)</f>
        <v>Wyeomyia smithii</v>
      </c>
      <c r="O322" t="str">
        <f>VLOOKUP($D322,metadata!$B$2:$S$451,12,FALSE)</f>
        <v>diptera</v>
      </c>
      <c r="P322" t="str">
        <f>VLOOKUP($D322,metadata!$B$2:$S$451,13,FALSE)</f>
        <v/>
      </c>
      <c r="Q322" t="str">
        <f>VLOOKUP($D322,metadata!$B$2:$S$451,14,FALSE)</f>
        <v/>
      </c>
      <c r="R322" t="str">
        <f>VLOOKUP($D322,metadata!$B$2:$S$451,15,FALSE)</f>
        <v/>
      </c>
      <c r="S322" t="str">
        <f>VLOOKUP($D322,metadata!$B$2:$S$451,16,FALSE)</f>
        <v/>
      </c>
      <c r="T322" t="str">
        <f>VLOOKUP($D322,metadata!$B$2:$S$451,17,FALSE)</f>
        <v/>
      </c>
      <c r="U322" t="str">
        <f>VLOOKUP($D322,metadata!$B$2:$S$451,18,FALSE)</f>
        <v/>
      </c>
      <c r="V322" t="str">
        <f>VLOOKUP($D322,metadata!$B$2:$Z$451,19,FALSE)</f>
        <v/>
      </c>
      <c r="W322" t="str">
        <f>VLOOKUP($D322,metadata!$B$2:$Z$451,20,FALSE)</f>
        <v/>
      </c>
      <c r="X322" t="str">
        <f>VLOOKUP($D322,metadata!$B$2:$Z$451,21,FALSE)</f>
        <v/>
      </c>
      <c r="Y322" t="str">
        <f>VLOOKUP($D322,metadata!$B$2:$Z$451,22,FALSE)</f>
        <v/>
      </c>
      <c r="Z322" t="str">
        <f>VLOOKUP($D322,metadata!$B$2:$Z$451,23,FALSE)</f>
        <v/>
      </c>
      <c r="AA322" t="str">
        <f>VLOOKUP($D322,metadata!$B$2:$Z$451,24,FALSE)</f>
        <v/>
      </c>
      <c r="AB322" t="str">
        <f>VLOOKUP($D322,metadata!$B$2:$Z$451,25,FALSE)</f>
        <v/>
      </c>
      <c r="AF322" t="str">
        <f t="shared" si="9"/>
        <v>NA</v>
      </c>
    </row>
    <row r="323" spans="1:32" hidden="1" x14ac:dyDescent="0.3">
      <c r="A323">
        <f>A322+metadata!J322</f>
        <v>1883</v>
      </c>
      <c r="B323" t="str">
        <f>metadata!B323</f>
        <v>49- O</v>
      </c>
      <c r="C323">
        <v>322</v>
      </c>
      <c r="D323" s="4" t="str">
        <f t="shared" ref="D323:D386" si="10">VLOOKUP(C323,$A$1:$B$451,2)</f>
        <v>2-</v>
      </c>
      <c r="E323" t="str">
        <f>VLOOKUP($D323,metadata!$B$2:$S$451,2,FALSE)</f>
        <v>BRADSHAW, WE</v>
      </c>
      <c r="F323" t="str">
        <f>VLOOKUP($D323,metadata!$B$2:$S$451,3,FALSE)</f>
        <v>GEOGRAPHY OF PHOTOPERIODIC RESPONSE IN DIAPAUSING MOSQUITO</v>
      </c>
      <c r="G323" t="str">
        <f>VLOOKUP($D323,metadata!$B$2:$S$451,4,FALSE)</f>
        <v>10.1038/262384b0</v>
      </c>
      <c r="H323" t="str">
        <f>VLOOKUP($D323,metadata!$B$2:$S$451,5,FALSE)</f>
        <v>y-askfordata</v>
      </c>
      <c r="I323" t="str">
        <f>VLOOKUP($D323,metadata!$B$2:$S$451,6,FALSE)</f>
        <v>a</v>
      </c>
      <c r="J323" t="str">
        <f>VLOOKUP($D323,metadata!$B$2:$S$451,7,FALSE)</f>
        <v>i</v>
      </c>
      <c r="K323">
        <f>VLOOKUP($D323,metadata!$B$2:$S$451,8,FALSE)</f>
        <v>22</v>
      </c>
      <c r="L323">
        <f>VLOOKUP($D323,metadata!$B$2:$S$451,9,FALSE)</f>
        <v>16</v>
      </c>
      <c r="M323" t="str">
        <f>VLOOKUP($D323,metadata!$B$2:$S$451,10,FALSE)</f>
        <v/>
      </c>
      <c r="N323" t="str">
        <f>VLOOKUP($D323,metadata!$B$2:$S$451,11,FALSE)</f>
        <v>Wyeomyia smithii</v>
      </c>
      <c r="O323" t="str">
        <f>VLOOKUP($D323,metadata!$B$2:$S$451,12,FALSE)</f>
        <v>diptera</v>
      </c>
      <c r="P323" t="str">
        <f>VLOOKUP($D323,metadata!$B$2:$S$451,13,FALSE)</f>
        <v/>
      </c>
      <c r="Q323" t="str">
        <f>VLOOKUP($D323,metadata!$B$2:$S$451,14,FALSE)</f>
        <v/>
      </c>
      <c r="R323" t="str">
        <f>VLOOKUP($D323,metadata!$B$2:$S$451,15,FALSE)</f>
        <v/>
      </c>
      <c r="S323" t="str">
        <f>VLOOKUP($D323,metadata!$B$2:$S$451,16,FALSE)</f>
        <v/>
      </c>
      <c r="T323" t="str">
        <f>VLOOKUP($D323,metadata!$B$2:$S$451,17,FALSE)</f>
        <v/>
      </c>
      <c r="U323" t="str">
        <f>VLOOKUP($D323,metadata!$B$2:$S$451,18,FALSE)</f>
        <v/>
      </c>
      <c r="V323" t="str">
        <f>VLOOKUP($D323,metadata!$B$2:$Z$451,19,FALSE)</f>
        <v/>
      </c>
      <c r="W323" t="str">
        <f>VLOOKUP($D323,metadata!$B$2:$Z$451,20,FALSE)</f>
        <v/>
      </c>
      <c r="X323" t="str">
        <f>VLOOKUP($D323,metadata!$B$2:$Z$451,21,FALSE)</f>
        <v/>
      </c>
      <c r="Y323" t="str">
        <f>VLOOKUP($D323,metadata!$B$2:$Z$451,22,FALSE)</f>
        <v/>
      </c>
      <c r="Z323" t="str">
        <f>VLOOKUP($D323,metadata!$B$2:$Z$451,23,FALSE)</f>
        <v/>
      </c>
      <c r="AA323" t="str">
        <f>VLOOKUP($D323,metadata!$B$2:$Z$451,24,FALSE)</f>
        <v/>
      </c>
      <c r="AB323" t="str">
        <f>VLOOKUP($D323,metadata!$B$2:$Z$451,25,FALSE)</f>
        <v/>
      </c>
      <c r="AF323" t="str">
        <f t="shared" ref="AF323:AF386" si="11">IF(AE323="","NA",AE323)</f>
        <v>NA</v>
      </c>
    </row>
    <row r="324" spans="1:32" hidden="1" x14ac:dyDescent="0.3">
      <c r="A324">
        <f>A323+metadata!J323</f>
        <v>1889</v>
      </c>
      <c r="B324" t="str">
        <f>metadata!B324</f>
        <v>50-Naze</v>
      </c>
      <c r="C324">
        <v>323</v>
      </c>
      <c r="D324" s="4" t="str">
        <f t="shared" si="10"/>
        <v>2-</v>
      </c>
      <c r="E324" t="str">
        <f>VLOOKUP($D324,metadata!$B$2:$S$451,2,FALSE)</f>
        <v>BRADSHAW, WE</v>
      </c>
      <c r="F324" t="str">
        <f>VLOOKUP($D324,metadata!$B$2:$S$451,3,FALSE)</f>
        <v>GEOGRAPHY OF PHOTOPERIODIC RESPONSE IN DIAPAUSING MOSQUITO</v>
      </c>
      <c r="G324" t="str">
        <f>VLOOKUP($D324,metadata!$B$2:$S$451,4,FALSE)</f>
        <v>10.1038/262384b0</v>
      </c>
      <c r="H324" t="str">
        <f>VLOOKUP($D324,metadata!$B$2:$S$451,5,FALSE)</f>
        <v>y-askfordata</v>
      </c>
      <c r="I324" t="str">
        <f>VLOOKUP($D324,metadata!$B$2:$S$451,6,FALSE)</f>
        <v>a</v>
      </c>
      <c r="J324" t="str">
        <f>VLOOKUP($D324,metadata!$B$2:$S$451,7,FALSE)</f>
        <v>i</v>
      </c>
      <c r="K324">
        <f>VLOOKUP($D324,metadata!$B$2:$S$451,8,FALSE)</f>
        <v>22</v>
      </c>
      <c r="L324">
        <f>VLOOKUP($D324,metadata!$B$2:$S$451,9,FALSE)</f>
        <v>16</v>
      </c>
      <c r="M324" t="str">
        <f>VLOOKUP($D324,metadata!$B$2:$S$451,10,FALSE)</f>
        <v/>
      </c>
      <c r="N324" t="str">
        <f>VLOOKUP($D324,metadata!$B$2:$S$451,11,FALSE)</f>
        <v>Wyeomyia smithii</v>
      </c>
      <c r="O324" t="str">
        <f>VLOOKUP($D324,metadata!$B$2:$S$451,12,FALSE)</f>
        <v>diptera</v>
      </c>
      <c r="P324" t="str">
        <f>VLOOKUP($D324,metadata!$B$2:$S$451,13,FALSE)</f>
        <v/>
      </c>
      <c r="Q324" t="str">
        <f>VLOOKUP($D324,metadata!$B$2:$S$451,14,FALSE)</f>
        <v/>
      </c>
      <c r="R324" t="str">
        <f>VLOOKUP($D324,metadata!$B$2:$S$451,15,FALSE)</f>
        <v/>
      </c>
      <c r="S324" t="str">
        <f>VLOOKUP($D324,metadata!$B$2:$S$451,16,FALSE)</f>
        <v/>
      </c>
      <c r="T324" t="str">
        <f>VLOOKUP($D324,metadata!$B$2:$S$451,17,FALSE)</f>
        <v/>
      </c>
      <c r="U324" t="str">
        <f>VLOOKUP($D324,metadata!$B$2:$S$451,18,FALSE)</f>
        <v/>
      </c>
      <c r="V324" t="str">
        <f>VLOOKUP($D324,metadata!$B$2:$Z$451,19,FALSE)</f>
        <v/>
      </c>
      <c r="W324" t="str">
        <f>VLOOKUP($D324,metadata!$B$2:$Z$451,20,FALSE)</f>
        <v/>
      </c>
      <c r="X324" t="str">
        <f>VLOOKUP($D324,metadata!$B$2:$Z$451,21,FALSE)</f>
        <v/>
      </c>
      <c r="Y324" t="str">
        <f>VLOOKUP($D324,metadata!$B$2:$Z$451,22,FALSE)</f>
        <v/>
      </c>
      <c r="Z324" t="str">
        <f>VLOOKUP($D324,metadata!$B$2:$Z$451,23,FALSE)</f>
        <v/>
      </c>
      <c r="AA324" t="str">
        <f>VLOOKUP($D324,metadata!$B$2:$Z$451,24,FALSE)</f>
        <v/>
      </c>
      <c r="AB324" t="str">
        <f>VLOOKUP($D324,metadata!$B$2:$Z$451,25,FALSE)</f>
        <v/>
      </c>
      <c r="AF324" t="str">
        <f t="shared" si="11"/>
        <v>NA</v>
      </c>
    </row>
    <row r="325" spans="1:32" hidden="1" x14ac:dyDescent="0.3">
      <c r="A325">
        <f>A324+metadata!J324</f>
        <v>1893</v>
      </c>
      <c r="B325" t="str">
        <f>metadata!B325</f>
        <v>50- Kagoshima</v>
      </c>
      <c r="C325">
        <v>324</v>
      </c>
      <c r="D325" s="4" t="str">
        <f t="shared" si="10"/>
        <v>2-</v>
      </c>
      <c r="E325" t="str">
        <f>VLOOKUP($D325,metadata!$B$2:$S$451,2,FALSE)</f>
        <v>BRADSHAW, WE</v>
      </c>
      <c r="F325" t="str">
        <f>VLOOKUP($D325,metadata!$B$2:$S$451,3,FALSE)</f>
        <v>GEOGRAPHY OF PHOTOPERIODIC RESPONSE IN DIAPAUSING MOSQUITO</v>
      </c>
      <c r="G325" t="str">
        <f>VLOOKUP($D325,metadata!$B$2:$S$451,4,FALSE)</f>
        <v>10.1038/262384b0</v>
      </c>
      <c r="H325" t="str">
        <f>VLOOKUP($D325,metadata!$B$2:$S$451,5,FALSE)</f>
        <v>y-askfordata</v>
      </c>
      <c r="I325" t="str">
        <f>VLOOKUP($D325,metadata!$B$2:$S$451,6,FALSE)</f>
        <v>a</v>
      </c>
      <c r="J325" t="str">
        <f>VLOOKUP($D325,metadata!$B$2:$S$451,7,FALSE)</f>
        <v>i</v>
      </c>
      <c r="K325">
        <f>VLOOKUP($D325,metadata!$B$2:$S$451,8,FALSE)</f>
        <v>22</v>
      </c>
      <c r="L325">
        <f>VLOOKUP($D325,metadata!$B$2:$S$451,9,FALSE)</f>
        <v>16</v>
      </c>
      <c r="M325" t="str">
        <f>VLOOKUP($D325,metadata!$B$2:$S$451,10,FALSE)</f>
        <v/>
      </c>
      <c r="N325" t="str">
        <f>VLOOKUP($D325,metadata!$B$2:$S$451,11,FALSE)</f>
        <v>Wyeomyia smithii</v>
      </c>
      <c r="O325" t="str">
        <f>VLOOKUP($D325,metadata!$B$2:$S$451,12,FALSE)</f>
        <v>diptera</v>
      </c>
      <c r="P325" t="str">
        <f>VLOOKUP($D325,metadata!$B$2:$S$451,13,FALSE)</f>
        <v/>
      </c>
      <c r="Q325" t="str">
        <f>VLOOKUP($D325,metadata!$B$2:$S$451,14,FALSE)</f>
        <v/>
      </c>
      <c r="R325" t="str">
        <f>VLOOKUP($D325,metadata!$B$2:$S$451,15,FALSE)</f>
        <v/>
      </c>
      <c r="S325" t="str">
        <f>VLOOKUP($D325,metadata!$B$2:$S$451,16,FALSE)</f>
        <v/>
      </c>
      <c r="T325" t="str">
        <f>VLOOKUP($D325,metadata!$B$2:$S$451,17,FALSE)</f>
        <v/>
      </c>
      <c r="U325" t="str">
        <f>VLOOKUP($D325,metadata!$B$2:$S$451,18,FALSE)</f>
        <v/>
      </c>
      <c r="V325" t="str">
        <f>VLOOKUP($D325,metadata!$B$2:$Z$451,19,FALSE)</f>
        <v/>
      </c>
      <c r="W325" t="str">
        <f>VLOOKUP($D325,metadata!$B$2:$Z$451,20,FALSE)</f>
        <v/>
      </c>
      <c r="X325" t="str">
        <f>VLOOKUP($D325,metadata!$B$2:$Z$451,21,FALSE)</f>
        <v/>
      </c>
      <c r="Y325" t="str">
        <f>VLOOKUP($D325,metadata!$B$2:$Z$451,22,FALSE)</f>
        <v/>
      </c>
      <c r="Z325" t="str">
        <f>VLOOKUP($D325,metadata!$B$2:$Z$451,23,FALSE)</f>
        <v/>
      </c>
      <c r="AA325" t="str">
        <f>VLOOKUP($D325,metadata!$B$2:$Z$451,24,FALSE)</f>
        <v/>
      </c>
      <c r="AB325" t="str">
        <f>VLOOKUP($D325,metadata!$B$2:$Z$451,25,FALSE)</f>
        <v/>
      </c>
      <c r="AF325" t="str">
        <f t="shared" si="11"/>
        <v>NA</v>
      </c>
    </row>
    <row r="326" spans="1:32" hidden="1" x14ac:dyDescent="0.3">
      <c r="A326">
        <f>A325+metadata!J325</f>
        <v>1897</v>
      </c>
      <c r="B326" t="str">
        <f>metadata!B326</f>
        <v>50- Wakayama</v>
      </c>
      <c r="C326">
        <v>325</v>
      </c>
      <c r="D326" s="4" t="str">
        <f t="shared" si="10"/>
        <v>2-</v>
      </c>
      <c r="E326" t="str">
        <f>VLOOKUP($D326,metadata!$B$2:$S$451,2,FALSE)</f>
        <v>BRADSHAW, WE</v>
      </c>
      <c r="F326" t="str">
        <f>VLOOKUP($D326,metadata!$B$2:$S$451,3,FALSE)</f>
        <v>GEOGRAPHY OF PHOTOPERIODIC RESPONSE IN DIAPAUSING MOSQUITO</v>
      </c>
      <c r="G326" t="str">
        <f>VLOOKUP($D326,metadata!$B$2:$S$451,4,FALSE)</f>
        <v>10.1038/262384b0</v>
      </c>
      <c r="H326" t="str">
        <f>VLOOKUP($D326,metadata!$B$2:$S$451,5,FALSE)</f>
        <v>y-askfordata</v>
      </c>
      <c r="I326" t="str">
        <f>VLOOKUP($D326,metadata!$B$2:$S$451,6,FALSE)</f>
        <v>a</v>
      </c>
      <c r="J326" t="str">
        <f>VLOOKUP($D326,metadata!$B$2:$S$451,7,FALSE)</f>
        <v>i</v>
      </c>
      <c r="K326">
        <f>VLOOKUP($D326,metadata!$B$2:$S$451,8,FALSE)</f>
        <v>22</v>
      </c>
      <c r="L326">
        <f>VLOOKUP($D326,metadata!$B$2:$S$451,9,FALSE)</f>
        <v>16</v>
      </c>
      <c r="M326" t="str">
        <f>VLOOKUP($D326,metadata!$B$2:$S$451,10,FALSE)</f>
        <v/>
      </c>
      <c r="N326" t="str">
        <f>VLOOKUP($D326,metadata!$B$2:$S$451,11,FALSE)</f>
        <v>Wyeomyia smithii</v>
      </c>
      <c r="O326" t="str">
        <f>VLOOKUP($D326,metadata!$B$2:$S$451,12,FALSE)</f>
        <v>diptera</v>
      </c>
      <c r="P326" t="str">
        <f>VLOOKUP($D326,metadata!$B$2:$S$451,13,FALSE)</f>
        <v/>
      </c>
      <c r="Q326" t="str">
        <f>VLOOKUP($D326,metadata!$B$2:$S$451,14,FALSE)</f>
        <v/>
      </c>
      <c r="R326" t="str">
        <f>VLOOKUP($D326,metadata!$B$2:$S$451,15,FALSE)</f>
        <v/>
      </c>
      <c r="S326" t="str">
        <f>VLOOKUP($D326,metadata!$B$2:$S$451,16,FALSE)</f>
        <v/>
      </c>
      <c r="T326" t="str">
        <f>VLOOKUP($D326,metadata!$B$2:$S$451,17,FALSE)</f>
        <v/>
      </c>
      <c r="U326" t="str">
        <f>VLOOKUP($D326,metadata!$B$2:$S$451,18,FALSE)</f>
        <v/>
      </c>
      <c r="V326" t="str">
        <f>VLOOKUP($D326,metadata!$B$2:$Z$451,19,FALSE)</f>
        <v/>
      </c>
      <c r="W326" t="str">
        <f>VLOOKUP($D326,metadata!$B$2:$Z$451,20,FALSE)</f>
        <v/>
      </c>
      <c r="X326" t="str">
        <f>VLOOKUP($D326,metadata!$B$2:$Z$451,21,FALSE)</f>
        <v/>
      </c>
      <c r="Y326" t="str">
        <f>VLOOKUP($D326,metadata!$B$2:$Z$451,22,FALSE)</f>
        <v/>
      </c>
      <c r="Z326" t="str">
        <f>VLOOKUP($D326,metadata!$B$2:$Z$451,23,FALSE)</f>
        <v/>
      </c>
      <c r="AA326" t="str">
        <f>VLOOKUP($D326,metadata!$B$2:$Z$451,24,FALSE)</f>
        <v/>
      </c>
      <c r="AB326" t="str">
        <f>VLOOKUP($D326,metadata!$B$2:$Z$451,25,FALSE)</f>
        <v/>
      </c>
      <c r="AF326" t="str">
        <f t="shared" si="11"/>
        <v>NA</v>
      </c>
    </row>
    <row r="327" spans="1:32" hidden="1" x14ac:dyDescent="0.3">
      <c r="A327">
        <f>A326+metadata!J326</f>
        <v>1901</v>
      </c>
      <c r="B327" t="str">
        <f>metadata!B327</f>
        <v>50- Mino</v>
      </c>
      <c r="C327">
        <v>326</v>
      </c>
      <c r="D327" s="4" t="str">
        <f t="shared" si="10"/>
        <v>2-</v>
      </c>
      <c r="E327" t="str">
        <f>VLOOKUP($D327,metadata!$B$2:$S$451,2,FALSE)</f>
        <v>BRADSHAW, WE</v>
      </c>
      <c r="F327" t="str">
        <f>VLOOKUP($D327,metadata!$B$2:$S$451,3,FALSE)</f>
        <v>GEOGRAPHY OF PHOTOPERIODIC RESPONSE IN DIAPAUSING MOSQUITO</v>
      </c>
      <c r="G327" t="str">
        <f>VLOOKUP($D327,metadata!$B$2:$S$451,4,FALSE)</f>
        <v>10.1038/262384b0</v>
      </c>
      <c r="H327" t="str">
        <f>VLOOKUP($D327,metadata!$B$2:$S$451,5,FALSE)</f>
        <v>y-askfordata</v>
      </c>
      <c r="I327" t="str">
        <f>VLOOKUP($D327,metadata!$B$2:$S$451,6,FALSE)</f>
        <v>a</v>
      </c>
      <c r="J327" t="str">
        <f>VLOOKUP($D327,metadata!$B$2:$S$451,7,FALSE)</f>
        <v>i</v>
      </c>
      <c r="K327">
        <f>VLOOKUP($D327,metadata!$B$2:$S$451,8,FALSE)</f>
        <v>22</v>
      </c>
      <c r="L327">
        <f>VLOOKUP($D327,metadata!$B$2:$S$451,9,FALSE)</f>
        <v>16</v>
      </c>
      <c r="M327" t="str">
        <f>VLOOKUP($D327,metadata!$B$2:$S$451,10,FALSE)</f>
        <v/>
      </c>
      <c r="N327" t="str">
        <f>VLOOKUP($D327,metadata!$B$2:$S$451,11,FALSE)</f>
        <v>Wyeomyia smithii</v>
      </c>
      <c r="O327" t="str">
        <f>VLOOKUP($D327,metadata!$B$2:$S$451,12,FALSE)</f>
        <v>diptera</v>
      </c>
      <c r="P327" t="str">
        <f>VLOOKUP($D327,metadata!$B$2:$S$451,13,FALSE)</f>
        <v/>
      </c>
      <c r="Q327" t="str">
        <f>VLOOKUP($D327,metadata!$B$2:$S$451,14,FALSE)</f>
        <v/>
      </c>
      <c r="R327" t="str">
        <f>VLOOKUP($D327,metadata!$B$2:$S$451,15,FALSE)</f>
        <v/>
      </c>
      <c r="S327" t="str">
        <f>VLOOKUP($D327,metadata!$B$2:$S$451,16,FALSE)</f>
        <v/>
      </c>
      <c r="T327" t="str">
        <f>VLOOKUP($D327,metadata!$B$2:$S$451,17,FALSE)</f>
        <v/>
      </c>
      <c r="U327" t="str">
        <f>VLOOKUP($D327,metadata!$B$2:$S$451,18,FALSE)</f>
        <v/>
      </c>
      <c r="V327" t="str">
        <f>VLOOKUP($D327,metadata!$B$2:$Z$451,19,FALSE)</f>
        <v/>
      </c>
      <c r="W327" t="str">
        <f>VLOOKUP($D327,metadata!$B$2:$Z$451,20,FALSE)</f>
        <v/>
      </c>
      <c r="X327" t="str">
        <f>VLOOKUP($D327,metadata!$B$2:$Z$451,21,FALSE)</f>
        <v/>
      </c>
      <c r="Y327" t="str">
        <f>VLOOKUP($D327,metadata!$B$2:$Z$451,22,FALSE)</f>
        <v/>
      </c>
      <c r="Z327" t="str">
        <f>VLOOKUP($D327,metadata!$B$2:$Z$451,23,FALSE)</f>
        <v/>
      </c>
      <c r="AA327" t="str">
        <f>VLOOKUP($D327,metadata!$B$2:$Z$451,24,FALSE)</f>
        <v/>
      </c>
      <c r="AB327" t="str">
        <f>VLOOKUP($D327,metadata!$B$2:$Z$451,25,FALSE)</f>
        <v/>
      </c>
      <c r="AF327" t="str">
        <f t="shared" si="11"/>
        <v>NA</v>
      </c>
    </row>
    <row r="328" spans="1:32" hidden="1" x14ac:dyDescent="0.3">
      <c r="A328">
        <f>A327+metadata!J327</f>
        <v>1905</v>
      </c>
      <c r="B328" t="str">
        <f>metadata!B328</f>
        <v>51-1</v>
      </c>
      <c r="C328">
        <v>327</v>
      </c>
      <c r="D328" s="4" t="str">
        <f t="shared" si="10"/>
        <v>2-</v>
      </c>
      <c r="E328" t="str">
        <f>VLOOKUP($D328,metadata!$B$2:$S$451,2,FALSE)</f>
        <v>BRADSHAW, WE</v>
      </c>
      <c r="F328" t="str">
        <f>VLOOKUP($D328,metadata!$B$2:$S$451,3,FALSE)</f>
        <v>GEOGRAPHY OF PHOTOPERIODIC RESPONSE IN DIAPAUSING MOSQUITO</v>
      </c>
      <c r="G328" t="str">
        <f>VLOOKUP($D328,metadata!$B$2:$S$451,4,FALSE)</f>
        <v>10.1038/262384b0</v>
      </c>
      <c r="H328" t="str">
        <f>VLOOKUP($D328,metadata!$B$2:$S$451,5,FALSE)</f>
        <v>y-askfordata</v>
      </c>
      <c r="I328" t="str">
        <f>VLOOKUP($D328,metadata!$B$2:$S$451,6,FALSE)</f>
        <v>a</v>
      </c>
      <c r="J328" t="str">
        <f>VLOOKUP($D328,metadata!$B$2:$S$451,7,FALSE)</f>
        <v>i</v>
      </c>
      <c r="K328">
        <f>VLOOKUP($D328,metadata!$B$2:$S$451,8,FALSE)</f>
        <v>22</v>
      </c>
      <c r="L328">
        <f>VLOOKUP($D328,metadata!$B$2:$S$451,9,FALSE)</f>
        <v>16</v>
      </c>
      <c r="M328" t="str">
        <f>VLOOKUP($D328,metadata!$B$2:$S$451,10,FALSE)</f>
        <v/>
      </c>
      <c r="N328" t="str">
        <f>VLOOKUP($D328,metadata!$B$2:$S$451,11,FALSE)</f>
        <v>Wyeomyia smithii</v>
      </c>
      <c r="O328" t="str">
        <f>VLOOKUP($D328,metadata!$B$2:$S$451,12,FALSE)</f>
        <v>diptera</v>
      </c>
      <c r="P328" t="str">
        <f>VLOOKUP($D328,metadata!$B$2:$S$451,13,FALSE)</f>
        <v/>
      </c>
      <c r="Q328" t="str">
        <f>VLOOKUP($D328,metadata!$B$2:$S$451,14,FALSE)</f>
        <v/>
      </c>
      <c r="R328" t="str">
        <f>VLOOKUP($D328,metadata!$B$2:$S$451,15,FALSE)</f>
        <v/>
      </c>
      <c r="S328" t="str">
        <f>VLOOKUP($D328,metadata!$B$2:$S$451,16,FALSE)</f>
        <v/>
      </c>
      <c r="T328" t="str">
        <f>VLOOKUP($D328,metadata!$B$2:$S$451,17,FALSE)</f>
        <v/>
      </c>
      <c r="U328" t="str">
        <f>VLOOKUP($D328,metadata!$B$2:$S$451,18,FALSE)</f>
        <v/>
      </c>
      <c r="V328" t="str">
        <f>VLOOKUP($D328,metadata!$B$2:$Z$451,19,FALSE)</f>
        <v/>
      </c>
      <c r="W328" t="str">
        <f>VLOOKUP($D328,metadata!$B$2:$Z$451,20,FALSE)</f>
        <v/>
      </c>
      <c r="X328" t="str">
        <f>VLOOKUP($D328,metadata!$B$2:$Z$451,21,FALSE)</f>
        <v/>
      </c>
      <c r="Y328" t="str">
        <f>VLOOKUP($D328,metadata!$B$2:$Z$451,22,FALSE)</f>
        <v/>
      </c>
      <c r="Z328" t="str">
        <f>VLOOKUP($D328,metadata!$B$2:$Z$451,23,FALSE)</f>
        <v/>
      </c>
      <c r="AA328" t="str">
        <f>VLOOKUP($D328,metadata!$B$2:$Z$451,24,FALSE)</f>
        <v/>
      </c>
      <c r="AB328" t="str">
        <f>VLOOKUP($D328,metadata!$B$2:$Z$451,25,FALSE)</f>
        <v/>
      </c>
      <c r="AF328" t="str">
        <f t="shared" si="11"/>
        <v>NA</v>
      </c>
    </row>
    <row r="329" spans="1:32" hidden="1" x14ac:dyDescent="0.3">
      <c r="A329">
        <f>A328+metadata!J328</f>
        <v>1910</v>
      </c>
      <c r="B329" t="str">
        <f>metadata!B329</f>
        <v>51-2</v>
      </c>
      <c r="C329">
        <v>328</v>
      </c>
      <c r="D329" s="4" t="str">
        <f t="shared" si="10"/>
        <v>2-</v>
      </c>
      <c r="E329" t="str">
        <f>VLOOKUP($D329,metadata!$B$2:$S$451,2,FALSE)</f>
        <v>BRADSHAW, WE</v>
      </c>
      <c r="F329" t="str">
        <f>VLOOKUP($D329,metadata!$B$2:$S$451,3,FALSE)</f>
        <v>GEOGRAPHY OF PHOTOPERIODIC RESPONSE IN DIAPAUSING MOSQUITO</v>
      </c>
      <c r="G329" t="str">
        <f>VLOOKUP($D329,metadata!$B$2:$S$451,4,FALSE)</f>
        <v>10.1038/262384b0</v>
      </c>
      <c r="H329" t="str">
        <f>VLOOKUP($D329,metadata!$B$2:$S$451,5,FALSE)</f>
        <v>y-askfordata</v>
      </c>
      <c r="I329" t="str">
        <f>VLOOKUP($D329,metadata!$B$2:$S$451,6,FALSE)</f>
        <v>a</v>
      </c>
      <c r="J329" t="str">
        <f>VLOOKUP($D329,metadata!$B$2:$S$451,7,FALSE)</f>
        <v>i</v>
      </c>
      <c r="K329">
        <f>VLOOKUP($D329,metadata!$B$2:$S$451,8,FALSE)</f>
        <v>22</v>
      </c>
      <c r="L329">
        <f>VLOOKUP($D329,metadata!$B$2:$S$451,9,FALSE)</f>
        <v>16</v>
      </c>
      <c r="M329" t="str">
        <f>VLOOKUP($D329,metadata!$B$2:$S$451,10,FALSE)</f>
        <v/>
      </c>
      <c r="N329" t="str">
        <f>VLOOKUP($D329,metadata!$B$2:$S$451,11,FALSE)</f>
        <v>Wyeomyia smithii</v>
      </c>
      <c r="O329" t="str">
        <f>VLOOKUP($D329,metadata!$B$2:$S$451,12,FALSE)</f>
        <v>diptera</v>
      </c>
      <c r="P329" t="str">
        <f>VLOOKUP($D329,metadata!$B$2:$S$451,13,FALSE)</f>
        <v/>
      </c>
      <c r="Q329" t="str">
        <f>VLOOKUP($D329,metadata!$B$2:$S$451,14,FALSE)</f>
        <v/>
      </c>
      <c r="R329" t="str">
        <f>VLOOKUP($D329,metadata!$B$2:$S$451,15,FALSE)</f>
        <v/>
      </c>
      <c r="S329" t="str">
        <f>VLOOKUP($D329,metadata!$B$2:$S$451,16,FALSE)</f>
        <v/>
      </c>
      <c r="T329" t="str">
        <f>VLOOKUP($D329,metadata!$B$2:$S$451,17,FALSE)</f>
        <v/>
      </c>
      <c r="U329" t="str">
        <f>VLOOKUP($D329,metadata!$B$2:$S$451,18,FALSE)</f>
        <v/>
      </c>
      <c r="V329" t="str">
        <f>VLOOKUP($D329,metadata!$B$2:$Z$451,19,FALSE)</f>
        <v/>
      </c>
      <c r="W329" t="str">
        <f>VLOOKUP($D329,metadata!$B$2:$Z$451,20,FALSE)</f>
        <v/>
      </c>
      <c r="X329" t="str">
        <f>VLOOKUP($D329,metadata!$B$2:$Z$451,21,FALSE)</f>
        <v/>
      </c>
      <c r="Y329" t="str">
        <f>VLOOKUP($D329,metadata!$B$2:$Z$451,22,FALSE)</f>
        <v/>
      </c>
      <c r="Z329" t="str">
        <f>VLOOKUP($D329,metadata!$B$2:$Z$451,23,FALSE)</f>
        <v/>
      </c>
      <c r="AA329" t="str">
        <f>VLOOKUP($D329,metadata!$B$2:$Z$451,24,FALSE)</f>
        <v/>
      </c>
      <c r="AB329" t="str">
        <f>VLOOKUP($D329,metadata!$B$2:$Z$451,25,FALSE)</f>
        <v/>
      </c>
      <c r="AF329" t="str">
        <f t="shared" si="11"/>
        <v>NA</v>
      </c>
    </row>
    <row r="330" spans="1:32" hidden="1" x14ac:dyDescent="0.3">
      <c r="A330">
        <f>A329+metadata!J329</f>
        <v>1915</v>
      </c>
      <c r="B330" t="str">
        <f>metadata!B330</f>
        <v>51-3</v>
      </c>
      <c r="C330">
        <v>329</v>
      </c>
      <c r="D330" s="4" t="str">
        <f t="shared" si="10"/>
        <v>2-</v>
      </c>
      <c r="E330" t="str">
        <f>VLOOKUP($D330,metadata!$B$2:$S$451,2,FALSE)</f>
        <v>BRADSHAW, WE</v>
      </c>
      <c r="F330" t="str">
        <f>VLOOKUP($D330,metadata!$B$2:$S$451,3,FALSE)</f>
        <v>GEOGRAPHY OF PHOTOPERIODIC RESPONSE IN DIAPAUSING MOSQUITO</v>
      </c>
      <c r="G330" t="str">
        <f>VLOOKUP($D330,metadata!$B$2:$S$451,4,FALSE)</f>
        <v>10.1038/262384b0</v>
      </c>
      <c r="H330" t="str">
        <f>VLOOKUP($D330,metadata!$B$2:$S$451,5,FALSE)</f>
        <v>y-askfordata</v>
      </c>
      <c r="I330" t="str">
        <f>VLOOKUP($D330,metadata!$B$2:$S$451,6,FALSE)</f>
        <v>a</v>
      </c>
      <c r="J330" t="str">
        <f>VLOOKUP($D330,metadata!$B$2:$S$451,7,FALSE)</f>
        <v>i</v>
      </c>
      <c r="K330">
        <f>VLOOKUP($D330,metadata!$B$2:$S$451,8,FALSE)</f>
        <v>22</v>
      </c>
      <c r="L330">
        <f>VLOOKUP($D330,metadata!$B$2:$S$451,9,FALSE)</f>
        <v>16</v>
      </c>
      <c r="M330" t="str">
        <f>VLOOKUP($D330,metadata!$B$2:$S$451,10,FALSE)</f>
        <v/>
      </c>
      <c r="N330" t="str">
        <f>VLOOKUP($D330,metadata!$B$2:$S$451,11,FALSE)</f>
        <v>Wyeomyia smithii</v>
      </c>
      <c r="O330" t="str">
        <f>VLOOKUP($D330,metadata!$B$2:$S$451,12,FALSE)</f>
        <v>diptera</v>
      </c>
      <c r="P330" t="str">
        <f>VLOOKUP($D330,metadata!$B$2:$S$451,13,FALSE)</f>
        <v/>
      </c>
      <c r="Q330" t="str">
        <f>VLOOKUP($D330,metadata!$B$2:$S$451,14,FALSE)</f>
        <v/>
      </c>
      <c r="R330" t="str">
        <f>VLOOKUP($D330,metadata!$B$2:$S$451,15,FALSE)</f>
        <v/>
      </c>
      <c r="S330" t="str">
        <f>VLOOKUP($D330,metadata!$B$2:$S$451,16,FALSE)</f>
        <v/>
      </c>
      <c r="T330" t="str">
        <f>VLOOKUP($D330,metadata!$B$2:$S$451,17,FALSE)</f>
        <v/>
      </c>
      <c r="U330" t="str">
        <f>VLOOKUP($D330,metadata!$B$2:$S$451,18,FALSE)</f>
        <v/>
      </c>
      <c r="V330" t="str">
        <f>VLOOKUP($D330,metadata!$B$2:$Z$451,19,FALSE)</f>
        <v/>
      </c>
      <c r="W330" t="str">
        <f>VLOOKUP($D330,metadata!$B$2:$Z$451,20,FALSE)</f>
        <v/>
      </c>
      <c r="X330" t="str">
        <f>VLOOKUP($D330,metadata!$B$2:$Z$451,21,FALSE)</f>
        <v/>
      </c>
      <c r="Y330" t="str">
        <f>VLOOKUP($D330,metadata!$B$2:$Z$451,22,FALSE)</f>
        <v/>
      </c>
      <c r="Z330" t="str">
        <f>VLOOKUP($D330,metadata!$B$2:$Z$451,23,FALSE)</f>
        <v/>
      </c>
      <c r="AA330" t="str">
        <f>VLOOKUP($D330,metadata!$B$2:$Z$451,24,FALSE)</f>
        <v/>
      </c>
      <c r="AB330" t="str">
        <f>VLOOKUP($D330,metadata!$B$2:$Z$451,25,FALSE)</f>
        <v/>
      </c>
      <c r="AF330" t="str">
        <f t="shared" si="11"/>
        <v>NA</v>
      </c>
    </row>
    <row r="331" spans="1:32" hidden="1" x14ac:dyDescent="0.3">
      <c r="A331">
        <f>A330+metadata!J330</f>
        <v>1920</v>
      </c>
      <c r="B331" t="str">
        <f>metadata!B331</f>
        <v>51-4</v>
      </c>
      <c r="C331">
        <v>330</v>
      </c>
      <c r="D331" s="4" t="str">
        <f t="shared" si="10"/>
        <v>2-</v>
      </c>
      <c r="E331" t="str">
        <f>VLOOKUP($D331,metadata!$B$2:$S$451,2,FALSE)</f>
        <v>BRADSHAW, WE</v>
      </c>
      <c r="F331" t="str">
        <f>VLOOKUP($D331,metadata!$B$2:$S$451,3,FALSE)</f>
        <v>GEOGRAPHY OF PHOTOPERIODIC RESPONSE IN DIAPAUSING MOSQUITO</v>
      </c>
      <c r="G331" t="str">
        <f>VLOOKUP($D331,metadata!$B$2:$S$451,4,FALSE)</f>
        <v>10.1038/262384b0</v>
      </c>
      <c r="H331" t="str">
        <f>VLOOKUP($D331,metadata!$B$2:$S$451,5,FALSE)</f>
        <v>y-askfordata</v>
      </c>
      <c r="I331" t="str">
        <f>VLOOKUP($D331,metadata!$B$2:$S$451,6,FALSE)</f>
        <v>a</v>
      </c>
      <c r="J331" t="str">
        <f>VLOOKUP($D331,metadata!$B$2:$S$451,7,FALSE)</f>
        <v>i</v>
      </c>
      <c r="K331">
        <f>VLOOKUP($D331,metadata!$B$2:$S$451,8,FALSE)</f>
        <v>22</v>
      </c>
      <c r="L331">
        <f>VLOOKUP($D331,metadata!$B$2:$S$451,9,FALSE)</f>
        <v>16</v>
      </c>
      <c r="M331" t="str">
        <f>VLOOKUP($D331,metadata!$B$2:$S$451,10,FALSE)</f>
        <v/>
      </c>
      <c r="N331" t="str">
        <f>VLOOKUP($D331,metadata!$B$2:$S$451,11,FALSE)</f>
        <v>Wyeomyia smithii</v>
      </c>
      <c r="O331" t="str">
        <f>VLOOKUP($D331,metadata!$B$2:$S$451,12,FALSE)</f>
        <v>diptera</v>
      </c>
      <c r="P331" t="str">
        <f>VLOOKUP($D331,metadata!$B$2:$S$451,13,FALSE)</f>
        <v/>
      </c>
      <c r="Q331" t="str">
        <f>VLOOKUP($D331,metadata!$B$2:$S$451,14,FALSE)</f>
        <v/>
      </c>
      <c r="R331" t="str">
        <f>VLOOKUP($D331,metadata!$B$2:$S$451,15,FALSE)</f>
        <v/>
      </c>
      <c r="S331" t="str">
        <f>VLOOKUP($D331,metadata!$B$2:$S$451,16,FALSE)</f>
        <v/>
      </c>
      <c r="T331" t="str">
        <f>VLOOKUP($D331,metadata!$B$2:$S$451,17,FALSE)</f>
        <v/>
      </c>
      <c r="U331" t="str">
        <f>VLOOKUP($D331,metadata!$B$2:$S$451,18,FALSE)</f>
        <v/>
      </c>
      <c r="V331" t="str">
        <f>VLOOKUP($D331,metadata!$B$2:$Z$451,19,FALSE)</f>
        <v/>
      </c>
      <c r="W331" t="str">
        <f>VLOOKUP($D331,metadata!$B$2:$Z$451,20,FALSE)</f>
        <v/>
      </c>
      <c r="X331" t="str">
        <f>VLOOKUP($D331,metadata!$B$2:$Z$451,21,FALSE)</f>
        <v/>
      </c>
      <c r="Y331" t="str">
        <f>VLOOKUP($D331,metadata!$B$2:$Z$451,22,FALSE)</f>
        <v/>
      </c>
      <c r="Z331" t="str">
        <f>VLOOKUP($D331,metadata!$B$2:$Z$451,23,FALSE)</f>
        <v/>
      </c>
      <c r="AA331" t="str">
        <f>VLOOKUP($D331,metadata!$B$2:$Z$451,24,FALSE)</f>
        <v/>
      </c>
      <c r="AB331" t="str">
        <f>VLOOKUP($D331,metadata!$B$2:$Z$451,25,FALSE)</f>
        <v/>
      </c>
      <c r="AF331" t="str">
        <f t="shared" si="11"/>
        <v>NA</v>
      </c>
    </row>
    <row r="332" spans="1:32" hidden="1" x14ac:dyDescent="0.3">
      <c r="A332">
        <f>A331+metadata!J331</f>
        <v>1925</v>
      </c>
      <c r="B332" t="str">
        <f>metadata!B332</f>
        <v>51-5</v>
      </c>
      <c r="C332">
        <v>331</v>
      </c>
      <c r="D332" s="4" t="str">
        <f t="shared" si="10"/>
        <v>2-</v>
      </c>
      <c r="E332" t="str">
        <f>VLOOKUP($D332,metadata!$B$2:$S$451,2,FALSE)</f>
        <v>BRADSHAW, WE</v>
      </c>
      <c r="F332" t="str">
        <f>VLOOKUP($D332,metadata!$B$2:$S$451,3,FALSE)</f>
        <v>GEOGRAPHY OF PHOTOPERIODIC RESPONSE IN DIAPAUSING MOSQUITO</v>
      </c>
      <c r="G332" t="str">
        <f>VLOOKUP($D332,metadata!$B$2:$S$451,4,FALSE)</f>
        <v>10.1038/262384b0</v>
      </c>
      <c r="H332" t="str">
        <f>VLOOKUP($D332,metadata!$B$2:$S$451,5,FALSE)</f>
        <v>y-askfordata</v>
      </c>
      <c r="I332" t="str">
        <f>VLOOKUP($D332,metadata!$B$2:$S$451,6,FALSE)</f>
        <v>a</v>
      </c>
      <c r="J332" t="str">
        <f>VLOOKUP($D332,metadata!$B$2:$S$451,7,FALSE)</f>
        <v>i</v>
      </c>
      <c r="K332">
        <f>VLOOKUP($D332,metadata!$B$2:$S$451,8,FALSE)</f>
        <v>22</v>
      </c>
      <c r="L332">
        <f>VLOOKUP($D332,metadata!$B$2:$S$451,9,FALSE)</f>
        <v>16</v>
      </c>
      <c r="M332" t="str">
        <f>VLOOKUP($D332,metadata!$B$2:$S$451,10,FALSE)</f>
        <v/>
      </c>
      <c r="N332" t="str">
        <f>VLOOKUP($D332,metadata!$B$2:$S$451,11,FALSE)</f>
        <v>Wyeomyia smithii</v>
      </c>
      <c r="O332" t="str">
        <f>VLOOKUP($D332,metadata!$B$2:$S$451,12,FALSE)</f>
        <v>diptera</v>
      </c>
      <c r="P332" t="str">
        <f>VLOOKUP($D332,metadata!$B$2:$S$451,13,FALSE)</f>
        <v/>
      </c>
      <c r="Q332" t="str">
        <f>VLOOKUP($D332,metadata!$B$2:$S$451,14,FALSE)</f>
        <v/>
      </c>
      <c r="R332" t="str">
        <f>VLOOKUP($D332,metadata!$B$2:$S$451,15,FALSE)</f>
        <v/>
      </c>
      <c r="S332" t="str">
        <f>VLOOKUP($D332,metadata!$B$2:$S$451,16,FALSE)</f>
        <v/>
      </c>
      <c r="T332" t="str">
        <f>VLOOKUP($D332,metadata!$B$2:$S$451,17,FALSE)</f>
        <v/>
      </c>
      <c r="U332" t="str">
        <f>VLOOKUP($D332,metadata!$B$2:$S$451,18,FALSE)</f>
        <v/>
      </c>
      <c r="V332" t="str">
        <f>VLOOKUP($D332,metadata!$B$2:$Z$451,19,FALSE)</f>
        <v/>
      </c>
      <c r="W332" t="str">
        <f>VLOOKUP($D332,metadata!$B$2:$Z$451,20,FALSE)</f>
        <v/>
      </c>
      <c r="X332" t="str">
        <f>VLOOKUP($D332,metadata!$B$2:$Z$451,21,FALSE)</f>
        <v/>
      </c>
      <c r="Y332" t="str">
        <f>VLOOKUP($D332,metadata!$B$2:$Z$451,22,FALSE)</f>
        <v/>
      </c>
      <c r="Z332" t="str">
        <f>VLOOKUP($D332,metadata!$B$2:$Z$451,23,FALSE)</f>
        <v/>
      </c>
      <c r="AA332" t="str">
        <f>VLOOKUP($D332,metadata!$B$2:$Z$451,24,FALSE)</f>
        <v/>
      </c>
      <c r="AB332" t="str">
        <f>VLOOKUP($D332,metadata!$B$2:$Z$451,25,FALSE)</f>
        <v/>
      </c>
      <c r="AF332" t="str">
        <f t="shared" si="11"/>
        <v>NA</v>
      </c>
    </row>
    <row r="333" spans="1:32" hidden="1" x14ac:dyDescent="0.3">
      <c r="A333">
        <f>A332+metadata!J332</f>
        <v>1930</v>
      </c>
      <c r="B333" t="str">
        <f>metadata!B333</f>
        <v>51-6</v>
      </c>
      <c r="C333">
        <v>332</v>
      </c>
      <c r="D333" s="4" t="str">
        <f t="shared" si="10"/>
        <v>2-</v>
      </c>
      <c r="E333" t="str">
        <f>VLOOKUP($D333,metadata!$B$2:$S$451,2,FALSE)</f>
        <v>BRADSHAW, WE</v>
      </c>
      <c r="F333" t="str">
        <f>VLOOKUP($D333,metadata!$B$2:$S$451,3,FALSE)</f>
        <v>GEOGRAPHY OF PHOTOPERIODIC RESPONSE IN DIAPAUSING MOSQUITO</v>
      </c>
      <c r="G333" t="str">
        <f>VLOOKUP($D333,metadata!$B$2:$S$451,4,FALSE)</f>
        <v>10.1038/262384b0</v>
      </c>
      <c r="H333" t="str">
        <f>VLOOKUP($D333,metadata!$B$2:$S$451,5,FALSE)</f>
        <v>y-askfordata</v>
      </c>
      <c r="I333" t="str">
        <f>VLOOKUP($D333,metadata!$B$2:$S$451,6,FALSE)</f>
        <v>a</v>
      </c>
      <c r="J333" t="str">
        <f>VLOOKUP($D333,metadata!$B$2:$S$451,7,FALSE)</f>
        <v>i</v>
      </c>
      <c r="K333">
        <f>VLOOKUP($D333,metadata!$B$2:$S$451,8,FALSE)</f>
        <v>22</v>
      </c>
      <c r="L333">
        <f>VLOOKUP($D333,metadata!$B$2:$S$451,9,FALSE)</f>
        <v>16</v>
      </c>
      <c r="M333" t="str">
        <f>VLOOKUP($D333,metadata!$B$2:$S$451,10,FALSE)</f>
        <v/>
      </c>
      <c r="N333" t="str">
        <f>VLOOKUP($D333,metadata!$B$2:$S$451,11,FALSE)</f>
        <v>Wyeomyia smithii</v>
      </c>
      <c r="O333" t="str">
        <f>VLOOKUP($D333,metadata!$B$2:$S$451,12,FALSE)</f>
        <v>diptera</v>
      </c>
      <c r="P333" t="str">
        <f>VLOOKUP($D333,metadata!$B$2:$S$451,13,FALSE)</f>
        <v/>
      </c>
      <c r="Q333" t="str">
        <f>VLOOKUP($D333,metadata!$B$2:$S$451,14,FALSE)</f>
        <v/>
      </c>
      <c r="R333" t="str">
        <f>VLOOKUP($D333,metadata!$B$2:$S$451,15,FALSE)</f>
        <v/>
      </c>
      <c r="S333" t="str">
        <f>VLOOKUP($D333,metadata!$B$2:$S$451,16,FALSE)</f>
        <v/>
      </c>
      <c r="T333" t="str">
        <f>VLOOKUP($D333,metadata!$B$2:$S$451,17,FALSE)</f>
        <v/>
      </c>
      <c r="U333" t="str">
        <f>VLOOKUP($D333,metadata!$B$2:$S$451,18,FALSE)</f>
        <v/>
      </c>
      <c r="V333" t="str">
        <f>VLOOKUP($D333,metadata!$B$2:$Z$451,19,FALSE)</f>
        <v/>
      </c>
      <c r="W333" t="str">
        <f>VLOOKUP($D333,metadata!$B$2:$Z$451,20,FALSE)</f>
        <v/>
      </c>
      <c r="X333" t="str">
        <f>VLOOKUP($D333,metadata!$B$2:$Z$451,21,FALSE)</f>
        <v/>
      </c>
      <c r="Y333" t="str">
        <f>VLOOKUP($D333,metadata!$B$2:$Z$451,22,FALSE)</f>
        <v/>
      </c>
      <c r="Z333" t="str">
        <f>VLOOKUP($D333,metadata!$B$2:$Z$451,23,FALSE)</f>
        <v/>
      </c>
      <c r="AA333" t="str">
        <f>VLOOKUP($D333,metadata!$B$2:$Z$451,24,FALSE)</f>
        <v/>
      </c>
      <c r="AB333" t="str">
        <f>VLOOKUP($D333,metadata!$B$2:$Z$451,25,FALSE)</f>
        <v/>
      </c>
      <c r="AF333" t="str">
        <f t="shared" si="11"/>
        <v>NA</v>
      </c>
    </row>
    <row r="334" spans="1:32" hidden="1" x14ac:dyDescent="0.3">
      <c r="A334">
        <f>A333+metadata!J333</f>
        <v>1935</v>
      </c>
      <c r="B334" t="str">
        <f>metadata!B334</f>
        <v>51-7</v>
      </c>
      <c r="C334">
        <v>333</v>
      </c>
      <c r="D334" s="4" t="str">
        <f t="shared" si="10"/>
        <v>2-</v>
      </c>
      <c r="E334" t="str">
        <f>VLOOKUP($D334,metadata!$B$2:$S$451,2,FALSE)</f>
        <v>BRADSHAW, WE</v>
      </c>
      <c r="F334" t="str">
        <f>VLOOKUP($D334,metadata!$B$2:$S$451,3,FALSE)</f>
        <v>GEOGRAPHY OF PHOTOPERIODIC RESPONSE IN DIAPAUSING MOSQUITO</v>
      </c>
      <c r="G334" t="str">
        <f>VLOOKUP($D334,metadata!$B$2:$S$451,4,FALSE)</f>
        <v>10.1038/262384b0</v>
      </c>
      <c r="H334" t="str">
        <f>VLOOKUP($D334,metadata!$B$2:$S$451,5,FALSE)</f>
        <v>y-askfordata</v>
      </c>
      <c r="I334" t="str">
        <f>VLOOKUP($D334,metadata!$B$2:$S$451,6,FALSE)</f>
        <v>a</v>
      </c>
      <c r="J334" t="str">
        <f>VLOOKUP($D334,metadata!$B$2:$S$451,7,FALSE)</f>
        <v>i</v>
      </c>
      <c r="K334">
        <f>VLOOKUP($D334,metadata!$B$2:$S$451,8,FALSE)</f>
        <v>22</v>
      </c>
      <c r="L334">
        <f>VLOOKUP($D334,metadata!$B$2:$S$451,9,FALSE)</f>
        <v>16</v>
      </c>
      <c r="M334" t="str">
        <f>VLOOKUP($D334,metadata!$B$2:$S$451,10,FALSE)</f>
        <v/>
      </c>
      <c r="N334" t="str">
        <f>VLOOKUP($D334,metadata!$B$2:$S$451,11,FALSE)</f>
        <v>Wyeomyia smithii</v>
      </c>
      <c r="O334" t="str">
        <f>VLOOKUP($D334,metadata!$B$2:$S$451,12,FALSE)</f>
        <v>diptera</v>
      </c>
      <c r="P334" t="str">
        <f>VLOOKUP($D334,metadata!$B$2:$S$451,13,FALSE)</f>
        <v/>
      </c>
      <c r="Q334" t="str">
        <f>VLOOKUP($D334,metadata!$B$2:$S$451,14,FALSE)</f>
        <v/>
      </c>
      <c r="R334" t="str">
        <f>VLOOKUP($D334,metadata!$B$2:$S$451,15,FALSE)</f>
        <v/>
      </c>
      <c r="S334" t="str">
        <f>VLOOKUP($D334,metadata!$B$2:$S$451,16,FALSE)</f>
        <v/>
      </c>
      <c r="T334" t="str">
        <f>VLOOKUP($D334,metadata!$B$2:$S$451,17,FALSE)</f>
        <v/>
      </c>
      <c r="U334" t="str">
        <f>VLOOKUP($D334,metadata!$B$2:$S$451,18,FALSE)</f>
        <v/>
      </c>
      <c r="V334" t="str">
        <f>VLOOKUP($D334,metadata!$B$2:$Z$451,19,FALSE)</f>
        <v/>
      </c>
      <c r="W334" t="str">
        <f>VLOOKUP($D334,metadata!$B$2:$Z$451,20,FALSE)</f>
        <v/>
      </c>
      <c r="X334" t="str">
        <f>VLOOKUP($D334,metadata!$B$2:$Z$451,21,FALSE)</f>
        <v/>
      </c>
      <c r="Y334" t="str">
        <f>VLOOKUP($D334,metadata!$B$2:$Z$451,22,FALSE)</f>
        <v/>
      </c>
      <c r="Z334" t="str">
        <f>VLOOKUP($D334,metadata!$B$2:$Z$451,23,FALSE)</f>
        <v/>
      </c>
      <c r="AA334" t="str">
        <f>VLOOKUP($D334,metadata!$B$2:$Z$451,24,FALSE)</f>
        <v/>
      </c>
      <c r="AB334" t="str">
        <f>VLOOKUP($D334,metadata!$B$2:$Z$451,25,FALSE)</f>
        <v/>
      </c>
      <c r="AF334" t="str">
        <f t="shared" si="11"/>
        <v>NA</v>
      </c>
    </row>
    <row r="335" spans="1:32" hidden="1" x14ac:dyDescent="0.3">
      <c r="A335">
        <f>A334+metadata!J334</f>
        <v>1940</v>
      </c>
      <c r="B335" t="str">
        <f>metadata!B335</f>
        <v>51-8</v>
      </c>
      <c r="C335">
        <v>334</v>
      </c>
      <c r="D335" s="4" t="str">
        <f t="shared" si="10"/>
        <v>2-</v>
      </c>
      <c r="E335" t="str">
        <f>VLOOKUP($D335,metadata!$B$2:$S$451,2,FALSE)</f>
        <v>BRADSHAW, WE</v>
      </c>
      <c r="F335" t="str">
        <f>VLOOKUP($D335,metadata!$B$2:$S$451,3,FALSE)</f>
        <v>GEOGRAPHY OF PHOTOPERIODIC RESPONSE IN DIAPAUSING MOSQUITO</v>
      </c>
      <c r="G335" t="str">
        <f>VLOOKUP($D335,metadata!$B$2:$S$451,4,FALSE)</f>
        <v>10.1038/262384b0</v>
      </c>
      <c r="H335" t="str">
        <f>VLOOKUP($D335,metadata!$B$2:$S$451,5,FALSE)</f>
        <v>y-askfordata</v>
      </c>
      <c r="I335" t="str">
        <f>VLOOKUP($D335,metadata!$B$2:$S$451,6,FALSE)</f>
        <v>a</v>
      </c>
      <c r="J335" t="str">
        <f>VLOOKUP($D335,metadata!$B$2:$S$451,7,FALSE)</f>
        <v>i</v>
      </c>
      <c r="K335">
        <f>VLOOKUP($D335,metadata!$B$2:$S$451,8,FALSE)</f>
        <v>22</v>
      </c>
      <c r="L335">
        <f>VLOOKUP($D335,metadata!$B$2:$S$451,9,FALSE)</f>
        <v>16</v>
      </c>
      <c r="M335" t="str">
        <f>VLOOKUP($D335,metadata!$B$2:$S$451,10,FALSE)</f>
        <v/>
      </c>
      <c r="N335" t="str">
        <f>VLOOKUP($D335,metadata!$B$2:$S$451,11,FALSE)</f>
        <v>Wyeomyia smithii</v>
      </c>
      <c r="O335" t="str">
        <f>VLOOKUP($D335,metadata!$B$2:$S$451,12,FALSE)</f>
        <v>diptera</v>
      </c>
      <c r="P335" t="str">
        <f>VLOOKUP($D335,metadata!$B$2:$S$451,13,FALSE)</f>
        <v/>
      </c>
      <c r="Q335" t="str">
        <f>VLOOKUP($D335,metadata!$B$2:$S$451,14,FALSE)</f>
        <v/>
      </c>
      <c r="R335" t="str">
        <f>VLOOKUP($D335,metadata!$B$2:$S$451,15,FALSE)</f>
        <v/>
      </c>
      <c r="S335" t="str">
        <f>VLOOKUP($D335,metadata!$B$2:$S$451,16,FALSE)</f>
        <v/>
      </c>
      <c r="T335" t="str">
        <f>VLOOKUP($D335,metadata!$B$2:$S$451,17,FALSE)</f>
        <v/>
      </c>
      <c r="U335" t="str">
        <f>VLOOKUP($D335,metadata!$B$2:$S$451,18,FALSE)</f>
        <v/>
      </c>
      <c r="V335" t="str">
        <f>VLOOKUP($D335,metadata!$B$2:$Z$451,19,FALSE)</f>
        <v/>
      </c>
      <c r="W335" t="str">
        <f>VLOOKUP($D335,metadata!$B$2:$Z$451,20,FALSE)</f>
        <v/>
      </c>
      <c r="X335" t="str">
        <f>VLOOKUP($D335,metadata!$B$2:$Z$451,21,FALSE)</f>
        <v/>
      </c>
      <c r="Y335" t="str">
        <f>VLOOKUP($D335,metadata!$B$2:$Z$451,22,FALSE)</f>
        <v/>
      </c>
      <c r="Z335" t="str">
        <f>VLOOKUP($D335,metadata!$B$2:$Z$451,23,FALSE)</f>
        <v/>
      </c>
      <c r="AA335" t="str">
        <f>VLOOKUP($D335,metadata!$B$2:$Z$451,24,FALSE)</f>
        <v/>
      </c>
      <c r="AB335" t="str">
        <f>VLOOKUP($D335,metadata!$B$2:$Z$451,25,FALSE)</f>
        <v/>
      </c>
      <c r="AF335" t="str">
        <f t="shared" si="11"/>
        <v>NA</v>
      </c>
    </row>
    <row r="336" spans="1:32" hidden="1" x14ac:dyDescent="0.3">
      <c r="A336">
        <f>A335+metadata!J335</f>
        <v>1945</v>
      </c>
      <c r="B336" t="str">
        <f>metadata!B336</f>
        <v>51-9</v>
      </c>
      <c r="C336">
        <v>335</v>
      </c>
      <c r="D336" s="4" t="str">
        <f t="shared" si="10"/>
        <v>2-</v>
      </c>
      <c r="E336" t="str">
        <f>VLOOKUP($D336,metadata!$B$2:$S$451,2,FALSE)</f>
        <v>BRADSHAW, WE</v>
      </c>
      <c r="F336" t="str">
        <f>VLOOKUP($D336,metadata!$B$2:$S$451,3,FALSE)</f>
        <v>GEOGRAPHY OF PHOTOPERIODIC RESPONSE IN DIAPAUSING MOSQUITO</v>
      </c>
      <c r="G336" t="str">
        <f>VLOOKUP($D336,metadata!$B$2:$S$451,4,FALSE)</f>
        <v>10.1038/262384b0</v>
      </c>
      <c r="H336" t="str">
        <f>VLOOKUP($D336,metadata!$B$2:$S$451,5,FALSE)</f>
        <v>y-askfordata</v>
      </c>
      <c r="I336" t="str">
        <f>VLOOKUP($D336,metadata!$B$2:$S$451,6,FALSE)</f>
        <v>a</v>
      </c>
      <c r="J336" t="str">
        <f>VLOOKUP($D336,metadata!$B$2:$S$451,7,FALSE)</f>
        <v>i</v>
      </c>
      <c r="K336">
        <f>VLOOKUP($D336,metadata!$B$2:$S$451,8,FALSE)</f>
        <v>22</v>
      </c>
      <c r="L336">
        <f>VLOOKUP($D336,metadata!$B$2:$S$451,9,FALSE)</f>
        <v>16</v>
      </c>
      <c r="M336" t="str">
        <f>VLOOKUP($D336,metadata!$B$2:$S$451,10,FALSE)</f>
        <v/>
      </c>
      <c r="N336" t="str">
        <f>VLOOKUP($D336,metadata!$B$2:$S$451,11,FALSE)</f>
        <v>Wyeomyia smithii</v>
      </c>
      <c r="O336" t="str">
        <f>VLOOKUP($D336,metadata!$B$2:$S$451,12,FALSE)</f>
        <v>diptera</v>
      </c>
      <c r="P336" t="str">
        <f>VLOOKUP($D336,metadata!$B$2:$S$451,13,FALSE)</f>
        <v/>
      </c>
      <c r="Q336" t="str">
        <f>VLOOKUP($D336,metadata!$B$2:$S$451,14,FALSE)</f>
        <v/>
      </c>
      <c r="R336" t="str">
        <f>VLOOKUP($D336,metadata!$B$2:$S$451,15,FALSE)</f>
        <v/>
      </c>
      <c r="S336" t="str">
        <f>VLOOKUP($D336,metadata!$B$2:$S$451,16,FALSE)</f>
        <v/>
      </c>
      <c r="T336" t="str">
        <f>VLOOKUP($D336,metadata!$B$2:$S$451,17,FALSE)</f>
        <v/>
      </c>
      <c r="U336" t="str">
        <f>VLOOKUP($D336,metadata!$B$2:$S$451,18,FALSE)</f>
        <v/>
      </c>
      <c r="V336" t="str">
        <f>VLOOKUP($D336,metadata!$B$2:$Z$451,19,FALSE)</f>
        <v/>
      </c>
      <c r="W336" t="str">
        <f>VLOOKUP($D336,metadata!$B$2:$Z$451,20,FALSE)</f>
        <v/>
      </c>
      <c r="X336" t="str">
        <f>VLOOKUP($D336,metadata!$B$2:$Z$451,21,FALSE)</f>
        <v/>
      </c>
      <c r="Y336" t="str">
        <f>VLOOKUP($D336,metadata!$B$2:$Z$451,22,FALSE)</f>
        <v/>
      </c>
      <c r="Z336" t="str">
        <f>VLOOKUP($D336,metadata!$B$2:$Z$451,23,FALSE)</f>
        <v/>
      </c>
      <c r="AA336" t="str">
        <f>VLOOKUP($D336,metadata!$B$2:$Z$451,24,FALSE)</f>
        <v/>
      </c>
      <c r="AB336" t="str">
        <f>VLOOKUP($D336,metadata!$B$2:$Z$451,25,FALSE)</f>
        <v/>
      </c>
      <c r="AF336" t="str">
        <f t="shared" si="11"/>
        <v>NA</v>
      </c>
    </row>
    <row r="337" spans="1:32" hidden="1" x14ac:dyDescent="0.3">
      <c r="A337">
        <f>A336+metadata!J336</f>
        <v>1950</v>
      </c>
      <c r="B337" t="str">
        <f>metadata!B337</f>
        <v>51-10</v>
      </c>
      <c r="C337">
        <v>336</v>
      </c>
      <c r="D337" s="4" t="str">
        <f t="shared" si="10"/>
        <v>2-</v>
      </c>
      <c r="E337" t="str">
        <f>VLOOKUP($D337,metadata!$B$2:$S$451,2,FALSE)</f>
        <v>BRADSHAW, WE</v>
      </c>
      <c r="F337" t="str">
        <f>VLOOKUP($D337,metadata!$B$2:$S$451,3,FALSE)</f>
        <v>GEOGRAPHY OF PHOTOPERIODIC RESPONSE IN DIAPAUSING MOSQUITO</v>
      </c>
      <c r="G337" t="str">
        <f>VLOOKUP($D337,metadata!$B$2:$S$451,4,FALSE)</f>
        <v>10.1038/262384b0</v>
      </c>
      <c r="H337" t="str">
        <f>VLOOKUP($D337,metadata!$B$2:$S$451,5,FALSE)</f>
        <v>y-askfordata</v>
      </c>
      <c r="I337" t="str">
        <f>VLOOKUP($D337,metadata!$B$2:$S$451,6,FALSE)</f>
        <v>a</v>
      </c>
      <c r="J337" t="str">
        <f>VLOOKUP($D337,metadata!$B$2:$S$451,7,FALSE)</f>
        <v>i</v>
      </c>
      <c r="K337">
        <f>VLOOKUP($D337,metadata!$B$2:$S$451,8,FALSE)</f>
        <v>22</v>
      </c>
      <c r="L337">
        <f>VLOOKUP($D337,metadata!$B$2:$S$451,9,FALSE)</f>
        <v>16</v>
      </c>
      <c r="M337" t="str">
        <f>VLOOKUP($D337,metadata!$B$2:$S$451,10,FALSE)</f>
        <v/>
      </c>
      <c r="N337" t="str">
        <f>VLOOKUP($D337,metadata!$B$2:$S$451,11,FALSE)</f>
        <v>Wyeomyia smithii</v>
      </c>
      <c r="O337" t="str">
        <f>VLOOKUP($D337,metadata!$B$2:$S$451,12,FALSE)</f>
        <v>diptera</v>
      </c>
      <c r="P337" t="str">
        <f>VLOOKUP($D337,metadata!$B$2:$S$451,13,FALSE)</f>
        <v/>
      </c>
      <c r="Q337" t="str">
        <f>VLOOKUP($D337,metadata!$B$2:$S$451,14,FALSE)</f>
        <v/>
      </c>
      <c r="R337" t="str">
        <f>VLOOKUP($D337,metadata!$B$2:$S$451,15,FALSE)</f>
        <v/>
      </c>
      <c r="S337" t="str">
        <f>VLOOKUP($D337,metadata!$B$2:$S$451,16,FALSE)</f>
        <v/>
      </c>
      <c r="T337" t="str">
        <f>VLOOKUP($D337,metadata!$B$2:$S$451,17,FALSE)</f>
        <v/>
      </c>
      <c r="U337" t="str">
        <f>VLOOKUP($D337,metadata!$B$2:$S$451,18,FALSE)</f>
        <v/>
      </c>
      <c r="V337" t="str">
        <f>VLOOKUP($D337,metadata!$B$2:$Z$451,19,FALSE)</f>
        <v/>
      </c>
      <c r="W337" t="str">
        <f>VLOOKUP($D337,metadata!$B$2:$Z$451,20,FALSE)</f>
        <v/>
      </c>
      <c r="X337" t="str">
        <f>VLOOKUP($D337,metadata!$B$2:$Z$451,21,FALSE)</f>
        <v/>
      </c>
      <c r="Y337" t="str">
        <f>VLOOKUP($D337,metadata!$B$2:$Z$451,22,FALSE)</f>
        <v/>
      </c>
      <c r="Z337" t="str">
        <f>VLOOKUP($D337,metadata!$B$2:$Z$451,23,FALSE)</f>
        <v/>
      </c>
      <c r="AA337" t="str">
        <f>VLOOKUP($D337,metadata!$B$2:$Z$451,24,FALSE)</f>
        <v/>
      </c>
      <c r="AB337" t="str">
        <f>VLOOKUP($D337,metadata!$B$2:$Z$451,25,FALSE)</f>
        <v/>
      </c>
      <c r="AF337" t="str">
        <f t="shared" si="11"/>
        <v>NA</v>
      </c>
    </row>
    <row r="338" spans="1:32" hidden="1" x14ac:dyDescent="0.3">
      <c r="A338">
        <f>A337+metadata!J337</f>
        <v>1955</v>
      </c>
      <c r="B338" t="str">
        <f>metadata!B338</f>
        <v>51-11</v>
      </c>
      <c r="C338">
        <v>337</v>
      </c>
      <c r="D338" s="4" t="str">
        <f t="shared" si="10"/>
        <v>2-</v>
      </c>
      <c r="E338" t="str">
        <f>VLOOKUP($D338,metadata!$B$2:$S$451,2,FALSE)</f>
        <v>BRADSHAW, WE</v>
      </c>
      <c r="F338" t="str">
        <f>VLOOKUP($D338,metadata!$B$2:$S$451,3,FALSE)</f>
        <v>GEOGRAPHY OF PHOTOPERIODIC RESPONSE IN DIAPAUSING MOSQUITO</v>
      </c>
      <c r="G338" t="str">
        <f>VLOOKUP($D338,metadata!$B$2:$S$451,4,FALSE)</f>
        <v>10.1038/262384b0</v>
      </c>
      <c r="H338" t="str">
        <f>VLOOKUP($D338,metadata!$B$2:$S$451,5,FALSE)</f>
        <v>y-askfordata</v>
      </c>
      <c r="I338" t="str">
        <f>VLOOKUP($D338,metadata!$B$2:$S$451,6,FALSE)</f>
        <v>a</v>
      </c>
      <c r="J338" t="str">
        <f>VLOOKUP($D338,metadata!$B$2:$S$451,7,FALSE)</f>
        <v>i</v>
      </c>
      <c r="K338">
        <f>VLOOKUP($D338,metadata!$B$2:$S$451,8,FALSE)</f>
        <v>22</v>
      </c>
      <c r="L338">
        <f>VLOOKUP($D338,metadata!$B$2:$S$451,9,FALSE)</f>
        <v>16</v>
      </c>
      <c r="M338" t="str">
        <f>VLOOKUP($D338,metadata!$B$2:$S$451,10,FALSE)</f>
        <v/>
      </c>
      <c r="N338" t="str">
        <f>VLOOKUP($D338,metadata!$B$2:$S$451,11,FALSE)</f>
        <v>Wyeomyia smithii</v>
      </c>
      <c r="O338" t="str">
        <f>VLOOKUP($D338,metadata!$B$2:$S$451,12,FALSE)</f>
        <v>diptera</v>
      </c>
      <c r="P338" t="str">
        <f>VLOOKUP($D338,metadata!$B$2:$S$451,13,FALSE)</f>
        <v/>
      </c>
      <c r="Q338" t="str">
        <f>VLOOKUP($D338,metadata!$B$2:$S$451,14,FALSE)</f>
        <v/>
      </c>
      <c r="R338" t="str">
        <f>VLOOKUP($D338,metadata!$B$2:$S$451,15,FALSE)</f>
        <v/>
      </c>
      <c r="S338" t="str">
        <f>VLOOKUP($D338,metadata!$B$2:$S$451,16,FALSE)</f>
        <v/>
      </c>
      <c r="T338" t="str">
        <f>VLOOKUP($D338,metadata!$B$2:$S$451,17,FALSE)</f>
        <v/>
      </c>
      <c r="U338" t="str">
        <f>VLOOKUP($D338,metadata!$B$2:$S$451,18,FALSE)</f>
        <v/>
      </c>
      <c r="V338" t="str">
        <f>VLOOKUP($D338,metadata!$B$2:$Z$451,19,FALSE)</f>
        <v/>
      </c>
      <c r="W338" t="str">
        <f>VLOOKUP($D338,metadata!$B$2:$Z$451,20,FALSE)</f>
        <v/>
      </c>
      <c r="X338" t="str">
        <f>VLOOKUP($D338,metadata!$B$2:$Z$451,21,FALSE)</f>
        <v/>
      </c>
      <c r="Y338" t="str">
        <f>VLOOKUP($D338,metadata!$B$2:$Z$451,22,FALSE)</f>
        <v/>
      </c>
      <c r="Z338" t="str">
        <f>VLOOKUP($D338,metadata!$B$2:$Z$451,23,FALSE)</f>
        <v/>
      </c>
      <c r="AA338" t="str">
        <f>VLOOKUP($D338,metadata!$B$2:$Z$451,24,FALSE)</f>
        <v/>
      </c>
      <c r="AB338" t="str">
        <f>VLOOKUP($D338,metadata!$B$2:$Z$451,25,FALSE)</f>
        <v/>
      </c>
      <c r="AF338" t="str">
        <f t="shared" si="11"/>
        <v>NA</v>
      </c>
    </row>
    <row r="339" spans="1:32" hidden="1" x14ac:dyDescent="0.3">
      <c r="A339">
        <f>A338+metadata!J338</f>
        <v>1960</v>
      </c>
      <c r="B339" t="str">
        <f>metadata!B339</f>
        <v>51-12</v>
      </c>
      <c r="C339">
        <v>338</v>
      </c>
      <c r="D339" s="4" t="str">
        <f t="shared" si="10"/>
        <v>2-</v>
      </c>
      <c r="E339" t="str">
        <f>VLOOKUP($D339,metadata!$B$2:$S$451,2,FALSE)</f>
        <v>BRADSHAW, WE</v>
      </c>
      <c r="F339" t="str">
        <f>VLOOKUP($D339,metadata!$B$2:$S$451,3,FALSE)</f>
        <v>GEOGRAPHY OF PHOTOPERIODIC RESPONSE IN DIAPAUSING MOSQUITO</v>
      </c>
      <c r="G339" t="str">
        <f>VLOOKUP($D339,metadata!$B$2:$S$451,4,FALSE)</f>
        <v>10.1038/262384b0</v>
      </c>
      <c r="H339" t="str">
        <f>VLOOKUP($D339,metadata!$B$2:$S$451,5,FALSE)</f>
        <v>y-askfordata</v>
      </c>
      <c r="I339" t="str">
        <f>VLOOKUP($D339,metadata!$B$2:$S$451,6,FALSE)</f>
        <v>a</v>
      </c>
      <c r="J339" t="str">
        <f>VLOOKUP($D339,metadata!$B$2:$S$451,7,FALSE)</f>
        <v>i</v>
      </c>
      <c r="K339">
        <f>VLOOKUP($D339,metadata!$B$2:$S$451,8,FALSE)</f>
        <v>22</v>
      </c>
      <c r="L339">
        <f>VLOOKUP($D339,metadata!$B$2:$S$451,9,FALSE)</f>
        <v>16</v>
      </c>
      <c r="M339" t="str">
        <f>VLOOKUP($D339,metadata!$B$2:$S$451,10,FALSE)</f>
        <v/>
      </c>
      <c r="N339" t="str">
        <f>VLOOKUP($D339,metadata!$B$2:$S$451,11,FALSE)</f>
        <v>Wyeomyia smithii</v>
      </c>
      <c r="O339" t="str">
        <f>VLOOKUP($D339,metadata!$B$2:$S$451,12,FALSE)</f>
        <v>diptera</v>
      </c>
      <c r="P339" t="str">
        <f>VLOOKUP($D339,metadata!$B$2:$S$451,13,FALSE)</f>
        <v/>
      </c>
      <c r="Q339" t="str">
        <f>VLOOKUP($D339,metadata!$B$2:$S$451,14,FALSE)</f>
        <v/>
      </c>
      <c r="R339" t="str">
        <f>VLOOKUP($D339,metadata!$B$2:$S$451,15,FALSE)</f>
        <v/>
      </c>
      <c r="S339" t="str">
        <f>VLOOKUP($D339,metadata!$B$2:$S$451,16,FALSE)</f>
        <v/>
      </c>
      <c r="T339" t="str">
        <f>VLOOKUP($D339,metadata!$B$2:$S$451,17,FALSE)</f>
        <v/>
      </c>
      <c r="U339" t="str">
        <f>VLOOKUP($D339,metadata!$B$2:$S$451,18,FALSE)</f>
        <v/>
      </c>
      <c r="V339" t="str">
        <f>VLOOKUP($D339,metadata!$B$2:$Z$451,19,FALSE)</f>
        <v/>
      </c>
      <c r="W339" t="str">
        <f>VLOOKUP($D339,metadata!$B$2:$Z$451,20,FALSE)</f>
        <v/>
      </c>
      <c r="X339" t="str">
        <f>VLOOKUP($D339,metadata!$B$2:$Z$451,21,FALSE)</f>
        <v/>
      </c>
      <c r="Y339" t="str">
        <f>VLOOKUP($D339,metadata!$B$2:$Z$451,22,FALSE)</f>
        <v/>
      </c>
      <c r="Z339" t="str">
        <f>VLOOKUP($D339,metadata!$B$2:$Z$451,23,FALSE)</f>
        <v/>
      </c>
      <c r="AA339" t="str">
        <f>VLOOKUP($D339,metadata!$B$2:$Z$451,24,FALSE)</f>
        <v/>
      </c>
      <c r="AB339" t="str">
        <f>VLOOKUP($D339,metadata!$B$2:$Z$451,25,FALSE)</f>
        <v/>
      </c>
      <c r="AF339" t="str">
        <f t="shared" si="11"/>
        <v>NA</v>
      </c>
    </row>
    <row r="340" spans="1:32" hidden="1" x14ac:dyDescent="0.3">
      <c r="A340">
        <f>A339+metadata!J339</f>
        <v>1965</v>
      </c>
      <c r="B340" t="str">
        <f>metadata!B340</f>
        <v>51-13</v>
      </c>
      <c r="C340">
        <v>339</v>
      </c>
      <c r="D340" s="4" t="str">
        <f t="shared" si="10"/>
        <v>2-</v>
      </c>
      <c r="E340" t="str">
        <f>VLOOKUP($D340,metadata!$B$2:$S$451,2,FALSE)</f>
        <v>BRADSHAW, WE</v>
      </c>
      <c r="F340" t="str">
        <f>VLOOKUP($D340,metadata!$B$2:$S$451,3,FALSE)</f>
        <v>GEOGRAPHY OF PHOTOPERIODIC RESPONSE IN DIAPAUSING MOSQUITO</v>
      </c>
      <c r="G340" t="str">
        <f>VLOOKUP($D340,metadata!$B$2:$S$451,4,FALSE)</f>
        <v>10.1038/262384b0</v>
      </c>
      <c r="H340" t="str">
        <f>VLOOKUP($D340,metadata!$B$2:$S$451,5,FALSE)</f>
        <v>y-askfordata</v>
      </c>
      <c r="I340" t="str">
        <f>VLOOKUP($D340,metadata!$B$2:$S$451,6,FALSE)</f>
        <v>a</v>
      </c>
      <c r="J340" t="str">
        <f>VLOOKUP($D340,metadata!$B$2:$S$451,7,FALSE)</f>
        <v>i</v>
      </c>
      <c r="K340">
        <f>VLOOKUP($D340,metadata!$B$2:$S$451,8,FALSE)</f>
        <v>22</v>
      </c>
      <c r="L340">
        <f>VLOOKUP($D340,metadata!$B$2:$S$451,9,FALSE)</f>
        <v>16</v>
      </c>
      <c r="M340" t="str">
        <f>VLOOKUP($D340,metadata!$B$2:$S$451,10,FALSE)</f>
        <v/>
      </c>
      <c r="N340" t="str">
        <f>VLOOKUP($D340,metadata!$B$2:$S$451,11,FALSE)</f>
        <v>Wyeomyia smithii</v>
      </c>
      <c r="O340" t="str">
        <f>VLOOKUP($D340,metadata!$B$2:$S$451,12,FALSE)</f>
        <v>diptera</v>
      </c>
      <c r="P340" t="str">
        <f>VLOOKUP($D340,metadata!$B$2:$S$451,13,FALSE)</f>
        <v/>
      </c>
      <c r="Q340" t="str">
        <f>VLOOKUP($D340,metadata!$B$2:$S$451,14,FALSE)</f>
        <v/>
      </c>
      <c r="R340" t="str">
        <f>VLOOKUP($D340,metadata!$B$2:$S$451,15,FALSE)</f>
        <v/>
      </c>
      <c r="S340" t="str">
        <f>VLOOKUP($D340,metadata!$B$2:$S$451,16,FALSE)</f>
        <v/>
      </c>
      <c r="T340" t="str">
        <f>VLOOKUP($D340,metadata!$B$2:$S$451,17,FALSE)</f>
        <v/>
      </c>
      <c r="U340" t="str">
        <f>VLOOKUP($D340,metadata!$B$2:$S$451,18,FALSE)</f>
        <v/>
      </c>
      <c r="V340" t="str">
        <f>VLOOKUP($D340,metadata!$B$2:$Z$451,19,FALSE)</f>
        <v/>
      </c>
      <c r="W340" t="str">
        <f>VLOOKUP($D340,metadata!$B$2:$Z$451,20,FALSE)</f>
        <v/>
      </c>
      <c r="X340" t="str">
        <f>VLOOKUP($D340,metadata!$B$2:$Z$451,21,FALSE)</f>
        <v/>
      </c>
      <c r="Y340" t="str">
        <f>VLOOKUP($D340,metadata!$B$2:$Z$451,22,FALSE)</f>
        <v/>
      </c>
      <c r="Z340" t="str">
        <f>VLOOKUP($D340,metadata!$B$2:$Z$451,23,FALSE)</f>
        <v/>
      </c>
      <c r="AA340" t="str">
        <f>VLOOKUP($D340,metadata!$B$2:$Z$451,24,FALSE)</f>
        <v/>
      </c>
      <c r="AB340" t="str">
        <f>VLOOKUP($D340,metadata!$B$2:$Z$451,25,FALSE)</f>
        <v/>
      </c>
      <c r="AF340" t="str">
        <f t="shared" si="11"/>
        <v>NA</v>
      </c>
    </row>
    <row r="341" spans="1:32" hidden="1" x14ac:dyDescent="0.3">
      <c r="A341">
        <f>A340+metadata!J340</f>
        <v>1970</v>
      </c>
      <c r="B341" t="str">
        <f>metadata!B341</f>
        <v>51-14</v>
      </c>
      <c r="C341">
        <v>340</v>
      </c>
      <c r="D341" s="4" t="str">
        <f t="shared" si="10"/>
        <v>2-</v>
      </c>
      <c r="E341" t="str">
        <f>VLOOKUP($D341,metadata!$B$2:$S$451,2,FALSE)</f>
        <v>BRADSHAW, WE</v>
      </c>
      <c r="F341" t="str">
        <f>VLOOKUP($D341,metadata!$B$2:$S$451,3,FALSE)</f>
        <v>GEOGRAPHY OF PHOTOPERIODIC RESPONSE IN DIAPAUSING MOSQUITO</v>
      </c>
      <c r="G341" t="str">
        <f>VLOOKUP($D341,metadata!$B$2:$S$451,4,FALSE)</f>
        <v>10.1038/262384b0</v>
      </c>
      <c r="H341" t="str">
        <f>VLOOKUP($D341,metadata!$B$2:$S$451,5,FALSE)</f>
        <v>y-askfordata</v>
      </c>
      <c r="I341" t="str">
        <f>VLOOKUP($D341,metadata!$B$2:$S$451,6,FALSE)</f>
        <v>a</v>
      </c>
      <c r="J341" t="str">
        <f>VLOOKUP($D341,metadata!$B$2:$S$451,7,FALSE)</f>
        <v>i</v>
      </c>
      <c r="K341">
        <f>VLOOKUP($D341,metadata!$B$2:$S$451,8,FALSE)</f>
        <v>22</v>
      </c>
      <c r="L341">
        <f>VLOOKUP($D341,metadata!$B$2:$S$451,9,FALSE)</f>
        <v>16</v>
      </c>
      <c r="M341" t="str">
        <f>VLOOKUP($D341,metadata!$B$2:$S$451,10,FALSE)</f>
        <v/>
      </c>
      <c r="N341" t="str">
        <f>VLOOKUP($D341,metadata!$B$2:$S$451,11,FALSE)</f>
        <v>Wyeomyia smithii</v>
      </c>
      <c r="O341" t="str">
        <f>VLOOKUP($D341,metadata!$B$2:$S$451,12,FALSE)</f>
        <v>diptera</v>
      </c>
      <c r="P341" t="str">
        <f>VLOOKUP($D341,metadata!$B$2:$S$451,13,FALSE)</f>
        <v/>
      </c>
      <c r="Q341" t="str">
        <f>VLOOKUP($D341,metadata!$B$2:$S$451,14,FALSE)</f>
        <v/>
      </c>
      <c r="R341" t="str">
        <f>VLOOKUP($D341,metadata!$B$2:$S$451,15,FALSE)</f>
        <v/>
      </c>
      <c r="S341" t="str">
        <f>VLOOKUP($D341,metadata!$B$2:$S$451,16,FALSE)</f>
        <v/>
      </c>
      <c r="T341" t="str">
        <f>VLOOKUP($D341,metadata!$B$2:$S$451,17,FALSE)</f>
        <v/>
      </c>
      <c r="U341" t="str">
        <f>VLOOKUP($D341,metadata!$B$2:$S$451,18,FALSE)</f>
        <v/>
      </c>
      <c r="V341" t="str">
        <f>VLOOKUP($D341,metadata!$B$2:$Z$451,19,FALSE)</f>
        <v/>
      </c>
      <c r="W341" t="str">
        <f>VLOOKUP($D341,metadata!$B$2:$Z$451,20,FALSE)</f>
        <v/>
      </c>
      <c r="X341" t="str">
        <f>VLOOKUP($D341,metadata!$B$2:$Z$451,21,FALSE)</f>
        <v/>
      </c>
      <c r="Y341" t="str">
        <f>VLOOKUP($D341,metadata!$B$2:$Z$451,22,FALSE)</f>
        <v/>
      </c>
      <c r="Z341" t="str">
        <f>VLOOKUP($D341,metadata!$B$2:$Z$451,23,FALSE)</f>
        <v/>
      </c>
      <c r="AA341" t="str">
        <f>VLOOKUP($D341,metadata!$B$2:$Z$451,24,FALSE)</f>
        <v/>
      </c>
      <c r="AB341" t="str">
        <f>VLOOKUP($D341,metadata!$B$2:$Z$451,25,FALSE)</f>
        <v/>
      </c>
      <c r="AF341" t="str">
        <f t="shared" si="11"/>
        <v>NA</v>
      </c>
    </row>
    <row r="342" spans="1:32" hidden="1" x14ac:dyDescent="0.3">
      <c r="A342">
        <f>A341+metadata!J341</f>
        <v>1975</v>
      </c>
      <c r="B342" t="str">
        <f>metadata!B342</f>
        <v>51-15</v>
      </c>
      <c r="C342">
        <v>341</v>
      </c>
      <c r="D342" s="4" t="str">
        <f t="shared" si="10"/>
        <v>2-</v>
      </c>
      <c r="E342" t="str">
        <f>VLOOKUP($D342,metadata!$B$2:$S$451,2,FALSE)</f>
        <v>BRADSHAW, WE</v>
      </c>
      <c r="F342" t="str">
        <f>VLOOKUP($D342,metadata!$B$2:$S$451,3,FALSE)</f>
        <v>GEOGRAPHY OF PHOTOPERIODIC RESPONSE IN DIAPAUSING MOSQUITO</v>
      </c>
      <c r="G342" t="str">
        <f>VLOOKUP($D342,metadata!$B$2:$S$451,4,FALSE)</f>
        <v>10.1038/262384b0</v>
      </c>
      <c r="H342" t="str">
        <f>VLOOKUP($D342,metadata!$B$2:$S$451,5,FALSE)</f>
        <v>y-askfordata</v>
      </c>
      <c r="I342" t="str">
        <f>VLOOKUP($D342,metadata!$B$2:$S$451,6,FALSE)</f>
        <v>a</v>
      </c>
      <c r="J342" t="str">
        <f>VLOOKUP($D342,metadata!$B$2:$S$451,7,FALSE)</f>
        <v>i</v>
      </c>
      <c r="K342">
        <f>VLOOKUP($D342,metadata!$B$2:$S$451,8,FALSE)</f>
        <v>22</v>
      </c>
      <c r="L342">
        <f>VLOOKUP($D342,metadata!$B$2:$S$451,9,FALSE)</f>
        <v>16</v>
      </c>
      <c r="M342" t="str">
        <f>VLOOKUP($D342,metadata!$B$2:$S$451,10,FALSE)</f>
        <v/>
      </c>
      <c r="N342" t="str">
        <f>VLOOKUP($D342,metadata!$B$2:$S$451,11,FALSE)</f>
        <v>Wyeomyia smithii</v>
      </c>
      <c r="O342" t="str">
        <f>VLOOKUP($D342,metadata!$B$2:$S$451,12,FALSE)</f>
        <v>diptera</v>
      </c>
      <c r="P342" t="str">
        <f>VLOOKUP($D342,metadata!$B$2:$S$451,13,FALSE)</f>
        <v/>
      </c>
      <c r="Q342" t="str">
        <f>VLOOKUP($D342,metadata!$B$2:$S$451,14,FALSE)</f>
        <v/>
      </c>
      <c r="R342" t="str">
        <f>VLOOKUP($D342,metadata!$B$2:$S$451,15,FALSE)</f>
        <v/>
      </c>
      <c r="S342" t="str">
        <f>VLOOKUP($D342,metadata!$B$2:$S$451,16,FALSE)</f>
        <v/>
      </c>
      <c r="T342" t="str">
        <f>VLOOKUP($D342,metadata!$B$2:$S$451,17,FALSE)</f>
        <v/>
      </c>
      <c r="U342" t="str">
        <f>VLOOKUP($D342,metadata!$B$2:$S$451,18,FALSE)</f>
        <v/>
      </c>
      <c r="V342" t="str">
        <f>VLOOKUP($D342,metadata!$B$2:$Z$451,19,FALSE)</f>
        <v/>
      </c>
      <c r="W342" t="str">
        <f>VLOOKUP($D342,metadata!$B$2:$Z$451,20,FALSE)</f>
        <v/>
      </c>
      <c r="X342" t="str">
        <f>VLOOKUP($D342,metadata!$B$2:$Z$451,21,FALSE)</f>
        <v/>
      </c>
      <c r="Y342" t="str">
        <f>VLOOKUP($D342,metadata!$B$2:$Z$451,22,FALSE)</f>
        <v/>
      </c>
      <c r="Z342" t="str">
        <f>VLOOKUP($D342,metadata!$B$2:$Z$451,23,FALSE)</f>
        <v/>
      </c>
      <c r="AA342" t="str">
        <f>VLOOKUP($D342,metadata!$B$2:$Z$451,24,FALSE)</f>
        <v/>
      </c>
      <c r="AB342" t="str">
        <f>VLOOKUP($D342,metadata!$B$2:$Z$451,25,FALSE)</f>
        <v/>
      </c>
      <c r="AF342" t="str">
        <f t="shared" si="11"/>
        <v>NA</v>
      </c>
    </row>
    <row r="343" spans="1:32" hidden="1" x14ac:dyDescent="0.3">
      <c r="A343">
        <f>A342+metadata!J342</f>
        <v>1980</v>
      </c>
      <c r="B343" t="str">
        <f>metadata!B343</f>
        <v>51-16</v>
      </c>
      <c r="C343">
        <v>342</v>
      </c>
      <c r="D343" s="4" t="str">
        <f t="shared" si="10"/>
        <v>2-</v>
      </c>
      <c r="E343" t="str">
        <f>VLOOKUP($D343,metadata!$B$2:$S$451,2,FALSE)</f>
        <v>BRADSHAW, WE</v>
      </c>
      <c r="F343" t="str">
        <f>VLOOKUP($D343,metadata!$B$2:$S$451,3,FALSE)</f>
        <v>GEOGRAPHY OF PHOTOPERIODIC RESPONSE IN DIAPAUSING MOSQUITO</v>
      </c>
      <c r="G343" t="str">
        <f>VLOOKUP($D343,metadata!$B$2:$S$451,4,FALSE)</f>
        <v>10.1038/262384b0</v>
      </c>
      <c r="H343" t="str">
        <f>VLOOKUP($D343,metadata!$B$2:$S$451,5,FALSE)</f>
        <v>y-askfordata</v>
      </c>
      <c r="I343" t="str">
        <f>VLOOKUP($D343,metadata!$B$2:$S$451,6,FALSE)</f>
        <v>a</v>
      </c>
      <c r="J343" t="str">
        <f>VLOOKUP($D343,metadata!$B$2:$S$451,7,FALSE)</f>
        <v>i</v>
      </c>
      <c r="K343">
        <f>VLOOKUP($D343,metadata!$B$2:$S$451,8,FALSE)</f>
        <v>22</v>
      </c>
      <c r="L343">
        <f>VLOOKUP($D343,metadata!$B$2:$S$451,9,FALSE)</f>
        <v>16</v>
      </c>
      <c r="M343" t="str">
        <f>VLOOKUP($D343,metadata!$B$2:$S$451,10,FALSE)</f>
        <v/>
      </c>
      <c r="N343" t="str">
        <f>VLOOKUP($D343,metadata!$B$2:$S$451,11,FALSE)</f>
        <v>Wyeomyia smithii</v>
      </c>
      <c r="O343" t="str">
        <f>VLOOKUP($D343,metadata!$B$2:$S$451,12,FALSE)</f>
        <v>diptera</v>
      </c>
      <c r="P343" t="str">
        <f>VLOOKUP($D343,metadata!$B$2:$S$451,13,FALSE)</f>
        <v/>
      </c>
      <c r="Q343" t="str">
        <f>VLOOKUP($D343,metadata!$B$2:$S$451,14,FALSE)</f>
        <v/>
      </c>
      <c r="R343" t="str">
        <f>VLOOKUP($D343,metadata!$B$2:$S$451,15,FALSE)</f>
        <v/>
      </c>
      <c r="S343" t="str">
        <f>VLOOKUP($D343,metadata!$B$2:$S$451,16,FALSE)</f>
        <v/>
      </c>
      <c r="T343" t="str">
        <f>VLOOKUP($D343,metadata!$B$2:$S$451,17,FALSE)</f>
        <v/>
      </c>
      <c r="U343" t="str">
        <f>VLOOKUP($D343,metadata!$B$2:$S$451,18,FALSE)</f>
        <v/>
      </c>
      <c r="V343" t="str">
        <f>VLOOKUP($D343,metadata!$B$2:$Z$451,19,FALSE)</f>
        <v/>
      </c>
      <c r="W343" t="str">
        <f>VLOOKUP($D343,metadata!$B$2:$Z$451,20,FALSE)</f>
        <v/>
      </c>
      <c r="X343" t="str">
        <f>VLOOKUP($D343,metadata!$B$2:$Z$451,21,FALSE)</f>
        <v/>
      </c>
      <c r="Y343" t="str">
        <f>VLOOKUP($D343,metadata!$B$2:$Z$451,22,FALSE)</f>
        <v/>
      </c>
      <c r="Z343" t="str">
        <f>VLOOKUP($D343,metadata!$B$2:$Z$451,23,FALSE)</f>
        <v/>
      </c>
      <c r="AA343" t="str">
        <f>VLOOKUP($D343,metadata!$B$2:$Z$451,24,FALSE)</f>
        <v/>
      </c>
      <c r="AB343" t="str">
        <f>VLOOKUP($D343,metadata!$B$2:$Z$451,25,FALSE)</f>
        <v/>
      </c>
      <c r="AF343" t="str">
        <f t="shared" si="11"/>
        <v>NA</v>
      </c>
    </row>
    <row r="344" spans="1:32" hidden="1" x14ac:dyDescent="0.3">
      <c r="A344">
        <f>A343+metadata!J343</f>
        <v>1985</v>
      </c>
      <c r="B344" t="str">
        <f>metadata!B344</f>
        <v>51-17</v>
      </c>
      <c r="C344">
        <v>343</v>
      </c>
      <c r="D344" s="4" t="str">
        <f t="shared" si="10"/>
        <v>2-</v>
      </c>
      <c r="E344" t="str">
        <f>VLOOKUP($D344,metadata!$B$2:$S$451,2,FALSE)</f>
        <v>BRADSHAW, WE</v>
      </c>
      <c r="F344" t="str">
        <f>VLOOKUP($D344,metadata!$B$2:$S$451,3,FALSE)</f>
        <v>GEOGRAPHY OF PHOTOPERIODIC RESPONSE IN DIAPAUSING MOSQUITO</v>
      </c>
      <c r="G344" t="str">
        <f>VLOOKUP($D344,metadata!$B$2:$S$451,4,FALSE)</f>
        <v>10.1038/262384b0</v>
      </c>
      <c r="H344" t="str">
        <f>VLOOKUP($D344,metadata!$B$2:$S$451,5,FALSE)</f>
        <v>y-askfordata</v>
      </c>
      <c r="I344" t="str">
        <f>VLOOKUP($D344,metadata!$B$2:$S$451,6,FALSE)</f>
        <v>a</v>
      </c>
      <c r="J344" t="str">
        <f>VLOOKUP($D344,metadata!$B$2:$S$451,7,FALSE)</f>
        <v>i</v>
      </c>
      <c r="K344">
        <f>VLOOKUP($D344,metadata!$B$2:$S$451,8,FALSE)</f>
        <v>22</v>
      </c>
      <c r="L344">
        <f>VLOOKUP($D344,metadata!$B$2:$S$451,9,FALSE)</f>
        <v>16</v>
      </c>
      <c r="M344" t="str">
        <f>VLOOKUP($D344,metadata!$B$2:$S$451,10,FALSE)</f>
        <v/>
      </c>
      <c r="N344" t="str">
        <f>VLOOKUP($D344,metadata!$B$2:$S$451,11,FALSE)</f>
        <v>Wyeomyia smithii</v>
      </c>
      <c r="O344" t="str">
        <f>VLOOKUP($D344,metadata!$B$2:$S$451,12,FALSE)</f>
        <v>diptera</v>
      </c>
      <c r="P344" t="str">
        <f>VLOOKUP($D344,metadata!$B$2:$S$451,13,FALSE)</f>
        <v/>
      </c>
      <c r="Q344" t="str">
        <f>VLOOKUP($D344,metadata!$B$2:$S$451,14,FALSE)</f>
        <v/>
      </c>
      <c r="R344" t="str">
        <f>VLOOKUP($D344,metadata!$B$2:$S$451,15,FALSE)</f>
        <v/>
      </c>
      <c r="S344" t="str">
        <f>VLOOKUP($D344,metadata!$B$2:$S$451,16,FALSE)</f>
        <v/>
      </c>
      <c r="T344" t="str">
        <f>VLOOKUP($D344,metadata!$B$2:$S$451,17,FALSE)</f>
        <v/>
      </c>
      <c r="U344" t="str">
        <f>VLOOKUP($D344,metadata!$B$2:$S$451,18,FALSE)</f>
        <v/>
      </c>
      <c r="V344" t="str">
        <f>VLOOKUP($D344,metadata!$B$2:$Z$451,19,FALSE)</f>
        <v/>
      </c>
      <c r="W344" t="str">
        <f>VLOOKUP($D344,metadata!$B$2:$Z$451,20,FALSE)</f>
        <v/>
      </c>
      <c r="X344" t="str">
        <f>VLOOKUP($D344,metadata!$B$2:$Z$451,21,FALSE)</f>
        <v/>
      </c>
      <c r="Y344" t="str">
        <f>VLOOKUP($D344,metadata!$B$2:$Z$451,22,FALSE)</f>
        <v/>
      </c>
      <c r="Z344" t="str">
        <f>VLOOKUP($D344,metadata!$B$2:$Z$451,23,FALSE)</f>
        <v/>
      </c>
      <c r="AA344" t="str">
        <f>VLOOKUP($D344,metadata!$B$2:$Z$451,24,FALSE)</f>
        <v/>
      </c>
      <c r="AB344" t="str">
        <f>VLOOKUP($D344,metadata!$B$2:$Z$451,25,FALSE)</f>
        <v/>
      </c>
      <c r="AF344" t="str">
        <f t="shared" si="11"/>
        <v>NA</v>
      </c>
    </row>
    <row r="345" spans="1:32" hidden="1" x14ac:dyDescent="0.3">
      <c r="A345">
        <f>A344+metadata!J344</f>
        <v>1990</v>
      </c>
      <c r="B345" t="str">
        <f>metadata!B345</f>
        <v>51-18</v>
      </c>
      <c r="C345">
        <v>344</v>
      </c>
      <c r="D345" s="4" t="str">
        <f t="shared" si="10"/>
        <v>2-</v>
      </c>
      <c r="E345" t="str">
        <f>VLOOKUP($D345,metadata!$B$2:$S$451,2,FALSE)</f>
        <v>BRADSHAW, WE</v>
      </c>
      <c r="F345" t="str">
        <f>VLOOKUP($D345,metadata!$B$2:$S$451,3,FALSE)</f>
        <v>GEOGRAPHY OF PHOTOPERIODIC RESPONSE IN DIAPAUSING MOSQUITO</v>
      </c>
      <c r="G345" t="str">
        <f>VLOOKUP($D345,metadata!$B$2:$S$451,4,FALSE)</f>
        <v>10.1038/262384b0</v>
      </c>
      <c r="H345" t="str">
        <f>VLOOKUP($D345,metadata!$B$2:$S$451,5,FALSE)</f>
        <v>y-askfordata</v>
      </c>
      <c r="I345" t="str">
        <f>VLOOKUP($D345,metadata!$B$2:$S$451,6,FALSE)</f>
        <v>a</v>
      </c>
      <c r="J345" t="str">
        <f>VLOOKUP($D345,metadata!$B$2:$S$451,7,FALSE)</f>
        <v>i</v>
      </c>
      <c r="K345">
        <f>VLOOKUP($D345,metadata!$B$2:$S$451,8,FALSE)</f>
        <v>22</v>
      </c>
      <c r="L345">
        <f>VLOOKUP($D345,metadata!$B$2:$S$451,9,FALSE)</f>
        <v>16</v>
      </c>
      <c r="M345" t="str">
        <f>VLOOKUP($D345,metadata!$B$2:$S$451,10,FALSE)</f>
        <v/>
      </c>
      <c r="N345" t="str">
        <f>VLOOKUP($D345,metadata!$B$2:$S$451,11,FALSE)</f>
        <v>Wyeomyia smithii</v>
      </c>
      <c r="O345" t="str">
        <f>VLOOKUP($D345,metadata!$B$2:$S$451,12,FALSE)</f>
        <v>diptera</v>
      </c>
      <c r="P345" t="str">
        <f>VLOOKUP($D345,metadata!$B$2:$S$451,13,FALSE)</f>
        <v/>
      </c>
      <c r="Q345" t="str">
        <f>VLOOKUP($D345,metadata!$B$2:$S$451,14,FALSE)</f>
        <v/>
      </c>
      <c r="R345" t="str">
        <f>VLOOKUP($D345,metadata!$B$2:$S$451,15,FALSE)</f>
        <v/>
      </c>
      <c r="S345" t="str">
        <f>VLOOKUP($D345,metadata!$B$2:$S$451,16,FALSE)</f>
        <v/>
      </c>
      <c r="T345" t="str">
        <f>VLOOKUP($D345,metadata!$B$2:$S$451,17,FALSE)</f>
        <v/>
      </c>
      <c r="U345" t="str">
        <f>VLOOKUP($D345,metadata!$B$2:$S$451,18,FALSE)</f>
        <v/>
      </c>
      <c r="V345" t="str">
        <f>VLOOKUP($D345,metadata!$B$2:$Z$451,19,FALSE)</f>
        <v/>
      </c>
      <c r="W345" t="str">
        <f>VLOOKUP($D345,metadata!$B$2:$Z$451,20,FALSE)</f>
        <v/>
      </c>
      <c r="X345" t="str">
        <f>VLOOKUP($D345,metadata!$B$2:$Z$451,21,FALSE)</f>
        <v/>
      </c>
      <c r="Y345" t="str">
        <f>VLOOKUP($D345,metadata!$B$2:$Z$451,22,FALSE)</f>
        <v/>
      </c>
      <c r="Z345" t="str">
        <f>VLOOKUP($D345,metadata!$B$2:$Z$451,23,FALSE)</f>
        <v/>
      </c>
      <c r="AA345" t="str">
        <f>VLOOKUP($D345,metadata!$B$2:$Z$451,24,FALSE)</f>
        <v/>
      </c>
      <c r="AB345" t="str">
        <f>VLOOKUP($D345,metadata!$B$2:$Z$451,25,FALSE)</f>
        <v/>
      </c>
      <c r="AF345" t="str">
        <f t="shared" si="11"/>
        <v>NA</v>
      </c>
    </row>
    <row r="346" spans="1:32" hidden="1" x14ac:dyDescent="0.3">
      <c r="A346">
        <f>A345+metadata!J345</f>
        <v>1995</v>
      </c>
      <c r="B346" t="str">
        <f>metadata!B346</f>
        <v>51-19</v>
      </c>
      <c r="C346">
        <v>345</v>
      </c>
      <c r="D346" s="4" t="str">
        <f t="shared" si="10"/>
        <v>2-</v>
      </c>
      <c r="E346" t="str">
        <f>VLOOKUP($D346,metadata!$B$2:$S$451,2,FALSE)</f>
        <v>BRADSHAW, WE</v>
      </c>
      <c r="F346" t="str">
        <f>VLOOKUP($D346,metadata!$B$2:$S$451,3,FALSE)</f>
        <v>GEOGRAPHY OF PHOTOPERIODIC RESPONSE IN DIAPAUSING MOSQUITO</v>
      </c>
      <c r="G346" t="str">
        <f>VLOOKUP($D346,metadata!$B$2:$S$451,4,FALSE)</f>
        <v>10.1038/262384b0</v>
      </c>
      <c r="H346" t="str">
        <f>VLOOKUP($D346,metadata!$B$2:$S$451,5,FALSE)</f>
        <v>y-askfordata</v>
      </c>
      <c r="I346" t="str">
        <f>VLOOKUP($D346,metadata!$B$2:$S$451,6,FALSE)</f>
        <v>a</v>
      </c>
      <c r="J346" t="str">
        <f>VLOOKUP($D346,metadata!$B$2:$S$451,7,FALSE)</f>
        <v>i</v>
      </c>
      <c r="K346">
        <f>VLOOKUP($D346,metadata!$B$2:$S$451,8,FALSE)</f>
        <v>22</v>
      </c>
      <c r="L346">
        <f>VLOOKUP($D346,metadata!$B$2:$S$451,9,FALSE)</f>
        <v>16</v>
      </c>
      <c r="M346" t="str">
        <f>VLOOKUP($D346,metadata!$B$2:$S$451,10,FALSE)</f>
        <v/>
      </c>
      <c r="N346" t="str">
        <f>VLOOKUP($D346,metadata!$B$2:$S$451,11,FALSE)</f>
        <v>Wyeomyia smithii</v>
      </c>
      <c r="O346" t="str">
        <f>VLOOKUP($D346,metadata!$B$2:$S$451,12,FALSE)</f>
        <v>diptera</v>
      </c>
      <c r="P346" t="str">
        <f>VLOOKUP($D346,metadata!$B$2:$S$451,13,FALSE)</f>
        <v/>
      </c>
      <c r="Q346" t="str">
        <f>VLOOKUP($D346,metadata!$B$2:$S$451,14,FALSE)</f>
        <v/>
      </c>
      <c r="R346" t="str">
        <f>VLOOKUP($D346,metadata!$B$2:$S$451,15,FALSE)</f>
        <v/>
      </c>
      <c r="S346" t="str">
        <f>VLOOKUP($D346,metadata!$B$2:$S$451,16,FALSE)</f>
        <v/>
      </c>
      <c r="T346" t="str">
        <f>VLOOKUP($D346,metadata!$B$2:$S$451,17,FALSE)</f>
        <v/>
      </c>
      <c r="U346" t="str">
        <f>VLOOKUP($D346,metadata!$B$2:$S$451,18,FALSE)</f>
        <v/>
      </c>
      <c r="V346" t="str">
        <f>VLOOKUP($D346,metadata!$B$2:$Z$451,19,FALSE)</f>
        <v/>
      </c>
      <c r="W346" t="str">
        <f>VLOOKUP($D346,metadata!$B$2:$Z$451,20,FALSE)</f>
        <v/>
      </c>
      <c r="X346" t="str">
        <f>VLOOKUP($D346,metadata!$B$2:$Z$451,21,FALSE)</f>
        <v/>
      </c>
      <c r="Y346" t="str">
        <f>VLOOKUP($D346,metadata!$B$2:$Z$451,22,FALSE)</f>
        <v/>
      </c>
      <c r="Z346" t="str">
        <f>VLOOKUP($D346,metadata!$B$2:$Z$451,23,FALSE)</f>
        <v/>
      </c>
      <c r="AA346" t="str">
        <f>VLOOKUP($D346,metadata!$B$2:$Z$451,24,FALSE)</f>
        <v/>
      </c>
      <c r="AB346" t="str">
        <f>VLOOKUP($D346,metadata!$B$2:$Z$451,25,FALSE)</f>
        <v/>
      </c>
      <c r="AF346" t="str">
        <f t="shared" si="11"/>
        <v>NA</v>
      </c>
    </row>
    <row r="347" spans="1:32" hidden="1" x14ac:dyDescent="0.3">
      <c r="A347">
        <f>A346+metadata!J346</f>
        <v>2000</v>
      </c>
      <c r="B347" t="str">
        <f>metadata!B347</f>
        <v>51-20</v>
      </c>
      <c r="C347">
        <v>346</v>
      </c>
      <c r="D347" s="4" t="str">
        <f t="shared" si="10"/>
        <v>2-</v>
      </c>
      <c r="E347" t="str">
        <f>VLOOKUP($D347,metadata!$B$2:$S$451,2,FALSE)</f>
        <v>BRADSHAW, WE</v>
      </c>
      <c r="F347" t="str">
        <f>VLOOKUP($D347,metadata!$B$2:$S$451,3,FALSE)</f>
        <v>GEOGRAPHY OF PHOTOPERIODIC RESPONSE IN DIAPAUSING MOSQUITO</v>
      </c>
      <c r="G347" t="str">
        <f>VLOOKUP($D347,metadata!$B$2:$S$451,4,FALSE)</f>
        <v>10.1038/262384b0</v>
      </c>
      <c r="H347" t="str">
        <f>VLOOKUP($D347,metadata!$B$2:$S$451,5,FALSE)</f>
        <v>y-askfordata</v>
      </c>
      <c r="I347" t="str">
        <f>VLOOKUP($D347,metadata!$B$2:$S$451,6,FALSE)</f>
        <v>a</v>
      </c>
      <c r="J347" t="str">
        <f>VLOOKUP($D347,metadata!$B$2:$S$451,7,FALSE)</f>
        <v>i</v>
      </c>
      <c r="K347">
        <f>VLOOKUP($D347,metadata!$B$2:$S$451,8,FALSE)</f>
        <v>22</v>
      </c>
      <c r="L347">
        <f>VLOOKUP($D347,metadata!$B$2:$S$451,9,FALSE)</f>
        <v>16</v>
      </c>
      <c r="M347" t="str">
        <f>VLOOKUP($D347,metadata!$B$2:$S$451,10,FALSE)</f>
        <v/>
      </c>
      <c r="N347" t="str">
        <f>VLOOKUP($D347,metadata!$B$2:$S$451,11,FALSE)</f>
        <v>Wyeomyia smithii</v>
      </c>
      <c r="O347" t="str">
        <f>VLOOKUP($D347,metadata!$B$2:$S$451,12,FALSE)</f>
        <v>diptera</v>
      </c>
      <c r="P347" t="str">
        <f>VLOOKUP($D347,metadata!$B$2:$S$451,13,FALSE)</f>
        <v/>
      </c>
      <c r="Q347" t="str">
        <f>VLOOKUP($D347,metadata!$B$2:$S$451,14,FALSE)</f>
        <v/>
      </c>
      <c r="R347" t="str">
        <f>VLOOKUP($D347,metadata!$B$2:$S$451,15,FALSE)</f>
        <v/>
      </c>
      <c r="S347" t="str">
        <f>VLOOKUP($D347,metadata!$B$2:$S$451,16,FALSE)</f>
        <v/>
      </c>
      <c r="T347" t="str">
        <f>VLOOKUP($D347,metadata!$B$2:$S$451,17,FALSE)</f>
        <v/>
      </c>
      <c r="U347" t="str">
        <f>VLOOKUP($D347,metadata!$B$2:$S$451,18,FALSE)</f>
        <v/>
      </c>
      <c r="V347" t="str">
        <f>VLOOKUP($D347,metadata!$B$2:$Z$451,19,FALSE)</f>
        <v/>
      </c>
      <c r="W347" t="str">
        <f>VLOOKUP($D347,metadata!$B$2:$Z$451,20,FALSE)</f>
        <v/>
      </c>
      <c r="X347" t="str">
        <f>VLOOKUP($D347,metadata!$B$2:$Z$451,21,FALSE)</f>
        <v/>
      </c>
      <c r="Y347" t="str">
        <f>VLOOKUP($D347,metadata!$B$2:$Z$451,22,FALSE)</f>
        <v/>
      </c>
      <c r="Z347" t="str">
        <f>VLOOKUP($D347,metadata!$B$2:$Z$451,23,FALSE)</f>
        <v/>
      </c>
      <c r="AA347" t="str">
        <f>VLOOKUP($D347,metadata!$B$2:$Z$451,24,FALSE)</f>
        <v/>
      </c>
      <c r="AB347" t="str">
        <f>VLOOKUP($D347,metadata!$B$2:$Z$451,25,FALSE)</f>
        <v/>
      </c>
      <c r="AF347" t="str">
        <f t="shared" si="11"/>
        <v>NA</v>
      </c>
    </row>
    <row r="348" spans="1:32" hidden="1" x14ac:dyDescent="0.3">
      <c r="A348">
        <f>A347+metadata!J347</f>
        <v>2005</v>
      </c>
      <c r="B348" t="str">
        <f>metadata!B348</f>
        <v>51-21</v>
      </c>
      <c r="C348">
        <v>347</v>
      </c>
      <c r="D348" s="4" t="str">
        <f t="shared" si="10"/>
        <v>2-</v>
      </c>
      <c r="E348" t="str">
        <f>VLOOKUP($D348,metadata!$B$2:$S$451,2,FALSE)</f>
        <v>BRADSHAW, WE</v>
      </c>
      <c r="F348" t="str">
        <f>VLOOKUP($D348,metadata!$B$2:$S$451,3,FALSE)</f>
        <v>GEOGRAPHY OF PHOTOPERIODIC RESPONSE IN DIAPAUSING MOSQUITO</v>
      </c>
      <c r="G348" t="str">
        <f>VLOOKUP($D348,metadata!$B$2:$S$451,4,FALSE)</f>
        <v>10.1038/262384b0</v>
      </c>
      <c r="H348" t="str">
        <f>VLOOKUP($D348,metadata!$B$2:$S$451,5,FALSE)</f>
        <v>y-askfordata</v>
      </c>
      <c r="I348" t="str">
        <f>VLOOKUP($D348,metadata!$B$2:$S$451,6,FALSE)</f>
        <v>a</v>
      </c>
      <c r="J348" t="str">
        <f>VLOOKUP($D348,metadata!$B$2:$S$451,7,FALSE)</f>
        <v>i</v>
      </c>
      <c r="K348">
        <f>VLOOKUP($D348,metadata!$B$2:$S$451,8,FALSE)</f>
        <v>22</v>
      </c>
      <c r="L348">
        <f>VLOOKUP($D348,metadata!$B$2:$S$451,9,FALSE)</f>
        <v>16</v>
      </c>
      <c r="M348" t="str">
        <f>VLOOKUP($D348,metadata!$B$2:$S$451,10,FALSE)</f>
        <v/>
      </c>
      <c r="N348" t="str">
        <f>VLOOKUP($D348,metadata!$B$2:$S$451,11,FALSE)</f>
        <v>Wyeomyia smithii</v>
      </c>
      <c r="O348" t="str">
        <f>VLOOKUP($D348,metadata!$B$2:$S$451,12,FALSE)</f>
        <v>diptera</v>
      </c>
      <c r="P348" t="str">
        <f>VLOOKUP($D348,metadata!$B$2:$S$451,13,FALSE)</f>
        <v/>
      </c>
      <c r="Q348" t="str">
        <f>VLOOKUP($D348,metadata!$B$2:$S$451,14,FALSE)</f>
        <v/>
      </c>
      <c r="R348" t="str">
        <f>VLOOKUP($D348,metadata!$B$2:$S$451,15,FALSE)</f>
        <v/>
      </c>
      <c r="S348" t="str">
        <f>VLOOKUP($D348,metadata!$B$2:$S$451,16,FALSE)</f>
        <v/>
      </c>
      <c r="T348" t="str">
        <f>VLOOKUP($D348,metadata!$B$2:$S$451,17,FALSE)</f>
        <v/>
      </c>
      <c r="U348" t="str">
        <f>VLOOKUP($D348,metadata!$B$2:$S$451,18,FALSE)</f>
        <v/>
      </c>
      <c r="V348" t="str">
        <f>VLOOKUP($D348,metadata!$B$2:$Z$451,19,FALSE)</f>
        <v/>
      </c>
      <c r="W348" t="str">
        <f>VLOOKUP($D348,metadata!$B$2:$Z$451,20,FALSE)</f>
        <v/>
      </c>
      <c r="X348" t="str">
        <f>VLOOKUP($D348,metadata!$B$2:$Z$451,21,FALSE)</f>
        <v/>
      </c>
      <c r="Y348" t="str">
        <f>VLOOKUP($D348,metadata!$B$2:$Z$451,22,FALSE)</f>
        <v/>
      </c>
      <c r="Z348" t="str">
        <f>VLOOKUP($D348,metadata!$B$2:$Z$451,23,FALSE)</f>
        <v/>
      </c>
      <c r="AA348" t="str">
        <f>VLOOKUP($D348,metadata!$B$2:$Z$451,24,FALSE)</f>
        <v/>
      </c>
      <c r="AB348" t="str">
        <f>VLOOKUP($D348,metadata!$B$2:$Z$451,25,FALSE)</f>
        <v/>
      </c>
      <c r="AF348" t="str">
        <f t="shared" si="11"/>
        <v>NA</v>
      </c>
    </row>
    <row r="349" spans="1:32" hidden="1" x14ac:dyDescent="0.3">
      <c r="A349">
        <f>A348+metadata!J348</f>
        <v>2010</v>
      </c>
      <c r="B349" t="str">
        <f>metadata!B349</f>
        <v>51-22</v>
      </c>
      <c r="C349">
        <v>348</v>
      </c>
      <c r="D349" s="4" t="str">
        <f t="shared" si="10"/>
        <v>2-</v>
      </c>
      <c r="E349" t="str">
        <f>VLOOKUP($D349,metadata!$B$2:$S$451,2,FALSE)</f>
        <v>BRADSHAW, WE</v>
      </c>
      <c r="F349" t="str">
        <f>VLOOKUP($D349,metadata!$B$2:$S$451,3,FALSE)</f>
        <v>GEOGRAPHY OF PHOTOPERIODIC RESPONSE IN DIAPAUSING MOSQUITO</v>
      </c>
      <c r="G349" t="str">
        <f>VLOOKUP($D349,metadata!$B$2:$S$451,4,FALSE)</f>
        <v>10.1038/262384b0</v>
      </c>
      <c r="H349" t="str">
        <f>VLOOKUP($D349,metadata!$B$2:$S$451,5,FALSE)</f>
        <v>y-askfordata</v>
      </c>
      <c r="I349" t="str">
        <f>VLOOKUP($D349,metadata!$B$2:$S$451,6,FALSE)</f>
        <v>a</v>
      </c>
      <c r="J349" t="str">
        <f>VLOOKUP($D349,metadata!$B$2:$S$451,7,FALSE)</f>
        <v>i</v>
      </c>
      <c r="K349">
        <f>VLOOKUP($D349,metadata!$B$2:$S$451,8,FALSE)</f>
        <v>22</v>
      </c>
      <c r="L349">
        <f>VLOOKUP($D349,metadata!$B$2:$S$451,9,FALSE)</f>
        <v>16</v>
      </c>
      <c r="M349" t="str">
        <f>VLOOKUP($D349,metadata!$B$2:$S$451,10,FALSE)</f>
        <v/>
      </c>
      <c r="N349" t="str">
        <f>VLOOKUP($D349,metadata!$B$2:$S$451,11,FALSE)</f>
        <v>Wyeomyia smithii</v>
      </c>
      <c r="O349" t="str">
        <f>VLOOKUP($D349,metadata!$B$2:$S$451,12,FALSE)</f>
        <v>diptera</v>
      </c>
      <c r="P349" t="str">
        <f>VLOOKUP($D349,metadata!$B$2:$S$451,13,FALSE)</f>
        <v/>
      </c>
      <c r="Q349" t="str">
        <f>VLOOKUP($D349,metadata!$B$2:$S$451,14,FALSE)</f>
        <v/>
      </c>
      <c r="R349" t="str">
        <f>VLOOKUP($D349,metadata!$B$2:$S$451,15,FALSE)</f>
        <v/>
      </c>
      <c r="S349" t="str">
        <f>VLOOKUP($D349,metadata!$B$2:$S$451,16,FALSE)</f>
        <v/>
      </c>
      <c r="T349" t="str">
        <f>VLOOKUP($D349,metadata!$B$2:$S$451,17,FALSE)</f>
        <v/>
      </c>
      <c r="U349" t="str">
        <f>VLOOKUP($D349,metadata!$B$2:$S$451,18,FALSE)</f>
        <v/>
      </c>
      <c r="V349" t="str">
        <f>VLOOKUP($D349,metadata!$B$2:$Z$451,19,FALSE)</f>
        <v/>
      </c>
      <c r="W349" t="str">
        <f>VLOOKUP($D349,metadata!$B$2:$Z$451,20,FALSE)</f>
        <v/>
      </c>
      <c r="X349" t="str">
        <f>VLOOKUP($D349,metadata!$B$2:$Z$451,21,FALSE)</f>
        <v/>
      </c>
      <c r="Y349" t="str">
        <f>VLOOKUP($D349,metadata!$B$2:$Z$451,22,FALSE)</f>
        <v/>
      </c>
      <c r="Z349" t="str">
        <f>VLOOKUP($D349,metadata!$B$2:$Z$451,23,FALSE)</f>
        <v/>
      </c>
      <c r="AA349" t="str">
        <f>VLOOKUP($D349,metadata!$B$2:$Z$451,24,FALSE)</f>
        <v/>
      </c>
      <c r="AB349" t="str">
        <f>VLOOKUP($D349,metadata!$B$2:$Z$451,25,FALSE)</f>
        <v/>
      </c>
      <c r="AF349" t="str">
        <f t="shared" si="11"/>
        <v>NA</v>
      </c>
    </row>
    <row r="350" spans="1:32" hidden="1" x14ac:dyDescent="0.3">
      <c r="A350">
        <f>A349+metadata!J349</f>
        <v>2015</v>
      </c>
      <c r="B350" t="str">
        <f>metadata!B350</f>
        <v>51-23</v>
      </c>
      <c r="C350">
        <v>349</v>
      </c>
      <c r="D350" s="4" t="str">
        <f t="shared" si="10"/>
        <v>2-</v>
      </c>
      <c r="E350" t="str">
        <f>VLOOKUP($D350,metadata!$B$2:$S$451,2,FALSE)</f>
        <v>BRADSHAW, WE</v>
      </c>
      <c r="F350" t="str">
        <f>VLOOKUP($D350,metadata!$B$2:$S$451,3,FALSE)</f>
        <v>GEOGRAPHY OF PHOTOPERIODIC RESPONSE IN DIAPAUSING MOSQUITO</v>
      </c>
      <c r="G350" t="str">
        <f>VLOOKUP($D350,metadata!$B$2:$S$451,4,FALSE)</f>
        <v>10.1038/262384b0</v>
      </c>
      <c r="H350" t="str">
        <f>VLOOKUP($D350,metadata!$B$2:$S$451,5,FALSE)</f>
        <v>y-askfordata</v>
      </c>
      <c r="I350" t="str">
        <f>VLOOKUP($D350,metadata!$B$2:$S$451,6,FALSE)</f>
        <v>a</v>
      </c>
      <c r="J350" t="str">
        <f>VLOOKUP($D350,metadata!$B$2:$S$451,7,FALSE)</f>
        <v>i</v>
      </c>
      <c r="K350">
        <f>VLOOKUP($D350,metadata!$B$2:$S$451,8,FALSE)</f>
        <v>22</v>
      </c>
      <c r="L350">
        <f>VLOOKUP($D350,metadata!$B$2:$S$451,9,FALSE)</f>
        <v>16</v>
      </c>
      <c r="M350" t="str">
        <f>VLOOKUP($D350,metadata!$B$2:$S$451,10,FALSE)</f>
        <v/>
      </c>
      <c r="N350" t="str">
        <f>VLOOKUP($D350,metadata!$B$2:$S$451,11,FALSE)</f>
        <v>Wyeomyia smithii</v>
      </c>
      <c r="O350" t="str">
        <f>VLOOKUP($D350,metadata!$B$2:$S$451,12,FALSE)</f>
        <v>diptera</v>
      </c>
      <c r="P350" t="str">
        <f>VLOOKUP($D350,metadata!$B$2:$S$451,13,FALSE)</f>
        <v/>
      </c>
      <c r="Q350" t="str">
        <f>VLOOKUP($D350,metadata!$B$2:$S$451,14,FALSE)</f>
        <v/>
      </c>
      <c r="R350" t="str">
        <f>VLOOKUP($D350,metadata!$B$2:$S$451,15,FALSE)</f>
        <v/>
      </c>
      <c r="S350" t="str">
        <f>VLOOKUP($D350,metadata!$B$2:$S$451,16,FALSE)</f>
        <v/>
      </c>
      <c r="T350" t="str">
        <f>VLOOKUP($D350,metadata!$B$2:$S$451,17,FALSE)</f>
        <v/>
      </c>
      <c r="U350" t="str">
        <f>VLOOKUP($D350,metadata!$B$2:$S$451,18,FALSE)</f>
        <v/>
      </c>
      <c r="V350" t="str">
        <f>VLOOKUP($D350,metadata!$B$2:$Z$451,19,FALSE)</f>
        <v/>
      </c>
      <c r="W350" t="str">
        <f>VLOOKUP($D350,metadata!$B$2:$Z$451,20,FALSE)</f>
        <v/>
      </c>
      <c r="X350" t="str">
        <f>VLOOKUP($D350,metadata!$B$2:$Z$451,21,FALSE)</f>
        <v/>
      </c>
      <c r="Y350" t="str">
        <f>VLOOKUP($D350,metadata!$B$2:$Z$451,22,FALSE)</f>
        <v/>
      </c>
      <c r="Z350" t="str">
        <f>VLOOKUP($D350,metadata!$B$2:$Z$451,23,FALSE)</f>
        <v/>
      </c>
      <c r="AA350" t="str">
        <f>VLOOKUP($D350,metadata!$B$2:$Z$451,24,FALSE)</f>
        <v/>
      </c>
      <c r="AB350" t="str">
        <f>VLOOKUP($D350,metadata!$B$2:$Z$451,25,FALSE)</f>
        <v/>
      </c>
      <c r="AF350" t="str">
        <f t="shared" si="11"/>
        <v>NA</v>
      </c>
    </row>
    <row r="351" spans="1:32" hidden="1" x14ac:dyDescent="0.3">
      <c r="A351">
        <f>A350+metadata!J350</f>
        <v>2020</v>
      </c>
      <c r="B351" t="str">
        <f>metadata!B351</f>
        <v>51-24</v>
      </c>
      <c r="C351">
        <v>350</v>
      </c>
      <c r="D351" s="4" t="str">
        <f t="shared" si="10"/>
        <v>2-</v>
      </c>
      <c r="E351" t="str">
        <f>VLOOKUP($D351,metadata!$B$2:$S$451,2,FALSE)</f>
        <v>BRADSHAW, WE</v>
      </c>
      <c r="F351" t="str">
        <f>VLOOKUP($D351,metadata!$B$2:$S$451,3,FALSE)</f>
        <v>GEOGRAPHY OF PHOTOPERIODIC RESPONSE IN DIAPAUSING MOSQUITO</v>
      </c>
      <c r="G351" t="str">
        <f>VLOOKUP($D351,metadata!$B$2:$S$451,4,FALSE)</f>
        <v>10.1038/262384b0</v>
      </c>
      <c r="H351" t="str">
        <f>VLOOKUP($D351,metadata!$B$2:$S$451,5,FALSE)</f>
        <v>y-askfordata</v>
      </c>
      <c r="I351" t="str">
        <f>VLOOKUP($D351,metadata!$B$2:$S$451,6,FALSE)</f>
        <v>a</v>
      </c>
      <c r="J351" t="str">
        <f>VLOOKUP($D351,metadata!$B$2:$S$451,7,FALSE)</f>
        <v>i</v>
      </c>
      <c r="K351">
        <f>VLOOKUP($D351,metadata!$B$2:$S$451,8,FALSE)</f>
        <v>22</v>
      </c>
      <c r="L351">
        <f>VLOOKUP($D351,metadata!$B$2:$S$451,9,FALSE)</f>
        <v>16</v>
      </c>
      <c r="M351" t="str">
        <f>VLOOKUP($D351,metadata!$B$2:$S$451,10,FALSE)</f>
        <v/>
      </c>
      <c r="N351" t="str">
        <f>VLOOKUP($D351,metadata!$B$2:$S$451,11,FALSE)</f>
        <v>Wyeomyia smithii</v>
      </c>
      <c r="O351" t="str">
        <f>VLOOKUP($D351,metadata!$B$2:$S$451,12,FALSE)</f>
        <v>diptera</v>
      </c>
      <c r="P351" t="str">
        <f>VLOOKUP($D351,metadata!$B$2:$S$451,13,FALSE)</f>
        <v/>
      </c>
      <c r="Q351" t="str">
        <f>VLOOKUP($D351,metadata!$B$2:$S$451,14,FALSE)</f>
        <v/>
      </c>
      <c r="R351" t="str">
        <f>VLOOKUP($D351,metadata!$B$2:$S$451,15,FALSE)</f>
        <v/>
      </c>
      <c r="S351" t="str">
        <f>VLOOKUP($D351,metadata!$B$2:$S$451,16,FALSE)</f>
        <v/>
      </c>
      <c r="T351" t="str">
        <f>VLOOKUP($D351,metadata!$B$2:$S$451,17,FALSE)</f>
        <v/>
      </c>
      <c r="U351" t="str">
        <f>VLOOKUP($D351,metadata!$B$2:$S$451,18,FALSE)</f>
        <v/>
      </c>
      <c r="V351" t="str">
        <f>VLOOKUP($D351,metadata!$B$2:$Z$451,19,FALSE)</f>
        <v/>
      </c>
      <c r="W351" t="str">
        <f>VLOOKUP($D351,metadata!$B$2:$Z$451,20,FALSE)</f>
        <v/>
      </c>
      <c r="X351" t="str">
        <f>VLOOKUP($D351,metadata!$B$2:$Z$451,21,FALSE)</f>
        <v/>
      </c>
      <c r="Y351" t="str">
        <f>VLOOKUP($D351,metadata!$B$2:$Z$451,22,FALSE)</f>
        <v/>
      </c>
      <c r="Z351" t="str">
        <f>VLOOKUP($D351,metadata!$B$2:$Z$451,23,FALSE)</f>
        <v/>
      </c>
      <c r="AA351" t="str">
        <f>VLOOKUP($D351,metadata!$B$2:$Z$451,24,FALSE)</f>
        <v/>
      </c>
      <c r="AB351" t="str">
        <f>VLOOKUP($D351,metadata!$B$2:$Z$451,25,FALSE)</f>
        <v/>
      </c>
      <c r="AF351" t="str">
        <f t="shared" si="11"/>
        <v>NA</v>
      </c>
    </row>
    <row r="352" spans="1:32" hidden="1" x14ac:dyDescent="0.3">
      <c r="A352">
        <f>A351+metadata!J351</f>
        <v>2025</v>
      </c>
      <c r="B352" t="str">
        <f>metadata!B352</f>
        <v>51-25</v>
      </c>
      <c r="C352">
        <v>351</v>
      </c>
      <c r="D352" s="4" t="str">
        <f t="shared" si="10"/>
        <v>2-</v>
      </c>
      <c r="E352" t="str">
        <f>VLOOKUP($D352,metadata!$B$2:$S$451,2,FALSE)</f>
        <v>BRADSHAW, WE</v>
      </c>
      <c r="F352" t="str">
        <f>VLOOKUP($D352,metadata!$B$2:$S$451,3,FALSE)</f>
        <v>GEOGRAPHY OF PHOTOPERIODIC RESPONSE IN DIAPAUSING MOSQUITO</v>
      </c>
      <c r="G352" t="str">
        <f>VLOOKUP($D352,metadata!$B$2:$S$451,4,FALSE)</f>
        <v>10.1038/262384b0</v>
      </c>
      <c r="H352" t="str">
        <f>VLOOKUP($D352,metadata!$B$2:$S$451,5,FALSE)</f>
        <v>y-askfordata</v>
      </c>
      <c r="I352" t="str">
        <f>VLOOKUP($D352,metadata!$B$2:$S$451,6,FALSE)</f>
        <v>a</v>
      </c>
      <c r="J352" t="str">
        <f>VLOOKUP($D352,metadata!$B$2:$S$451,7,FALSE)</f>
        <v>i</v>
      </c>
      <c r="K352">
        <f>VLOOKUP($D352,metadata!$B$2:$S$451,8,FALSE)</f>
        <v>22</v>
      </c>
      <c r="L352">
        <f>VLOOKUP($D352,metadata!$B$2:$S$451,9,FALSE)</f>
        <v>16</v>
      </c>
      <c r="M352" t="str">
        <f>VLOOKUP($D352,metadata!$B$2:$S$451,10,FALSE)</f>
        <v/>
      </c>
      <c r="N352" t="str">
        <f>VLOOKUP($D352,metadata!$B$2:$S$451,11,FALSE)</f>
        <v>Wyeomyia smithii</v>
      </c>
      <c r="O352" t="str">
        <f>VLOOKUP($D352,metadata!$B$2:$S$451,12,FALSE)</f>
        <v>diptera</v>
      </c>
      <c r="P352" t="str">
        <f>VLOOKUP($D352,metadata!$B$2:$S$451,13,FALSE)</f>
        <v/>
      </c>
      <c r="Q352" t="str">
        <f>VLOOKUP($D352,metadata!$B$2:$S$451,14,FALSE)</f>
        <v/>
      </c>
      <c r="R352" t="str">
        <f>VLOOKUP($D352,metadata!$B$2:$S$451,15,FALSE)</f>
        <v/>
      </c>
      <c r="S352" t="str">
        <f>VLOOKUP($D352,metadata!$B$2:$S$451,16,FALSE)</f>
        <v/>
      </c>
      <c r="T352" t="str">
        <f>VLOOKUP($D352,metadata!$B$2:$S$451,17,FALSE)</f>
        <v/>
      </c>
      <c r="U352" t="str">
        <f>VLOOKUP($D352,metadata!$B$2:$S$451,18,FALSE)</f>
        <v/>
      </c>
      <c r="V352" t="str">
        <f>VLOOKUP($D352,metadata!$B$2:$Z$451,19,FALSE)</f>
        <v/>
      </c>
      <c r="W352" t="str">
        <f>VLOOKUP($D352,metadata!$B$2:$Z$451,20,FALSE)</f>
        <v/>
      </c>
      <c r="X352" t="str">
        <f>VLOOKUP($D352,metadata!$B$2:$Z$451,21,FALSE)</f>
        <v/>
      </c>
      <c r="Y352" t="str">
        <f>VLOOKUP($D352,metadata!$B$2:$Z$451,22,FALSE)</f>
        <v/>
      </c>
      <c r="Z352" t="str">
        <f>VLOOKUP($D352,metadata!$B$2:$Z$451,23,FALSE)</f>
        <v/>
      </c>
      <c r="AA352" t="str">
        <f>VLOOKUP($D352,metadata!$B$2:$Z$451,24,FALSE)</f>
        <v/>
      </c>
      <c r="AB352" t="str">
        <f>VLOOKUP($D352,metadata!$B$2:$Z$451,25,FALSE)</f>
        <v/>
      </c>
      <c r="AF352" t="str">
        <f t="shared" si="11"/>
        <v>NA</v>
      </c>
    </row>
    <row r="353" spans="1:32" hidden="1" x14ac:dyDescent="0.3">
      <c r="A353">
        <f>A352+metadata!J352</f>
        <v>2030</v>
      </c>
      <c r="B353" t="str">
        <f>metadata!B353</f>
        <v>51-26</v>
      </c>
      <c r="C353">
        <v>352</v>
      </c>
      <c r="D353" s="4" t="str">
        <f t="shared" si="10"/>
        <v>2-</v>
      </c>
      <c r="E353" t="str">
        <f>VLOOKUP($D353,metadata!$B$2:$S$451,2,FALSE)</f>
        <v>BRADSHAW, WE</v>
      </c>
      <c r="F353" t="str">
        <f>VLOOKUP($D353,metadata!$B$2:$S$451,3,FALSE)</f>
        <v>GEOGRAPHY OF PHOTOPERIODIC RESPONSE IN DIAPAUSING MOSQUITO</v>
      </c>
      <c r="G353" t="str">
        <f>VLOOKUP($D353,metadata!$B$2:$S$451,4,FALSE)</f>
        <v>10.1038/262384b0</v>
      </c>
      <c r="H353" t="str">
        <f>VLOOKUP($D353,metadata!$B$2:$S$451,5,FALSE)</f>
        <v>y-askfordata</v>
      </c>
      <c r="I353" t="str">
        <f>VLOOKUP($D353,metadata!$B$2:$S$451,6,FALSE)</f>
        <v>a</v>
      </c>
      <c r="J353" t="str">
        <f>VLOOKUP($D353,metadata!$B$2:$S$451,7,FALSE)</f>
        <v>i</v>
      </c>
      <c r="K353">
        <f>VLOOKUP($D353,metadata!$B$2:$S$451,8,FALSE)</f>
        <v>22</v>
      </c>
      <c r="L353">
        <f>VLOOKUP($D353,metadata!$B$2:$S$451,9,FALSE)</f>
        <v>16</v>
      </c>
      <c r="M353" t="str">
        <f>VLOOKUP($D353,metadata!$B$2:$S$451,10,FALSE)</f>
        <v/>
      </c>
      <c r="N353" t="str">
        <f>VLOOKUP($D353,metadata!$B$2:$S$451,11,FALSE)</f>
        <v>Wyeomyia smithii</v>
      </c>
      <c r="O353" t="str">
        <f>VLOOKUP($D353,metadata!$B$2:$S$451,12,FALSE)</f>
        <v>diptera</v>
      </c>
      <c r="P353" t="str">
        <f>VLOOKUP($D353,metadata!$B$2:$S$451,13,FALSE)</f>
        <v/>
      </c>
      <c r="Q353" t="str">
        <f>VLOOKUP($D353,metadata!$B$2:$S$451,14,FALSE)</f>
        <v/>
      </c>
      <c r="R353" t="str">
        <f>VLOOKUP($D353,metadata!$B$2:$S$451,15,FALSE)</f>
        <v/>
      </c>
      <c r="S353" t="str">
        <f>VLOOKUP($D353,metadata!$B$2:$S$451,16,FALSE)</f>
        <v/>
      </c>
      <c r="T353" t="str">
        <f>VLOOKUP($D353,metadata!$B$2:$S$451,17,FALSE)</f>
        <v/>
      </c>
      <c r="U353" t="str">
        <f>VLOOKUP($D353,metadata!$B$2:$S$451,18,FALSE)</f>
        <v/>
      </c>
      <c r="V353" t="str">
        <f>VLOOKUP($D353,metadata!$B$2:$Z$451,19,FALSE)</f>
        <v/>
      </c>
      <c r="W353" t="str">
        <f>VLOOKUP($D353,metadata!$B$2:$Z$451,20,FALSE)</f>
        <v/>
      </c>
      <c r="X353" t="str">
        <f>VLOOKUP($D353,metadata!$B$2:$Z$451,21,FALSE)</f>
        <v/>
      </c>
      <c r="Y353" t="str">
        <f>VLOOKUP($D353,metadata!$B$2:$Z$451,22,FALSE)</f>
        <v/>
      </c>
      <c r="Z353" t="str">
        <f>VLOOKUP($D353,metadata!$B$2:$Z$451,23,FALSE)</f>
        <v/>
      </c>
      <c r="AA353" t="str">
        <f>VLOOKUP($D353,metadata!$B$2:$Z$451,24,FALSE)</f>
        <v/>
      </c>
      <c r="AB353" t="str">
        <f>VLOOKUP($D353,metadata!$B$2:$Z$451,25,FALSE)</f>
        <v/>
      </c>
      <c r="AF353" t="str">
        <f t="shared" si="11"/>
        <v>NA</v>
      </c>
    </row>
    <row r="354" spans="1:32" hidden="1" x14ac:dyDescent="0.3">
      <c r="A354">
        <f>A353+metadata!J353</f>
        <v>2035</v>
      </c>
      <c r="B354" t="str">
        <f>metadata!B354</f>
        <v>51-27</v>
      </c>
      <c r="C354">
        <v>353</v>
      </c>
      <c r="D354" s="4" t="str">
        <f t="shared" si="10"/>
        <v>2-</v>
      </c>
      <c r="E354" t="str">
        <f>VLOOKUP($D354,metadata!$B$2:$S$451,2,FALSE)</f>
        <v>BRADSHAW, WE</v>
      </c>
      <c r="F354" t="str">
        <f>VLOOKUP($D354,metadata!$B$2:$S$451,3,FALSE)</f>
        <v>GEOGRAPHY OF PHOTOPERIODIC RESPONSE IN DIAPAUSING MOSQUITO</v>
      </c>
      <c r="G354" t="str">
        <f>VLOOKUP($D354,metadata!$B$2:$S$451,4,FALSE)</f>
        <v>10.1038/262384b0</v>
      </c>
      <c r="H354" t="str">
        <f>VLOOKUP($D354,metadata!$B$2:$S$451,5,FALSE)</f>
        <v>y-askfordata</v>
      </c>
      <c r="I354" t="str">
        <f>VLOOKUP($D354,metadata!$B$2:$S$451,6,FALSE)</f>
        <v>a</v>
      </c>
      <c r="J354" t="str">
        <f>VLOOKUP($D354,metadata!$B$2:$S$451,7,FALSE)</f>
        <v>i</v>
      </c>
      <c r="K354">
        <f>VLOOKUP($D354,metadata!$B$2:$S$451,8,FALSE)</f>
        <v>22</v>
      </c>
      <c r="L354">
        <f>VLOOKUP($D354,metadata!$B$2:$S$451,9,FALSE)</f>
        <v>16</v>
      </c>
      <c r="M354" t="str">
        <f>VLOOKUP($D354,metadata!$B$2:$S$451,10,FALSE)</f>
        <v/>
      </c>
      <c r="N354" t="str">
        <f>VLOOKUP($D354,metadata!$B$2:$S$451,11,FALSE)</f>
        <v>Wyeomyia smithii</v>
      </c>
      <c r="O354" t="str">
        <f>VLOOKUP($D354,metadata!$B$2:$S$451,12,FALSE)</f>
        <v>diptera</v>
      </c>
      <c r="P354" t="str">
        <f>VLOOKUP($D354,metadata!$B$2:$S$451,13,FALSE)</f>
        <v/>
      </c>
      <c r="Q354" t="str">
        <f>VLOOKUP($D354,metadata!$B$2:$S$451,14,FALSE)</f>
        <v/>
      </c>
      <c r="R354" t="str">
        <f>VLOOKUP($D354,metadata!$B$2:$S$451,15,FALSE)</f>
        <v/>
      </c>
      <c r="S354" t="str">
        <f>VLOOKUP($D354,metadata!$B$2:$S$451,16,FALSE)</f>
        <v/>
      </c>
      <c r="T354" t="str">
        <f>VLOOKUP($D354,metadata!$B$2:$S$451,17,FALSE)</f>
        <v/>
      </c>
      <c r="U354" t="str">
        <f>VLOOKUP($D354,metadata!$B$2:$S$451,18,FALSE)</f>
        <v/>
      </c>
      <c r="V354" t="str">
        <f>VLOOKUP($D354,metadata!$B$2:$Z$451,19,FALSE)</f>
        <v/>
      </c>
      <c r="W354" t="str">
        <f>VLOOKUP($D354,metadata!$B$2:$Z$451,20,FALSE)</f>
        <v/>
      </c>
      <c r="X354" t="str">
        <f>VLOOKUP($D354,metadata!$B$2:$Z$451,21,FALSE)</f>
        <v/>
      </c>
      <c r="Y354" t="str">
        <f>VLOOKUP($D354,metadata!$B$2:$Z$451,22,FALSE)</f>
        <v/>
      </c>
      <c r="Z354" t="str">
        <f>VLOOKUP($D354,metadata!$B$2:$Z$451,23,FALSE)</f>
        <v/>
      </c>
      <c r="AA354" t="str">
        <f>VLOOKUP($D354,metadata!$B$2:$Z$451,24,FALSE)</f>
        <v/>
      </c>
      <c r="AB354" t="str">
        <f>VLOOKUP($D354,metadata!$B$2:$Z$451,25,FALSE)</f>
        <v/>
      </c>
      <c r="AF354" t="str">
        <f t="shared" si="11"/>
        <v>NA</v>
      </c>
    </row>
    <row r="355" spans="1:32" hidden="1" x14ac:dyDescent="0.3">
      <c r="A355">
        <f>A354+metadata!J354</f>
        <v>2040</v>
      </c>
      <c r="B355" t="str">
        <f>metadata!B355</f>
        <v>51-28</v>
      </c>
      <c r="C355">
        <v>354</v>
      </c>
      <c r="D355" s="4" t="str">
        <f t="shared" si="10"/>
        <v>2-</v>
      </c>
      <c r="E355" t="str">
        <f>VLOOKUP($D355,metadata!$B$2:$S$451,2,FALSE)</f>
        <v>BRADSHAW, WE</v>
      </c>
      <c r="F355" t="str">
        <f>VLOOKUP($D355,metadata!$B$2:$S$451,3,FALSE)</f>
        <v>GEOGRAPHY OF PHOTOPERIODIC RESPONSE IN DIAPAUSING MOSQUITO</v>
      </c>
      <c r="G355" t="str">
        <f>VLOOKUP($D355,metadata!$B$2:$S$451,4,FALSE)</f>
        <v>10.1038/262384b0</v>
      </c>
      <c r="H355" t="str">
        <f>VLOOKUP($D355,metadata!$B$2:$S$451,5,FALSE)</f>
        <v>y-askfordata</v>
      </c>
      <c r="I355" t="str">
        <f>VLOOKUP($D355,metadata!$B$2:$S$451,6,FALSE)</f>
        <v>a</v>
      </c>
      <c r="J355" t="str">
        <f>VLOOKUP($D355,metadata!$B$2:$S$451,7,FALSE)</f>
        <v>i</v>
      </c>
      <c r="K355">
        <f>VLOOKUP($D355,metadata!$B$2:$S$451,8,FALSE)</f>
        <v>22</v>
      </c>
      <c r="L355">
        <f>VLOOKUP($D355,metadata!$B$2:$S$451,9,FALSE)</f>
        <v>16</v>
      </c>
      <c r="M355" t="str">
        <f>VLOOKUP($D355,metadata!$B$2:$S$451,10,FALSE)</f>
        <v/>
      </c>
      <c r="N355" t="str">
        <f>VLOOKUP($D355,metadata!$B$2:$S$451,11,FALSE)</f>
        <v>Wyeomyia smithii</v>
      </c>
      <c r="O355" t="str">
        <f>VLOOKUP($D355,metadata!$B$2:$S$451,12,FALSE)</f>
        <v>diptera</v>
      </c>
      <c r="P355" t="str">
        <f>VLOOKUP($D355,metadata!$B$2:$S$451,13,FALSE)</f>
        <v/>
      </c>
      <c r="Q355" t="str">
        <f>VLOOKUP($D355,metadata!$B$2:$S$451,14,FALSE)</f>
        <v/>
      </c>
      <c r="R355" t="str">
        <f>VLOOKUP($D355,metadata!$B$2:$S$451,15,FALSE)</f>
        <v/>
      </c>
      <c r="S355" t="str">
        <f>VLOOKUP($D355,metadata!$B$2:$S$451,16,FALSE)</f>
        <v/>
      </c>
      <c r="T355" t="str">
        <f>VLOOKUP($D355,metadata!$B$2:$S$451,17,FALSE)</f>
        <v/>
      </c>
      <c r="U355" t="str">
        <f>VLOOKUP($D355,metadata!$B$2:$S$451,18,FALSE)</f>
        <v/>
      </c>
      <c r="V355" t="str">
        <f>VLOOKUP($D355,metadata!$B$2:$Z$451,19,FALSE)</f>
        <v/>
      </c>
      <c r="W355" t="str">
        <f>VLOOKUP($D355,metadata!$B$2:$Z$451,20,FALSE)</f>
        <v/>
      </c>
      <c r="X355" t="str">
        <f>VLOOKUP($D355,metadata!$B$2:$Z$451,21,FALSE)</f>
        <v/>
      </c>
      <c r="Y355" t="str">
        <f>VLOOKUP($D355,metadata!$B$2:$Z$451,22,FALSE)</f>
        <v/>
      </c>
      <c r="Z355" t="str">
        <f>VLOOKUP($D355,metadata!$B$2:$Z$451,23,FALSE)</f>
        <v/>
      </c>
      <c r="AA355" t="str">
        <f>VLOOKUP($D355,metadata!$B$2:$Z$451,24,FALSE)</f>
        <v/>
      </c>
      <c r="AB355" t="str">
        <f>VLOOKUP($D355,metadata!$B$2:$Z$451,25,FALSE)</f>
        <v/>
      </c>
      <c r="AF355" t="str">
        <f t="shared" si="11"/>
        <v>NA</v>
      </c>
    </row>
    <row r="356" spans="1:32" hidden="1" x14ac:dyDescent="0.3">
      <c r="A356">
        <f>A355+metadata!J355</f>
        <v>2045</v>
      </c>
      <c r="B356" t="str">
        <f>metadata!B356</f>
        <v>51-29</v>
      </c>
      <c r="C356">
        <v>355</v>
      </c>
      <c r="D356" s="4" t="str">
        <f t="shared" si="10"/>
        <v>2-</v>
      </c>
      <c r="E356" t="str">
        <f>VLOOKUP($D356,metadata!$B$2:$S$451,2,FALSE)</f>
        <v>BRADSHAW, WE</v>
      </c>
      <c r="F356" t="str">
        <f>VLOOKUP($D356,metadata!$B$2:$S$451,3,FALSE)</f>
        <v>GEOGRAPHY OF PHOTOPERIODIC RESPONSE IN DIAPAUSING MOSQUITO</v>
      </c>
      <c r="G356" t="str">
        <f>VLOOKUP($D356,metadata!$B$2:$S$451,4,FALSE)</f>
        <v>10.1038/262384b0</v>
      </c>
      <c r="H356" t="str">
        <f>VLOOKUP($D356,metadata!$B$2:$S$451,5,FALSE)</f>
        <v>y-askfordata</v>
      </c>
      <c r="I356" t="str">
        <f>VLOOKUP($D356,metadata!$B$2:$S$451,6,FALSE)</f>
        <v>a</v>
      </c>
      <c r="J356" t="str">
        <f>VLOOKUP($D356,metadata!$B$2:$S$451,7,FALSE)</f>
        <v>i</v>
      </c>
      <c r="K356">
        <f>VLOOKUP($D356,metadata!$B$2:$S$451,8,FALSE)</f>
        <v>22</v>
      </c>
      <c r="L356">
        <f>VLOOKUP($D356,metadata!$B$2:$S$451,9,FALSE)</f>
        <v>16</v>
      </c>
      <c r="M356" t="str">
        <f>VLOOKUP($D356,metadata!$B$2:$S$451,10,FALSE)</f>
        <v/>
      </c>
      <c r="N356" t="str">
        <f>VLOOKUP($D356,metadata!$B$2:$S$451,11,FALSE)</f>
        <v>Wyeomyia smithii</v>
      </c>
      <c r="O356" t="str">
        <f>VLOOKUP($D356,metadata!$B$2:$S$451,12,FALSE)</f>
        <v>diptera</v>
      </c>
      <c r="P356" t="str">
        <f>VLOOKUP($D356,metadata!$B$2:$S$451,13,FALSE)</f>
        <v/>
      </c>
      <c r="Q356" t="str">
        <f>VLOOKUP($D356,metadata!$B$2:$S$451,14,FALSE)</f>
        <v/>
      </c>
      <c r="R356" t="str">
        <f>VLOOKUP($D356,metadata!$B$2:$S$451,15,FALSE)</f>
        <v/>
      </c>
      <c r="S356" t="str">
        <f>VLOOKUP($D356,metadata!$B$2:$S$451,16,FALSE)</f>
        <v/>
      </c>
      <c r="T356" t="str">
        <f>VLOOKUP($D356,metadata!$B$2:$S$451,17,FALSE)</f>
        <v/>
      </c>
      <c r="U356" t="str">
        <f>VLOOKUP($D356,metadata!$B$2:$S$451,18,FALSE)</f>
        <v/>
      </c>
      <c r="V356" t="str">
        <f>VLOOKUP($D356,metadata!$B$2:$Z$451,19,FALSE)</f>
        <v/>
      </c>
      <c r="W356" t="str">
        <f>VLOOKUP($D356,metadata!$B$2:$Z$451,20,FALSE)</f>
        <v/>
      </c>
      <c r="X356" t="str">
        <f>VLOOKUP($D356,metadata!$B$2:$Z$451,21,FALSE)</f>
        <v/>
      </c>
      <c r="Y356" t="str">
        <f>VLOOKUP($D356,metadata!$B$2:$Z$451,22,FALSE)</f>
        <v/>
      </c>
      <c r="Z356" t="str">
        <f>VLOOKUP($D356,metadata!$B$2:$Z$451,23,FALSE)</f>
        <v/>
      </c>
      <c r="AA356" t="str">
        <f>VLOOKUP($D356,metadata!$B$2:$Z$451,24,FALSE)</f>
        <v/>
      </c>
      <c r="AB356" t="str">
        <f>VLOOKUP($D356,metadata!$B$2:$Z$451,25,FALSE)</f>
        <v/>
      </c>
      <c r="AF356" t="str">
        <f t="shared" si="11"/>
        <v>NA</v>
      </c>
    </row>
    <row r="357" spans="1:32" hidden="1" x14ac:dyDescent="0.3">
      <c r="A357">
        <f>A356+metadata!J356</f>
        <v>2050</v>
      </c>
      <c r="B357" t="str">
        <f>metadata!B357</f>
        <v>51-30</v>
      </c>
      <c r="C357">
        <v>356</v>
      </c>
      <c r="D357" s="4" t="str">
        <f t="shared" si="10"/>
        <v>2-</v>
      </c>
      <c r="E357" t="str">
        <f>VLOOKUP($D357,metadata!$B$2:$S$451,2,FALSE)</f>
        <v>BRADSHAW, WE</v>
      </c>
      <c r="F357" t="str">
        <f>VLOOKUP($D357,metadata!$B$2:$S$451,3,FALSE)</f>
        <v>GEOGRAPHY OF PHOTOPERIODIC RESPONSE IN DIAPAUSING MOSQUITO</v>
      </c>
      <c r="G357" t="str">
        <f>VLOOKUP($D357,metadata!$B$2:$S$451,4,FALSE)</f>
        <v>10.1038/262384b0</v>
      </c>
      <c r="H357" t="str">
        <f>VLOOKUP($D357,metadata!$B$2:$S$451,5,FALSE)</f>
        <v>y-askfordata</v>
      </c>
      <c r="I357" t="str">
        <f>VLOOKUP($D357,metadata!$B$2:$S$451,6,FALSE)</f>
        <v>a</v>
      </c>
      <c r="J357" t="str">
        <f>VLOOKUP($D357,metadata!$B$2:$S$451,7,FALSE)</f>
        <v>i</v>
      </c>
      <c r="K357">
        <f>VLOOKUP($D357,metadata!$B$2:$S$451,8,FALSE)</f>
        <v>22</v>
      </c>
      <c r="L357">
        <f>VLOOKUP($D357,metadata!$B$2:$S$451,9,FALSE)</f>
        <v>16</v>
      </c>
      <c r="M357" t="str">
        <f>VLOOKUP($D357,metadata!$B$2:$S$451,10,FALSE)</f>
        <v/>
      </c>
      <c r="N357" t="str">
        <f>VLOOKUP($D357,metadata!$B$2:$S$451,11,FALSE)</f>
        <v>Wyeomyia smithii</v>
      </c>
      <c r="O357" t="str">
        <f>VLOOKUP($D357,metadata!$B$2:$S$451,12,FALSE)</f>
        <v>diptera</v>
      </c>
      <c r="P357" t="str">
        <f>VLOOKUP($D357,metadata!$B$2:$S$451,13,FALSE)</f>
        <v/>
      </c>
      <c r="Q357" t="str">
        <f>VLOOKUP($D357,metadata!$B$2:$S$451,14,FALSE)</f>
        <v/>
      </c>
      <c r="R357" t="str">
        <f>VLOOKUP($D357,metadata!$B$2:$S$451,15,FALSE)</f>
        <v/>
      </c>
      <c r="S357" t="str">
        <f>VLOOKUP($D357,metadata!$B$2:$S$451,16,FALSE)</f>
        <v/>
      </c>
      <c r="T357" t="str">
        <f>VLOOKUP($D357,metadata!$B$2:$S$451,17,FALSE)</f>
        <v/>
      </c>
      <c r="U357" t="str">
        <f>VLOOKUP($D357,metadata!$B$2:$S$451,18,FALSE)</f>
        <v/>
      </c>
      <c r="V357" t="str">
        <f>VLOOKUP($D357,metadata!$B$2:$Z$451,19,FALSE)</f>
        <v/>
      </c>
      <c r="W357" t="str">
        <f>VLOOKUP($D357,metadata!$B$2:$Z$451,20,FALSE)</f>
        <v/>
      </c>
      <c r="X357" t="str">
        <f>VLOOKUP($D357,metadata!$B$2:$Z$451,21,FALSE)</f>
        <v/>
      </c>
      <c r="Y357" t="str">
        <f>VLOOKUP($D357,metadata!$B$2:$Z$451,22,FALSE)</f>
        <v/>
      </c>
      <c r="Z357" t="str">
        <f>VLOOKUP($D357,metadata!$B$2:$Z$451,23,FALSE)</f>
        <v/>
      </c>
      <c r="AA357" t="str">
        <f>VLOOKUP($D357,metadata!$B$2:$Z$451,24,FALSE)</f>
        <v/>
      </c>
      <c r="AB357" t="str">
        <f>VLOOKUP($D357,metadata!$B$2:$Z$451,25,FALSE)</f>
        <v/>
      </c>
      <c r="AF357" t="str">
        <f t="shared" si="11"/>
        <v>NA</v>
      </c>
    </row>
    <row r="358" spans="1:32" hidden="1" x14ac:dyDescent="0.3">
      <c r="A358">
        <f>A357+metadata!J357</f>
        <v>2055</v>
      </c>
      <c r="B358" t="str">
        <f>metadata!B358</f>
        <v>51-31</v>
      </c>
      <c r="C358">
        <v>357</v>
      </c>
      <c r="D358" s="4" t="str">
        <f t="shared" si="10"/>
        <v>2-</v>
      </c>
      <c r="E358" t="str">
        <f>VLOOKUP($D358,metadata!$B$2:$S$451,2,FALSE)</f>
        <v>BRADSHAW, WE</v>
      </c>
      <c r="F358" t="str">
        <f>VLOOKUP($D358,metadata!$B$2:$S$451,3,FALSE)</f>
        <v>GEOGRAPHY OF PHOTOPERIODIC RESPONSE IN DIAPAUSING MOSQUITO</v>
      </c>
      <c r="G358" t="str">
        <f>VLOOKUP($D358,metadata!$B$2:$S$451,4,FALSE)</f>
        <v>10.1038/262384b0</v>
      </c>
      <c r="H358" t="str">
        <f>VLOOKUP($D358,metadata!$B$2:$S$451,5,FALSE)</f>
        <v>y-askfordata</v>
      </c>
      <c r="I358" t="str">
        <f>VLOOKUP($D358,metadata!$B$2:$S$451,6,FALSE)</f>
        <v>a</v>
      </c>
      <c r="J358" t="str">
        <f>VLOOKUP($D358,metadata!$B$2:$S$451,7,FALSE)</f>
        <v>i</v>
      </c>
      <c r="K358">
        <f>VLOOKUP($D358,metadata!$B$2:$S$451,8,FALSE)</f>
        <v>22</v>
      </c>
      <c r="L358">
        <f>VLOOKUP($D358,metadata!$B$2:$S$451,9,FALSE)</f>
        <v>16</v>
      </c>
      <c r="M358" t="str">
        <f>VLOOKUP($D358,metadata!$B$2:$S$451,10,FALSE)</f>
        <v/>
      </c>
      <c r="N358" t="str">
        <f>VLOOKUP($D358,metadata!$B$2:$S$451,11,FALSE)</f>
        <v>Wyeomyia smithii</v>
      </c>
      <c r="O358" t="str">
        <f>VLOOKUP($D358,metadata!$B$2:$S$451,12,FALSE)</f>
        <v>diptera</v>
      </c>
      <c r="P358" t="str">
        <f>VLOOKUP($D358,metadata!$B$2:$S$451,13,FALSE)</f>
        <v/>
      </c>
      <c r="Q358" t="str">
        <f>VLOOKUP($D358,metadata!$B$2:$S$451,14,FALSE)</f>
        <v/>
      </c>
      <c r="R358" t="str">
        <f>VLOOKUP($D358,metadata!$B$2:$S$451,15,FALSE)</f>
        <v/>
      </c>
      <c r="S358" t="str">
        <f>VLOOKUP($D358,metadata!$B$2:$S$451,16,FALSE)</f>
        <v/>
      </c>
      <c r="T358" t="str">
        <f>VLOOKUP($D358,metadata!$B$2:$S$451,17,FALSE)</f>
        <v/>
      </c>
      <c r="U358" t="str">
        <f>VLOOKUP($D358,metadata!$B$2:$S$451,18,FALSE)</f>
        <v/>
      </c>
      <c r="V358" t="str">
        <f>VLOOKUP($D358,metadata!$B$2:$Z$451,19,FALSE)</f>
        <v/>
      </c>
      <c r="W358" t="str">
        <f>VLOOKUP($D358,metadata!$B$2:$Z$451,20,FALSE)</f>
        <v/>
      </c>
      <c r="X358" t="str">
        <f>VLOOKUP($D358,metadata!$B$2:$Z$451,21,FALSE)</f>
        <v/>
      </c>
      <c r="Y358" t="str">
        <f>VLOOKUP($D358,metadata!$B$2:$Z$451,22,FALSE)</f>
        <v/>
      </c>
      <c r="Z358" t="str">
        <f>VLOOKUP($D358,metadata!$B$2:$Z$451,23,FALSE)</f>
        <v/>
      </c>
      <c r="AA358" t="str">
        <f>VLOOKUP($D358,metadata!$B$2:$Z$451,24,FALSE)</f>
        <v/>
      </c>
      <c r="AB358" t="str">
        <f>VLOOKUP($D358,metadata!$B$2:$Z$451,25,FALSE)</f>
        <v/>
      </c>
      <c r="AF358" t="str">
        <f t="shared" si="11"/>
        <v>NA</v>
      </c>
    </row>
    <row r="359" spans="1:32" hidden="1" x14ac:dyDescent="0.3">
      <c r="A359">
        <f>A358+metadata!J358</f>
        <v>2060</v>
      </c>
      <c r="B359" t="str">
        <f>metadata!B359</f>
        <v>51-32</v>
      </c>
      <c r="C359">
        <v>358</v>
      </c>
      <c r="D359" s="4" t="str">
        <f t="shared" si="10"/>
        <v>2-</v>
      </c>
      <c r="E359" t="str">
        <f>VLOOKUP($D359,metadata!$B$2:$S$451,2,FALSE)</f>
        <v>BRADSHAW, WE</v>
      </c>
      <c r="F359" t="str">
        <f>VLOOKUP($D359,metadata!$B$2:$S$451,3,FALSE)</f>
        <v>GEOGRAPHY OF PHOTOPERIODIC RESPONSE IN DIAPAUSING MOSQUITO</v>
      </c>
      <c r="G359" t="str">
        <f>VLOOKUP($D359,metadata!$B$2:$S$451,4,FALSE)</f>
        <v>10.1038/262384b0</v>
      </c>
      <c r="H359" t="str">
        <f>VLOOKUP($D359,metadata!$B$2:$S$451,5,FALSE)</f>
        <v>y-askfordata</v>
      </c>
      <c r="I359" t="str">
        <f>VLOOKUP($D359,metadata!$B$2:$S$451,6,FALSE)</f>
        <v>a</v>
      </c>
      <c r="J359" t="str">
        <f>VLOOKUP($D359,metadata!$B$2:$S$451,7,FALSE)</f>
        <v>i</v>
      </c>
      <c r="K359">
        <f>VLOOKUP($D359,metadata!$B$2:$S$451,8,FALSE)</f>
        <v>22</v>
      </c>
      <c r="L359">
        <f>VLOOKUP($D359,metadata!$B$2:$S$451,9,FALSE)</f>
        <v>16</v>
      </c>
      <c r="M359" t="str">
        <f>VLOOKUP($D359,metadata!$B$2:$S$451,10,FALSE)</f>
        <v/>
      </c>
      <c r="N359" t="str">
        <f>VLOOKUP($D359,metadata!$B$2:$S$451,11,FALSE)</f>
        <v>Wyeomyia smithii</v>
      </c>
      <c r="O359" t="str">
        <f>VLOOKUP($D359,metadata!$B$2:$S$451,12,FALSE)</f>
        <v>diptera</v>
      </c>
      <c r="P359" t="str">
        <f>VLOOKUP($D359,metadata!$B$2:$S$451,13,FALSE)</f>
        <v/>
      </c>
      <c r="Q359" t="str">
        <f>VLOOKUP($D359,metadata!$B$2:$S$451,14,FALSE)</f>
        <v/>
      </c>
      <c r="R359" t="str">
        <f>VLOOKUP($D359,metadata!$B$2:$S$451,15,FALSE)</f>
        <v/>
      </c>
      <c r="S359" t="str">
        <f>VLOOKUP($D359,metadata!$B$2:$S$451,16,FALSE)</f>
        <v/>
      </c>
      <c r="T359" t="str">
        <f>VLOOKUP($D359,metadata!$B$2:$S$451,17,FALSE)</f>
        <v/>
      </c>
      <c r="U359" t="str">
        <f>VLOOKUP($D359,metadata!$B$2:$S$451,18,FALSE)</f>
        <v/>
      </c>
      <c r="V359" t="str">
        <f>VLOOKUP($D359,metadata!$B$2:$Z$451,19,FALSE)</f>
        <v/>
      </c>
      <c r="W359" t="str">
        <f>VLOOKUP($D359,metadata!$B$2:$Z$451,20,FALSE)</f>
        <v/>
      </c>
      <c r="X359" t="str">
        <f>VLOOKUP($D359,metadata!$B$2:$Z$451,21,FALSE)</f>
        <v/>
      </c>
      <c r="Y359" t="str">
        <f>VLOOKUP($D359,metadata!$B$2:$Z$451,22,FALSE)</f>
        <v/>
      </c>
      <c r="Z359" t="str">
        <f>VLOOKUP($D359,metadata!$B$2:$Z$451,23,FALSE)</f>
        <v/>
      </c>
      <c r="AA359" t="str">
        <f>VLOOKUP($D359,metadata!$B$2:$Z$451,24,FALSE)</f>
        <v/>
      </c>
      <c r="AB359" t="str">
        <f>VLOOKUP($D359,metadata!$B$2:$Z$451,25,FALSE)</f>
        <v/>
      </c>
      <c r="AF359" t="str">
        <f t="shared" si="11"/>
        <v>NA</v>
      </c>
    </row>
    <row r="360" spans="1:32" hidden="1" x14ac:dyDescent="0.3">
      <c r="A360">
        <f>A359+metadata!J359</f>
        <v>2065</v>
      </c>
      <c r="B360" t="str">
        <f>metadata!B360</f>
        <v>52-Tomakomai2</v>
      </c>
      <c r="C360">
        <v>359</v>
      </c>
      <c r="D360" s="4" t="str">
        <f t="shared" si="10"/>
        <v>2-</v>
      </c>
      <c r="E360" t="str">
        <f>VLOOKUP($D360,metadata!$B$2:$S$451,2,FALSE)</f>
        <v>BRADSHAW, WE</v>
      </c>
      <c r="F360" t="str">
        <f>VLOOKUP($D360,metadata!$B$2:$S$451,3,FALSE)</f>
        <v>GEOGRAPHY OF PHOTOPERIODIC RESPONSE IN DIAPAUSING MOSQUITO</v>
      </c>
      <c r="G360" t="str">
        <f>VLOOKUP($D360,metadata!$B$2:$S$451,4,FALSE)</f>
        <v>10.1038/262384b0</v>
      </c>
      <c r="H360" t="str">
        <f>VLOOKUP($D360,metadata!$B$2:$S$451,5,FALSE)</f>
        <v>y-askfordata</v>
      </c>
      <c r="I360" t="str">
        <f>VLOOKUP($D360,metadata!$B$2:$S$451,6,FALSE)</f>
        <v>a</v>
      </c>
      <c r="J360" t="str">
        <f>VLOOKUP($D360,metadata!$B$2:$S$451,7,FALSE)</f>
        <v>i</v>
      </c>
      <c r="K360">
        <f>VLOOKUP($D360,metadata!$B$2:$S$451,8,FALSE)</f>
        <v>22</v>
      </c>
      <c r="L360">
        <f>VLOOKUP($D360,metadata!$B$2:$S$451,9,FALSE)</f>
        <v>16</v>
      </c>
      <c r="M360" t="str">
        <f>VLOOKUP($D360,metadata!$B$2:$S$451,10,FALSE)</f>
        <v/>
      </c>
      <c r="N360" t="str">
        <f>VLOOKUP($D360,metadata!$B$2:$S$451,11,FALSE)</f>
        <v>Wyeomyia smithii</v>
      </c>
      <c r="O360" t="str">
        <f>VLOOKUP($D360,metadata!$B$2:$S$451,12,FALSE)</f>
        <v>diptera</v>
      </c>
      <c r="P360" t="str">
        <f>VLOOKUP($D360,metadata!$B$2:$S$451,13,FALSE)</f>
        <v/>
      </c>
      <c r="Q360" t="str">
        <f>VLOOKUP($D360,metadata!$B$2:$S$451,14,FALSE)</f>
        <v/>
      </c>
      <c r="R360" t="str">
        <f>VLOOKUP($D360,metadata!$B$2:$S$451,15,FALSE)</f>
        <v/>
      </c>
      <c r="S360" t="str">
        <f>VLOOKUP($D360,metadata!$B$2:$S$451,16,FALSE)</f>
        <v/>
      </c>
      <c r="T360" t="str">
        <f>VLOOKUP($D360,metadata!$B$2:$S$451,17,FALSE)</f>
        <v/>
      </c>
      <c r="U360" t="str">
        <f>VLOOKUP($D360,metadata!$B$2:$S$451,18,FALSE)</f>
        <v/>
      </c>
      <c r="V360" t="str">
        <f>VLOOKUP($D360,metadata!$B$2:$Z$451,19,FALSE)</f>
        <v/>
      </c>
      <c r="W360" t="str">
        <f>VLOOKUP($D360,metadata!$B$2:$Z$451,20,FALSE)</f>
        <v/>
      </c>
      <c r="X360" t="str">
        <f>VLOOKUP($D360,metadata!$B$2:$Z$451,21,FALSE)</f>
        <v/>
      </c>
      <c r="Y360" t="str">
        <f>VLOOKUP($D360,metadata!$B$2:$Z$451,22,FALSE)</f>
        <v/>
      </c>
      <c r="Z360" t="str">
        <f>VLOOKUP($D360,metadata!$B$2:$Z$451,23,FALSE)</f>
        <v/>
      </c>
      <c r="AA360" t="str">
        <f>VLOOKUP($D360,metadata!$B$2:$Z$451,24,FALSE)</f>
        <v/>
      </c>
      <c r="AB360" t="str">
        <f>VLOOKUP($D360,metadata!$B$2:$Z$451,25,FALSE)</f>
        <v/>
      </c>
      <c r="AF360" t="str">
        <f t="shared" si="11"/>
        <v>NA</v>
      </c>
    </row>
    <row r="361" spans="1:32" hidden="1" x14ac:dyDescent="0.3">
      <c r="A361">
        <f>A360+metadata!J360</f>
        <v>2068</v>
      </c>
      <c r="B361" t="str">
        <f>metadata!B361</f>
        <v>52-Kanazawa</v>
      </c>
      <c r="C361">
        <v>360</v>
      </c>
      <c r="D361" s="4" t="str">
        <f t="shared" si="10"/>
        <v>2-</v>
      </c>
      <c r="E361" t="str">
        <f>VLOOKUP($D361,metadata!$B$2:$S$451,2,FALSE)</f>
        <v>BRADSHAW, WE</v>
      </c>
      <c r="F361" t="str">
        <f>VLOOKUP($D361,metadata!$B$2:$S$451,3,FALSE)</f>
        <v>GEOGRAPHY OF PHOTOPERIODIC RESPONSE IN DIAPAUSING MOSQUITO</v>
      </c>
      <c r="G361" t="str">
        <f>VLOOKUP($D361,metadata!$B$2:$S$451,4,FALSE)</f>
        <v>10.1038/262384b0</v>
      </c>
      <c r="H361" t="str">
        <f>VLOOKUP($D361,metadata!$B$2:$S$451,5,FALSE)</f>
        <v>y-askfordata</v>
      </c>
      <c r="I361" t="str">
        <f>VLOOKUP($D361,metadata!$B$2:$S$451,6,FALSE)</f>
        <v>a</v>
      </c>
      <c r="J361" t="str">
        <f>VLOOKUP($D361,metadata!$B$2:$S$451,7,FALSE)</f>
        <v>i</v>
      </c>
      <c r="K361">
        <f>VLOOKUP($D361,metadata!$B$2:$S$451,8,FALSE)</f>
        <v>22</v>
      </c>
      <c r="L361">
        <f>VLOOKUP($D361,metadata!$B$2:$S$451,9,FALSE)</f>
        <v>16</v>
      </c>
      <c r="M361" t="str">
        <f>VLOOKUP($D361,metadata!$B$2:$S$451,10,FALSE)</f>
        <v/>
      </c>
      <c r="N361" t="str">
        <f>VLOOKUP($D361,metadata!$B$2:$S$451,11,FALSE)</f>
        <v>Wyeomyia smithii</v>
      </c>
      <c r="O361" t="str">
        <f>VLOOKUP($D361,metadata!$B$2:$S$451,12,FALSE)</f>
        <v>diptera</v>
      </c>
      <c r="P361" t="str">
        <f>VLOOKUP($D361,metadata!$B$2:$S$451,13,FALSE)</f>
        <v/>
      </c>
      <c r="Q361" t="str">
        <f>VLOOKUP($D361,metadata!$B$2:$S$451,14,FALSE)</f>
        <v/>
      </c>
      <c r="R361" t="str">
        <f>VLOOKUP($D361,metadata!$B$2:$S$451,15,FALSE)</f>
        <v/>
      </c>
      <c r="S361" t="str">
        <f>VLOOKUP($D361,metadata!$B$2:$S$451,16,FALSE)</f>
        <v/>
      </c>
      <c r="T361" t="str">
        <f>VLOOKUP($D361,metadata!$B$2:$S$451,17,FALSE)</f>
        <v/>
      </c>
      <c r="U361" t="str">
        <f>VLOOKUP($D361,metadata!$B$2:$S$451,18,FALSE)</f>
        <v/>
      </c>
      <c r="V361" t="str">
        <f>VLOOKUP($D361,metadata!$B$2:$Z$451,19,FALSE)</f>
        <v/>
      </c>
      <c r="W361" t="str">
        <f>VLOOKUP($D361,metadata!$B$2:$Z$451,20,FALSE)</f>
        <v/>
      </c>
      <c r="X361" t="str">
        <f>VLOOKUP($D361,metadata!$B$2:$Z$451,21,FALSE)</f>
        <v/>
      </c>
      <c r="Y361" t="str">
        <f>VLOOKUP($D361,metadata!$B$2:$Z$451,22,FALSE)</f>
        <v/>
      </c>
      <c r="Z361" t="str">
        <f>VLOOKUP($D361,metadata!$B$2:$Z$451,23,FALSE)</f>
        <v/>
      </c>
      <c r="AA361" t="str">
        <f>VLOOKUP($D361,metadata!$B$2:$Z$451,24,FALSE)</f>
        <v/>
      </c>
      <c r="AB361" t="str">
        <f>VLOOKUP($D361,metadata!$B$2:$Z$451,25,FALSE)</f>
        <v/>
      </c>
      <c r="AF361" t="str">
        <f t="shared" si="11"/>
        <v>NA</v>
      </c>
    </row>
    <row r="362" spans="1:32" hidden="1" x14ac:dyDescent="0.3">
      <c r="A362">
        <f>A361+metadata!J361</f>
        <v>2071</v>
      </c>
      <c r="B362" t="str">
        <f>metadata!B362</f>
        <v>52-Ueda</v>
      </c>
      <c r="C362">
        <v>361</v>
      </c>
      <c r="D362" s="4" t="str">
        <f t="shared" si="10"/>
        <v>2-</v>
      </c>
      <c r="E362" t="str">
        <f>VLOOKUP($D362,metadata!$B$2:$S$451,2,FALSE)</f>
        <v>BRADSHAW, WE</v>
      </c>
      <c r="F362" t="str">
        <f>VLOOKUP($D362,metadata!$B$2:$S$451,3,FALSE)</f>
        <v>GEOGRAPHY OF PHOTOPERIODIC RESPONSE IN DIAPAUSING MOSQUITO</v>
      </c>
      <c r="G362" t="str">
        <f>VLOOKUP($D362,metadata!$B$2:$S$451,4,FALSE)</f>
        <v>10.1038/262384b0</v>
      </c>
      <c r="H362" t="str">
        <f>VLOOKUP($D362,metadata!$B$2:$S$451,5,FALSE)</f>
        <v>y-askfordata</v>
      </c>
      <c r="I362" t="str">
        <f>VLOOKUP($D362,metadata!$B$2:$S$451,6,FALSE)</f>
        <v>a</v>
      </c>
      <c r="J362" t="str">
        <f>VLOOKUP($D362,metadata!$B$2:$S$451,7,FALSE)</f>
        <v>i</v>
      </c>
      <c r="K362">
        <f>VLOOKUP($D362,metadata!$B$2:$S$451,8,FALSE)</f>
        <v>22</v>
      </c>
      <c r="L362">
        <f>VLOOKUP($D362,metadata!$B$2:$S$451,9,FALSE)</f>
        <v>16</v>
      </c>
      <c r="M362" t="str">
        <f>VLOOKUP($D362,metadata!$B$2:$S$451,10,FALSE)</f>
        <v/>
      </c>
      <c r="N362" t="str">
        <f>VLOOKUP($D362,metadata!$B$2:$S$451,11,FALSE)</f>
        <v>Wyeomyia smithii</v>
      </c>
      <c r="O362" t="str">
        <f>VLOOKUP($D362,metadata!$B$2:$S$451,12,FALSE)</f>
        <v>diptera</v>
      </c>
      <c r="P362" t="str">
        <f>VLOOKUP($D362,metadata!$B$2:$S$451,13,FALSE)</f>
        <v/>
      </c>
      <c r="Q362" t="str">
        <f>VLOOKUP($D362,metadata!$B$2:$S$451,14,FALSE)</f>
        <v/>
      </c>
      <c r="R362" t="str">
        <f>VLOOKUP($D362,metadata!$B$2:$S$451,15,FALSE)</f>
        <v/>
      </c>
      <c r="S362" t="str">
        <f>VLOOKUP($D362,metadata!$B$2:$S$451,16,FALSE)</f>
        <v/>
      </c>
      <c r="T362" t="str">
        <f>VLOOKUP($D362,metadata!$B$2:$S$451,17,FALSE)</f>
        <v/>
      </c>
      <c r="U362" t="str">
        <f>VLOOKUP($D362,metadata!$B$2:$S$451,18,FALSE)</f>
        <v/>
      </c>
      <c r="V362" t="str">
        <f>VLOOKUP($D362,metadata!$B$2:$Z$451,19,FALSE)</f>
        <v/>
      </c>
      <c r="W362" t="str">
        <f>VLOOKUP($D362,metadata!$B$2:$Z$451,20,FALSE)</f>
        <v/>
      </c>
      <c r="X362" t="str">
        <f>VLOOKUP($D362,metadata!$B$2:$Z$451,21,FALSE)</f>
        <v/>
      </c>
      <c r="Y362" t="str">
        <f>VLOOKUP($D362,metadata!$B$2:$Z$451,22,FALSE)</f>
        <v/>
      </c>
      <c r="Z362" t="str">
        <f>VLOOKUP($D362,metadata!$B$2:$Z$451,23,FALSE)</f>
        <v/>
      </c>
      <c r="AA362" t="str">
        <f>VLOOKUP($D362,metadata!$B$2:$Z$451,24,FALSE)</f>
        <v/>
      </c>
      <c r="AB362" t="str">
        <f>VLOOKUP($D362,metadata!$B$2:$Z$451,25,FALSE)</f>
        <v/>
      </c>
      <c r="AF362" t="str">
        <f t="shared" si="11"/>
        <v>NA</v>
      </c>
    </row>
    <row r="363" spans="1:32" hidden="1" x14ac:dyDescent="0.3">
      <c r="A363">
        <f>A362+metadata!J362</f>
        <v>2074</v>
      </c>
      <c r="B363" t="str">
        <f>metadata!B363</f>
        <v>52-Tsukuba</v>
      </c>
      <c r="C363">
        <v>362</v>
      </c>
      <c r="D363" s="4" t="str">
        <f t="shared" si="10"/>
        <v>2-</v>
      </c>
      <c r="E363" t="str">
        <f>VLOOKUP($D363,metadata!$B$2:$S$451,2,FALSE)</f>
        <v>BRADSHAW, WE</v>
      </c>
      <c r="F363" t="str">
        <f>VLOOKUP($D363,metadata!$B$2:$S$451,3,FALSE)</f>
        <v>GEOGRAPHY OF PHOTOPERIODIC RESPONSE IN DIAPAUSING MOSQUITO</v>
      </c>
      <c r="G363" t="str">
        <f>VLOOKUP($D363,metadata!$B$2:$S$451,4,FALSE)</f>
        <v>10.1038/262384b0</v>
      </c>
      <c r="H363" t="str">
        <f>VLOOKUP($D363,metadata!$B$2:$S$451,5,FALSE)</f>
        <v>y-askfordata</v>
      </c>
      <c r="I363" t="str">
        <f>VLOOKUP($D363,metadata!$B$2:$S$451,6,FALSE)</f>
        <v>a</v>
      </c>
      <c r="J363" t="str">
        <f>VLOOKUP($D363,metadata!$B$2:$S$451,7,FALSE)</f>
        <v>i</v>
      </c>
      <c r="K363">
        <f>VLOOKUP($D363,metadata!$B$2:$S$451,8,FALSE)</f>
        <v>22</v>
      </c>
      <c r="L363">
        <f>VLOOKUP($D363,metadata!$B$2:$S$451,9,FALSE)</f>
        <v>16</v>
      </c>
      <c r="M363" t="str">
        <f>VLOOKUP($D363,metadata!$B$2:$S$451,10,FALSE)</f>
        <v/>
      </c>
      <c r="N363" t="str">
        <f>VLOOKUP($D363,metadata!$B$2:$S$451,11,FALSE)</f>
        <v>Wyeomyia smithii</v>
      </c>
      <c r="O363" t="str">
        <f>VLOOKUP($D363,metadata!$B$2:$S$451,12,FALSE)</f>
        <v>diptera</v>
      </c>
      <c r="P363" t="str">
        <f>VLOOKUP($D363,metadata!$B$2:$S$451,13,FALSE)</f>
        <v/>
      </c>
      <c r="Q363" t="str">
        <f>VLOOKUP($D363,metadata!$B$2:$S$451,14,FALSE)</f>
        <v/>
      </c>
      <c r="R363" t="str">
        <f>VLOOKUP($D363,metadata!$B$2:$S$451,15,FALSE)</f>
        <v/>
      </c>
      <c r="S363" t="str">
        <f>VLOOKUP($D363,metadata!$B$2:$S$451,16,FALSE)</f>
        <v/>
      </c>
      <c r="T363" t="str">
        <f>VLOOKUP($D363,metadata!$B$2:$S$451,17,FALSE)</f>
        <v/>
      </c>
      <c r="U363" t="str">
        <f>VLOOKUP($D363,metadata!$B$2:$S$451,18,FALSE)</f>
        <v/>
      </c>
      <c r="V363" t="str">
        <f>VLOOKUP($D363,metadata!$B$2:$Z$451,19,FALSE)</f>
        <v/>
      </c>
      <c r="W363" t="str">
        <f>VLOOKUP($D363,metadata!$B$2:$Z$451,20,FALSE)</f>
        <v/>
      </c>
      <c r="X363" t="str">
        <f>VLOOKUP($D363,metadata!$B$2:$Z$451,21,FALSE)</f>
        <v/>
      </c>
      <c r="Y363" t="str">
        <f>VLOOKUP($D363,metadata!$B$2:$Z$451,22,FALSE)</f>
        <v/>
      </c>
      <c r="Z363" t="str">
        <f>VLOOKUP($D363,metadata!$B$2:$Z$451,23,FALSE)</f>
        <v/>
      </c>
      <c r="AA363" t="str">
        <f>VLOOKUP($D363,metadata!$B$2:$Z$451,24,FALSE)</f>
        <v/>
      </c>
      <c r="AB363" t="str">
        <f>VLOOKUP($D363,metadata!$B$2:$Z$451,25,FALSE)</f>
        <v/>
      </c>
      <c r="AF363" t="str">
        <f t="shared" si="11"/>
        <v>NA</v>
      </c>
    </row>
    <row r="364" spans="1:32" hidden="1" x14ac:dyDescent="0.3">
      <c r="A364">
        <f>A363+metadata!J363</f>
        <v>2077</v>
      </c>
      <c r="B364" t="str">
        <f>metadata!B364</f>
        <v>52-Ogi</v>
      </c>
      <c r="C364">
        <v>363</v>
      </c>
      <c r="D364" s="4" t="str">
        <f t="shared" si="10"/>
        <v>2-</v>
      </c>
      <c r="E364" t="str">
        <f>VLOOKUP($D364,metadata!$B$2:$S$451,2,FALSE)</f>
        <v>BRADSHAW, WE</v>
      </c>
      <c r="F364" t="str">
        <f>VLOOKUP($D364,metadata!$B$2:$S$451,3,FALSE)</f>
        <v>GEOGRAPHY OF PHOTOPERIODIC RESPONSE IN DIAPAUSING MOSQUITO</v>
      </c>
      <c r="G364" t="str">
        <f>VLOOKUP($D364,metadata!$B$2:$S$451,4,FALSE)</f>
        <v>10.1038/262384b0</v>
      </c>
      <c r="H364" t="str">
        <f>VLOOKUP($D364,metadata!$B$2:$S$451,5,FALSE)</f>
        <v>y-askfordata</v>
      </c>
      <c r="I364" t="str">
        <f>VLOOKUP($D364,metadata!$B$2:$S$451,6,FALSE)</f>
        <v>a</v>
      </c>
      <c r="J364" t="str">
        <f>VLOOKUP($D364,metadata!$B$2:$S$451,7,FALSE)</f>
        <v>i</v>
      </c>
      <c r="K364">
        <f>VLOOKUP($D364,metadata!$B$2:$S$451,8,FALSE)</f>
        <v>22</v>
      </c>
      <c r="L364">
        <f>VLOOKUP($D364,metadata!$B$2:$S$451,9,FALSE)</f>
        <v>16</v>
      </c>
      <c r="M364" t="str">
        <f>VLOOKUP($D364,metadata!$B$2:$S$451,10,FALSE)</f>
        <v/>
      </c>
      <c r="N364" t="str">
        <f>VLOOKUP($D364,metadata!$B$2:$S$451,11,FALSE)</f>
        <v>Wyeomyia smithii</v>
      </c>
      <c r="O364" t="str">
        <f>VLOOKUP($D364,metadata!$B$2:$S$451,12,FALSE)</f>
        <v>diptera</v>
      </c>
      <c r="P364" t="str">
        <f>VLOOKUP($D364,metadata!$B$2:$S$451,13,FALSE)</f>
        <v/>
      </c>
      <c r="Q364" t="str">
        <f>VLOOKUP($D364,metadata!$B$2:$S$451,14,FALSE)</f>
        <v/>
      </c>
      <c r="R364" t="str">
        <f>VLOOKUP($D364,metadata!$B$2:$S$451,15,FALSE)</f>
        <v/>
      </c>
      <c r="S364" t="str">
        <f>VLOOKUP($D364,metadata!$B$2:$S$451,16,FALSE)</f>
        <v/>
      </c>
      <c r="T364" t="str">
        <f>VLOOKUP($D364,metadata!$B$2:$S$451,17,FALSE)</f>
        <v/>
      </c>
      <c r="U364" t="str">
        <f>VLOOKUP($D364,metadata!$B$2:$S$451,18,FALSE)</f>
        <v/>
      </c>
      <c r="V364" t="str">
        <f>VLOOKUP($D364,metadata!$B$2:$Z$451,19,FALSE)</f>
        <v/>
      </c>
      <c r="W364" t="str">
        <f>VLOOKUP($D364,metadata!$B$2:$Z$451,20,FALSE)</f>
        <v/>
      </c>
      <c r="X364" t="str">
        <f>VLOOKUP($D364,metadata!$B$2:$Z$451,21,FALSE)</f>
        <v/>
      </c>
      <c r="Y364" t="str">
        <f>VLOOKUP($D364,metadata!$B$2:$Z$451,22,FALSE)</f>
        <v/>
      </c>
      <c r="Z364" t="str">
        <f>VLOOKUP($D364,metadata!$B$2:$Z$451,23,FALSE)</f>
        <v/>
      </c>
      <c r="AA364" t="str">
        <f>VLOOKUP($D364,metadata!$B$2:$Z$451,24,FALSE)</f>
        <v/>
      </c>
      <c r="AB364" t="str">
        <f>VLOOKUP($D364,metadata!$B$2:$Z$451,25,FALSE)</f>
        <v/>
      </c>
      <c r="AF364" t="str">
        <f t="shared" si="11"/>
        <v>NA</v>
      </c>
    </row>
    <row r="365" spans="1:32" hidden="1" x14ac:dyDescent="0.3">
      <c r="A365">
        <f>A364+metadata!J364</f>
        <v>2081</v>
      </c>
      <c r="B365" t="str">
        <f>metadata!B365</f>
        <v>52-Ibusuki1</v>
      </c>
      <c r="C365">
        <v>364</v>
      </c>
      <c r="D365" s="4" t="str">
        <f t="shared" si="10"/>
        <v>2-</v>
      </c>
      <c r="E365" t="str">
        <f>VLOOKUP($D365,metadata!$B$2:$S$451,2,FALSE)</f>
        <v>BRADSHAW, WE</v>
      </c>
      <c r="F365" t="str">
        <f>VLOOKUP($D365,metadata!$B$2:$S$451,3,FALSE)</f>
        <v>GEOGRAPHY OF PHOTOPERIODIC RESPONSE IN DIAPAUSING MOSQUITO</v>
      </c>
      <c r="G365" t="str">
        <f>VLOOKUP($D365,metadata!$B$2:$S$451,4,FALSE)</f>
        <v>10.1038/262384b0</v>
      </c>
      <c r="H365" t="str">
        <f>VLOOKUP($D365,metadata!$B$2:$S$451,5,FALSE)</f>
        <v>y-askfordata</v>
      </c>
      <c r="I365" t="str">
        <f>VLOOKUP($D365,metadata!$B$2:$S$451,6,FALSE)</f>
        <v>a</v>
      </c>
      <c r="J365" t="str">
        <f>VLOOKUP($D365,metadata!$B$2:$S$451,7,FALSE)</f>
        <v>i</v>
      </c>
      <c r="K365">
        <f>VLOOKUP($D365,metadata!$B$2:$S$451,8,FALSE)</f>
        <v>22</v>
      </c>
      <c r="L365">
        <f>VLOOKUP($D365,metadata!$B$2:$S$451,9,FALSE)</f>
        <v>16</v>
      </c>
      <c r="M365" t="str">
        <f>VLOOKUP($D365,metadata!$B$2:$S$451,10,FALSE)</f>
        <v/>
      </c>
      <c r="N365" t="str">
        <f>VLOOKUP($D365,metadata!$B$2:$S$451,11,FALSE)</f>
        <v>Wyeomyia smithii</v>
      </c>
      <c r="O365" t="str">
        <f>VLOOKUP($D365,metadata!$B$2:$S$451,12,FALSE)</f>
        <v>diptera</v>
      </c>
      <c r="P365" t="str">
        <f>VLOOKUP($D365,metadata!$B$2:$S$451,13,FALSE)</f>
        <v/>
      </c>
      <c r="Q365" t="str">
        <f>VLOOKUP($D365,metadata!$B$2:$S$451,14,FALSE)</f>
        <v/>
      </c>
      <c r="R365" t="str">
        <f>VLOOKUP($D365,metadata!$B$2:$S$451,15,FALSE)</f>
        <v/>
      </c>
      <c r="S365" t="str">
        <f>VLOOKUP($D365,metadata!$B$2:$S$451,16,FALSE)</f>
        <v/>
      </c>
      <c r="T365" t="str">
        <f>VLOOKUP($D365,metadata!$B$2:$S$451,17,FALSE)</f>
        <v/>
      </c>
      <c r="U365" t="str">
        <f>VLOOKUP($D365,metadata!$B$2:$S$451,18,FALSE)</f>
        <v/>
      </c>
      <c r="V365" t="str">
        <f>VLOOKUP($D365,metadata!$B$2:$Z$451,19,FALSE)</f>
        <v/>
      </c>
      <c r="W365" t="str">
        <f>VLOOKUP($D365,metadata!$B$2:$Z$451,20,FALSE)</f>
        <v/>
      </c>
      <c r="X365" t="str">
        <f>VLOOKUP($D365,metadata!$B$2:$Z$451,21,FALSE)</f>
        <v/>
      </c>
      <c r="Y365" t="str">
        <f>VLOOKUP($D365,metadata!$B$2:$Z$451,22,FALSE)</f>
        <v/>
      </c>
      <c r="Z365" t="str">
        <f>VLOOKUP($D365,metadata!$B$2:$Z$451,23,FALSE)</f>
        <v/>
      </c>
      <c r="AA365" t="str">
        <f>VLOOKUP($D365,metadata!$B$2:$Z$451,24,FALSE)</f>
        <v/>
      </c>
      <c r="AB365" t="str">
        <f>VLOOKUP($D365,metadata!$B$2:$Z$451,25,FALSE)</f>
        <v/>
      </c>
      <c r="AF365" t="str">
        <f t="shared" si="11"/>
        <v>NA</v>
      </c>
    </row>
    <row r="366" spans="1:32" hidden="1" x14ac:dyDescent="0.3">
      <c r="A366">
        <f>A365+metadata!J365</f>
        <v>2084</v>
      </c>
      <c r="B366" t="str">
        <f>metadata!B366</f>
        <v>52-Hirosaki</v>
      </c>
      <c r="C366">
        <v>365</v>
      </c>
      <c r="D366" s="4" t="str">
        <f t="shared" si="10"/>
        <v>2-</v>
      </c>
      <c r="E366" t="str">
        <f>VLOOKUP($D366,metadata!$B$2:$S$451,2,FALSE)</f>
        <v>BRADSHAW, WE</v>
      </c>
      <c r="F366" t="str">
        <f>VLOOKUP($D366,metadata!$B$2:$S$451,3,FALSE)</f>
        <v>GEOGRAPHY OF PHOTOPERIODIC RESPONSE IN DIAPAUSING MOSQUITO</v>
      </c>
      <c r="G366" t="str">
        <f>VLOOKUP($D366,metadata!$B$2:$S$451,4,FALSE)</f>
        <v>10.1038/262384b0</v>
      </c>
      <c r="H366" t="str">
        <f>VLOOKUP($D366,metadata!$B$2:$S$451,5,FALSE)</f>
        <v>y-askfordata</v>
      </c>
      <c r="I366" t="str">
        <f>VLOOKUP($D366,metadata!$B$2:$S$451,6,FALSE)</f>
        <v>a</v>
      </c>
      <c r="J366" t="str">
        <f>VLOOKUP($D366,metadata!$B$2:$S$451,7,FALSE)</f>
        <v>i</v>
      </c>
      <c r="K366">
        <f>VLOOKUP($D366,metadata!$B$2:$S$451,8,FALSE)</f>
        <v>22</v>
      </c>
      <c r="L366">
        <f>VLOOKUP($D366,metadata!$B$2:$S$451,9,FALSE)</f>
        <v>16</v>
      </c>
      <c r="M366" t="str">
        <f>VLOOKUP($D366,metadata!$B$2:$S$451,10,FALSE)</f>
        <v/>
      </c>
      <c r="N366" t="str">
        <f>VLOOKUP($D366,metadata!$B$2:$S$451,11,FALSE)</f>
        <v>Wyeomyia smithii</v>
      </c>
      <c r="O366" t="str">
        <f>VLOOKUP($D366,metadata!$B$2:$S$451,12,FALSE)</f>
        <v>diptera</v>
      </c>
      <c r="P366" t="str">
        <f>VLOOKUP($D366,metadata!$B$2:$S$451,13,FALSE)</f>
        <v/>
      </c>
      <c r="Q366" t="str">
        <f>VLOOKUP($D366,metadata!$B$2:$S$451,14,FALSE)</f>
        <v/>
      </c>
      <c r="R366" t="str">
        <f>VLOOKUP($D366,metadata!$B$2:$S$451,15,FALSE)</f>
        <v/>
      </c>
      <c r="S366" t="str">
        <f>VLOOKUP($D366,metadata!$B$2:$S$451,16,FALSE)</f>
        <v/>
      </c>
      <c r="T366" t="str">
        <f>VLOOKUP($D366,metadata!$B$2:$S$451,17,FALSE)</f>
        <v/>
      </c>
      <c r="U366" t="str">
        <f>VLOOKUP($D366,metadata!$B$2:$S$451,18,FALSE)</f>
        <v/>
      </c>
      <c r="V366" t="str">
        <f>VLOOKUP($D366,metadata!$B$2:$Z$451,19,FALSE)</f>
        <v/>
      </c>
      <c r="W366" t="str">
        <f>VLOOKUP($D366,metadata!$B$2:$Z$451,20,FALSE)</f>
        <v/>
      </c>
      <c r="X366" t="str">
        <f>VLOOKUP($D366,metadata!$B$2:$Z$451,21,FALSE)</f>
        <v/>
      </c>
      <c r="Y366" t="str">
        <f>VLOOKUP($D366,metadata!$B$2:$Z$451,22,FALSE)</f>
        <v/>
      </c>
      <c r="Z366" t="str">
        <f>VLOOKUP($D366,metadata!$B$2:$Z$451,23,FALSE)</f>
        <v/>
      </c>
      <c r="AA366" t="str">
        <f>VLOOKUP($D366,metadata!$B$2:$Z$451,24,FALSE)</f>
        <v/>
      </c>
      <c r="AB366" t="str">
        <f>VLOOKUP($D366,metadata!$B$2:$Z$451,25,FALSE)</f>
        <v/>
      </c>
      <c r="AF366" t="str">
        <f t="shared" si="11"/>
        <v>NA</v>
      </c>
    </row>
    <row r="367" spans="1:32" hidden="1" x14ac:dyDescent="0.3">
      <c r="A367">
        <f>A366+metadata!J366</f>
        <v>2087</v>
      </c>
      <c r="B367" t="str">
        <f>metadata!B367</f>
        <v>53-Pelkosenniemi1</v>
      </c>
      <c r="C367">
        <v>366</v>
      </c>
      <c r="D367" s="4" t="str">
        <f t="shared" si="10"/>
        <v>2-</v>
      </c>
      <c r="E367" t="str">
        <f>VLOOKUP($D367,metadata!$B$2:$S$451,2,FALSE)</f>
        <v>BRADSHAW, WE</v>
      </c>
      <c r="F367" t="str">
        <f>VLOOKUP($D367,metadata!$B$2:$S$451,3,FALSE)</f>
        <v>GEOGRAPHY OF PHOTOPERIODIC RESPONSE IN DIAPAUSING MOSQUITO</v>
      </c>
      <c r="G367" t="str">
        <f>VLOOKUP($D367,metadata!$B$2:$S$451,4,FALSE)</f>
        <v>10.1038/262384b0</v>
      </c>
      <c r="H367" t="str">
        <f>VLOOKUP($D367,metadata!$B$2:$S$451,5,FALSE)</f>
        <v>y-askfordata</v>
      </c>
      <c r="I367" t="str">
        <f>VLOOKUP($D367,metadata!$B$2:$S$451,6,FALSE)</f>
        <v>a</v>
      </c>
      <c r="J367" t="str">
        <f>VLOOKUP($D367,metadata!$B$2:$S$451,7,FALSE)</f>
        <v>i</v>
      </c>
      <c r="K367">
        <f>VLOOKUP($D367,metadata!$B$2:$S$451,8,FALSE)</f>
        <v>22</v>
      </c>
      <c r="L367">
        <f>VLOOKUP($D367,metadata!$B$2:$S$451,9,FALSE)</f>
        <v>16</v>
      </c>
      <c r="M367" t="str">
        <f>VLOOKUP($D367,metadata!$B$2:$S$451,10,FALSE)</f>
        <v/>
      </c>
      <c r="N367" t="str">
        <f>VLOOKUP($D367,metadata!$B$2:$S$451,11,FALSE)</f>
        <v>Wyeomyia smithii</v>
      </c>
      <c r="O367" t="str">
        <f>VLOOKUP($D367,metadata!$B$2:$S$451,12,FALSE)</f>
        <v>diptera</v>
      </c>
      <c r="P367" t="str">
        <f>VLOOKUP($D367,metadata!$B$2:$S$451,13,FALSE)</f>
        <v/>
      </c>
      <c r="Q367" t="str">
        <f>VLOOKUP($D367,metadata!$B$2:$S$451,14,FALSE)</f>
        <v/>
      </c>
      <c r="R367" t="str">
        <f>VLOOKUP($D367,metadata!$B$2:$S$451,15,FALSE)</f>
        <v/>
      </c>
      <c r="S367" t="str">
        <f>VLOOKUP($D367,metadata!$B$2:$S$451,16,FALSE)</f>
        <v/>
      </c>
      <c r="T367" t="str">
        <f>VLOOKUP($D367,metadata!$B$2:$S$451,17,FALSE)</f>
        <v/>
      </c>
      <c r="U367" t="str">
        <f>VLOOKUP($D367,metadata!$B$2:$S$451,18,FALSE)</f>
        <v/>
      </c>
      <c r="V367" t="str">
        <f>VLOOKUP($D367,metadata!$B$2:$Z$451,19,FALSE)</f>
        <v/>
      </c>
      <c r="W367" t="str">
        <f>VLOOKUP($D367,metadata!$B$2:$Z$451,20,FALSE)</f>
        <v/>
      </c>
      <c r="X367" t="str">
        <f>VLOOKUP($D367,metadata!$B$2:$Z$451,21,FALSE)</f>
        <v/>
      </c>
      <c r="Y367" t="str">
        <f>VLOOKUP($D367,metadata!$B$2:$Z$451,22,FALSE)</f>
        <v/>
      </c>
      <c r="Z367" t="str">
        <f>VLOOKUP($D367,metadata!$B$2:$Z$451,23,FALSE)</f>
        <v/>
      </c>
      <c r="AA367" t="str">
        <f>VLOOKUP($D367,metadata!$B$2:$Z$451,24,FALSE)</f>
        <v/>
      </c>
      <c r="AB367" t="str">
        <f>VLOOKUP($D367,metadata!$B$2:$Z$451,25,FALSE)</f>
        <v/>
      </c>
      <c r="AF367" t="str">
        <f t="shared" si="11"/>
        <v>NA</v>
      </c>
    </row>
    <row r="368" spans="1:32" hidden="1" x14ac:dyDescent="0.3">
      <c r="A368">
        <f>A367+metadata!J367</f>
        <v>2091</v>
      </c>
      <c r="B368" t="str">
        <f>metadata!B368</f>
        <v>53-Pelkosenniemi2</v>
      </c>
      <c r="C368">
        <v>367</v>
      </c>
      <c r="D368" s="4" t="str">
        <f t="shared" si="10"/>
        <v>2-</v>
      </c>
      <c r="E368" t="str">
        <f>VLOOKUP($D368,metadata!$B$2:$S$451,2,FALSE)</f>
        <v>BRADSHAW, WE</v>
      </c>
      <c r="F368" t="str">
        <f>VLOOKUP($D368,metadata!$B$2:$S$451,3,FALSE)</f>
        <v>GEOGRAPHY OF PHOTOPERIODIC RESPONSE IN DIAPAUSING MOSQUITO</v>
      </c>
      <c r="G368" t="str">
        <f>VLOOKUP($D368,metadata!$B$2:$S$451,4,FALSE)</f>
        <v>10.1038/262384b0</v>
      </c>
      <c r="H368" t="str">
        <f>VLOOKUP($D368,metadata!$B$2:$S$451,5,FALSE)</f>
        <v>y-askfordata</v>
      </c>
      <c r="I368" t="str">
        <f>VLOOKUP($D368,metadata!$B$2:$S$451,6,FALSE)</f>
        <v>a</v>
      </c>
      <c r="J368" t="str">
        <f>VLOOKUP($D368,metadata!$B$2:$S$451,7,FALSE)</f>
        <v>i</v>
      </c>
      <c r="K368">
        <f>VLOOKUP($D368,metadata!$B$2:$S$451,8,FALSE)</f>
        <v>22</v>
      </c>
      <c r="L368">
        <f>VLOOKUP($D368,metadata!$B$2:$S$451,9,FALSE)</f>
        <v>16</v>
      </c>
      <c r="M368" t="str">
        <f>VLOOKUP($D368,metadata!$B$2:$S$451,10,FALSE)</f>
        <v/>
      </c>
      <c r="N368" t="str">
        <f>VLOOKUP($D368,metadata!$B$2:$S$451,11,FALSE)</f>
        <v>Wyeomyia smithii</v>
      </c>
      <c r="O368" t="str">
        <f>VLOOKUP($D368,metadata!$B$2:$S$451,12,FALSE)</f>
        <v>diptera</v>
      </c>
      <c r="P368" t="str">
        <f>VLOOKUP($D368,metadata!$B$2:$S$451,13,FALSE)</f>
        <v/>
      </c>
      <c r="Q368" t="str">
        <f>VLOOKUP($D368,metadata!$B$2:$S$451,14,FALSE)</f>
        <v/>
      </c>
      <c r="R368" t="str">
        <f>VLOOKUP($D368,metadata!$B$2:$S$451,15,FALSE)</f>
        <v/>
      </c>
      <c r="S368" t="str">
        <f>VLOOKUP($D368,metadata!$B$2:$S$451,16,FALSE)</f>
        <v/>
      </c>
      <c r="T368" t="str">
        <f>VLOOKUP($D368,metadata!$B$2:$S$451,17,FALSE)</f>
        <v/>
      </c>
      <c r="U368" t="str">
        <f>VLOOKUP($D368,metadata!$B$2:$S$451,18,FALSE)</f>
        <v/>
      </c>
      <c r="V368" t="str">
        <f>VLOOKUP($D368,metadata!$B$2:$Z$451,19,FALSE)</f>
        <v/>
      </c>
      <c r="W368" t="str">
        <f>VLOOKUP($D368,metadata!$B$2:$Z$451,20,FALSE)</f>
        <v/>
      </c>
      <c r="X368" t="str">
        <f>VLOOKUP($D368,metadata!$B$2:$Z$451,21,FALSE)</f>
        <v/>
      </c>
      <c r="Y368" t="str">
        <f>VLOOKUP($D368,metadata!$B$2:$Z$451,22,FALSE)</f>
        <v/>
      </c>
      <c r="Z368" t="str">
        <f>VLOOKUP($D368,metadata!$B$2:$Z$451,23,FALSE)</f>
        <v/>
      </c>
      <c r="AA368" t="str">
        <f>VLOOKUP($D368,metadata!$B$2:$Z$451,24,FALSE)</f>
        <v/>
      </c>
      <c r="AB368" t="str">
        <f>VLOOKUP($D368,metadata!$B$2:$Z$451,25,FALSE)</f>
        <v/>
      </c>
      <c r="AF368" t="str">
        <f t="shared" si="11"/>
        <v>NA</v>
      </c>
    </row>
    <row r="369" spans="1:32" x14ac:dyDescent="0.3">
      <c r="A369">
        <f>A368+metadata!J368</f>
        <v>2095</v>
      </c>
      <c r="B369" t="str">
        <f>metadata!B369</f>
        <v>53-Pelkosenniemi3</v>
      </c>
      <c r="C369">
        <v>368</v>
      </c>
      <c r="D369" s="4" t="str">
        <f t="shared" si="10"/>
        <v>3-valence</v>
      </c>
      <c r="E369" t="str">
        <f>VLOOKUP($D369,metadata!$B$2:$S$451,2,FALSE)</f>
        <v>BUES, R; TOUBON, JF; POITOUT, HS</v>
      </c>
      <c r="F369" t="str">
        <f>VLOOKUP($D369,metadata!$B$2:$S$451,3,FALSE)</f>
        <v>ECOPHYSIOLOGICAL AND ENZYMATIC VARIABILITY OF CYDIA-POMONELLA L ACCORDING TO GEOGRAPHICAL ORIGIN AND HOST-PLANT</v>
      </c>
      <c r="G369" t="str">
        <f>VLOOKUP($D369,metadata!$B$2:$S$451,4,FALSE)</f>
        <v>10.1051/agro:19950306</v>
      </c>
      <c r="H369" t="str">
        <f>VLOOKUP($D369,metadata!$B$2:$S$451,5,FALSE)</f>
        <v>y</v>
      </c>
      <c r="I369" t="str">
        <f>VLOOKUP($D369,metadata!$B$2:$S$451,6,FALSE)</f>
        <v>a</v>
      </c>
      <c r="J369" t="str">
        <f>VLOOKUP($D369,metadata!$B$2:$S$451,7,FALSE)</f>
        <v>i</v>
      </c>
      <c r="K369">
        <f>VLOOKUP($D369,metadata!$B$2:$S$451,8,FALSE)</f>
        <v>7</v>
      </c>
      <c r="L369">
        <f>VLOOKUP($D369,metadata!$B$2:$S$451,9,FALSE)</f>
        <v>3</v>
      </c>
      <c r="M369" t="str">
        <f>VLOOKUP($D369,metadata!$B$2:$S$451,10,FALSE)</f>
        <v/>
      </c>
      <c r="N369" t="str">
        <f>VLOOKUP($D369,metadata!$B$2:$S$451,11,FALSE)</f>
        <v xml:space="preserve">Cydia pomonella </v>
      </c>
      <c r="O369" t="str">
        <f>VLOOKUP($D369,metadata!$B$2:$S$451,12,FALSE)</f>
        <v>lepidoptera</v>
      </c>
      <c r="P369" t="str">
        <f>VLOOKUP($D369,metadata!$B$2:$S$451,13,FALSE)</f>
        <v>valence</v>
      </c>
      <c r="Q369">
        <f>VLOOKUP($D369,metadata!$B$2:$S$451,14,FALSE)</f>
        <v>44.932499999999997</v>
      </c>
      <c r="R369">
        <f>VLOOKUP($D369,metadata!$B$2:$S$451,15,FALSE)</f>
        <v>4.8911110000000004</v>
      </c>
      <c r="S369" t="str">
        <f>VLOOKUP($D369,metadata!$B$2:$S$451,16,FALSE)</f>
        <v>NA</v>
      </c>
      <c r="T369" t="str">
        <f>VLOOKUP($D369,metadata!$B$2:$S$451,17,FALSE)</f>
        <v/>
      </c>
      <c r="U369" t="str">
        <f>VLOOKUP($D369,metadata!$B$2:$S$451,18,FALSE)</f>
        <v/>
      </c>
      <c r="V369">
        <f>VLOOKUP($D369,metadata!$B$2:$Z$451,19,FALSE)</f>
        <v>752</v>
      </c>
      <c r="W369" t="str">
        <f>VLOOKUP($D369,metadata!$B$2:$Z$451,20,FALSE)</f>
        <v>acc</v>
      </c>
      <c r="X369" t="str">
        <f>VLOOKUP($D369,metadata!$B$2:$Z$451,21,FALSE)</f>
        <v/>
      </c>
      <c r="Y369" t="str">
        <f>VLOOKUP($D369,metadata!$B$2:$Z$451,22,FALSE)</f>
        <v>t3</v>
      </c>
      <c r="Z369" t="str">
        <f>VLOOKUP($D369,metadata!$B$2:$Z$451,23,FALSE)</f>
        <v/>
      </c>
      <c r="AA369" t="str">
        <f>VLOOKUP($D369,metadata!$B$2:$Z$451,24,FALSE)</f>
        <v/>
      </c>
      <c r="AB369" t="str">
        <f>VLOOKUP($D369,metadata!$B$2:$Z$451,25,FALSE)</f>
        <v/>
      </c>
      <c r="AC369">
        <v>100</v>
      </c>
      <c r="AD369">
        <v>15</v>
      </c>
      <c r="AE369">
        <v>332</v>
      </c>
      <c r="AF369">
        <f t="shared" si="11"/>
        <v>332</v>
      </c>
    </row>
    <row r="370" spans="1:32" x14ac:dyDescent="0.3">
      <c r="A370">
        <f>A369+metadata!J369</f>
        <v>2099</v>
      </c>
      <c r="B370" t="str">
        <f>metadata!B370</f>
        <v>53-Pelkosenniemi4</v>
      </c>
      <c r="C370">
        <v>369</v>
      </c>
      <c r="D370" s="4" t="str">
        <f t="shared" si="10"/>
        <v>3-valence</v>
      </c>
      <c r="E370" t="str">
        <f>VLOOKUP($D370,metadata!$B$2:$S$451,2,FALSE)</f>
        <v>BUES, R; TOUBON, JF; POITOUT, HS</v>
      </c>
      <c r="F370" t="str">
        <f>VLOOKUP($D370,metadata!$B$2:$S$451,3,FALSE)</f>
        <v>ECOPHYSIOLOGICAL AND ENZYMATIC VARIABILITY OF CYDIA-POMONELLA L ACCORDING TO GEOGRAPHICAL ORIGIN AND HOST-PLANT</v>
      </c>
      <c r="G370" t="str">
        <f>VLOOKUP($D370,metadata!$B$2:$S$451,4,FALSE)</f>
        <v>10.1051/agro:19950306</v>
      </c>
      <c r="H370" t="str">
        <f>VLOOKUP($D370,metadata!$B$2:$S$451,5,FALSE)</f>
        <v>y</v>
      </c>
      <c r="I370" t="str">
        <f>VLOOKUP($D370,metadata!$B$2:$S$451,6,FALSE)</f>
        <v>a</v>
      </c>
      <c r="J370" t="str">
        <f>VLOOKUP($D370,metadata!$B$2:$S$451,7,FALSE)</f>
        <v>i</v>
      </c>
      <c r="K370">
        <f>VLOOKUP($D370,metadata!$B$2:$S$451,8,FALSE)</f>
        <v>7</v>
      </c>
      <c r="L370">
        <f>VLOOKUP($D370,metadata!$B$2:$S$451,9,FALSE)</f>
        <v>3</v>
      </c>
      <c r="M370" t="str">
        <f>VLOOKUP($D370,metadata!$B$2:$S$451,10,FALSE)</f>
        <v/>
      </c>
      <c r="N370" t="str">
        <f>VLOOKUP($D370,metadata!$B$2:$S$451,11,FALSE)</f>
        <v xml:space="preserve">Cydia pomonella </v>
      </c>
      <c r="O370" t="str">
        <f>VLOOKUP($D370,metadata!$B$2:$S$451,12,FALSE)</f>
        <v>lepidoptera</v>
      </c>
      <c r="P370" t="str">
        <f>VLOOKUP($D370,metadata!$B$2:$S$451,13,FALSE)</f>
        <v>valence</v>
      </c>
      <c r="Q370">
        <f>VLOOKUP($D370,metadata!$B$2:$S$451,14,FALSE)</f>
        <v>44.932499999999997</v>
      </c>
      <c r="R370">
        <f>VLOOKUP($D370,metadata!$B$2:$S$451,15,FALSE)</f>
        <v>4.8911110000000004</v>
      </c>
      <c r="S370" t="str">
        <f>VLOOKUP($D370,metadata!$B$2:$S$451,16,FALSE)</f>
        <v>NA</v>
      </c>
      <c r="T370" t="str">
        <f>VLOOKUP($D370,metadata!$B$2:$S$451,17,FALSE)</f>
        <v/>
      </c>
      <c r="U370" t="str">
        <f>VLOOKUP($D370,metadata!$B$2:$S$451,18,FALSE)</f>
        <v/>
      </c>
      <c r="V370">
        <f>VLOOKUP($D370,metadata!$B$2:$Z$451,19,FALSE)</f>
        <v>752</v>
      </c>
      <c r="W370" t="str">
        <f>VLOOKUP($D370,metadata!$B$2:$Z$451,20,FALSE)</f>
        <v>acc</v>
      </c>
      <c r="X370" t="str">
        <f>VLOOKUP($D370,metadata!$B$2:$Z$451,21,FALSE)</f>
        <v/>
      </c>
      <c r="Y370" t="str">
        <f>VLOOKUP($D370,metadata!$B$2:$Z$451,22,FALSE)</f>
        <v>t3</v>
      </c>
      <c r="Z370" t="str">
        <f>VLOOKUP($D370,metadata!$B$2:$Z$451,23,FALSE)</f>
        <v/>
      </c>
      <c r="AA370" t="str">
        <f>VLOOKUP($D370,metadata!$B$2:$Z$451,24,FALSE)</f>
        <v/>
      </c>
      <c r="AB370" t="str">
        <f>VLOOKUP($D370,metadata!$B$2:$Z$451,25,FALSE)</f>
        <v/>
      </c>
      <c r="AC370">
        <v>98</v>
      </c>
      <c r="AD370">
        <v>15.5</v>
      </c>
      <c r="AE370">
        <v>301</v>
      </c>
      <c r="AF370">
        <f t="shared" si="11"/>
        <v>301</v>
      </c>
    </row>
    <row r="371" spans="1:32" x14ac:dyDescent="0.3">
      <c r="A371">
        <f>A370+metadata!J370</f>
        <v>2103</v>
      </c>
      <c r="B371" t="str">
        <f>metadata!B371</f>
        <v>53-Oulanka1</v>
      </c>
      <c r="C371">
        <v>370</v>
      </c>
      <c r="D371" s="4" t="str">
        <f t="shared" si="10"/>
        <v>3-valence</v>
      </c>
      <c r="E371" t="str">
        <f>VLOOKUP($D371,metadata!$B$2:$S$451,2,FALSE)</f>
        <v>BUES, R; TOUBON, JF; POITOUT, HS</v>
      </c>
      <c r="F371" t="str">
        <f>VLOOKUP($D371,metadata!$B$2:$S$451,3,FALSE)</f>
        <v>ECOPHYSIOLOGICAL AND ENZYMATIC VARIABILITY OF CYDIA-POMONELLA L ACCORDING TO GEOGRAPHICAL ORIGIN AND HOST-PLANT</v>
      </c>
      <c r="G371" t="str">
        <f>VLOOKUP($D371,metadata!$B$2:$S$451,4,FALSE)</f>
        <v>10.1051/agro:19950306</v>
      </c>
      <c r="H371" t="str">
        <f>VLOOKUP($D371,metadata!$B$2:$S$451,5,FALSE)</f>
        <v>y</v>
      </c>
      <c r="I371" t="str">
        <f>VLOOKUP($D371,metadata!$B$2:$S$451,6,FALSE)</f>
        <v>a</v>
      </c>
      <c r="J371" t="str">
        <f>VLOOKUP($D371,metadata!$B$2:$S$451,7,FALSE)</f>
        <v>i</v>
      </c>
      <c r="K371">
        <f>VLOOKUP($D371,metadata!$B$2:$S$451,8,FALSE)</f>
        <v>7</v>
      </c>
      <c r="L371">
        <f>VLOOKUP($D371,metadata!$B$2:$S$451,9,FALSE)</f>
        <v>3</v>
      </c>
      <c r="M371" t="str">
        <f>VLOOKUP($D371,metadata!$B$2:$S$451,10,FALSE)</f>
        <v/>
      </c>
      <c r="N371" t="str">
        <f>VLOOKUP($D371,metadata!$B$2:$S$451,11,FALSE)</f>
        <v xml:space="preserve">Cydia pomonella </v>
      </c>
      <c r="O371" t="str">
        <f>VLOOKUP($D371,metadata!$B$2:$S$451,12,FALSE)</f>
        <v>lepidoptera</v>
      </c>
      <c r="P371" t="str">
        <f>VLOOKUP($D371,metadata!$B$2:$S$451,13,FALSE)</f>
        <v>valence</v>
      </c>
      <c r="Q371">
        <f>VLOOKUP($D371,metadata!$B$2:$S$451,14,FALSE)</f>
        <v>44.932499999999997</v>
      </c>
      <c r="R371">
        <f>VLOOKUP($D371,metadata!$B$2:$S$451,15,FALSE)</f>
        <v>4.8911110000000004</v>
      </c>
      <c r="S371" t="str">
        <f>VLOOKUP($D371,metadata!$B$2:$S$451,16,FALSE)</f>
        <v>NA</v>
      </c>
      <c r="T371" t="str">
        <f>VLOOKUP($D371,metadata!$B$2:$S$451,17,FALSE)</f>
        <v/>
      </c>
      <c r="U371" t="str">
        <f>VLOOKUP($D371,metadata!$B$2:$S$451,18,FALSE)</f>
        <v/>
      </c>
      <c r="V371">
        <f>VLOOKUP($D371,metadata!$B$2:$Z$451,19,FALSE)</f>
        <v>752</v>
      </c>
      <c r="W371" t="str">
        <f>VLOOKUP($D371,metadata!$B$2:$Z$451,20,FALSE)</f>
        <v>acc</v>
      </c>
      <c r="X371" t="str">
        <f>VLOOKUP($D371,metadata!$B$2:$Z$451,21,FALSE)</f>
        <v/>
      </c>
      <c r="Y371" t="str">
        <f>VLOOKUP($D371,metadata!$B$2:$Z$451,22,FALSE)</f>
        <v>t3</v>
      </c>
      <c r="Z371" t="str">
        <f>VLOOKUP($D371,metadata!$B$2:$Z$451,23,FALSE)</f>
        <v/>
      </c>
      <c r="AA371" t="str">
        <f>VLOOKUP($D371,metadata!$B$2:$Z$451,24,FALSE)</f>
        <v/>
      </c>
      <c r="AB371" t="str">
        <f>VLOOKUP($D371,metadata!$B$2:$Z$451,25,FALSE)</f>
        <v/>
      </c>
      <c r="AC371">
        <v>48.7</v>
      </c>
      <c r="AD371">
        <v>16</v>
      </c>
      <c r="AE371">
        <v>119</v>
      </c>
      <c r="AF371">
        <f t="shared" si="11"/>
        <v>119</v>
      </c>
    </row>
    <row r="372" spans="1:32" x14ac:dyDescent="0.3">
      <c r="A372">
        <f>A371+metadata!J371</f>
        <v>2107</v>
      </c>
      <c r="B372" t="str">
        <f>metadata!B372</f>
        <v>53-Oulanka2</v>
      </c>
      <c r="C372">
        <v>371</v>
      </c>
      <c r="D372" s="4" t="str">
        <f t="shared" si="10"/>
        <v>3-Saint-marcellin</v>
      </c>
      <c r="E372" t="str">
        <f>VLOOKUP($D372,metadata!$B$2:$S$451,2,FALSE)</f>
        <v>BUES, R; TOUBON, JF; POITOUT, HS</v>
      </c>
      <c r="F372" t="str">
        <f>VLOOKUP($D372,metadata!$B$2:$S$451,3,FALSE)</f>
        <v>ECOPHYSIOLOGICAL AND ENZYMATIC VARIABILITY OF CYDIA-POMONELLA L ACCORDING TO GEOGRAPHICAL ORIGIN AND HOST-PLANT</v>
      </c>
      <c r="G372" t="str">
        <f>VLOOKUP($D372,metadata!$B$2:$S$451,4,FALSE)</f>
        <v>10.1051/agro:19950306</v>
      </c>
      <c r="H372" t="str">
        <f>VLOOKUP($D372,metadata!$B$2:$S$451,5,FALSE)</f>
        <v>y</v>
      </c>
      <c r="I372" t="str">
        <f>VLOOKUP($D372,metadata!$B$2:$S$451,6,FALSE)</f>
        <v>a</v>
      </c>
      <c r="J372" t="str">
        <f>VLOOKUP($D372,metadata!$B$2:$S$451,7,FALSE)</f>
        <v>i</v>
      </c>
      <c r="K372">
        <f>VLOOKUP($D372,metadata!$B$2:$S$451,8,FALSE)</f>
        <v>7</v>
      </c>
      <c r="L372">
        <f>VLOOKUP($D372,metadata!$B$2:$S$451,9,FALSE)</f>
        <v>3</v>
      </c>
      <c r="M372" t="str">
        <f>VLOOKUP($D372,metadata!$B$2:$S$451,10,FALSE)</f>
        <v/>
      </c>
      <c r="N372" t="str">
        <f>VLOOKUP($D372,metadata!$B$2:$S$451,11,FALSE)</f>
        <v xml:space="preserve">Cydia pomonella </v>
      </c>
      <c r="O372" t="str">
        <f>VLOOKUP($D372,metadata!$B$2:$S$451,12,FALSE)</f>
        <v>lepidoptera</v>
      </c>
      <c r="P372" t="str">
        <f>VLOOKUP($D372,metadata!$B$2:$S$451,13,FALSE)</f>
        <v>Saint-marcellin</v>
      </c>
      <c r="Q372">
        <f>VLOOKUP($D372,metadata!$B$2:$S$451,14,FALSE)</f>
        <v>45.153888999999999</v>
      </c>
      <c r="R372">
        <f>VLOOKUP($D372,metadata!$B$2:$S$451,15,FALSE)</f>
        <v>5.3205559999999998</v>
      </c>
      <c r="S372" t="str">
        <f>VLOOKUP($D372,metadata!$B$2:$S$451,16,FALSE)</f>
        <v>NA</v>
      </c>
      <c r="T372" t="str">
        <f>VLOOKUP($D372,metadata!$B$2:$S$451,17,FALSE)</f>
        <v/>
      </c>
      <c r="U372" t="str">
        <f>VLOOKUP($D372,metadata!$B$2:$S$451,18,FALSE)</f>
        <v/>
      </c>
      <c r="V372">
        <f>VLOOKUP($D372,metadata!$B$2:$Z$451,19,FALSE)</f>
        <v>236</v>
      </c>
      <c r="W372" t="str">
        <f>VLOOKUP($D372,metadata!$B$2:$Z$451,20,FALSE)</f>
        <v>acc</v>
      </c>
      <c r="X372" t="str">
        <f>VLOOKUP($D372,metadata!$B$2:$Z$451,21,FALSE)</f>
        <v/>
      </c>
      <c r="Y372" t="str">
        <f>VLOOKUP($D372,metadata!$B$2:$Z$451,22,FALSE)</f>
        <v>t3</v>
      </c>
      <c r="Z372" t="str">
        <f>VLOOKUP($D372,metadata!$B$2:$Z$451,23,FALSE)</f>
        <v/>
      </c>
      <c r="AA372" t="str">
        <f>VLOOKUP($D372,metadata!$B$2:$Z$451,24,FALSE)</f>
        <v/>
      </c>
      <c r="AB372" t="str">
        <f>VLOOKUP($D372,metadata!$B$2:$Z$451,25,FALSE)</f>
        <v/>
      </c>
      <c r="AC372">
        <v>100</v>
      </c>
      <c r="AD372">
        <v>15</v>
      </c>
      <c r="AE372">
        <v>76</v>
      </c>
      <c r="AF372">
        <f t="shared" si="11"/>
        <v>76</v>
      </c>
    </row>
    <row r="373" spans="1:32" x14ac:dyDescent="0.3">
      <c r="A373">
        <f>A372+metadata!J372</f>
        <v>2111</v>
      </c>
      <c r="B373" t="str">
        <f>metadata!B373</f>
        <v>53-Oulanka3</v>
      </c>
      <c r="C373">
        <v>372</v>
      </c>
      <c r="D373" s="4" t="str">
        <f t="shared" si="10"/>
        <v>3-Saint-marcellin</v>
      </c>
      <c r="E373" t="str">
        <f>VLOOKUP($D373,metadata!$B$2:$S$451,2,FALSE)</f>
        <v>BUES, R; TOUBON, JF; POITOUT, HS</v>
      </c>
      <c r="F373" t="str">
        <f>VLOOKUP($D373,metadata!$B$2:$S$451,3,FALSE)</f>
        <v>ECOPHYSIOLOGICAL AND ENZYMATIC VARIABILITY OF CYDIA-POMONELLA L ACCORDING TO GEOGRAPHICAL ORIGIN AND HOST-PLANT</v>
      </c>
      <c r="G373" t="str">
        <f>VLOOKUP($D373,metadata!$B$2:$S$451,4,FALSE)</f>
        <v>10.1051/agro:19950306</v>
      </c>
      <c r="H373" t="str">
        <f>VLOOKUP($D373,metadata!$B$2:$S$451,5,FALSE)</f>
        <v>y</v>
      </c>
      <c r="I373" t="str">
        <f>VLOOKUP($D373,metadata!$B$2:$S$451,6,FALSE)</f>
        <v>a</v>
      </c>
      <c r="J373" t="str">
        <f>VLOOKUP($D373,metadata!$B$2:$S$451,7,FALSE)</f>
        <v>i</v>
      </c>
      <c r="K373">
        <f>VLOOKUP($D373,metadata!$B$2:$S$451,8,FALSE)</f>
        <v>7</v>
      </c>
      <c r="L373">
        <f>VLOOKUP($D373,metadata!$B$2:$S$451,9,FALSE)</f>
        <v>3</v>
      </c>
      <c r="M373" t="str">
        <f>VLOOKUP($D373,metadata!$B$2:$S$451,10,FALSE)</f>
        <v/>
      </c>
      <c r="N373" t="str">
        <f>VLOOKUP($D373,metadata!$B$2:$S$451,11,FALSE)</f>
        <v xml:space="preserve">Cydia pomonella </v>
      </c>
      <c r="O373" t="str">
        <f>VLOOKUP($D373,metadata!$B$2:$S$451,12,FALSE)</f>
        <v>lepidoptera</v>
      </c>
      <c r="P373" t="str">
        <f>VLOOKUP($D373,metadata!$B$2:$S$451,13,FALSE)</f>
        <v>Saint-marcellin</v>
      </c>
      <c r="Q373">
        <f>VLOOKUP($D373,metadata!$B$2:$S$451,14,FALSE)</f>
        <v>45.153888999999999</v>
      </c>
      <c r="R373">
        <f>VLOOKUP($D373,metadata!$B$2:$S$451,15,FALSE)</f>
        <v>5.3205559999999998</v>
      </c>
      <c r="S373" t="str">
        <f>VLOOKUP($D373,metadata!$B$2:$S$451,16,FALSE)</f>
        <v>NA</v>
      </c>
      <c r="T373" t="str">
        <f>VLOOKUP($D373,metadata!$B$2:$S$451,17,FALSE)</f>
        <v/>
      </c>
      <c r="U373" t="str">
        <f>VLOOKUP($D373,metadata!$B$2:$S$451,18,FALSE)</f>
        <v/>
      </c>
      <c r="V373">
        <f>VLOOKUP($D373,metadata!$B$2:$Z$451,19,FALSE)</f>
        <v>236</v>
      </c>
      <c r="W373" t="str">
        <f>VLOOKUP($D373,metadata!$B$2:$Z$451,20,FALSE)</f>
        <v>acc</v>
      </c>
      <c r="X373" t="str">
        <f>VLOOKUP($D373,metadata!$B$2:$Z$451,21,FALSE)</f>
        <v/>
      </c>
      <c r="Y373" t="str">
        <f>VLOOKUP($D373,metadata!$B$2:$Z$451,22,FALSE)</f>
        <v>t3</v>
      </c>
      <c r="Z373" t="str">
        <f>VLOOKUP($D373,metadata!$B$2:$Z$451,23,FALSE)</f>
        <v/>
      </c>
      <c r="AA373" t="str">
        <f>VLOOKUP($D373,metadata!$B$2:$Z$451,24,FALSE)</f>
        <v/>
      </c>
      <c r="AB373" t="str">
        <f>VLOOKUP($D373,metadata!$B$2:$Z$451,25,FALSE)</f>
        <v/>
      </c>
      <c r="AC373">
        <v>94.1</v>
      </c>
      <c r="AD373">
        <v>15.5</v>
      </c>
      <c r="AE373">
        <v>102</v>
      </c>
      <c r="AF373">
        <f t="shared" si="11"/>
        <v>102</v>
      </c>
    </row>
    <row r="374" spans="1:32" x14ac:dyDescent="0.3">
      <c r="A374">
        <f>A373+metadata!J373</f>
        <v>2115</v>
      </c>
      <c r="B374" t="str">
        <f>metadata!B374</f>
        <v>53-Oulanka4</v>
      </c>
      <c r="C374">
        <v>373</v>
      </c>
      <c r="D374" s="4" t="str">
        <f t="shared" si="10"/>
        <v>3-Saint-marcellin</v>
      </c>
      <c r="E374" t="str">
        <f>VLOOKUP($D374,metadata!$B$2:$S$451,2,FALSE)</f>
        <v>BUES, R; TOUBON, JF; POITOUT, HS</v>
      </c>
      <c r="F374" t="str">
        <f>VLOOKUP($D374,metadata!$B$2:$S$451,3,FALSE)</f>
        <v>ECOPHYSIOLOGICAL AND ENZYMATIC VARIABILITY OF CYDIA-POMONELLA L ACCORDING TO GEOGRAPHICAL ORIGIN AND HOST-PLANT</v>
      </c>
      <c r="G374" t="str">
        <f>VLOOKUP($D374,metadata!$B$2:$S$451,4,FALSE)</f>
        <v>10.1051/agro:19950306</v>
      </c>
      <c r="H374" t="str">
        <f>VLOOKUP($D374,metadata!$B$2:$S$451,5,FALSE)</f>
        <v>y</v>
      </c>
      <c r="I374" t="str">
        <f>VLOOKUP($D374,metadata!$B$2:$S$451,6,FALSE)</f>
        <v>a</v>
      </c>
      <c r="J374" t="str">
        <f>VLOOKUP($D374,metadata!$B$2:$S$451,7,FALSE)</f>
        <v>i</v>
      </c>
      <c r="K374">
        <f>VLOOKUP($D374,metadata!$B$2:$S$451,8,FALSE)</f>
        <v>7</v>
      </c>
      <c r="L374">
        <f>VLOOKUP($D374,metadata!$B$2:$S$451,9,FALSE)</f>
        <v>3</v>
      </c>
      <c r="M374" t="str">
        <f>VLOOKUP($D374,metadata!$B$2:$S$451,10,FALSE)</f>
        <v/>
      </c>
      <c r="N374" t="str">
        <f>VLOOKUP($D374,metadata!$B$2:$S$451,11,FALSE)</f>
        <v xml:space="preserve">Cydia pomonella </v>
      </c>
      <c r="O374" t="str">
        <f>VLOOKUP($D374,metadata!$B$2:$S$451,12,FALSE)</f>
        <v>lepidoptera</v>
      </c>
      <c r="P374" t="str">
        <f>VLOOKUP($D374,metadata!$B$2:$S$451,13,FALSE)</f>
        <v>Saint-marcellin</v>
      </c>
      <c r="Q374">
        <f>VLOOKUP($D374,metadata!$B$2:$S$451,14,FALSE)</f>
        <v>45.153888999999999</v>
      </c>
      <c r="R374">
        <f>VLOOKUP($D374,metadata!$B$2:$S$451,15,FALSE)</f>
        <v>5.3205559999999998</v>
      </c>
      <c r="S374" t="str">
        <f>VLOOKUP($D374,metadata!$B$2:$S$451,16,FALSE)</f>
        <v>NA</v>
      </c>
      <c r="T374" t="str">
        <f>VLOOKUP($D374,metadata!$B$2:$S$451,17,FALSE)</f>
        <v/>
      </c>
      <c r="U374" t="str">
        <f>VLOOKUP($D374,metadata!$B$2:$S$451,18,FALSE)</f>
        <v/>
      </c>
      <c r="V374">
        <f>VLOOKUP($D374,metadata!$B$2:$Z$451,19,FALSE)</f>
        <v>236</v>
      </c>
      <c r="W374" t="str">
        <f>VLOOKUP($D374,metadata!$B$2:$Z$451,20,FALSE)</f>
        <v>acc</v>
      </c>
      <c r="X374" t="str">
        <f>VLOOKUP($D374,metadata!$B$2:$Z$451,21,FALSE)</f>
        <v/>
      </c>
      <c r="Y374" t="str">
        <f>VLOOKUP($D374,metadata!$B$2:$Z$451,22,FALSE)</f>
        <v>t3</v>
      </c>
      <c r="Z374" t="str">
        <f>VLOOKUP($D374,metadata!$B$2:$Z$451,23,FALSE)</f>
        <v/>
      </c>
      <c r="AA374" t="str">
        <f>VLOOKUP($D374,metadata!$B$2:$Z$451,24,FALSE)</f>
        <v/>
      </c>
      <c r="AB374" t="str">
        <f>VLOOKUP($D374,metadata!$B$2:$Z$451,25,FALSE)</f>
        <v/>
      </c>
      <c r="AC374">
        <v>29.3</v>
      </c>
      <c r="AD374">
        <v>16</v>
      </c>
      <c r="AE374">
        <v>58</v>
      </c>
      <c r="AF374">
        <f t="shared" si="11"/>
        <v>58</v>
      </c>
    </row>
    <row r="375" spans="1:32" x14ac:dyDescent="0.3">
      <c r="A375">
        <f>A374+metadata!J374</f>
        <v>2119</v>
      </c>
      <c r="B375" t="str">
        <f>metadata!B375</f>
        <v>53-Pudasjärvi1</v>
      </c>
      <c r="C375">
        <v>374</v>
      </c>
      <c r="D375" s="4" t="str">
        <f t="shared" si="10"/>
        <v>3-Avignon1</v>
      </c>
      <c r="E375" t="str">
        <f>VLOOKUP($D375,metadata!$B$2:$S$451,2,FALSE)</f>
        <v>BUES, R; TOUBON, JF; POITOUT, HS</v>
      </c>
      <c r="F375" t="str">
        <f>VLOOKUP($D375,metadata!$B$2:$S$451,3,FALSE)</f>
        <v>ECOPHYSIOLOGICAL AND ENZYMATIC VARIABILITY OF CYDIA-POMONELLA L ACCORDING TO GEOGRAPHICAL ORIGIN AND HOST-PLANT</v>
      </c>
      <c r="G375" t="str">
        <f>VLOOKUP($D375,metadata!$B$2:$S$451,4,FALSE)</f>
        <v>10.1051/agro:19950306</v>
      </c>
      <c r="H375" t="str">
        <f>VLOOKUP($D375,metadata!$B$2:$S$451,5,FALSE)</f>
        <v>y</v>
      </c>
      <c r="I375" t="str">
        <f>VLOOKUP($D375,metadata!$B$2:$S$451,6,FALSE)</f>
        <v>a</v>
      </c>
      <c r="J375" t="str">
        <f>VLOOKUP($D375,metadata!$B$2:$S$451,7,FALSE)</f>
        <v>i</v>
      </c>
      <c r="K375">
        <f>VLOOKUP($D375,metadata!$B$2:$S$451,8,FALSE)</f>
        <v>7</v>
      </c>
      <c r="L375">
        <f>VLOOKUP($D375,metadata!$B$2:$S$451,9,FALSE)</f>
        <v>3</v>
      </c>
      <c r="M375" t="str">
        <f>VLOOKUP($D375,metadata!$B$2:$S$451,10,FALSE)</f>
        <v/>
      </c>
      <c r="N375" t="str">
        <f>VLOOKUP($D375,metadata!$B$2:$S$451,11,FALSE)</f>
        <v xml:space="preserve">Cydia pomonella </v>
      </c>
      <c r="O375" t="str">
        <f>VLOOKUP($D375,metadata!$B$2:$S$451,12,FALSE)</f>
        <v>lepidoptera</v>
      </c>
      <c r="P375" t="str">
        <f>VLOOKUP($D375,metadata!$B$2:$S$451,13,FALSE)</f>
        <v>Avignon1</v>
      </c>
      <c r="Q375">
        <f>VLOOKUP($D375,metadata!$B$2:$S$451,14,FALSE)</f>
        <v>43.948611</v>
      </c>
      <c r="R375">
        <f>VLOOKUP($D375,metadata!$B$2:$S$451,15,FALSE)</f>
        <v>4.8083330000000002</v>
      </c>
      <c r="S375" t="str">
        <f>VLOOKUP($D375,metadata!$B$2:$S$451,16,FALSE)</f>
        <v>NA</v>
      </c>
      <c r="T375" t="str">
        <f>VLOOKUP($D375,metadata!$B$2:$S$451,17,FALSE)</f>
        <v/>
      </c>
      <c r="U375" t="str">
        <f>VLOOKUP($D375,metadata!$B$2:$S$451,18,FALSE)</f>
        <v/>
      </c>
      <c r="V375">
        <f>VLOOKUP($D375,metadata!$B$2:$Z$451,19,FALSE)</f>
        <v>265</v>
      </c>
      <c r="W375" t="str">
        <f>VLOOKUP($D375,metadata!$B$2:$Z$451,20,FALSE)</f>
        <v>acc</v>
      </c>
      <c r="X375" t="str">
        <f>VLOOKUP($D375,metadata!$B$2:$Z$451,21,FALSE)</f>
        <v/>
      </c>
      <c r="Y375" t="str">
        <f>VLOOKUP($D375,metadata!$B$2:$Z$451,22,FALSE)</f>
        <v>t3</v>
      </c>
      <c r="Z375" t="str">
        <f>VLOOKUP($D375,metadata!$B$2:$Z$451,23,FALSE)</f>
        <v/>
      </c>
      <c r="AA375" t="str">
        <f>VLOOKUP($D375,metadata!$B$2:$Z$451,24,FALSE)</f>
        <v/>
      </c>
      <c r="AB375" t="str">
        <f>VLOOKUP($D375,metadata!$B$2:$Z$451,25,FALSE)</f>
        <v/>
      </c>
      <c r="AC375">
        <v>100</v>
      </c>
      <c r="AD375">
        <v>15</v>
      </c>
      <c r="AE375">
        <v>81</v>
      </c>
      <c r="AF375">
        <f t="shared" si="11"/>
        <v>81</v>
      </c>
    </row>
    <row r="376" spans="1:32" x14ac:dyDescent="0.3">
      <c r="A376">
        <f>A375+metadata!J375</f>
        <v>2123</v>
      </c>
      <c r="B376" t="str">
        <f>metadata!B376</f>
        <v>53-Pudasjärvi2</v>
      </c>
      <c r="C376">
        <v>375</v>
      </c>
      <c r="D376" s="4" t="str">
        <f t="shared" si="10"/>
        <v>3-Avignon1</v>
      </c>
      <c r="E376" t="str">
        <f>VLOOKUP($D376,metadata!$B$2:$S$451,2,FALSE)</f>
        <v>BUES, R; TOUBON, JF; POITOUT, HS</v>
      </c>
      <c r="F376" t="str">
        <f>VLOOKUP($D376,metadata!$B$2:$S$451,3,FALSE)</f>
        <v>ECOPHYSIOLOGICAL AND ENZYMATIC VARIABILITY OF CYDIA-POMONELLA L ACCORDING TO GEOGRAPHICAL ORIGIN AND HOST-PLANT</v>
      </c>
      <c r="G376" t="str">
        <f>VLOOKUP($D376,metadata!$B$2:$S$451,4,FALSE)</f>
        <v>10.1051/agro:19950306</v>
      </c>
      <c r="H376" t="str">
        <f>VLOOKUP($D376,metadata!$B$2:$S$451,5,FALSE)</f>
        <v>y</v>
      </c>
      <c r="I376" t="str">
        <f>VLOOKUP($D376,metadata!$B$2:$S$451,6,FALSE)</f>
        <v>a</v>
      </c>
      <c r="J376" t="str">
        <f>VLOOKUP($D376,metadata!$B$2:$S$451,7,FALSE)</f>
        <v>i</v>
      </c>
      <c r="K376">
        <f>VLOOKUP($D376,metadata!$B$2:$S$451,8,FALSE)</f>
        <v>7</v>
      </c>
      <c r="L376">
        <f>VLOOKUP($D376,metadata!$B$2:$S$451,9,FALSE)</f>
        <v>3</v>
      </c>
      <c r="M376" t="str">
        <f>VLOOKUP($D376,metadata!$B$2:$S$451,10,FALSE)</f>
        <v/>
      </c>
      <c r="N376" t="str">
        <f>VLOOKUP($D376,metadata!$B$2:$S$451,11,FALSE)</f>
        <v xml:space="preserve">Cydia pomonella </v>
      </c>
      <c r="O376" t="str">
        <f>VLOOKUP($D376,metadata!$B$2:$S$451,12,FALSE)</f>
        <v>lepidoptera</v>
      </c>
      <c r="P376" t="str">
        <f>VLOOKUP($D376,metadata!$B$2:$S$451,13,FALSE)</f>
        <v>Avignon1</v>
      </c>
      <c r="Q376">
        <f>VLOOKUP($D376,metadata!$B$2:$S$451,14,FALSE)</f>
        <v>43.948611</v>
      </c>
      <c r="R376">
        <f>VLOOKUP($D376,metadata!$B$2:$S$451,15,FALSE)</f>
        <v>4.8083330000000002</v>
      </c>
      <c r="S376" t="str">
        <f>VLOOKUP($D376,metadata!$B$2:$S$451,16,FALSE)</f>
        <v>NA</v>
      </c>
      <c r="T376" t="str">
        <f>VLOOKUP($D376,metadata!$B$2:$S$451,17,FALSE)</f>
        <v/>
      </c>
      <c r="U376" t="str">
        <f>VLOOKUP($D376,metadata!$B$2:$S$451,18,FALSE)</f>
        <v/>
      </c>
      <c r="V376">
        <f>VLOOKUP($D376,metadata!$B$2:$Z$451,19,FALSE)</f>
        <v>265</v>
      </c>
      <c r="W376" t="str">
        <f>VLOOKUP($D376,metadata!$B$2:$Z$451,20,FALSE)</f>
        <v>acc</v>
      </c>
      <c r="X376" t="str">
        <f>VLOOKUP($D376,metadata!$B$2:$Z$451,21,FALSE)</f>
        <v/>
      </c>
      <c r="Y376" t="str">
        <f>VLOOKUP($D376,metadata!$B$2:$Z$451,22,FALSE)</f>
        <v>t3</v>
      </c>
      <c r="Z376" t="str">
        <f>VLOOKUP($D376,metadata!$B$2:$Z$451,23,FALSE)</f>
        <v/>
      </c>
      <c r="AA376" t="str">
        <f>VLOOKUP($D376,metadata!$B$2:$Z$451,24,FALSE)</f>
        <v/>
      </c>
      <c r="AB376" t="str">
        <f>VLOOKUP($D376,metadata!$B$2:$Z$451,25,FALSE)</f>
        <v/>
      </c>
      <c r="AC376">
        <v>89.5</v>
      </c>
      <c r="AD376">
        <v>15.5</v>
      </c>
      <c r="AE376">
        <v>86</v>
      </c>
      <c r="AF376">
        <f t="shared" si="11"/>
        <v>86</v>
      </c>
    </row>
    <row r="377" spans="1:32" x14ac:dyDescent="0.3">
      <c r="A377">
        <f>A376+metadata!J376</f>
        <v>2127</v>
      </c>
      <c r="B377" t="str">
        <f>metadata!B377</f>
        <v>53-Pudasjärvi3</v>
      </c>
      <c r="C377">
        <v>376</v>
      </c>
      <c r="D377" s="4" t="str">
        <f t="shared" si="10"/>
        <v>3-Avignon1</v>
      </c>
      <c r="E377" t="str">
        <f>VLOOKUP($D377,metadata!$B$2:$S$451,2,FALSE)</f>
        <v>BUES, R; TOUBON, JF; POITOUT, HS</v>
      </c>
      <c r="F377" t="str">
        <f>VLOOKUP($D377,metadata!$B$2:$S$451,3,FALSE)</f>
        <v>ECOPHYSIOLOGICAL AND ENZYMATIC VARIABILITY OF CYDIA-POMONELLA L ACCORDING TO GEOGRAPHICAL ORIGIN AND HOST-PLANT</v>
      </c>
      <c r="G377" t="str">
        <f>VLOOKUP($D377,metadata!$B$2:$S$451,4,FALSE)</f>
        <v>10.1051/agro:19950306</v>
      </c>
      <c r="H377" t="str">
        <f>VLOOKUP($D377,metadata!$B$2:$S$451,5,FALSE)</f>
        <v>y</v>
      </c>
      <c r="I377" t="str">
        <f>VLOOKUP($D377,metadata!$B$2:$S$451,6,FALSE)</f>
        <v>a</v>
      </c>
      <c r="J377" t="str">
        <f>VLOOKUP($D377,metadata!$B$2:$S$451,7,FALSE)</f>
        <v>i</v>
      </c>
      <c r="K377">
        <f>VLOOKUP($D377,metadata!$B$2:$S$451,8,FALSE)</f>
        <v>7</v>
      </c>
      <c r="L377">
        <f>VLOOKUP($D377,metadata!$B$2:$S$451,9,FALSE)</f>
        <v>3</v>
      </c>
      <c r="M377" t="str">
        <f>VLOOKUP($D377,metadata!$B$2:$S$451,10,FALSE)</f>
        <v/>
      </c>
      <c r="N377" t="str">
        <f>VLOOKUP($D377,metadata!$B$2:$S$451,11,FALSE)</f>
        <v xml:space="preserve">Cydia pomonella </v>
      </c>
      <c r="O377" t="str">
        <f>VLOOKUP($D377,metadata!$B$2:$S$451,12,FALSE)</f>
        <v>lepidoptera</v>
      </c>
      <c r="P377" t="str">
        <f>VLOOKUP($D377,metadata!$B$2:$S$451,13,FALSE)</f>
        <v>Avignon1</v>
      </c>
      <c r="Q377">
        <f>VLOOKUP($D377,metadata!$B$2:$S$451,14,FALSE)</f>
        <v>43.948611</v>
      </c>
      <c r="R377">
        <f>VLOOKUP($D377,metadata!$B$2:$S$451,15,FALSE)</f>
        <v>4.8083330000000002</v>
      </c>
      <c r="S377" t="str">
        <f>VLOOKUP($D377,metadata!$B$2:$S$451,16,FALSE)</f>
        <v>NA</v>
      </c>
      <c r="T377" t="str">
        <f>VLOOKUP($D377,metadata!$B$2:$S$451,17,FALSE)</f>
        <v/>
      </c>
      <c r="U377" t="str">
        <f>VLOOKUP($D377,metadata!$B$2:$S$451,18,FALSE)</f>
        <v/>
      </c>
      <c r="V377">
        <f>VLOOKUP($D377,metadata!$B$2:$Z$451,19,FALSE)</f>
        <v>265</v>
      </c>
      <c r="W377" t="str">
        <f>VLOOKUP($D377,metadata!$B$2:$Z$451,20,FALSE)</f>
        <v>acc</v>
      </c>
      <c r="X377" t="str">
        <f>VLOOKUP($D377,metadata!$B$2:$Z$451,21,FALSE)</f>
        <v/>
      </c>
      <c r="Y377" t="str">
        <f>VLOOKUP($D377,metadata!$B$2:$Z$451,22,FALSE)</f>
        <v>t3</v>
      </c>
      <c r="Z377" t="str">
        <f>VLOOKUP($D377,metadata!$B$2:$Z$451,23,FALSE)</f>
        <v/>
      </c>
      <c r="AA377" t="str">
        <f>VLOOKUP($D377,metadata!$B$2:$Z$451,24,FALSE)</f>
        <v/>
      </c>
      <c r="AB377" t="str">
        <f>VLOOKUP($D377,metadata!$B$2:$Z$451,25,FALSE)</f>
        <v/>
      </c>
      <c r="AC377">
        <v>34.700000000000003</v>
      </c>
      <c r="AD377">
        <v>16</v>
      </c>
      <c r="AE377">
        <v>98</v>
      </c>
      <c r="AF377">
        <f t="shared" si="11"/>
        <v>98</v>
      </c>
    </row>
    <row r="378" spans="1:32" x14ac:dyDescent="0.3">
      <c r="A378">
        <f>A377+metadata!J377</f>
        <v>2131</v>
      </c>
      <c r="B378" t="str">
        <f>metadata!B378</f>
        <v>53-Pudasjärvi4</v>
      </c>
      <c r="C378">
        <v>377</v>
      </c>
      <c r="D378" s="4" t="str">
        <f t="shared" si="10"/>
        <v>3-Avignon2</v>
      </c>
      <c r="E378" t="str">
        <f>VLOOKUP($D378,metadata!$B$2:$S$451,2,FALSE)</f>
        <v>BUES, R; TOUBON, JF; POITOUT, HS</v>
      </c>
      <c r="F378" t="str">
        <f>VLOOKUP($D378,metadata!$B$2:$S$451,3,FALSE)</f>
        <v>ECOPHYSIOLOGICAL AND ENZYMATIC VARIABILITY OF CYDIA-POMONELLA L ACCORDING TO GEOGRAPHICAL ORIGIN AND HOST-PLANT</v>
      </c>
      <c r="G378" t="str">
        <f>VLOOKUP($D378,metadata!$B$2:$S$451,4,FALSE)</f>
        <v>10.1051/agro:19950306</v>
      </c>
      <c r="H378" t="str">
        <f>VLOOKUP($D378,metadata!$B$2:$S$451,5,FALSE)</f>
        <v>y</v>
      </c>
      <c r="I378" t="str">
        <f>VLOOKUP($D378,metadata!$B$2:$S$451,6,FALSE)</f>
        <v>a</v>
      </c>
      <c r="J378" t="str">
        <f>VLOOKUP($D378,metadata!$B$2:$S$451,7,FALSE)</f>
        <v>i</v>
      </c>
      <c r="K378">
        <f>VLOOKUP($D378,metadata!$B$2:$S$451,8,FALSE)</f>
        <v>7</v>
      </c>
      <c r="L378">
        <f>VLOOKUP($D378,metadata!$B$2:$S$451,9,FALSE)</f>
        <v>3</v>
      </c>
      <c r="M378" t="str">
        <f>VLOOKUP($D378,metadata!$B$2:$S$451,10,FALSE)</f>
        <v/>
      </c>
      <c r="N378" t="str">
        <f>VLOOKUP($D378,metadata!$B$2:$S$451,11,FALSE)</f>
        <v xml:space="preserve">Cydia pomonella </v>
      </c>
      <c r="O378" t="str">
        <f>VLOOKUP($D378,metadata!$B$2:$S$451,12,FALSE)</f>
        <v>lepidoptera</v>
      </c>
      <c r="P378" t="str">
        <f>VLOOKUP($D378,metadata!$B$2:$S$451,13,FALSE)</f>
        <v>Avignon2</v>
      </c>
      <c r="Q378">
        <f>VLOOKUP($D378,metadata!$B$2:$S$451,14,FALSE)</f>
        <v>43.948611</v>
      </c>
      <c r="R378">
        <f>VLOOKUP($D378,metadata!$B$2:$S$451,15,FALSE)</f>
        <v>4.8083330000000002</v>
      </c>
      <c r="S378" t="str">
        <f>VLOOKUP($D378,metadata!$B$2:$S$451,16,FALSE)</f>
        <v>NA</v>
      </c>
      <c r="T378" t="str">
        <f>VLOOKUP($D378,metadata!$B$2:$S$451,17,FALSE)</f>
        <v/>
      </c>
      <c r="U378" t="str">
        <f>VLOOKUP($D378,metadata!$B$2:$S$451,18,FALSE)</f>
        <v/>
      </c>
      <c r="V378">
        <f>VLOOKUP($D378,metadata!$B$2:$Z$451,19,FALSE)</f>
        <v>1380</v>
      </c>
      <c r="W378" t="str">
        <f>VLOOKUP($D378,metadata!$B$2:$Z$451,20,FALSE)</f>
        <v>acc</v>
      </c>
      <c r="X378" t="str">
        <f>VLOOKUP($D378,metadata!$B$2:$Z$451,21,FALSE)</f>
        <v/>
      </c>
      <c r="Y378" t="str">
        <f>VLOOKUP($D378,metadata!$B$2:$Z$451,22,FALSE)</f>
        <v>t3</v>
      </c>
      <c r="Z378" t="str">
        <f>VLOOKUP($D378,metadata!$B$2:$Z$451,23,FALSE)</f>
        <v/>
      </c>
      <c r="AA378" t="str">
        <f>VLOOKUP($D378,metadata!$B$2:$Z$451,24,FALSE)</f>
        <v/>
      </c>
      <c r="AB378" t="str">
        <f>VLOOKUP($D378,metadata!$B$2:$Z$451,25,FALSE)</f>
        <v/>
      </c>
      <c r="AC378">
        <v>99.5</v>
      </c>
      <c r="AD378">
        <v>15</v>
      </c>
      <c r="AE378">
        <v>380</v>
      </c>
      <c r="AF378">
        <f t="shared" si="11"/>
        <v>380</v>
      </c>
    </row>
    <row r="379" spans="1:32" x14ac:dyDescent="0.3">
      <c r="A379">
        <f>A378+metadata!J378</f>
        <v>2135</v>
      </c>
      <c r="B379" t="str">
        <f>metadata!B379</f>
        <v>53-Paltamo1</v>
      </c>
      <c r="C379">
        <v>378</v>
      </c>
      <c r="D379" s="4" t="str">
        <f t="shared" si="10"/>
        <v>3-Avignon2</v>
      </c>
      <c r="E379" t="str">
        <f>VLOOKUP($D379,metadata!$B$2:$S$451,2,FALSE)</f>
        <v>BUES, R; TOUBON, JF; POITOUT, HS</v>
      </c>
      <c r="F379" t="str">
        <f>VLOOKUP($D379,metadata!$B$2:$S$451,3,FALSE)</f>
        <v>ECOPHYSIOLOGICAL AND ENZYMATIC VARIABILITY OF CYDIA-POMONELLA L ACCORDING TO GEOGRAPHICAL ORIGIN AND HOST-PLANT</v>
      </c>
      <c r="G379" t="str">
        <f>VLOOKUP($D379,metadata!$B$2:$S$451,4,FALSE)</f>
        <v>10.1051/agro:19950306</v>
      </c>
      <c r="H379" t="str">
        <f>VLOOKUP($D379,metadata!$B$2:$S$451,5,FALSE)</f>
        <v>y</v>
      </c>
      <c r="I379" t="str">
        <f>VLOOKUP($D379,metadata!$B$2:$S$451,6,FALSE)</f>
        <v>a</v>
      </c>
      <c r="J379" t="str">
        <f>VLOOKUP($D379,metadata!$B$2:$S$451,7,FALSE)</f>
        <v>i</v>
      </c>
      <c r="K379">
        <f>VLOOKUP($D379,metadata!$B$2:$S$451,8,FALSE)</f>
        <v>7</v>
      </c>
      <c r="L379">
        <f>VLOOKUP($D379,metadata!$B$2:$S$451,9,FALSE)</f>
        <v>3</v>
      </c>
      <c r="M379" t="str">
        <f>VLOOKUP($D379,metadata!$B$2:$S$451,10,FALSE)</f>
        <v/>
      </c>
      <c r="N379" t="str">
        <f>VLOOKUP($D379,metadata!$B$2:$S$451,11,FALSE)</f>
        <v xml:space="preserve">Cydia pomonella </v>
      </c>
      <c r="O379" t="str">
        <f>VLOOKUP($D379,metadata!$B$2:$S$451,12,FALSE)</f>
        <v>lepidoptera</v>
      </c>
      <c r="P379" t="str">
        <f>VLOOKUP($D379,metadata!$B$2:$S$451,13,FALSE)</f>
        <v>Avignon2</v>
      </c>
      <c r="Q379">
        <f>VLOOKUP($D379,metadata!$B$2:$S$451,14,FALSE)</f>
        <v>43.948611</v>
      </c>
      <c r="R379">
        <f>VLOOKUP($D379,metadata!$B$2:$S$451,15,FALSE)</f>
        <v>4.8083330000000002</v>
      </c>
      <c r="S379" t="str">
        <f>VLOOKUP($D379,metadata!$B$2:$S$451,16,FALSE)</f>
        <v>NA</v>
      </c>
      <c r="T379" t="str">
        <f>VLOOKUP($D379,metadata!$B$2:$S$451,17,FALSE)</f>
        <v/>
      </c>
      <c r="U379" t="str">
        <f>VLOOKUP($D379,metadata!$B$2:$S$451,18,FALSE)</f>
        <v/>
      </c>
      <c r="V379">
        <f>VLOOKUP($D379,metadata!$B$2:$Z$451,19,FALSE)</f>
        <v>1380</v>
      </c>
      <c r="W379" t="str">
        <f>VLOOKUP($D379,metadata!$B$2:$Z$451,20,FALSE)</f>
        <v>acc</v>
      </c>
      <c r="X379" t="str">
        <f>VLOOKUP($D379,metadata!$B$2:$Z$451,21,FALSE)</f>
        <v/>
      </c>
      <c r="Y379" t="str">
        <f>VLOOKUP($D379,metadata!$B$2:$Z$451,22,FALSE)</f>
        <v>t3</v>
      </c>
      <c r="Z379" t="str">
        <f>VLOOKUP($D379,metadata!$B$2:$Z$451,23,FALSE)</f>
        <v/>
      </c>
      <c r="AA379" t="str">
        <f>VLOOKUP($D379,metadata!$B$2:$Z$451,24,FALSE)</f>
        <v/>
      </c>
      <c r="AB379" t="str">
        <f>VLOOKUP($D379,metadata!$B$2:$Z$451,25,FALSE)</f>
        <v/>
      </c>
      <c r="AC379">
        <v>89.6</v>
      </c>
      <c r="AD379">
        <v>15.5</v>
      </c>
      <c r="AE379">
        <v>624</v>
      </c>
      <c r="AF379">
        <f t="shared" si="11"/>
        <v>624</v>
      </c>
    </row>
    <row r="380" spans="1:32" x14ac:dyDescent="0.3">
      <c r="A380">
        <f>A379+metadata!J379</f>
        <v>2139</v>
      </c>
      <c r="B380" t="str">
        <f>metadata!B380</f>
        <v>53-Paltamo2</v>
      </c>
      <c r="C380">
        <v>379</v>
      </c>
      <c r="D380" s="4" t="str">
        <f t="shared" si="10"/>
        <v>3-Avignon2</v>
      </c>
      <c r="E380" t="str">
        <f>VLOOKUP($D380,metadata!$B$2:$S$451,2,FALSE)</f>
        <v>BUES, R; TOUBON, JF; POITOUT, HS</v>
      </c>
      <c r="F380" t="str">
        <f>VLOOKUP($D380,metadata!$B$2:$S$451,3,FALSE)</f>
        <v>ECOPHYSIOLOGICAL AND ENZYMATIC VARIABILITY OF CYDIA-POMONELLA L ACCORDING TO GEOGRAPHICAL ORIGIN AND HOST-PLANT</v>
      </c>
      <c r="G380" t="str">
        <f>VLOOKUP($D380,metadata!$B$2:$S$451,4,FALSE)</f>
        <v>10.1051/agro:19950306</v>
      </c>
      <c r="H380" t="str">
        <f>VLOOKUP($D380,metadata!$B$2:$S$451,5,FALSE)</f>
        <v>y</v>
      </c>
      <c r="I380" t="str">
        <f>VLOOKUP($D380,metadata!$B$2:$S$451,6,FALSE)</f>
        <v>a</v>
      </c>
      <c r="J380" t="str">
        <f>VLOOKUP($D380,metadata!$B$2:$S$451,7,FALSE)</f>
        <v>i</v>
      </c>
      <c r="K380">
        <f>VLOOKUP($D380,metadata!$B$2:$S$451,8,FALSE)</f>
        <v>7</v>
      </c>
      <c r="L380">
        <f>VLOOKUP($D380,metadata!$B$2:$S$451,9,FALSE)</f>
        <v>3</v>
      </c>
      <c r="M380" t="str">
        <f>VLOOKUP($D380,metadata!$B$2:$S$451,10,FALSE)</f>
        <v/>
      </c>
      <c r="N380" t="str">
        <f>VLOOKUP($D380,metadata!$B$2:$S$451,11,FALSE)</f>
        <v xml:space="preserve">Cydia pomonella </v>
      </c>
      <c r="O380" t="str">
        <f>VLOOKUP($D380,metadata!$B$2:$S$451,12,FALSE)</f>
        <v>lepidoptera</v>
      </c>
      <c r="P380" t="str">
        <f>VLOOKUP($D380,metadata!$B$2:$S$451,13,FALSE)</f>
        <v>Avignon2</v>
      </c>
      <c r="Q380">
        <f>VLOOKUP($D380,metadata!$B$2:$S$451,14,FALSE)</f>
        <v>43.948611</v>
      </c>
      <c r="R380">
        <f>VLOOKUP($D380,metadata!$B$2:$S$451,15,FALSE)</f>
        <v>4.8083330000000002</v>
      </c>
      <c r="S380" t="str">
        <f>VLOOKUP($D380,metadata!$B$2:$S$451,16,FALSE)</f>
        <v>NA</v>
      </c>
      <c r="T380" t="str">
        <f>VLOOKUP($D380,metadata!$B$2:$S$451,17,FALSE)</f>
        <v/>
      </c>
      <c r="U380" t="str">
        <f>VLOOKUP($D380,metadata!$B$2:$S$451,18,FALSE)</f>
        <v/>
      </c>
      <c r="V380">
        <f>VLOOKUP($D380,metadata!$B$2:$Z$451,19,FALSE)</f>
        <v>1380</v>
      </c>
      <c r="W380" t="str">
        <f>VLOOKUP($D380,metadata!$B$2:$Z$451,20,FALSE)</f>
        <v>acc</v>
      </c>
      <c r="X380" t="str">
        <f>VLOOKUP($D380,metadata!$B$2:$Z$451,21,FALSE)</f>
        <v/>
      </c>
      <c r="Y380" t="str">
        <f>VLOOKUP($D380,metadata!$B$2:$Z$451,22,FALSE)</f>
        <v>t3</v>
      </c>
      <c r="Z380" t="str">
        <f>VLOOKUP($D380,metadata!$B$2:$Z$451,23,FALSE)</f>
        <v/>
      </c>
      <c r="AA380" t="str">
        <f>VLOOKUP($D380,metadata!$B$2:$Z$451,24,FALSE)</f>
        <v/>
      </c>
      <c r="AB380" t="str">
        <f>VLOOKUP($D380,metadata!$B$2:$Z$451,25,FALSE)</f>
        <v/>
      </c>
      <c r="AC380">
        <v>30.9</v>
      </c>
      <c r="AD380">
        <v>16</v>
      </c>
      <c r="AE380">
        <v>376</v>
      </c>
      <c r="AF380">
        <f t="shared" si="11"/>
        <v>376</v>
      </c>
    </row>
    <row r="381" spans="1:32" x14ac:dyDescent="0.3">
      <c r="A381">
        <f>A380+metadata!J380</f>
        <v>2143</v>
      </c>
      <c r="B381" t="str">
        <f>metadata!B381</f>
        <v>53-Paltamo3</v>
      </c>
      <c r="C381">
        <v>380</v>
      </c>
      <c r="D381" s="4" t="str">
        <f t="shared" si="10"/>
        <v>3-Manosque</v>
      </c>
      <c r="E381" t="str">
        <f>VLOOKUP($D381,metadata!$B$2:$S$451,2,FALSE)</f>
        <v>BUES, R; TOUBON, JF; POITOUT, HS</v>
      </c>
      <c r="F381" t="str">
        <f>VLOOKUP($D381,metadata!$B$2:$S$451,3,FALSE)</f>
        <v>ECOPHYSIOLOGICAL AND ENZYMATIC VARIABILITY OF CYDIA-POMONELLA L ACCORDING TO GEOGRAPHICAL ORIGIN AND HOST-PLANT</v>
      </c>
      <c r="G381" t="str">
        <f>VLOOKUP($D381,metadata!$B$2:$S$451,4,FALSE)</f>
        <v>10.1051/agro:19950306</v>
      </c>
      <c r="H381" t="str">
        <f>VLOOKUP($D381,metadata!$B$2:$S$451,5,FALSE)</f>
        <v>y</v>
      </c>
      <c r="I381" t="str">
        <f>VLOOKUP($D381,metadata!$B$2:$S$451,6,FALSE)</f>
        <v>a</v>
      </c>
      <c r="J381" t="str">
        <f>VLOOKUP($D381,metadata!$B$2:$S$451,7,FALSE)</f>
        <v>i</v>
      </c>
      <c r="K381">
        <f>VLOOKUP($D381,metadata!$B$2:$S$451,8,FALSE)</f>
        <v>7</v>
      </c>
      <c r="L381">
        <f>VLOOKUP($D381,metadata!$B$2:$S$451,9,FALSE)</f>
        <v>3</v>
      </c>
      <c r="M381" t="str">
        <f>VLOOKUP($D381,metadata!$B$2:$S$451,10,FALSE)</f>
        <v/>
      </c>
      <c r="N381" t="str">
        <f>VLOOKUP($D381,metadata!$B$2:$S$451,11,FALSE)</f>
        <v xml:space="preserve">Cydia pomonella </v>
      </c>
      <c r="O381" t="str">
        <f>VLOOKUP($D381,metadata!$B$2:$S$451,12,FALSE)</f>
        <v>lepidoptera</v>
      </c>
      <c r="P381" t="str">
        <f>VLOOKUP($D381,metadata!$B$2:$S$451,13,FALSE)</f>
        <v>Manosque</v>
      </c>
      <c r="Q381">
        <f>VLOOKUP($D381,metadata!$B$2:$S$451,14,FALSE)</f>
        <v>43.833333000000003</v>
      </c>
      <c r="R381">
        <f>VLOOKUP($D381,metadata!$B$2:$S$451,15,FALSE)</f>
        <v>5.7830560000000002</v>
      </c>
      <c r="S381" t="str">
        <f>VLOOKUP($D381,metadata!$B$2:$S$451,16,FALSE)</f>
        <v>NA</v>
      </c>
      <c r="T381" t="str">
        <f>VLOOKUP($D381,metadata!$B$2:$S$451,17,FALSE)</f>
        <v/>
      </c>
      <c r="U381" t="str">
        <f>VLOOKUP($D381,metadata!$B$2:$S$451,18,FALSE)</f>
        <v/>
      </c>
      <c r="V381">
        <f>VLOOKUP($D381,metadata!$B$2:$Z$451,19,FALSE)</f>
        <v>286</v>
      </c>
      <c r="W381" t="str">
        <f>VLOOKUP($D381,metadata!$B$2:$Z$451,20,FALSE)</f>
        <v>acc</v>
      </c>
      <c r="X381" t="str">
        <f>VLOOKUP($D381,metadata!$B$2:$Z$451,21,FALSE)</f>
        <v/>
      </c>
      <c r="Y381" t="str">
        <f>VLOOKUP($D381,metadata!$B$2:$Z$451,22,FALSE)</f>
        <v>t3</v>
      </c>
      <c r="Z381" t="str">
        <f>VLOOKUP($D381,metadata!$B$2:$Z$451,23,FALSE)</f>
        <v/>
      </c>
      <c r="AA381" t="str">
        <f>VLOOKUP($D381,metadata!$B$2:$Z$451,24,FALSE)</f>
        <v/>
      </c>
      <c r="AB381" t="str">
        <f>VLOOKUP($D381,metadata!$B$2:$Z$451,25,FALSE)</f>
        <v/>
      </c>
      <c r="AC381">
        <v>98.8</v>
      </c>
      <c r="AD381">
        <v>15</v>
      </c>
      <c r="AE381">
        <v>84</v>
      </c>
      <c r="AF381">
        <f t="shared" si="11"/>
        <v>84</v>
      </c>
    </row>
    <row r="382" spans="1:32" x14ac:dyDescent="0.3">
      <c r="A382">
        <f>A381+metadata!J381</f>
        <v>2147</v>
      </c>
      <c r="B382" t="str">
        <f>metadata!B382</f>
        <v>53-Paltamo4</v>
      </c>
      <c r="C382">
        <v>381</v>
      </c>
      <c r="D382" s="4" t="str">
        <f t="shared" si="10"/>
        <v>3-Manosque</v>
      </c>
      <c r="E382" t="str">
        <f>VLOOKUP($D382,metadata!$B$2:$S$451,2,FALSE)</f>
        <v>BUES, R; TOUBON, JF; POITOUT, HS</v>
      </c>
      <c r="F382" t="str">
        <f>VLOOKUP($D382,metadata!$B$2:$S$451,3,FALSE)</f>
        <v>ECOPHYSIOLOGICAL AND ENZYMATIC VARIABILITY OF CYDIA-POMONELLA L ACCORDING TO GEOGRAPHICAL ORIGIN AND HOST-PLANT</v>
      </c>
      <c r="G382" t="str">
        <f>VLOOKUP($D382,metadata!$B$2:$S$451,4,FALSE)</f>
        <v>10.1051/agro:19950306</v>
      </c>
      <c r="H382" t="str">
        <f>VLOOKUP($D382,metadata!$B$2:$S$451,5,FALSE)</f>
        <v>y</v>
      </c>
      <c r="I382" t="str">
        <f>VLOOKUP($D382,metadata!$B$2:$S$451,6,FALSE)</f>
        <v>a</v>
      </c>
      <c r="J382" t="str">
        <f>VLOOKUP($D382,metadata!$B$2:$S$451,7,FALSE)</f>
        <v>i</v>
      </c>
      <c r="K382">
        <f>VLOOKUP($D382,metadata!$B$2:$S$451,8,FALSE)</f>
        <v>7</v>
      </c>
      <c r="L382">
        <f>VLOOKUP($D382,metadata!$B$2:$S$451,9,FALSE)</f>
        <v>3</v>
      </c>
      <c r="M382" t="str">
        <f>VLOOKUP($D382,metadata!$B$2:$S$451,10,FALSE)</f>
        <v/>
      </c>
      <c r="N382" t="str">
        <f>VLOOKUP($D382,metadata!$B$2:$S$451,11,FALSE)</f>
        <v xml:space="preserve">Cydia pomonella </v>
      </c>
      <c r="O382" t="str">
        <f>VLOOKUP($D382,metadata!$B$2:$S$451,12,FALSE)</f>
        <v>lepidoptera</v>
      </c>
      <c r="P382" t="str">
        <f>VLOOKUP($D382,metadata!$B$2:$S$451,13,FALSE)</f>
        <v>Manosque</v>
      </c>
      <c r="Q382">
        <f>VLOOKUP($D382,metadata!$B$2:$S$451,14,FALSE)</f>
        <v>43.833333000000003</v>
      </c>
      <c r="R382">
        <f>VLOOKUP($D382,metadata!$B$2:$S$451,15,FALSE)</f>
        <v>5.7830560000000002</v>
      </c>
      <c r="S382" t="str">
        <f>VLOOKUP($D382,metadata!$B$2:$S$451,16,FALSE)</f>
        <v>NA</v>
      </c>
      <c r="T382" t="str">
        <f>VLOOKUP($D382,metadata!$B$2:$S$451,17,FALSE)</f>
        <v/>
      </c>
      <c r="U382" t="str">
        <f>VLOOKUP($D382,metadata!$B$2:$S$451,18,FALSE)</f>
        <v/>
      </c>
      <c r="V382">
        <f>VLOOKUP($D382,metadata!$B$2:$Z$451,19,FALSE)</f>
        <v>286</v>
      </c>
      <c r="W382" t="str">
        <f>VLOOKUP($D382,metadata!$B$2:$Z$451,20,FALSE)</f>
        <v>acc</v>
      </c>
      <c r="X382" t="str">
        <f>VLOOKUP($D382,metadata!$B$2:$Z$451,21,FALSE)</f>
        <v/>
      </c>
      <c r="Y382" t="str">
        <f>VLOOKUP($D382,metadata!$B$2:$Z$451,22,FALSE)</f>
        <v>t3</v>
      </c>
      <c r="Z382" t="str">
        <f>VLOOKUP($D382,metadata!$B$2:$Z$451,23,FALSE)</f>
        <v/>
      </c>
      <c r="AA382" t="str">
        <f>VLOOKUP($D382,metadata!$B$2:$Z$451,24,FALSE)</f>
        <v/>
      </c>
      <c r="AB382" t="str">
        <f>VLOOKUP($D382,metadata!$B$2:$Z$451,25,FALSE)</f>
        <v/>
      </c>
      <c r="AC382">
        <v>88.4</v>
      </c>
      <c r="AD382">
        <v>15.5</v>
      </c>
      <c r="AE382">
        <v>112</v>
      </c>
      <c r="AF382">
        <f t="shared" si="11"/>
        <v>112</v>
      </c>
    </row>
    <row r="383" spans="1:32" x14ac:dyDescent="0.3">
      <c r="A383">
        <f>A382+metadata!J382</f>
        <v>2151</v>
      </c>
      <c r="B383" t="str">
        <f>metadata!B383</f>
        <v>53-Jyväskylä1</v>
      </c>
      <c r="C383">
        <v>382</v>
      </c>
      <c r="D383" s="4" t="str">
        <f t="shared" si="10"/>
        <v>3-Manosque</v>
      </c>
      <c r="E383" t="str">
        <f>VLOOKUP($D383,metadata!$B$2:$S$451,2,FALSE)</f>
        <v>BUES, R; TOUBON, JF; POITOUT, HS</v>
      </c>
      <c r="F383" t="str">
        <f>VLOOKUP($D383,metadata!$B$2:$S$451,3,FALSE)</f>
        <v>ECOPHYSIOLOGICAL AND ENZYMATIC VARIABILITY OF CYDIA-POMONELLA L ACCORDING TO GEOGRAPHICAL ORIGIN AND HOST-PLANT</v>
      </c>
      <c r="G383" t="str">
        <f>VLOOKUP($D383,metadata!$B$2:$S$451,4,FALSE)</f>
        <v>10.1051/agro:19950306</v>
      </c>
      <c r="H383" t="str">
        <f>VLOOKUP($D383,metadata!$B$2:$S$451,5,FALSE)</f>
        <v>y</v>
      </c>
      <c r="I383" t="str">
        <f>VLOOKUP($D383,metadata!$B$2:$S$451,6,FALSE)</f>
        <v>a</v>
      </c>
      <c r="J383" t="str">
        <f>VLOOKUP($D383,metadata!$B$2:$S$451,7,FALSE)</f>
        <v>i</v>
      </c>
      <c r="K383">
        <f>VLOOKUP($D383,metadata!$B$2:$S$451,8,FALSE)</f>
        <v>7</v>
      </c>
      <c r="L383">
        <f>VLOOKUP($D383,metadata!$B$2:$S$451,9,FALSE)</f>
        <v>3</v>
      </c>
      <c r="M383" t="str">
        <f>VLOOKUP($D383,metadata!$B$2:$S$451,10,FALSE)</f>
        <v/>
      </c>
      <c r="N383" t="str">
        <f>VLOOKUP($D383,metadata!$B$2:$S$451,11,FALSE)</f>
        <v xml:space="preserve">Cydia pomonella </v>
      </c>
      <c r="O383" t="str">
        <f>VLOOKUP($D383,metadata!$B$2:$S$451,12,FALSE)</f>
        <v>lepidoptera</v>
      </c>
      <c r="P383" t="str">
        <f>VLOOKUP($D383,metadata!$B$2:$S$451,13,FALSE)</f>
        <v>Manosque</v>
      </c>
      <c r="Q383">
        <f>VLOOKUP($D383,metadata!$B$2:$S$451,14,FALSE)</f>
        <v>43.833333000000003</v>
      </c>
      <c r="R383">
        <f>VLOOKUP($D383,metadata!$B$2:$S$451,15,FALSE)</f>
        <v>5.7830560000000002</v>
      </c>
      <c r="S383" t="str">
        <f>VLOOKUP($D383,metadata!$B$2:$S$451,16,FALSE)</f>
        <v>NA</v>
      </c>
      <c r="T383" t="str">
        <f>VLOOKUP($D383,metadata!$B$2:$S$451,17,FALSE)</f>
        <v/>
      </c>
      <c r="U383" t="str">
        <f>VLOOKUP($D383,metadata!$B$2:$S$451,18,FALSE)</f>
        <v/>
      </c>
      <c r="V383">
        <f>VLOOKUP($D383,metadata!$B$2:$Z$451,19,FALSE)</f>
        <v>286</v>
      </c>
      <c r="W383" t="str">
        <f>VLOOKUP($D383,metadata!$B$2:$Z$451,20,FALSE)</f>
        <v>acc</v>
      </c>
      <c r="X383" t="str">
        <f>VLOOKUP($D383,metadata!$B$2:$Z$451,21,FALSE)</f>
        <v/>
      </c>
      <c r="Y383" t="str">
        <f>VLOOKUP($D383,metadata!$B$2:$Z$451,22,FALSE)</f>
        <v>t3</v>
      </c>
      <c r="Z383" t="str">
        <f>VLOOKUP($D383,metadata!$B$2:$Z$451,23,FALSE)</f>
        <v/>
      </c>
      <c r="AA383" t="str">
        <f>VLOOKUP($D383,metadata!$B$2:$Z$451,24,FALSE)</f>
        <v/>
      </c>
      <c r="AB383" t="str">
        <f>VLOOKUP($D383,metadata!$B$2:$Z$451,25,FALSE)</f>
        <v/>
      </c>
      <c r="AC383">
        <v>24.4</v>
      </c>
      <c r="AD383">
        <v>16</v>
      </c>
      <c r="AE383">
        <v>90</v>
      </c>
      <c r="AF383">
        <f t="shared" si="11"/>
        <v>90</v>
      </c>
    </row>
    <row r="384" spans="1:32" x14ac:dyDescent="0.3">
      <c r="A384">
        <f>A383+metadata!J383</f>
        <v>2155</v>
      </c>
      <c r="B384" t="str">
        <f>metadata!B384</f>
        <v>53-Jyväskylä2</v>
      </c>
      <c r="C384">
        <v>383</v>
      </c>
      <c r="D384" s="4" t="str">
        <f t="shared" si="10"/>
        <v>3-Rennes</v>
      </c>
      <c r="E384" t="str">
        <f>VLOOKUP($D384,metadata!$B$2:$S$451,2,FALSE)</f>
        <v>BUES, R; TOUBON, JF; POITOUT, HS</v>
      </c>
      <c r="F384" t="str">
        <f>VLOOKUP($D384,metadata!$B$2:$S$451,3,FALSE)</f>
        <v>ECOPHYSIOLOGICAL AND ENZYMATIC VARIABILITY OF CYDIA-POMONELLA L ACCORDING TO GEOGRAPHICAL ORIGIN AND HOST-PLANT</v>
      </c>
      <c r="G384" t="str">
        <f>VLOOKUP($D384,metadata!$B$2:$S$451,4,FALSE)</f>
        <v>10.1051/agro:19950306</v>
      </c>
      <c r="H384" t="str">
        <f>VLOOKUP($D384,metadata!$B$2:$S$451,5,FALSE)</f>
        <v>y</v>
      </c>
      <c r="I384" t="str">
        <f>VLOOKUP($D384,metadata!$B$2:$S$451,6,FALSE)</f>
        <v>a</v>
      </c>
      <c r="J384" t="str">
        <f>VLOOKUP($D384,metadata!$B$2:$S$451,7,FALSE)</f>
        <v>i</v>
      </c>
      <c r="K384">
        <f>VLOOKUP($D384,metadata!$B$2:$S$451,8,FALSE)</f>
        <v>7</v>
      </c>
      <c r="L384">
        <f>VLOOKUP($D384,metadata!$B$2:$S$451,9,FALSE)</f>
        <v>3</v>
      </c>
      <c r="M384" t="str">
        <f>VLOOKUP($D384,metadata!$B$2:$S$451,10,FALSE)</f>
        <v/>
      </c>
      <c r="N384" t="str">
        <f>VLOOKUP($D384,metadata!$B$2:$S$451,11,FALSE)</f>
        <v xml:space="preserve">Cydia pomonella </v>
      </c>
      <c r="O384" t="str">
        <f>VLOOKUP($D384,metadata!$B$2:$S$451,12,FALSE)</f>
        <v>lepidoptera</v>
      </c>
      <c r="P384" t="str">
        <f>VLOOKUP($D384,metadata!$B$2:$S$451,13,FALSE)</f>
        <v>Rennes</v>
      </c>
      <c r="Q384">
        <f>VLOOKUP($D384,metadata!$B$2:$S$451,14,FALSE)</f>
        <v>48.114167000000002</v>
      </c>
      <c r="R384">
        <f>VLOOKUP($D384,metadata!$B$2:$S$451,15,FALSE)</f>
        <v>-1.680833</v>
      </c>
      <c r="S384" t="str">
        <f>VLOOKUP($D384,metadata!$B$2:$S$451,16,FALSE)</f>
        <v>NA</v>
      </c>
      <c r="T384" t="str">
        <f>VLOOKUP($D384,metadata!$B$2:$S$451,17,FALSE)</f>
        <v/>
      </c>
      <c r="U384" t="str">
        <f>VLOOKUP($D384,metadata!$B$2:$S$451,18,FALSE)</f>
        <v/>
      </c>
      <c r="V384">
        <f>VLOOKUP($D384,metadata!$B$2:$Z$451,19,FALSE)</f>
        <v>174</v>
      </c>
      <c r="W384" t="str">
        <f>VLOOKUP($D384,metadata!$B$2:$Z$451,20,FALSE)</f>
        <v>acc</v>
      </c>
      <c r="X384" t="str">
        <f>VLOOKUP($D384,metadata!$B$2:$Z$451,21,FALSE)</f>
        <v/>
      </c>
      <c r="Y384" t="str">
        <f>VLOOKUP($D384,metadata!$B$2:$Z$451,22,FALSE)</f>
        <v>t3</v>
      </c>
      <c r="Z384" t="str">
        <f>VLOOKUP($D384,metadata!$B$2:$Z$451,23,FALSE)</f>
        <v/>
      </c>
      <c r="AA384" t="str">
        <f>VLOOKUP($D384,metadata!$B$2:$Z$451,24,FALSE)</f>
        <v/>
      </c>
      <c r="AB384" t="str">
        <f>VLOOKUP($D384,metadata!$B$2:$Z$451,25,FALSE)</f>
        <v/>
      </c>
      <c r="AC384">
        <v>100</v>
      </c>
      <c r="AD384">
        <v>15</v>
      </c>
      <c r="AE384">
        <v>55</v>
      </c>
      <c r="AF384">
        <f t="shared" si="11"/>
        <v>55</v>
      </c>
    </row>
    <row r="385" spans="1:32" x14ac:dyDescent="0.3">
      <c r="A385">
        <f>A384+metadata!J384</f>
        <v>2159</v>
      </c>
      <c r="B385" t="str">
        <f>metadata!B385</f>
        <v>53-Jyväskylä3</v>
      </c>
      <c r="C385">
        <v>384</v>
      </c>
      <c r="D385" s="4" t="str">
        <f t="shared" si="10"/>
        <v>3-Rennes</v>
      </c>
      <c r="E385" t="str">
        <f>VLOOKUP($D385,metadata!$B$2:$S$451,2,FALSE)</f>
        <v>BUES, R; TOUBON, JF; POITOUT, HS</v>
      </c>
      <c r="F385" t="str">
        <f>VLOOKUP($D385,metadata!$B$2:$S$451,3,FALSE)</f>
        <v>ECOPHYSIOLOGICAL AND ENZYMATIC VARIABILITY OF CYDIA-POMONELLA L ACCORDING TO GEOGRAPHICAL ORIGIN AND HOST-PLANT</v>
      </c>
      <c r="G385" t="str">
        <f>VLOOKUP($D385,metadata!$B$2:$S$451,4,FALSE)</f>
        <v>10.1051/agro:19950306</v>
      </c>
      <c r="H385" t="str">
        <f>VLOOKUP($D385,metadata!$B$2:$S$451,5,FALSE)</f>
        <v>y</v>
      </c>
      <c r="I385" t="str">
        <f>VLOOKUP($D385,metadata!$B$2:$S$451,6,FALSE)</f>
        <v>a</v>
      </c>
      <c r="J385" t="str">
        <f>VLOOKUP($D385,metadata!$B$2:$S$451,7,FALSE)</f>
        <v>i</v>
      </c>
      <c r="K385">
        <f>VLOOKUP($D385,metadata!$B$2:$S$451,8,FALSE)</f>
        <v>7</v>
      </c>
      <c r="L385">
        <f>VLOOKUP($D385,metadata!$B$2:$S$451,9,FALSE)</f>
        <v>3</v>
      </c>
      <c r="M385" t="str">
        <f>VLOOKUP($D385,metadata!$B$2:$S$451,10,FALSE)</f>
        <v/>
      </c>
      <c r="N385" t="str">
        <f>VLOOKUP($D385,metadata!$B$2:$S$451,11,FALSE)</f>
        <v xml:space="preserve">Cydia pomonella </v>
      </c>
      <c r="O385" t="str">
        <f>VLOOKUP($D385,metadata!$B$2:$S$451,12,FALSE)</f>
        <v>lepidoptera</v>
      </c>
      <c r="P385" t="str">
        <f>VLOOKUP($D385,metadata!$B$2:$S$451,13,FALSE)</f>
        <v>Rennes</v>
      </c>
      <c r="Q385">
        <f>VLOOKUP($D385,metadata!$B$2:$S$451,14,FALSE)</f>
        <v>48.114167000000002</v>
      </c>
      <c r="R385">
        <f>VLOOKUP($D385,metadata!$B$2:$S$451,15,FALSE)</f>
        <v>-1.680833</v>
      </c>
      <c r="S385" t="str">
        <f>VLOOKUP($D385,metadata!$B$2:$S$451,16,FALSE)</f>
        <v>NA</v>
      </c>
      <c r="T385" t="str">
        <f>VLOOKUP($D385,metadata!$B$2:$S$451,17,FALSE)</f>
        <v/>
      </c>
      <c r="U385" t="str">
        <f>VLOOKUP($D385,metadata!$B$2:$S$451,18,FALSE)</f>
        <v/>
      </c>
      <c r="V385">
        <f>VLOOKUP($D385,metadata!$B$2:$Z$451,19,FALSE)</f>
        <v>174</v>
      </c>
      <c r="W385" t="str">
        <f>VLOOKUP($D385,metadata!$B$2:$Z$451,20,FALSE)</f>
        <v>acc</v>
      </c>
      <c r="X385" t="str">
        <f>VLOOKUP($D385,metadata!$B$2:$Z$451,21,FALSE)</f>
        <v/>
      </c>
      <c r="Y385" t="str">
        <f>VLOOKUP($D385,metadata!$B$2:$Z$451,22,FALSE)</f>
        <v>t3</v>
      </c>
      <c r="Z385" t="str">
        <f>VLOOKUP($D385,metadata!$B$2:$Z$451,23,FALSE)</f>
        <v/>
      </c>
      <c r="AA385" t="str">
        <f>VLOOKUP($D385,metadata!$B$2:$Z$451,24,FALSE)</f>
        <v/>
      </c>
      <c r="AB385" t="str">
        <f>VLOOKUP($D385,metadata!$B$2:$Z$451,25,FALSE)</f>
        <v/>
      </c>
      <c r="AC385">
        <v>96.6</v>
      </c>
      <c r="AD385">
        <v>15.5</v>
      </c>
      <c r="AE385">
        <v>58</v>
      </c>
      <c r="AF385">
        <f t="shared" si="11"/>
        <v>58</v>
      </c>
    </row>
    <row r="386" spans="1:32" x14ac:dyDescent="0.3">
      <c r="A386">
        <f>A385+metadata!J385</f>
        <v>2163</v>
      </c>
      <c r="B386" t="str">
        <f>metadata!B386</f>
        <v>53-Jyväskylä4</v>
      </c>
      <c r="C386">
        <v>385</v>
      </c>
      <c r="D386" s="4" t="str">
        <f t="shared" si="10"/>
        <v>3-Rennes</v>
      </c>
      <c r="E386" t="str">
        <f>VLOOKUP($D386,metadata!$B$2:$S$451,2,FALSE)</f>
        <v>BUES, R; TOUBON, JF; POITOUT, HS</v>
      </c>
      <c r="F386" t="str">
        <f>VLOOKUP($D386,metadata!$B$2:$S$451,3,FALSE)</f>
        <v>ECOPHYSIOLOGICAL AND ENZYMATIC VARIABILITY OF CYDIA-POMONELLA L ACCORDING TO GEOGRAPHICAL ORIGIN AND HOST-PLANT</v>
      </c>
      <c r="G386" t="str">
        <f>VLOOKUP($D386,metadata!$B$2:$S$451,4,FALSE)</f>
        <v>10.1051/agro:19950306</v>
      </c>
      <c r="H386" t="str">
        <f>VLOOKUP($D386,metadata!$B$2:$S$451,5,FALSE)</f>
        <v>y</v>
      </c>
      <c r="I386" t="str">
        <f>VLOOKUP($D386,metadata!$B$2:$S$451,6,FALSE)</f>
        <v>a</v>
      </c>
      <c r="J386" t="str">
        <f>VLOOKUP($D386,metadata!$B$2:$S$451,7,FALSE)</f>
        <v>i</v>
      </c>
      <c r="K386">
        <f>VLOOKUP($D386,metadata!$B$2:$S$451,8,FALSE)</f>
        <v>7</v>
      </c>
      <c r="L386">
        <f>VLOOKUP($D386,metadata!$B$2:$S$451,9,FALSE)</f>
        <v>3</v>
      </c>
      <c r="M386" t="str">
        <f>VLOOKUP($D386,metadata!$B$2:$S$451,10,FALSE)</f>
        <v/>
      </c>
      <c r="N386" t="str">
        <f>VLOOKUP($D386,metadata!$B$2:$S$451,11,FALSE)</f>
        <v xml:space="preserve">Cydia pomonella </v>
      </c>
      <c r="O386" t="str">
        <f>VLOOKUP($D386,metadata!$B$2:$S$451,12,FALSE)</f>
        <v>lepidoptera</v>
      </c>
      <c r="P386" t="str">
        <f>VLOOKUP($D386,metadata!$B$2:$S$451,13,FALSE)</f>
        <v>Rennes</v>
      </c>
      <c r="Q386">
        <f>VLOOKUP($D386,metadata!$B$2:$S$451,14,FALSE)</f>
        <v>48.114167000000002</v>
      </c>
      <c r="R386">
        <f>VLOOKUP($D386,metadata!$B$2:$S$451,15,FALSE)</f>
        <v>-1.680833</v>
      </c>
      <c r="S386" t="str">
        <f>VLOOKUP($D386,metadata!$B$2:$S$451,16,FALSE)</f>
        <v>NA</v>
      </c>
      <c r="T386" t="str">
        <f>VLOOKUP($D386,metadata!$B$2:$S$451,17,FALSE)</f>
        <v/>
      </c>
      <c r="U386" t="str">
        <f>VLOOKUP($D386,metadata!$B$2:$S$451,18,FALSE)</f>
        <v/>
      </c>
      <c r="V386">
        <f>VLOOKUP($D386,metadata!$B$2:$Z$451,19,FALSE)</f>
        <v>174</v>
      </c>
      <c r="W386" t="str">
        <f>VLOOKUP($D386,metadata!$B$2:$Z$451,20,FALSE)</f>
        <v>acc</v>
      </c>
      <c r="X386" t="str">
        <f>VLOOKUP($D386,metadata!$B$2:$Z$451,21,FALSE)</f>
        <v/>
      </c>
      <c r="Y386" t="str">
        <f>VLOOKUP($D386,metadata!$B$2:$Z$451,22,FALSE)</f>
        <v>t3</v>
      </c>
      <c r="Z386" t="str">
        <f>VLOOKUP($D386,metadata!$B$2:$Z$451,23,FALSE)</f>
        <v/>
      </c>
      <c r="AA386" t="str">
        <f>VLOOKUP($D386,metadata!$B$2:$Z$451,24,FALSE)</f>
        <v/>
      </c>
      <c r="AB386" t="str">
        <f>VLOOKUP($D386,metadata!$B$2:$Z$451,25,FALSE)</f>
        <v/>
      </c>
      <c r="AC386">
        <v>78.7</v>
      </c>
      <c r="AD386">
        <v>16</v>
      </c>
      <c r="AE386">
        <v>61</v>
      </c>
      <c r="AF386">
        <f t="shared" si="11"/>
        <v>61</v>
      </c>
    </row>
    <row r="387" spans="1:32" x14ac:dyDescent="0.3">
      <c r="A387">
        <f>A386+metadata!J386</f>
        <v>2167</v>
      </c>
      <c r="B387" t="str">
        <f>metadata!B387</f>
        <v>53-Lahti1</v>
      </c>
      <c r="C387">
        <v>386</v>
      </c>
      <c r="D387" s="4" t="str">
        <f t="shared" ref="D387:D450" si="12">VLOOKUP(C387,$A$1:$B$451,2)</f>
        <v>3-Chambery</v>
      </c>
      <c r="E387" t="str">
        <f>VLOOKUP($D387,metadata!$B$2:$S$451,2,FALSE)</f>
        <v>BUES, R; TOUBON, JF; POITOUT, HS</v>
      </c>
      <c r="F387" t="str">
        <f>VLOOKUP($D387,metadata!$B$2:$S$451,3,FALSE)</f>
        <v>ECOPHYSIOLOGICAL AND ENZYMATIC VARIABILITY OF CYDIA-POMONELLA L ACCORDING TO GEOGRAPHICAL ORIGIN AND HOST-PLANT</v>
      </c>
      <c r="G387" t="str">
        <f>VLOOKUP($D387,metadata!$B$2:$S$451,4,FALSE)</f>
        <v>10.1051/agro:19950306</v>
      </c>
      <c r="H387" t="str">
        <f>VLOOKUP($D387,metadata!$B$2:$S$451,5,FALSE)</f>
        <v>y</v>
      </c>
      <c r="I387" t="str">
        <f>VLOOKUP($D387,metadata!$B$2:$S$451,6,FALSE)</f>
        <v>a</v>
      </c>
      <c r="J387" t="str">
        <f>VLOOKUP($D387,metadata!$B$2:$S$451,7,FALSE)</f>
        <v>i</v>
      </c>
      <c r="K387">
        <f>VLOOKUP($D387,metadata!$B$2:$S$451,8,FALSE)</f>
        <v>7</v>
      </c>
      <c r="L387">
        <f>VLOOKUP($D387,metadata!$B$2:$S$451,9,FALSE)</f>
        <v>3</v>
      </c>
      <c r="M387" t="str">
        <f>VLOOKUP($D387,metadata!$B$2:$S$451,10,FALSE)</f>
        <v/>
      </c>
      <c r="N387" t="str">
        <f>VLOOKUP($D387,metadata!$B$2:$S$451,11,FALSE)</f>
        <v xml:space="preserve">Cydia pomonella </v>
      </c>
      <c r="O387" t="str">
        <f>VLOOKUP($D387,metadata!$B$2:$S$451,12,FALSE)</f>
        <v>lepidoptera</v>
      </c>
      <c r="P387" t="str">
        <f>VLOOKUP($D387,metadata!$B$2:$S$451,13,FALSE)</f>
        <v>Chambery</v>
      </c>
      <c r="Q387">
        <f>VLOOKUP($D387,metadata!$B$2:$S$451,14,FALSE)</f>
        <v>45.566389000000001</v>
      </c>
      <c r="R387">
        <f>VLOOKUP($D387,metadata!$B$2:$S$451,15,FALSE)</f>
        <v>5.920833</v>
      </c>
      <c r="S387" t="str">
        <f>VLOOKUP($D387,metadata!$B$2:$S$451,16,FALSE)</f>
        <v>NA</v>
      </c>
      <c r="T387" t="str">
        <f>VLOOKUP($D387,metadata!$B$2:$S$451,17,FALSE)</f>
        <v/>
      </c>
      <c r="U387" t="str">
        <f>VLOOKUP($D387,metadata!$B$2:$S$451,18,FALSE)</f>
        <v/>
      </c>
      <c r="V387">
        <f>VLOOKUP($D387,metadata!$B$2:$Z$451,19,FALSE)</f>
        <v>213</v>
      </c>
      <c r="W387" t="str">
        <f>VLOOKUP($D387,metadata!$B$2:$Z$451,20,FALSE)</f>
        <v>acc</v>
      </c>
      <c r="X387" t="str">
        <f>VLOOKUP($D387,metadata!$B$2:$Z$451,21,FALSE)</f>
        <v/>
      </c>
      <c r="Y387" t="str">
        <f>VLOOKUP($D387,metadata!$B$2:$Z$451,22,FALSE)</f>
        <v>t3</v>
      </c>
      <c r="Z387" t="str">
        <f>VLOOKUP($D387,metadata!$B$2:$Z$451,23,FALSE)</f>
        <v/>
      </c>
      <c r="AA387" t="str">
        <f>VLOOKUP($D387,metadata!$B$2:$Z$451,24,FALSE)</f>
        <v/>
      </c>
      <c r="AB387" t="str">
        <f>VLOOKUP($D387,metadata!$B$2:$Z$451,25,FALSE)</f>
        <v/>
      </c>
      <c r="AC387">
        <v>100</v>
      </c>
      <c r="AD387">
        <v>15</v>
      </c>
      <c r="AE387">
        <v>65</v>
      </c>
      <c r="AF387">
        <f t="shared" ref="AF387:AF450" si="13">IF(AE387="","NA",AE387)</f>
        <v>65</v>
      </c>
    </row>
    <row r="388" spans="1:32" x14ac:dyDescent="0.3">
      <c r="A388">
        <f>A387+metadata!J387</f>
        <v>2172</v>
      </c>
      <c r="B388" t="str">
        <f>metadata!B388</f>
        <v>53-Lahti2</v>
      </c>
      <c r="C388">
        <v>387</v>
      </c>
      <c r="D388" s="4" t="str">
        <f t="shared" si="12"/>
        <v>3-Chambery</v>
      </c>
      <c r="E388" t="str">
        <f>VLOOKUP($D388,metadata!$B$2:$S$451,2,FALSE)</f>
        <v>BUES, R; TOUBON, JF; POITOUT, HS</v>
      </c>
      <c r="F388" t="str">
        <f>VLOOKUP($D388,metadata!$B$2:$S$451,3,FALSE)</f>
        <v>ECOPHYSIOLOGICAL AND ENZYMATIC VARIABILITY OF CYDIA-POMONELLA L ACCORDING TO GEOGRAPHICAL ORIGIN AND HOST-PLANT</v>
      </c>
      <c r="G388" t="str">
        <f>VLOOKUP($D388,metadata!$B$2:$S$451,4,FALSE)</f>
        <v>10.1051/agro:19950306</v>
      </c>
      <c r="H388" t="str">
        <f>VLOOKUP($D388,metadata!$B$2:$S$451,5,FALSE)</f>
        <v>y</v>
      </c>
      <c r="I388" t="str">
        <f>VLOOKUP($D388,metadata!$B$2:$S$451,6,FALSE)</f>
        <v>a</v>
      </c>
      <c r="J388" t="str">
        <f>VLOOKUP($D388,metadata!$B$2:$S$451,7,FALSE)</f>
        <v>i</v>
      </c>
      <c r="K388">
        <f>VLOOKUP($D388,metadata!$B$2:$S$451,8,FALSE)</f>
        <v>7</v>
      </c>
      <c r="L388">
        <f>VLOOKUP($D388,metadata!$B$2:$S$451,9,FALSE)</f>
        <v>3</v>
      </c>
      <c r="M388" t="str">
        <f>VLOOKUP($D388,metadata!$B$2:$S$451,10,FALSE)</f>
        <v/>
      </c>
      <c r="N388" t="str">
        <f>VLOOKUP($D388,metadata!$B$2:$S$451,11,FALSE)</f>
        <v xml:space="preserve">Cydia pomonella </v>
      </c>
      <c r="O388" t="str">
        <f>VLOOKUP($D388,metadata!$B$2:$S$451,12,FALSE)</f>
        <v>lepidoptera</v>
      </c>
      <c r="P388" t="str">
        <f>VLOOKUP($D388,metadata!$B$2:$S$451,13,FALSE)</f>
        <v>Chambery</v>
      </c>
      <c r="Q388">
        <f>VLOOKUP($D388,metadata!$B$2:$S$451,14,FALSE)</f>
        <v>45.566389000000001</v>
      </c>
      <c r="R388">
        <f>VLOOKUP($D388,metadata!$B$2:$S$451,15,FALSE)</f>
        <v>5.920833</v>
      </c>
      <c r="S388" t="str">
        <f>VLOOKUP($D388,metadata!$B$2:$S$451,16,FALSE)</f>
        <v>NA</v>
      </c>
      <c r="T388" t="str">
        <f>VLOOKUP($D388,metadata!$B$2:$S$451,17,FALSE)</f>
        <v/>
      </c>
      <c r="U388" t="str">
        <f>VLOOKUP($D388,metadata!$B$2:$S$451,18,FALSE)</f>
        <v/>
      </c>
      <c r="V388">
        <f>VLOOKUP($D388,metadata!$B$2:$Z$451,19,FALSE)</f>
        <v>213</v>
      </c>
      <c r="W388" t="str">
        <f>VLOOKUP($D388,metadata!$B$2:$Z$451,20,FALSE)</f>
        <v>acc</v>
      </c>
      <c r="X388" t="str">
        <f>VLOOKUP($D388,metadata!$B$2:$Z$451,21,FALSE)</f>
        <v/>
      </c>
      <c r="Y388" t="str">
        <f>VLOOKUP($D388,metadata!$B$2:$Z$451,22,FALSE)</f>
        <v>t3</v>
      </c>
      <c r="Z388" t="str">
        <f>VLOOKUP($D388,metadata!$B$2:$Z$451,23,FALSE)</f>
        <v/>
      </c>
      <c r="AA388" t="str">
        <f>VLOOKUP($D388,metadata!$B$2:$Z$451,24,FALSE)</f>
        <v/>
      </c>
      <c r="AB388" t="str">
        <f>VLOOKUP($D388,metadata!$B$2:$Z$451,25,FALSE)</f>
        <v/>
      </c>
      <c r="AC388">
        <v>83.8</v>
      </c>
      <c r="AD388">
        <v>15.5</v>
      </c>
      <c r="AE388">
        <v>68</v>
      </c>
      <c r="AF388">
        <f t="shared" si="13"/>
        <v>68</v>
      </c>
    </row>
    <row r="389" spans="1:32" x14ac:dyDescent="0.3">
      <c r="A389">
        <f>A388+metadata!J388</f>
        <v>2177</v>
      </c>
      <c r="B389" t="str">
        <f>metadata!B389</f>
        <v>53-Lahti3</v>
      </c>
      <c r="C389">
        <v>388</v>
      </c>
      <c r="D389" s="4" t="str">
        <f t="shared" si="12"/>
        <v>3-Chambery</v>
      </c>
      <c r="E389" t="str">
        <f>VLOOKUP($D389,metadata!$B$2:$S$451,2,FALSE)</f>
        <v>BUES, R; TOUBON, JF; POITOUT, HS</v>
      </c>
      <c r="F389" t="str">
        <f>VLOOKUP($D389,metadata!$B$2:$S$451,3,FALSE)</f>
        <v>ECOPHYSIOLOGICAL AND ENZYMATIC VARIABILITY OF CYDIA-POMONELLA L ACCORDING TO GEOGRAPHICAL ORIGIN AND HOST-PLANT</v>
      </c>
      <c r="G389" t="str">
        <f>VLOOKUP($D389,metadata!$B$2:$S$451,4,FALSE)</f>
        <v>10.1051/agro:19950306</v>
      </c>
      <c r="H389" t="str">
        <f>VLOOKUP($D389,metadata!$B$2:$S$451,5,FALSE)</f>
        <v>y</v>
      </c>
      <c r="I389" t="str">
        <f>VLOOKUP($D389,metadata!$B$2:$S$451,6,FALSE)</f>
        <v>a</v>
      </c>
      <c r="J389" t="str">
        <f>VLOOKUP($D389,metadata!$B$2:$S$451,7,FALSE)</f>
        <v>i</v>
      </c>
      <c r="K389">
        <f>VLOOKUP($D389,metadata!$B$2:$S$451,8,FALSE)</f>
        <v>7</v>
      </c>
      <c r="L389">
        <f>VLOOKUP($D389,metadata!$B$2:$S$451,9,FALSE)</f>
        <v>3</v>
      </c>
      <c r="M389" t="str">
        <f>VLOOKUP($D389,metadata!$B$2:$S$451,10,FALSE)</f>
        <v/>
      </c>
      <c r="N389" t="str">
        <f>VLOOKUP($D389,metadata!$B$2:$S$451,11,FALSE)</f>
        <v xml:space="preserve">Cydia pomonella </v>
      </c>
      <c r="O389" t="str">
        <f>VLOOKUP($D389,metadata!$B$2:$S$451,12,FALSE)</f>
        <v>lepidoptera</v>
      </c>
      <c r="P389" t="str">
        <f>VLOOKUP($D389,metadata!$B$2:$S$451,13,FALSE)</f>
        <v>Chambery</v>
      </c>
      <c r="Q389">
        <f>VLOOKUP($D389,metadata!$B$2:$S$451,14,FALSE)</f>
        <v>45.566389000000001</v>
      </c>
      <c r="R389">
        <f>VLOOKUP($D389,metadata!$B$2:$S$451,15,FALSE)</f>
        <v>5.920833</v>
      </c>
      <c r="S389" t="str">
        <f>VLOOKUP($D389,metadata!$B$2:$S$451,16,FALSE)</f>
        <v>NA</v>
      </c>
      <c r="T389" t="str">
        <f>VLOOKUP($D389,metadata!$B$2:$S$451,17,FALSE)</f>
        <v/>
      </c>
      <c r="U389" t="str">
        <f>VLOOKUP($D389,metadata!$B$2:$S$451,18,FALSE)</f>
        <v/>
      </c>
      <c r="V389">
        <f>VLOOKUP($D389,metadata!$B$2:$Z$451,19,FALSE)</f>
        <v>213</v>
      </c>
      <c r="W389" t="str">
        <f>VLOOKUP($D389,metadata!$B$2:$Z$451,20,FALSE)</f>
        <v>acc</v>
      </c>
      <c r="X389" t="str">
        <f>VLOOKUP($D389,metadata!$B$2:$Z$451,21,FALSE)</f>
        <v/>
      </c>
      <c r="Y389" t="str">
        <f>VLOOKUP($D389,metadata!$B$2:$Z$451,22,FALSE)</f>
        <v>t3</v>
      </c>
      <c r="Z389" t="str">
        <f>VLOOKUP($D389,metadata!$B$2:$Z$451,23,FALSE)</f>
        <v/>
      </c>
      <c r="AA389" t="str">
        <f>VLOOKUP($D389,metadata!$B$2:$Z$451,24,FALSE)</f>
        <v/>
      </c>
      <c r="AB389" t="str">
        <f>VLOOKUP($D389,metadata!$B$2:$Z$451,25,FALSE)</f>
        <v/>
      </c>
      <c r="AC389">
        <v>62.5</v>
      </c>
      <c r="AD389">
        <v>16</v>
      </c>
      <c r="AE389">
        <v>80</v>
      </c>
      <c r="AF389">
        <f t="shared" si="13"/>
        <v>80</v>
      </c>
    </row>
    <row r="390" spans="1:32" x14ac:dyDescent="0.3">
      <c r="A390">
        <f>A389+metadata!J389</f>
        <v>2181</v>
      </c>
      <c r="B390" t="str">
        <f>metadata!B390</f>
        <v>53-Lahti4</v>
      </c>
      <c r="C390">
        <v>389</v>
      </c>
      <c r="D390" s="4" t="str">
        <f t="shared" si="12"/>
        <v>5-Guangzhou</v>
      </c>
      <c r="E390" t="str">
        <f>VLOOKUP($D390,metadata!$B$2:$S$451,2,FALSE)</f>
        <v>Chen, YS; Chen, C; He, HM; Xia, QW; Xue, FS</v>
      </c>
      <c r="F390" t="str">
        <f>VLOOKUP($D390,metadata!$B$2:$S$451,3,FALSE)</f>
        <v>Geographic variation in diapause induction and termination of the cotton bollworm, Helicoverpa armigera Hubner (Lepidoptera: Noctuidae)</v>
      </c>
      <c r="G390" t="str">
        <f>VLOOKUP($D390,metadata!$B$2:$S$451,4,FALSE)</f>
        <v>10.1016/j.jinsphys.2013.06.002</v>
      </c>
      <c r="H390" t="str">
        <f>VLOOKUP($D390,metadata!$B$2:$S$451,5,FALSE)</f>
        <v>y</v>
      </c>
      <c r="I390" t="str">
        <f>VLOOKUP($D390,metadata!$B$2:$S$451,6,FALSE)</f>
        <v>a</v>
      </c>
      <c r="J390" t="str">
        <f>VLOOKUP($D390,metadata!$B$2:$S$451,7,FALSE)</f>
        <v>i</v>
      </c>
      <c r="K390">
        <f>VLOOKUP($D390,metadata!$B$2:$S$451,8,FALSE)</f>
        <v>5</v>
      </c>
      <c r="L390">
        <f>VLOOKUP($D390,metadata!$B$2:$S$451,9,FALSE)</f>
        <v>6</v>
      </c>
      <c r="M390" t="str">
        <f>VLOOKUP($D390,metadata!$B$2:$S$451,10,FALSE)</f>
        <v/>
      </c>
      <c r="N390" t="str">
        <f>VLOOKUP($D390,metadata!$B$2:$S$451,11,FALSE)</f>
        <v>Helicoverpa armigera</v>
      </c>
      <c r="O390" t="str">
        <f>VLOOKUP($D390,metadata!$B$2:$S$451,12,FALSE)</f>
        <v>lepidoptera</v>
      </c>
      <c r="P390" t="str">
        <f>VLOOKUP($D390,metadata!$B$2:$S$451,13,FALSE)</f>
        <v>Guangzhou</v>
      </c>
      <c r="Q390">
        <f>VLOOKUP($D390,metadata!$B$2:$S$451,14,FALSE)</f>
        <v>23.08</v>
      </c>
      <c r="R390">
        <f>VLOOKUP($D390,metadata!$B$2:$S$451,15,FALSE)</f>
        <v>113.14</v>
      </c>
      <c r="S390">
        <f>VLOOKUP($D390,metadata!$B$2:$S$451,16,FALSE)</f>
        <v>0.01</v>
      </c>
      <c r="T390" t="str">
        <f>VLOOKUP($D390,metadata!$B$2:$S$451,17,FALSE)</f>
        <v/>
      </c>
      <c r="U390" t="str">
        <f>VLOOKUP($D390,metadata!$B$2:$S$451,18,FALSE)</f>
        <v/>
      </c>
      <c r="V390">
        <f>VLOOKUP($D390,metadata!$B$2:$Z$451,19,FALSE)</f>
        <v>71.5</v>
      </c>
      <c r="W390" t="str">
        <f>VLOOKUP($D390,metadata!$B$2:$Z$451,20,FALSE)</f>
        <v>global average</v>
      </c>
      <c r="X390" t="str">
        <f>VLOOKUP($D390,metadata!$B$2:$Z$451,21,FALSE)</f>
        <v/>
      </c>
      <c r="Y390">
        <f>VLOOKUP($D390,metadata!$B$2:$Z$451,22,FALSE)</f>
        <v>5</v>
      </c>
      <c r="Z390" t="str">
        <f>VLOOKUP($D390,metadata!$B$2:$Z$451,23,FALSE)</f>
        <v/>
      </c>
      <c r="AA390" t="str">
        <f>VLOOKUP($D390,metadata!$B$2:$Z$451,24,FALSE)</f>
        <v>pupal</v>
      </c>
      <c r="AB390" t="str">
        <f>VLOOKUP($D390,metadata!$B$2:$Z$451,25,FALSE)</f>
        <v/>
      </c>
      <c r="AC390">
        <v>11.0040716220765</v>
      </c>
      <c r="AD390">
        <v>0.131232333595178</v>
      </c>
      <c r="AF390" t="str">
        <f t="shared" si="13"/>
        <v>NA</v>
      </c>
    </row>
    <row r="391" spans="1:32" x14ac:dyDescent="0.3">
      <c r="A391">
        <f>A390+metadata!J390</f>
        <v>2186</v>
      </c>
      <c r="B391" t="str">
        <f>metadata!B391</f>
        <v>54-Asahikawa</v>
      </c>
      <c r="C391">
        <v>390</v>
      </c>
      <c r="D391" s="4" t="str">
        <f t="shared" si="12"/>
        <v>5-Guangzhou</v>
      </c>
      <c r="E391" t="str">
        <f>VLOOKUP($D391,metadata!$B$2:$S$451,2,FALSE)</f>
        <v>Chen, YS; Chen, C; He, HM; Xia, QW; Xue, FS</v>
      </c>
      <c r="F391" t="str">
        <f>VLOOKUP($D391,metadata!$B$2:$S$451,3,FALSE)</f>
        <v>Geographic variation in diapause induction and termination of the cotton bollworm, Helicoverpa armigera Hubner (Lepidoptera: Noctuidae)</v>
      </c>
      <c r="G391" t="str">
        <f>VLOOKUP($D391,metadata!$B$2:$S$451,4,FALSE)</f>
        <v>10.1016/j.jinsphys.2013.06.002</v>
      </c>
      <c r="H391" t="str">
        <f>VLOOKUP($D391,metadata!$B$2:$S$451,5,FALSE)</f>
        <v>y</v>
      </c>
      <c r="I391" t="str">
        <f>VLOOKUP($D391,metadata!$B$2:$S$451,6,FALSE)</f>
        <v>a</v>
      </c>
      <c r="J391" t="str">
        <f>VLOOKUP($D391,metadata!$B$2:$S$451,7,FALSE)</f>
        <v>i</v>
      </c>
      <c r="K391">
        <f>VLOOKUP($D391,metadata!$B$2:$S$451,8,FALSE)</f>
        <v>5</v>
      </c>
      <c r="L391">
        <f>VLOOKUP($D391,metadata!$B$2:$S$451,9,FALSE)</f>
        <v>6</v>
      </c>
      <c r="M391" t="str">
        <f>VLOOKUP($D391,metadata!$B$2:$S$451,10,FALSE)</f>
        <v/>
      </c>
      <c r="N391" t="str">
        <f>VLOOKUP($D391,metadata!$B$2:$S$451,11,FALSE)</f>
        <v>Helicoverpa armigera</v>
      </c>
      <c r="O391" t="str">
        <f>VLOOKUP($D391,metadata!$B$2:$S$451,12,FALSE)</f>
        <v>lepidoptera</v>
      </c>
      <c r="P391" t="str">
        <f>VLOOKUP($D391,metadata!$B$2:$S$451,13,FALSE)</f>
        <v>Guangzhou</v>
      </c>
      <c r="Q391">
        <f>VLOOKUP($D391,metadata!$B$2:$S$451,14,FALSE)</f>
        <v>23.08</v>
      </c>
      <c r="R391">
        <f>VLOOKUP($D391,metadata!$B$2:$S$451,15,FALSE)</f>
        <v>113.14</v>
      </c>
      <c r="S391">
        <f>VLOOKUP($D391,metadata!$B$2:$S$451,16,FALSE)</f>
        <v>0.01</v>
      </c>
      <c r="T391" t="str">
        <f>VLOOKUP($D391,metadata!$B$2:$S$451,17,FALSE)</f>
        <v/>
      </c>
      <c r="U391" t="str">
        <f>VLOOKUP($D391,metadata!$B$2:$S$451,18,FALSE)</f>
        <v/>
      </c>
      <c r="V391">
        <f>VLOOKUP($D391,metadata!$B$2:$Z$451,19,FALSE)</f>
        <v>71.5</v>
      </c>
      <c r="W391" t="str">
        <f>VLOOKUP($D391,metadata!$B$2:$Z$451,20,FALSE)</f>
        <v>global average</v>
      </c>
      <c r="X391" t="str">
        <f>VLOOKUP($D391,metadata!$B$2:$Z$451,21,FALSE)</f>
        <v/>
      </c>
      <c r="Y391">
        <f>VLOOKUP($D391,metadata!$B$2:$Z$451,22,FALSE)</f>
        <v>5</v>
      </c>
      <c r="Z391" t="str">
        <f>VLOOKUP($D391,metadata!$B$2:$Z$451,23,FALSE)</f>
        <v/>
      </c>
      <c r="AA391" t="str">
        <f>VLOOKUP($D391,metadata!$B$2:$Z$451,24,FALSE)</f>
        <v>pupal</v>
      </c>
      <c r="AB391" t="str">
        <f>VLOOKUP($D391,metadata!$B$2:$Z$451,25,FALSE)</f>
        <v/>
      </c>
      <c r="AC391">
        <v>12.008976804578101</v>
      </c>
      <c r="AD391">
        <v>26.954993080379801</v>
      </c>
      <c r="AF391" t="str">
        <f t="shared" si="13"/>
        <v>NA</v>
      </c>
    </row>
    <row r="392" spans="1:32" x14ac:dyDescent="0.3">
      <c r="A392">
        <f>A391+metadata!J391</f>
        <v>2190</v>
      </c>
      <c r="B392" t="str">
        <f>metadata!B392</f>
        <v>54-Suzaka</v>
      </c>
      <c r="C392">
        <v>391</v>
      </c>
      <c r="D392" s="4" t="str">
        <f t="shared" si="12"/>
        <v>5-Guangzhou</v>
      </c>
      <c r="E392" t="str">
        <f>VLOOKUP($D392,metadata!$B$2:$S$451,2,FALSE)</f>
        <v>Chen, YS; Chen, C; He, HM; Xia, QW; Xue, FS</v>
      </c>
      <c r="F392" t="str">
        <f>VLOOKUP($D392,metadata!$B$2:$S$451,3,FALSE)</f>
        <v>Geographic variation in diapause induction and termination of the cotton bollworm, Helicoverpa armigera Hubner (Lepidoptera: Noctuidae)</v>
      </c>
      <c r="G392" t="str">
        <f>VLOOKUP($D392,metadata!$B$2:$S$451,4,FALSE)</f>
        <v>10.1016/j.jinsphys.2013.06.002</v>
      </c>
      <c r="H392" t="str">
        <f>VLOOKUP($D392,metadata!$B$2:$S$451,5,FALSE)</f>
        <v>y</v>
      </c>
      <c r="I392" t="str">
        <f>VLOOKUP($D392,metadata!$B$2:$S$451,6,FALSE)</f>
        <v>a</v>
      </c>
      <c r="J392" t="str">
        <f>VLOOKUP($D392,metadata!$B$2:$S$451,7,FALSE)</f>
        <v>i</v>
      </c>
      <c r="K392">
        <f>VLOOKUP($D392,metadata!$B$2:$S$451,8,FALSE)</f>
        <v>5</v>
      </c>
      <c r="L392">
        <f>VLOOKUP($D392,metadata!$B$2:$S$451,9,FALSE)</f>
        <v>6</v>
      </c>
      <c r="M392" t="str">
        <f>VLOOKUP($D392,metadata!$B$2:$S$451,10,FALSE)</f>
        <v/>
      </c>
      <c r="N392" t="str">
        <f>VLOOKUP($D392,metadata!$B$2:$S$451,11,FALSE)</f>
        <v>Helicoverpa armigera</v>
      </c>
      <c r="O392" t="str">
        <f>VLOOKUP($D392,metadata!$B$2:$S$451,12,FALSE)</f>
        <v>lepidoptera</v>
      </c>
      <c r="P392" t="str">
        <f>VLOOKUP($D392,metadata!$B$2:$S$451,13,FALSE)</f>
        <v>Guangzhou</v>
      </c>
      <c r="Q392">
        <f>VLOOKUP($D392,metadata!$B$2:$S$451,14,FALSE)</f>
        <v>23.08</v>
      </c>
      <c r="R392">
        <f>VLOOKUP($D392,metadata!$B$2:$S$451,15,FALSE)</f>
        <v>113.14</v>
      </c>
      <c r="S392">
        <f>VLOOKUP($D392,metadata!$B$2:$S$451,16,FALSE)</f>
        <v>0.01</v>
      </c>
      <c r="T392" t="str">
        <f>VLOOKUP($D392,metadata!$B$2:$S$451,17,FALSE)</f>
        <v/>
      </c>
      <c r="U392" t="str">
        <f>VLOOKUP($D392,metadata!$B$2:$S$451,18,FALSE)</f>
        <v/>
      </c>
      <c r="V392">
        <f>VLOOKUP($D392,metadata!$B$2:$Z$451,19,FALSE)</f>
        <v>71.5</v>
      </c>
      <c r="W392" t="str">
        <f>VLOOKUP($D392,metadata!$B$2:$Z$451,20,FALSE)</f>
        <v>global average</v>
      </c>
      <c r="X392" t="str">
        <f>VLOOKUP($D392,metadata!$B$2:$Z$451,21,FALSE)</f>
        <v/>
      </c>
      <c r="Y392">
        <f>VLOOKUP($D392,metadata!$B$2:$Z$451,22,FALSE)</f>
        <v>5</v>
      </c>
      <c r="Z392" t="str">
        <f>VLOOKUP($D392,metadata!$B$2:$Z$451,23,FALSE)</f>
        <v/>
      </c>
      <c r="AA392" t="str">
        <f>VLOOKUP($D392,metadata!$B$2:$Z$451,24,FALSE)</f>
        <v>pupal</v>
      </c>
      <c r="AB392" t="str">
        <f>VLOOKUP($D392,metadata!$B$2:$Z$451,25,FALSE)</f>
        <v/>
      </c>
      <c r="AC392">
        <v>13.005834922975801</v>
      </c>
      <c r="AD392">
        <v>21.233455695728999</v>
      </c>
      <c r="AF392" t="str">
        <f t="shared" si="13"/>
        <v>NA</v>
      </c>
    </row>
    <row r="393" spans="1:32" x14ac:dyDescent="0.3">
      <c r="A393">
        <f>A392+metadata!J392</f>
        <v>2194</v>
      </c>
      <c r="B393" t="str">
        <f>metadata!B393</f>
        <v>54-Hamamatsu</v>
      </c>
      <c r="C393">
        <v>392</v>
      </c>
      <c r="D393" s="4" t="str">
        <f t="shared" si="12"/>
        <v>5-Guangzhou</v>
      </c>
      <c r="E393" t="str">
        <f>VLOOKUP($D393,metadata!$B$2:$S$451,2,FALSE)</f>
        <v>Chen, YS; Chen, C; He, HM; Xia, QW; Xue, FS</v>
      </c>
      <c r="F393" t="str">
        <f>VLOOKUP($D393,metadata!$B$2:$S$451,3,FALSE)</f>
        <v>Geographic variation in diapause induction and termination of the cotton bollworm, Helicoverpa armigera Hubner (Lepidoptera: Noctuidae)</v>
      </c>
      <c r="G393" t="str">
        <f>VLOOKUP($D393,metadata!$B$2:$S$451,4,FALSE)</f>
        <v>10.1016/j.jinsphys.2013.06.002</v>
      </c>
      <c r="H393" t="str">
        <f>VLOOKUP($D393,metadata!$B$2:$S$451,5,FALSE)</f>
        <v>y</v>
      </c>
      <c r="I393" t="str">
        <f>VLOOKUP($D393,metadata!$B$2:$S$451,6,FALSE)</f>
        <v>a</v>
      </c>
      <c r="J393" t="str">
        <f>VLOOKUP($D393,metadata!$B$2:$S$451,7,FALSE)</f>
        <v>i</v>
      </c>
      <c r="K393">
        <f>VLOOKUP($D393,metadata!$B$2:$S$451,8,FALSE)</f>
        <v>5</v>
      </c>
      <c r="L393">
        <f>VLOOKUP($D393,metadata!$B$2:$S$451,9,FALSE)</f>
        <v>6</v>
      </c>
      <c r="M393" t="str">
        <f>VLOOKUP($D393,metadata!$B$2:$S$451,10,FALSE)</f>
        <v/>
      </c>
      <c r="N393" t="str">
        <f>VLOOKUP($D393,metadata!$B$2:$S$451,11,FALSE)</f>
        <v>Helicoverpa armigera</v>
      </c>
      <c r="O393" t="str">
        <f>VLOOKUP($D393,metadata!$B$2:$S$451,12,FALSE)</f>
        <v>lepidoptera</v>
      </c>
      <c r="P393" t="str">
        <f>VLOOKUP($D393,metadata!$B$2:$S$451,13,FALSE)</f>
        <v>Guangzhou</v>
      </c>
      <c r="Q393">
        <f>VLOOKUP($D393,metadata!$B$2:$S$451,14,FALSE)</f>
        <v>23.08</v>
      </c>
      <c r="R393">
        <f>VLOOKUP($D393,metadata!$B$2:$S$451,15,FALSE)</f>
        <v>113.14</v>
      </c>
      <c r="S393">
        <f>VLOOKUP($D393,metadata!$B$2:$S$451,16,FALSE)</f>
        <v>0.01</v>
      </c>
      <c r="T393" t="str">
        <f>VLOOKUP($D393,metadata!$B$2:$S$451,17,FALSE)</f>
        <v/>
      </c>
      <c r="U393" t="str">
        <f>VLOOKUP($D393,metadata!$B$2:$S$451,18,FALSE)</f>
        <v/>
      </c>
      <c r="V393">
        <f>VLOOKUP($D393,metadata!$B$2:$Z$451,19,FALSE)</f>
        <v>71.5</v>
      </c>
      <c r="W393" t="str">
        <f>VLOOKUP($D393,metadata!$B$2:$Z$451,20,FALSE)</f>
        <v>global average</v>
      </c>
      <c r="X393" t="str">
        <f>VLOOKUP($D393,metadata!$B$2:$Z$451,21,FALSE)</f>
        <v/>
      </c>
      <c r="Y393">
        <f>VLOOKUP($D393,metadata!$B$2:$Z$451,22,FALSE)</f>
        <v>5</v>
      </c>
      <c r="Z393" t="str">
        <f>VLOOKUP($D393,metadata!$B$2:$Z$451,23,FALSE)</f>
        <v/>
      </c>
      <c r="AA393" t="str">
        <f>VLOOKUP($D393,metadata!$B$2:$Z$451,24,FALSE)</f>
        <v>pupal</v>
      </c>
      <c r="AB393" t="str">
        <f>VLOOKUP($D393,metadata!$B$2:$Z$451,25,FALSE)</f>
        <v/>
      </c>
      <c r="AC393">
        <v>13.9967619383485</v>
      </c>
      <c r="AD393">
        <v>0.28928821420366502</v>
      </c>
      <c r="AF393" t="str">
        <f t="shared" si="13"/>
        <v>NA</v>
      </c>
    </row>
    <row r="394" spans="1:32" x14ac:dyDescent="0.3">
      <c r="A394">
        <f>A393+metadata!J393</f>
        <v>2198</v>
      </c>
      <c r="B394" t="str">
        <f>metadata!B394</f>
        <v>54-Nimi</v>
      </c>
      <c r="C394">
        <v>393</v>
      </c>
      <c r="D394" s="4" t="str">
        <f t="shared" si="12"/>
        <v>5-Guangzhou</v>
      </c>
      <c r="E394" t="str">
        <f>VLOOKUP($D394,metadata!$B$2:$S$451,2,FALSE)</f>
        <v>Chen, YS; Chen, C; He, HM; Xia, QW; Xue, FS</v>
      </c>
      <c r="F394" t="str">
        <f>VLOOKUP($D394,metadata!$B$2:$S$451,3,FALSE)</f>
        <v>Geographic variation in diapause induction and termination of the cotton bollworm, Helicoverpa armigera Hubner (Lepidoptera: Noctuidae)</v>
      </c>
      <c r="G394" t="str">
        <f>VLOOKUP($D394,metadata!$B$2:$S$451,4,FALSE)</f>
        <v>10.1016/j.jinsphys.2013.06.002</v>
      </c>
      <c r="H394" t="str">
        <f>VLOOKUP($D394,metadata!$B$2:$S$451,5,FALSE)</f>
        <v>y</v>
      </c>
      <c r="I394" t="str">
        <f>VLOOKUP($D394,metadata!$B$2:$S$451,6,FALSE)</f>
        <v>a</v>
      </c>
      <c r="J394" t="str">
        <f>VLOOKUP($D394,metadata!$B$2:$S$451,7,FALSE)</f>
        <v>i</v>
      </c>
      <c r="K394">
        <f>VLOOKUP($D394,metadata!$B$2:$S$451,8,FALSE)</f>
        <v>5</v>
      </c>
      <c r="L394">
        <f>VLOOKUP($D394,metadata!$B$2:$S$451,9,FALSE)</f>
        <v>6</v>
      </c>
      <c r="M394" t="str">
        <f>VLOOKUP($D394,metadata!$B$2:$S$451,10,FALSE)</f>
        <v/>
      </c>
      <c r="N394" t="str">
        <f>VLOOKUP($D394,metadata!$B$2:$S$451,11,FALSE)</f>
        <v>Helicoverpa armigera</v>
      </c>
      <c r="O394" t="str">
        <f>VLOOKUP($D394,metadata!$B$2:$S$451,12,FALSE)</f>
        <v>lepidoptera</v>
      </c>
      <c r="P394" t="str">
        <f>VLOOKUP($D394,metadata!$B$2:$S$451,13,FALSE)</f>
        <v>Guangzhou</v>
      </c>
      <c r="Q394">
        <f>VLOOKUP($D394,metadata!$B$2:$S$451,14,FALSE)</f>
        <v>23.08</v>
      </c>
      <c r="R394">
        <f>VLOOKUP($D394,metadata!$B$2:$S$451,15,FALSE)</f>
        <v>113.14</v>
      </c>
      <c r="S394">
        <f>VLOOKUP($D394,metadata!$B$2:$S$451,16,FALSE)</f>
        <v>0.01</v>
      </c>
      <c r="T394" t="str">
        <f>VLOOKUP($D394,metadata!$B$2:$S$451,17,FALSE)</f>
        <v/>
      </c>
      <c r="U394" t="str">
        <f>VLOOKUP($D394,metadata!$B$2:$S$451,18,FALSE)</f>
        <v/>
      </c>
      <c r="V394">
        <f>VLOOKUP($D394,metadata!$B$2:$Z$451,19,FALSE)</f>
        <v>71.5</v>
      </c>
      <c r="W394" t="str">
        <f>VLOOKUP($D394,metadata!$B$2:$Z$451,20,FALSE)</f>
        <v>global average</v>
      </c>
      <c r="X394" t="str">
        <f>VLOOKUP($D394,metadata!$B$2:$Z$451,21,FALSE)</f>
        <v/>
      </c>
      <c r="Y394">
        <f>VLOOKUP($D394,metadata!$B$2:$Z$451,22,FALSE)</f>
        <v>5</v>
      </c>
      <c r="Z394" t="str">
        <f>VLOOKUP($D394,metadata!$B$2:$Z$451,23,FALSE)</f>
        <v/>
      </c>
      <c r="AA394" t="str">
        <f>VLOOKUP($D394,metadata!$B$2:$Z$451,24,FALSE)</f>
        <v>pupal</v>
      </c>
      <c r="AB394" t="str">
        <f>VLOOKUP($D394,metadata!$B$2:$Z$451,25,FALSE)</f>
        <v/>
      </c>
      <c r="AC394">
        <v>14.9942933170895</v>
      </c>
      <c r="AD394">
        <v>7.9508840549522106E-2</v>
      </c>
      <c r="AF394" t="str">
        <f t="shared" si="13"/>
        <v>NA</v>
      </c>
    </row>
    <row r="395" spans="1:32" x14ac:dyDescent="0.3">
      <c r="A395">
        <f>A394+metadata!J394</f>
        <v>2202</v>
      </c>
      <c r="B395" t="str">
        <f>metadata!B395</f>
        <v>54-Amagi</v>
      </c>
      <c r="C395">
        <v>394</v>
      </c>
      <c r="D395" s="4" t="str">
        <f t="shared" si="12"/>
        <v>5-Guangzhou</v>
      </c>
      <c r="E395" t="str">
        <f>VLOOKUP($D395,metadata!$B$2:$S$451,2,FALSE)</f>
        <v>Chen, YS; Chen, C; He, HM; Xia, QW; Xue, FS</v>
      </c>
      <c r="F395" t="str">
        <f>VLOOKUP($D395,metadata!$B$2:$S$451,3,FALSE)</f>
        <v>Geographic variation in diapause induction and termination of the cotton bollworm, Helicoverpa armigera Hubner (Lepidoptera: Noctuidae)</v>
      </c>
      <c r="G395" t="str">
        <f>VLOOKUP($D395,metadata!$B$2:$S$451,4,FALSE)</f>
        <v>10.1016/j.jinsphys.2013.06.002</v>
      </c>
      <c r="H395" t="str">
        <f>VLOOKUP($D395,metadata!$B$2:$S$451,5,FALSE)</f>
        <v>y</v>
      </c>
      <c r="I395" t="str">
        <f>VLOOKUP($D395,metadata!$B$2:$S$451,6,FALSE)</f>
        <v>a</v>
      </c>
      <c r="J395" t="str">
        <f>VLOOKUP($D395,metadata!$B$2:$S$451,7,FALSE)</f>
        <v>i</v>
      </c>
      <c r="K395">
        <f>VLOOKUP($D395,metadata!$B$2:$S$451,8,FALSE)</f>
        <v>5</v>
      </c>
      <c r="L395">
        <f>VLOOKUP($D395,metadata!$B$2:$S$451,9,FALSE)</f>
        <v>6</v>
      </c>
      <c r="M395" t="str">
        <f>VLOOKUP($D395,metadata!$B$2:$S$451,10,FALSE)</f>
        <v/>
      </c>
      <c r="N395" t="str">
        <f>VLOOKUP($D395,metadata!$B$2:$S$451,11,FALSE)</f>
        <v>Helicoverpa armigera</v>
      </c>
      <c r="O395" t="str">
        <f>VLOOKUP($D395,metadata!$B$2:$S$451,12,FALSE)</f>
        <v>lepidoptera</v>
      </c>
      <c r="P395" t="str">
        <f>VLOOKUP($D395,metadata!$B$2:$S$451,13,FALSE)</f>
        <v>Guangzhou</v>
      </c>
      <c r="Q395">
        <f>VLOOKUP($D395,metadata!$B$2:$S$451,14,FALSE)</f>
        <v>23.08</v>
      </c>
      <c r="R395">
        <f>VLOOKUP($D395,metadata!$B$2:$S$451,15,FALSE)</f>
        <v>113.14</v>
      </c>
      <c r="S395">
        <f>VLOOKUP($D395,metadata!$B$2:$S$451,16,FALSE)</f>
        <v>0.01</v>
      </c>
      <c r="T395" t="str">
        <f>VLOOKUP($D395,metadata!$B$2:$S$451,17,FALSE)</f>
        <v/>
      </c>
      <c r="U395" t="str">
        <f>VLOOKUP($D395,metadata!$B$2:$S$451,18,FALSE)</f>
        <v/>
      </c>
      <c r="V395">
        <f>VLOOKUP($D395,metadata!$B$2:$Z$451,19,FALSE)</f>
        <v>71.5</v>
      </c>
      <c r="W395" t="str">
        <f>VLOOKUP($D395,metadata!$B$2:$Z$451,20,FALSE)</f>
        <v>global average</v>
      </c>
      <c r="X395" t="str">
        <f>VLOOKUP($D395,metadata!$B$2:$Z$451,21,FALSE)</f>
        <v/>
      </c>
      <c r="Y395">
        <f>VLOOKUP($D395,metadata!$B$2:$Z$451,22,FALSE)</f>
        <v>5</v>
      </c>
      <c r="Z395" t="str">
        <f>VLOOKUP($D395,metadata!$B$2:$Z$451,23,FALSE)</f>
        <v/>
      </c>
      <c r="AA395" t="str">
        <f>VLOOKUP($D395,metadata!$B$2:$Z$451,24,FALSE)</f>
        <v>pupal</v>
      </c>
      <c r="AB395" t="str">
        <f>VLOOKUP($D395,metadata!$B$2:$Z$451,25,FALSE)</f>
        <v/>
      </c>
      <c r="AC395">
        <v>16.0162864883061</v>
      </c>
      <c r="AD395">
        <v>0.13027053310464901</v>
      </c>
      <c r="AF395" t="str">
        <f t="shared" si="13"/>
        <v>NA</v>
      </c>
    </row>
    <row r="396" spans="1:32" x14ac:dyDescent="0.3">
      <c r="A396">
        <f>A395+metadata!J395</f>
        <v>2206</v>
      </c>
      <c r="B396" t="str">
        <f>metadata!B396</f>
        <v>55-BRU</v>
      </c>
      <c r="C396">
        <v>395</v>
      </c>
      <c r="D396" s="4" t="str">
        <f t="shared" si="12"/>
        <v>5-Yongxiu</v>
      </c>
      <c r="E396" t="str">
        <f>VLOOKUP($D396,metadata!$B$2:$S$451,2,FALSE)</f>
        <v>Chen, YS; Chen, C; He, HM; Xia, QW; Xue, FS</v>
      </c>
      <c r="F396" t="str">
        <f>VLOOKUP($D396,metadata!$B$2:$S$451,3,FALSE)</f>
        <v>Geographic variation in diapause induction and termination of the cotton bollworm, Helicoverpa armigera Hubner (Lepidoptera: Noctuidae)</v>
      </c>
      <c r="G396" t="str">
        <f>VLOOKUP($D396,metadata!$B$2:$S$451,4,FALSE)</f>
        <v>10.1016/j.jinsphys.2013.06.002</v>
      </c>
      <c r="H396" t="str">
        <f>VLOOKUP($D396,metadata!$B$2:$S$451,5,FALSE)</f>
        <v>y</v>
      </c>
      <c r="I396" t="str">
        <f>VLOOKUP($D396,metadata!$B$2:$S$451,6,FALSE)</f>
        <v>a</v>
      </c>
      <c r="J396" t="str">
        <f>VLOOKUP($D396,metadata!$B$2:$S$451,7,FALSE)</f>
        <v>i</v>
      </c>
      <c r="K396">
        <f>VLOOKUP($D396,metadata!$B$2:$S$451,8,FALSE)</f>
        <v>5</v>
      </c>
      <c r="L396">
        <f>VLOOKUP($D396,metadata!$B$2:$S$451,9,FALSE)</f>
        <v>6</v>
      </c>
      <c r="M396" t="str">
        <f>VLOOKUP($D396,metadata!$B$2:$S$451,10,FALSE)</f>
        <v/>
      </c>
      <c r="N396" t="str">
        <f>VLOOKUP($D396,metadata!$B$2:$S$451,11,FALSE)</f>
        <v>Helicoverpa armigera</v>
      </c>
      <c r="O396" t="str">
        <f>VLOOKUP($D396,metadata!$B$2:$S$451,12,FALSE)</f>
        <v>lepidoptera</v>
      </c>
      <c r="P396" t="str">
        <f>VLOOKUP($D396,metadata!$B$2:$S$451,13,FALSE)</f>
        <v>Yongxiu</v>
      </c>
      <c r="Q396">
        <f>VLOOKUP($D396,metadata!$B$2:$S$451,14,FALSE)</f>
        <v>29.04</v>
      </c>
      <c r="R396">
        <f>VLOOKUP($D396,metadata!$B$2:$S$451,15,FALSE)</f>
        <v>116.82</v>
      </c>
      <c r="S396">
        <f>VLOOKUP($D396,metadata!$B$2:$S$451,16,FALSE)</f>
        <v>0.01</v>
      </c>
      <c r="T396" t="str">
        <f>VLOOKUP($D396,metadata!$B$2:$S$451,17,FALSE)</f>
        <v/>
      </c>
      <c r="U396" t="str">
        <f>VLOOKUP($D396,metadata!$B$2:$S$451,18,FALSE)</f>
        <v/>
      </c>
      <c r="V396">
        <f>VLOOKUP($D396,metadata!$B$2:$Z$451,19,FALSE)</f>
        <v>71.5</v>
      </c>
      <c r="W396" t="str">
        <f>VLOOKUP($D396,metadata!$B$2:$Z$451,20,FALSE)</f>
        <v>global average</v>
      </c>
      <c r="X396" t="str">
        <f>VLOOKUP($D396,metadata!$B$2:$Z$451,21,FALSE)</f>
        <v/>
      </c>
      <c r="Y396">
        <f>VLOOKUP($D396,metadata!$B$2:$Z$451,22,FALSE)</f>
        <v>5</v>
      </c>
      <c r="Z396" t="str">
        <f>VLOOKUP($D396,metadata!$B$2:$Z$451,23,FALSE)</f>
        <v/>
      </c>
      <c r="AA396" t="str">
        <f>VLOOKUP($D396,metadata!$B$2:$Z$451,24,FALSE)</f>
        <v>pupal</v>
      </c>
      <c r="AB396" t="str">
        <f>VLOOKUP($D396,metadata!$B$2:$Z$451,25,FALSE)</f>
        <v/>
      </c>
      <c r="AC396">
        <v>11.008832534504499</v>
      </c>
      <c r="AD396">
        <v>72.440568744689998</v>
      </c>
      <c r="AF396" t="str">
        <f t="shared" si="13"/>
        <v>NA</v>
      </c>
    </row>
    <row r="397" spans="1:32" x14ac:dyDescent="0.3">
      <c r="A397">
        <f>A396+metadata!J396</f>
        <v>2218</v>
      </c>
      <c r="B397" t="str">
        <f>metadata!B397</f>
        <v>55-HIR</v>
      </c>
      <c r="C397">
        <v>396</v>
      </c>
      <c r="D397" s="4" t="str">
        <f t="shared" si="12"/>
        <v>5-Yongxiu</v>
      </c>
      <c r="E397" t="str">
        <f>VLOOKUP($D397,metadata!$B$2:$S$451,2,FALSE)</f>
        <v>Chen, YS; Chen, C; He, HM; Xia, QW; Xue, FS</v>
      </c>
      <c r="F397" t="str">
        <f>VLOOKUP($D397,metadata!$B$2:$S$451,3,FALSE)</f>
        <v>Geographic variation in diapause induction and termination of the cotton bollworm, Helicoverpa armigera Hubner (Lepidoptera: Noctuidae)</v>
      </c>
      <c r="G397" t="str">
        <f>VLOOKUP($D397,metadata!$B$2:$S$451,4,FALSE)</f>
        <v>10.1016/j.jinsphys.2013.06.002</v>
      </c>
      <c r="H397" t="str">
        <f>VLOOKUP($D397,metadata!$B$2:$S$451,5,FALSE)</f>
        <v>y</v>
      </c>
      <c r="I397" t="str">
        <f>VLOOKUP($D397,metadata!$B$2:$S$451,6,FALSE)</f>
        <v>a</v>
      </c>
      <c r="J397" t="str">
        <f>VLOOKUP($D397,metadata!$B$2:$S$451,7,FALSE)</f>
        <v>i</v>
      </c>
      <c r="K397">
        <f>VLOOKUP($D397,metadata!$B$2:$S$451,8,FALSE)</f>
        <v>5</v>
      </c>
      <c r="L397">
        <f>VLOOKUP($D397,metadata!$B$2:$S$451,9,FALSE)</f>
        <v>6</v>
      </c>
      <c r="M397" t="str">
        <f>VLOOKUP($D397,metadata!$B$2:$S$451,10,FALSE)</f>
        <v/>
      </c>
      <c r="N397" t="str">
        <f>VLOOKUP($D397,metadata!$B$2:$S$451,11,FALSE)</f>
        <v>Helicoverpa armigera</v>
      </c>
      <c r="O397" t="str">
        <f>VLOOKUP($D397,metadata!$B$2:$S$451,12,FALSE)</f>
        <v>lepidoptera</v>
      </c>
      <c r="P397" t="str">
        <f>VLOOKUP($D397,metadata!$B$2:$S$451,13,FALSE)</f>
        <v>Yongxiu</v>
      </c>
      <c r="Q397">
        <f>VLOOKUP($D397,metadata!$B$2:$S$451,14,FALSE)</f>
        <v>29.04</v>
      </c>
      <c r="R397">
        <f>VLOOKUP($D397,metadata!$B$2:$S$451,15,FALSE)</f>
        <v>116.82</v>
      </c>
      <c r="S397">
        <f>VLOOKUP($D397,metadata!$B$2:$S$451,16,FALSE)</f>
        <v>0.01</v>
      </c>
      <c r="T397" t="str">
        <f>VLOOKUP($D397,metadata!$B$2:$S$451,17,FALSE)</f>
        <v/>
      </c>
      <c r="U397" t="str">
        <f>VLOOKUP($D397,metadata!$B$2:$S$451,18,FALSE)</f>
        <v/>
      </c>
      <c r="V397">
        <f>VLOOKUP($D397,metadata!$B$2:$Z$451,19,FALSE)</f>
        <v>71.5</v>
      </c>
      <c r="W397" t="str">
        <f>VLOOKUP($D397,metadata!$B$2:$Z$451,20,FALSE)</f>
        <v>global average</v>
      </c>
      <c r="X397" t="str">
        <f>VLOOKUP($D397,metadata!$B$2:$Z$451,21,FALSE)</f>
        <v/>
      </c>
      <c r="Y397">
        <f>VLOOKUP($D397,metadata!$B$2:$Z$451,22,FALSE)</f>
        <v>5</v>
      </c>
      <c r="Z397" t="str">
        <f>VLOOKUP($D397,metadata!$B$2:$Z$451,23,FALSE)</f>
        <v/>
      </c>
      <c r="AA397" t="str">
        <f>VLOOKUP($D397,metadata!$B$2:$Z$451,24,FALSE)</f>
        <v>pupal</v>
      </c>
      <c r="AB397" t="str">
        <f>VLOOKUP($D397,metadata!$B$2:$Z$451,25,FALSE)</f>
        <v/>
      </c>
      <c r="AC397">
        <v>11.9947100973021</v>
      </c>
      <c r="AD397">
        <v>43.491549514023497</v>
      </c>
      <c r="AF397" t="str">
        <f t="shared" si="13"/>
        <v>NA</v>
      </c>
    </row>
    <row r="398" spans="1:32" x14ac:dyDescent="0.3">
      <c r="A398">
        <f>A397+metadata!J397</f>
        <v>2230</v>
      </c>
      <c r="B398" t="str">
        <f>metadata!B398</f>
        <v>55-JACK</v>
      </c>
      <c r="C398">
        <v>397</v>
      </c>
      <c r="D398" s="4" t="str">
        <f t="shared" si="12"/>
        <v>5-Yongxiu</v>
      </c>
      <c r="E398" t="str">
        <f>VLOOKUP($D398,metadata!$B$2:$S$451,2,FALSE)</f>
        <v>Chen, YS; Chen, C; He, HM; Xia, QW; Xue, FS</v>
      </c>
      <c r="F398" t="str">
        <f>VLOOKUP($D398,metadata!$B$2:$S$451,3,FALSE)</f>
        <v>Geographic variation in diapause induction and termination of the cotton bollworm, Helicoverpa armigera Hubner (Lepidoptera: Noctuidae)</v>
      </c>
      <c r="G398" t="str">
        <f>VLOOKUP($D398,metadata!$B$2:$S$451,4,FALSE)</f>
        <v>10.1016/j.jinsphys.2013.06.002</v>
      </c>
      <c r="H398" t="str">
        <f>VLOOKUP($D398,metadata!$B$2:$S$451,5,FALSE)</f>
        <v>y</v>
      </c>
      <c r="I398" t="str">
        <f>VLOOKUP($D398,metadata!$B$2:$S$451,6,FALSE)</f>
        <v>a</v>
      </c>
      <c r="J398" t="str">
        <f>VLOOKUP($D398,metadata!$B$2:$S$451,7,FALSE)</f>
        <v>i</v>
      </c>
      <c r="K398">
        <f>VLOOKUP($D398,metadata!$B$2:$S$451,8,FALSE)</f>
        <v>5</v>
      </c>
      <c r="L398">
        <f>VLOOKUP($D398,metadata!$B$2:$S$451,9,FALSE)</f>
        <v>6</v>
      </c>
      <c r="M398" t="str">
        <f>VLOOKUP($D398,metadata!$B$2:$S$451,10,FALSE)</f>
        <v/>
      </c>
      <c r="N398" t="str">
        <f>VLOOKUP($D398,metadata!$B$2:$S$451,11,FALSE)</f>
        <v>Helicoverpa armigera</v>
      </c>
      <c r="O398" t="str">
        <f>VLOOKUP($D398,metadata!$B$2:$S$451,12,FALSE)</f>
        <v>lepidoptera</v>
      </c>
      <c r="P398" t="str">
        <f>VLOOKUP($D398,metadata!$B$2:$S$451,13,FALSE)</f>
        <v>Yongxiu</v>
      </c>
      <c r="Q398">
        <f>VLOOKUP($D398,metadata!$B$2:$S$451,14,FALSE)</f>
        <v>29.04</v>
      </c>
      <c r="R398">
        <f>VLOOKUP($D398,metadata!$B$2:$S$451,15,FALSE)</f>
        <v>116.82</v>
      </c>
      <c r="S398">
        <f>VLOOKUP($D398,metadata!$B$2:$S$451,16,FALSE)</f>
        <v>0.01</v>
      </c>
      <c r="T398" t="str">
        <f>VLOOKUP($D398,metadata!$B$2:$S$451,17,FALSE)</f>
        <v/>
      </c>
      <c r="U398" t="str">
        <f>VLOOKUP($D398,metadata!$B$2:$S$451,18,FALSE)</f>
        <v/>
      </c>
      <c r="V398">
        <f>VLOOKUP($D398,metadata!$B$2:$Z$451,19,FALSE)</f>
        <v>71.5</v>
      </c>
      <c r="W398" t="str">
        <f>VLOOKUP($D398,metadata!$B$2:$Z$451,20,FALSE)</f>
        <v>global average</v>
      </c>
      <c r="X398" t="str">
        <f>VLOOKUP($D398,metadata!$B$2:$Z$451,21,FALSE)</f>
        <v/>
      </c>
      <c r="Y398">
        <f>VLOOKUP($D398,metadata!$B$2:$Z$451,22,FALSE)</f>
        <v>5</v>
      </c>
      <c r="Z398" t="str">
        <f>VLOOKUP($D398,metadata!$B$2:$Z$451,23,FALSE)</f>
        <v/>
      </c>
      <c r="AA398" t="str">
        <f>VLOOKUP($D398,metadata!$B$2:$Z$451,24,FALSE)</f>
        <v>pupal</v>
      </c>
      <c r="AB398" t="str">
        <f>VLOOKUP($D398,metadata!$B$2:$Z$451,25,FALSE)</f>
        <v/>
      </c>
      <c r="AC398">
        <v>13.0152926277992</v>
      </c>
      <c r="AD398">
        <v>31.993865850204902</v>
      </c>
      <c r="AF398" t="str">
        <f t="shared" si="13"/>
        <v>NA</v>
      </c>
    </row>
    <row r="399" spans="1:32" x14ac:dyDescent="0.3">
      <c r="A399">
        <f>A398+metadata!J398</f>
        <v>2242</v>
      </c>
      <c r="B399" t="str">
        <f>metadata!B399</f>
        <v>55-KHO</v>
      </c>
      <c r="C399">
        <v>398</v>
      </c>
      <c r="D399" s="4" t="str">
        <f t="shared" si="12"/>
        <v>5-Yongxiu</v>
      </c>
      <c r="E399" t="str">
        <f>VLOOKUP($D399,metadata!$B$2:$S$451,2,FALSE)</f>
        <v>Chen, YS; Chen, C; He, HM; Xia, QW; Xue, FS</v>
      </c>
      <c r="F399" t="str">
        <f>VLOOKUP($D399,metadata!$B$2:$S$451,3,FALSE)</f>
        <v>Geographic variation in diapause induction and termination of the cotton bollworm, Helicoverpa armigera Hubner (Lepidoptera: Noctuidae)</v>
      </c>
      <c r="G399" t="str">
        <f>VLOOKUP($D399,metadata!$B$2:$S$451,4,FALSE)</f>
        <v>10.1016/j.jinsphys.2013.06.002</v>
      </c>
      <c r="H399" t="str">
        <f>VLOOKUP($D399,metadata!$B$2:$S$451,5,FALSE)</f>
        <v>y</v>
      </c>
      <c r="I399" t="str">
        <f>VLOOKUP($D399,metadata!$B$2:$S$451,6,FALSE)</f>
        <v>a</v>
      </c>
      <c r="J399" t="str">
        <f>VLOOKUP($D399,metadata!$B$2:$S$451,7,FALSE)</f>
        <v>i</v>
      </c>
      <c r="K399">
        <f>VLOOKUP($D399,metadata!$B$2:$S$451,8,FALSE)</f>
        <v>5</v>
      </c>
      <c r="L399">
        <f>VLOOKUP($D399,metadata!$B$2:$S$451,9,FALSE)</f>
        <v>6</v>
      </c>
      <c r="M399" t="str">
        <f>VLOOKUP($D399,metadata!$B$2:$S$451,10,FALSE)</f>
        <v/>
      </c>
      <c r="N399" t="str">
        <f>VLOOKUP($D399,metadata!$B$2:$S$451,11,FALSE)</f>
        <v>Helicoverpa armigera</v>
      </c>
      <c r="O399" t="str">
        <f>VLOOKUP($D399,metadata!$B$2:$S$451,12,FALSE)</f>
        <v>lepidoptera</v>
      </c>
      <c r="P399" t="str">
        <f>VLOOKUP($D399,metadata!$B$2:$S$451,13,FALSE)</f>
        <v>Yongxiu</v>
      </c>
      <c r="Q399">
        <f>VLOOKUP($D399,metadata!$B$2:$S$451,14,FALSE)</f>
        <v>29.04</v>
      </c>
      <c r="R399">
        <f>VLOOKUP($D399,metadata!$B$2:$S$451,15,FALSE)</f>
        <v>116.82</v>
      </c>
      <c r="S399">
        <f>VLOOKUP($D399,metadata!$B$2:$S$451,16,FALSE)</f>
        <v>0.01</v>
      </c>
      <c r="T399" t="str">
        <f>VLOOKUP($D399,metadata!$B$2:$S$451,17,FALSE)</f>
        <v/>
      </c>
      <c r="U399" t="str">
        <f>VLOOKUP($D399,metadata!$B$2:$S$451,18,FALSE)</f>
        <v/>
      </c>
      <c r="V399">
        <f>VLOOKUP($D399,metadata!$B$2:$Z$451,19,FALSE)</f>
        <v>71.5</v>
      </c>
      <c r="W399" t="str">
        <f>VLOOKUP($D399,metadata!$B$2:$Z$451,20,FALSE)</f>
        <v>global average</v>
      </c>
      <c r="X399" t="str">
        <f>VLOOKUP($D399,metadata!$B$2:$Z$451,21,FALSE)</f>
        <v/>
      </c>
      <c r="Y399">
        <f>VLOOKUP($D399,metadata!$B$2:$Z$451,22,FALSE)</f>
        <v>5</v>
      </c>
      <c r="Z399" t="str">
        <f>VLOOKUP($D399,metadata!$B$2:$Z$451,23,FALSE)</f>
        <v/>
      </c>
      <c r="AA399" t="str">
        <f>VLOOKUP($D399,metadata!$B$2:$Z$451,24,FALSE)</f>
        <v>pupal</v>
      </c>
      <c r="AB399" t="str">
        <f>VLOOKUP($D399,metadata!$B$2:$Z$451,25,FALSE)</f>
        <v/>
      </c>
      <c r="AC399">
        <v>14.0014907907603</v>
      </c>
      <c r="AD399">
        <v>5.6694932914415901</v>
      </c>
      <c r="AF399" t="str">
        <f t="shared" si="13"/>
        <v>NA</v>
      </c>
    </row>
    <row r="400" spans="1:32" x14ac:dyDescent="0.3">
      <c r="A400">
        <f>A399+metadata!J399</f>
        <v>2254</v>
      </c>
      <c r="B400" t="str">
        <f>metadata!B400</f>
        <v>55-MAN</v>
      </c>
      <c r="C400">
        <v>399</v>
      </c>
      <c r="D400" s="4" t="str">
        <f t="shared" si="12"/>
        <v>5-Yongxiu</v>
      </c>
      <c r="E400" t="str">
        <f>VLOOKUP($D400,metadata!$B$2:$S$451,2,FALSE)</f>
        <v>Chen, YS; Chen, C; He, HM; Xia, QW; Xue, FS</v>
      </c>
      <c r="F400" t="str">
        <f>VLOOKUP($D400,metadata!$B$2:$S$451,3,FALSE)</f>
        <v>Geographic variation in diapause induction and termination of the cotton bollworm, Helicoverpa armigera Hubner (Lepidoptera: Noctuidae)</v>
      </c>
      <c r="G400" t="str">
        <f>VLOOKUP($D400,metadata!$B$2:$S$451,4,FALSE)</f>
        <v>10.1016/j.jinsphys.2013.06.002</v>
      </c>
      <c r="H400" t="str">
        <f>VLOOKUP($D400,metadata!$B$2:$S$451,5,FALSE)</f>
        <v>y</v>
      </c>
      <c r="I400" t="str">
        <f>VLOOKUP($D400,metadata!$B$2:$S$451,6,FALSE)</f>
        <v>a</v>
      </c>
      <c r="J400" t="str">
        <f>VLOOKUP($D400,metadata!$B$2:$S$451,7,FALSE)</f>
        <v>i</v>
      </c>
      <c r="K400">
        <f>VLOOKUP($D400,metadata!$B$2:$S$451,8,FALSE)</f>
        <v>5</v>
      </c>
      <c r="L400">
        <f>VLOOKUP($D400,metadata!$B$2:$S$451,9,FALSE)</f>
        <v>6</v>
      </c>
      <c r="M400" t="str">
        <f>VLOOKUP($D400,metadata!$B$2:$S$451,10,FALSE)</f>
        <v/>
      </c>
      <c r="N400" t="str">
        <f>VLOOKUP($D400,metadata!$B$2:$S$451,11,FALSE)</f>
        <v>Helicoverpa armigera</v>
      </c>
      <c r="O400" t="str">
        <f>VLOOKUP($D400,metadata!$B$2:$S$451,12,FALSE)</f>
        <v>lepidoptera</v>
      </c>
      <c r="P400" t="str">
        <f>VLOOKUP($D400,metadata!$B$2:$S$451,13,FALSE)</f>
        <v>Yongxiu</v>
      </c>
      <c r="Q400">
        <f>VLOOKUP($D400,metadata!$B$2:$S$451,14,FALSE)</f>
        <v>29.04</v>
      </c>
      <c r="R400">
        <f>VLOOKUP($D400,metadata!$B$2:$S$451,15,FALSE)</f>
        <v>116.82</v>
      </c>
      <c r="S400">
        <f>VLOOKUP($D400,metadata!$B$2:$S$451,16,FALSE)</f>
        <v>0.01</v>
      </c>
      <c r="T400" t="str">
        <f>VLOOKUP($D400,metadata!$B$2:$S$451,17,FALSE)</f>
        <v/>
      </c>
      <c r="U400" t="str">
        <f>VLOOKUP($D400,metadata!$B$2:$S$451,18,FALSE)</f>
        <v/>
      </c>
      <c r="V400">
        <f>VLOOKUP($D400,metadata!$B$2:$Z$451,19,FALSE)</f>
        <v>71.5</v>
      </c>
      <c r="W400" t="str">
        <f>VLOOKUP($D400,metadata!$B$2:$Z$451,20,FALSE)</f>
        <v>global average</v>
      </c>
      <c r="X400" t="str">
        <f>VLOOKUP($D400,metadata!$B$2:$Z$451,21,FALSE)</f>
        <v/>
      </c>
      <c r="Y400">
        <f>VLOOKUP($D400,metadata!$B$2:$Z$451,22,FALSE)</f>
        <v>5</v>
      </c>
      <c r="Z400" t="str">
        <f>VLOOKUP($D400,metadata!$B$2:$Z$451,23,FALSE)</f>
        <v/>
      </c>
      <c r="AA400" t="str">
        <f>VLOOKUP($D400,metadata!$B$2:$Z$451,24,FALSE)</f>
        <v>pupal</v>
      </c>
      <c r="AB400" t="str">
        <f>VLOOKUP($D400,metadata!$B$2:$Z$451,25,FALSE)</f>
        <v/>
      </c>
      <c r="AC400">
        <v>15.0064761233028</v>
      </c>
      <c r="AD400">
        <v>-0.183917627131293</v>
      </c>
      <c r="AF400" t="str">
        <f t="shared" si="13"/>
        <v>NA</v>
      </c>
    </row>
    <row r="401" spans="1:32" x14ac:dyDescent="0.3">
      <c r="A401">
        <f>A400+metadata!J400</f>
        <v>2266</v>
      </c>
      <c r="B401" t="str">
        <f>metadata!B401</f>
        <v>55-MEL</v>
      </c>
      <c r="C401">
        <v>400</v>
      </c>
      <c r="D401" s="4" t="str">
        <f t="shared" si="12"/>
        <v>5-Yongxiu</v>
      </c>
      <c r="E401" t="str">
        <f>VLOOKUP($D401,metadata!$B$2:$S$451,2,FALSE)</f>
        <v>Chen, YS; Chen, C; He, HM; Xia, QW; Xue, FS</v>
      </c>
      <c r="F401" t="str">
        <f>VLOOKUP($D401,metadata!$B$2:$S$451,3,FALSE)</f>
        <v>Geographic variation in diapause induction and termination of the cotton bollworm, Helicoverpa armigera Hubner (Lepidoptera: Noctuidae)</v>
      </c>
      <c r="G401" t="str">
        <f>VLOOKUP($D401,metadata!$B$2:$S$451,4,FALSE)</f>
        <v>10.1016/j.jinsphys.2013.06.002</v>
      </c>
      <c r="H401" t="str">
        <f>VLOOKUP($D401,metadata!$B$2:$S$451,5,FALSE)</f>
        <v>y</v>
      </c>
      <c r="I401" t="str">
        <f>VLOOKUP($D401,metadata!$B$2:$S$451,6,FALSE)</f>
        <v>a</v>
      </c>
      <c r="J401" t="str">
        <f>VLOOKUP($D401,metadata!$B$2:$S$451,7,FALSE)</f>
        <v>i</v>
      </c>
      <c r="K401">
        <f>VLOOKUP($D401,metadata!$B$2:$S$451,8,FALSE)</f>
        <v>5</v>
      </c>
      <c r="L401">
        <f>VLOOKUP($D401,metadata!$B$2:$S$451,9,FALSE)</f>
        <v>6</v>
      </c>
      <c r="M401" t="str">
        <f>VLOOKUP($D401,metadata!$B$2:$S$451,10,FALSE)</f>
        <v/>
      </c>
      <c r="N401" t="str">
        <f>VLOOKUP($D401,metadata!$B$2:$S$451,11,FALSE)</f>
        <v>Helicoverpa armigera</v>
      </c>
      <c r="O401" t="str">
        <f>VLOOKUP($D401,metadata!$B$2:$S$451,12,FALSE)</f>
        <v>lepidoptera</v>
      </c>
      <c r="P401" t="str">
        <f>VLOOKUP($D401,metadata!$B$2:$S$451,13,FALSE)</f>
        <v>Yongxiu</v>
      </c>
      <c r="Q401">
        <f>VLOOKUP($D401,metadata!$B$2:$S$451,14,FALSE)</f>
        <v>29.04</v>
      </c>
      <c r="R401">
        <f>VLOOKUP($D401,metadata!$B$2:$S$451,15,FALSE)</f>
        <v>116.82</v>
      </c>
      <c r="S401">
        <f>VLOOKUP($D401,metadata!$B$2:$S$451,16,FALSE)</f>
        <v>0.01</v>
      </c>
      <c r="T401" t="str">
        <f>VLOOKUP($D401,metadata!$B$2:$S$451,17,FALSE)</f>
        <v/>
      </c>
      <c r="U401" t="str">
        <f>VLOOKUP($D401,metadata!$B$2:$S$451,18,FALSE)</f>
        <v/>
      </c>
      <c r="V401">
        <f>VLOOKUP($D401,metadata!$B$2:$Z$451,19,FALSE)</f>
        <v>71.5</v>
      </c>
      <c r="W401" t="str">
        <f>VLOOKUP($D401,metadata!$B$2:$Z$451,20,FALSE)</f>
        <v>global average</v>
      </c>
      <c r="X401" t="str">
        <f>VLOOKUP($D401,metadata!$B$2:$Z$451,21,FALSE)</f>
        <v/>
      </c>
      <c r="Y401">
        <f>VLOOKUP($D401,metadata!$B$2:$Z$451,22,FALSE)</f>
        <v>5</v>
      </c>
      <c r="Z401" t="str">
        <f>VLOOKUP($D401,metadata!$B$2:$Z$451,23,FALSE)</f>
        <v/>
      </c>
      <c r="AA401" t="str">
        <f>VLOOKUP($D401,metadata!$B$2:$Z$451,24,FALSE)</f>
        <v>pupal</v>
      </c>
      <c r="AB401" t="str">
        <f>VLOOKUP($D401,metadata!$B$2:$Z$451,25,FALSE)</f>
        <v/>
      </c>
      <c r="AC401">
        <v>16.0162864883061</v>
      </c>
      <c r="AD401">
        <v>0.13027053310464901</v>
      </c>
      <c r="AF401" t="str">
        <f t="shared" si="13"/>
        <v>NA</v>
      </c>
    </row>
    <row r="402" spans="1:32" x14ac:dyDescent="0.3">
      <c r="A402">
        <f>A401+metadata!J401</f>
        <v>2278</v>
      </c>
      <c r="B402" t="str">
        <f>metadata!B402</f>
        <v>55-NEW</v>
      </c>
      <c r="C402">
        <v>401</v>
      </c>
      <c r="D402" s="4" t="str">
        <f t="shared" si="12"/>
        <v>5-Taian</v>
      </c>
      <c r="E402" t="str">
        <f>VLOOKUP($D402,metadata!$B$2:$S$451,2,FALSE)</f>
        <v>Chen, YS; Chen, C; He, HM; Xia, QW; Xue, FS</v>
      </c>
      <c r="F402" t="str">
        <f>VLOOKUP($D402,metadata!$B$2:$S$451,3,FALSE)</f>
        <v>Geographic variation in diapause induction and termination of the cotton bollworm, Helicoverpa armigera Hubner (Lepidoptera: Noctuidae)</v>
      </c>
      <c r="G402" t="str">
        <f>VLOOKUP($D402,metadata!$B$2:$S$451,4,FALSE)</f>
        <v>10.1016/j.jinsphys.2013.06.002</v>
      </c>
      <c r="H402" t="str">
        <f>VLOOKUP($D402,metadata!$B$2:$S$451,5,FALSE)</f>
        <v>y</v>
      </c>
      <c r="I402" t="str">
        <f>VLOOKUP($D402,metadata!$B$2:$S$451,6,FALSE)</f>
        <v>a</v>
      </c>
      <c r="J402" t="str">
        <f>VLOOKUP($D402,metadata!$B$2:$S$451,7,FALSE)</f>
        <v>i</v>
      </c>
      <c r="K402">
        <f>VLOOKUP($D402,metadata!$B$2:$S$451,8,FALSE)</f>
        <v>5</v>
      </c>
      <c r="L402">
        <f>VLOOKUP($D402,metadata!$B$2:$S$451,9,FALSE)</f>
        <v>6</v>
      </c>
      <c r="M402" t="str">
        <f>VLOOKUP($D402,metadata!$B$2:$S$451,10,FALSE)</f>
        <v/>
      </c>
      <c r="N402" t="str">
        <f>VLOOKUP($D402,metadata!$B$2:$S$451,11,FALSE)</f>
        <v>Helicoverpa armigera</v>
      </c>
      <c r="O402" t="str">
        <f>VLOOKUP($D402,metadata!$B$2:$S$451,12,FALSE)</f>
        <v>lepidoptera</v>
      </c>
      <c r="P402" t="str">
        <f>VLOOKUP($D402,metadata!$B$2:$S$451,13,FALSE)</f>
        <v>Taian</v>
      </c>
      <c r="Q402">
        <f>VLOOKUP($D402,metadata!$B$2:$S$451,14,FALSE)</f>
        <v>36.15</v>
      </c>
      <c r="R402">
        <f>VLOOKUP($D402,metadata!$B$2:$S$451,15,FALSE)</f>
        <v>116.59</v>
      </c>
      <c r="S402">
        <f>VLOOKUP($D402,metadata!$B$2:$S$451,16,FALSE)</f>
        <v>0.01</v>
      </c>
      <c r="T402" t="str">
        <f>VLOOKUP($D402,metadata!$B$2:$S$451,17,FALSE)</f>
        <v/>
      </c>
      <c r="U402" t="str">
        <f>VLOOKUP($D402,metadata!$B$2:$S$451,18,FALSE)</f>
        <v/>
      </c>
      <c r="V402">
        <f>VLOOKUP($D402,metadata!$B$2:$Z$451,19,FALSE)</f>
        <v>71.5</v>
      </c>
      <c r="W402" t="str">
        <f>VLOOKUP($D402,metadata!$B$2:$Z$451,20,FALSE)</f>
        <v>global average</v>
      </c>
      <c r="X402" t="str">
        <f>VLOOKUP($D402,metadata!$B$2:$Z$451,21,FALSE)</f>
        <v/>
      </c>
      <c r="Y402">
        <f>VLOOKUP($D402,metadata!$B$2:$Z$451,22,FALSE)</f>
        <v>5</v>
      </c>
      <c r="Z402" t="str">
        <f>VLOOKUP($D402,metadata!$B$2:$Z$451,23,FALSE)</f>
        <v/>
      </c>
      <c r="AA402" t="str">
        <f>VLOOKUP($D402,metadata!$B$2:$Z$451,24,FALSE)</f>
        <v>pupal</v>
      </c>
      <c r="AB402" t="str">
        <f>VLOOKUP($D402,metadata!$B$2:$Z$451,25,FALSE)</f>
        <v/>
      </c>
      <c r="AC402">
        <v>11.0036227818476</v>
      </c>
      <c r="AD402">
        <v>96.456726992930697</v>
      </c>
      <c r="AF402" t="str">
        <f t="shared" si="13"/>
        <v>NA</v>
      </c>
    </row>
    <row r="403" spans="1:32" x14ac:dyDescent="0.3">
      <c r="A403">
        <f>A402+metadata!J402</f>
        <v>2290</v>
      </c>
      <c r="B403" t="str">
        <f>metadata!B403</f>
        <v>55-NVA</v>
      </c>
      <c r="C403">
        <v>402</v>
      </c>
      <c r="D403" s="4" t="str">
        <f t="shared" si="12"/>
        <v>5-Taian</v>
      </c>
      <c r="E403" t="str">
        <f>VLOOKUP($D403,metadata!$B$2:$S$451,2,FALSE)</f>
        <v>Chen, YS; Chen, C; He, HM; Xia, QW; Xue, FS</v>
      </c>
      <c r="F403" t="str">
        <f>VLOOKUP($D403,metadata!$B$2:$S$451,3,FALSE)</f>
        <v>Geographic variation in diapause induction and termination of the cotton bollworm, Helicoverpa armigera Hubner (Lepidoptera: Noctuidae)</v>
      </c>
      <c r="G403" t="str">
        <f>VLOOKUP($D403,metadata!$B$2:$S$451,4,FALSE)</f>
        <v>10.1016/j.jinsphys.2013.06.002</v>
      </c>
      <c r="H403" t="str">
        <f>VLOOKUP($D403,metadata!$B$2:$S$451,5,FALSE)</f>
        <v>y</v>
      </c>
      <c r="I403" t="str">
        <f>VLOOKUP($D403,metadata!$B$2:$S$451,6,FALSE)</f>
        <v>a</v>
      </c>
      <c r="J403" t="str">
        <f>VLOOKUP($D403,metadata!$B$2:$S$451,7,FALSE)</f>
        <v>i</v>
      </c>
      <c r="K403">
        <f>VLOOKUP($D403,metadata!$B$2:$S$451,8,FALSE)</f>
        <v>5</v>
      </c>
      <c r="L403">
        <f>VLOOKUP($D403,metadata!$B$2:$S$451,9,FALSE)</f>
        <v>6</v>
      </c>
      <c r="M403" t="str">
        <f>VLOOKUP($D403,metadata!$B$2:$S$451,10,FALSE)</f>
        <v/>
      </c>
      <c r="N403" t="str">
        <f>VLOOKUP($D403,metadata!$B$2:$S$451,11,FALSE)</f>
        <v>Helicoverpa armigera</v>
      </c>
      <c r="O403" t="str">
        <f>VLOOKUP($D403,metadata!$B$2:$S$451,12,FALSE)</f>
        <v>lepidoptera</v>
      </c>
      <c r="P403" t="str">
        <f>VLOOKUP($D403,metadata!$B$2:$S$451,13,FALSE)</f>
        <v>Taian</v>
      </c>
      <c r="Q403">
        <f>VLOOKUP($D403,metadata!$B$2:$S$451,14,FALSE)</f>
        <v>36.15</v>
      </c>
      <c r="R403">
        <f>VLOOKUP($D403,metadata!$B$2:$S$451,15,FALSE)</f>
        <v>116.59</v>
      </c>
      <c r="S403">
        <f>VLOOKUP($D403,metadata!$B$2:$S$451,16,FALSE)</f>
        <v>0.01</v>
      </c>
      <c r="T403" t="str">
        <f>VLOOKUP($D403,metadata!$B$2:$S$451,17,FALSE)</f>
        <v/>
      </c>
      <c r="U403" t="str">
        <f>VLOOKUP($D403,metadata!$B$2:$S$451,18,FALSE)</f>
        <v/>
      </c>
      <c r="V403">
        <f>VLOOKUP($D403,metadata!$B$2:$Z$451,19,FALSE)</f>
        <v>71.5</v>
      </c>
      <c r="W403" t="str">
        <f>VLOOKUP($D403,metadata!$B$2:$Z$451,20,FALSE)</f>
        <v>global average</v>
      </c>
      <c r="X403" t="str">
        <f>VLOOKUP($D403,metadata!$B$2:$Z$451,21,FALSE)</f>
        <v/>
      </c>
      <c r="Y403">
        <f>VLOOKUP($D403,metadata!$B$2:$Z$451,22,FALSE)</f>
        <v>5</v>
      </c>
      <c r="Z403" t="str">
        <f>VLOOKUP($D403,metadata!$B$2:$Z$451,23,FALSE)</f>
        <v/>
      </c>
      <c r="AA403" t="str">
        <f>VLOOKUP($D403,metadata!$B$2:$Z$451,24,FALSE)</f>
        <v>pupal</v>
      </c>
      <c r="AB403" t="str">
        <f>VLOOKUP($D403,metadata!$B$2:$Z$451,25,FALSE)</f>
        <v/>
      </c>
      <c r="AC403">
        <v>12.0119744161069</v>
      </c>
      <c r="AD403">
        <v>84.828772796007399</v>
      </c>
      <c r="AF403" t="str">
        <f t="shared" si="13"/>
        <v>NA</v>
      </c>
    </row>
    <row r="404" spans="1:32" x14ac:dyDescent="0.3">
      <c r="A404">
        <f>A403+metadata!J403</f>
        <v>2302</v>
      </c>
      <c r="B404" t="str">
        <f>metadata!B404</f>
        <v>55-OKI</v>
      </c>
      <c r="C404">
        <v>403</v>
      </c>
      <c r="D404" s="4" t="str">
        <f t="shared" si="12"/>
        <v>5-Taian</v>
      </c>
      <c r="E404" t="str">
        <f>VLOOKUP($D404,metadata!$B$2:$S$451,2,FALSE)</f>
        <v>Chen, YS; Chen, C; He, HM; Xia, QW; Xue, FS</v>
      </c>
      <c r="F404" t="str">
        <f>VLOOKUP($D404,metadata!$B$2:$S$451,3,FALSE)</f>
        <v>Geographic variation in diapause induction and termination of the cotton bollworm, Helicoverpa armigera Hubner (Lepidoptera: Noctuidae)</v>
      </c>
      <c r="G404" t="str">
        <f>VLOOKUP($D404,metadata!$B$2:$S$451,4,FALSE)</f>
        <v>10.1016/j.jinsphys.2013.06.002</v>
      </c>
      <c r="H404" t="str">
        <f>VLOOKUP($D404,metadata!$B$2:$S$451,5,FALSE)</f>
        <v>y</v>
      </c>
      <c r="I404" t="str">
        <f>VLOOKUP($D404,metadata!$B$2:$S$451,6,FALSE)</f>
        <v>a</v>
      </c>
      <c r="J404" t="str">
        <f>VLOOKUP($D404,metadata!$B$2:$S$451,7,FALSE)</f>
        <v>i</v>
      </c>
      <c r="K404">
        <f>VLOOKUP($D404,metadata!$B$2:$S$451,8,FALSE)</f>
        <v>5</v>
      </c>
      <c r="L404">
        <f>VLOOKUP($D404,metadata!$B$2:$S$451,9,FALSE)</f>
        <v>6</v>
      </c>
      <c r="M404" t="str">
        <f>VLOOKUP($D404,metadata!$B$2:$S$451,10,FALSE)</f>
        <v/>
      </c>
      <c r="N404" t="str">
        <f>VLOOKUP($D404,metadata!$B$2:$S$451,11,FALSE)</f>
        <v>Helicoverpa armigera</v>
      </c>
      <c r="O404" t="str">
        <f>VLOOKUP($D404,metadata!$B$2:$S$451,12,FALSE)</f>
        <v>lepidoptera</v>
      </c>
      <c r="P404" t="str">
        <f>VLOOKUP($D404,metadata!$B$2:$S$451,13,FALSE)</f>
        <v>Taian</v>
      </c>
      <c r="Q404">
        <f>VLOOKUP($D404,metadata!$B$2:$S$451,14,FALSE)</f>
        <v>36.15</v>
      </c>
      <c r="R404">
        <f>VLOOKUP($D404,metadata!$B$2:$S$451,15,FALSE)</f>
        <v>116.59</v>
      </c>
      <c r="S404">
        <f>VLOOKUP($D404,metadata!$B$2:$S$451,16,FALSE)</f>
        <v>0.01</v>
      </c>
      <c r="T404" t="str">
        <f>VLOOKUP($D404,metadata!$B$2:$S$451,17,FALSE)</f>
        <v/>
      </c>
      <c r="U404" t="str">
        <f>VLOOKUP($D404,metadata!$B$2:$S$451,18,FALSE)</f>
        <v/>
      </c>
      <c r="V404">
        <f>VLOOKUP($D404,metadata!$B$2:$Z$451,19,FALSE)</f>
        <v>71.5</v>
      </c>
      <c r="W404" t="str">
        <f>VLOOKUP($D404,metadata!$B$2:$Z$451,20,FALSE)</f>
        <v>global average</v>
      </c>
      <c r="X404" t="str">
        <f>VLOOKUP($D404,metadata!$B$2:$Z$451,21,FALSE)</f>
        <v/>
      </c>
      <c r="Y404">
        <f>VLOOKUP($D404,metadata!$B$2:$Z$451,22,FALSE)</f>
        <v>5</v>
      </c>
      <c r="Z404" t="str">
        <f>VLOOKUP($D404,metadata!$B$2:$Z$451,23,FALSE)</f>
        <v/>
      </c>
      <c r="AA404" t="str">
        <f>VLOOKUP($D404,metadata!$B$2:$Z$451,24,FALSE)</f>
        <v>pupal</v>
      </c>
      <c r="AB404" t="str">
        <f>VLOOKUP($D404,metadata!$B$2:$Z$451,25,FALSE)</f>
        <v/>
      </c>
      <c r="AC404">
        <v>13.0049532725261</v>
      </c>
      <c r="AD404">
        <v>80.682344014662107</v>
      </c>
      <c r="AF404" t="str">
        <f t="shared" si="13"/>
        <v>NA</v>
      </c>
    </row>
    <row r="405" spans="1:32" x14ac:dyDescent="0.3">
      <c r="A405">
        <f>A404+metadata!J404</f>
        <v>2314</v>
      </c>
      <c r="B405" t="str">
        <f>metadata!B405</f>
        <v>55-SHI</v>
      </c>
      <c r="C405">
        <v>404</v>
      </c>
      <c r="D405" s="4" t="str">
        <f t="shared" si="12"/>
        <v>5-Taian</v>
      </c>
      <c r="E405" t="str">
        <f>VLOOKUP($D405,metadata!$B$2:$S$451,2,FALSE)</f>
        <v>Chen, YS; Chen, C; He, HM; Xia, QW; Xue, FS</v>
      </c>
      <c r="F405" t="str">
        <f>VLOOKUP($D405,metadata!$B$2:$S$451,3,FALSE)</f>
        <v>Geographic variation in diapause induction and termination of the cotton bollworm, Helicoverpa armigera Hubner (Lepidoptera: Noctuidae)</v>
      </c>
      <c r="G405" t="str">
        <f>VLOOKUP($D405,metadata!$B$2:$S$451,4,FALSE)</f>
        <v>10.1016/j.jinsphys.2013.06.002</v>
      </c>
      <c r="H405" t="str">
        <f>VLOOKUP($D405,metadata!$B$2:$S$451,5,FALSE)</f>
        <v>y</v>
      </c>
      <c r="I405" t="str">
        <f>VLOOKUP($D405,metadata!$B$2:$S$451,6,FALSE)</f>
        <v>a</v>
      </c>
      <c r="J405" t="str">
        <f>VLOOKUP($D405,metadata!$B$2:$S$451,7,FALSE)</f>
        <v>i</v>
      </c>
      <c r="K405">
        <f>VLOOKUP($D405,metadata!$B$2:$S$451,8,FALSE)</f>
        <v>5</v>
      </c>
      <c r="L405">
        <f>VLOOKUP($D405,metadata!$B$2:$S$451,9,FALSE)</f>
        <v>6</v>
      </c>
      <c r="M405" t="str">
        <f>VLOOKUP($D405,metadata!$B$2:$S$451,10,FALSE)</f>
        <v/>
      </c>
      <c r="N405" t="str">
        <f>VLOOKUP($D405,metadata!$B$2:$S$451,11,FALSE)</f>
        <v>Helicoverpa armigera</v>
      </c>
      <c r="O405" t="str">
        <f>VLOOKUP($D405,metadata!$B$2:$S$451,12,FALSE)</f>
        <v>lepidoptera</v>
      </c>
      <c r="P405" t="str">
        <f>VLOOKUP($D405,metadata!$B$2:$S$451,13,FALSE)</f>
        <v>Taian</v>
      </c>
      <c r="Q405">
        <f>VLOOKUP($D405,metadata!$B$2:$S$451,14,FALSE)</f>
        <v>36.15</v>
      </c>
      <c r="R405">
        <f>VLOOKUP($D405,metadata!$B$2:$S$451,15,FALSE)</f>
        <v>116.59</v>
      </c>
      <c r="S405">
        <f>VLOOKUP($D405,metadata!$B$2:$S$451,16,FALSE)</f>
        <v>0.01</v>
      </c>
      <c r="T405" t="str">
        <f>VLOOKUP($D405,metadata!$B$2:$S$451,17,FALSE)</f>
        <v/>
      </c>
      <c r="U405" t="str">
        <f>VLOOKUP($D405,metadata!$B$2:$S$451,18,FALSE)</f>
        <v/>
      </c>
      <c r="V405">
        <f>VLOOKUP($D405,metadata!$B$2:$Z$451,19,FALSE)</f>
        <v>71.5</v>
      </c>
      <c r="W405" t="str">
        <f>VLOOKUP($D405,metadata!$B$2:$Z$451,20,FALSE)</f>
        <v>global average</v>
      </c>
      <c r="X405" t="str">
        <f>VLOOKUP($D405,metadata!$B$2:$Z$451,21,FALSE)</f>
        <v/>
      </c>
      <c r="Y405">
        <f>VLOOKUP($D405,metadata!$B$2:$Z$451,22,FALSE)</f>
        <v>5</v>
      </c>
      <c r="Z405" t="str">
        <f>VLOOKUP($D405,metadata!$B$2:$Z$451,23,FALSE)</f>
        <v/>
      </c>
      <c r="AA405" t="str">
        <f>VLOOKUP($D405,metadata!$B$2:$Z$451,24,FALSE)</f>
        <v>pupal</v>
      </c>
      <c r="AB405" t="str">
        <f>VLOOKUP($D405,metadata!$B$2:$Z$451,25,FALSE)</f>
        <v/>
      </c>
      <c r="AC405">
        <v>14.006187583155601</v>
      </c>
      <c r="AD405">
        <v>10.7872337014892</v>
      </c>
      <c r="AF405" t="str">
        <f t="shared" si="13"/>
        <v>NA</v>
      </c>
    </row>
    <row r="406" spans="1:32" x14ac:dyDescent="0.3">
      <c r="A406">
        <f>A405+metadata!J405</f>
        <v>2326</v>
      </c>
      <c r="B406" t="str">
        <f>metadata!B406</f>
        <v>55-UTS</v>
      </c>
      <c r="C406">
        <v>405</v>
      </c>
      <c r="D406" s="4" t="str">
        <f t="shared" si="12"/>
        <v>5-Taian</v>
      </c>
      <c r="E406" t="str">
        <f>VLOOKUP($D406,metadata!$B$2:$S$451,2,FALSE)</f>
        <v>Chen, YS; Chen, C; He, HM; Xia, QW; Xue, FS</v>
      </c>
      <c r="F406" t="str">
        <f>VLOOKUP($D406,metadata!$B$2:$S$451,3,FALSE)</f>
        <v>Geographic variation in diapause induction and termination of the cotton bollworm, Helicoverpa armigera Hubner (Lepidoptera: Noctuidae)</v>
      </c>
      <c r="G406" t="str">
        <f>VLOOKUP($D406,metadata!$B$2:$S$451,4,FALSE)</f>
        <v>10.1016/j.jinsphys.2013.06.002</v>
      </c>
      <c r="H406" t="str">
        <f>VLOOKUP($D406,metadata!$B$2:$S$451,5,FALSE)</f>
        <v>y</v>
      </c>
      <c r="I406" t="str">
        <f>VLOOKUP($D406,metadata!$B$2:$S$451,6,FALSE)</f>
        <v>a</v>
      </c>
      <c r="J406" t="str">
        <f>VLOOKUP($D406,metadata!$B$2:$S$451,7,FALSE)</f>
        <v>i</v>
      </c>
      <c r="K406">
        <f>VLOOKUP($D406,metadata!$B$2:$S$451,8,FALSE)</f>
        <v>5</v>
      </c>
      <c r="L406">
        <f>VLOOKUP($D406,metadata!$B$2:$S$451,9,FALSE)</f>
        <v>6</v>
      </c>
      <c r="M406" t="str">
        <f>VLOOKUP($D406,metadata!$B$2:$S$451,10,FALSE)</f>
        <v/>
      </c>
      <c r="N406" t="str">
        <f>VLOOKUP($D406,metadata!$B$2:$S$451,11,FALSE)</f>
        <v>Helicoverpa armigera</v>
      </c>
      <c r="O406" t="str">
        <f>VLOOKUP($D406,metadata!$B$2:$S$451,12,FALSE)</f>
        <v>lepidoptera</v>
      </c>
      <c r="P406" t="str">
        <f>VLOOKUP($D406,metadata!$B$2:$S$451,13,FALSE)</f>
        <v>Taian</v>
      </c>
      <c r="Q406">
        <f>VLOOKUP($D406,metadata!$B$2:$S$451,14,FALSE)</f>
        <v>36.15</v>
      </c>
      <c r="R406">
        <f>VLOOKUP($D406,metadata!$B$2:$S$451,15,FALSE)</f>
        <v>116.59</v>
      </c>
      <c r="S406">
        <f>VLOOKUP($D406,metadata!$B$2:$S$451,16,FALSE)</f>
        <v>0.01</v>
      </c>
      <c r="T406" t="str">
        <f>VLOOKUP($D406,metadata!$B$2:$S$451,17,FALSE)</f>
        <v/>
      </c>
      <c r="U406" t="str">
        <f>VLOOKUP($D406,metadata!$B$2:$S$451,18,FALSE)</f>
        <v/>
      </c>
      <c r="V406">
        <f>VLOOKUP($D406,metadata!$B$2:$Z$451,19,FALSE)</f>
        <v>71.5</v>
      </c>
      <c r="W406" t="str">
        <f>VLOOKUP($D406,metadata!$B$2:$Z$451,20,FALSE)</f>
        <v>global average</v>
      </c>
      <c r="X406" t="str">
        <f>VLOOKUP($D406,metadata!$B$2:$Z$451,21,FALSE)</f>
        <v/>
      </c>
      <c r="Y406">
        <f>VLOOKUP($D406,metadata!$B$2:$Z$451,22,FALSE)</f>
        <v>5</v>
      </c>
      <c r="Z406" t="str">
        <f>VLOOKUP($D406,metadata!$B$2:$Z$451,23,FALSE)</f>
        <v/>
      </c>
      <c r="AA406" t="str">
        <f>VLOOKUP($D406,metadata!$B$2:$Z$451,24,FALSE)</f>
        <v>pupal</v>
      </c>
      <c r="AB406" t="str">
        <f>VLOOKUP($D406,metadata!$B$2:$Z$451,25,FALSE)</f>
        <v/>
      </c>
      <c r="AC406">
        <v>14.998621419296899</v>
      </c>
      <c r="AD406">
        <v>2.1789055779085298</v>
      </c>
      <c r="AF406" t="str">
        <f t="shared" si="13"/>
        <v>NA</v>
      </c>
    </row>
    <row r="407" spans="1:32" x14ac:dyDescent="0.3">
      <c r="A407">
        <f>A406+metadata!J406</f>
        <v>2338</v>
      </c>
      <c r="B407" t="str">
        <f>metadata!B407</f>
        <v>55-AIZ</v>
      </c>
      <c r="C407">
        <v>406</v>
      </c>
      <c r="D407" s="4" t="str">
        <f t="shared" si="12"/>
        <v>5-Taian</v>
      </c>
      <c r="E407" t="str">
        <f>VLOOKUP($D407,metadata!$B$2:$S$451,2,FALSE)</f>
        <v>Chen, YS; Chen, C; He, HM; Xia, QW; Xue, FS</v>
      </c>
      <c r="F407" t="str">
        <f>VLOOKUP($D407,metadata!$B$2:$S$451,3,FALSE)</f>
        <v>Geographic variation in diapause induction and termination of the cotton bollworm, Helicoverpa armigera Hubner (Lepidoptera: Noctuidae)</v>
      </c>
      <c r="G407" t="str">
        <f>VLOOKUP($D407,metadata!$B$2:$S$451,4,FALSE)</f>
        <v>10.1016/j.jinsphys.2013.06.002</v>
      </c>
      <c r="H407" t="str">
        <f>VLOOKUP($D407,metadata!$B$2:$S$451,5,FALSE)</f>
        <v>y</v>
      </c>
      <c r="I407" t="str">
        <f>VLOOKUP($D407,metadata!$B$2:$S$451,6,FALSE)</f>
        <v>a</v>
      </c>
      <c r="J407" t="str">
        <f>VLOOKUP($D407,metadata!$B$2:$S$451,7,FALSE)</f>
        <v>i</v>
      </c>
      <c r="K407">
        <f>VLOOKUP($D407,metadata!$B$2:$S$451,8,FALSE)</f>
        <v>5</v>
      </c>
      <c r="L407">
        <f>VLOOKUP($D407,metadata!$B$2:$S$451,9,FALSE)</f>
        <v>6</v>
      </c>
      <c r="M407" t="str">
        <f>VLOOKUP($D407,metadata!$B$2:$S$451,10,FALSE)</f>
        <v/>
      </c>
      <c r="N407" t="str">
        <f>VLOOKUP($D407,metadata!$B$2:$S$451,11,FALSE)</f>
        <v>Helicoverpa armigera</v>
      </c>
      <c r="O407" t="str">
        <f>VLOOKUP($D407,metadata!$B$2:$S$451,12,FALSE)</f>
        <v>lepidoptera</v>
      </c>
      <c r="P407" t="str">
        <f>VLOOKUP($D407,metadata!$B$2:$S$451,13,FALSE)</f>
        <v>Taian</v>
      </c>
      <c r="Q407">
        <f>VLOOKUP($D407,metadata!$B$2:$S$451,14,FALSE)</f>
        <v>36.15</v>
      </c>
      <c r="R407">
        <f>VLOOKUP($D407,metadata!$B$2:$S$451,15,FALSE)</f>
        <v>116.59</v>
      </c>
      <c r="S407">
        <f>VLOOKUP($D407,metadata!$B$2:$S$451,16,FALSE)</f>
        <v>0.01</v>
      </c>
      <c r="T407" t="str">
        <f>VLOOKUP($D407,metadata!$B$2:$S$451,17,FALSE)</f>
        <v/>
      </c>
      <c r="U407" t="str">
        <f>VLOOKUP($D407,metadata!$B$2:$S$451,18,FALSE)</f>
        <v/>
      </c>
      <c r="V407">
        <f>VLOOKUP($D407,metadata!$B$2:$Z$451,19,FALSE)</f>
        <v>71.5</v>
      </c>
      <c r="W407" t="str">
        <f>VLOOKUP($D407,metadata!$B$2:$Z$451,20,FALSE)</f>
        <v>global average</v>
      </c>
      <c r="X407" t="str">
        <f>VLOOKUP($D407,metadata!$B$2:$Z$451,21,FALSE)</f>
        <v/>
      </c>
      <c r="Y407">
        <f>VLOOKUP($D407,metadata!$B$2:$Z$451,22,FALSE)</f>
        <v>5</v>
      </c>
      <c r="Z407" t="str">
        <f>VLOOKUP($D407,metadata!$B$2:$Z$451,23,FALSE)</f>
        <v/>
      </c>
      <c r="AA407" t="str">
        <f>VLOOKUP($D407,metadata!$B$2:$Z$451,24,FALSE)</f>
        <v>pupal</v>
      </c>
      <c r="AB407" t="str">
        <f>VLOOKUP($D407,metadata!$B$2:$Z$451,25,FALSE)</f>
        <v/>
      </c>
      <c r="AC407">
        <v>15.991904845871399</v>
      </c>
      <c r="AD407">
        <v>0.52589113487115902</v>
      </c>
      <c r="AF407" t="str">
        <f t="shared" si="13"/>
        <v>NA</v>
      </c>
    </row>
    <row r="408" spans="1:32" x14ac:dyDescent="0.3">
      <c r="A408">
        <f>A407+metadata!J407</f>
        <v>2350</v>
      </c>
      <c r="B408" t="str">
        <f>metadata!B408</f>
        <v>55-BER</v>
      </c>
      <c r="C408">
        <v>407</v>
      </c>
      <c r="D408" s="4" t="str">
        <f t="shared" si="12"/>
        <v>5-Langfang</v>
      </c>
      <c r="E408" t="str">
        <f>VLOOKUP($D408,metadata!$B$2:$S$451,2,FALSE)</f>
        <v>Chen, YS; Chen, C; He, HM; Xia, QW; Xue, FS</v>
      </c>
      <c r="F408" t="str">
        <f>VLOOKUP($D408,metadata!$B$2:$S$451,3,FALSE)</f>
        <v>Geographic variation in diapause induction and termination of the cotton bollworm, Helicoverpa armigera Hubner (Lepidoptera: Noctuidae)</v>
      </c>
      <c r="G408" t="str">
        <f>VLOOKUP($D408,metadata!$B$2:$S$451,4,FALSE)</f>
        <v>10.1016/j.jinsphys.2013.06.002</v>
      </c>
      <c r="H408" t="str">
        <f>VLOOKUP($D408,metadata!$B$2:$S$451,5,FALSE)</f>
        <v>y</v>
      </c>
      <c r="I408" t="str">
        <f>VLOOKUP($D408,metadata!$B$2:$S$451,6,FALSE)</f>
        <v>a</v>
      </c>
      <c r="J408" t="str">
        <f>VLOOKUP($D408,metadata!$B$2:$S$451,7,FALSE)</f>
        <v>i</v>
      </c>
      <c r="K408">
        <f>VLOOKUP($D408,metadata!$B$2:$S$451,8,FALSE)</f>
        <v>5</v>
      </c>
      <c r="L408">
        <f>VLOOKUP($D408,metadata!$B$2:$S$451,9,FALSE)</f>
        <v>6</v>
      </c>
      <c r="M408" t="str">
        <f>VLOOKUP($D408,metadata!$B$2:$S$451,10,FALSE)</f>
        <v/>
      </c>
      <c r="N408" t="str">
        <f>VLOOKUP($D408,metadata!$B$2:$S$451,11,FALSE)</f>
        <v>Helicoverpa armigera</v>
      </c>
      <c r="O408" t="str">
        <f>VLOOKUP($D408,metadata!$B$2:$S$451,12,FALSE)</f>
        <v>lepidoptera</v>
      </c>
      <c r="P408" t="str">
        <f>VLOOKUP($D408,metadata!$B$2:$S$451,13,FALSE)</f>
        <v>Langfang</v>
      </c>
      <c r="Q408">
        <f>VLOOKUP($D408,metadata!$B$2:$S$451,14,FALSE)</f>
        <v>39.31</v>
      </c>
      <c r="R408">
        <f>VLOOKUP($D408,metadata!$B$2:$S$451,15,FALSE)</f>
        <v>116.42</v>
      </c>
      <c r="S408">
        <f>VLOOKUP($D408,metadata!$B$2:$S$451,16,FALSE)</f>
        <v>0.01</v>
      </c>
      <c r="T408" t="str">
        <f>VLOOKUP($D408,metadata!$B$2:$S$451,17,FALSE)</f>
        <v/>
      </c>
      <c r="U408" t="str">
        <f>VLOOKUP($D408,metadata!$B$2:$S$451,18,FALSE)</f>
        <v/>
      </c>
      <c r="V408">
        <f>VLOOKUP($D408,metadata!$B$2:$Z$451,19,FALSE)</f>
        <v>71.5</v>
      </c>
      <c r="W408" t="str">
        <f>VLOOKUP($D408,metadata!$B$2:$Z$451,20,FALSE)</f>
        <v>global average</v>
      </c>
      <c r="X408" t="str">
        <f>VLOOKUP($D408,metadata!$B$2:$Z$451,21,FALSE)</f>
        <v/>
      </c>
      <c r="Y408">
        <f>VLOOKUP($D408,metadata!$B$2:$Z$451,22,FALSE)</f>
        <v>5</v>
      </c>
      <c r="Z408" t="str">
        <f>VLOOKUP($D408,metadata!$B$2:$Z$451,23,FALSE)</f>
        <v/>
      </c>
      <c r="AA408" t="str">
        <f>VLOOKUP($D408,metadata!$B$2:$Z$451,24,FALSE)</f>
        <v>pupal</v>
      </c>
      <c r="AB408" t="str">
        <f>VLOOKUP($D408,metadata!$B$2:$Z$451,25,FALSE)</f>
        <v/>
      </c>
      <c r="AC408">
        <v>11.011814116025199</v>
      </c>
      <c r="AD408">
        <v>96.849782793389195</v>
      </c>
      <c r="AF408" t="str">
        <f t="shared" si="13"/>
        <v>NA</v>
      </c>
    </row>
    <row r="409" spans="1:32" x14ac:dyDescent="0.3">
      <c r="A409">
        <f>A408+metadata!J408</f>
        <v>2364</v>
      </c>
      <c r="B409" t="str">
        <f>metadata!B409</f>
        <v>55-FAY</v>
      </c>
      <c r="C409">
        <v>408</v>
      </c>
      <c r="D409" s="4" t="str">
        <f t="shared" si="12"/>
        <v>5-Langfang</v>
      </c>
      <c r="E409" t="str">
        <f>VLOOKUP($D409,metadata!$B$2:$S$451,2,FALSE)</f>
        <v>Chen, YS; Chen, C; He, HM; Xia, QW; Xue, FS</v>
      </c>
      <c r="F409" t="str">
        <f>VLOOKUP($D409,metadata!$B$2:$S$451,3,FALSE)</f>
        <v>Geographic variation in diapause induction and termination of the cotton bollworm, Helicoverpa armigera Hubner (Lepidoptera: Noctuidae)</v>
      </c>
      <c r="G409" t="str">
        <f>VLOOKUP($D409,metadata!$B$2:$S$451,4,FALSE)</f>
        <v>10.1016/j.jinsphys.2013.06.002</v>
      </c>
      <c r="H409" t="str">
        <f>VLOOKUP($D409,metadata!$B$2:$S$451,5,FALSE)</f>
        <v>y</v>
      </c>
      <c r="I409" t="str">
        <f>VLOOKUP($D409,metadata!$B$2:$S$451,6,FALSE)</f>
        <v>a</v>
      </c>
      <c r="J409" t="str">
        <f>VLOOKUP($D409,metadata!$B$2:$S$451,7,FALSE)</f>
        <v>i</v>
      </c>
      <c r="K409">
        <f>VLOOKUP($D409,metadata!$B$2:$S$451,8,FALSE)</f>
        <v>5</v>
      </c>
      <c r="L409">
        <f>VLOOKUP($D409,metadata!$B$2:$S$451,9,FALSE)</f>
        <v>6</v>
      </c>
      <c r="M409" t="str">
        <f>VLOOKUP($D409,metadata!$B$2:$S$451,10,FALSE)</f>
        <v/>
      </c>
      <c r="N409" t="str">
        <f>VLOOKUP($D409,metadata!$B$2:$S$451,11,FALSE)</f>
        <v>Helicoverpa armigera</v>
      </c>
      <c r="O409" t="str">
        <f>VLOOKUP($D409,metadata!$B$2:$S$451,12,FALSE)</f>
        <v>lepidoptera</v>
      </c>
      <c r="P409" t="str">
        <f>VLOOKUP($D409,metadata!$B$2:$S$451,13,FALSE)</f>
        <v>Langfang</v>
      </c>
      <c r="Q409">
        <f>VLOOKUP($D409,metadata!$B$2:$S$451,14,FALSE)</f>
        <v>39.31</v>
      </c>
      <c r="R409">
        <f>VLOOKUP($D409,metadata!$B$2:$S$451,15,FALSE)</f>
        <v>116.42</v>
      </c>
      <c r="S409">
        <f>VLOOKUP($D409,metadata!$B$2:$S$451,16,FALSE)</f>
        <v>0.01</v>
      </c>
      <c r="T409" t="str">
        <f>VLOOKUP($D409,metadata!$B$2:$S$451,17,FALSE)</f>
        <v/>
      </c>
      <c r="U409" t="str">
        <f>VLOOKUP($D409,metadata!$B$2:$S$451,18,FALSE)</f>
        <v/>
      </c>
      <c r="V409">
        <f>VLOOKUP($D409,metadata!$B$2:$Z$451,19,FALSE)</f>
        <v>71.5</v>
      </c>
      <c r="W409" t="str">
        <f>VLOOKUP($D409,metadata!$B$2:$Z$451,20,FALSE)</f>
        <v>global average</v>
      </c>
      <c r="X409" t="str">
        <f>VLOOKUP($D409,metadata!$B$2:$Z$451,21,FALSE)</f>
        <v/>
      </c>
      <c r="Y409">
        <f>VLOOKUP($D409,metadata!$B$2:$Z$451,22,FALSE)</f>
        <v>5</v>
      </c>
      <c r="Z409" t="str">
        <f>VLOOKUP($D409,metadata!$B$2:$Z$451,23,FALSE)</f>
        <v/>
      </c>
      <c r="AA409" t="str">
        <f>VLOOKUP($D409,metadata!$B$2:$Z$451,24,FALSE)</f>
        <v>pupal</v>
      </c>
      <c r="AB409" t="str">
        <f>VLOOKUP($D409,metadata!$B$2:$Z$451,25,FALSE)</f>
        <v/>
      </c>
      <c r="AC409">
        <v>12.009345494766199</v>
      </c>
      <c r="AD409">
        <v>96.640003419734995</v>
      </c>
      <c r="AF409" t="str">
        <f t="shared" si="13"/>
        <v>NA</v>
      </c>
    </row>
    <row r="410" spans="1:32" x14ac:dyDescent="0.3">
      <c r="A410">
        <f>A409+metadata!J409</f>
        <v>2376</v>
      </c>
      <c r="B410" t="str">
        <f>metadata!B410</f>
        <v>55-KAG</v>
      </c>
      <c r="C410">
        <v>409</v>
      </c>
      <c r="D410" s="4" t="str">
        <f t="shared" si="12"/>
        <v>5-Langfang</v>
      </c>
      <c r="E410" t="str">
        <f>VLOOKUP($D410,metadata!$B$2:$S$451,2,FALSE)</f>
        <v>Chen, YS; Chen, C; He, HM; Xia, QW; Xue, FS</v>
      </c>
      <c r="F410" t="str">
        <f>VLOOKUP($D410,metadata!$B$2:$S$451,3,FALSE)</f>
        <v>Geographic variation in diapause induction and termination of the cotton bollworm, Helicoverpa armigera Hubner (Lepidoptera: Noctuidae)</v>
      </c>
      <c r="G410" t="str">
        <f>VLOOKUP($D410,metadata!$B$2:$S$451,4,FALSE)</f>
        <v>10.1016/j.jinsphys.2013.06.002</v>
      </c>
      <c r="H410" t="str">
        <f>VLOOKUP($D410,metadata!$B$2:$S$451,5,FALSE)</f>
        <v>y</v>
      </c>
      <c r="I410" t="str">
        <f>VLOOKUP($D410,metadata!$B$2:$S$451,6,FALSE)</f>
        <v>a</v>
      </c>
      <c r="J410" t="str">
        <f>VLOOKUP($D410,metadata!$B$2:$S$451,7,FALSE)</f>
        <v>i</v>
      </c>
      <c r="K410">
        <f>VLOOKUP($D410,metadata!$B$2:$S$451,8,FALSE)</f>
        <v>5</v>
      </c>
      <c r="L410">
        <f>VLOOKUP($D410,metadata!$B$2:$S$451,9,FALSE)</f>
        <v>6</v>
      </c>
      <c r="M410" t="str">
        <f>VLOOKUP($D410,metadata!$B$2:$S$451,10,FALSE)</f>
        <v/>
      </c>
      <c r="N410" t="str">
        <f>VLOOKUP($D410,metadata!$B$2:$S$451,11,FALSE)</f>
        <v>Helicoverpa armigera</v>
      </c>
      <c r="O410" t="str">
        <f>VLOOKUP($D410,metadata!$B$2:$S$451,12,FALSE)</f>
        <v>lepidoptera</v>
      </c>
      <c r="P410" t="str">
        <f>VLOOKUP($D410,metadata!$B$2:$S$451,13,FALSE)</f>
        <v>Langfang</v>
      </c>
      <c r="Q410">
        <f>VLOOKUP($D410,metadata!$B$2:$S$451,14,FALSE)</f>
        <v>39.31</v>
      </c>
      <c r="R410">
        <f>VLOOKUP($D410,metadata!$B$2:$S$451,15,FALSE)</f>
        <v>116.42</v>
      </c>
      <c r="S410">
        <f>VLOOKUP($D410,metadata!$B$2:$S$451,16,FALSE)</f>
        <v>0.01</v>
      </c>
      <c r="T410" t="str">
        <f>VLOOKUP($D410,metadata!$B$2:$S$451,17,FALSE)</f>
        <v/>
      </c>
      <c r="U410" t="str">
        <f>VLOOKUP($D410,metadata!$B$2:$S$451,18,FALSE)</f>
        <v/>
      </c>
      <c r="V410">
        <f>VLOOKUP($D410,metadata!$B$2:$Z$451,19,FALSE)</f>
        <v>71.5</v>
      </c>
      <c r="W410" t="str">
        <f>VLOOKUP($D410,metadata!$B$2:$Z$451,20,FALSE)</f>
        <v>global average</v>
      </c>
      <c r="X410" t="str">
        <f>VLOOKUP($D410,metadata!$B$2:$Z$451,21,FALSE)</f>
        <v/>
      </c>
      <c r="Y410">
        <f>VLOOKUP($D410,metadata!$B$2:$Z$451,22,FALSE)</f>
        <v>5</v>
      </c>
      <c r="Z410" t="str">
        <f>VLOOKUP($D410,metadata!$B$2:$Z$451,23,FALSE)</f>
        <v/>
      </c>
      <c r="AA410" t="str">
        <f>VLOOKUP($D410,metadata!$B$2:$Z$451,24,FALSE)</f>
        <v>pupal</v>
      </c>
      <c r="AB410" t="str">
        <f>VLOOKUP($D410,metadata!$B$2:$Z$451,25,FALSE)</f>
        <v/>
      </c>
      <c r="AC410">
        <v>13.0231954218296</v>
      </c>
      <c r="AD410">
        <v>96.691406312617204</v>
      </c>
      <c r="AF410" t="str">
        <f t="shared" si="13"/>
        <v>NA</v>
      </c>
    </row>
    <row r="411" spans="1:32" x14ac:dyDescent="0.3">
      <c r="A411">
        <f>A410+metadata!J410</f>
        <v>2388</v>
      </c>
      <c r="B411" t="str">
        <f>metadata!B411</f>
        <v>55-OAK</v>
      </c>
      <c r="C411">
        <v>410</v>
      </c>
      <c r="D411" s="4" t="str">
        <f t="shared" si="12"/>
        <v>5-Langfang</v>
      </c>
      <c r="E411" t="str">
        <f>VLOOKUP($D411,metadata!$B$2:$S$451,2,FALSE)</f>
        <v>Chen, YS; Chen, C; He, HM; Xia, QW; Xue, FS</v>
      </c>
      <c r="F411" t="str">
        <f>VLOOKUP($D411,metadata!$B$2:$S$451,3,FALSE)</f>
        <v>Geographic variation in diapause induction and termination of the cotton bollworm, Helicoverpa armigera Hubner (Lepidoptera: Noctuidae)</v>
      </c>
      <c r="G411" t="str">
        <f>VLOOKUP($D411,metadata!$B$2:$S$451,4,FALSE)</f>
        <v>10.1016/j.jinsphys.2013.06.002</v>
      </c>
      <c r="H411" t="str">
        <f>VLOOKUP($D411,metadata!$B$2:$S$451,5,FALSE)</f>
        <v>y</v>
      </c>
      <c r="I411" t="str">
        <f>VLOOKUP($D411,metadata!$B$2:$S$451,6,FALSE)</f>
        <v>a</v>
      </c>
      <c r="J411" t="str">
        <f>VLOOKUP($D411,metadata!$B$2:$S$451,7,FALSE)</f>
        <v>i</v>
      </c>
      <c r="K411">
        <f>VLOOKUP($D411,metadata!$B$2:$S$451,8,FALSE)</f>
        <v>5</v>
      </c>
      <c r="L411">
        <f>VLOOKUP($D411,metadata!$B$2:$S$451,9,FALSE)</f>
        <v>6</v>
      </c>
      <c r="M411" t="str">
        <f>VLOOKUP($D411,metadata!$B$2:$S$451,10,FALSE)</f>
        <v/>
      </c>
      <c r="N411" t="str">
        <f>VLOOKUP($D411,metadata!$B$2:$S$451,11,FALSE)</f>
        <v>Helicoverpa armigera</v>
      </c>
      <c r="O411" t="str">
        <f>VLOOKUP($D411,metadata!$B$2:$S$451,12,FALSE)</f>
        <v>lepidoptera</v>
      </c>
      <c r="P411" t="str">
        <f>VLOOKUP($D411,metadata!$B$2:$S$451,13,FALSE)</f>
        <v>Langfang</v>
      </c>
      <c r="Q411">
        <f>VLOOKUP($D411,metadata!$B$2:$S$451,14,FALSE)</f>
        <v>39.31</v>
      </c>
      <c r="R411">
        <f>VLOOKUP($D411,metadata!$B$2:$S$451,15,FALSE)</f>
        <v>116.42</v>
      </c>
      <c r="S411">
        <f>VLOOKUP($D411,metadata!$B$2:$S$451,16,FALSE)</f>
        <v>0.01</v>
      </c>
      <c r="T411" t="str">
        <f>VLOOKUP($D411,metadata!$B$2:$S$451,17,FALSE)</f>
        <v/>
      </c>
      <c r="U411" t="str">
        <f>VLOOKUP($D411,metadata!$B$2:$S$451,18,FALSE)</f>
        <v/>
      </c>
      <c r="V411">
        <f>VLOOKUP($D411,metadata!$B$2:$Z$451,19,FALSE)</f>
        <v>71.5</v>
      </c>
      <c r="W411" t="str">
        <f>VLOOKUP($D411,metadata!$B$2:$Z$451,20,FALSE)</f>
        <v>global average</v>
      </c>
      <c r="X411" t="str">
        <f>VLOOKUP($D411,metadata!$B$2:$Z$451,21,FALSE)</f>
        <v/>
      </c>
      <c r="Y411">
        <f>VLOOKUP($D411,metadata!$B$2:$Z$451,22,FALSE)</f>
        <v>5</v>
      </c>
      <c r="Z411" t="str">
        <f>VLOOKUP($D411,metadata!$B$2:$Z$451,23,FALSE)</f>
        <v/>
      </c>
      <c r="AA411" t="str">
        <f>VLOOKUP($D411,metadata!$B$2:$Z$451,24,FALSE)</f>
        <v>pupal</v>
      </c>
      <c r="AB411" t="str">
        <f>VLOOKUP($D411,metadata!$B$2:$Z$451,25,FALSE)</f>
        <v/>
      </c>
      <c r="AC411">
        <v>14.016975778657599</v>
      </c>
      <c r="AD411">
        <v>65.773260877696302</v>
      </c>
      <c r="AF411" t="str">
        <f t="shared" si="13"/>
        <v>NA</v>
      </c>
    </row>
    <row r="412" spans="1:32" x14ac:dyDescent="0.3">
      <c r="A412">
        <f>A411+metadata!J411</f>
        <v>2400</v>
      </c>
      <c r="B412" t="str">
        <f>metadata!B412</f>
        <v>55-SAK</v>
      </c>
      <c r="C412">
        <v>411</v>
      </c>
      <c r="D412" s="4" t="str">
        <f t="shared" si="12"/>
        <v>5-Langfang</v>
      </c>
      <c r="E412" t="str">
        <f>VLOOKUP($D412,metadata!$B$2:$S$451,2,FALSE)</f>
        <v>Chen, YS; Chen, C; He, HM; Xia, QW; Xue, FS</v>
      </c>
      <c r="F412" t="str">
        <f>VLOOKUP($D412,metadata!$B$2:$S$451,3,FALSE)</f>
        <v>Geographic variation in diapause induction and termination of the cotton bollworm, Helicoverpa armigera Hubner (Lepidoptera: Noctuidae)</v>
      </c>
      <c r="G412" t="str">
        <f>VLOOKUP($D412,metadata!$B$2:$S$451,4,FALSE)</f>
        <v>10.1016/j.jinsphys.2013.06.002</v>
      </c>
      <c r="H412" t="str">
        <f>VLOOKUP($D412,metadata!$B$2:$S$451,5,FALSE)</f>
        <v>y</v>
      </c>
      <c r="I412" t="str">
        <f>VLOOKUP($D412,metadata!$B$2:$S$451,6,FALSE)</f>
        <v>a</v>
      </c>
      <c r="J412" t="str">
        <f>VLOOKUP($D412,metadata!$B$2:$S$451,7,FALSE)</f>
        <v>i</v>
      </c>
      <c r="K412">
        <f>VLOOKUP($D412,metadata!$B$2:$S$451,8,FALSE)</f>
        <v>5</v>
      </c>
      <c r="L412">
        <f>VLOOKUP($D412,metadata!$B$2:$S$451,9,FALSE)</f>
        <v>6</v>
      </c>
      <c r="M412" t="str">
        <f>VLOOKUP($D412,metadata!$B$2:$S$451,10,FALSE)</f>
        <v/>
      </c>
      <c r="N412" t="str">
        <f>VLOOKUP($D412,metadata!$B$2:$S$451,11,FALSE)</f>
        <v>Helicoverpa armigera</v>
      </c>
      <c r="O412" t="str">
        <f>VLOOKUP($D412,metadata!$B$2:$S$451,12,FALSE)</f>
        <v>lepidoptera</v>
      </c>
      <c r="P412" t="str">
        <f>VLOOKUP($D412,metadata!$B$2:$S$451,13,FALSE)</f>
        <v>Langfang</v>
      </c>
      <c r="Q412">
        <f>VLOOKUP($D412,metadata!$B$2:$S$451,14,FALSE)</f>
        <v>39.31</v>
      </c>
      <c r="R412">
        <f>VLOOKUP($D412,metadata!$B$2:$S$451,15,FALSE)</f>
        <v>116.42</v>
      </c>
      <c r="S412">
        <f>VLOOKUP($D412,metadata!$B$2:$S$451,16,FALSE)</f>
        <v>0.01</v>
      </c>
      <c r="T412" t="str">
        <f>VLOOKUP($D412,metadata!$B$2:$S$451,17,FALSE)</f>
        <v/>
      </c>
      <c r="U412" t="str">
        <f>VLOOKUP($D412,metadata!$B$2:$S$451,18,FALSE)</f>
        <v/>
      </c>
      <c r="V412">
        <f>VLOOKUP($D412,metadata!$B$2:$Z$451,19,FALSE)</f>
        <v>71.5</v>
      </c>
      <c r="W412" t="str">
        <f>VLOOKUP($D412,metadata!$B$2:$Z$451,20,FALSE)</f>
        <v>global average</v>
      </c>
      <c r="X412" t="str">
        <f>VLOOKUP($D412,metadata!$B$2:$Z$451,21,FALSE)</f>
        <v/>
      </c>
      <c r="Y412">
        <f>VLOOKUP($D412,metadata!$B$2:$Z$451,22,FALSE)</f>
        <v>5</v>
      </c>
      <c r="Z412" t="str">
        <f>VLOOKUP($D412,metadata!$B$2:$Z$451,23,FALSE)</f>
        <v/>
      </c>
      <c r="AA412" t="str">
        <f>VLOOKUP($D412,metadata!$B$2:$Z$451,24,FALSE)</f>
        <v>pupal</v>
      </c>
      <c r="AB412" t="str">
        <f>VLOOKUP($D412,metadata!$B$2:$Z$451,25,FALSE)</f>
        <v/>
      </c>
      <c r="AC412">
        <v>14.999599249795599</v>
      </c>
      <c r="AD412">
        <v>10.184077927213</v>
      </c>
      <c r="AF412" t="str">
        <f t="shared" si="13"/>
        <v>NA</v>
      </c>
    </row>
    <row r="413" spans="1:32" x14ac:dyDescent="0.3">
      <c r="A413">
        <f>A412+metadata!J412</f>
        <v>2412</v>
      </c>
      <c r="B413" t="str">
        <f>metadata!B413</f>
        <v>55-TAN</v>
      </c>
      <c r="C413">
        <v>412</v>
      </c>
      <c r="D413" s="4" t="str">
        <f t="shared" si="12"/>
        <v>5-Langfang</v>
      </c>
      <c r="E413" t="str">
        <f>VLOOKUP($D413,metadata!$B$2:$S$451,2,FALSE)</f>
        <v>Chen, YS; Chen, C; He, HM; Xia, QW; Xue, FS</v>
      </c>
      <c r="F413" t="str">
        <f>VLOOKUP($D413,metadata!$B$2:$S$451,3,FALSE)</f>
        <v>Geographic variation in diapause induction and termination of the cotton bollworm, Helicoverpa armigera Hubner (Lepidoptera: Noctuidae)</v>
      </c>
      <c r="G413" t="str">
        <f>VLOOKUP($D413,metadata!$B$2:$S$451,4,FALSE)</f>
        <v>10.1016/j.jinsphys.2013.06.002</v>
      </c>
      <c r="H413" t="str">
        <f>VLOOKUP($D413,metadata!$B$2:$S$451,5,FALSE)</f>
        <v>y</v>
      </c>
      <c r="I413" t="str">
        <f>VLOOKUP($D413,metadata!$B$2:$S$451,6,FALSE)</f>
        <v>a</v>
      </c>
      <c r="J413" t="str">
        <f>VLOOKUP($D413,metadata!$B$2:$S$451,7,FALSE)</f>
        <v>i</v>
      </c>
      <c r="K413">
        <f>VLOOKUP($D413,metadata!$B$2:$S$451,8,FALSE)</f>
        <v>5</v>
      </c>
      <c r="L413">
        <f>VLOOKUP($D413,metadata!$B$2:$S$451,9,FALSE)</f>
        <v>6</v>
      </c>
      <c r="M413" t="str">
        <f>VLOOKUP($D413,metadata!$B$2:$S$451,10,FALSE)</f>
        <v/>
      </c>
      <c r="N413" t="str">
        <f>VLOOKUP($D413,metadata!$B$2:$S$451,11,FALSE)</f>
        <v>Helicoverpa armigera</v>
      </c>
      <c r="O413" t="str">
        <f>VLOOKUP($D413,metadata!$B$2:$S$451,12,FALSE)</f>
        <v>lepidoptera</v>
      </c>
      <c r="P413" t="str">
        <f>VLOOKUP($D413,metadata!$B$2:$S$451,13,FALSE)</f>
        <v>Langfang</v>
      </c>
      <c r="Q413">
        <f>VLOOKUP($D413,metadata!$B$2:$S$451,14,FALSE)</f>
        <v>39.31</v>
      </c>
      <c r="R413">
        <f>VLOOKUP($D413,metadata!$B$2:$S$451,15,FALSE)</f>
        <v>116.42</v>
      </c>
      <c r="S413">
        <f>VLOOKUP($D413,metadata!$B$2:$S$451,16,FALSE)</f>
        <v>0.01</v>
      </c>
      <c r="T413" t="str">
        <f>VLOOKUP($D413,metadata!$B$2:$S$451,17,FALSE)</f>
        <v/>
      </c>
      <c r="U413" t="str">
        <f>VLOOKUP($D413,metadata!$B$2:$S$451,18,FALSE)</f>
        <v/>
      </c>
      <c r="V413">
        <f>VLOOKUP($D413,metadata!$B$2:$Z$451,19,FALSE)</f>
        <v>71.5</v>
      </c>
      <c r="W413" t="str">
        <f>VLOOKUP($D413,metadata!$B$2:$Z$451,20,FALSE)</f>
        <v>global average</v>
      </c>
      <c r="X413" t="str">
        <f>VLOOKUP($D413,metadata!$B$2:$Z$451,21,FALSE)</f>
        <v/>
      </c>
      <c r="Y413">
        <f>VLOOKUP($D413,metadata!$B$2:$Z$451,22,FALSE)</f>
        <v>5</v>
      </c>
      <c r="Z413" t="str">
        <f>VLOOKUP($D413,metadata!$B$2:$Z$451,23,FALSE)</f>
        <v/>
      </c>
      <c r="AA413" t="str">
        <f>VLOOKUP($D413,metadata!$B$2:$Z$451,24,FALSE)</f>
        <v>pupal</v>
      </c>
      <c r="AB413" t="str">
        <f>VLOOKUP($D413,metadata!$B$2:$Z$451,25,FALSE)</f>
        <v/>
      </c>
      <c r="AC413">
        <v>16.012214866229499</v>
      </c>
      <c r="AD413">
        <v>0.130591133268154</v>
      </c>
      <c r="AF413" t="str">
        <f t="shared" si="13"/>
        <v>NA</v>
      </c>
    </row>
    <row r="414" spans="1:32" x14ac:dyDescent="0.3">
      <c r="A414">
        <f>A413+metadata!J413</f>
        <v>2424</v>
      </c>
      <c r="B414" t="str">
        <f>metadata!B414</f>
        <v>55-TOK</v>
      </c>
      <c r="C414">
        <v>413</v>
      </c>
      <c r="D414" s="4" t="str">
        <f t="shared" si="12"/>
        <v>5-Kazuo</v>
      </c>
      <c r="E414" t="str">
        <f>VLOOKUP($D414,metadata!$B$2:$S$451,2,FALSE)</f>
        <v>Chen, YS; Chen, C; He, HM; Xia, QW; Xue, FS</v>
      </c>
      <c r="F414" t="str">
        <f>VLOOKUP($D414,metadata!$B$2:$S$451,3,FALSE)</f>
        <v>Geographic variation in diapause induction and termination of the cotton bollworm, Helicoverpa armigera Hubner (Lepidoptera: Noctuidae)</v>
      </c>
      <c r="G414" t="str">
        <f>VLOOKUP($D414,metadata!$B$2:$S$451,4,FALSE)</f>
        <v>10.1016/j.jinsphys.2013.06.002</v>
      </c>
      <c r="H414" t="str">
        <f>VLOOKUP($D414,metadata!$B$2:$S$451,5,FALSE)</f>
        <v>y</v>
      </c>
      <c r="I414" t="str">
        <f>VLOOKUP($D414,metadata!$B$2:$S$451,6,FALSE)</f>
        <v>a</v>
      </c>
      <c r="J414" t="str">
        <f>VLOOKUP($D414,metadata!$B$2:$S$451,7,FALSE)</f>
        <v>i</v>
      </c>
      <c r="K414">
        <f>VLOOKUP($D414,metadata!$B$2:$S$451,8,FALSE)</f>
        <v>5</v>
      </c>
      <c r="L414">
        <f>VLOOKUP($D414,metadata!$B$2:$S$451,9,FALSE)</f>
        <v>6</v>
      </c>
      <c r="M414" t="str">
        <f>VLOOKUP($D414,metadata!$B$2:$S$451,10,FALSE)</f>
        <v/>
      </c>
      <c r="N414" t="str">
        <f>VLOOKUP($D414,metadata!$B$2:$S$451,11,FALSE)</f>
        <v>Helicoverpa armigera</v>
      </c>
      <c r="O414" t="str">
        <f>VLOOKUP($D414,metadata!$B$2:$S$451,12,FALSE)</f>
        <v>lepidoptera</v>
      </c>
      <c r="P414" t="str">
        <f>VLOOKUP($D414,metadata!$B$2:$S$451,13,FALSE)</f>
        <v>Kazuo</v>
      </c>
      <c r="Q414">
        <f>VLOOKUP($D414,metadata!$B$2:$S$451,14,FALSE)</f>
        <v>41.34</v>
      </c>
      <c r="R414">
        <f>VLOOKUP($D414,metadata!$B$2:$S$451,15,FALSE)</f>
        <v>120.27</v>
      </c>
      <c r="S414">
        <f>VLOOKUP($D414,metadata!$B$2:$S$451,16,FALSE)</f>
        <v>0.01</v>
      </c>
      <c r="T414" t="str">
        <f>VLOOKUP($D414,metadata!$B$2:$S$451,17,FALSE)</f>
        <v/>
      </c>
      <c r="U414" t="str">
        <f>VLOOKUP($D414,metadata!$B$2:$S$451,18,FALSE)</f>
        <v/>
      </c>
      <c r="V414">
        <f>VLOOKUP($D414,metadata!$B$2:$Z$451,19,FALSE)</f>
        <v>71.5</v>
      </c>
      <c r="W414" t="str">
        <f>VLOOKUP($D414,metadata!$B$2:$Z$451,20,FALSE)</f>
        <v>global average</v>
      </c>
      <c r="X414" t="str">
        <f>VLOOKUP($D414,metadata!$B$2:$Z$451,21,FALSE)</f>
        <v/>
      </c>
      <c r="Y414">
        <f>VLOOKUP($D414,metadata!$B$2:$Z$451,22,FALSE)</f>
        <v>5</v>
      </c>
      <c r="Z414" t="str">
        <f>VLOOKUP($D414,metadata!$B$2:$Z$451,23,FALSE)</f>
        <v/>
      </c>
      <c r="AA414" t="str">
        <f>VLOOKUP($D414,metadata!$B$2:$Z$451,24,FALSE)</f>
        <v>pupal</v>
      </c>
      <c r="AB414" t="str">
        <f>VLOOKUP($D414,metadata!$B$2:$Z$451,25,FALSE)</f>
        <v/>
      </c>
      <c r="AC414">
        <v>11.016046038183401</v>
      </c>
      <c r="AD414">
        <v>98.161785529177195</v>
      </c>
      <c r="AF414" t="str">
        <f t="shared" si="13"/>
        <v>NA</v>
      </c>
    </row>
    <row r="415" spans="1:32" x14ac:dyDescent="0.3">
      <c r="A415">
        <f>A414+metadata!J414</f>
        <v>2436</v>
      </c>
      <c r="B415" t="str">
        <f>metadata!B415</f>
        <v>55-WAV</v>
      </c>
      <c r="C415">
        <v>414</v>
      </c>
      <c r="D415" s="4" t="str">
        <f t="shared" si="12"/>
        <v>5-Kazuo</v>
      </c>
      <c r="E415" t="str">
        <f>VLOOKUP($D415,metadata!$B$2:$S$451,2,FALSE)</f>
        <v>Chen, YS; Chen, C; He, HM; Xia, QW; Xue, FS</v>
      </c>
      <c r="F415" t="str">
        <f>VLOOKUP($D415,metadata!$B$2:$S$451,3,FALSE)</f>
        <v>Geographic variation in diapause induction and termination of the cotton bollworm, Helicoverpa armigera Hubner (Lepidoptera: Noctuidae)</v>
      </c>
      <c r="G415" t="str">
        <f>VLOOKUP($D415,metadata!$B$2:$S$451,4,FALSE)</f>
        <v>10.1016/j.jinsphys.2013.06.002</v>
      </c>
      <c r="H415" t="str">
        <f>VLOOKUP($D415,metadata!$B$2:$S$451,5,FALSE)</f>
        <v>y</v>
      </c>
      <c r="I415" t="str">
        <f>VLOOKUP($D415,metadata!$B$2:$S$451,6,FALSE)</f>
        <v>a</v>
      </c>
      <c r="J415" t="str">
        <f>VLOOKUP($D415,metadata!$B$2:$S$451,7,FALSE)</f>
        <v>i</v>
      </c>
      <c r="K415">
        <f>VLOOKUP($D415,metadata!$B$2:$S$451,8,FALSE)</f>
        <v>5</v>
      </c>
      <c r="L415">
        <f>VLOOKUP($D415,metadata!$B$2:$S$451,9,FALSE)</f>
        <v>6</v>
      </c>
      <c r="M415" t="str">
        <f>VLOOKUP($D415,metadata!$B$2:$S$451,10,FALSE)</f>
        <v/>
      </c>
      <c r="N415" t="str">
        <f>VLOOKUP($D415,metadata!$B$2:$S$451,11,FALSE)</f>
        <v>Helicoverpa armigera</v>
      </c>
      <c r="O415" t="str">
        <f>VLOOKUP($D415,metadata!$B$2:$S$451,12,FALSE)</f>
        <v>lepidoptera</v>
      </c>
      <c r="P415" t="str">
        <f>VLOOKUP($D415,metadata!$B$2:$S$451,13,FALSE)</f>
        <v>Kazuo</v>
      </c>
      <c r="Q415">
        <f>VLOOKUP($D415,metadata!$B$2:$S$451,14,FALSE)</f>
        <v>41.34</v>
      </c>
      <c r="R415">
        <f>VLOOKUP($D415,metadata!$B$2:$S$451,15,FALSE)</f>
        <v>120.27</v>
      </c>
      <c r="S415">
        <f>VLOOKUP($D415,metadata!$B$2:$S$451,16,FALSE)</f>
        <v>0.01</v>
      </c>
      <c r="T415" t="str">
        <f>VLOOKUP($D415,metadata!$B$2:$S$451,17,FALSE)</f>
        <v/>
      </c>
      <c r="U415" t="str">
        <f>VLOOKUP($D415,metadata!$B$2:$S$451,18,FALSE)</f>
        <v/>
      </c>
      <c r="V415">
        <f>VLOOKUP($D415,metadata!$B$2:$Z$451,19,FALSE)</f>
        <v>71.5</v>
      </c>
      <c r="W415" t="str">
        <f>VLOOKUP($D415,metadata!$B$2:$Z$451,20,FALSE)</f>
        <v>global average</v>
      </c>
      <c r="X415" t="str">
        <f>VLOOKUP($D415,metadata!$B$2:$Z$451,21,FALSE)</f>
        <v/>
      </c>
      <c r="Y415">
        <f>VLOOKUP($D415,metadata!$B$2:$Z$451,22,FALSE)</f>
        <v>5</v>
      </c>
      <c r="Z415" t="str">
        <f>VLOOKUP($D415,metadata!$B$2:$Z$451,23,FALSE)</f>
        <v/>
      </c>
      <c r="AA415" t="str">
        <f>VLOOKUP($D415,metadata!$B$2:$Z$451,24,FALSE)</f>
        <v>pupal</v>
      </c>
      <c r="AB415" t="str">
        <f>VLOOKUP($D415,metadata!$B$2:$Z$451,25,FALSE)</f>
        <v/>
      </c>
      <c r="AC415">
        <v>12.0055463828286</v>
      </c>
      <c r="AD415">
        <v>98.871273691016199</v>
      </c>
      <c r="AF415" t="str">
        <f t="shared" si="13"/>
        <v>NA</v>
      </c>
    </row>
    <row r="416" spans="1:32" x14ac:dyDescent="0.3">
      <c r="A416">
        <f>A415+metadata!J415</f>
        <v>2448</v>
      </c>
      <c r="B416" t="str">
        <f>metadata!B416</f>
        <v>55-ZIO</v>
      </c>
      <c r="C416">
        <v>415</v>
      </c>
      <c r="D416" s="4" t="str">
        <f t="shared" si="12"/>
        <v>5-Kazuo</v>
      </c>
      <c r="E416" t="str">
        <f>VLOOKUP($D416,metadata!$B$2:$S$451,2,FALSE)</f>
        <v>Chen, YS; Chen, C; He, HM; Xia, QW; Xue, FS</v>
      </c>
      <c r="F416" t="str">
        <f>VLOOKUP($D416,metadata!$B$2:$S$451,3,FALSE)</f>
        <v>Geographic variation in diapause induction and termination of the cotton bollworm, Helicoverpa armigera Hubner (Lepidoptera: Noctuidae)</v>
      </c>
      <c r="G416" t="str">
        <f>VLOOKUP($D416,metadata!$B$2:$S$451,4,FALSE)</f>
        <v>10.1016/j.jinsphys.2013.06.002</v>
      </c>
      <c r="H416" t="str">
        <f>VLOOKUP($D416,metadata!$B$2:$S$451,5,FALSE)</f>
        <v>y</v>
      </c>
      <c r="I416" t="str">
        <f>VLOOKUP($D416,metadata!$B$2:$S$451,6,FALSE)</f>
        <v>a</v>
      </c>
      <c r="J416" t="str">
        <f>VLOOKUP($D416,metadata!$B$2:$S$451,7,FALSE)</f>
        <v>i</v>
      </c>
      <c r="K416">
        <f>VLOOKUP($D416,metadata!$B$2:$S$451,8,FALSE)</f>
        <v>5</v>
      </c>
      <c r="L416">
        <f>VLOOKUP($D416,metadata!$B$2:$S$451,9,FALSE)</f>
        <v>6</v>
      </c>
      <c r="M416" t="str">
        <f>VLOOKUP($D416,metadata!$B$2:$S$451,10,FALSE)</f>
        <v/>
      </c>
      <c r="N416" t="str">
        <f>VLOOKUP($D416,metadata!$B$2:$S$451,11,FALSE)</f>
        <v>Helicoverpa armigera</v>
      </c>
      <c r="O416" t="str">
        <f>VLOOKUP($D416,metadata!$B$2:$S$451,12,FALSE)</f>
        <v>lepidoptera</v>
      </c>
      <c r="P416" t="str">
        <f>VLOOKUP($D416,metadata!$B$2:$S$451,13,FALSE)</f>
        <v>Kazuo</v>
      </c>
      <c r="Q416">
        <f>VLOOKUP($D416,metadata!$B$2:$S$451,14,FALSE)</f>
        <v>41.34</v>
      </c>
      <c r="R416">
        <f>VLOOKUP($D416,metadata!$B$2:$S$451,15,FALSE)</f>
        <v>120.27</v>
      </c>
      <c r="S416">
        <f>VLOOKUP($D416,metadata!$B$2:$S$451,16,FALSE)</f>
        <v>0.01</v>
      </c>
      <c r="T416" t="str">
        <f>VLOOKUP($D416,metadata!$B$2:$S$451,17,FALSE)</f>
        <v/>
      </c>
      <c r="U416" t="str">
        <f>VLOOKUP($D416,metadata!$B$2:$S$451,18,FALSE)</f>
        <v/>
      </c>
      <c r="V416">
        <f>VLOOKUP($D416,metadata!$B$2:$Z$451,19,FALSE)</f>
        <v>71.5</v>
      </c>
      <c r="W416" t="str">
        <f>VLOOKUP($D416,metadata!$B$2:$Z$451,20,FALSE)</f>
        <v>global average</v>
      </c>
      <c r="X416" t="str">
        <f>VLOOKUP($D416,metadata!$B$2:$Z$451,21,FALSE)</f>
        <v/>
      </c>
      <c r="Y416">
        <f>VLOOKUP($D416,metadata!$B$2:$Z$451,22,FALSE)</f>
        <v>5</v>
      </c>
      <c r="Z416" t="str">
        <f>VLOOKUP($D416,metadata!$B$2:$Z$451,23,FALSE)</f>
        <v/>
      </c>
      <c r="AA416" t="str">
        <f>VLOOKUP($D416,metadata!$B$2:$Z$451,24,FALSE)</f>
        <v>pupal</v>
      </c>
      <c r="AB416" t="str">
        <f>VLOOKUP($D416,metadata!$B$2:$Z$451,25,FALSE)</f>
        <v/>
      </c>
      <c r="AC416">
        <v>13.0152124777583</v>
      </c>
      <c r="AD416">
        <v>98.004370848895704</v>
      </c>
      <c r="AF416" t="str">
        <f t="shared" si="13"/>
        <v>NA</v>
      </c>
    </row>
    <row r="417" spans="1:32" x14ac:dyDescent="0.3">
      <c r="A417">
        <f>A416+metadata!J416</f>
        <v>2460</v>
      </c>
      <c r="B417" t="str">
        <f>metadata!B417</f>
        <v>56-L</v>
      </c>
      <c r="C417">
        <v>416</v>
      </c>
      <c r="D417" s="4" t="str">
        <f t="shared" si="12"/>
        <v>5-Kazuo</v>
      </c>
      <c r="E417" t="str">
        <f>VLOOKUP($D417,metadata!$B$2:$S$451,2,FALSE)</f>
        <v>Chen, YS; Chen, C; He, HM; Xia, QW; Xue, FS</v>
      </c>
      <c r="F417" t="str">
        <f>VLOOKUP($D417,metadata!$B$2:$S$451,3,FALSE)</f>
        <v>Geographic variation in diapause induction and termination of the cotton bollworm, Helicoverpa armigera Hubner (Lepidoptera: Noctuidae)</v>
      </c>
      <c r="G417" t="str">
        <f>VLOOKUP($D417,metadata!$B$2:$S$451,4,FALSE)</f>
        <v>10.1016/j.jinsphys.2013.06.002</v>
      </c>
      <c r="H417" t="str">
        <f>VLOOKUP($D417,metadata!$B$2:$S$451,5,FALSE)</f>
        <v>y</v>
      </c>
      <c r="I417" t="str">
        <f>VLOOKUP($D417,metadata!$B$2:$S$451,6,FALSE)</f>
        <v>a</v>
      </c>
      <c r="J417" t="str">
        <f>VLOOKUP($D417,metadata!$B$2:$S$451,7,FALSE)</f>
        <v>i</v>
      </c>
      <c r="K417">
        <f>VLOOKUP($D417,metadata!$B$2:$S$451,8,FALSE)</f>
        <v>5</v>
      </c>
      <c r="L417">
        <f>VLOOKUP($D417,metadata!$B$2:$S$451,9,FALSE)</f>
        <v>6</v>
      </c>
      <c r="M417" t="str">
        <f>VLOOKUP($D417,metadata!$B$2:$S$451,10,FALSE)</f>
        <v/>
      </c>
      <c r="N417" t="str">
        <f>VLOOKUP($D417,metadata!$B$2:$S$451,11,FALSE)</f>
        <v>Helicoverpa armigera</v>
      </c>
      <c r="O417" t="str">
        <f>VLOOKUP($D417,metadata!$B$2:$S$451,12,FALSE)</f>
        <v>lepidoptera</v>
      </c>
      <c r="P417" t="str">
        <f>VLOOKUP($D417,metadata!$B$2:$S$451,13,FALSE)</f>
        <v>Kazuo</v>
      </c>
      <c r="Q417">
        <f>VLOOKUP($D417,metadata!$B$2:$S$451,14,FALSE)</f>
        <v>41.34</v>
      </c>
      <c r="R417">
        <f>VLOOKUP($D417,metadata!$B$2:$S$451,15,FALSE)</f>
        <v>120.27</v>
      </c>
      <c r="S417">
        <f>VLOOKUP($D417,metadata!$B$2:$S$451,16,FALSE)</f>
        <v>0.01</v>
      </c>
      <c r="T417" t="str">
        <f>VLOOKUP($D417,metadata!$B$2:$S$451,17,FALSE)</f>
        <v/>
      </c>
      <c r="U417" t="str">
        <f>VLOOKUP($D417,metadata!$B$2:$S$451,18,FALSE)</f>
        <v/>
      </c>
      <c r="V417">
        <f>VLOOKUP($D417,metadata!$B$2:$Z$451,19,FALSE)</f>
        <v>71.5</v>
      </c>
      <c r="W417" t="str">
        <f>VLOOKUP($D417,metadata!$B$2:$Z$451,20,FALSE)</f>
        <v>global average</v>
      </c>
      <c r="X417" t="str">
        <f>VLOOKUP($D417,metadata!$B$2:$Z$451,21,FALSE)</f>
        <v/>
      </c>
      <c r="Y417">
        <f>VLOOKUP($D417,metadata!$B$2:$Z$451,22,FALSE)</f>
        <v>5</v>
      </c>
      <c r="Z417" t="str">
        <f>VLOOKUP($D417,metadata!$B$2:$Z$451,23,FALSE)</f>
        <v/>
      </c>
      <c r="AA417" t="str">
        <f>VLOOKUP($D417,metadata!$B$2:$Z$451,24,FALSE)</f>
        <v>pupal</v>
      </c>
      <c r="AB417" t="str">
        <f>VLOOKUP($D417,metadata!$B$2:$Z$451,25,FALSE)</f>
        <v/>
      </c>
      <c r="AC417">
        <v>14.00219611112</v>
      </c>
      <c r="AD417">
        <v>44.7770493029618</v>
      </c>
      <c r="AF417" t="str">
        <f t="shared" si="13"/>
        <v>NA</v>
      </c>
    </row>
    <row r="418" spans="1:32" x14ac:dyDescent="0.3">
      <c r="A418">
        <f>A417+metadata!J417</f>
        <v>2469</v>
      </c>
      <c r="B418" t="str">
        <f>metadata!B418</f>
        <v>56-W</v>
      </c>
      <c r="C418">
        <v>417</v>
      </c>
      <c r="D418" s="4" t="str">
        <f t="shared" si="12"/>
        <v>5-Kazuo</v>
      </c>
      <c r="E418" t="str">
        <f>VLOOKUP($D418,metadata!$B$2:$S$451,2,FALSE)</f>
        <v>Chen, YS; Chen, C; He, HM; Xia, QW; Xue, FS</v>
      </c>
      <c r="F418" t="str">
        <f>VLOOKUP($D418,metadata!$B$2:$S$451,3,FALSE)</f>
        <v>Geographic variation in diapause induction and termination of the cotton bollworm, Helicoverpa armigera Hubner (Lepidoptera: Noctuidae)</v>
      </c>
      <c r="G418" t="str">
        <f>VLOOKUP($D418,metadata!$B$2:$S$451,4,FALSE)</f>
        <v>10.1016/j.jinsphys.2013.06.002</v>
      </c>
      <c r="H418" t="str">
        <f>VLOOKUP($D418,metadata!$B$2:$S$451,5,FALSE)</f>
        <v>y</v>
      </c>
      <c r="I418" t="str">
        <f>VLOOKUP($D418,metadata!$B$2:$S$451,6,FALSE)</f>
        <v>a</v>
      </c>
      <c r="J418" t="str">
        <f>VLOOKUP($D418,metadata!$B$2:$S$451,7,FALSE)</f>
        <v>i</v>
      </c>
      <c r="K418">
        <f>VLOOKUP($D418,metadata!$B$2:$S$451,8,FALSE)</f>
        <v>5</v>
      </c>
      <c r="L418">
        <f>VLOOKUP($D418,metadata!$B$2:$S$451,9,FALSE)</f>
        <v>6</v>
      </c>
      <c r="M418" t="str">
        <f>VLOOKUP($D418,metadata!$B$2:$S$451,10,FALSE)</f>
        <v/>
      </c>
      <c r="N418" t="str">
        <f>VLOOKUP($D418,metadata!$B$2:$S$451,11,FALSE)</f>
        <v>Helicoverpa armigera</v>
      </c>
      <c r="O418" t="str">
        <f>VLOOKUP($D418,metadata!$B$2:$S$451,12,FALSE)</f>
        <v>lepidoptera</v>
      </c>
      <c r="P418" t="str">
        <f>VLOOKUP($D418,metadata!$B$2:$S$451,13,FALSE)</f>
        <v>Kazuo</v>
      </c>
      <c r="Q418">
        <f>VLOOKUP($D418,metadata!$B$2:$S$451,14,FALSE)</f>
        <v>41.34</v>
      </c>
      <c r="R418">
        <f>VLOOKUP($D418,metadata!$B$2:$S$451,15,FALSE)</f>
        <v>120.27</v>
      </c>
      <c r="S418">
        <f>VLOOKUP($D418,metadata!$B$2:$S$451,16,FALSE)</f>
        <v>0.01</v>
      </c>
      <c r="T418" t="str">
        <f>VLOOKUP($D418,metadata!$B$2:$S$451,17,FALSE)</f>
        <v/>
      </c>
      <c r="U418" t="str">
        <f>VLOOKUP($D418,metadata!$B$2:$S$451,18,FALSE)</f>
        <v/>
      </c>
      <c r="V418">
        <f>VLOOKUP($D418,metadata!$B$2:$Z$451,19,FALSE)</f>
        <v>71.5</v>
      </c>
      <c r="W418" t="str">
        <f>VLOOKUP($D418,metadata!$B$2:$Z$451,20,FALSE)</f>
        <v>global average</v>
      </c>
      <c r="X418" t="str">
        <f>VLOOKUP($D418,metadata!$B$2:$Z$451,21,FALSE)</f>
        <v/>
      </c>
      <c r="Y418">
        <f>VLOOKUP($D418,metadata!$B$2:$Z$451,22,FALSE)</f>
        <v>5</v>
      </c>
      <c r="Z418" t="str">
        <f>VLOOKUP($D418,metadata!$B$2:$Z$451,23,FALSE)</f>
        <v/>
      </c>
      <c r="AA418" t="str">
        <f>VLOOKUP($D418,metadata!$B$2:$Z$451,24,FALSE)</f>
        <v>pupal</v>
      </c>
      <c r="AB418" t="str">
        <f>VLOOKUP($D418,metadata!$B$2:$Z$451,25,FALSE)</f>
        <v/>
      </c>
      <c r="AC418">
        <v>14.994277287081401</v>
      </c>
      <c r="AD418">
        <v>-5.1723493045628198E-2</v>
      </c>
      <c r="AF418" t="str">
        <f t="shared" si="13"/>
        <v>NA</v>
      </c>
    </row>
    <row r="419" spans="1:32" x14ac:dyDescent="0.3">
      <c r="A419">
        <f>A418+metadata!J418</f>
        <v>2477</v>
      </c>
      <c r="B419" t="str">
        <f>metadata!B419</f>
        <v>56-V</v>
      </c>
      <c r="C419">
        <v>418</v>
      </c>
      <c r="D419" s="4" t="str">
        <f t="shared" si="12"/>
        <v>5-Kazuo</v>
      </c>
      <c r="E419" t="str">
        <f>VLOOKUP($D419,metadata!$B$2:$S$451,2,FALSE)</f>
        <v>Chen, YS; Chen, C; He, HM; Xia, QW; Xue, FS</v>
      </c>
      <c r="F419" t="str">
        <f>VLOOKUP($D419,metadata!$B$2:$S$451,3,FALSE)</f>
        <v>Geographic variation in diapause induction and termination of the cotton bollworm, Helicoverpa armigera Hubner (Lepidoptera: Noctuidae)</v>
      </c>
      <c r="G419" t="str">
        <f>VLOOKUP($D419,metadata!$B$2:$S$451,4,FALSE)</f>
        <v>10.1016/j.jinsphys.2013.06.002</v>
      </c>
      <c r="H419" t="str">
        <f>VLOOKUP($D419,metadata!$B$2:$S$451,5,FALSE)</f>
        <v>y</v>
      </c>
      <c r="I419" t="str">
        <f>VLOOKUP($D419,metadata!$B$2:$S$451,6,FALSE)</f>
        <v>a</v>
      </c>
      <c r="J419" t="str">
        <f>VLOOKUP($D419,metadata!$B$2:$S$451,7,FALSE)</f>
        <v>i</v>
      </c>
      <c r="K419">
        <f>VLOOKUP($D419,metadata!$B$2:$S$451,8,FALSE)</f>
        <v>5</v>
      </c>
      <c r="L419">
        <f>VLOOKUP($D419,metadata!$B$2:$S$451,9,FALSE)</f>
        <v>6</v>
      </c>
      <c r="M419" t="str">
        <f>VLOOKUP($D419,metadata!$B$2:$S$451,10,FALSE)</f>
        <v/>
      </c>
      <c r="N419" t="str">
        <f>VLOOKUP($D419,metadata!$B$2:$S$451,11,FALSE)</f>
        <v>Helicoverpa armigera</v>
      </c>
      <c r="O419" t="str">
        <f>VLOOKUP($D419,metadata!$B$2:$S$451,12,FALSE)</f>
        <v>lepidoptera</v>
      </c>
      <c r="P419" t="str">
        <f>VLOOKUP($D419,metadata!$B$2:$S$451,13,FALSE)</f>
        <v>Kazuo</v>
      </c>
      <c r="Q419">
        <f>VLOOKUP($D419,metadata!$B$2:$S$451,14,FALSE)</f>
        <v>41.34</v>
      </c>
      <c r="R419">
        <f>VLOOKUP($D419,metadata!$B$2:$S$451,15,FALSE)</f>
        <v>120.27</v>
      </c>
      <c r="S419">
        <f>VLOOKUP($D419,metadata!$B$2:$S$451,16,FALSE)</f>
        <v>0.01</v>
      </c>
      <c r="T419" t="str">
        <f>VLOOKUP($D419,metadata!$B$2:$S$451,17,FALSE)</f>
        <v/>
      </c>
      <c r="U419" t="str">
        <f>VLOOKUP($D419,metadata!$B$2:$S$451,18,FALSE)</f>
        <v/>
      </c>
      <c r="V419">
        <f>VLOOKUP($D419,metadata!$B$2:$Z$451,19,FALSE)</f>
        <v>71.5</v>
      </c>
      <c r="W419" t="str">
        <f>VLOOKUP($D419,metadata!$B$2:$Z$451,20,FALSE)</f>
        <v>global average</v>
      </c>
      <c r="X419" t="str">
        <f>VLOOKUP($D419,metadata!$B$2:$Z$451,21,FALSE)</f>
        <v/>
      </c>
      <c r="Y419">
        <f>VLOOKUP($D419,metadata!$B$2:$Z$451,22,FALSE)</f>
        <v>5</v>
      </c>
      <c r="Z419" t="str">
        <f>VLOOKUP($D419,metadata!$B$2:$Z$451,23,FALSE)</f>
        <v/>
      </c>
      <c r="AA419" t="str">
        <f>VLOOKUP($D419,metadata!$B$2:$Z$451,24,FALSE)</f>
        <v>pupal</v>
      </c>
      <c r="AB419" t="str">
        <f>VLOOKUP($D419,metadata!$B$2:$Z$451,25,FALSE)</f>
        <v/>
      </c>
      <c r="AC419">
        <v>16.0122308962377</v>
      </c>
      <c r="AD419">
        <v>0.26182346686331898</v>
      </c>
      <c r="AF419" t="str">
        <f t="shared" si="13"/>
        <v>NA</v>
      </c>
    </row>
    <row r="420" spans="1:32" x14ac:dyDescent="0.3">
      <c r="A420">
        <f>A419+metadata!J419</f>
        <v>2486</v>
      </c>
      <c r="B420" t="str">
        <f>metadata!B420</f>
        <v>56-K</v>
      </c>
      <c r="C420">
        <v>419</v>
      </c>
      <c r="D420" s="4" t="str">
        <f t="shared" si="12"/>
        <v>6-KO</v>
      </c>
      <c r="E420" t="str">
        <f>VLOOKUP($D420,metadata!$B$2:$S$451,2,FALSE)</f>
        <v>KIMURA, MT</v>
      </c>
      <c r="F420" t="str">
        <f>VLOOKUP($D420,metadata!$B$2:$S$451,3,FALSE)</f>
        <v>Geographic variation of reproductive diapause in the Drosophila auraria complex (Diptera: Drosophilidae)</v>
      </c>
      <c r="G420" t="str">
        <f>VLOOKUP($D420,metadata!$B$2:$S$451,4,FALSE)</f>
        <v>10.1111/j.1365-3032.1984.tb00784.x</v>
      </c>
      <c r="H420" t="str">
        <f>VLOOKUP($D420,metadata!$B$2:$S$451,5,FALSE)</f>
        <v>y</v>
      </c>
      <c r="I420" t="str">
        <f>VLOOKUP($D420,metadata!$B$2:$S$451,6,FALSE)</f>
        <v>a</v>
      </c>
      <c r="J420" t="str">
        <f>VLOOKUP($D420,metadata!$B$2:$S$451,7,FALSE)</f>
        <v>i</v>
      </c>
      <c r="K420">
        <f>VLOOKUP($D420,metadata!$B$2:$S$451,8,FALSE)</f>
        <v>10</v>
      </c>
      <c r="L420">
        <f>VLOOKUP($D420,metadata!$B$2:$S$451,9,FALSE)</f>
        <v>7</v>
      </c>
      <c r="M420" t="str">
        <f>VLOOKUP($D420,metadata!$B$2:$S$451,10,FALSE)</f>
        <v>n</v>
      </c>
      <c r="N420" t="str">
        <f>VLOOKUP($D420,metadata!$B$2:$S$451,11,FALSE)</f>
        <v>Drosophila auraria</v>
      </c>
      <c r="O420" t="str">
        <f>VLOOKUP($D420,metadata!$B$2:$S$451,12,FALSE)</f>
        <v>diptera</v>
      </c>
      <c r="P420" t="str">
        <f>VLOOKUP($D420,metadata!$B$2:$S$451,13,FALSE)</f>
        <v>KO</v>
      </c>
      <c r="Q420">
        <f>VLOOKUP($D420,metadata!$B$2:$S$451,14,FALSE)</f>
        <v>44.774360999999999</v>
      </c>
      <c r="R420">
        <f>VLOOKUP($D420,metadata!$B$2:$S$451,15,FALSE)</f>
        <v>142.254389</v>
      </c>
      <c r="S420">
        <f>VLOOKUP($D420,metadata!$B$2:$S$451,16,FALSE)</f>
        <v>0.1</v>
      </c>
      <c r="T420" t="str">
        <f>VLOOKUP($D420,metadata!$B$2:$S$451,17,FALSE)</f>
        <v/>
      </c>
      <c r="U420" t="str">
        <f>VLOOKUP($D420,metadata!$B$2:$S$451,18,FALSE)</f>
        <v/>
      </c>
      <c r="V420">
        <f>VLOOKUP($D420,metadata!$B$2:$Z$451,19,FALSE)</f>
        <v>110</v>
      </c>
      <c r="W420" t="str">
        <f>VLOOKUP($D420,metadata!$B$2:$Z$451,20,FALSE)</f>
        <v>global average</v>
      </c>
      <c r="X420" t="str">
        <f>VLOOKUP($D420,metadata!$B$2:$Z$451,21,FALSE)</f>
        <v/>
      </c>
      <c r="Y420">
        <f>VLOOKUP($D420,metadata!$B$2:$Z$451,22,FALSE)</f>
        <v>6</v>
      </c>
      <c r="Z420" t="str">
        <f>VLOOKUP($D420,metadata!$B$2:$Z$451,23,FALSE)</f>
        <v/>
      </c>
      <c r="AA420" t="str">
        <f>VLOOKUP($D420,metadata!$B$2:$Z$451,24,FALSE)</f>
        <v/>
      </c>
      <c r="AB420" t="str">
        <f>VLOOKUP($D420,metadata!$B$2:$Z$451,25,FALSE)</f>
        <v/>
      </c>
      <c r="AC420">
        <v>16.016806722689001</v>
      </c>
      <c r="AD420">
        <v>-1.3441618258041499</v>
      </c>
      <c r="AF420" t="str">
        <f t="shared" si="13"/>
        <v>NA</v>
      </c>
    </row>
    <row r="421" spans="1:32" x14ac:dyDescent="0.3">
      <c r="A421">
        <f>A420+metadata!J420</f>
        <v>2493</v>
      </c>
      <c r="B421" t="str">
        <f>metadata!B421</f>
        <v>56-S1</v>
      </c>
      <c r="C421">
        <v>420</v>
      </c>
      <c r="D421" s="4" t="str">
        <f t="shared" si="12"/>
        <v>6-KO</v>
      </c>
      <c r="E421" t="str">
        <f>VLOOKUP($D421,metadata!$B$2:$S$451,2,FALSE)</f>
        <v>KIMURA, MT</v>
      </c>
      <c r="F421" t="str">
        <f>VLOOKUP($D421,metadata!$B$2:$S$451,3,FALSE)</f>
        <v>Geographic variation of reproductive diapause in the Drosophila auraria complex (Diptera: Drosophilidae)</v>
      </c>
      <c r="G421" t="str">
        <f>VLOOKUP($D421,metadata!$B$2:$S$451,4,FALSE)</f>
        <v>10.1111/j.1365-3032.1984.tb00784.x</v>
      </c>
      <c r="H421" t="str">
        <f>VLOOKUP($D421,metadata!$B$2:$S$451,5,FALSE)</f>
        <v>y</v>
      </c>
      <c r="I421" t="str">
        <f>VLOOKUP($D421,metadata!$B$2:$S$451,6,FALSE)</f>
        <v>a</v>
      </c>
      <c r="J421" t="str">
        <f>VLOOKUP($D421,metadata!$B$2:$S$451,7,FALSE)</f>
        <v>i</v>
      </c>
      <c r="K421">
        <f>VLOOKUP($D421,metadata!$B$2:$S$451,8,FALSE)</f>
        <v>10</v>
      </c>
      <c r="L421">
        <f>VLOOKUP($D421,metadata!$B$2:$S$451,9,FALSE)</f>
        <v>7</v>
      </c>
      <c r="M421" t="str">
        <f>VLOOKUP($D421,metadata!$B$2:$S$451,10,FALSE)</f>
        <v>n</v>
      </c>
      <c r="N421" t="str">
        <f>VLOOKUP($D421,metadata!$B$2:$S$451,11,FALSE)</f>
        <v>Drosophila auraria</v>
      </c>
      <c r="O421" t="str">
        <f>VLOOKUP($D421,metadata!$B$2:$S$451,12,FALSE)</f>
        <v>diptera</v>
      </c>
      <c r="P421" t="str">
        <f>VLOOKUP($D421,metadata!$B$2:$S$451,13,FALSE)</f>
        <v>KO</v>
      </c>
      <c r="Q421">
        <f>VLOOKUP($D421,metadata!$B$2:$S$451,14,FALSE)</f>
        <v>44.774360999999999</v>
      </c>
      <c r="R421">
        <f>VLOOKUP($D421,metadata!$B$2:$S$451,15,FALSE)</f>
        <v>142.254389</v>
      </c>
      <c r="S421">
        <f>VLOOKUP($D421,metadata!$B$2:$S$451,16,FALSE)</f>
        <v>0.1</v>
      </c>
      <c r="T421" t="str">
        <f>VLOOKUP($D421,metadata!$B$2:$S$451,17,FALSE)</f>
        <v/>
      </c>
      <c r="U421" t="str">
        <f>VLOOKUP($D421,metadata!$B$2:$S$451,18,FALSE)</f>
        <v/>
      </c>
      <c r="V421">
        <f>VLOOKUP($D421,metadata!$B$2:$Z$451,19,FALSE)</f>
        <v>110</v>
      </c>
      <c r="W421" t="str">
        <f>VLOOKUP($D421,metadata!$B$2:$Z$451,20,FALSE)</f>
        <v>global average</v>
      </c>
      <c r="X421" t="str">
        <f>VLOOKUP($D421,metadata!$B$2:$Z$451,21,FALSE)</f>
        <v/>
      </c>
      <c r="Y421">
        <f>VLOOKUP($D421,metadata!$B$2:$Z$451,22,FALSE)</f>
        <v>6</v>
      </c>
      <c r="Z421" t="str">
        <f>VLOOKUP($D421,metadata!$B$2:$Z$451,23,FALSE)</f>
        <v/>
      </c>
      <c r="AA421" t="str">
        <f>VLOOKUP($D421,metadata!$B$2:$Z$451,24,FALSE)</f>
        <v/>
      </c>
      <c r="AB421" t="str">
        <f>VLOOKUP($D421,metadata!$B$2:$Z$451,25,FALSE)</f>
        <v/>
      </c>
      <c r="AC421">
        <v>14.0336134453781</v>
      </c>
      <c r="AD421">
        <v>-1.45789859567987</v>
      </c>
      <c r="AF421" t="str">
        <f t="shared" si="13"/>
        <v>NA</v>
      </c>
    </row>
    <row r="422" spans="1:32" x14ac:dyDescent="0.3">
      <c r="A422">
        <f>A421+metadata!J421</f>
        <v>2500</v>
      </c>
      <c r="B422" t="str">
        <f>metadata!B422</f>
        <v>56-S2</v>
      </c>
      <c r="C422">
        <v>421</v>
      </c>
      <c r="D422" s="4" t="str">
        <f t="shared" si="12"/>
        <v>6-KO</v>
      </c>
      <c r="E422" t="str">
        <f>VLOOKUP($D422,metadata!$B$2:$S$451,2,FALSE)</f>
        <v>KIMURA, MT</v>
      </c>
      <c r="F422" t="str">
        <f>VLOOKUP($D422,metadata!$B$2:$S$451,3,FALSE)</f>
        <v>Geographic variation of reproductive diapause in the Drosophila auraria complex (Diptera: Drosophilidae)</v>
      </c>
      <c r="G422" t="str">
        <f>VLOOKUP($D422,metadata!$B$2:$S$451,4,FALSE)</f>
        <v>10.1111/j.1365-3032.1984.tb00784.x</v>
      </c>
      <c r="H422" t="str">
        <f>VLOOKUP($D422,metadata!$B$2:$S$451,5,FALSE)</f>
        <v>y</v>
      </c>
      <c r="I422" t="str">
        <f>VLOOKUP($D422,metadata!$B$2:$S$451,6,FALSE)</f>
        <v>a</v>
      </c>
      <c r="J422" t="str">
        <f>VLOOKUP($D422,metadata!$B$2:$S$451,7,FALSE)</f>
        <v>i</v>
      </c>
      <c r="K422">
        <f>VLOOKUP($D422,metadata!$B$2:$S$451,8,FALSE)</f>
        <v>10</v>
      </c>
      <c r="L422">
        <f>VLOOKUP($D422,metadata!$B$2:$S$451,9,FALSE)</f>
        <v>7</v>
      </c>
      <c r="M422" t="str">
        <f>VLOOKUP($D422,metadata!$B$2:$S$451,10,FALSE)</f>
        <v>n</v>
      </c>
      <c r="N422" t="str">
        <f>VLOOKUP($D422,metadata!$B$2:$S$451,11,FALSE)</f>
        <v>Drosophila auraria</v>
      </c>
      <c r="O422" t="str">
        <f>VLOOKUP($D422,metadata!$B$2:$S$451,12,FALSE)</f>
        <v>diptera</v>
      </c>
      <c r="P422" t="str">
        <f>VLOOKUP($D422,metadata!$B$2:$S$451,13,FALSE)</f>
        <v>KO</v>
      </c>
      <c r="Q422">
        <f>VLOOKUP($D422,metadata!$B$2:$S$451,14,FALSE)</f>
        <v>44.774360999999999</v>
      </c>
      <c r="R422">
        <f>VLOOKUP($D422,metadata!$B$2:$S$451,15,FALSE)</f>
        <v>142.254389</v>
      </c>
      <c r="S422">
        <f>VLOOKUP($D422,metadata!$B$2:$S$451,16,FALSE)</f>
        <v>0.1</v>
      </c>
      <c r="T422" t="str">
        <f>VLOOKUP($D422,metadata!$B$2:$S$451,17,FALSE)</f>
        <v/>
      </c>
      <c r="U422" t="str">
        <f>VLOOKUP($D422,metadata!$B$2:$S$451,18,FALSE)</f>
        <v/>
      </c>
      <c r="V422">
        <f>VLOOKUP($D422,metadata!$B$2:$Z$451,19,FALSE)</f>
        <v>110</v>
      </c>
      <c r="W422" t="str">
        <f>VLOOKUP($D422,metadata!$B$2:$Z$451,20,FALSE)</f>
        <v>global average</v>
      </c>
      <c r="X422" t="str">
        <f>VLOOKUP($D422,metadata!$B$2:$Z$451,21,FALSE)</f>
        <v/>
      </c>
      <c r="Y422">
        <f>VLOOKUP($D422,metadata!$B$2:$Z$451,22,FALSE)</f>
        <v>6</v>
      </c>
      <c r="Z422" t="str">
        <f>VLOOKUP($D422,metadata!$B$2:$Z$451,23,FALSE)</f>
        <v/>
      </c>
      <c r="AA422" t="str">
        <f>VLOOKUP($D422,metadata!$B$2:$Z$451,24,FALSE)</f>
        <v/>
      </c>
      <c r="AB422" t="str">
        <f>VLOOKUP($D422,metadata!$B$2:$Z$451,25,FALSE)</f>
        <v/>
      </c>
      <c r="AC422">
        <v>13.563025210084</v>
      </c>
      <c r="AD422">
        <v>11.3464177617355</v>
      </c>
      <c r="AF422" t="str">
        <f t="shared" si="13"/>
        <v>NA</v>
      </c>
    </row>
    <row r="423" spans="1:32" x14ac:dyDescent="0.3">
      <c r="A423">
        <f>A422+metadata!J422</f>
        <v>2507</v>
      </c>
      <c r="B423" t="str">
        <f>metadata!B423</f>
        <v>56-P</v>
      </c>
      <c r="C423">
        <v>422</v>
      </c>
      <c r="D423" s="4" t="str">
        <f t="shared" si="12"/>
        <v>6-KO</v>
      </c>
      <c r="E423" t="str">
        <f>VLOOKUP($D423,metadata!$B$2:$S$451,2,FALSE)</f>
        <v>KIMURA, MT</v>
      </c>
      <c r="F423" t="str">
        <f>VLOOKUP($D423,metadata!$B$2:$S$451,3,FALSE)</f>
        <v>Geographic variation of reproductive diapause in the Drosophila auraria complex (Diptera: Drosophilidae)</v>
      </c>
      <c r="G423" t="str">
        <f>VLOOKUP($D423,metadata!$B$2:$S$451,4,FALSE)</f>
        <v>10.1111/j.1365-3032.1984.tb00784.x</v>
      </c>
      <c r="H423" t="str">
        <f>VLOOKUP($D423,metadata!$B$2:$S$451,5,FALSE)</f>
        <v>y</v>
      </c>
      <c r="I423" t="str">
        <f>VLOOKUP($D423,metadata!$B$2:$S$451,6,FALSE)</f>
        <v>a</v>
      </c>
      <c r="J423" t="str">
        <f>VLOOKUP($D423,metadata!$B$2:$S$451,7,FALSE)</f>
        <v>i</v>
      </c>
      <c r="K423">
        <f>VLOOKUP($D423,metadata!$B$2:$S$451,8,FALSE)</f>
        <v>10</v>
      </c>
      <c r="L423">
        <f>VLOOKUP($D423,metadata!$B$2:$S$451,9,FALSE)</f>
        <v>7</v>
      </c>
      <c r="M423" t="str">
        <f>VLOOKUP($D423,metadata!$B$2:$S$451,10,FALSE)</f>
        <v>n</v>
      </c>
      <c r="N423" t="str">
        <f>VLOOKUP($D423,metadata!$B$2:$S$451,11,FALSE)</f>
        <v>Drosophila auraria</v>
      </c>
      <c r="O423" t="str">
        <f>VLOOKUP($D423,metadata!$B$2:$S$451,12,FALSE)</f>
        <v>diptera</v>
      </c>
      <c r="P423" t="str">
        <f>VLOOKUP($D423,metadata!$B$2:$S$451,13,FALSE)</f>
        <v>KO</v>
      </c>
      <c r="Q423">
        <f>VLOOKUP($D423,metadata!$B$2:$S$451,14,FALSE)</f>
        <v>44.774360999999999</v>
      </c>
      <c r="R423">
        <f>VLOOKUP($D423,metadata!$B$2:$S$451,15,FALSE)</f>
        <v>142.254389</v>
      </c>
      <c r="S423">
        <f>VLOOKUP($D423,metadata!$B$2:$S$451,16,FALSE)</f>
        <v>0.1</v>
      </c>
      <c r="T423" t="str">
        <f>VLOOKUP($D423,metadata!$B$2:$S$451,17,FALSE)</f>
        <v/>
      </c>
      <c r="U423" t="str">
        <f>VLOOKUP($D423,metadata!$B$2:$S$451,18,FALSE)</f>
        <v/>
      </c>
      <c r="V423">
        <f>VLOOKUP($D423,metadata!$B$2:$Z$451,19,FALSE)</f>
        <v>110</v>
      </c>
      <c r="W423" t="str">
        <f>VLOOKUP($D423,metadata!$B$2:$Z$451,20,FALSE)</f>
        <v>global average</v>
      </c>
      <c r="X423" t="str">
        <f>VLOOKUP($D423,metadata!$B$2:$Z$451,21,FALSE)</f>
        <v/>
      </c>
      <c r="Y423">
        <f>VLOOKUP($D423,metadata!$B$2:$Z$451,22,FALSE)</f>
        <v>6</v>
      </c>
      <c r="Z423" t="str">
        <f>VLOOKUP($D423,metadata!$B$2:$Z$451,23,FALSE)</f>
        <v/>
      </c>
      <c r="AA423" t="str">
        <f>VLOOKUP($D423,metadata!$B$2:$Z$451,24,FALSE)</f>
        <v/>
      </c>
      <c r="AB423" t="str">
        <f>VLOOKUP($D423,metadata!$B$2:$Z$451,25,FALSE)</f>
        <v/>
      </c>
      <c r="AC423">
        <v>13.025210084033599</v>
      </c>
      <c r="AD423">
        <v>33.218656590152797</v>
      </c>
      <c r="AF423" t="str">
        <f t="shared" si="13"/>
        <v>NA</v>
      </c>
    </row>
    <row r="424" spans="1:32" x14ac:dyDescent="0.3">
      <c r="A424">
        <f>A423+metadata!J423</f>
        <v>2515</v>
      </c>
      <c r="B424" t="str">
        <f>metadata!B424</f>
        <v>56-A</v>
      </c>
      <c r="C424">
        <v>423</v>
      </c>
      <c r="D424" s="4" t="str">
        <f t="shared" si="12"/>
        <v>6-KO</v>
      </c>
      <c r="E424" t="str">
        <f>VLOOKUP($D424,metadata!$B$2:$S$451,2,FALSE)</f>
        <v>KIMURA, MT</v>
      </c>
      <c r="F424" t="str">
        <f>VLOOKUP($D424,metadata!$B$2:$S$451,3,FALSE)</f>
        <v>Geographic variation of reproductive diapause in the Drosophila auraria complex (Diptera: Drosophilidae)</v>
      </c>
      <c r="G424" t="str">
        <f>VLOOKUP($D424,metadata!$B$2:$S$451,4,FALSE)</f>
        <v>10.1111/j.1365-3032.1984.tb00784.x</v>
      </c>
      <c r="H424" t="str">
        <f>VLOOKUP($D424,metadata!$B$2:$S$451,5,FALSE)</f>
        <v>y</v>
      </c>
      <c r="I424" t="str">
        <f>VLOOKUP($D424,metadata!$B$2:$S$451,6,FALSE)</f>
        <v>a</v>
      </c>
      <c r="J424" t="str">
        <f>VLOOKUP($D424,metadata!$B$2:$S$451,7,FALSE)</f>
        <v>i</v>
      </c>
      <c r="K424">
        <f>VLOOKUP($D424,metadata!$B$2:$S$451,8,FALSE)</f>
        <v>10</v>
      </c>
      <c r="L424">
        <f>VLOOKUP($D424,metadata!$B$2:$S$451,9,FALSE)</f>
        <v>7</v>
      </c>
      <c r="M424" t="str">
        <f>VLOOKUP($D424,metadata!$B$2:$S$451,10,FALSE)</f>
        <v>n</v>
      </c>
      <c r="N424" t="str">
        <f>VLOOKUP($D424,metadata!$B$2:$S$451,11,FALSE)</f>
        <v>Drosophila auraria</v>
      </c>
      <c r="O424" t="str">
        <f>VLOOKUP($D424,metadata!$B$2:$S$451,12,FALSE)</f>
        <v>diptera</v>
      </c>
      <c r="P424" t="str">
        <f>VLOOKUP($D424,metadata!$B$2:$S$451,13,FALSE)</f>
        <v>KO</v>
      </c>
      <c r="Q424">
        <f>VLOOKUP($D424,metadata!$B$2:$S$451,14,FALSE)</f>
        <v>44.774360999999999</v>
      </c>
      <c r="R424">
        <f>VLOOKUP($D424,metadata!$B$2:$S$451,15,FALSE)</f>
        <v>142.254389</v>
      </c>
      <c r="S424">
        <f>VLOOKUP($D424,metadata!$B$2:$S$451,16,FALSE)</f>
        <v>0.1</v>
      </c>
      <c r="T424" t="str">
        <f>VLOOKUP($D424,metadata!$B$2:$S$451,17,FALSE)</f>
        <v/>
      </c>
      <c r="U424" t="str">
        <f>VLOOKUP($D424,metadata!$B$2:$S$451,18,FALSE)</f>
        <v/>
      </c>
      <c r="V424">
        <f>VLOOKUP($D424,metadata!$B$2:$Z$451,19,FALSE)</f>
        <v>110</v>
      </c>
      <c r="W424" t="str">
        <f>VLOOKUP($D424,metadata!$B$2:$Z$451,20,FALSE)</f>
        <v>global average</v>
      </c>
      <c r="X424" t="str">
        <f>VLOOKUP($D424,metadata!$B$2:$Z$451,21,FALSE)</f>
        <v/>
      </c>
      <c r="Y424">
        <f>VLOOKUP($D424,metadata!$B$2:$Z$451,22,FALSE)</f>
        <v>6</v>
      </c>
      <c r="Z424" t="str">
        <f>VLOOKUP($D424,metadata!$B$2:$Z$451,23,FALSE)</f>
        <v/>
      </c>
      <c r="AA424" t="str">
        <f>VLOOKUP($D424,metadata!$B$2:$Z$451,24,FALSE)</f>
        <v/>
      </c>
      <c r="AB424" t="str">
        <f>VLOOKUP($D424,metadata!$B$2:$Z$451,25,FALSE)</f>
        <v/>
      </c>
      <c r="AC424">
        <v>12.588235294117601</v>
      </c>
      <c r="AD424">
        <v>44.005790235557299</v>
      </c>
      <c r="AF424" t="str">
        <f t="shared" si="13"/>
        <v>NA</v>
      </c>
    </row>
    <row r="425" spans="1:32" x14ac:dyDescent="0.3">
      <c r="A425">
        <f>A424+metadata!J424</f>
        <v>2524</v>
      </c>
      <c r="B425" t="str">
        <f>metadata!B425</f>
        <v>56-T1</v>
      </c>
      <c r="C425">
        <v>424</v>
      </c>
      <c r="D425" s="4" t="str">
        <f t="shared" si="12"/>
        <v>6-KO</v>
      </c>
      <c r="E425" t="str">
        <f>VLOOKUP($D425,metadata!$B$2:$S$451,2,FALSE)</f>
        <v>KIMURA, MT</v>
      </c>
      <c r="F425" t="str">
        <f>VLOOKUP($D425,metadata!$B$2:$S$451,3,FALSE)</f>
        <v>Geographic variation of reproductive diapause in the Drosophila auraria complex (Diptera: Drosophilidae)</v>
      </c>
      <c r="G425" t="str">
        <f>VLOOKUP($D425,metadata!$B$2:$S$451,4,FALSE)</f>
        <v>10.1111/j.1365-3032.1984.tb00784.x</v>
      </c>
      <c r="H425" t="str">
        <f>VLOOKUP($D425,metadata!$B$2:$S$451,5,FALSE)</f>
        <v>y</v>
      </c>
      <c r="I425" t="str">
        <f>VLOOKUP($D425,metadata!$B$2:$S$451,6,FALSE)</f>
        <v>a</v>
      </c>
      <c r="J425" t="str">
        <f>VLOOKUP($D425,metadata!$B$2:$S$451,7,FALSE)</f>
        <v>i</v>
      </c>
      <c r="K425">
        <f>VLOOKUP($D425,metadata!$B$2:$S$451,8,FALSE)</f>
        <v>10</v>
      </c>
      <c r="L425">
        <f>VLOOKUP($D425,metadata!$B$2:$S$451,9,FALSE)</f>
        <v>7</v>
      </c>
      <c r="M425" t="str">
        <f>VLOOKUP($D425,metadata!$B$2:$S$451,10,FALSE)</f>
        <v>n</v>
      </c>
      <c r="N425" t="str">
        <f>VLOOKUP($D425,metadata!$B$2:$S$451,11,FALSE)</f>
        <v>Drosophila auraria</v>
      </c>
      <c r="O425" t="str">
        <f>VLOOKUP($D425,metadata!$B$2:$S$451,12,FALSE)</f>
        <v>diptera</v>
      </c>
      <c r="P425" t="str">
        <f>VLOOKUP($D425,metadata!$B$2:$S$451,13,FALSE)</f>
        <v>KO</v>
      </c>
      <c r="Q425">
        <f>VLOOKUP($D425,metadata!$B$2:$S$451,14,FALSE)</f>
        <v>44.774360999999999</v>
      </c>
      <c r="R425">
        <f>VLOOKUP($D425,metadata!$B$2:$S$451,15,FALSE)</f>
        <v>142.254389</v>
      </c>
      <c r="S425">
        <f>VLOOKUP($D425,metadata!$B$2:$S$451,16,FALSE)</f>
        <v>0.1</v>
      </c>
      <c r="T425" t="str">
        <f>VLOOKUP($D425,metadata!$B$2:$S$451,17,FALSE)</f>
        <v/>
      </c>
      <c r="U425" t="str">
        <f>VLOOKUP($D425,metadata!$B$2:$S$451,18,FALSE)</f>
        <v/>
      </c>
      <c r="V425">
        <f>VLOOKUP($D425,metadata!$B$2:$Z$451,19,FALSE)</f>
        <v>110</v>
      </c>
      <c r="W425" t="str">
        <f>VLOOKUP($D425,metadata!$B$2:$Z$451,20,FALSE)</f>
        <v>global average</v>
      </c>
      <c r="X425" t="str">
        <f>VLOOKUP($D425,metadata!$B$2:$Z$451,21,FALSE)</f>
        <v/>
      </c>
      <c r="Y425">
        <f>VLOOKUP($D425,metadata!$B$2:$Z$451,22,FALSE)</f>
        <v>6</v>
      </c>
      <c r="Z425" t="str">
        <f>VLOOKUP($D425,metadata!$B$2:$Z$451,23,FALSE)</f>
        <v/>
      </c>
      <c r="AA425" t="str">
        <f>VLOOKUP($D425,metadata!$B$2:$Z$451,24,FALSE)</f>
        <v/>
      </c>
      <c r="AB425" t="str">
        <f>VLOOKUP($D425,metadata!$B$2:$Z$451,25,FALSE)</f>
        <v/>
      </c>
      <c r="AC425">
        <v>12.0504201680672</v>
      </c>
      <c r="AD425">
        <v>46.079371345853701</v>
      </c>
      <c r="AF425" t="str">
        <f t="shared" si="13"/>
        <v>NA</v>
      </c>
    </row>
    <row r="426" spans="1:32" x14ac:dyDescent="0.3">
      <c r="A426">
        <f>A425+metadata!J425</f>
        <v>2532</v>
      </c>
      <c r="B426" t="str">
        <f>metadata!B426</f>
        <v>56-T2</v>
      </c>
      <c r="C426">
        <v>425</v>
      </c>
      <c r="D426" s="4" t="str">
        <f t="shared" si="12"/>
        <v>6-KO</v>
      </c>
      <c r="E426" t="str">
        <f>VLOOKUP($D426,metadata!$B$2:$S$451,2,FALSE)</f>
        <v>KIMURA, MT</v>
      </c>
      <c r="F426" t="str">
        <f>VLOOKUP($D426,metadata!$B$2:$S$451,3,FALSE)</f>
        <v>Geographic variation of reproductive diapause in the Drosophila auraria complex (Diptera: Drosophilidae)</v>
      </c>
      <c r="G426" t="str">
        <f>VLOOKUP($D426,metadata!$B$2:$S$451,4,FALSE)</f>
        <v>10.1111/j.1365-3032.1984.tb00784.x</v>
      </c>
      <c r="H426" t="str">
        <f>VLOOKUP($D426,metadata!$B$2:$S$451,5,FALSE)</f>
        <v>y</v>
      </c>
      <c r="I426" t="str">
        <f>VLOOKUP($D426,metadata!$B$2:$S$451,6,FALSE)</f>
        <v>a</v>
      </c>
      <c r="J426" t="str">
        <f>VLOOKUP($D426,metadata!$B$2:$S$451,7,FALSE)</f>
        <v>i</v>
      </c>
      <c r="K426">
        <f>VLOOKUP($D426,metadata!$B$2:$S$451,8,FALSE)</f>
        <v>10</v>
      </c>
      <c r="L426">
        <f>VLOOKUP($D426,metadata!$B$2:$S$451,9,FALSE)</f>
        <v>7</v>
      </c>
      <c r="M426" t="str">
        <f>VLOOKUP($D426,metadata!$B$2:$S$451,10,FALSE)</f>
        <v>n</v>
      </c>
      <c r="N426" t="str">
        <f>VLOOKUP($D426,metadata!$B$2:$S$451,11,FALSE)</f>
        <v>Drosophila auraria</v>
      </c>
      <c r="O426" t="str">
        <f>VLOOKUP($D426,metadata!$B$2:$S$451,12,FALSE)</f>
        <v>diptera</v>
      </c>
      <c r="P426" t="str">
        <f>VLOOKUP($D426,metadata!$B$2:$S$451,13,FALSE)</f>
        <v>KO</v>
      </c>
      <c r="Q426">
        <f>VLOOKUP($D426,metadata!$B$2:$S$451,14,FALSE)</f>
        <v>44.774360999999999</v>
      </c>
      <c r="R426">
        <f>VLOOKUP($D426,metadata!$B$2:$S$451,15,FALSE)</f>
        <v>142.254389</v>
      </c>
      <c r="S426">
        <f>VLOOKUP($D426,metadata!$B$2:$S$451,16,FALSE)</f>
        <v>0.1</v>
      </c>
      <c r="T426" t="str">
        <f>VLOOKUP($D426,metadata!$B$2:$S$451,17,FALSE)</f>
        <v/>
      </c>
      <c r="U426" t="str">
        <f>VLOOKUP($D426,metadata!$B$2:$S$451,18,FALSE)</f>
        <v/>
      </c>
      <c r="V426">
        <f>VLOOKUP($D426,metadata!$B$2:$Z$451,19,FALSE)</f>
        <v>110</v>
      </c>
      <c r="W426" t="str">
        <f>VLOOKUP($D426,metadata!$B$2:$Z$451,20,FALSE)</f>
        <v>global average</v>
      </c>
      <c r="X426" t="str">
        <f>VLOOKUP($D426,metadata!$B$2:$Z$451,21,FALSE)</f>
        <v/>
      </c>
      <c r="Y426">
        <f>VLOOKUP($D426,metadata!$B$2:$Z$451,22,FALSE)</f>
        <v>6</v>
      </c>
      <c r="Z426" t="str">
        <f>VLOOKUP($D426,metadata!$B$2:$Z$451,23,FALSE)</f>
        <v/>
      </c>
      <c r="AA426" t="str">
        <f>VLOOKUP($D426,metadata!$B$2:$Z$451,24,FALSE)</f>
        <v/>
      </c>
      <c r="AB426" t="str">
        <f>VLOOKUP($D426,metadata!$B$2:$Z$451,25,FALSE)</f>
        <v/>
      </c>
      <c r="AC426">
        <v>10.016806722688999</v>
      </c>
      <c r="AD426">
        <v>51.675972402383699</v>
      </c>
      <c r="AF426" t="str">
        <f t="shared" si="13"/>
        <v>NA</v>
      </c>
    </row>
    <row r="427" spans="1:32" x14ac:dyDescent="0.3">
      <c r="A427">
        <f>A426+metadata!J426</f>
        <v>2539</v>
      </c>
      <c r="B427" t="str">
        <f>metadata!B427</f>
        <v>57- JMS</v>
      </c>
      <c r="C427">
        <v>426</v>
      </c>
      <c r="D427" s="4" t="str">
        <f t="shared" si="12"/>
        <v>6-SP</v>
      </c>
      <c r="E427" t="str">
        <f>VLOOKUP($D427,metadata!$B$2:$S$451,2,FALSE)</f>
        <v>KIMURA, MT</v>
      </c>
      <c r="F427" t="str">
        <f>VLOOKUP($D427,metadata!$B$2:$S$451,3,FALSE)</f>
        <v>Geographic variation of reproductive diapause in the Drosophila auraria complex (Diptera: Drosophilidae)</v>
      </c>
      <c r="G427" t="str">
        <f>VLOOKUP($D427,metadata!$B$2:$S$451,4,FALSE)</f>
        <v>10.1111/j.1365-3032.1984.tb00784.x</v>
      </c>
      <c r="H427" t="str">
        <f>VLOOKUP($D427,metadata!$B$2:$S$451,5,FALSE)</f>
        <v>y</v>
      </c>
      <c r="I427" t="str">
        <f>VLOOKUP($D427,metadata!$B$2:$S$451,6,FALSE)</f>
        <v>a</v>
      </c>
      <c r="J427" t="str">
        <f>VLOOKUP($D427,metadata!$B$2:$S$451,7,FALSE)</f>
        <v>i</v>
      </c>
      <c r="K427">
        <f>VLOOKUP($D427,metadata!$B$2:$S$451,8,FALSE)</f>
        <v>10</v>
      </c>
      <c r="L427">
        <f>VLOOKUP($D427,metadata!$B$2:$S$451,9,FALSE)</f>
        <v>5</v>
      </c>
      <c r="M427" t="str">
        <f>VLOOKUP($D427,metadata!$B$2:$S$451,10,FALSE)</f>
        <v>n</v>
      </c>
      <c r="N427" t="str">
        <f>VLOOKUP($D427,metadata!$B$2:$S$451,11,FALSE)</f>
        <v>Drosophila auraria</v>
      </c>
      <c r="O427" t="str">
        <f>VLOOKUP($D427,metadata!$B$2:$S$451,12,FALSE)</f>
        <v>diptera</v>
      </c>
      <c r="P427" t="str">
        <f>VLOOKUP($D427,metadata!$B$2:$S$451,13,FALSE)</f>
        <v>SP</v>
      </c>
      <c r="Q427">
        <f>VLOOKUP($D427,metadata!$B$2:$S$451,14,FALSE)</f>
        <v>43.06861</v>
      </c>
      <c r="R427">
        <f>VLOOKUP($D427,metadata!$B$2:$S$451,15,FALSE)</f>
        <v>141.35077999999999</v>
      </c>
      <c r="S427">
        <f>VLOOKUP($D427,metadata!$B$2:$S$451,16,FALSE)</f>
        <v>0.1</v>
      </c>
      <c r="T427" t="str">
        <f>VLOOKUP($D427,metadata!$B$2:$S$451,17,FALSE)</f>
        <v/>
      </c>
      <c r="U427" t="str">
        <f>VLOOKUP($D427,metadata!$B$2:$S$451,18,FALSE)</f>
        <v/>
      </c>
      <c r="V427">
        <f>VLOOKUP($D427,metadata!$B$2:$Z$451,19,FALSE)</f>
        <v>110</v>
      </c>
      <c r="W427" t="str">
        <f>VLOOKUP($D427,metadata!$B$2:$Z$451,20,FALSE)</f>
        <v>global average</v>
      </c>
      <c r="X427" t="str">
        <f>VLOOKUP($D427,metadata!$B$2:$Z$451,21,FALSE)</f>
        <v/>
      </c>
      <c r="Y427">
        <f>VLOOKUP($D427,metadata!$B$2:$Z$451,22,FALSE)</f>
        <v>6</v>
      </c>
      <c r="Z427" t="str">
        <f>VLOOKUP($D427,metadata!$B$2:$Z$451,23,FALSE)</f>
        <v/>
      </c>
      <c r="AA427" t="str">
        <f>VLOOKUP($D427,metadata!$B$2:$Z$451,24,FALSE)</f>
        <v/>
      </c>
      <c r="AB427" t="str">
        <f>VLOOKUP($D427,metadata!$B$2:$Z$451,25,FALSE)</f>
        <v/>
      </c>
      <c r="AC427">
        <v>16.016806722689001</v>
      </c>
      <c r="AD427">
        <v>-1.3441618258041499</v>
      </c>
      <c r="AF427" t="str">
        <f t="shared" si="13"/>
        <v>NA</v>
      </c>
    </row>
    <row r="428" spans="1:32" x14ac:dyDescent="0.3">
      <c r="A428">
        <f>A427+metadata!J427</f>
        <v>2546</v>
      </c>
      <c r="B428" t="str">
        <f>metadata!B428</f>
        <v>57-BJ</v>
      </c>
      <c r="C428">
        <v>427</v>
      </c>
      <c r="D428" s="4" t="str">
        <f t="shared" si="12"/>
        <v>6-SP</v>
      </c>
      <c r="E428" t="str">
        <f>VLOOKUP($D428,metadata!$B$2:$S$451,2,FALSE)</f>
        <v>KIMURA, MT</v>
      </c>
      <c r="F428" t="str">
        <f>VLOOKUP($D428,metadata!$B$2:$S$451,3,FALSE)</f>
        <v>Geographic variation of reproductive diapause in the Drosophila auraria complex (Diptera: Drosophilidae)</v>
      </c>
      <c r="G428" t="str">
        <f>VLOOKUP($D428,metadata!$B$2:$S$451,4,FALSE)</f>
        <v>10.1111/j.1365-3032.1984.tb00784.x</v>
      </c>
      <c r="H428" t="str">
        <f>VLOOKUP($D428,metadata!$B$2:$S$451,5,FALSE)</f>
        <v>y</v>
      </c>
      <c r="I428" t="str">
        <f>VLOOKUP($D428,metadata!$B$2:$S$451,6,FALSE)</f>
        <v>a</v>
      </c>
      <c r="J428" t="str">
        <f>VLOOKUP($D428,metadata!$B$2:$S$451,7,FALSE)</f>
        <v>i</v>
      </c>
      <c r="K428">
        <f>VLOOKUP($D428,metadata!$B$2:$S$451,8,FALSE)</f>
        <v>10</v>
      </c>
      <c r="L428">
        <f>VLOOKUP($D428,metadata!$B$2:$S$451,9,FALSE)</f>
        <v>5</v>
      </c>
      <c r="M428" t="str">
        <f>VLOOKUP($D428,metadata!$B$2:$S$451,10,FALSE)</f>
        <v>n</v>
      </c>
      <c r="N428" t="str">
        <f>VLOOKUP($D428,metadata!$B$2:$S$451,11,FALSE)</f>
        <v>Drosophila auraria</v>
      </c>
      <c r="O428" t="str">
        <f>VLOOKUP($D428,metadata!$B$2:$S$451,12,FALSE)</f>
        <v>diptera</v>
      </c>
      <c r="P428" t="str">
        <f>VLOOKUP($D428,metadata!$B$2:$S$451,13,FALSE)</f>
        <v>SP</v>
      </c>
      <c r="Q428">
        <f>VLOOKUP($D428,metadata!$B$2:$S$451,14,FALSE)</f>
        <v>43.06861</v>
      </c>
      <c r="R428">
        <f>VLOOKUP($D428,metadata!$B$2:$S$451,15,FALSE)</f>
        <v>141.35077999999999</v>
      </c>
      <c r="S428">
        <f>VLOOKUP($D428,metadata!$B$2:$S$451,16,FALSE)</f>
        <v>0.1</v>
      </c>
      <c r="T428" t="str">
        <f>VLOOKUP($D428,metadata!$B$2:$S$451,17,FALSE)</f>
        <v/>
      </c>
      <c r="U428" t="str">
        <f>VLOOKUP($D428,metadata!$B$2:$S$451,18,FALSE)</f>
        <v/>
      </c>
      <c r="V428">
        <f>VLOOKUP($D428,metadata!$B$2:$Z$451,19,FALSE)</f>
        <v>110</v>
      </c>
      <c r="W428" t="str">
        <f>VLOOKUP($D428,metadata!$B$2:$Z$451,20,FALSE)</f>
        <v>global average</v>
      </c>
      <c r="X428" t="str">
        <f>VLOOKUP($D428,metadata!$B$2:$Z$451,21,FALSE)</f>
        <v/>
      </c>
      <c r="Y428">
        <f>VLOOKUP($D428,metadata!$B$2:$Z$451,22,FALSE)</f>
        <v>6</v>
      </c>
      <c r="Z428" t="str">
        <f>VLOOKUP($D428,metadata!$B$2:$Z$451,23,FALSE)</f>
        <v/>
      </c>
      <c r="AA428" t="str">
        <f>VLOOKUP($D428,metadata!$B$2:$Z$451,24,FALSE)</f>
        <v/>
      </c>
      <c r="AB428" t="str">
        <f>VLOOKUP($D428,metadata!$B$2:$Z$451,25,FALSE)</f>
        <v/>
      </c>
      <c r="AC428">
        <v>14.0336134453781</v>
      </c>
      <c r="AD428">
        <v>-1.45789859567987</v>
      </c>
      <c r="AF428" t="str">
        <f t="shared" si="13"/>
        <v>NA</v>
      </c>
    </row>
    <row r="429" spans="1:32" x14ac:dyDescent="0.3">
      <c r="A429">
        <f>A428+metadata!J428</f>
        <v>2554</v>
      </c>
      <c r="B429" t="str">
        <f>metadata!B429</f>
        <v>57-ZB</v>
      </c>
      <c r="C429">
        <v>428</v>
      </c>
      <c r="D429" s="4" t="str">
        <f t="shared" si="12"/>
        <v>6-SP</v>
      </c>
      <c r="E429" t="str">
        <f>VLOOKUP($D429,metadata!$B$2:$S$451,2,FALSE)</f>
        <v>KIMURA, MT</v>
      </c>
      <c r="F429" t="str">
        <f>VLOOKUP($D429,metadata!$B$2:$S$451,3,FALSE)</f>
        <v>Geographic variation of reproductive diapause in the Drosophila auraria complex (Diptera: Drosophilidae)</v>
      </c>
      <c r="G429" t="str">
        <f>VLOOKUP($D429,metadata!$B$2:$S$451,4,FALSE)</f>
        <v>10.1111/j.1365-3032.1984.tb00784.x</v>
      </c>
      <c r="H429" t="str">
        <f>VLOOKUP($D429,metadata!$B$2:$S$451,5,FALSE)</f>
        <v>y</v>
      </c>
      <c r="I429" t="str">
        <f>VLOOKUP($D429,metadata!$B$2:$S$451,6,FALSE)</f>
        <v>a</v>
      </c>
      <c r="J429" t="str">
        <f>VLOOKUP($D429,metadata!$B$2:$S$451,7,FALSE)</f>
        <v>i</v>
      </c>
      <c r="K429">
        <f>VLOOKUP($D429,metadata!$B$2:$S$451,8,FALSE)</f>
        <v>10</v>
      </c>
      <c r="L429">
        <f>VLOOKUP($D429,metadata!$B$2:$S$451,9,FALSE)</f>
        <v>5</v>
      </c>
      <c r="M429" t="str">
        <f>VLOOKUP($D429,metadata!$B$2:$S$451,10,FALSE)</f>
        <v>n</v>
      </c>
      <c r="N429" t="str">
        <f>VLOOKUP($D429,metadata!$B$2:$S$451,11,FALSE)</f>
        <v>Drosophila auraria</v>
      </c>
      <c r="O429" t="str">
        <f>VLOOKUP($D429,metadata!$B$2:$S$451,12,FALSE)</f>
        <v>diptera</v>
      </c>
      <c r="P429" t="str">
        <f>VLOOKUP($D429,metadata!$B$2:$S$451,13,FALSE)</f>
        <v>SP</v>
      </c>
      <c r="Q429">
        <f>VLOOKUP($D429,metadata!$B$2:$S$451,14,FALSE)</f>
        <v>43.06861</v>
      </c>
      <c r="R429">
        <f>VLOOKUP($D429,metadata!$B$2:$S$451,15,FALSE)</f>
        <v>141.35077999999999</v>
      </c>
      <c r="S429">
        <f>VLOOKUP($D429,metadata!$B$2:$S$451,16,FALSE)</f>
        <v>0.1</v>
      </c>
      <c r="T429" t="str">
        <f>VLOOKUP($D429,metadata!$B$2:$S$451,17,FALSE)</f>
        <v/>
      </c>
      <c r="U429" t="str">
        <f>VLOOKUP($D429,metadata!$B$2:$S$451,18,FALSE)</f>
        <v/>
      </c>
      <c r="V429">
        <f>VLOOKUP($D429,metadata!$B$2:$Z$451,19,FALSE)</f>
        <v>110</v>
      </c>
      <c r="W429" t="str">
        <f>VLOOKUP($D429,metadata!$B$2:$Z$451,20,FALSE)</f>
        <v>global average</v>
      </c>
      <c r="X429" t="str">
        <f>VLOOKUP($D429,metadata!$B$2:$Z$451,21,FALSE)</f>
        <v/>
      </c>
      <c r="Y429">
        <f>VLOOKUP($D429,metadata!$B$2:$Z$451,22,FALSE)</f>
        <v>6</v>
      </c>
      <c r="Z429" t="str">
        <f>VLOOKUP($D429,metadata!$B$2:$Z$451,23,FALSE)</f>
        <v/>
      </c>
      <c r="AA429" t="str">
        <f>VLOOKUP($D429,metadata!$B$2:$Z$451,24,FALSE)</f>
        <v/>
      </c>
      <c r="AB429" t="str">
        <f>VLOOKUP($D429,metadata!$B$2:$Z$451,25,FALSE)</f>
        <v/>
      </c>
      <c r="AC429">
        <v>13.563025210084</v>
      </c>
      <c r="AD429">
        <v>11.3464177617355</v>
      </c>
      <c r="AF429" t="str">
        <f t="shared" si="13"/>
        <v>NA</v>
      </c>
    </row>
    <row r="430" spans="1:32" x14ac:dyDescent="0.3">
      <c r="A430">
        <f>A429+metadata!J429</f>
        <v>2562</v>
      </c>
      <c r="B430" t="str">
        <f>metadata!B430</f>
        <v>57-FX</v>
      </c>
      <c r="C430">
        <v>429</v>
      </c>
      <c r="D430" s="4" t="str">
        <f t="shared" si="12"/>
        <v>6-SP</v>
      </c>
      <c r="E430" t="str">
        <f>VLOOKUP($D430,metadata!$B$2:$S$451,2,FALSE)</f>
        <v>KIMURA, MT</v>
      </c>
      <c r="F430" t="str">
        <f>VLOOKUP($D430,metadata!$B$2:$S$451,3,FALSE)</f>
        <v>Geographic variation of reproductive diapause in the Drosophila auraria complex (Diptera: Drosophilidae)</v>
      </c>
      <c r="G430" t="str">
        <f>VLOOKUP($D430,metadata!$B$2:$S$451,4,FALSE)</f>
        <v>10.1111/j.1365-3032.1984.tb00784.x</v>
      </c>
      <c r="H430" t="str">
        <f>VLOOKUP($D430,metadata!$B$2:$S$451,5,FALSE)</f>
        <v>y</v>
      </c>
      <c r="I430" t="str">
        <f>VLOOKUP($D430,metadata!$B$2:$S$451,6,FALSE)</f>
        <v>a</v>
      </c>
      <c r="J430" t="str">
        <f>VLOOKUP($D430,metadata!$B$2:$S$451,7,FALSE)</f>
        <v>i</v>
      </c>
      <c r="K430">
        <f>VLOOKUP($D430,metadata!$B$2:$S$451,8,FALSE)</f>
        <v>10</v>
      </c>
      <c r="L430">
        <f>VLOOKUP($D430,metadata!$B$2:$S$451,9,FALSE)</f>
        <v>5</v>
      </c>
      <c r="M430" t="str">
        <f>VLOOKUP($D430,metadata!$B$2:$S$451,10,FALSE)</f>
        <v>n</v>
      </c>
      <c r="N430" t="str">
        <f>VLOOKUP($D430,metadata!$B$2:$S$451,11,FALSE)</f>
        <v>Drosophila auraria</v>
      </c>
      <c r="O430" t="str">
        <f>VLOOKUP($D430,metadata!$B$2:$S$451,12,FALSE)</f>
        <v>diptera</v>
      </c>
      <c r="P430" t="str">
        <f>VLOOKUP($D430,metadata!$B$2:$S$451,13,FALSE)</f>
        <v>SP</v>
      </c>
      <c r="Q430">
        <f>VLOOKUP($D430,metadata!$B$2:$S$451,14,FALSE)</f>
        <v>43.06861</v>
      </c>
      <c r="R430">
        <f>VLOOKUP($D430,metadata!$B$2:$S$451,15,FALSE)</f>
        <v>141.35077999999999</v>
      </c>
      <c r="S430">
        <f>VLOOKUP($D430,metadata!$B$2:$S$451,16,FALSE)</f>
        <v>0.1</v>
      </c>
      <c r="T430" t="str">
        <f>VLOOKUP($D430,metadata!$B$2:$S$451,17,FALSE)</f>
        <v/>
      </c>
      <c r="U430" t="str">
        <f>VLOOKUP($D430,metadata!$B$2:$S$451,18,FALSE)</f>
        <v/>
      </c>
      <c r="V430">
        <f>VLOOKUP($D430,metadata!$B$2:$Z$451,19,FALSE)</f>
        <v>110</v>
      </c>
      <c r="W430" t="str">
        <f>VLOOKUP($D430,metadata!$B$2:$Z$451,20,FALSE)</f>
        <v>global average</v>
      </c>
      <c r="X430" t="str">
        <f>VLOOKUP($D430,metadata!$B$2:$Z$451,21,FALSE)</f>
        <v/>
      </c>
      <c r="Y430">
        <f>VLOOKUP($D430,metadata!$B$2:$Z$451,22,FALSE)</f>
        <v>6</v>
      </c>
      <c r="Z430" t="str">
        <f>VLOOKUP($D430,metadata!$B$2:$Z$451,23,FALSE)</f>
        <v/>
      </c>
      <c r="AA430" t="str">
        <f>VLOOKUP($D430,metadata!$B$2:$Z$451,24,FALSE)</f>
        <v/>
      </c>
      <c r="AB430" t="str">
        <f>VLOOKUP($D430,metadata!$B$2:$Z$451,25,FALSE)</f>
        <v/>
      </c>
      <c r="AC430">
        <v>12.0336134453781</v>
      </c>
      <c r="AD430">
        <v>49.436955990449803</v>
      </c>
      <c r="AF430" t="str">
        <f t="shared" si="13"/>
        <v>NA</v>
      </c>
    </row>
    <row r="431" spans="1:32" x14ac:dyDescent="0.3">
      <c r="A431">
        <f>A430+metadata!J430</f>
        <v>2569</v>
      </c>
      <c r="B431" t="str">
        <f>metadata!B431</f>
        <v>57-WH</v>
      </c>
      <c r="C431">
        <v>430</v>
      </c>
      <c r="D431" s="4" t="str">
        <f t="shared" si="12"/>
        <v>6-SP</v>
      </c>
      <c r="E431" t="str">
        <f>VLOOKUP($D431,metadata!$B$2:$S$451,2,FALSE)</f>
        <v>KIMURA, MT</v>
      </c>
      <c r="F431" t="str">
        <f>VLOOKUP($D431,metadata!$B$2:$S$451,3,FALSE)</f>
        <v>Geographic variation of reproductive diapause in the Drosophila auraria complex (Diptera: Drosophilidae)</v>
      </c>
      <c r="G431" t="str">
        <f>VLOOKUP($D431,metadata!$B$2:$S$451,4,FALSE)</f>
        <v>10.1111/j.1365-3032.1984.tb00784.x</v>
      </c>
      <c r="H431" t="str">
        <f>VLOOKUP($D431,metadata!$B$2:$S$451,5,FALSE)</f>
        <v>y</v>
      </c>
      <c r="I431" t="str">
        <f>VLOOKUP($D431,metadata!$B$2:$S$451,6,FALSE)</f>
        <v>a</v>
      </c>
      <c r="J431" t="str">
        <f>VLOOKUP($D431,metadata!$B$2:$S$451,7,FALSE)</f>
        <v>i</v>
      </c>
      <c r="K431">
        <f>VLOOKUP($D431,metadata!$B$2:$S$451,8,FALSE)</f>
        <v>10</v>
      </c>
      <c r="L431">
        <f>VLOOKUP($D431,metadata!$B$2:$S$451,9,FALSE)</f>
        <v>5</v>
      </c>
      <c r="M431" t="str">
        <f>VLOOKUP($D431,metadata!$B$2:$S$451,10,FALSE)</f>
        <v>n</v>
      </c>
      <c r="N431" t="str">
        <f>VLOOKUP($D431,metadata!$B$2:$S$451,11,FALSE)</f>
        <v>Drosophila auraria</v>
      </c>
      <c r="O431" t="str">
        <f>VLOOKUP($D431,metadata!$B$2:$S$451,12,FALSE)</f>
        <v>diptera</v>
      </c>
      <c r="P431" t="str">
        <f>VLOOKUP($D431,metadata!$B$2:$S$451,13,FALSE)</f>
        <v>SP</v>
      </c>
      <c r="Q431">
        <f>VLOOKUP($D431,metadata!$B$2:$S$451,14,FALSE)</f>
        <v>43.06861</v>
      </c>
      <c r="R431">
        <f>VLOOKUP($D431,metadata!$B$2:$S$451,15,FALSE)</f>
        <v>141.35077999999999</v>
      </c>
      <c r="S431">
        <f>VLOOKUP($D431,metadata!$B$2:$S$451,16,FALSE)</f>
        <v>0.1</v>
      </c>
      <c r="T431" t="str">
        <f>VLOOKUP($D431,metadata!$B$2:$S$451,17,FALSE)</f>
        <v/>
      </c>
      <c r="U431" t="str">
        <f>VLOOKUP($D431,metadata!$B$2:$S$451,18,FALSE)</f>
        <v/>
      </c>
      <c r="V431">
        <f>VLOOKUP($D431,metadata!$B$2:$Z$451,19,FALSE)</f>
        <v>110</v>
      </c>
      <c r="W431" t="str">
        <f>VLOOKUP($D431,metadata!$B$2:$Z$451,20,FALSE)</f>
        <v>global average</v>
      </c>
      <c r="X431" t="str">
        <f>VLOOKUP($D431,metadata!$B$2:$Z$451,21,FALSE)</f>
        <v/>
      </c>
      <c r="Y431">
        <f>VLOOKUP($D431,metadata!$B$2:$Z$451,22,FALSE)</f>
        <v>6</v>
      </c>
      <c r="Z431" t="str">
        <f>VLOOKUP($D431,metadata!$B$2:$Z$451,23,FALSE)</f>
        <v/>
      </c>
      <c r="AA431" t="str">
        <f>VLOOKUP($D431,metadata!$B$2:$Z$451,24,FALSE)</f>
        <v/>
      </c>
      <c r="AB431" t="str">
        <f>VLOOKUP($D431,metadata!$B$2:$Z$451,25,FALSE)</f>
        <v/>
      </c>
      <c r="AC431">
        <v>10</v>
      </c>
      <c r="AD431">
        <v>61.409395973154297</v>
      </c>
      <c r="AF431" t="str">
        <f t="shared" si="13"/>
        <v>NA</v>
      </c>
    </row>
    <row r="432" spans="1:32" x14ac:dyDescent="0.3">
      <c r="A432">
        <f>A431+metadata!J431</f>
        <v>2576</v>
      </c>
      <c r="B432" t="str">
        <f>metadata!B432</f>
        <v>57-HH</v>
      </c>
      <c r="C432">
        <v>431</v>
      </c>
      <c r="D432" s="4" t="str">
        <f t="shared" si="12"/>
        <v>6-ON</v>
      </c>
      <c r="E432" t="str">
        <f>VLOOKUP($D432,metadata!$B$2:$S$451,2,FALSE)</f>
        <v>KIMURA, MT</v>
      </c>
      <c r="F432" t="str">
        <f>VLOOKUP($D432,metadata!$B$2:$S$451,3,FALSE)</f>
        <v>Geographic variation of reproductive diapause in the Drosophila auraria complex (Diptera: Drosophilidae)</v>
      </c>
      <c r="G432" t="str">
        <f>VLOOKUP($D432,metadata!$B$2:$S$451,4,FALSE)</f>
        <v>10.1111/j.1365-3032.1984.tb00784.x</v>
      </c>
      <c r="H432" t="str">
        <f>VLOOKUP($D432,metadata!$B$2:$S$451,5,FALSE)</f>
        <v>y</v>
      </c>
      <c r="I432" t="str">
        <f>VLOOKUP($D432,metadata!$B$2:$S$451,6,FALSE)</f>
        <v>a</v>
      </c>
      <c r="J432" t="str">
        <f>VLOOKUP($D432,metadata!$B$2:$S$451,7,FALSE)</f>
        <v>i</v>
      </c>
      <c r="K432">
        <f>VLOOKUP($D432,metadata!$B$2:$S$451,8,FALSE)</f>
        <v>10</v>
      </c>
      <c r="L432">
        <f>VLOOKUP($D432,metadata!$B$2:$S$451,9,FALSE)</f>
        <v>7</v>
      </c>
      <c r="M432" t="str">
        <f>VLOOKUP($D432,metadata!$B$2:$S$451,10,FALSE)</f>
        <v>n</v>
      </c>
      <c r="N432" t="str">
        <f>VLOOKUP($D432,metadata!$B$2:$S$451,11,FALSE)</f>
        <v>Drosophila auraria</v>
      </c>
      <c r="O432" t="str">
        <f>VLOOKUP($D432,metadata!$B$2:$S$451,12,FALSE)</f>
        <v>diptera</v>
      </c>
      <c r="P432" t="str">
        <f>VLOOKUP($D432,metadata!$B$2:$S$451,13,FALSE)</f>
        <v>ON</v>
      </c>
      <c r="Q432">
        <f>VLOOKUP($D432,metadata!$B$2:$S$451,14,FALSE)</f>
        <v>41.972000000000001</v>
      </c>
      <c r="R432">
        <f>VLOOKUP($D432,metadata!$B$2:$S$451,15,FALSE)</f>
        <v>140.66909999999999</v>
      </c>
      <c r="S432">
        <f>VLOOKUP($D432,metadata!$B$2:$S$451,16,FALSE)</f>
        <v>0.1</v>
      </c>
      <c r="T432" t="str">
        <f>VLOOKUP($D432,metadata!$B$2:$S$451,17,FALSE)</f>
        <v/>
      </c>
      <c r="U432" t="str">
        <f>VLOOKUP($D432,metadata!$B$2:$S$451,18,FALSE)</f>
        <v/>
      </c>
      <c r="V432">
        <f>VLOOKUP($D432,metadata!$B$2:$Z$451,19,FALSE)</f>
        <v>110</v>
      </c>
      <c r="W432" t="str">
        <f>VLOOKUP($D432,metadata!$B$2:$Z$451,20,FALSE)</f>
        <v>global average</v>
      </c>
      <c r="X432" t="str">
        <f>VLOOKUP($D432,metadata!$B$2:$Z$451,21,FALSE)</f>
        <v/>
      </c>
      <c r="Y432">
        <f>VLOOKUP($D432,metadata!$B$2:$Z$451,22,FALSE)</f>
        <v>6</v>
      </c>
      <c r="Z432" t="str">
        <f>VLOOKUP($D432,metadata!$B$2:$Z$451,23,FALSE)</f>
        <v/>
      </c>
      <c r="AA432" t="str">
        <f>VLOOKUP($D432,metadata!$B$2:$Z$451,24,FALSE)</f>
        <v/>
      </c>
      <c r="AB432" t="str">
        <f>VLOOKUP($D432,metadata!$B$2:$Z$451,25,FALSE)</f>
        <v/>
      </c>
      <c r="AC432">
        <v>16</v>
      </c>
      <c r="AD432">
        <v>-1.0067114093959699</v>
      </c>
      <c r="AF432" t="str">
        <f t="shared" si="13"/>
        <v>NA</v>
      </c>
    </row>
    <row r="433" spans="1:32" x14ac:dyDescent="0.3">
      <c r="A433">
        <f>A432+metadata!J432</f>
        <v>2583</v>
      </c>
      <c r="B433" t="str">
        <f>metadata!B433</f>
        <v>58-</v>
      </c>
      <c r="C433">
        <v>432</v>
      </c>
      <c r="D433" s="4" t="str">
        <f t="shared" si="12"/>
        <v>6-ON</v>
      </c>
      <c r="E433" t="str">
        <f>VLOOKUP($D433,metadata!$B$2:$S$451,2,FALSE)</f>
        <v>KIMURA, MT</v>
      </c>
      <c r="F433" t="str">
        <f>VLOOKUP($D433,metadata!$B$2:$S$451,3,FALSE)</f>
        <v>Geographic variation of reproductive diapause in the Drosophila auraria complex (Diptera: Drosophilidae)</v>
      </c>
      <c r="G433" t="str">
        <f>VLOOKUP($D433,metadata!$B$2:$S$451,4,FALSE)</f>
        <v>10.1111/j.1365-3032.1984.tb00784.x</v>
      </c>
      <c r="H433" t="str">
        <f>VLOOKUP($D433,metadata!$B$2:$S$451,5,FALSE)</f>
        <v>y</v>
      </c>
      <c r="I433" t="str">
        <f>VLOOKUP($D433,metadata!$B$2:$S$451,6,FALSE)</f>
        <v>a</v>
      </c>
      <c r="J433" t="str">
        <f>VLOOKUP($D433,metadata!$B$2:$S$451,7,FALSE)</f>
        <v>i</v>
      </c>
      <c r="K433">
        <f>VLOOKUP($D433,metadata!$B$2:$S$451,8,FALSE)</f>
        <v>10</v>
      </c>
      <c r="L433">
        <f>VLOOKUP($D433,metadata!$B$2:$S$451,9,FALSE)</f>
        <v>7</v>
      </c>
      <c r="M433" t="str">
        <f>VLOOKUP($D433,metadata!$B$2:$S$451,10,FALSE)</f>
        <v>n</v>
      </c>
      <c r="N433" t="str">
        <f>VLOOKUP($D433,metadata!$B$2:$S$451,11,FALSE)</f>
        <v>Drosophila auraria</v>
      </c>
      <c r="O433" t="str">
        <f>VLOOKUP($D433,metadata!$B$2:$S$451,12,FALSE)</f>
        <v>diptera</v>
      </c>
      <c r="P433" t="str">
        <f>VLOOKUP($D433,metadata!$B$2:$S$451,13,FALSE)</f>
        <v>ON</v>
      </c>
      <c r="Q433">
        <f>VLOOKUP($D433,metadata!$B$2:$S$451,14,FALSE)</f>
        <v>41.972000000000001</v>
      </c>
      <c r="R433">
        <f>VLOOKUP($D433,metadata!$B$2:$S$451,15,FALSE)</f>
        <v>140.66909999999999</v>
      </c>
      <c r="S433">
        <f>VLOOKUP($D433,metadata!$B$2:$S$451,16,FALSE)</f>
        <v>0.1</v>
      </c>
      <c r="T433" t="str">
        <f>VLOOKUP($D433,metadata!$B$2:$S$451,17,FALSE)</f>
        <v/>
      </c>
      <c r="U433" t="str">
        <f>VLOOKUP($D433,metadata!$B$2:$S$451,18,FALSE)</f>
        <v/>
      </c>
      <c r="V433">
        <f>VLOOKUP($D433,metadata!$B$2:$Z$451,19,FALSE)</f>
        <v>110</v>
      </c>
      <c r="W433" t="str">
        <f>VLOOKUP($D433,metadata!$B$2:$Z$451,20,FALSE)</f>
        <v>global average</v>
      </c>
      <c r="X433" t="str">
        <f>VLOOKUP($D433,metadata!$B$2:$Z$451,21,FALSE)</f>
        <v/>
      </c>
      <c r="Y433">
        <f>VLOOKUP($D433,metadata!$B$2:$Z$451,22,FALSE)</f>
        <v>6</v>
      </c>
      <c r="Z433" t="str">
        <f>VLOOKUP($D433,metadata!$B$2:$Z$451,23,FALSE)</f>
        <v/>
      </c>
      <c r="AA433" t="str">
        <f>VLOOKUP($D433,metadata!$B$2:$Z$451,24,FALSE)</f>
        <v/>
      </c>
      <c r="AB433" t="str">
        <f>VLOOKUP($D433,metadata!$B$2:$Z$451,25,FALSE)</f>
        <v/>
      </c>
      <c r="AC433">
        <v>14.0336134453781</v>
      </c>
      <c r="AD433">
        <v>-1.45789859567987</v>
      </c>
      <c r="AF433" t="str">
        <f t="shared" si="13"/>
        <v>NA</v>
      </c>
    </row>
    <row r="434" spans="1:32" x14ac:dyDescent="0.3">
      <c r="A434">
        <f>A433+metadata!J433</f>
        <v>2583</v>
      </c>
      <c r="B434" t="str">
        <f>metadata!B434</f>
        <v>59-</v>
      </c>
      <c r="C434">
        <v>433</v>
      </c>
      <c r="D434" s="4" t="str">
        <f t="shared" si="12"/>
        <v>6-ON</v>
      </c>
      <c r="E434" t="str">
        <f>VLOOKUP($D434,metadata!$B$2:$S$451,2,FALSE)</f>
        <v>KIMURA, MT</v>
      </c>
      <c r="F434" t="str">
        <f>VLOOKUP($D434,metadata!$B$2:$S$451,3,FALSE)</f>
        <v>Geographic variation of reproductive diapause in the Drosophila auraria complex (Diptera: Drosophilidae)</v>
      </c>
      <c r="G434" t="str">
        <f>VLOOKUP($D434,metadata!$B$2:$S$451,4,FALSE)</f>
        <v>10.1111/j.1365-3032.1984.tb00784.x</v>
      </c>
      <c r="H434" t="str">
        <f>VLOOKUP($D434,metadata!$B$2:$S$451,5,FALSE)</f>
        <v>y</v>
      </c>
      <c r="I434" t="str">
        <f>VLOOKUP($D434,metadata!$B$2:$S$451,6,FALSE)</f>
        <v>a</v>
      </c>
      <c r="J434" t="str">
        <f>VLOOKUP($D434,metadata!$B$2:$S$451,7,FALSE)</f>
        <v>i</v>
      </c>
      <c r="K434">
        <f>VLOOKUP($D434,metadata!$B$2:$S$451,8,FALSE)</f>
        <v>10</v>
      </c>
      <c r="L434">
        <f>VLOOKUP($D434,metadata!$B$2:$S$451,9,FALSE)</f>
        <v>7</v>
      </c>
      <c r="M434" t="str">
        <f>VLOOKUP($D434,metadata!$B$2:$S$451,10,FALSE)</f>
        <v>n</v>
      </c>
      <c r="N434" t="str">
        <f>VLOOKUP($D434,metadata!$B$2:$S$451,11,FALSE)</f>
        <v>Drosophila auraria</v>
      </c>
      <c r="O434" t="str">
        <f>VLOOKUP($D434,metadata!$B$2:$S$451,12,FALSE)</f>
        <v>diptera</v>
      </c>
      <c r="P434" t="str">
        <f>VLOOKUP($D434,metadata!$B$2:$S$451,13,FALSE)</f>
        <v>ON</v>
      </c>
      <c r="Q434">
        <f>VLOOKUP($D434,metadata!$B$2:$S$451,14,FALSE)</f>
        <v>41.972000000000001</v>
      </c>
      <c r="R434">
        <f>VLOOKUP($D434,metadata!$B$2:$S$451,15,FALSE)</f>
        <v>140.66909999999999</v>
      </c>
      <c r="S434">
        <f>VLOOKUP($D434,metadata!$B$2:$S$451,16,FALSE)</f>
        <v>0.1</v>
      </c>
      <c r="T434" t="str">
        <f>VLOOKUP($D434,metadata!$B$2:$S$451,17,FALSE)</f>
        <v/>
      </c>
      <c r="U434" t="str">
        <f>VLOOKUP($D434,metadata!$B$2:$S$451,18,FALSE)</f>
        <v/>
      </c>
      <c r="V434">
        <f>VLOOKUP($D434,metadata!$B$2:$Z$451,19,FALSE)</f>
        <v>110</v>
      </c>
      <c r="W434" t="str">
        <f>VLOOKUP($D434,metadata!$B$2:$Z$451,20,FALSE)</f>
        <v>global average</v>
      </c>
      <c r="X434" t="str">
        <f>VLOOKUP($D434,metadata!$B$2:$Z$451,21,FALSE)</f>
        <v/>
      </c>
      <c r="Y434">
        <f>VLOOKUP($D434,metadata!$B$2:$Z$451,22,FALSE)</f>
        <v>6</v>
      </c>
      <c r="Z434" t="str">
        <f>VLOOKUP($D434,metadata!$B$2:$Z$451,23,FALSE)</f>
        <v/>
      </c>
      <c r="AA434" t="str">
        <f>VLOOKUP($D434,metadata!$B$2:$Z$451,24,FALSE)</f>
        <v/>
      </c>
      <c r="AB434" t="str">
        <f>VLOOKUP($D434,metadata!$B$2:$Z$451,25,FALSE)</f>
        <v/>
      </c>
      <c r="AC434">
        <v>13.546218487394899</v>
      </c>
      <c r="AD434">
        <v>2.6234654935799799</v>
      </c>
      <c r="AF434" t="str">
        <f t="shared" si="13"/>
        <v>NA</v>
      </c>
    </row>
    <row r="435" spans="1:32" x14ac:dyDescent="0.3">
      <c r="A435">
        <f>A434+metadata!J434</f>
        <v>2583</v>
      </c>
      <c r="B435" t="str">
        <f>metadata!B435</f>
        <v>60-onuma</v>
      </c>
      <c r="C435">
        <v>434</v>
      </c>
      <c r="D435" s="4" t="str">
        <f t="shared" si="12"/>
        <v>6-ON</v>
      </c>
      <c r="E435" t="str">
        <f>VLOOKUP($D435,metadata!$B$2:$S$451,2,FALSE)</f>
        <v>KIMURA, MT</v>
      </c>
      <c r="F435" t="str">
        <f>VLOOKUP($D435,metadata!$B$2:$S$451,3,FALSE)</f>
        <v>Geographic variation of reproductive diapause in the Drosophila auraria complex (Diptera: Drosophilidae)</v>
      </c>
      <c r="G435" t="str">
        <f>VLOOKUP($D435,metadata!$B$2:$S$451,4,FALSE)</f>
        <v>10.1111/j.1365-3032.1984.tb00784.x</v>
      </c>
      <c r="H435" t="str">
        <f>VLOOKUP($D435,metadata!$B$2:$S$451,5,FALSE)</f>
        <v>y</v>
      </c>
      <c r="I435" t="str">
        <f>VLOOKUP($D435,metadata!$B$2:$S$451,6,FALSE)</f>
        <v>a</v>
      </c>
      <c r="J435" t="str">
        <f>VLOOKUP($D435,metadata!$B$2:$S$451,7,FALSE)</f>
        <v>i</v>
      </c>
      <c r="K435">
        <f>VLOOKUP($D435,metadata!$B$2:$S$451,8,FALSE)</f>
        <v>10</v>
      </c>
      <c r="L435">
        <f>VLOOKUP($D435,metadata!$B$2:$S$451,9,FALSE)</f>
        <v>7</v>
      </c>
      <c r="M435" t="str">
        <f>VLOOKUP($D435,metadata!$B$2:$S$451,10,FALSE)</f>
        <v>n</v>
      </c>
      <c r="N435" t="str">
        <f>VLOOKUP($D435,metadata!$B$2:$S$451,11,FALSE)</f>
        <v>Drosophila auraria</v>
      </c>
      <c r="O435" t="str">
        <f>VLOOKUP($D435,metadata!$B$2:$S$451,12,FALSE)</f>
        <v>diptera</v>
      </c>
      <c r="P435" t="str">
        <f>VLOOKUP($D435,metadata!$B$2:$S$451,13,FALSE)</f>
        <v>ON</v>
      </c>
      <c r="Q435">
        <f>VLOOKUP($D435,metadata!$B$2:$S$451,14,FALSE)</f>
        <v>41.972000000000001</v>
      </c>
      <c r="R435">
        <f>VLOOKUP($D435,metadata!$B$2:$S$451,15,FALSE)</f>
        <v>140.66909999999999</v>
      </c>
      <c r="S435">
        <f>VLOOKUP($D435,metadata!$B$2:$S$451,16,FALSE)</f>
        <v>0.1</v>
      </c>
      <c r="T435" t="str">
        <f>VLOOKUP($D435,metadata!$B$2:$S$451,17,FALSE)</f>
        <v/>
      </c>
      <c r="U435" t="str">
        <f>VLOOKUP($D435,metadata!$B$2:$S$451,18,FALSE)</f>
        <v/>
      </c>
      <c r="V435">
        <f>VLOOKUP($D435,metadata!$B$2:$Z$451,19,FALSE)</f>
        <v>110</v>
      </c>
      <c r="W435" t="str">
        <f>VLOOKUP($D435,metadata!$B$2:$Z$451,20,FALSE)</f>
        <v>global average</v>
      </c>
      <c r="X435" t="str">
        <f>VLOOKUP($D435,metadata!$B$2:$Z$451,21,FALSE)</f>
        <v/>
      </c>
      <c r="Y435">
        <f>VLOOKUP($D435,metadata!$B$2:$Z$451,22,FALSE)</f>
        <v>6</v>
      </c>
      <c r="Z435" t="str">
        <f>VLOOKUP($D435,metadata!$B$2:$Z$451,23,FALSE)</f>
        <v/>
      </c>
      <c r="AA435" t="str">
        <f>VLOOKUP($D435,metadata!$B$2:$Z$451,24,FALSE)</f>
        <v/>
      </c>
      <c r="AB435" t="str">
        <f>VLOOKUP($D435,metadata!$B$2:$Z$451,25,FALSE)</f>
        <v/>
      </c>
      <c r="AC435">
        <v>13.058823529411701</v>
      </c>
      <c r="AD435">
        <v>11.738386629819701</v>
      </c>
      <c r="AF435" t="str">
        <f t="shared" si="13"/>
        <v>NA</v>
      </c>
    </row>
    <row r="436" spans="1:32" x14ac:dyDescent="0.3">
      <c r="A436">
        <f>A435+metadata!J435</f>
        <v>2594</v>
      </c>
      <c r="B436" t="str">
        <f>metadata!B436</f>
        <v>60-oita</v>
      </c>
      <c r="C436">
        <v>435</v>
      </c>
      <c r="D436" s="4" t="str">
        <f t="shared" si="12"/>
        <v>6-ON</v>
      </c>
      <c r="E436" t="str">
        <f>VLOOKUP($D436,metadata!$B$2:$S$451,2,FALSE)</f>
        <v>KIMURA, MT</v>
      </c>
      <c r="F436" t="str">
        <f>VLOOKUP($D436,metadata!$B$2:$S$451,3,FALSE)</f>
        <v>Geographic variation of reproductive diapause in the Drosophila auraria complex (Diptera: Drosophilidae)</v>
      </c>
      <c r="G436" t="str">
        <f>VLOOKUP($D436,metadata!$B$2:$S$451,4,FALSE)</f>
        <v>10.1111/j.1365-3032.1984.tb00784.x</v>
      </c>
      <c r="H436" t="str">
        <f>VLOOKUP($D436,metadata!$B$2:$S$451,5,FALSE)</f>
        <v>y</v>
      </c>
      <c r="I436" t="str">
        <f>VLOOKUP($D436,metadata!$B$2:$S$451,6,FALSE)</f>
        <v>a</v>
      </c>
      <c r="J436" t="str">
        <f>VLOOKUP($D436,metadata!$B$2:$S$451,7,FALSE)</f>
        <v>i</v>
      </c>
      <c r="K436">
        <f>VLOOKUP($D436,metadata!$B$2:$S$451,8,FALSE)</f>
        <v>10</v>
      </c>
      <c r="L436">
        <f>VLOOKUP($D436,metadata!$B$2:$S$451,9,FALSE)</f>
        <v>7</v>
      </c>
      <c r="M436" t="str">
        <f>VLOOKUP($D436,metadata!$B$2:$S$451,10,FALSE)</f>
        <v>n</v>
      </c>
      <c r="N436" t="str">
        <f>VLOOKUP($D436,metadata!$B$2:$S$451,11,FALSE)</f>
        <v>Drosophila auraria</v>
      </c>
      <c r="O436" t="str">
        <f>VLOOKUP($D436,metadata!$B$2:$S$451,12,FALSE)</f>
        <v>diptera</v>
      </c>
      <c r="P436" t="str">
        <f>VLOOKUP($D436,metadata!$B$2:$S$451,13,FALSE)</f>
        <v>ON</v>
      </c>
      <c r="Q436">
        <f>VLOOKUP($D436,metadata!$B$2:$S$451,14,FALSE)</f>
        <v>41.972000000000001</v>
      </c>
      <c r="R436">
        <f>VLOOKUP($D436,metadata!$B$2:$S$451,15,FALSE)</f>
        <v>140.66909999999999</v>
      </c>
      <c r="S436">
        <f>VLOOKUP($D436,metadata!$B$2:$S$451,16,FALSE)</f>
        <v>0.1</v>
      </c>
      <c r="T436" t="str">
        <f>VLOOKUP($D436,metadata!$B$2:$S$451,17,FALSE)</f>
        <v/>
      </c>
      <c r="U436" t="str">
        <f>VLOOKUP($D436,metadata!$B$2:$S$451,18,FALSE)</f>
        <v/>
      </c>
      <c r="V436">
        <f>VLOOKUP($D436,metadata!$B$2:$Z$451,19,FALSE)</f>
        <v>110</v>
      </c>
      <c r="W436" t="str">
        <f>VLOOKUP($D436,metadata!$B$2:$Z$451,20,FALSE)</f>
        <v>global average</v>
      </c>
      <c r="X436" t="str">
        <f>VLOOKUP($D436,metadata!$B$2:$Z$451,21,FALSE)</f>
        <v/>
      </c>
      <c r="Y436">
        <f>VLOOKUP($D436,metadata!$B$2:$Z$451,22,FALSE)</f>
        <v>6</v>
      </c>
      <c r="Z436" t="str">
        <f>VLOOKUP($D436,metadata!$B$2:$Z$451,23,FALSE)</f>
        <v/>
      </c>
      <c r="AA436" t="str">
        <f>VLOOKUP($D436,metadata!$B$2:$Z$451,24,FALSE)</f>
        <v/>
      </c>
      <c r="AB436" t="str">
        <f>VLOOKUP($D436,metadata!$B$2:$Z$451,25,FALSE)</f>
        <v/>
      </c>
      <c r="AC436">
        <v>12.588235294117601</v>
      </c>
      <c r="AD436">
        <v>33.267535202000197</v>
      </c>
      <c r="AF436" t="str">
        <f t="shared" si="13"/>
        <v>NA</v>
      </c>
    </row>
    <row r="437" spans="1:32" x14ac:dyDescent="0.3">
      <c r="A437">
        <f>A436+metadata!J436</f>
        <v>2601</v>
      </c>
      <c r="B437" t="str">
        <f>metadata!B437</f>
        <v>60-yakushima</v>
      </c>
      <c r="C437">
        <v>436</v>
      </c>
      <c r="D437" s="4" t="str">
        <f t="shared" si="12"/>
        <v>6-ON</v>
      </c>
      <c r="E437" t="str">
        <f>VLOOKUP($D437,metadata!$B$2:$S$451,2,FALSE)</f>
        <v>KIMURA, MT</v>
      </c>
      <c r="F437" t="str">
        <f>VLOOKUP($D437,metadata!$B$2:$S$451,3,FALSE)</f>
        <v>Geographic variation of reproductive diapause in the Drosophila auraria complex (Diptera: Drosophilidae)</v>
      </c>
      <c r="G437" t="str">
        <f>VLOOKUP($D437,metadata!$B$2:$S$451,4,FALSE)</f>
        <v>10.1111/j.1365-3032.1984.tb00784.x</v>
      </c>
      <c r="H437" t="str">
        <f>VLOOKUP($D437,metadata!$B$2:$S$451,5,FALSE)</f>
        <v>y</v>
      </c>
      <c r="I437" t="str">
        <f>VLOOKUP($D437,metadata!$B$2:$S$451,6,FALSE)</f>
        <v>a</v>
      </c>
      <c r="J437" t="str">
        <f>VLOOKUP($D437,metadata!$B$2:$S$451,7,FALSE)</f>
        <v>i</v>
      </c>
      <c r="K437">
        <f>VLOOKUP($D437,metadata!$B$2:$S$451,8,FALSE)</f>
        <v>10</v>
      </c>
      <c r="L437">
        <f>VLOOKUP($D437,metadata!$B$2:$S$451,9,FALSE)</f>
        <v>7</v>
      </c>
      <c r="M437" t="str">
        <f>VLOOKUP($D437,metadata!$B$2:$S$451,10,FALSE)</f>
        <v>n</v>
      </c>
      <c r="N437" t="str">
        <f>VLOOKUP($D437,metadata!$B$2:$S$451,11,FALSE)</f>
        <v>Drosophila auraria</v>
      </c>
      <c r="O437" t="str">
        <f>VLOOKUP($D437,metadata!$B$2:$S$451,12,FALSE)</f>
        <v>diptera</v>
      </c>
      <c r="P437" t="str">
        <f>VLOOKUP($D437,metadata!$B$2:$S$451,13,FALSE)</f>
        <v>ON</v>
      </c>
      <c r="Q437">
        <f>VLOOKUP($D437,metadata!$B$2:$S$451,14,FALSE)</f>
        <v>41.972000000000001</v>
      </c>
      <c r="R437">
        <f>VLOOKUP($D437,metadata!$B$2:$S$451,15,FALSE)</f>
        <v>140.66909999999999</v>
      </c>
      <c r="S437">
        <f>VLOOKUP($D437,metadata!$B$2:$S$451,16,FALSE)</f>
        <v>0.1</v>
      </c>
      <c r="T437" t="str">
        <f>VLOOKUP($D437,metadata!$B$2:$S$451,17,FALSE)</f>
        <v/>
      </c>
      <c r="U437" t="str">
        <f>VLOOKUP($D437,metadata!$B$2:$S$451,18,FALSE)</f>
        <v/>
      </c>
      <c r="V437">
        <f>VLOOKUP($D437,metadata!$B$2:$Z$451,19,FALSE)</f>
        <v>110</v>
      </c>
      <c r="W437" t="str">
        <f>VLOOKUP($D437,metadata!$B$2:$Z$451,20,FALSE)</f>
        <v>global average</v>
      </c>
      <c r="X437" t="str">
        <f>VLOOKUP($D437,metadata!$B$2:$Z$451,21,FALSE)</f>
        <v/>
      </c>
      <c r="Y437">
        <f>VLOOKUP($D437,metadata!$B$2:$Z$451,22,FALSE)</f>
        <v>6</v>
      </c>
      <c r="Z437" t="str">
        <f>VLOOKUP($D437,metadata!$B$2:$Z$451,23,FALSE)</f>
        <v/>
      </c>
      <c r="AA437" t="str">
        <f>VLOOKUP($D437,metadata!$B$2:$Z$451,24,FALSE)</f>
        <v/>
      </c>
      <c r="AB437" t="str">
        <f>VLOOKUP($D437,metadata!$B$2:$Z$451,25,FALSE)</f>
        <v/>
      </c>
      <c r="AC437">
        <v>12.0336134453781</v>
      </c>
      <c r="AD437">
        <v>69.235613708570597</v>
      </c>
      <c r="AF437" t="str">
        <f t="shared" si="13"/>
        <v>NA</v>
      </c>
    </row>
    <row r="438" spans="1:32" x14ac:dyDescent="0.3">
      <c r="A438">
        <f>A437+metadata!J437</f>
        <v>2610</v>
      </c>
      <c r="B438" t="str">
        <f>metadata!B438</f>
        <v>61-wakkanai</v>
      </c>
      <c r="C438">
        <v>437</v>
      </c>
      <c r="D438" s="4" t="str">
        <f t="shared" si="12"/>
        <v>6-ON</v>
      </c>
      <c r="E438" t="str">
        <f>VLOOKUP($D438,metadata!$B$2:$S$451,2,FALSE)</f>
        <v>KIMURA, MT</v>
      </c>
      <c r="F438" t="str">
        <f>VLOOKUP($D438,metadata!$B$2:$S$451,3,FALSE)</f>
        <v>Geographic variation of reproductive diapause in the Drosophila auraria complex (Diptera: Drosophilidae)</v>
      </c>
      <c r="G438" t="str">
        <f>VLOOKUP($D438,metadata!$B$2:$S$451,4,FALSE)</f>
        <v>10.1111/j.1365-3032.1984.tb00784.x</v>
      </c>
      <c r="H438" t="str">
        <f>VLOOKUP($D438,metadata!$B$2:$S$451,5,FALSE)</f>
        <v>y</v>
      </c>
      <c r="I438" t="str">
        <f>VLOOKUP($D438,metadata!$B$2:$S$451,6,FALSE)</f>
        <v>a</v>
      </c>
      <c r="J438" t="str">
        <f>VLOOKUP($D438,metadata!$B$2:$S$451,7,FALSE)</f>
        <v>i</v>
      </c>
      <c r="K438">
        <f>VLOOKUP($D438,metadata!$B$2:$S$451,8,FALSE)</f>
        <v>10</v>
      </c>
      <c r="L438">
        <f>VLOOKUP($D438,metadata!$B$2:$S$451,9,FALSE)</f>
        <v>7</v>
      </c>
      <c r="M438" t="str">
        <f>VLOOKUP($D438,metadata!$B$2:$S$451,10,FALSE)</f>
        <v>n</v>
      </c>
      <c r="N438" t="str">
        <f>VLOOKUP($D438,metadata!$B$2:$S$451,11,FALSE)</f>
        <v>Drosophila auraria</v>
      </c>
      <c r="O438" t="str">
        <f>VLOOKUP($D438,metadata!$B$2:$S$451,12,FALSE)</f>
        <v>diptera</v>
      </c>
      <c r="P438" t="str">
        <f>VLOOKUP($D438,metadata!$B$2:$S$451,13,FALSE)</f>
        <v>ON</v>
      </c>
      <c r="Q438">
        <f>VLOOKUP($D438,metadata!$B$2:$S$451,14,FALSE)</f>
        <v>41.972000000000001</v>
      </c>
      <c r="R438">
        <f>VLOOKUP($D438,metadata!$B$2:$S$451,15,FALSE)</f>
        <v>140.66909999999999</v>
      </c>
      <c r="S438">
        <f>VLOOKUP($D438,metadata!$B$2:$S$451,16,FALSE)</f>
        <v>0.1</v>
      </c>
      <c r="T438" t="str">
        <f>VLOOKUP($D438,metadata!$B$2:$S$451,17,FALSE)</f>
        <v/>
      </c>
      <c r="U438" t="str">
        <f>VLOOKUP($D438,metadata!$B$2:$S$451,18,FALSE)</f>
        <v/>
      </c>
      <c r="V438">
        <f>VLOOKUP($D438,metadata!$B$2:$Z$451,19,FALSE)</f>
        <v>110</v>
      </c>
      <c r="W438" t="str">
        <f>VLOOKUP($D438,metadata!$B$2:$Z$451,20,FALSE)</f>
        <v>global average</v>
      </c>
      <c r="X438" t="str">
        <f>VLOOKUP($D438,metadata!$B$2:$Z$451,21,FALSE)</f>
        <v/>
      </c>
      <c r="Y438">
        <f>VLOOKUP($D438,metadata!$B$2:$Z$451,22,FALSE)</f>
        <v>6</v>
      </c>
      <c r="Z438" t="str">
        <f>VLOOKUP($D438,metadata!$B$2:$Z$451,23,FALSE)</f>
        <v/>
      </c>
      <c r="AA438" t="str">
        <f>VLOOKUP($D438,metadata!$B$2:$Z$451,24,FALSE)</f>
        <v/>
      </c>
      <c r="AB438" t="str">
        <f>VLOOKUP($D438,metadata!$B$2:$Z$451,25,FALSE)</f>
        <v/>
      </c>
      <c r="AC438">
        <v>10.016806722688999</v>
      </c>
      <c r="AD438">
        <v>77.514898576880398</v>
      </c>
      <c r="AF438" t="str">
        <f t="shared" si="13"/>
        <v>NA</v>
      </c>
    </row>
    <row r="439" spans="1:32" x14ac:dyDescent="0.3">
      <c r="A439">
        <f>A438+metadata!J438</f>
        <v>2617</v>
      </c>
      <c r="B439" t="str">
        <f>metadata!B439</f>
        <v>61-onishica</v>
      </c>
      <c r="C439">
        <v>438</v>
      </c>
      <c r="D439" s="4" t="str">
        <f t="shared" si="12"/>
        <v>6-SM</v>
      </c>
      <c r="E439" t="str">
        <f>VLOOKUP($D439,metadata!$B$2:$S$451,2,FALSE)</f>
        <v>KIMURA, MT</v>
      </c>
      <c r="F439" t="str">
        <f>VLOOKUP($D439,metadata!$B$2:$S$451,3,FALSE)</f>
        <v>Geographic variation of reproductive diapause in the Drosophila auraria complex (Diptera: Drosophilidae)</v>
      </c>
      <c r="G439" t="str">
        <f>VLOOKUP($D439,metadata!$B$2:$S$451,4,FALSE)</f>
        <v>10.1111/j.1365-3032.1984.tb00784.x</v>
      </c>
      <c r="H439" t="str">
        <f>VLOOKUP($D439,metadata!$B$2:$S$451,5,FALSE)</f>
        <v>y</v>
      </c>
      <c r="I439" t="str">
        <f>VLOOKUP($D439,metadata!$B$2:$S$451,6,FALSE)</f>
        <v>a</v>
      </c>
      <c r="J439" t="str">
        <f>VLOOKUP($D439,metadata!$B$2:$S$451,7,FALSE)</f>
        <v>i</v>
      </c>
      <c r="K439">
        <f>VLOOKUP($D439,metadata!$B$2:$S$451,8,FALSE)</f>
        <v>10</v>
      </c>
      <c r="L439">
        <f>VLOOKUP($D439,metadata!$B$2:$S$451,9,FALSE)</f>
        <v>5</v>
      </c>
      <c r="M439" t="str">
        <f>VLOOKUP($D439,metadata!$B$2:$S$451,10,FALSE)</f>
        <v>n</v>
      </c>
      <c r="N439" t="str">
        <f>VLOOKUP($D439,metadata!$B$2:$S$451,11,FALSE)</f>
        <v>Drosophila auraria</v>
      </c>
      <c r="O439" t="str">
        <f>VLOOKUP($D439,metadata!$B$2:$S$451,12,FALSE)</f>
        <v>diptera</v>
      </c>
      <c r="P439" t="str">
        <f>VLOOKUP($D439,metadata!$B$2:$S$451,13,FALSE)</f>
        <v>SM</v>
      </c>
      <c r="Q439">
        <f>VLOOKUP($D439,metadata!$B$2:$S$451,14,FALSE)</f>
        <v>40.599027999999997</v>
      </c>
      <c r="R439">
        <f>VLOOKUP($D439,metadata!$B$2:$S$451,15,FALSE)</f>
        <v>141.39761100000001</v>
      </c>
      <c r="S439">
        <f>VLOOKUP($D439,metadata!$B$2:$S$451,16,FALSE)</f>
        <v>0.1</v>
      </c>
      <c r="T439" t="str">
        <f>VLOOKUP($D439,metadata!$B$2:$S$451,17,FALSE)</f>
        <v/>
      </c>
      <c r="U439" t="str">
        <f>VLOOKUP($D439,metadata!$B$2:$S$451,18,FALSE)</f>
        <v/>
      </c>
      <c r="V439">
        <f>VLOOKUP($D439,metadata!$B$2:$Z$451,19,FALSE)</f>
        <v>110</v>
      </c>
      <c r="W439" t="str">
        <f>VLOOKUP($D439,metadata!$B$2:$Z$451,20,FALSE)</f>
        <v>global average</v>
      </c>
      <c r="X439" t="str">
        <f>VLOOKUP($D439,metadata!$B$2:$Z$451,21,FALSE)</f>
        <v/>
      </c>
      <c r="Y439">
        <f>VLOOKUP($D439,metadata!$B$2:$Z$451,22,FALSE)</f>
        <v>6</v>
      </c>
      <c r="Z439" t="str">
        <f>VLOOKUP($D439,metadata!$B$2:$Z$451,23,FALSE)</f>
        <v/>
      </c>
      <c r="AA439" t="str">
        <f>VLOOKUP($D439,metadata!$B$2:$Z$451,24,FALSE)</f>
        <v/>
      </c>
      <c r="AB439" t="str">
        <f>VLOOKUP($D439,metadata!$B$2:$Z$451,25,FALSE)</f>
        <v/>
      </c>
      <c r="AC439">
        <v>16.016806722689001</v>
      </c>
      <c r="AD439">
        <v>-1.6797322956028</v>
      </c>
      <c r="AF439" t="str">
        <f t="shared" si="13"/>
        <v>NA</v>
      </c>
    </row>
    <row r="440" spans="1:32" x14ac:dyDescent="0.3">
      <c r="A440">
        <f>A439+metadata!J439</f>
        <v>2624</v>
      </c>
      <c r="B440" t="str">
        <f>metadata!B440</f>
        <v>61-sapporo</v>
      </c>
      <c r="C440">
        <v>439</v>
      </c>
      <c r="D440" s="4" t="str">
        <f t="shared" si="12"/>
        <v>6-SM</v>
      </c>
      <c r="E440" t="str">
        <f>VLOOKUP($D440,metadata!$B$2:$S$451,2,FALSE)</f>
        <v>KIMURA, MT</v>
      </c>
      <c r="F440" t="str">
        <f>VLOOKUP($D440,metadata!$B$2:$S$451,3,FALSE)</f>
        <v>Geographic variation of reproductive diapause in the Drosophila auraria complex (Diptera: Drosophilidae)</v>
      </c>
      <c r="G440" t="str">
        <f>VLOOKUP($D440,metadata!$B$2:$S$451,4,FALSE)</f>
        <v>10.1111/j.1365-3032.1984.tb00784.x</v>
      </c>
      <c r="H440" t="str">
        <f>VLOOKUP($D440,metadata!$B$2:$S$451,5,FALSE)</f>
        <v>y</v>
      </c>
      <c r="I440" t="str">
        <f>VLOOKUP($D440,metadata!$B$2:$S$451,6,FALSE)</f>
        <v>a</v>
      </c>
      <c r="J440" t="str">
        <f>VLOOKUP($D440,metadata!$B$2:$S$451,7,FALSE)</f>
        <v>i</v>
      </c>
      <c r="K440">
        <f>VLOOKUP($D440,metadata!$B$2:$S$451,8,FALSE)</f>
        <v>10</v>
      </c>
      <c r="L440">
        <f>VLOOKUP($D440,metadata!$B$2:$S$451,9,FALSE)</f>
        <v>5</v>
      </c>
      <c r="M440" t="str">
        <f>VLOOKUP($D440,metadata!$B$2:$S$451,10,FALSE)</f>
        <v>n</v>
      </c>
      <c r="N440" t="str">
        <f>VLOOKUP($D440,metadata!$B$2:$S$451,11,FALSE)</f>
        <v>Drosophila auraria</v>
      </c>
      <c r="O440" t="str">
        <f>VLOOKUP($D440,metadata!$B$2:$S$451,12,FALSE)</f>
        <v>diptera</v>
      </c>
      <c r="P440" t="str">
        <f>VLOOKUP($D440,metadata!$B$2:$S$451,13,FALSE)</f>
        <v>SM</v>
      </c>
      <c r="Q440">
        <f>VLOOKUP($D440,metadata!$B$2:$S$451,14,FALSE)</f>
        <v>40.599027999999997</v>
      </c>
      <c r="R440">
        <f>VLOOKUP($D440,metadata!$B$2:$S$451,15,FALSE)</f>
        <v>141.39761100000001</v>
      </c>
      <c r="S440">
        <f>VLOOKUP($D440,metadata!$B$2:$S$451,16,FALSE)</f>
        <v>0.1</v>
      </c>
      <c r="T440" t="str">
        <f>VLOOKUP($D440,metadata!$B$2:$S$451,17,FALSE)</f>
        <v/>
      </c>
      <c r="U440" t="str">
        <f>VLOOKUP($D440,metadata!$B$2:$S$451,18,FALSE)</f>
        <v/>
      </c>
      <c r="V440">
        <f>VLOOKUP($D440,metadata!$B$2:$Z$451,19,FALSE)</f>
        <v>110</v>
      </c>
      <c r="W440" t="str">
        <f>VLOOKUP($D440,metadata!$B$2:$Z$451,20,FALSE)</f>
        <v>global average</v>
      </c>
      <c r="X440" t="str">
        <f>VLOOKUP($D440,metadata!$B$2:$Z$451,21,FALSE)</f>
        <v/>
      </c>
      <c r="Y440">
        <f>VLOOKUP($D440,metadata!$B$2:$Z$451,22,FALSE)</f>
        <v>6</v>
      </c>
      <c r="Z440" t="str">
        <f>VLOOKUP($D440,metadata!$B$2:$Z$451,23,FALSE)</f>
        <v/>
      </c>
      <c r="AA440" t="str">
        <f>VLOOKUP($D440,metadata!$B$2:$Z$451,24,FALSE)</f>
        <v/>
      </c>
      <c r="AB440" t="str">
        <f>VLOOKUP($D440,metadata!$B$2:$Z$451,25,FALSE)</f>
        <v/>
      </c>
      <c r="AC440">
        <v>14.0336134453781</v>
      </c>
      <c r="AD440">
        <v>-1.45789859567987</v>
      </c>
      <c r="AF440" t="str">
        <f t="shared" si="13"/>
        <v>NA</v>
      </c>
    </row>
    <row r="441" spans="1:32" x14ac:dyDescent="0.3">
      <c r="A441">
        <f>A440+metadata!J440</f>
        <v>2631</v>
      </c>
      <c r="B441" t="str">
        <f>metadata!B441</f>
        <v>61-yakumo</v>
      </c>
      <c r="C441">
        <v>440</v>
      </c>
      <c r="D441" s="4" t="str">
        <f t="shared" si="12"/>
        <v>6-SM</v>
      </c>
      <c r="E441" t="str">
        <f>VLOOKUP($D441,metadata!$B$2:$S$451,2,FALSE)</f>
        <v>KIMURA, MT</v>
      </c>
      <c r="F441" t="str">
        <f>VLOOKUP($D441,metadata!$B$2:$S$451,3,FALSE)</f>
        <v>Geographic variation of reproductive diapause in the Drosophila auraria complex (Diptera: Drosophilidae)</v>
      </c>
      <c r="G441" t="str">
        <f>VLOOKUP($D441,metadata!$B$2:$S$451,4,FALSE)</f>
        <v>10.1111/j.1365-3032.1984.tb00784.x</v>
      </c>
      <c r="H441" t="str">
        <f>VLOOKUP($D441,metadata!$B$2:$S$451,5,FALSE)</f>
        <v>y</v>
      </c>
      <c r="I441" t="str">
        <f>VLOOKUP($D441,metadata!$B$2:$S$451,6,FALSE)</f>
        <v>a</v>
      </c>
      <c r="J441" t="str">
        <f>VLOOKUP($D441,metadata!$B$2:$S$451,7,FALSE)</f>
        <v>i</v>
      </c>
      <c r="K441">
        <f>VLOOKUP($D441,metadata!$B$2:$S$451,8,FALSE)</f>
        <v>10</v>
      </c>
      <c r="L441">
        <f>VLOOKUP($D441,metadata!$B$2:$S$451,9,FALSE)</f>
        <v>5</v>
      </c>
      <c r="M441" t="str">
        <f>VLOOKUP($D441,metadata!$B$2:$S$451,10,FALSE)</f>
        <v>n</v>
      </c>
      <c r="N441" t="str">
        <f>VLOOKUP($D441,metadata!$B$2:$S$451,11,FALSE)</f>
        <v>Drosophila auraria</v>
      </c>
      <c r="O441" t="str">
        <f>VLOOKUP($D441,metadata!$B$2:$S$451,12,FALSE)</f>
        <v>diptera</v>
      </c>
      <c r="P441" t="str">
        <f>VLOOKUP($D441,metadata!$B$2:$S$451,13,FALSE)</f>
        <v>SM</v>
      </c>
      <c r="Q441">
        <f>VLOOKUP($D441,metadata!$B$2:$S$451,14,FALSE)</f>
        <v>40.599027999999997</v>
      </c>
      <c r="R441">
        <f>VLOOKUP($D441,metadata!$B$2:$S$451,15,FALSE)</f>
        <v>141.39761100000001</v>
      </c>
      <c r="S441">
        <f>VLOOKUP($D441,metadata!$B$2:$S$451,16,FALSE)</f>
        <v>0.1</v>
      </c>
      <c r="T441" t="str">
        <f>VLOOKUP($D441,metadata!$B$2:$S$451,17,FALSE)</f>
        <v/>
      </c>
      <c r="U441" t="str">
        <f>VLOOKUP($D441,metadata!$B$2:$S$451,18,FALSE)</f>
        <v/>
      </c>
      <c r="V441">
        <f>VLOOKUP($D441,metadata!$B$2:$Z$451,19,FALSE)</f>
        <v>110</v>
      </c>
      <c r="W441" t="str">
        <f>VLOOKUP($D441,metadata!$B$2:$Z$451,20,FALSE)</f>
        <v>global average</v>
      </c>
      <c r="X441" t="str">
        <f>VLOOKUP($D441,metadata!$B$2:$Z$451,21,FALSE)</f>
        <v/>
      </c>
      <c r="Y441">
        <f>VLOOKUP($D441,metadata!$B$2:$Z$451,22,FALSE)</f>
        <v>6</v>
      </c>
      <c r="Z441" t="str">
        <f>VLOOKUP($D441,metadata!$B$2:$Z$451,23,FALSE)</f>
        <v/>
      </c>
      <c r="AA441" t="str">
        <f>VLOOKUP($D441,metadata!$B$2:$Z$451,24,FALSE)</f>
        <v/>
      </c>
      <c r="AB441" t="str">
        <f>VLOOKUP($D441,metadata!$B$2:$Z$451,25,FALSE)</f>
        <v/>
      </c>
      <c r="AC441">
        <v>12.5210084033613</v>
      </c>
      <c r="AD441">
        <v>-1.6242738706220601</v>
      </c>
      <c r="AF441" t="str">
        <f t="shared" si="13"/>
        <v>NA</v>
      </c>
    </row>
    <row r="442" spans="1:32" x14ac:dyDescent="0.3">
      <c r="A442">
        <f>A441+metadata!J441</f>
        <v>2638</v>
      </c>
      <c r="B442" t="str">
        <f>metadata!B442</f>
        <v>61-hakodate</v>
      </c>
      <c r="C442">
        <v>441</v>
      </c>
      <c r="D442" s="4" t="str">
        <f t="shared" si="12"/>
        <v>6-SM</v>
      </c>
      <c r="E442" t="str">
        <f>VLOOKUP($D442,metadata!$B$2:$S$451,2,FALSE)</f>
        <v>KIMURA, MT</v>
      </c>
      <c r="F442" t="str">
        <f>VLOOKUP($D442,metadata!$B$2:$S$451,3,FALSE)</f>
        <v>Geographic variation of reproductive diapause in the Drosophila auraria complex (Diptera: Drosophilidae)</v>
      </c>
      <c r="G442" t="str">
        <f>VLOOKUP($D442,metadata!$B$2:$S$451,4,FALSE)</f>
        <v>10.1111/j.1365-3032.1984.tb00784.x</v>
      </c>
      <c r="H442" t="str">
        <f>VLOOKUP($D442,metadata!$B$2:$S$451,5,FALSE)</f>
        <v>y</v>
      </c>
      <c r="I442" t="str">
        <f>VLOOKUP($D442,metadata!$B$2:$S$451,6,FALSE)</f>
        <v>a</v>
      </c>
      <c r="J442" t="str">
        <f>VLOOKUP($D442,metadata!$B$2:$S$451,7,FALSE)</f>
        <v>i</v>
      </c>
      <c r="K442">
        <f>VLOOKUP($D442,metadata!$B$2:$S$451,8,FALSE)</f>
        <v>10</v>
      </c>
      <c r="L442">
        <f>VLOOKUP($D442,metadata!$B$2:$S$451,9,FALSE)</f>
        <v>5</v>
      </c>
      <c r="M442" t="str">
        <f>VLOOKUP($D442,metadata!$B$2:$S$451,10,FALSE)</f>
        <v>n</v>
      </c>
      <c r="N442" t="str">
        <f>VLOOKUP($D442,metadata!$B$2:$S$451,11,FALSE)</f>
        <v>Drosophila auraria</v>
      </c>
      <c r="O442" t="str">
        <f>VLOOKUP($D442,metadata!$B$2:$S$451,12,FALSE)</f>
        <v>diptera</v>
      </c>
      <c r="P442" t="str">
        <f>VLOOKUP($D442,metadata!$B$2:$S$451,13,FALSE)</f>
        <v>SM</v>
      </c>
      <c r="Q442">
        <f>VLOOKUP($D442,metadata!$B$2:$S$451,14,FALSE)</f>
        <v>40.599027999999997</v>
      </c>
      <c r="R442">
        <f>VLOOKUP($D442,metadata!$B$2:$S$451,15,FALSE)</f>
        <v>141.39761100000001</v>
      </c>
      <c r="S442">
        <f>VLOOKUP($D442,metadata!$B$2:$S$451,16,FALSE)</f>
        <v>0.1</v>
      </c>
      <c r="T442" t="str">
        <f>VLOOKUP($D442,metadata!$B$2:$S$451,17,FALSE)</f>
        <v/>
      </c>
      <c r="U442" t="str">
        <f>VLOOKUP($D442,metadata!$B$2:$S$451,18,FALSE)</f>
        <v/>
      </c>
      <c r="V442">
        <f>VLOOKUP($D442,metadata!$B$2:$Z$451,19,FALSE)</f>
        <v>110</v>
      </c>
      <c r="W442" t="str">
        <f>VLOOKUP($D442,metadata!$B$2:$Z$451,20,FALSE)</f>
        <v>global average</v>
      </c>
      <c r="X442" t="str">
        <f>VLOOKUP($D442,metadata!$B$2:$Z$451,21,FALSE)</f>
        <v/>
      </c>
      <c r="Y442">
        <f>VLOOKUP($D442,metadata!$B$2:$Z$451,22,FALSE)</f>
        <v>6</v>
      </c>
      <c r="Z442" t="str">
        <f>VLOOKUP($D442,metadata!$B$2:$Z$451,23,FALSE)</f>
        <v/>
      </c>
      <c r="AA442" t="str">
        <f>VLOOKUP($D442,metadata!$B$2:$Z$451,24,FALSE)</f>
        <v/>
      </c>
      <c r="AB442" t="str">
        <f>VLOOKUP($D442,metadata!$B$2:$Z$451,25,FALSE)</f>
        <v/>
      </c>
      <c r="AC442">
        <v>12.0336134453781</v>
      </c>
      <c r="AD442">
        <v>25.947023104543799</v>
      </c>
      <c r="AF442" t="str">
        <f t="shared" si="13"/>
        <v>NA</v>
      </c>
    </row>
    <row r="443" spans="1:32" x14ac:dyDescent="0.3">
      <c r="A443">
        <f>A442+metadata!J442</f>
        <v>2645</v>
      </c>
      <c r="B443" t="str">
        <f>metadata!B443</f>
        <v>61-kikonai</v>
      </c>
      <c r="C443">
        <v>442</v>
      </c>
      <c r="D443" s="4" t="str">
        <f t="shared" si="12"/>
        <v>6-SM</v>
      </c>
      <c r="E443" t="str">
        <f>VLOOKUP($D443,metadata!$B$2:$S$451,2,FALSE)</f>
        <v>KIMURA, MT</v>
      </c>
      <c r="F443" t="str">
        <f>VLOOKUP($D443,metadata!$B$2:$S$451,3,FALSE)</f>
        <v>Geographic variation of reproductive diapause in the Drosophila auraria complex (Diptera: Drosophilidae)</v>
      </c>
      <c r="G443" t="str">
        <f>VLOOKUP($D443,metadata!$B$2:$S$451,4,FALSE)</f>
        <v>10.1111/j.1365-3032.1984.tb00784.x</v>
      </c>
      <c r="H443" t="str">
        <f>VLOOKUP($D443,metadata!$B$2:$S$451,5,FALSE)</f>
        <v>y</v>
      </c>
      <c r="I443" t="str">
        <f>VLOOKUP($D443,metadata!$B$2:$S$451,6,FALSE)</f>
        <v>a</v>
      </c>
      <c r="J443" t="str">
        <f>VLOOKUP($D443,metadata!$B$2:$S$451,7,FALSE)</f>
        <v>i</v>
      </c>
      <c r="K443">
        <f>VLOOKUP($D443,metadata!$B$2:$S$451,8,FALSE)</f>
        <v>10</v>
      </c>
      <c r="L443">
        <f>VLOOKUP($D443,metadata!$B$2:$S$451,9,FALSE)</f>
        <v>5</v>
      </c>
      <c r="M443" t="str">
        <f>VLOOKUP($D443,metadata!$B$2:$S$451,10,FALSE)</f>
        <v>n</v>
      </c>
      <c r="N443" t="str">
        <f>VLOOKUP($D443,metadata!$B$2:$S$451,11,FALSE)</f>
        <v>Drosophila auraria</v>
      </c>
      <c r="O443" t="str">
        <f>VLOOKUP($D443,metadata!$B$2:$S$451,12,FALSE)</f>
        <v>diptera</v>
      </c>
      <c r="P443" t="str">
        <f>VLOOKUP($D443,metadata!$B$2:$S$451,13,FALSE)</f>
        <v>SM</v>
      </c>
      <c r="Q443">
        <f>VLOOKUP($D443,metadata!$B$2:$S$451,14,FALSE)</f>
        <v>40.599027999999997</v>
      </c>
      <c r="R443">
        <f>VLOOKUP($D443,metadata!$B$2:$S$451,15,FALSE)</f>
        <v>141.39761100000001</v>
      </c>
      <c r="S443">
        <f>VLOOKUP($D443,metadata!$B$2:$S$451,16,FALSE)</f>
        <v>0.1</v>
      </c>
      <c r="T443" t="str">
        <f>VLOOKUP($D443,metadata!$B$2:$S$451,17,FALSE)</f>
        <v/>
      </c>
      <c r="U443" t="str">
        <f>VLOOKUP($D443,metadata!$B$2:$S$451,18,FALSE)</f>
        <v/>
      </c>
      <c r="V443">
        <f>VLOOKUP($D443,metadata!$B$2:$Z$451,19,FALSE)</f>
        <v>110</v>
      </c>
      <c r="W443" t="str">
        <f>VLOOKUP($D443,metadata!$B$2:$Z$451,20,FALSE)</f>
        <v>global average</v>
      </c>
      <c r="X443" t="str">
        <f>VLOOKUP($D443,metadata!$B$2:$Z$451,21,FALSE)</f>
        <v/>
      </c>
      <c r="Y443">
        <f>VLOOKUP($D443,metadata!$B$2:$Z$451,22,FALSE)</f>
        <v>6</v>
      </c>
      <c r="Z443" t="str">
        <f>VLOOKUP($D443,metadata!$B$2:$Z$451,23,FALSE)</f>
        <v/>
      </c>
      <c r="AA443" t="str">
        <f>VLOOKUP($D443,metadata!$B$2:$Z$451,24,FALSE)</f>
        <v/>
      </c>
      <c r="AB443" t="str">
        <f>VLOOKUP($D443,metadata!$B$2:$Z$451,25,FALSE)</f>
        <v/>
      </c>
      <c r="AC443">
        <v>10</v>
      </c>
      <c r="AD443">
        <v>63.758389261744902</v>
      </c>
      <c r="AF443" t="str">
        <f t="shared" si="13"/>
        <v>NA</v>
      </c>
    </row>
    <row r="444" spans="1:32" x14ac:dyDescent="0.3">
      <c r="A444">
        <f>A443+metadata!J443</f>
        <v>2652</v>
      </c>
      <c r="B444" t="str">
        <f>metadata!B444</f>
        <v>61-matsumae</v>
      </c>
      <c r="C444">
        <v>443</v>
      </c>
      <c r="D444" s="4" t="str">
        <f t="shared" si="12"/>
        <v>6-KT</v>
      </c>
      <c r="E444" t="str">
        <f>VLOOKUP($D444,metadata!$B$2:$S$451,2,FALSE)</f>
        <v>KIMURA, MT</v>
      </c>
      <c r="F444" t="str">
        <f>VLOOKUP($D444,metadata!$B$2:$S$451,3,FALSE)</f>
        <v>Geographic variation of reproductive diapause in the Drosophila auraria complex (Diptera: Drosophilidae)</v>
      </c>
      <c r="G444" t="str">
        <f>VLOOKUP($D444,metadata!$B$2:$S$451,4,FALSE)</f>
        <v>10.1111/j.1365-3032.1984.tb00784.x</v>
      </c>
      <c r="H444" t="str">
        <f>VLOOKUP($D444,metadata!$B$2:$S$451,5,FALSE)</f>
        <v>y</v>
      </c>
      <c r="I444" t="str">
        <f>VLOOKUP($D444,metadata!$B$2:$S$451,6,FALSE)</f>
        <v>a</v>
      </c>
      <c r="J444" t="str">
        <f>VLOOKUP($D444,metadata!$B$2:$S$451,7,FALSE)</f>
        <v>i</v>
      </c>
      <c r="K444">
        <f>VLOOKUP($D444,metadata!$B$2:$S$451,8,FALSE)</f>
        <v>10</v>
      </c>
      <c r="L444">
        <f>VLOOKUP($D444,metadata!$B$2:$S$451,9,FALSE)</f>
        <v>4</v>
      </c>
      <c r="M444" t="str">
        <f>VLOOKUP($D444,metadata!$B$2:$S$451,10,FALSE)</f>
        <v>n</v>
      </c>
      <c r="N444" t="str">
        <f>VLOOKUP($D444,metadata!$B$2:$S$451,11,FALSE)</f>
        <v>Drosophila auraria</v>
      </c>
      <c r="O444" t="str">
        <f>VLOOKUP($D444,metadata!$B$2:$S$451,12,FALSE)</f>
        <v>diptera</v>
      </c>
      <c r="P444" t="str">
        <f>VLOOKUP($D444,metadata!$B$2:$S$451,13,FALSE)</f>
        <v>KT</v>
      </c>
      <c r="Q444">
        <f>VLOOKUP($D444,metadata!$B$2:$S$451,14,FALSE)</f>
        <v>39.286749999999998</v>
      </c>
      <c r="R444">
        <f>VLOOKUP($D444,metadata!$B$2:$S$451,15,FALSE)</f>
        <v>141.11322200000001</v>
      </c>
      <c r="S444">
        <f>VLOOKUP($D444,metadata!$B$2:$S$451,16,FALSE)</f>
        <v>0.1</v>
      </c>
      <c r="T444" t="str">
        <f>VLOOKUP($D444,metadata!$B$2:$S$451,17,FALSE)</f>
        <v/>
      </c>
      <c r="U444" t="str">
        <f>VLOOKUP($D444,metadata!$B$2:$S$451,18,FALSE)</f>
        <v/>
      </c>
      <c r="V444">
        <f>VLOOKUP($D444,metadata!$B$2:$Z$451,19,FALSE)</f>
        <v>110</v>
      </c>
      <c r="W444" t="str">
        <f>VLOOKUP($D444,metadata!$B$2:$Z$451,20,FALSE)</f>
        <v>global average</v>
      </c>
      <c r="X444" t="str">
        <f>VLOOKUP($D444,metadata!$B$2:$Z$451,21,FALSE)</f>
        <v/>
      </c>
      <c r="Y444">
        <f>VLOOKUP($D444,metadata!$B$2:$Z$451,22,FALSE)</f>
        <v>6</v>
      </c>
      <c r="Z444" t="str">
        <f>VLOOKUP($D444,metadata!$B$2:$Z$451,23,FALSE)</f>
        <v/>
      </c>
      <c r="AA444" t="str">
        <f>VLOOKUP($D444,metadata!$B$2:$Z$451,24,FALSE)</f>
        <v/>
      </c>
      <c r="AB444" t="str">
        <f>VLOOKUP($D444,metadata!$B$2:$Z$451,25,FALSE)</f>
        <v/>
      </c>
      <c r="AC444">
        <v>16.016806722689001</v>
      </c>
      <c r="AD444">
        <v>-1.3441618258041499</v>
      </c>
      <c r="AF444" t="str">
        <f t="shared" si="13"/>
        <v>NA</v>
      </c>
    </row>
    <row r="445" spans="1:32" x14ac:dyDescent="0.3">
      <c r="A445">
        <f>A444+metadata!J444</f>
        <v>2659</v>
      </c>
      <c r="B445" t="str">
        <f>metadata!B445</f>
        <v>61-Oma</v>
      </c>
      <c r="C445">
        <v>444</v>
      </c>
      <c r="D445" s="4" t="str">
        <f t="shared" si="12"/>
        <v>6-KT</v>
      </c>
      <c r="E445" t="str">
        <f>VLOOKUP($D445,metadata!$B$2:$S$451,2,FALSE)</f>
        <v>KIMURA, MT</v>
      </c>
      <c r="F445" t="str">
        <f>VLOOKUP($D445,metadata!$B$2:$S$451,3,FALSE)</f>
        <v>Geographic variation of reproductive diapause in the Drosophila auraria complex (Diptera: Drosophilidae)</v>
      </c>
      <c r="G445" t="str">
        <f>VLOOKUP($D445,metadata!$B$2:$S$451,4,FALSE)</f>
        <v>10.1111/j.1365-3032.1984.tb00784.x</v>
      </c>
      <c r="H445" t="str">
        <f>VLOOKUP($D445,metadata!$B$2:$S$451,5,FALSE)</f>
        <v>y</v>
      </c>
      <c r="I445" t="str">
        <f>VLOOKUP($D445,metadata!$B$2:$S$451,6,FALSE)</f>
        <v>a</v>
      </c>
      <c r="J445" t="str">
        <f>VLOOKUP($D445,metadata!$B$2:$S$451,7,FALSE)</f>
        <v>i</v>
      </c>
      <c r="K445">
        <f>VLOOKUP($D445,metadata!$B$2:$S$451,8,FALSE)</f>
        <v>10</v>
      </c>
      <c r="L445">
        <f>VLOOKUP($D445,metadata!$B$2:$S$451,9,FALSE)</f>
        <v>4</v>
      </c>
      <c r="M445" t="str">
        <f>VLOOKUP($D445,metadata!$B$2:$S$451,10,FALSE)</f>
        <v>n</v>
      </c>
      <c r="N445" t="str">
        <f>VLOOKUP($D445,metadata!$B$2:$S$451,11,FALSE)</f>
        <v>Drosophila auraria</v>
      </c>
      <c r="O445" t="str">
        <f>VLOOKUP($D445,metadata!$B$2:$S$451,12,FALSE)</f>
        <v>diptera</v>
      </c>
      <c r="P445" t="str">
        <f>VLOOKUP($D445,metadata!$B$2:$S$451,13,FALSE)</f>
        <v>KT</v>
      </c>
      <c r="Q445">
        <f>VLOOKUP($D445,metadata!$B$2:$S$451,14,FALSE)</f>
        <v>39.286749999999998</v>
      </c>
      <c r="R445">
        <f>VLOOKUP($D445,metadata!$B$2:$S$451,15,FALSE)</f>
        <v>141.11322200000001</v>
      </c>
      <c r="S445">
        <f>VLOOKUP($D445,metadata!$B$2:$S$451,16,FALSE)</f>
        <v>0.1</v>
      </c>
      <c r="T445" t="str">
        <f>VLOOKUP($D445,metadata!$B$2:$S$451,17,FALSE)</f>
        <v/>
      </c>
      <c r="U445" t="str">
        <f>VLOOKUP($D445,metadata!$B$2:$S$451,18,FALSE)</f>
        <v/>
      </c>
      <c r="V445">
        <f>VLOOKUP($D445,metadata!$B$2:$Z$451,19,FALSE)</f>
        <v>110</v>
      </c>
      <c r="W445" t="str">
        <f>VLOOKUP($D445,metadata!$B$2:$Z$451,20,FALSE)</f>
        <v>global average</v>
      </c>
      <c r="X445" t="str">
        <f>VLOOKUP($D445,metadata!$B$2:$Z$451,21,FALSE)</f>
        <v/>
      </c>
      <c r="Y445">
        <f>VLOOKUP($D445,metadata!$B$2:$Z$451,22,FALSE)</f>
        <v>6</v>
      </c>
      <c r="Z445" t="str">
        <f>VLOOKUP($D445,metadata!$B$2:$Z$451,23,FALSE)</f>
        <v/>
      </c>
      <c r="AA445" t="str">
        <f>VLOOKUP($D445,metadata!$B$2:$Z$451,24,FALSE)</f>
        <v/>
      </c>
      <c r="AB445" t="str">
        <f>VLOOKUP($D445,metadata!$B$2:$Z$451,25,FALSE)</f>
        <v/>
      </c>
      <c r="AC445">
        <v>14.0336134453781</v>
      </c>
      <c r="AD445">
        <v>-1.45789859567987</v>
      </c>
      <c r="AF445" t="str">
        <f t="shared" si="13"/>
        <v>NA</v>
      </c>
    </row>
    <row r="446" spans="1:32" x14ac:dyDescent="0.3">
      <c r="A446">
        <f>A445+metadata!J445</f>
        <v>2666</v>
      </c>
      <c r="B446" t="str">
        <f>metadata!B446</f>
        <v>61-Minmaya</v>
      </c>
      <c r="C446">
        <v>445</v>
      </c>
      <c r="D446" s="4" t="str">
        <f t="shared" si="12"/>
        <v>6-KT</v>
      </c>
      <c r="E446" t="str">
        <f>VLOOKUP($D446,metadata!$B$2:$S$451,2,FALSE)</f>
        <v>KIMURA, MT</v>
      </c>
      <c r="F446" t="str">
        <f>VLOOKUP($D446,metadata!$B$2:$S$451,3,FALSE)</f>
        <v>Geographic variation of reproductive diapause in the Drosophila auraria complex (Diptera: Drosophilidae)</v>
      </c>
      <c r="G446" t="str">
        <f>VLOOKUP($D446,metadata!$B$2:$S$451,4,FALSE)</f>
        <v>10.1111/j.1365-3032.1984.tb00784.x</v>
      </c>
      <c r="H446" t="str">
        <f>VLOOKUP($D446,metadata!$B$2:$S$451,5,FALSE)</f>
        <v>y</v>
      </c>
      <c r="I446" t="str">
        <f>VLOOKUP($D446,metadata!$B$2:$S$451,6,FALSE)</f>
        <v>a</v>
      </c>
      <c r="J446" t="str">
        <f>VLOOKUP($D446,metadata!$B$2:$S$451,7,FALSE)</f>
        <v>i</v>
      </c>
      <c r="K446">
        <f>VLOOKUP($D446,metadata!$B$2:$S$451,8,FALSE)</f>
        <v>10</v>
      </c>
      <c r="L446">
        <f>VLOOKUP($D446,metadata!$B$2:$S$451,9,FALSE)</f>
        <v>4</v>
      </c>
      <c r="M446" t="str">
        <f>VLOOKUP($D446,metadata!$B$2:$S$451,10,FALSE)</f>
        <v>n</v>
      </c>
      <c r="N446" t="str">
        <f>VLOOKUP($D446,metadata!$B$2:$S$451,11,FALSE)</f>
        <v>Drosophila auraria</v>
      </c>
      <c r="O446" t="str">
        <f>VLOOKUP($D446,metadata!$B$2:$S$451,12,FALSE)</f>
        <v>diptera</v>
      </c>
      <c r="P446" t="str">
        <f>VLOOKUP($D446,metadata!$B$2:$S$451,13,FALSE)</f>
        <v>KT</v>
      </c>
      <c r="Q446">
        <f>VLOOKUP($D446,metadata!$B$2:$S$451,14,FALSE)</f>
        <v>39.286749999999998</v>
      </c>
      <c r="R446">
        <f>VLOOKUP($D446,metadata!$B$2:$S$451,15,FALSE)</f>
        <v>141.11322200000001</v>
      </c>
      <c r="S446">
        <f>VLOOKUP($D446,metadata!$B$2:$S$451,16,FALSE)</f>
        <v>0.1</v>
      </c>
      <c r="T446" t="str">
        <f>VLOOKUP($D446,metadata!$B$2:$S$451,17,FALSE)</f>
        <v/>
      </c>
      <c r="U446" t="str">
        <f>VLOOKUP($D446,metadata!$B$2:$S$451,18,FALSE)</f>
        <v/>
      </c>
      <c r="V446">
        <f>VLOOKUP($D446,metadata!$B$2:$Z$451,19,FALSE)</f>
        <v>110</v>
      </c>
      <c r="W446" t="str">
        <f>VLOOKUP($D446,metadata!$B$2:$Z$451,20,FALSE)</f>
        <v>global average</v>
      </c>
      <c r="X446" t="str">
        <f>VLOOKUP($D446,metadata!$B$2:$Z$451,21,FALSE)</f>
        <v/>
      </c>
      <c r="Y446">
        <f>VLOOKUP($D446,metadata!$B$2:$Z$451,22,FALSE)</f>
        <v>6</v>
      </c>
      <c r="Z446" t="str">
        <f>VLOOKUP($D446,metadata!$B$2:$Z$451,23,FALSE)</f>
        <v/>
      </c>
      <c r="AA446" t="str">
        <f>VLOOKUP($D446,metadata!$B$2:$Z$451,24,FALSE)</f>
        <v/>
      </c>
      <c r="AB446" t="str">
        <f>VLOOKUP($D446,metadata!$B$2:$Z$451,25,FALSE)</f>
        <v/>
      </c>
      <c r="AC446">
        <v>12.168067226890701</v>
      </c>
      <c r="AD446">
        <v>48.750775477976397</v>
      </c>
      <c r="AF446" t="str">
        <f t="shared" si="13"/>
        <v>NA</v>
      </c>
    </row>
    <row r="447" spans="1:32" x14ac:dyDescent="0.3">
      <c r="A447">
        <f>A446+metadata!J446</f>
        <v>2673</v>
      </c>
      <c r="B447" t="str">
        <f>metadata!B447</f>
        <v>61-rikuchunakano</v>
      </c>
      <c r="C447">
        <v>446</v>
      </c>
      <c r="D447" s="4" t="str">
        <f t="shared" si="12"/>
        <v>6-KT</v>
      </c>
      <c r="E447" t="str">
        <f>VLOOKUP($D447,metadata!$B$2:$S$451,2,FALSE)</f>
        <v>KIMURA, MT</v>
      </c>
      <c r="F447" t="str">
        <f>VLOOKUP($D447,metadata!$B$2:$S$451,3,FALSE)</f>
        <v>Geographic variation of reproductive diapause in the Drosophila auraria complex (Diptera: Drosophilidae)</v>
      </c>
      <c r="G447" t="str">
        <f>VLOOKUP($D447,metadata!$B$2:$S$451,4,FALSE)</f>
        <v>10.1111/j.1365-3032.1984.tb00784.x</v>
      </c>
      <c r="H447" t="str">
        <f>VLOOKUP($D447,metadata!$B$2:$S$451,5,FALSE)</f>
        <v>y</v>
      </c>
      <c r="I447" t="str">
        <f>VLOOKUP($D447,metadata!$B$2:$S$451,6,FALSE)</f>
        <v>a</v>
      </c>
      <c r="J447" t="str">
        <f>VLOOKUP($D447,metadata!$B$2:$S$451,7,FALSE)</f>
        <v>i</v>
      </c>
      <c r="K447">
        <f>VLOOKUP($D447,metadata!$B$2:$S$451,8,FALSE)</f>
        <v>10</v>
      </c>
      <c r="L447">
        <f>VLOOKUP($D447,metadata!$B$2:$S$451,9,FALSE)</f>
        <v>4</v>
      </c>
      <c r="M447" t="str">
        <f>VLOOKUP($D447,metadata!$B$2:$S$451,10,FALSE)</f>
        <v>n</v>
      </c>
      <c r="N447" t="str">
        <f>VLOOKUP($D447,metadata!$B$2:$S$451,11,FALSE)</f>
        <v>Drosophila auraria</v>
      </c>
      <c r="O447" t="str">
        <f>VLOOKUP($D447,metadata!$B$2:$S$451,12,FALSE)</f>
        <v>diptera</v>
      </c>
      <c r="P447" t="str">
        <f>VLOOKUP($D447,metadata!$B$2:$S$451,13,FALSE)</f>
        <v>KT</v>
      </c>
      <c r="Q447">
        <f>VLOOKUP($D447,metadata!$B$2:$S$451,14,FALSE)</f>
        <v>39.286749999999998</v>
      </c>
      <c r="R447">
        <f>VLOOKUP($D447,metadata!$B$2:$S$451,15,FALSE)</f>
        <v>141.11322200000001</v>
      </c>
      <c r="S447">
        <f>VLOOKUP($D447,metadata!$B$2:$S$451,16,FALSE)</f>
        <v>0.1</v>
      </c>
      <c r="T447" t="str">
        <f>VLOOKUP($D447,metadata!$B$2:$S$451,17,FALSE)</f>
        <v/>
      </c>
      <c r="U447" t="str">
        <f>VLOOKUP($D447,metadata!$B$2:$S$451,18,FALSE)</f>
        <v/>
      </c>
      <c r="V447">
        <f>VLOOKUP($D447,metadata!$B$2:$Z$451,19,FALSE)</f>
        <v>110</v>
      </c>
      <c r="W447" t="str">
        <f>VLOOKUP($D447,metadata!$B$2:$Z$451,20,FALSE)</f>
        <v>global average</v>
      </c>
      <c r="X447" t="str">
        <f>VLOOKUP($D447,metadata!$B$2:$Z$451,21,FALSE)</f>
        <v/>
      </c>
      <c r="Y447">
        <f>VLOOKUP($D447,metadata!$B$2:$Z$451,22,FALSE)</f>
        <v>6</v>
      </c>
      <c r="Z447" t="str">
        <f>VLOOKUP($D447,metadata!$B$2:$Z$451,23,FALSE)</f>
        <v/>
      </c>
      <c r="AA447" t="str">
        <f>VLOOKUP($D447,metadata!$B$2:$Z$451,24,FALSE)</f>
        <v/>
      </c>
      <c r="AB447" t="str">
        <f>VLOOKUP($D447,metadata!$B$2:$Z$451,25,FALSE)</f>
        <v/>
      </c>
      <c r="AC447">
        <v>10.1512605042016</v>
      </c>
      <c r="AD447">
        <v>62.063617393266</v>
      </c>
      <c r="AF447" t="str">
        <f t="shared" si="13"/>
        <v>NA</v>
      </c>
    </row>
    <row r="448" spans="1:32" x14ac:dyDescent="0.3">
      <c r="A448">
        <f>A447+metadata!J447</f>
        <v>2680</v>
      </c>
      <c r="B448" t="str">
        <f>metadata!B448</f>
        <v>61-miyako</v>
      </c>
      <c r="C448">
        <v>447</v>
      </c>
      <c r="D448" s="4" t="str">
        <f t="shared" si="12"/>
        <v>6-IW</v>
      </c>
      <c r="E448" t="str">
        <f>VLOOKUP($D448,metadata!$B$2:$S$451,2,FALSE)</f>
        <v>KIMURA, MT</v>
      </c>
      <c r="F448" t="str">
        <f>VLOOKUP($D448,metadata!$B$2:$S$451,3,FALSE)</f>
        <v>Geographic variation of reproductive diapause in the Drosophila auraria complex (Diptera: Drosophilidae)</v>
      </c>
      <c r="G448" t="str">
        <f>VLOOKUP($D448,metadata!$B$2:$S$451,4,FALSE)</f>
        <v>10.1111/j.1365-3032.1984.tb00784.x</v>
      </c>
      <c r="H448" t="str">
        <f>VLOOKUP($D448,metadata!$B$2:$S$451,5,FALSE)</f>
        <v>y</v>
      </c>
      <c r="I448" t="str">
        <f>VLOOKUP($D448,metadata!$B$2:$S$451,6,FALSE)</f>
        <v>a</v>
      </c>
      <c r="J448" t="str">
        <f>VLOOKUP($D448,metadata!$B$2:$S$451,7,FALSE)</f>
        <v>i</v>
      </c>
      <c r="K448">
        <f>VLOOKUP($D448,metadata!$B$2:$S$451,8,FALSE)</f>
        <v>10</v>
      </c>
      <c r="L448">
        <f>VLOOKUP($D448,metadata!$B$2:$S$451,9,FALSE)</f>
        <v>8</v>
      </c>
      <c r="M448" t="str">
        <f>VLOOKUP($D448,metadata!$B$2:$S$451,10,FALSE)</f>
        <v>n</v>
      </c>
      <c r="N448" t="str">
        <f>VLOOKUP($D448,metadata!$B$2:$S$451,11,FALSE)</f>
        <v>Drosophila auraria</v>
      </c>
      <c r="O448" t="str">
        <f>VLOOKUP($D448,metadata!$B$2:$S$451,12,FALSE)</f>
        <v>diptera</v>
      </c>
      <c r="P448" t="str">
        <f>VLOOKUP($D448,metadata!$B$2:$S$451,13,FALSE)</f>
        <v>IW</v>
      </c>
      <c r="Q448">
        <f>VLOOKUP($D448,metadata!$B$2:$S$451,14,FALSE)</f>
        <v>38.104278000000001</v>
      </c>
      <c r="R448">
        <f>VLOOKUP($D448,metadata!$B$2:$S$451,15,FALSE)</f>
        <v>140.87016</v>
      </c>
      <c r="S448">
        <f>VLOOKUP($D448,metadata!$B$2:$S$451,16,FALSE)</f>
        <v>0.1</v>
      </c>
      <c r="T448" t="str">
        <f>VLOOKUP($D448,metadata!$B$2:$S$451,17,FALSE)</f>
        <v/>
      </c>
      <c r="U448" t="str">
        <f>VLOOKUP($D448,metadata!$B$2:$S$451,18,FALSE)</f>
        <v/>
      </c>
      <c r="V448">
        <f>VLOOKUP($D448,metadata!$B$2:$Z$451,19,FALSE)</f>
        <v>110</v>
      </c>
      <c r="W448" t="str">
        <f>VLOOKUP($D448,metadata!$B$2:$Z$451,20,FALSE)</f>
        <v>global average</v>
      </c>
      <c r="X448" t="str">
        <f>VLOOKUP($D448,metadata!$B$2:$Z$451,21,FALSE)</f>
        <v/>
      </c>
      <c r="Y448">
        <f>VLOOKUP($D448,metadata!$B$2:$Z$451,22,FALSE)</f>
        <v>6</v>
      </c>
      <c r="Z448" t="str">
        <f>VLOOKUP($D448,metadata!$B$2:$Z$451,23,FALSE)</f>
        <v/>
      </c>
      <c r="AA448" t="str">
        <f>VLOOKUP($D448,metadata!$B$2:$Z$451,24,FALSE)</f>
        <v/>
      </c>
      <c r="AB448" t="str">
        <f>VLOOKUP($D448,metadata!$B$2:$Z$451,25,FALSE)</f>
        <v/>
      </c>
      <c r="AC448">
        <v>16.016806722689001</v>
      </c>
      <c r="AD448">
        <v>-1.6797322956028</v>
      </c>
      <c r="AF448" t="str">
        <f t="shared" si="13"/>
        <v>NA</v>
      </c>
    </row>
    <row r="449" spans="1:32" x14ac:dyDescent="0.3">
      <c r="A449">
        <f>A448+metadata!J448</f>
        <v>2687</v>
      </c>
      <c r="B449" t="str">
        <f>metadata!B449</f>
        <v>61-togatta</v>
      </c>
      <c r="C449">
        <v>448</v>
      </c>
      <c r="D449" s="4" t="str">
        <f t="shared" si="12"/>
        <v>6-IW</v>
      </c>
      <c r="E449" t="str">
        <f>VLOOKUP($D449,metadata!$B$2:$S$451,2,FALSE)</f>
        <v>KIMURA, MT</v>
      </c>
      <c r="F449" t="str">
        <f>VLOOKUP($D449,metadata!$B$2:$S$451,3,FALSE)</f>
        <v>Geographic variation of reproductive diapause in the Drosophila auraria complex (Diptera: Drosophilidae)</v>
      </c>
      <c r="G449" t="str">
        <f>VLOOKUP($D449,metadata!$B$2:$S$451,4,FALSE)</f>
        <v>10.1111/j.1365-3032.1984.tb00784.x</v>
      </c>
      <c r="H449" t="str">
        <f>VLOOKUP($D449,metadata!$B$2:$S$451,5,FALSE)</f>
        <v>y</v>
      </c>
      <c r="I449" t="str">
        <f>VLOOKUP($D449,metadata!$B$2:$S$451,6,FALSE)</f>
        <v>a</v>
      </c>
      <c r="J449" t="str">
        <f>VLOOKUP($D449,metadata!$B$2:$S$451,7,FALSE)</f>
        <v>i</v>
      </c>
      <c r="K449">
        <f>VLOOKUP($D449,metadata!$B$2:$S$451,8,FALSE)</f>
        <v>10</v>
      </c>
      <c r="L449">
        <f>VLOOKUP($D449,metadata!$B$2:$S$451,9,FALSE)</f>
        <v>8</v>
      </c>
      <c r="M449" t="str">
        <f>VLOOKUP($D449,metadata!$B$2:$S$451,10,FALSE)</f>
        <v>n</v>
      </c>
      <c r="N449" t="str">
        <f>VLOOKUP($D449,metadata!$B$2:$S$451,11,FALSE)</f>
        <v>Drosophila auraria</v>
      </c>
      <c r="O449" t="str">
        <f>VLOOKUP($D449,metadata!$B$2:$S$451,12,FALSE)</f>
        <v>diptera</v>
      </c>
      <c r="P449" t="str">
        <f>VLOOKUP($D449,metadata!$B$2:$S$451,13,FALSE)</f>
        <v>IW</v>
      </c>
      <c r="Q449">
        <f>VLOOKUP($D449,metadata!$B$2:$S$451,14,FALSE)</f>
        <v>38.104278000000001</v>
      </c>
      <c r="R449">
        <f>VLOOKUP($D449,metadata!$B$2:$S$451,15,FALSE)</f>
        <v>140.87016</v>
      </c>
      <c r="S449">
        <f>VLOOKUP($D449,metadata!$B$2:$S$451,16,FALSE)</f>
        <v>0.1</v>
      </c>
      <c r="T449" t="str">
        <f>VLOOKUP($D449,metadata!$B$2:$S$451,17,FALSE)</f>
        <v/>
      </c>
      <c r="U449" t="str">
        <f>VLOOKUP($D449,metadata!$B$2:$S$451,18,FALSE)</f>
        <v/>
      </c>
      <c r="V449">
        <f>VLOOKUP($D449,metadata!$B$2:$Z$451,19,FALSE)</f>
        <v>110</v>
      </c>
      <c r="W449" t="str">
        <f>VLOOKUP($D449,metadata!$B$2:$Z$451,20,FALSE)</f>
        <v>global average</v>
      </c>
      <c r="X449" t="str">
        <f>VLOOKUP($D449,metadata!$B$2:$Z$451,21,FALSE)</f>
        <v/>
      </c>
      <c r="Y449">
        <f>VLOOKUP($D449,metadata!$B$2:$Z$451,22,FALSE)</f>
        <v>6</v>
      </c>
      <c r="Z449" t="str">
        <f>VLOOKUP($D449,metadata!$B$2:$Z$451,23,FALSE)</f>
        <v/>
      </c>
      <c r="AA449" t="str">
        <f>VLOOKUP($D449,metadata!$B$2:$Z$451,24,FALSE)</f>
        <v/>
      </c>
      <c r="AB449" t="str">
        <f>VLOOKUP($D449,metadata!$B$2:$Z$451,25,FALSE)</f>
        <v/>
      </c>
      <c r="AC449">
        <v>14.0336134453781</v>
      </c>
      <c r="AD449">
        <v>-1.45789859567987</v>
      </c>
      <c r="AF449" t="str">
        <f t="shared" si="13"/>
        <v>NA</v>
      </c>
    </row>
    <row r="450" spans="1:32" x14ac:dyDescent="0.3">
      <c r="A450">
        <f>A449+metadata!J449</f>
        <v>2694</v>
      </c>
      <c r="B450" t="str">
        <f>metadata!B450</f>
        <v>61-yugashima</v>
      </c>
      <c r="C450">
        <v>449</v>
      </c>
      <c r="D450" s="4" t="str">
        <f t="shared" si="12"/>
        <v>6-IW</v>
      </c>
      <c r="E450" t="str">
        <f>VLOOKUP($D450,metadata!$B$2:$S$451,2,FALSE)</f>
        <v>KIMURA, MT</v>
      </c>
      <c r="F450" t="str">
        <f>VLOOKUP($D450,metadata!$B$2:$S$451,3,FALSE)</f>
        <v>Geographic variation of reproductive diapause in the Drosophila auraria complex (Diptera: Drosophilidae)</v>
      </c>
      <c r="G450" t="str">
        <f>VLOOKUP($D450,metadata!$B$2:$S$451,4,FALSE)</f>
        <v>10.1111/j.1365-3032.1984.tb00784.x</v>
      </c>
      <c r="H450" t="str">
        <f>VLOOKUP($D450,metadata!$B$2:$S$451,5,FALSE)</f>
        <v>y</v>
      </c>
      <c r="I450" t="str">
        <f>VLOOKUP($D450,metadata!$B$2:$S$451,6,FALSE)</f>
        <v>a</v>
      </c>
      <c r="J450" t="str">
        <f>VLOOKUP($D450,metadata!$B$2:$S$451,7,FALSE)</f>
        <v>i</v>
      </c>
      <c r="K450">
        <f>VLOOKUP($D450,metadata!$B$2:$S$451,8,FALSE)</f>
        <v>10</v>
      </c>
      <c r="L450">
        <f>VLOOKUP($D450,metadata!$B$2:$S$451,9,FALSE)</f>
        <v>8</v>
      </c>
      <c r="M450" t="str">
        <f>VLOOKUP($D450,metadata!$B$2:$S$451,10,FALSE)</f>
        <v>n</v>
      </c>
      <c r="N450" t="str">
        <f>VLOOKUP($D450,metadata!$B$2:$S$451,11,FALSE)</f>
        <v>Drosophila auraria</v>
      </c>
      <c r="O450" t="str">
        <f>VLOOKUP($D450,metadata!$B$2:$S$451,12,FALSE)</f>
        <v>diptera</v>
      </c>
      <c r="P450" t="str">
        <f>VLOOKUP($D450,metadata!$B$2:$S$451,13,FALSE)</f>
        <v>IW</v>
      </c>
      <c r="Q450">
        <f>VLOOKUP($D450,metadata!$B$2:$S$451,14,FALSE)</f>
        <v>38.104278000000001</v>
      </c>
      <c r="R450">
        <f>VLOOKUP($D450,metadata!$B$2:$S$451,15,FALSE)</f>
        <v>140.87016</v>
      </c>
      <c r="S450">
        <f>VLOOKUP($D450,metadata!$B$2:$S$451,16,FALSE)</f>
        <v>0.1</v>
      </c>
      <c r="T450" t="str">
        <f>VLOOKUP($D450,metadata!$B$2:$S$451,17,FALSE)</f>
        <v/>
      </c>
      <c r="U450" t="str">
        <f>VLOOKUP($D450,metadata!$B$2:$S$451,18,FALSE)</f>
        <v/>
      </c>
      <c r="V450">
        <f>VLOOKUP($D450,metadata!$B$2:$Z$451,19,FALSE)</f>
        <v>110</v>
      </c>
      <c r="W450" t="str">
        <f>VLOOKUP($D450,metadata!$B$2:$Z$451,20,FALSE)</f>
        <v>global average</v>
      </c>
      <c r="X450" t="str">
        <f>VLOOKUP($D450,metadata!$B$2:$Z$451,21,FALSE)</f>
        <v/>
      </c>
      <c r="Y450">
        <f>VLOOKUP($D450,metadata!$B$2:$Z$451,22,FALSE)</f>
        <v>6</v>
      </c>
      <c r="Z450" t="str">
        <f>VLOOKUP($D450,metadata!$B$2:$Z$451,23,FALSE)</f>
        <v/>
      </c>
      <c r="AA450" t="str">
        <f>VLOOKUP($D450,metadata!$B$2:$Z$451,24,FALSE)</f>
        <v/>
      </c>
      <c r="AB450" t="str">
        <f>VLOOKUP($D450,metadata!$B$2:$Z$451,25,FALSE)</f>
        <v/>
      </c>
      <c r="AC450">
        <v>13.529411764705801</v>
      </c>
      <c r="AD450">
        <v>-1.4015001973943799</v>
      </c>
      <c r="AF450" t="str">
        <f t="shared" si="13"/>
        <v>NA</v>
      </c>
    </row>
    <row r="451" spans="1:32" x14ac:dyDescent="0.3">
      <c r="A451">
        <f>A450+metadata!J450</f>
        <v>2701</v>
      </c>
      <c r="B451" t="str">
        <f>metadata!B451</f>
        <v/>
      </c>
      <c r="C451">
        <v>450</v>
      </c>
      <c r="D451" s="4" t="str">
        <f t="shared" ref="D451:D514" si="14">VLOOKUP(C451,$A$1:$B$451,2)</f>
        <v>6-IW</v>
      </c>
      <c r="E451" t="str">
        <f>VLOOKUP($D451,metadata!$B$2:$S$451,2,FALSE)</f>
        <v>KIMURA, MT</v>
      </c>
      <c r="F451" t="str">
        <f>VLOOKUP($D451,metadata!$B$2:$S$451,3,FALSE)</f>
        <v>Geographic variation of reproductive diapause in the Drosophila auraria complex (Diptera: Drosophilidae)</v>
      </c>
      <c r="G451" t="str">
        <f>VLOOKUP($D451,metadata!$B$2:$S$451,4,FALSE)</f>
        <v>10.1111/j.1365-3032.1984.tb00784.x</v>
      </c>
      <c r="H451" t="str">
        <f>VLOOKUP($D451,metadata!$B$2:$S$451,5,FALSE)</f>
        <v>y</v>
      </c>
      <c r="I451" t="str">
        <f>VLOOKUP($D451,metadata!$B$2:$S$451,6,FALSE)</f>
        <v>a</v>
      </c>
      <c r="J451" t="str">
        <f>VLOOKUP($D451,metadata!$B$2:$S$451,7,FALSE)</f>
        <v>i</v>
      </c>
      <c r="K451">
        <f>VLOOKUP($D451,metadata!$B$2:$S$451,8,FALSE)</f>
        <v>10</v>
      </c>
      <c r="L451">
        <f>VLOOKUP($D451,metadata!$B$2:$S$451,9,FALSE)</f>
        <v>8</v>
      </c>
      <c r="M451" t="str">
        <f>VLOOKUP($D451,metadata!$B$2:$S$451,10,FALSE)</f>
        <v>n</v>
      </c>
      <c r="N451" t="str">
        <f>VLOOKUP($D451,metadata!$B$2:$S$451,11,FALSE)</f>
        <v>Drosophila auraria</v>
      </c>
      <c r="O451" t="str">
        <f>VLOOKUP($D451,metadata!$B$2:$S$451,12,FALSE)</f>
        <v>diptera</v>
      </c>
      <c r="P451" t="str">
        <f>VLOOKUP($D451,metadata!$B$2:$S$451,13,FALSE)</f>
        <v>IW</v>
      </c>
      <c r="Q451">
        <f>VLOOKUP($D451,metadata!$B$2:$S$451,14,FALSE)</f>
        <v>38.104278000000001</v>
      </c>
      <c r="R451">
        <f>VLOOKUP($D451,metadata!$B$2:$S$451,15,FALSE)</f>
        <v>140.87016</v>
      </c>
      <c r="S451">
        <f>VLOOKUP($D451,metadata!$B$2:$S$451,16,FALSE)</f>
        <v>0.1</v>
      </c>
      <c r="T451" t="str">
        <f>VLOOKUP($D451,metadata!$B$2:$S$451,17,FALSE)</f>
        <v/>
      </c>
      <c r="U451" t="str">
        <f>VLOOKUP($D451,metadata!$B$2:$S$451,18,FALSE)</f>
        <v/>
      </c>
      <c r="V451">
        <f>VLOOKUP($D451,metadata!$B$2:$Z$451,19,FALSE)</f>
        <v>110</v>
      </c>
      <c r="W451" t="str">
        <f>VLOOKUP($D451,metadata!$B$2:$Z$451,20,FALSE)</f>
        <v>global average</v>
      </c>
      <c r="X451" t="str">
        <f>VLOOKUP($D451,metadata!$B$2:$Z$451,21,FALSE)</f>
        <v/>
      </c>
      <c r="Y451">
        <f>VLOOKUP($D451,metadata!$B$2:$Z$451,22,FALSE)</f>
        <v>6</v>
      </c>
      <c r="Z451" t="str">
        <f>VLOOKUP($D451,metadata!$B$2:$Z$451,23,FALSE)</f>
        <v/>
      </c>
      <c r="AA451" t="str">
        <f>VLOOKUP($D451,metadata!$B$2:$Z$451,24,FALSE)</f>
        <v/>
      </c>
      <c r="AB451" t="str">
        <f>VLOOKUP($D451,metadata!$B$2:$Z$451,25,FALSE)</f>
        <v/>
      </c>
      <c r="AC451">
        <v>13.025210084033599</v>
      </c>
      <c r="AD451">
        <v>1.3394619592803501</v>
      </c>
      <c r="AF451" t="str">
        <f t="shared" ref="AF451:AF514" si="15">IF(AE451="","NA",AE451)</f>
        <v>NA</v>
      </c>
    </row>
    <row r="452" spans="1:32" x14ac:dyDescent="0.3">
      <c r="C452">
        <v>451</v>
      </c>
      <c r="D452" s="4" t="str">
        <f t="shared" si="14"/>
        <v>6-IW</v>
      </c>
      <c r="E452" t="str">
        <f>VLOOKUP($D452,metadata!$B$2:$S$451,2,FALSE)</f>
        <v>KIMURA, MT</v>
      </c>
      <c r="F452" t="str">
        <f>VLOOKUP($D452,metadata!$B$2:$S$451,3,FALSE)</f>
        <v>Geographic variation of reproductive diapause in the Drosophila auraria complex (Diptera: Drosophilidae)</v>
      </c>
      <c r="G452" t="str">
        <f>VLOOKUP($D452,metadata!$B$2:$S$451,4,FALSE)</f>
        <v>10.1111/j.1365-3032.1984.tb00784.x</v>
      </c>
      <c r="H452" t="str">
        <f>VLOOKUP($D452,metadata!$B$2:$S$451,5,FALSE)</f>
        <v>y</v>
      </c>
      <c r="I452" t="str">
        <f>VLOOKUP($D452,metadata!$B$2:$S$451,6,FALSE)</f>
        <v>a</v>
      </c>
      <c r="J452" t="str">
        <f>VLOOKUP($D452,metadata!$B$2:$S$451,7,FALSE)</f>
        <v>i</v>
      </c>
      <c r="K452">
        <f>VLOOKUP($D452,metadata!$B$2:$S$451,8,FALSE)</f>
        <v>10</v>
      </c>
      <c r="L452">
        <f>VLOOKUP($D452,metadata!$B$2:$S$451,9,FALSE)</f>
        <v>8</v>
      </c>
      <c r="M452" t="str">
        <f>VLOOKUP($D452,metadata!$B$2:$S$451,10,FALSE)</f>
        <v>n</v>
      </c>
      <c r="N452" t="str">
        <f>VLOOKUP($D452,metadata!$B$2:$S$451,11,FALSE)</f>
        <v>Drosophila auraria</v>
      </c>
      <c r="O452" t="str">
        <f>VLOOKUP($D452,metadata!$B$2:$S$451,12,FALSE)</f>
        <v>diptera</v>
      </c>
      <c r="P452" t="str">
        <f>VLOOKUP($D452,metadata!$B$2:$S$451,13,FALSE)</f>
        <v>IW</v>
      </c>
      <c r="Q452">
        <f>VLOOKUP($D452,metadata!$B$2:$S$451,14,FALSE)</f>
        <v>38.104278000000001</v>
      </c>
      <c r="R452">
        <f>VLOOKUP($D452,metadata!$B$2:$S$451,15,FALSE)</f>
        <v>140.87016</v>
      </c>
      <c r="S452">
        <f>VLOOKUP($D452,metadata!$B$2:$S$451,16,FALSE)</f>
        <v>0.1</v>
      </c>
      <c r="T452" t="str">
        <f>VLOOKUP($D452,metadata!$B$2:$S$451,17,FALSE)</f>
        <v/>
      </c>
      <c r="U452" t="str">
        <f>VLOOKUP($D452,metadata!$B$2:$S$451,18,FALSE)</f>
        <v/>
      </c>
      <c r="V452">
        <f>VLOOKUP($D452,metadata!$B$2:$Z$451,19,FALSE)</f>
        <v>110</v>
      </c>
      <c r="W452" t="str">
        <f>VLOOKUP($D452,metadata!$B$2:$Z$451,20,FALSE)</f>
        <v>global average</v>
      </c>
      <c r="X452" t="str">
        <f>VLOOKUP($D452,metadata!$B$2:$Z$451,21,FALSE)</f>
        <v/>
      </c>
      <c r="Y452">
        <f>VLOOKUP($D452,metadata!$B$2:$Z$451,22,FALSE)</f>
        <v>6</v>
      </c>
      <c r="Z452" t="str">
        <f>VLOOKUP($D452,metadata!$B$2:$Z$451,23,FALSE)</f>
        <v/>
      </c>
      <c r="AA452" t="str">
        <f>VLOOKUP($D452,metadata!$B$2:$Z$451,24,FALSE)</f>
        <v/>
      </c>
      <c r="AB452" t="str">
        <f>VLOOKUP($D452,metadata!$B$2:$Z$451,25,FALSE)</f>
        <v/>
      </c>
      <c r="AC452">
        <v>12.5210084033613</v>
      </c>
      <c r="AD452">
        <v>-1.6242738706220601</v>
      </c>
      <c r="AF452" t="str">
        <f t="shared" si="15"/>
        <v>NA</v>
      </c>
    </row>
    <row r="453" spans="1:32" x14ac:dyDescent="0.3">
      <c r="C453">
        <v>452</v>
      </c>
      <c r="D453" s="4" t="str">
        <f t="shared" si="14"/>
        <v>6-IW</v>
      </c>
      <c r="E453" t="str">
        <f>VLOOKUP($D453,metadata!$B$2:$S$451,2,FALSE)</f>
        <v>KIMURA, MT</v>
      </c>
      <c r="F453" t="str">
        <f>VLOOKUP($D453,metadata!$B$2:$S$451,3,FALSE)</f>
        <v>Geographic variation of reproductive diapause in the Drosophila auraria complex (Diptera: Drosophilidae)</v>
      </c>
      <c r="G453" t="str">
        <f>VLOOKUP($D453,metadata!$B$2:$S$451,4,FALSE)</f>
        <v>10.1111/j.1365-3032.1984.tb00784.x</v>
      </c>
      <c r="H453" t="str">
        <f>VLOOKUP($D453,metadata!$B$2:$S$451,5,FALSE)</f>
        <v>y</v>
      </c>
      <c r="I453" t="str">
        <f>VLOOKUP($D453,metadata!$B$2:$S$451,6,FALSE)</f>
        <v>a</v>
      </c>
      <c r="J453" t="str">
        <f>VLOOKUP($D453,metadata!$B$2:$S$451,7,FALSE)</f>
        <v>i</v>
      </c>
      <c r="K453">
        <f>VLOOKUP($D453,metadata!$B$2:$S$451,8,FALSE)</f>
        <v>10</v>
      </c>
      <c r="L453">
        <f>VLOOKUP($D453,metadata!$B$2:$S$451,9,FALSE)</f>
        <v>8</v>
      </c>
      <c r="M453" t="str">
        <f>VLOOKUP($D453,metadata!$B$2:$S$451,10,FALSE)</f>
        <v>n</v>
      </c>
      <c r="N453" t="str">
        <f>VLOOKUP($D453,metadata!$B$2:$S$451,11,FALSE)</f>
        <v>Drosophila auraria</v>
      </c>
      <c r="O453" t="str">
        <f>VLOOKUP($D453,metadata!$B$2:$S$451,12,FALSE)</f>
        <v>diptera</v>
      </c>
      <c r="P453" t="str">
        <f>VLOOKUP($D453,metadata!$B$2:$S$451,13,FALSE)</f>
        <v>IW</v>
      </c>
      <c r="Q453">
        <f>VLOOKUP($D453,metadata!$B$2:$S$451,14,FALSE)</f>
        <v>38.104278000000001</v>
      </c>
      <c r="R453">
        <f>VLOOKUP($D453,metadata!$B$2:$S$451,15,FALSE)</f>
        <v>140.87016</v>
      </c>
      <c r="S453">
        <f>VLOOKUP($D453,metadata!$B$2:$S$451,16,FALSE)</f>
        <v>0.1</v>
      </c>
      <c r="T453" t="str">
        <f>VLOOKUP($D453,metadata!$B$2:$S$451,17,FALSE)</f>
        <v/>
      </c>
      <c r="U453" t="str">
        <f>VLOOKUP($D453,metadata!$B$2:$S$451,18,FALSE)</f>
        <v/>
      </c>
      <c r="V453">
        <f>VLOOKUP($D453,metadata!$B$2:$Z$451,19,FALSE)</f>
        <v>110</v>
      </c>
      <c r="W453" t="str">
        <f>VLOOKUP($D453,metadata!$B$2:$Z$451,20,FALSE)</f>
        <v>global average</v>
      </c>
      <c r="X453" t="str">
        <f>VLOOKUP($D453,metadata!$B$2:$Z$451,21,FALSE)</f>
        <v/>
      </c>
      <c r="Y453">
        <f>VLOOKUP($D453,metadata!$B$2:$Z$451,22,FALSE)</f>
        <v>6</v>
      </c>
      <c r="Z453" t="str">
        <f>VLOOKUP($D453,metadata!$B$2:$Z$451,23,FALSE)</f>
        <v/>
      </c>
      <c r="AA453" t="str">
        <f>VLOOKUP($D453,metadata!$B$2:$Z$451,24,FALSE)</f>
        <v/>
      </c>
      <c r="AB453" t="str">
        <f>VLOOKUP($D453,metadata!$B$2:$Z$451,25,FALSE)</f>
        <v/>
      </c>
      <c r="AC453">
        <v>12.016806722688999</v>
      </c>
      <c r="AD453">
        <v>18.566352715582799</v>
      </c>
      <c r="AF453" t="str">
        <f t="shared" si="15"/>
        <v>NA</v>
      </c>
    </row>
    <row r="454" spans="1:32" x14ac:dyDescent="0.3">
      <c r="C454">
        <v>453</v>
      </c>
      <c r="D454" s="4" t="str">
        <f t="shared" si="14"/>
        <v>6-IW</v>
      </c>
      <c r="E454" t="str">
        <f>VLOOKUP($D454,metadata!$B$2:$S$451,2,FALSE)</f>
        <v>KIMURA, MT</v>
      </c>
      <c r="F454" t="str">
        <f>VLOOKUP($D454,metadata!$B$2:$S$451,3,FALSE)</f>
        <v>Geographic variation of reproductive diapause in the Drosophila auraria complex (Diptera: Drosophilidae)</v>
      </c>
      <c r="G454" t="str">
        <f>VLOOKUP($D454,metadata!$B$2:$S$451,4,FALSE)</f>
        <v>10.1111/j.1365-3032.1984.tb00784.x</v>
      </c>
      <c r="H454" t="str">
        <f>VLOOKUP($D454,metadata!$B$2:$S$451,5,FALSE)</f>
        <v>y</v>
      </c>
      <c r="I454" t="str">
        <f>VLOOKUP($D454,metadata!$B$2:$S$451,6,FALSE)</f>
        <v>a</v>
      </c>
      <c r="J454" t="str">
        <f>VLOOKUP($D454,metadata!$B$2:$S$451,7,FALSE)</f>
        <v>i</v>
      </c>
      <c r="K454">
        <f>VLOOKUP($D454,metadata!$B$2:$S$451,8,FALSE)</f>
        <v>10</v>
      </c>
      <c r="L454">
        <f>VLOOKUP($D454,metadata!$B$2:$S$451,9,FALSE)</f>
        <v>8</v>
      </c>
      <c r="M454" t="str">
        <f>VLOOKUP($D454,metadata!$B$2:$S$451,10,FALSE)</f>
        <v>n</v>
      </c>
      <c r="N454" t="str">
        <f>VLOOKUP($D454,metadata!$B$2:$S$451,11,FALSE)</f>
        <v>Drosophila auraria</v>
      </c>
      <c r="O454" t="str">
        <f>VLOOKUP($D454,metadata!$B$2:$S$451,12,FALSE)</f>
        <v>diptera</v>
      </c>
      <c r="P454" t="str">
        <f>VLOOKUP($D454,metadata!$B$2:$S$451,13,FALSE)</f>
        <v>IW</v>
      </c>
      <c r="Q454">
        <f>VLOOKUP($D454,metadata!$B$2:$S$451,14,FALSE)</f>
        <v>38.104278000000001</v>
      </c>
      <c r="R454">
        <f>VLOOKUP($D454,metadata!$B$2:$S$451,15,FALSE)</f>
        <v>140.87016</v>
      </c>
      <c r="S454">
        <f>VLOOKUP($D454,metadata!$B$2:$S$451,16,FALSE)</f>
        <v>0.1</v>
      </c>
      <c r="T454" t="str">
        <f>VLOOKUP($D454,metadata!$B$2:$S$451,17,FALSE)</f>
        <v/>
      </c>
      <c r="U454" t="str">
        <f>VLOOKUP($D454,metadata!$B$2:$S$451,18,FALSE)</f>
        <v/>
      </c>
      <c r="V454">
        <f>VLOOKUP($D454,metadata!$B$2:$Z$451,19,FALSE)</f>
        <v>110</v>
      </c>
      <c r="W454" t="str">
        <f>VLOOKUP($D454,metadata!$B$2:$Z$451,20,FALSE)</f>
        <v>global average</v>
      </c>
      <c r="X454" t="str">
        <f>VLOOKUP($D454,metadata!$B$2:$Z$451,21,FALSE)</f>
        <v/>
      </c>
      <c r="Y454">
        <f>VLOOKUP($D454,metadata!$B$2:$Z$451,22,FALSE)</f>
        <v>6</v>
      </c>
      <c r="Z454" t="str">
        <f>VLOOKUP($D454,metadata!$B$2:$Z$451,23,FALSE)</f>
        <v/>
      </c>
      <c r="AA454" t="str">
        <f>VLOOKUP($D454,metadata!$B$2:$Z$451,24,FALSE)</f>
        <v/>
      </c>
      <c r="AB454" t="str">
        <f>VLOOKUP($D454,metadata!$B$2:$Z$451,25,FALSE)</f>
        <v/>
      </c>
      <c r="AC454">
        <v>11.5126050420168</v>
      </c>
      <c r="AD454">
        <v>31.709999436015998</v>
      </c>
      <c r="AF454" t="str">
        <f t="shared" si="15"/>
        <v>NA</v>
      </c>
    </row>
    <row r="455" spans="1:32" x14ac:dyDescent="0.3">
      <c r="C455">
        <v>454</v>
      </c>
      <c r="D455" s="4" t="str">
        <f t="shared" si="14"/>
        <v>6-IW</v>
      </c>
      <c r="E455" t="str">
        <f>VLOOKUP($D455,metadata!$B$2:$S$451,2,FALSE)</f>
        <v>KIMURA, MT</v>
      </c>
      <c r="F455" t="str">
        <f>VLOOKUP($D455,metadata!$B$2:$S$451,3,FALSE)</f>
        <v>Geographic variation of reproductive diapause in the Drosophila auraria complex (Diptera: Drosophilidae)</v>
      </c>
      <c r="G455" t="str">
        <f>VLOOKUP($D455,metadata!$B$2:$S$451,4,FALSE)</f>
        <v>10.1111/j.1365-3032.1984.tb00784.x</v>
      </c>
      <c r="H455" t="str">
        <f>VLOOKUP($D455,metadata!$B$2:$S$451,5,FALSE)</f>
        <v>y</v>
      </c>
      <c r="I455" t="str">
        <f>VLOOKUP($D455,metadata!$B$2:$S$451,6,FALSE)</f>
        <v>a</v>
      </c>
      <c r="J455" t="str">
        <f>VLOOKUP($D455,metadata!$B$2:$S$451,7,FALSE)</f>
        <v>i</v>
      </c>
      <c r="K455">
        <f>VLOOKUP($D455,metadata!$B$2:$S$451,8,FALSE)</f>
        <v>10</v>
      </c>
      <c r="L455">
        <f>VLOOKUP($D455,metadata!$B$2:$S$451,9,FALSE)</f>
        <v>8</v>
      </c>
      <c r="M455" t="str">
        <f>VLOOKUP($D455,metadata!$B$2:$S$451,10,FALSE)</f>
        <v>n</v>
      </c>
      <c r="N455" t="str">
        <f>VLOOKUP($D455,metadata!$B$2:$S$451,11,FALSE)</f>
        <v>Drosophila auraria</v>
      </c>
      <c r="O455" t="str">
        <f>VLOOKUP($D455,metadata!$B$2:$S$451,12,FALSE)</f>
        <v>diptera</v>
      </c>
      <c r="P455" t="str">
        <f>VLOOKUP($D455,metadata!$B$2:$S$451,13,FALSE)</f>
        <v>IW</v>
      </c>
      <c r="Q455">
        <f>VLOOKUP($D455,metadata!$B$2:$S$451,14,FALSE)</f>
        <v>38.104278000000001</v>
      </c>
      <c r="R455">
        <f>VLOOKUP($D455,metadata!$B$2:$S$451,15,FALSE)</f>
        <v>140.87016</v>
      </c>
      <c r="S455">
        <f>VLOOKUP($D455,metadata!$B$2:$S$451,16,FALSE)</f>
        <v>0.1</v>
      </c>
      <c r="T455" t="str">
        <f>VLOOKUP($D455,metadata!$B$2:$S$451,17,FALSE)</f>
        <v/>
      </c>
      <c r="U455" t="str">
        <f>VLOOKUP($D455,metadata!$B$2:$S$451,18,FALSE)</f>
        <v/>
      </c>
      <c r="V455">
        <f>VLOOKUP($D455,metadata!$B$2:$Z$451,19,FALSE)</f>
        <v>110</v>
      </c>
      <c r="W455" t="str">
        <f>VLOOKUP($D455,metadata!$B$2:$Z$451,20,FALSE)</f>
        <v>global average</v>
      </c>
      <c r="X455" t="str">
        <f>VLOOKUP($D455,metadata!$B$2:$Z$451,21,FALSE)</f>
        <v/>
      </c>
      <c r="Y455">
        <f>VLOOKUP($D455,metadata!$B$2:$Z$451,22,FALSE)</f>
        <v>6</v>
      </c>
      <c r="Z455" t="str">
        <f>VLOOKUP($D455,metadata!$B$2:$Z$451,23,FALSE)</f>
        <v/>
      </c>
      <c r="AA455" t="str">
        <f>VLOOKUP($D455,metadata!$B$2:$Z$451,24,FALSE)</f>
        <v/>
      </c>
      <c r="AB455" t="str">
        <f>VLOOKUP($D455,metadata!$B$2:$Z$451,25,FALSE)</f>
        <v/>
      </c>
      <c r="AC455">
        <v>10.016806722688999</v>
      </c>
      <c r="AD455">
        <v>54.360536160773002</v>
      </c>
      <c r="AF455" t="str">
        <f t="shared" si="15"/>
        <v>NA</v>
      </c>
    </row>
    <row r="456" spans="1:32" x14ac:dyDescent="0.3">
      <c r="C456">
        <v>455</v>
      </c>
      <c r="D456" s="4" t="str">
        <f t="shared" si="14"/>
        <v>6-TS</v>
      </c>
      <c r="E456" t="str">
        <f>VLOOKUP($D456,metadata!$B$2:$S$451,2,FALSE)</f>
        <v>KIMURA, MT</v>
      </c>
      <c r="F456" t="str">
        <f>VLOOKUP($D456,metadata!$B$2:$S$451,3,FALSE)</f>
        <v>Geographic variation of reproductive diapause in the Drosophila auraria complex (Diptera: Drosophilidae)</v>
      </c>
      <c r="G456" t="str">
        <f>VLOOKUP($D456,metadata!$B$2:$S$451,4,FALSE)</f>
        <v>10.1111/j.1365-3032.1984.tb00784.x</v>
      </c>
      <c r="H456" t="str">
        <f>VLOOKUP($D456,metadata!$B$2:$S$451,5,FALSE)</f>
        <v>y</v>
      </c>
      <c r="I456" t="str">
        <f>VLOOKUP($D456,metadata!$B$2:$S$451,6,FALSE)</f>
        <v>a</v>
      </c>
      <c r="J456" t="str">
        <f>VLOOKUP($D456,metadata!$B$2:$S$451,7,FALSE)</f>
        <v>i</v>
      </c>
      <c r="K456">
        <f>VLOOKUP($D456,metadata!$B$2:$S$451,8,FALSE)</f>
        <v>10</v>
      </c>
      <c r="L456">
        <f>VLOOKUP($D456,metadata!$B$2:$S$451,9,FALSE)</f>
        <v>8</v>
      </c>
      <c r="M456" t="str">
        <f>VLOOKUP($D456,metadata!$B$2:$S$451,10,FALSE)</f>
        <v>n</v>
      </c>
      <c r="N456" t="str">
        <f>VLOOKUP($D456,metadata!$B$2:$S$451,11,FALSE)</f>
        <v>Drosophila auraria</v>
      </c>
      <c r="O456" t="str">
        <f>VLOOKUP($D456,metadata!$B$2:$S$451,12,FALSE)</f>
        <v>diptera</v>
      </c>
      <c r="P456" t="str">
        <f>VLOOKUP($D456,metadata!$B$2:$S$451,13,FALSE)</f>
        <v>TS</v>
      </c>
      <c r="Q456">
        <f>VLOOKUP($D456,metadata!$B$2:$S$451,14,FALSE)</f>
        <v>36.321888999999999</v>
      </c>
      <c r="R456">
        <f>VLOOKUP($D456,metadata!$B$2:$S$451,15,FALSE)</f>
        <v>139.00327799999999</v>
      </c>
      <c r="S456">
        <f>VLOOKUP($D456,metadata!$B$2:$S$451,16,FALSE)</f>
        <v>0.1</v>
      </c>
      <c r="T456" t="str">
        <f>VLOOKUP($D456,metadata!$B$2:$S$451,17,FALSE)</f>
        <v/>
      </c>
      <c r="U456" t="str">
        <f>VLOOKUP($D456,metadata!$B$2:$S$451,18,FALSE)</f>
        <v/>
      </c>
      <c r="V456">
        <f>VLOOKUP($D456,metadata!$B$2:$Z$451,19,FALSE)</f>
        <v>110</v>
      </c>
      <c r="W456" t="str">
        <f>VLOOKUP($D456,metadata!$B$2:$Z$451,20,FALSE)</f>
        <v>global average</v>
      </c>
      <c r="X456" t="str">
        <f>VLOOKUP($D456,metadata!$B$2:$Z$451,21,FALSE)</f>
        <v/>
      </c>
      <c r="Y456">
        <f>VLOOKUP($D456,metadata!$B$2:$Z$451,22,FALSE)</f>
        <v>6</v>
      </c>
      <c r="Z456" t="str">
        <f>VLOOKUP($D456,metadata!$B$2:$Z$451,23,FALSE)</f>
        <v/>
      </c>
      <c r="AA456" t="str">
        <f>VLOOKUP($D456,metadata!$B$2:$Z$451,24,FALSE)</f>
        <v/>
      </c>
      <c r="AB456" t="str">
        <f>VLOOKUP($D456,metadata!$B$2:$Z$451,25,FALSE)</f>
        <v/>
      </c>
      <c r="AC456">
        <v>16</v>
      </c>
      <c r="AD456">
        <v>-1.0067114093959699</v>
      </c>
      <c r="AF456" t="str">
        <f t="shared" si="15"/>
        <v>NA</v>
      </c>
    </row>
    <row r="457" spans="1:32" x14ac:dyDescent="0.3">
      <c r="C457">
        <v>456</v>
      </c>
      <c r="D457" s="4" t="str">
        <f t="shared" si="14"/>
        <v>6-TS</v>
      </c>
      <c r="E457" t="str">
        <f>VLOOKUP($D457,metadata!$B$2:$S$451,2,FALSE)</f>
        <v>KIMURA, MT</v>
      </c>
      <c r="F457" t="str">
        <f>VLOOKUP($D457,metadata!$B$2:$S$451,3,FALSE)</f>
        <v>Geographic variation of reproductive diapause in the Drosophila auraria complex (Diptera: Drosophilidae)</v>
      </c>
      <c r="G457" t="str">
        <f>VLOOKUP($D457,metadata!$B$2:$S$451,4,FALSE)</f>
        <v>10.1111/j.1365-3032.1984.tb00784.x</v>
      </c>
      <c r="H457" t="str">
        <f>VLOOKUP($D457,metadata!$B$2:$S$451,5,FALSE)</f>
        <v>y</v>
      </c>
      <c r="I457" t="str">
        <f>VLOOKUP($D457,metadata!$B$2:$S$451,6,FALSE)</f>
        <v>a</v>
      </c>
      <c r="J457" t="str">
        <f>VLOOKUP($D457,metadata!$B$2:$S$451,7,FALSE)</f>
        <v>i</v>
      </c>
      <c r="K457">
        <f>VLOOKUP($D457,metadata!$B$2:$S$451,8,FALSE)</f>
        <v>10</v>
      </c>
      <c r="L457">
        <f>VLOOKUP($D457,metadata!$B$2:$S$451,9,FALSE)</f>
        <v>8</v>
      </c>
      <c r="M457" t="str">
        <f>VLOOKUP($D457,metadata!$B$2:$S$451,10,FALSE)</f>
        <v>n</v>
      </c>
      <c r="N457" t="str">
        <f>VLOOKUP($D457,metadata!$B$2:$S$451,11,FALSE)</f>
        <v>Drosophila auraria</v>
      </c>
      <c r="O457" t="str">
        <f>VLOOKUP($D457,metadata!$B$2:$S$451,12,FALSE)</f>
        <v>diptera</v>
      </c>
      <c r="P457" t="str">
        <f>VLOOKUP($D457,metadata!$B$2:$S$451,13,FALSE)</f>
        <v>TS</v>
      </c>
      <c r="Q457">
        <f>VLOOKUP($D457,metadata!$B$2:$S$451,14,FALSE)</f>
        <v>36.321888999999999</v>
      </c>
      <c r="R457">
        <f>VLOOKUP($D457,metadata!$B$2:$S$451,15,FALSE)</f>
        <v>139.00327799999999</v>
      </c>
      <c r="S457">
        <f>VLOOKUP($D457,metadata!$B$2:$S$451,16,FALSE)</f>
        <v>0.1</v>
      </c>
      <c r="T457" t="str">
        <f>VLOOKUP($D457,metadata!$B$2:$S$451,17,FALSE)</f>
        <v/>
      </c>
      <c r="U457" t="str">
        <f>VLOOKUP($D457,metadata!$B$2:$S$451,18,FALSE)</f>
        <v/>
      </c>
      <c r="V457">
        <f>VLOOKUP($D457,metadata!$B$2:$Z$451,19,FALSE)</f>
        <v>110</v>
      </c>
      <c r="W457" t="str">
        <f>VLOOKUP($D457,metadata!$B$2:$Z$451,20,FALSE)</f>
        <v>global average</v>
      </c>
      <c r="X457" t="str">
        <f>VLOOKUP($D457,metadata!$B$2:$Z$451,21,FALSE)</f>
        <v/>
      </c>
      <c r="Y457">
        <f>VLOOKUP($D457,metadata!$B$2:$Z$451,22,FALSE)</f>
        <v>6</v>
      </c>
      <c r="Z457" t="str">
        <f>VLOOKUP($D457,metadata!$B$2:$Z$451,23,FALSE)</f>
        <v/>
      </c>
      <c r="AA457" t="str">
        <f>VLOOKUP($D457,metadata!$B$2:$Z$451,24,FALSE)</f>
        <v/>
      </c>
      <c r="AB457" t="str">
        <f>VLOOKUP($D457,metadata!$B$2:$Z$451,25,FALSE)</f>
        <v/>
      </c>
      <c r="AC457">
        <v>14.0336134453781</v>
      </c>
      <c r="AD457">
        <v>-1.7934690654785299</v>
      </c>
      <c r="AF457" t="str">
        <f t="shared" si="15"/>
        <v>NA</v>
      </c>
    </row>
    <row r="458" spans="1:32" x14ac:dyDescent="0.3">
      <c r="C458">
        <v>457</v>
      </c>
      <c r="D458" s="4" t="str">
        <f t="shared" si="14"/>
        <v>6-TS</v>
      </c>
      <c r="E458" t="str">
        <f>VLOOKUP($D458,metadata!$B$2:$S$451,2,FALSE)</f>
        <v>KIMURA, MT</v>
      </c>
      <c r="F458" t="str">
        <f>VLOOKUP($D458,metadata!$B$2:$S$451,3,FALSE)</f>
        <v>Geographic variation of reproductive diapause in the Drosophila auraria complex (Diptera: Drosophilidae)</v>
      </c>
      <c r="G458" t="str">
        <f>VLOOKUP($D458,metadata!$B$2:$S$451,4,FALSE)</f>
        <v>10.1111/j.1365-3032.1984.tb00784.x</v>
      </c>
      <c r="H458" t="str">
        <f>VLOOKUP($D458,metadata!$B$2:$S$451,5,FALSE)</f>
        <v>y</v>
      </c>
      <c r="I458" t="str">
        <f>VLOOKUP($D458,metadata!$B$2:$S$451,6,FALSE)</f>
        <v>a</v>
      </c>
      <c r="J458" t="str">
        <f>VLOOKUP($D458,metadata!$B$2:$S$451,7,FALSE)</f>
        <v>i</v>
      </c>
      <c r="K458">
        <f>VLOOKUP($D458,metadata!$B$2:$S$451,8,FALSE)</f>
        <v>10</v>
      </c>
      <c r="L458">
        <f>VLOOKUP($D458,metadata!$B$2:$S$451,9,FALSE)</f>
        <v>8</v>
      </c>
      <c r="M458" t="str">
        <f>VLOOKUP($D458,metadata!$B$2:$S$451,10,FALSE)</f>
        <v>n</v>
      </c>
      <c r="N458" t="str">
        <f>VLOOKUP($D458,metadata!$B$2:$S$451,11,FALSE)</f>
        <v>Drosophila auraria</v>
      </c>
      <c r="O458" t="str">
        <f>VLOOKUP($D458,metadata!$B$2:$S$451,12,FALSE)</f>
        <v>diptera</v>
      </c>
      <c r="P458" t="str">
        <f>VLOOKUP($D458,metadata!$B$2:$S$451,13,FALSE)</f>
        <v>TS</v>
      </c>
      <c r="Q458">
        <f>VLOOKUP($D458,metadata!$B$2:$S$451,14,FALSE)</f>
        <v>36.321888999999999</v>
      </c>
      <c r="R458">
        <f>VLOOKUP($D458,metadata!$B$2:$S$451,15,FALSE)</f>
        <v>139.00327799999999</v>
      </c>
      <c r="S458">
        <f>VLOOKUP($D458,metadata!$B$2:$S$451,16,FALSE)</f>
        <v>0.1</v>
      </c>
      <c r="T458" t="str">
        <f>VLOOKUP($D458,metadata!$B$2:$S$451,17,FALSE)</f>
        <v/>
      </c>
      <c r="U458" t="str">
        <f>VLOOKUP($D458,metadata!$B$2:$S$451,18,FALSE)</f>
        <v/>
      </c>
      <c r="V458">
        <f>VLOOKUP($D458,metadata!$B$2:$Z$451,19,FALSE)</f>
        <v>110</v>
      </c>
      <c r="W458" t="str">
        <f>VLOOKUP($D458,metadata!$B$2:$Z$451,20,FALSE)</f>
        <v>global average</v>
      </c>
      <c r="X458" t="str">
        <f>VLOOKUP($D458,metadata!$B$2:$Z$451,21,FALSE)</f>
        <v/>
      </c>
      <c r="Y458">
        <f>VLOOKUP($D458,metadata!$B$2:$Z$451,22,FALSE)</f>
        <v>6</v>
      </c>
      <c r="Z458" t="str">
        <f>VLOOKUP($D458,metadata!$B$2:$Z$451,23,FALSE)</f>
        <v/>
      </c>
      <c r="AA458" t="str">
        <f>VLOOKUP($D458,metadata!$B$2:$Z$451,24,FALSE)</f>
        <v/>
      </c>
      <c r="AB458" t="str">
        <f>VLOOKUP($D458,metadata!$B$2:$Z$451,25,FALSE)</f>
        <v/>
      </c>
      <c r="AC458">
        <v>13.6302521008403</v>
      </c>
      <c r="AD458">
        <v>-1.07720940725282</v>
      </c>
      <c r="AF458" t="str">
        <f t="shared" si="15"/>
        <v>NA</v>
      </c>
    </row>
    <row r="459" spans="1:32" x14ac:dyDescent="0.3">
      <c r="C459">
        <v>458</v>
      </c>
      <c r="D459" s="4" t="str">
        <f t="shared" si="14"/>
        <v>6-TS</v>
      </c>
      <c r="E459" t="str">
        <f>VLOOKUP($D459,metadata!$B$2:$S$451,2,FALSE)</f>
        <v>KIMURA, MT</v>
      </c>
      <c r="F459" t="str">
        <f>VLOOKUP($D459,metadata!$B$2:$S$451,3,FALSE)</f>
        <v>Geographic variation of reproductive diapause in the Drosophila auraria complex (Diptera: Drosophilidae)</v>
      </c>
      <c r="G459" t="str">
        <f>VLOOKUP($D459,metadata!$B$2:$S$451,4,FALSE)</f>
        <v>10.1111/j.1365-3032.1984.tb00784.x</v>
      </c>
      <c r="H459" t="str">
        <f>VLOOKUP($D459,metadata!$B$2:$S$451,5,FALSE)</f>
        <v>y</v>
      </c>
      <c r="I459" t="str">
        <f>VLOOKUP($D459,metadata!$B$2:$S$451,6,FALSE)</f>
        <v>a</v>
      </c>
      <c r="J459" t="str">
        <f>VLOOKUP($D459,metadata!$B$2:$S$451,7,FALSE)</f>
        <v>i</v>
      </c>
      <c r="K459">
        <f>VLOOKUP($D459,metadata!$B$2:$S$451,8,FALSE)</f>
        <v>10</v>
      </c>
      <c r="L459">
        <f>VLOOKUP($D459,metadata!$B$2:$S$451,9,FALSE)</f>
        <v>8</v>
      </c>
      <c r="M459" t="str">
        <f>VLOOKUP($D459,metadata!$B$2:$S$451,10,FALSE)</f>
        <v>n</v>
      </c>
      <c r="N459" t="str">
        <f>VLOOKUP($D459,metadata!$B$2:$S$451,11,FALSE)</f>
        <v>Drosophila auraria</v>
      </c>
      <c r="O459" t="str">
        <f>VLOOKUP($D459,metadata!$B$2:$S$451,12,FALSE)</f>
        <v>diptera</v>
      </c>
      <c r="P459" t="str">
        <f>VLOOKUP($D459,metadata!$B$2:$S$451,13,FALSE)</f>
        <v>TS</v>
      </c>
      <c r="Q459">
        <f>VLOOKUP($D459,metadata!$B$2:$S$451,14,FALSE)</f>
        <v>36.321888999999999</v>
      </c>
      <c r="R459">
        <f>VLOOKUP($D459,metadata!$B$2:$S$451,15,FALSE)</f>
        <v>139.00327799999999</v>
      </c>
      <c r="S459">
        <f>VLOOKUP($D459,metadata!$B$2:$S$451,16,FALSE)</f>
        <v>0.1</v>
      </c>
      <c r="T459" t="str">
        <f>VLOOKUP($D459,metadata!$B$2:$S$451,17,FALSE)</f>
        <v/>
      </c>
      <c r="U459" t="str">
        <f>VLOOKUP($D459,metadata!$B$2:$S$451,18,FALSE)</f>
        <v/>
      </c>
      <c r="V459">
        <f>VLOOKUP($D459,metadata!$B$2:$Z$451,19,FALSE)</f>
        <v>110</v>
      </c>
      <c r="W459" t="str">
        <f>VLOOKUP($D459,metadata!$B$2:$Z$451,20,FALSE)</f>
        <v>global average</v>
      </c>
      <c r="X459" t="str">
        <f>VLOOKUP($D459,metadata!$B$2:$Z$451,21,FALSE)</f>
        <v/>
      </c>
      <c r="Y459">
        <f>VLOOKUP($D459,metadata!$B$2:$Z$451,22,FALSE)</f>
        <v>6</v>
      </c>
      <c r="Z459" t="str">
        <f>VLOOKUP($D459,metadata!$B$2:$Z$451,23,FALSE)</f>
        <v/>
      </c>
      <c r="AA459" t="str">
        <f>VLOOKUP($D459,metadata!$B$2:$Z$451,24,FALSE)</f>
        <v/>
      </c>
      <c r="AB459" t="str">
        <f>VLOOKUP($D459,metadata!$B$2:$Z$451,25,FALSE)</f>
        <v/>
      </c>
      <c r="AC459">
        <v>13.025210084033599</v>
      </c>
      <c r="AD459">
        <v>-1.0095313293102299</v>
      </c>
      <c r="AF459" t="str">
        <f t="shared" si="15"/>
        <v>NA</v>
      </c>
    </row>
    <row r="460" spans="1:32" x14ac:dyDescent="0.3">
      <c r="C460">
        <v>459</v>
      </c>
      <c r="D460" s="4" t="str">
        <f t="shared" si="14"/>
        <v>6-TS</v>
      </c>
      <c r="E460" t="str">
        <f>VLOOKUP($D460,metadata!$B$2:$S$451,2,FALSE)</f>
        <v>KIMURA, MT</v>
      </c>
      <c r="F460" t="str">
        <f>VLOOKUP($D460,metadata!$B$2:$S$451,3,FALSE)</f>
        <v>Geographic variation of reproductive diapause in the Drosophila auraria complex (Diptera: Drosophilidae)</v>
      </c>
      <c r="G460" t="str">
        <f>VLOOKUP($D460,metadata!$B$2:$S$451,4,FALSE)</f>
        <v>10.1111/j.1365-3032.1984.tb00784.x</v>
      </c>
      <c r="H460" t="str">
        <f>VLOOKUP($D460,metadata!$B$2:$S$451,5,FALSE)</f>
        <v>y</v>
      </c>
      <c r="I460" t="str">
        <f>VLOOKUP($D460,metadata!$B$2:$S$451,6,FALSE)</f>
        <v>a</v>
      </c>
      <c r="J460" t="str">
        <f>VLOOKUP($D460,metadata!$B$2:$S$451,7,FALSE)</f>
        <v>i</v>
      </c>
      <c r="K460">
        <f>VLOOKUP($D460,metadata!$B$2:$S$451,8,FALSE)</f>
        <v>10</v>
      </c>
      <c r="L460">
        <f>VLOOKUP($D460,metadata!$B$2:$S$451,9,FALSE)</f>
        <v>8</v>
      </c>
      <c r="M460" t="str">
        <f>VLOOKUP($D460,metadata!$B$2:$S$451,10,FALSE)</f>
        <v>n</v>
      </c>
      <c r="N460" t="str">
        <f>VLOOKUP($D460,metadata!$B$2:$S$451,11,FALSE)</f>
        <v>Drosophila auraria</v>
      </c>
      <c r="O460" t="str">
        <f>VLOOKUP($D460,metadata!$B$2:$S$451,12,FALSE)</f>
        <v>diptera</v>
      </c>
      <c r="P460" t="str">
        <f>VLOOKUP($D460,metadata!$B$2:$S$451,13,FALSE)</f>
        <v>TS</v>
      </c>
      <c r="Q460">
        <f>VLOOKUP($D460,metadata!$B$2:$S$451,14,FALSE)</f>
        <v>36.321888999999999</v>
      </c>
      <c r="R460">
        <f>VLOOKUP($D460,metadata!$B$2:$S$451,15,FALSE)</f>
        <v>139.00327799999999</v>
      </c>
      <c r="S460">
        <f>VLOOKUP($D460,metadata!$B$2:$S$451,16,FALSE)</f>
        <v>0.1</v>
      </c>
      <c r="T460" t="str">
        <f>VLOOKUP($D460,metadata!$B$2:$S$451,17,FALSE)</f>
        <v/>
      </c>
      <c r="U460" t="str">
        <f>VLOOKUP($D460,metadata!$B$2:$S$451,18,FALSE)</f>
        <v/>
      </c>
      <c r="V460">
        <f>VLOOKUP($D460,metadata!$B$2:$Z$451,19,FALSE)</f>
        <v>110</v>
      </c>
      <c r="W460" t="str">
        <f>VLOOKUP($D460,metadata!$B$2:$Z$451,20,FALSE)</f>
        <v>global average</v>
      </c>
      <c r="X460" t="str">
        <f>VLOOKUP($D460,metadata!$B$2:$Z$451,21,FALSE)</f>
        <v/>
      </c>
      <c r="Y460">
        <f>VLOOKUP($D460,metadata!$B$2:$Z$451,22,FALSE)</f>
        <v>6</v>
      </c>
      <c r="Z460" t="str">
        <f>VLOOKUP($D460,metadata!$B$2:$Z$451,23,FALSE)</f>
        <v/>
      </c>
      <c r="AA460" t="str">
        <f>VLOOKUP($D460,metadata!$B$2:$Z$451,24,FALSE)</f>
        <v/>
      </c>
      <c r="AB460" t="str">
        <f>VLOOKUP($D460,metadata!$B$2:$Z$451,25,FALSE)</f>
        <v/>
      </c>
      <c r="AC460">
        <v>12.605042016806699</v>
      </c>
      <c r="AD460">
        <v>-1.2981031338709801</v>
      </c>
      <c r="AF460" t="str">
        <f t="shared" si="15"/>
        <v>NA</v>
      </c>
    </row>
    <row r="461" spans="1:32" x14ac:dyDescent="0.3">
      <c r="C461">
        <v>460</v>
      </c>
      <c r="D461" s="4" t="str">
        <f t="shared" si="14"/>
        <v>6-TS</v>
      </c>
      <c r="E461" t="str">
        <f>VLOOKUP($D461,metadata!$B$2:$S$451,2,FALSE)</f>
        <v>KIMURA, MT</v>
      </c>
      <c r="F461" t="str">
        <f>VLOOKUP($D461,metadata!$B$2:$S$451,3,FALSE)</f>
        <v>Geographic variation of reproductive diapause in the Drosophila auraria complex (Diptera: Drosophilidae)</v>
      </c>
      <c r="G461" t="str">
        <f>VLOOKUP($D461,metadata!$B$2:$S$451,4,FALSE)</f>
        <v>10.1111/j.1365-3032.1984.tb00784.x</v>
      </c>
      <c r="H461" t="str">
        <f>VLOOKUP($D461,metadata!$B$2:$S$451,5,FALSE)</f>
        <v>y</v>
      </c>
      <c r="I461" t="str">
        <f>VLOOKUP($D461,metadata!$B$2:$S$451,6,FALSE)</f>
        <v>a</v>
      </c>
      <c r="J461" t="str">
        <f>VLOOKUP($D461,metadata!$B$2:$S$451,7,FALSE)</f>
        <v>i</v>
      </c>
      <c r="K461">
        <f>VLOOKUP($D461,metadata!$B$2:$S$451,8,FALSE)</f>
        <v>10</v>
      </c>
      <c r="L461">
        <f>VLOOKUP($D461,metadata!$B$2:$S$451,9,FALSE)</f>
        <v>8</v>
      </c>
      <c r="M461" t="str">
        <f>VLOOKUP($D461,metadata!$B$2:$S$451,10,FALSE)</f>
        <v>n</v>
      </c>
      <c r="N461" t="str">
        <f>VLOOKUP($D461,metadata!$B$2:$S$451,11,FALSE)</f>
        <v>Drosophila auraria</v>
      </c>
      <c r="O461" t="str">
        <f>VLOOKUP($D461,metadata!$B$2:$S$451,12,FALSE)</f>
        <v>diptera</v>
      </c>
      <c r="P461" t="str">
        <f>VLOOKUP($D461,metadata!$B$2:$S$451,13,FALSE)</f>
        <v>TS</v>
      </c>
      <c r="Q461">
        <f>VLOOKUP($D461,metadata!$B$2:$S$451,14,FALSE)</f>
        <v>36.321888999999999</v>
      </c>
      <c r="R461">
        <f>VLOOKUP($D461,metadata!$B$2:$S$451,15,FALSE)</f>
        <v>139.00327799999999</v>
      </c>
      <c r="S461">
        <f>VLOOKUP($D461,metadata!$B$2:$S$451,16,FALSE)</f>
        <v>0.1</v>
      </c>
      <c r="T461" t="str">
        <f>VLOOKUP($D461,metadata!$B$2:$S$451,17,FALSE)</f>
        <v/>
      </c>
      <c r="U461" t="str">
        <f>VLOOKUP($D461,metadata!$B$2:$S$451,18,FALSE)</f>
        <v/>
      </c>
      <c r="V461">
        <f>VLOOKUP($D461,metadata!$B$2:$Z$451,19,FALSE)</f>
        <v>110</v>
      </c>
      <c r="W461" t="str">
        <f>VLOOKUP($D461,metadata!$B$2:$Z$451,20,FALSE)</f>
        <v>global average</v>
      </c>
      <c r="X461" t="str">
        <f>VLOOKUP($D461,metadata!$B$2:$Z$451,21,FALSE)</f>
        <v/>
      </c>
      <c r="Y461">
        <f>VLOOKUP($D461,metadata!$B$2:$Z$451,22,FALSE)</f>
        <v>6</v>
      </c>
      <c r="Z461" t="str">
        <f>VLOOKUP($D461,metadata!$B$2:$Z$451,23,FALSE)</f>
        <v/>
      </c>
      <c r="AA461" t="str">
        <f>VLOOKUP($D461,metadata!$B$2:$Z$451,24,FALSE)</f>
        <v/>
      </c>
      <c r="AB461" t="str">
        <f>VLOOKUP($D461,metadata!$B$2:$Z$451,25,FALSE)</f>
        <v/>
      </c>
      <c r="AC461">
        <v>12</v>
      </c>
      <c r="AD461">
        <v>9.17225950782999</v>
      </c>
      <c r="AF461" t="str">
        <f t="shared" si="15"/>
        <v>NA</v>
      </c>
    </row>
    <row r="462" spans="1:32" x14ac:dyDescent="0.3">
      <c r="C462">
        <v>461</v>
      </c>
      <c r="D462" s="4" t="str">
        <f t="shared" si="14"/>
        <v>6-TS</v>
      </c>
      <c r="E462" t="str">
        <f>VLOOKUP($D462,metadata!$B$2:$S$451,2,FALSE)</f>
        <v>KIMURA, MT</v>
      </c>
      <c r="F462" t="str">
        <f>VLOOKUP($D462,metadata!$B$2:$S$451,3,FALSE)</f>
        <v>Geographic variation of reproductive diapause in the Drosophila auraria complex (Diptera: Drosophilidae)</v>
      </c>
      <c r="G462" t="str">
        <f>VLOOKUP($D462,metadata!$B$2:$S$451,4,FALSE)</f>
        <v>10.1111/j.1365-3032.1984.tb00784.x</v>
      </c>
      <c r="H462" t="str">
        <f>VLOOKUP($D462,metadata!$B$2:$S$451,5,FALSE)</f>
        <v>y</v>
      </c>
      <c r="I462" t="str">
        <f>VLOOKUP($D462,metadata!$B$2:$S$451,6,FALSE)</f>
        <v>a</v>
      </c>
      <c r="J462" t="str">
        <f>VLOOKUP($D462,metadata!$B$2:$S$451,7,FALSE)</f>
        <v>i</v>
      </c>
      <c r="K462">
        <f>VLOOKUP($D462,metadata!$B$2:$S$451,8,FALSE)</f>
        <v>10</v>
      </c>
      <c r="L462">
        <f>VLOOKUP($D462,metadata!$B$2:$S$451,9,FALSE)</f>
        <v>8</v>
      </c>
      <c r="M462" t="str">
        <f>VLOOKUP($D462,metadata!$B$2:$S$451,10,FALSE)</f>
        <v>n</v>
      </c>
      <c r="N462" t="str">
        <f>VLOOKUP($D462,metadata!$B$2:$S$451,11,FALSE)</f>
        <v>Drosophila auraria</v>
      </c>
      <c r="O462" t="str">
        <f>VLOOKUP($D462,metadata!$B$2:$S$451,12,FALSE)</f>
        <v>diptera</v>
      </c>
      <c r="P462" t="str">
        <f>VLOOKUP($D462,metadata!$B$2:$S$451,13,FALSE)</f>
        <v>TS</v>
      </c>
      <c r="Q462">
        <f>VLOOKUP($D462,metadata!$B$2:$S$451,14,FALSE)</f>
        <v>36.321888999999999</v>
      </c>
      <c r="R462">
        <f>VLOOKUP($D462,metadata!$B$2:$S$451,15,FALSE)</f>
        <v>139.00327799999999</v>
      </c>
      <c r="S462">
        <f>VLOOKUP($D462,metadata!$B$2:$S$451,16,FALSE)</f>
        <v>0.1</v>
      </c>
      <c r="T462" t="str">
        <f>VLOOKUP($D462,metadata!$B$2:$S$451,17,FALSE)</f>
        <v/>
      </c>
      <c r="U462" t="str">
        <f>VLOOKUP($D462,metadata!$B$2:$S$451,18,FALSE)</f>
        <v/>
      </c>
      <c r="V462">
        <f>VLOOKUP($D462,metadata!$B$2:$Z$451,19,FALSE)</f>
        <v>110</v>
      </c>
      <c r="W462" t="str">
        <f>VLOOKUP($D462,metadata!$B$2:$Z$451,20,FALSE)</f>
        <v>global average</v>
      </c>
      <c r="X462" t="str">
        <f>VLOOKUP($D462,metadata!$B$2:$Z$451,21,FALSE)</f>
        <v/>
      </c>
      <c r="Y462">
        <f>VLOOKUP($D462,metadata!$B$2:$Z$451,22,FALSE)</f>
        <v>6</v>
      </c>
      <c r="Z462" t="str">
        <f>VLOOKUP($D462,metadata!$B$2:$Z$451,23,FALSE)</f>
        <v/>
      </c>
      <c r="AA462" t="str">
        <f>VLOOKUP($D462,metadata!$B$2:$Z$451,24,FALSE)</f>
        <v/>
      </c>
      <c r="AB462" t="str">
        <f>VLOOKUP($D462,metadata!$B$2:$Z$451,25,FALSE)</f>
        <v/>
      </c>
      <c r="AC462">
        <v>11.495798319327699</v>
      </c>
      <c r="AD462">
        <v>17.282349181283202</v>
      </c>
      <c r="AF462" t="str">
        <f t="shared" si="15"/>
        <v>NA</v>
      </c>
    </row>
    <row r="463" spans="1:32" x14ac:dyDescent="0.3">
      <c r="C463">
        <v>462</v>
      </c>
      <c r="D463" s="4" t="str">
        <f t="shared" si="14"/>
        <v>6-TS</v>
      </c>
      <c r="E463" t="str">
        <f>VLOOKUP($D463,metadata!$B$2:$S$451,2,FALSE)</f>
        <v>KIMURA, MT</v>
      </c>
      <c r="F463" t="str">
        <f>VLOOKUP($D463,metadata!$B$2:$S$451,3,FALSE)</f>
        <v>Geographic variation of reproductive diapause in the Drosophila auraria complex (Diptera: Drosophilidae)</v>
      </c>
      <c r="G463" t="str">
        <f>VLOOKUP($D463,metadata!$B$2:$S$451,4,FALSE)</f>
        <v>10.1111/j.1365-3032.1984.tb00784.x</v>
      </c>
      <c r="H463" t="str">
        <f>VLOOKUP($D463,metadata!$B$2:$S$451,5,FALSE)</f>
        <v>y</v>
      </c>
      <c r="I463" t="str">
        <f>VLOOKUP($D463,metadata!$B$2:$S$451,6,FALSE)</f>
        <v>a</v>
      </c>
      <c r="J463" t="str">
        <f>VLOOKUP($D463,metadata!$B$2:$S$451,7,FALSE)</f>
        <v>i</v>
      </c>
      <c r="K463">
        <f>VLOOKUP($D463,metadata!$B$2:$S$451,8,FALSE)</f>
        <v>10</v>
      </c>
      <c r="L463">
        <f>VLOOKUP($D463,metadata!$B$2:$S$451,9,FALSE)</f>
        <v>8</v>
      </c>
      <c r="M463" t="str">
        <f>VLOOKUP($D463,metadata!$B$2:$S$451,10,FALSE)</f>
        <v>n</v>
      </c>
      <c r="N463" t="str">
        <f>VLOOKUP($D463,metadata!$B$2:$S$451,11,FALSE)</f>
        <v>Drosophila auraria</v>
      </c>
      <c r="O463" t="str">
        <f>VLOOKUP($D463,metadata!$B$2:$S$451,12,FALSE)</f>
        <v>diptera</v>
      </c>
      <c r="P463" t="str">
        <f>VLOOKUP($D463,metadata!$B$2:$S$451,13,FALSE)</f>
        <v>TS</v>
      </c>
      <c r="Q463">
        <f>VLOOKUP($D463,metadata!$B$2:$S$451,14,FALSE)</f>
        <v>36.321888999999999</v>
      </c>
      <c r="R463">
        <f>VLOOKUP($D463,metadata!$B$2:$S$451,15,FALSE)</f>
        <v>139.00327799999999</v>
      </c>
      <c r="S463">
        <f>VLOOKUP($D463,metadata!$B$2:$S$451,16,FALSE)</f>
        <v>0.1</v>
      </c>
      <c r="T463" t="str">
        <f>VLOOKUP($D463,metadata!$B$2:$S$451,17,FALSE)</f>
        <v/>
      </c>
      <c r="U463" t="str">
        <f>VLOOKUP($D463,metadata!$B$2:$S$451,18,FALSE)</f>
        <v/>
      </c>
      <c r="V463">
        <f>VLOOKUP($D463,metadata!$B$2:$Z$451,19,FALSE)</f>
        <v>110</v>
      </c>
      <c r="W463" t="str">
        <f>VLOOKUP($D463,metadata!$B$2:$Z$451,20,FALSE)</f>
        <v>global average</v>
      </c>
      <c r="X463" t="str">
        <f>VLOOKUP($D463,metadata!$B$2:$Z$451,21,FALSE)</f>
        <v/>
      </c>
      <c r="Y463">
        <f>VLOOKUP($D463,metadata!$B$2:$Z$451,22,FALSE)</f>
        <v>6</v>
      </c>
      <c r="Z463" t="str">
        <f>VLOOKUP($D463,metadata!$B$2:$Z$451,23,FALSE)</f>
        <v/>
      </c>
      <c r="AA463" t="str">
        <f>VLOOKUP($D463,metadata!$B$2:$Z$451,24,FALSE)</f>
        <v/>
      </c>
      <c r="AB463" t="str">
        <f>VLOOKUP($D463,metadata!$B$2:$Z$451,25,FALSE)</f>
        <v/>
      </c>
      <c r="AC463">
        <v>9.96638655462184</v>
      </c>
      <c r="AD463">
        <v>41.614498148252501</v>
      </c>
      <c r="AF463" t="str">
        <f t="shared" si="15"/>
        <v>NA</v>
      </c>
    </row>
    <row r="464" spans="1:32" x14ac:dyDescent="0.3">
      <c r="C464">
        <v>463</v>
      </c>
      <c r="D464" s="4" t="str">
        <f t="shared" si="14"/>
        <v>6-TK</v>
      </c>
      <c r="E464" t="str">
        <f>VLOOKUP($D464,metadata!$B$2:$S$451,2,FALSE)</f>
        <v>KIMURA, MT</v>
      </c>
      <c r="F464" t="str">
        <f>VLOOKUP($D464,metadata!$B$2:$S$451,3,FALSE)</f>
        <v>Geographic variation of reproductive diapause in the Drosophila auraria complex (Diptera: Drosophilidae)</v>
      </c>
      <c r="G464" t="str">
        <f>VLOOKUP($D464,metadata!$B$2:$S$451,4,FALSE)</f>
        <v>10.1111/j.1365-3032.1984.tb00784.x</v>
      </c>
      <c r="H464" t="str">
        <f>VLOOKUP($D464,metadata!$B$2:$S$451,5,FALSE)</f>
        <v>y</v>
      </c>
      <c r="I464" t="str">
        <f>VLOOKUP($D464,metadata!$B$2:$S$451,6,FALSE)</f>
        <v>a</v>
      </c>
      <c r="J464" t="str">
        <f>VLOOKUP($D464,metadata!$B$2:$S$451,7,FALSE)</f>
        <v>i</v>
      </c>
      <c r="K464">
        <f>VLOOKUP($D464,metadata!$B$2:$S$451,8,FALSE)</f>
        <v>10</v>
      </c>
      <c r="L464">
        <f>VLOOKUP($D464,metadata!$B$2:$S$451,9,FALSE)</f>
        <v>5</v>
      </c>
      <c r="M464" t="str">
        <f>VLOOKUP($D464,metadata!$B$2:$S$451,10,FALSE)</f>
        <v>n</v>
      </c>
      <c r="N464" t="str">
        <f>VLOOKUP($D464,metadata!$B$2:$S$451,11,FALSE)</f>
        <v>Drosophila auraria</v>
      </c>
      <c r="O464" t="str">
        <f>VLOOKUP($D464,metadata!$B$2:$S$451,12,FALSE)</f>
        <v>diptera</v>
      </c>
      <c r="P464" t="str">
        <f>VLOOKUP($D464,metadata!$B$2:$S$451,13,FALSE)</f>
        <v>TK</v>
      </c>
      <c r="Q464">
        <f>VLOOKUP($D464,metadata!$B$2:$S$451,14,FALSE)</f>
        <v>34.35</v>
      </c>
      <c r="R464">
        <f>VLOOKUP($D464,metadata!$B$2:$S$451,15,FALSE)</f>
        <v>134.05000000000001</v>
      </c>
      <c r="S464">
        <f>VLOOKUP($D464,metadata!$B$2:$S$451,16,FALSE)</f>
        <v>0.1</v>
      </c>
      <c r="T464" t="str">
        <f>VLOOKUP($D464,metadata!$B$2:$S$451,17,FALSE)</f>
        <v/>
      </c>
      <c r="U464" t="str">
        <f>VLOOKUP($D464,metadata!$B$2:$S$451,18,FALSE)</f>
        <v/>
      </c>
      <c r="V464">
        <f>VLOOKUP($D464,metadata!$B$2:$Z$451,19,FALSE)</f>
        <v>110</v>
      </c>
      <c r="W464" t="str">
        <f>VLOOKUP($D464,metadata!$B$2:$Z$451,20,FALSE)</f>
        <v>global average</v>
      </c>
      <c r="X464" t="str">
        <f>VLOOKUP($D464,metadata!$B$2:$Z$451,21,FALSE)</f>
        <v/>
      </c>
      <c r="Y464">
        <f>VLOOKUP($D464,metadata!$B$2:$Z$451,22,FALSE)</f>
        <v>6</v>
      </c>
      <c r="Z464" t="str">
        <f>VLOOKUP($D464,metadata!$B$2:$Z$451,23,FALSE)</f>
        <v/>
      </c>
      <c r="AA464" t="str">
        <f>VLOOKUP($D464,metadata!$B$2:$Z$451,24,FALSE)</f>
        <v/>
      </c>
      <c r="AB464" t="str">
        <f>VLOOKUP($D464,metadata!$B$2:$Z$451,25,FALSE)</f>
        <v/>
      </c>
      <c r="AC464">
        <v>14.0504201680672</v>
      </c>
      <c r="AD464">
        <v>-1.4597785422893801</v>
      </c>
      <c r="AF464" t="str">
        <f t="shared" si="15"/>
        <v>NA</v>
      </c>
    </row>
    <row r="465" spans="3:32" x14ac:dyDescent="0.3">
      <c r="C465">
        <v>464</v>
      </c>
      <c r="D465" s="4" t="str">
        <f t="shared" si="14"/>
        <v>6-TK</v>
      </c>
      <c r="E465" t="str">
        <f>VLOOKUP($D465,metadata!$B$2:$S$451,2,FALSE)</f>
        <v>KIMURA, MT</v>
      </c>
      <c r="F465" t="str">
        <f>VLOOKUP($D465,metadata!$B$2:$S$451,3,FALSE)</f>
        <v>Geographic variation of reproductive diapause in the Drosophila auraria complex (Diptera: Drosophilidae)</v>
      </c>
      <c r="G465" t="str">
        <f>VLOOKUP($D465,metadata!$B$2:$S$451,4,FALSE)</f>
        <v>10.1111/j.1365-3032.1984.tb00784.x</v>
      </c>
      <c r="H465" t="str">
        <f>VLOOKUP($D465,metadata!$B$2:$S$451,5,FALSE)</f>
        <v>y</v>
      </c>
      <c r="I465" t="str">
        <f>VLOOKUP($D465,metadata!$B$2:$S$451,6,FALSE)</f>
        <v>a</v>
      </c>
      <c r="J465" t="str">
        <f>VLOOKUP($D465,metadata!$B$2:$S$451,7,FALSE)</f>
        <v>i</v>
      </c>
      <c r="K465">
        <f>VLOOKUP($D465,metadata!$B$2:$S$451,8,FALSE)</f>
        <v>10</v>
      </c>
      <c r="L465">
        <f>VLOOKUP($D465,metadata!$B$2:$S$451,9,FALSE)</f>
        <v>5</v>
      </c>
      <c r="M465" t="str">
        <f>VLOOKUP($D465,metadata!$B$2:$S$451,10,FALSE)</f>
        <v>n</v>
      </c>
      <c r="N465" t="str">
        <f>VLOOKUP($D465,metadata!$B$2:$S$451,11,FALSE)</f>
        <v>Drosophila auraria</v>
      </c>
      <c r="O465" t="str">
        <f>VLOOKUP($D465,metadata!$B$2:$S$451,12,FALSE)</f>
        <v>diptera</v>
      </c>
      <c r="P465" t="str">
        <f>VLOOKUP($D465,metadata!$B$2:$S$451,13,FALSE)</f>
        <v>TK</v>
      </c>
      <c r="Q465">
        <f>VLOOKUP($D465,metadata!$B$2:$S$451,14,FALSE)</f>
        <v>34.35</v>
      </c>
      <c r="R465">
        <f>VLOOKUP($D465,metadata!$B$2:$S$451,15,FALSE)</f>
        <v>134.05000000000001</v>
      </c>
      <c r="S465">
        <f>VLOOKUP($D465,metadata!$B$2:$S$451,16,FALSE)</f>
        <v>0.1</v>
      </c>
      <c r="T465" t="str">
        <f>VLOOKUP($D465,metadata!$B$2:$S$451,17,FALSE)</f>
        <v/>
      </c>
      <c r="U465" t="str">
        <f>VLOOKUP($D465,metadata!$B$2:$S$451,18,FALSE)</f>
        <v/>
      </c>
      <c r="V465">
        <f>VLOOKUP($D465,metadata!$B$2:$Z$451,19,FALSE)</f>
        <v>110</v>
      </c>
      <c r="W465" t="str">
        <f>VLOOKUP($D465,metadata!$B$2:$Z$451,20,FALSE)</f>
        <v>global average</v>
      </c>
      <c r="X465" t="str">
        <f>VLOOKUP($D465,metadata!$B$2:$Z$451,21,FALSE)</f>
        <v/>
      </c>
      <c r="Y465">
        <f>VLOOKUP($D465,metadata!$B$2:$Z$451,22,FALSE)</f>
        <v>6</v>
      </c>
      <c r="Z465" t="str">
        <f>VLOOKUP($D465,metadata!$B$2:$Z$451,23,FALSE)</f>
        <v/>
      </c>
      <c r="AA465" t="str">
        <f>VLOOKUP($D465,metadata!$B$2:$Z$451,24,FALSE)</f>
        <v/>
      </c>
      <c r="AB465" t="str">
        <f>VLOOKUP($D465,metadata!$B$2:$Z$451,25,FALSE)</f>
        <v/>
      </c>
      <c r="AC465">
        <v>16</v>
      </c>
      <c r="AD465">
        <v>-1.67785234899328</v>
      </c>
      <c r="AF465" t="str">
        <f t="shared" si="15"/>
        <v>NA</v>
      </c>
    </row>
    <row r="466" spans="3:32" x14ac:dyDescent="0.3">
      <c r="C466">
        <v>465</v>
      </c>
      <c r="D466" s="4" t="str">
        <f t="shared" si="14"/>
        <v>6-TK</v>
      </c>
      <c r="E466" t="str">
        <f>VLOOKUP($D466,metadata!$B$2:$S$451,2,FALSE)</f>
        <v>KIMURA, MT</v>
      </c>
      <c r="F466" t="str">
        <f>VLOOKUP($D466,metadata!$B$2:$S$451,3,FALSE)</f>
        <v>Geographic variation of reproductive diapause in the Drosophila auraria complex (Diptera: Drosophilidae)</v>
      </c>
      <c r="G466" t="str">
        <f>VLOOKUP($D466,metadata!$B$2:$S$451,4,FALSE)</f>
        <v>10.1111/j.1365-3032.1984.tb00784.x</v>
      </c>
      <c r="H466" t="str">
        <f>VLOOKUP($D466,metadata!$B$2:$S$451,5,FALSE)</f>
        <v>y</v>
      </c>
      <c r="I466" t="str">
        <f>VLOOKUP($D466,metadata!$B$2:$S$451,6,FALSE)</f>
        <v>a</v>
      </c>
      <c r="J466" t="str">
        <f>VLOOKUP($D466,metadata!$B$2:$S$451,7,FALSE)</f>
        <v>i</v>
      </c>
      <c r="K466">
        <f>VLOOKUP($D466,metadata!$B$2:$S$451,8,FALSE)</f>
        <v>10</v>
      </c>
      <c r="L466">
        <f>VLOOKUP($D466,metadata!$B$2:$S$451,9,FALSE)</f>
        <v>5</v>
      </c>
      <c r="M466" t="str">
        <f>VLOOKUP($D466,metadata!$B$2:$S$451,10,FALSE)</f>
        <v>n</v>
      </c>
      <c r="N466" t="str">
        <f>VLOOKUP($D466,metadata!$B$2:$S$451,11,FALSE)</f>
        <v>Drosophila auraria</v>
      </c>
      <c r="O466" t="str">
        <f>VLOOKUP($D466,metadata!$B$2:$S$451,12,FALSE)</f>
        <v>diptera</v>
      </c>
      <c r="P466" t="str">
        <f>VLOOKUP($D466,metadata!$B$2:$S$451,13,FALSE)</f>
        <v>TK</v>
      </c>
      <c r="Q466">
        <f>VLOOKUP($D466,metadata!$B$2:$S$451,14,FALSE)</f>
        <v>34.35</v>
      </c>
      <c r="R466">
        <f>VLOOKUP($D466,metadata!$B$2:$S$451,15,FALSE)</f>
        <v>134.05000000000001</v>
      </c>
      <c r="S466">
        <f>VLOOKUP($D466,metadata!$B$2:$S$451,16,FALSE)</f>
        <v>0.1</v>
      </c>
      <c r="T466" t="str">
        <f>VLOOKUP($D466,metadata!$B$2:$S$451,17,FALSE)</f>
        <v/>
      </c>
      <c r="U466" t="str">
        <f>VLOOKUP($D466,metadata!$B$2:$S$451,18,FALSE)</f>
        <v/>
      </c>
      <c r="V466">
        <f>VLOOKUP($D466,metadata!$B$2:$Z$451,19,FALSE)</f>
        <v>110</v>
      </c>
      <c r="W466" t="str">
        <f>VLOOKUP($D466,metadata!$B$2:$Z$451,20,FALSE)</f>
        <v>global average</v>
      </c>
      <c r="X466" t="str">
        <f>VLOOKUP($D466,metadata!$B$2:$Z$451,21,FALSE)</f>
        <v/>
      </c>
      <c r="Y466">
        <f>VLOOKUP($D466,metadata!$B$2:$Z$451,22,FALSE)</f>
        <v>6</v>
      </c>
      <c r="Z466" t="str">
        <f>VLOOKUP($D466,metadata!$B$2:$Z$451,23,FALSE)</f>
        <v/>
      </c>
      <c r="AA466" t="str">
        <f>VLOOKUP($D466,metadata!$B$2:$Z$451,24,FALSE)</f>
        <v/>
      </c>
      <c r="AB466" t="str">
        <f>VLOOKUP($D466,metadata!$B$2:$Z$451,25,FALSE)</f>
        <v/>
      </c>
      <c r="AC466">
        <v>13.563025210084</v>
      </c>
      <c r="AD466">
        <v>1.2793036677758201</v>
      </c>
      <c r="AF466" t="str">
        <f t="shared" si="15"/>
        <v>NA</v>
      </c>
    </row>
    <row r="467" spans="3:32" x14ac:dyDescent="0.3">
      <c r="C467">
        <v>466</v>
      </c>
      <c r="D467" s="4" t="str">
        <f t="shared" si="14"/>
        <v>6-TK</v>
      </c>
      <c r="E467" t="str">
        <f>VLOOKUP($D467,metadata!$B$2:$S$451,2,FALSE)</f>
        <v>KIMURA, MT</v>
      </c>
      <c r="F467" t="str">
        <f>VLOOKUP($D467,metadata!$B$2:$S$451,3,FALSE)</f>
        <v>Geographic variation of reproductive diapause in the Drosophila auraria complex (Diptera: Drosophilidae)</v>
      </c>
      <c r="G467" t="str">
        <f>VLOOKUP($D467,metadata!$B$2:$S$451,4,FALSE)</f>
        <v>10.1111/j.1365-3032.1984.tb00784.x</v>
      </c>
      <c r="H467" t="str">
        <f>VLOOKUP($D467,metadata!$B$2:$S$451,5,FALSE)</f>
        <v>y</v>
      </c>
      <c r="I467" t="str">
        <f>VLOOKUP($D467,metadata!$B$2:$S$451,6,FALSE)</f>
        <v>a</v>
      </c>
      <c r="J467" t="str">
        <f>VLOOKUP($D467,metadata!$B$2:$S$451,7,FALSE)</f>
        <v>i</v>
      </c>
      <c r="K467">
        <f>VLOOKUP($D467,metadata!$B$2:$S$451,8,FALSE)</f>
        <v>10</v>
      </c>
      <c r="L467">
        <f>VLOOKUP($D467,metadata!$B$2:$S$451,9,FALSE)</f>
        <v>5</v>
      </c>
      <c r="M467" t="str">
        <f>VLOOKUP($D467,metadata!$B$2:$S$451,10,FALSE)</f>
        <v>n</v>
      </c>
      <c r="N467" t="str">
        <f>VLOOKUP($D467,metadata!$B$2:$S$451,11,FALSE)</f>
        <v>Drosophila auraria</v>
      </c>
      <c r="O467" t="str">
        <f>VLOOKUP($D467,metadata!$B$2:$S$451,12,FALSE)</f>
        <v>diptera</v>
      </c>
      <c r="P467" t="str">
        <f>VLOOKUP($D467,metadata!$B$2:$S$451,13,FALSE)</f>
        <v>TK</v>
      </c>
      <c r="Q467">
        <f>VLOOKUP($D467,metadata!$B$2:$S$451,14,FALSE)</f>
        <v>34.35</v>
      </c>
      <c r="R467">
        <f>VLOOKUP($D467,metadata!$B$2:$S$451,15,FALSE)</f>
        <v>134.05000000000001</v>
      </c>
      <c r="S467">
        <f>VLOOKUP($D467,metadata!$B$2:$S$451,16,FALSE)</f>
        <v>0.1</v>
      </c>
      <c r="T467" t="str">
        <f>VLOOKUP($D467,metadata!$B$2:$S$451,17,FALSE)</f>
        <v/>
      </c>
      <c r="U467" t="str">
        <f>VLOOKUP($D467,metadata!$B$2:$S$451,18,FALSE)</f>
        <v/>
      </c>
      <c r="V467">
        <f>VLOOKUP($D467,metadata!$B$2:$Z$451,19,FALSE)</f>
        <v>110</v>
      </c>
      <c r="W467" t="str">
        <f>VLOOKUP($D467,metadata!$B$2:$Z$451,20,FALSE)</f>
        <v>global average</v>
      </c>
      <c r="X467" t="str">
        <f>VLOOKUP($D467,metadata!$B$2:$Z$451,21,FALSE)</f>
        <v/>
      </c>
      <c r="Y467">
        <f>VLOOKUP($D467,metadata!$B$2:$Z$451,22,FALSE)</f>
        <v>6</v>
      </c>
      <c r="Z467" t="str">
        <f>VLOOKUP($D467,metadata!$B$2:$Z$451,23,FALSE)</f>
        <v/>
      </c>
      <c r="AA467" t="str">
        <f>VLOOKUP($D467,metadata!$B$2:$Z$451,24,FALSE)</f>
        <v/>
      </c>
      <c r="AB467" t="str">
        <f>VLOOKUP($D467,metadata!$B$2:$Z$451,25,FALSE)</f>
        <v/>
      </c>
      <c r="AC467">
        <v>12</v>
      </c>
      <c r="AD467">
        <v>9.17225950782999</v>
      </c>
      <c r="AF467" t="str">
        <f t="shared" si="15"/>
        <v>NA</v>
      </c>
    </row>
    <row r="468" spans="3:32" x14ac:dyDescent="0.3">
      <c r="C468">
        <v>467</v>
      </c>
      <c r="D468" s="4" t="str">
        <f t="shared" si="14"/>
        <v>6-TK</v>
      </c>
      <c r="E468" t="str">
        <f>VLOOKUP($D468,metadata!$B$2:$S$451,2,FALSE)</f>
        <v>KIMURA, MT</v>
      </c>
      <c r="F468" t="str">
        <f>VLOOKUP($D468,metadata!$B$2:$S$451,3,FALSE)</f>
        <v>Geographic variation of reproductive diapause in the Drosophila auraria complex (Diptera: Drosophilidae)</v>
      </c>
      <c r="G468" t="str">
        <f>VLOOKUP($D468,metadata!$B$2:$S$451,4,FALSE)</f>
        <v>10.1111/j.1365-3032.1984.tb00784.x</v>
      </c>
      <c r="H468" t="str">
        <f>VLOOKUP($D468,metadata!$B$2:$S$451,5,FALSE)</f>
        <v>y</v>
      </c>
      <c r="I468" t="str">
        <f>VLOOKUP($D468,metadata!$B$2:$S$451,6,FALSE)</f>
        <v>a</v>
      </c>
      <c r="J468" t="str">
        <f>VLOOKUP($D468,metadata!$B$2:$S$451,7,FALSE)</f>
        <v>i</v>
      </c>
      <c r="K468">
        <f>VLOOKUP($D468,metadata!$B$2:$S$451,8,FALSE)</f>
        <v>10</v>
      </c>
      <c r="L468">
        <f>VLOOKUP($D468,metadata!$B$2:$S$451,9,FALSE)</f>
        <v>5</v>
      </c>
      <c r="M468" t="str">
        <f>VLOOKUP($D468,metadata!$B$2:$S$451,10,FALSE)</f>
        <v>n</v>
      </c>
      <c r="N468" t="str">
        <f>VLOOKUP($D468,metadata!$B$2:$S$451,11,FALSE)</f>
        <v>Drosophila auraria</v>
      </c>
      <c r="O468" t="str">
        <f>VLOOKUP($D468,metadata!$B$2:$S$451,12,FALSE)</f>
        <v>diptera</v>
      </c>
      <c r="P468" t="str">
        <f>VLOOKUP($D468,metadata!$B$2:$S$451,13,FALSE)</f>
        <v>TK</v>
      </c>
      <c r="Q468">
        <f>VLOOKUP($D468,metadata!$B$2:$S$451,14,FALSE)</f>
        <v>34.35</v>
      </c>
      <c r="R468">
        <f>VLOOKUP($D468,metadata!$B$2:$S$451,15,FALSE)</f>
        <v>134.05000000000001</v>
      </c>
      <c r="S468">
        <f>VLOOKUP($D468,metadata!$B$2:$S$451,16,FALSE)</f>
        <v>0.1</v>
      </c>
      <c r="T468" t="str">
        <f>VLOOKUP($D468,metadata!$B$2:$S$451,17,FALSE)</f>
        <v/>
      </c>
      <c r="U468" t="str">
        <f>VLOOKUP($D468,metadata!$B$2:$S$451,18,FALSE)</f>
        <v/>
      </c>
      <c r="V468">
        <f>VLOOKUP($D468,metadata!$B$2:$Z$451,19,FALSE)</f>
        <v>110</v>
      </c>
      <c r="W468" t="str">
        <f>VLOOKUP($D468,metadata!$B$2:$Z$451,20,FALSE)</f>
        <v>global average</v>
      </c>
      <c r="X468" t="str">
        <f>VLOOKUP($D468,metadata!$B$2:$Z$451,21,FALSE)</f>
        <v/>
      </c>
      <c r="Y468">
        <f>VLOOKUP($D468,metadata!$B$2:$Z$451,22,FALSE)</f>
        <v>6</v>
      </c>
      <c r="Z468" t="str">
        <f>VLOOKUP($D468,metadata!$B$2:$Z$451,23,FALSE)</f>
        <v/>
      </c>
      <c r="AA468" t="str">
        <f>VLOOKUP($D468,metadata!$B$2:$Z$451,24,FALSE)</f>
        <v/>
      </c>
      <c r="AB468" t="str">
        <f>VLOOKUP($D468,metadata!$B$2:$Z$451,25,FALSE)</f>
        <v/>
      </c>
      <c r="AC468">
        <v>10.134453781512599</v>
      </c>
      <c r="AD468">
        <v>54.347376534506402</v>
      </c>
      <c r="AF468" t="str">
        <f t="shared" si="15"/>
        <v>NA</v>
      </c>
    </row>
    <row r="469" spans="3:32" x14ac:dyDescent="0.3">
      <c r="C469">
        <v>468</v>
      </c>
      <c r="D469" s="4" t="str">
        <f t="shared" si="14"/>
        <v>6-OI</v>
      </c>
      <c r="E469" t="str">
        <f>VLOOKUP($D469,metadata!$B$2:$S$451,2,FALSE)</f>
        <v>KIMURA, MT</v>
      </c>
      <c r="F469" t="str">
        <f>VLOOKUP($D469,metadata!$B$2:$S$451,3,FALSE)</f>
        <v>Geographic variation of reproductive diapause in the Drosophila auraria complex (Diptera: Drosophilidae)</v>
      </c>
      <c r="G469" t="str">
        <f>VLOOKUP($D469,metadata!$B$2:$S$451,4,FALSE)</f>
        <v>10.1111/j.1365-3032.1984.tb00784.x</v>
      </c>
      <c r="H469" t="str">
        <f>VLOOKUP($D469,metadata!$B$2:$S$451,5,FALSE)</f>
        <v>y</v>
      </c>
      <c r="I469" t="str">
        <f>VLOOKUP($D469,metadata!$B$2:$S$451,6,FALSE)</f>
        <v>a</v>
      </c>
      <c r="J469" t="str">
        <f>VLOOKUP($D469,metadata!$B$2:$S$451,7,FALSE)</f>
        <v>i</v>
      </c>
      <c r="K469">
        <f>VLOOKUP($D469,metadata!$B$2:$S$451,8,FALSE)</f>
        <v>10</v>
      </c>
      <c r="L469">
        <f>VLOOKUP($D469,metadata!$B$2:$S$451,9,FALSE)</f>
        <v>7</v>
      </c>
      <c r="M469" t="str">
        <f>VLOOKUP($D469,metadata!$B$2:$S$451,10,FALSE)</f>
        <v>n</v>
      </c>
      <c r="N469" t="str">
        <f>VLOOKUP($D469,metadata!$B$2:$S$451,11,FALSE)</f>
        <v>Drosophila auraria</v>
      </c>
      <c r="O469" t="str">
        <f>VLOOKUP($D469,metadata!$B$2:$S$451,12,FALSE)</f>
        <v>diptera</v>
      </c>
      <c r="P469" t="str">
        <f>VLOOKUP($D469,metadata!$B$2:$S$451,13,FALSE)</f>
        <v>OI</v>
      </c>
      <c r="Q469">
        <f>VLOOKUP($D469,metadata!$B$2:$S$451,14,FALSE)</f>
        <v>33.233333000000002</v>
      </c>
      <c r="R469">
        <f>VLOOKUP($D469,metadata!$B$2:$S$451,15,FALSE)</f>
        <v>131.60666699999999</v>
      </c>
      <c r="S469">
        <f>VLOOKUP($D469,metadata!$B$2:$S$451,16,FALSE)</f>
        <v>0.1</v>
      </c>
      <c r="T469" t="str">
        <f>VLOOKUP($D469,metadata!$B$2:$S$451,17,FALSE)</f>
        <v/>
      </c>
      <c r="U469" t="str">
        <f>VLOOKUP($D469,metadata!$B$2:$S$451,18,FALSE)</f>
        <v/>
      </c>
      <c r="V469">
        <f>VLOOKUP($D469,metadata!$B$2:$Z$451,19,FALSE)</f>
        <v>110</v>
      </c>
      <c r="W469" t="str">
        <f>VLOOKUP($D469,metadata!$B$2:$Z$451,20,FALSE)</f>
        <v>global average</v>
      </c>
      <c r="X469" t="str">
        <f>VLOOKUP($D469,metadata!$B$2:$Z$451,21,FALSE)</f>
        <v/>
      </c>
      <c r="Y469">
        <f>VLOOKUP($D469,metadata!$B$2:$Z$451,22,FALSE)</f>
        <v>6</v>
      </c>
      <c r="Z469" t="str">
        <f>VLOOKUP($D469,metadata!$B$2:$Z$451,23,FALSE)</f>
        <v/>
      </c>
      <c r="AA469" t="str">
        <f>VLOOKUP($D469,metadata!$B$2:$Z$451,24,FALSE)</f>
        <v/>
      </c>
      <c r="AB469" t="str">
        <f>VLOOKUP($D469,metadata!$B$2:$Z$451,25,FALSE)</f>
        <v/>
      </c>
      <c r="AC469">
        <v>16.016806722689001</v>
      </c>
      <c r="AD469">
        <v>-1.6797322956028</v>
      </c>
      <c r="AF469" t="str">
        <f t="shared" si="15"/>
        <v>NA</v>
      </c>
    </row>
    <row r="470" spans="3:32" x14ac:dyDescent="0.3">
      <c r="C470">
        <v>469</v>
      </c>
      <c r="D470" s="4" t="str">
        <f t="shared" si="14"/>
        <v>6-OI</v>
      </c>
      <c r="E470" t="str">
        <f>VLOOKUP($D470,metadata!$B$2:$S$451,2,FALSE)</f>
        <v>KIMURA, MT</v>
      </c>
      <c r="F470" t="str">
        <f>VLOOKUP($D470,metadata!$B$2:$S$451,3,FALSE)</f>
        <v>Geographic variation of reproductive diapause in the Drosophila auraria complex (Diptera: Drosophilidae)</v>
      </c>
      <c r="G470" t="str">
        <f>VLOOKUP($D470,metadata!$B$2:$S$451,4,FALSE)</f>
        <v>10.1111/j.1365-3032.1984.tb00784.x</v>
      </c>
      <c r="H470" t="str">
        <f>VLOOKUP($D470,metadata!$B$2:$S$451,5,FALSE)</f>
        <v>y</v>
      </c>
      <c r="I470" t="str">
        <f>VLOOKUP($D470,metadata!$B$2:$S$451,6,FALSE)</f>
        <v>a</v>
      </c>
      <c r="J470" t="str">
        <f>VLOOKUP($D470,metadata!$B$2:$S$451,7,FALSE)</f>
        <v>i</v>
      </c>
      <c r="K470">
        <f>VLOOKUP($D470,metadata!$B$2:$S$451,8,FALSE)</f>
        <v>10</v>
      </c>
      <c r="L470">
        <f>VLOOKUP($D470,metadata!$B$2:$S$451,9,FALSE)</f>
        <v>7</v>
      </c>
      <c r="M470" t="str">
        <f>VLOOKUP($D470,metadata!$B$2:$S$451,10,FALSE)</f>
        <v>n</v>
      </c>
      <c r="N470" t="str">
        <f>VLOOKUP($D470,metadata!$B$2:$S$451,11,FALSE)</f>
        <v>Drosophila auraria</v>
      </c>
      <c r="O470" t="str">
        <f>VLOOKUP($D470,metadata!$B$2:$S$451,12,FALSE)</f>
        <v>diptera</v>
      </c>
      <c r="P470" t="str">
        <f>VLOOKUP($D470,metadata!$B$2:$S$451,13,FALSE)</f>
        <v>OI</v>
      </c>
      <c r="Q470">
        <f>VLOOKUP($D470,metadata!$B$2:$S$451,14,FALSE)</f>
        <v>33.233333000000002</v>
      </c>
      <c r="R470">
        <f>VLOOKUP($D470,metadata!$B$2:$S$451,15,FALSE)</f>
        <v>131.60666699999999</v>
      </c>
      <c r="S470">
        <f>VLOOKUP($D470,metadata!$B$2:$S$451,16,FALSE)</f>
        <v>0.1</v>
      </c>
      <c r="T470" t="str">
        <f>VLOOKUP($D470,metadata!$B$2:$S$451,17,FALSE)</f>
        <v/>
      </c>
      <c r="U470" t="str">
        <f>VLOOKUP($D470,metadata!$B$2:$S$451,18,FALSE)</f>
        <v/>
      </c>
      <c r="V470">
        <f>VLOOKUP($D470,metadata!$B$2:$Z$451,19,FALSE)</f>
        <v>110</v>
      </c>
      <c r="W470" t="str">
        <f>VLOOKUP($D470,metadata!$B$2:$Z$451,20,FALSE)</f>
        <v>global average</v>
      </c>
      <c r="X470" t="str">
        <f>VLOOKUP($D470,metadata!$B$2:$Z$451,21,FALSE)</f>
        <v/>
      </c>
      <c r="Y470">
        <f>VLOOKUP($D470,metadata!$B$2:$Z$451,22,FALSE)</f>
        <v>6</v>
      </c>
      <c r="Z470" t="str">
        <f>VLOOKUP($D470,metadata!$B$2:$Z$451,23,FALSE)</f>
        <v/>
      </c>
      <c r="AA470" t="str">
        <f>VLOOKUP($D470,metadata!$B$2:$Z$451,24,FALSE)</f>
        <v/>
      </c>
      <c r="AB470" t="str">
        <f>VLOOKUP($D470,metadata!$B$2:$Z$451,25,FALSE)</f>
        <v/>
      </c>
      <c r="AC470">
        <v>14.0336134453781</v>
      </c>
      <c r="AD470">
        <v>-1.45789859567987</v>
      </c>
      <c r="AF470" t="str">
        <f t="shared" si="15"/>
        <v>NA</v>
      </c>
    </row>
    <row r="471" spans="3:32" x14ac:dyDescent="0.3">
      <c r="C471">
        <v>470</v>
      </c>
      <c r="D471" s="4" t="str">
        <f t="shared" si="14"/>
        <v>6-OI</v>
      </c>
      <c r="E471" t="str">
        <f>VLOOKUP($D471,metadata!$B$2:$S$451,2,FALSE)</f>
        <v>KIMURA, MT</v>
      </c>
      <c r="F471" t="str">
        <f>VLOOKUP($D471,metadata!$B$2:$S$451,3,FALSE)</f>
        <v>Geographic variation of reproductive diapause in the Drosophila auraria complex (Diptera: Drosophilidae)</v>
      </c>
      <c r="G471" t="str">
        <f>VLOOKUP($D471,metadata!$B$2:$S$451,4,FALSE)</f>
        <v>10.1111/j.1365-3032.1984.tb00784.x</v>
      </c>
      <c r="H471" t="str">
        <f>VLOOKUP($D471,metadata!$B$2:$S$451,5,FALSE)</f>
        <v>y</v>
      </c>
      <c r="I471" t="str">
        <f>VLOOKUP($D471,metadata!$B$2:$S$451,6,FALSE)</f>
        <v>a</v>
      </c>
      <c r="J471" t="str">
        <f>VLOOKUP($D471,metadata!$B$2:$S$451,7,FALSE)</f>
        <v>i</v>
      </c>
      <c r="K471">
        <f>VLOOKUP($D471,metadata!$B$2:$S$451,8,FALSE)</f>
        <v>10</v>
      </c>
      <c r="L471">
        <f>VLOOKUP($D471,metadata!$B$2:$S$451,9,FALSE)</f>
        <v>7</v>
      </c>
      <c r="M471" t="str">
        <f>VLOOKUP($D471,metadata!$B$2:$S$451,10,FALSE)</f>
        <v>n</v>
      </c>
      <c r="N471" t="str">
        <f>VLOOKUP($D471,metadata!$B$2:$S$451,11,FALSE)</f>
        <v>Drosophila auraria</v>
      </c>
      <c r="O471" t="str">
        <f>VLOOKUP($D471,metadata!$B$2:$S$451,12,FALSE)</f>
        <v>diptera</v>
      </c>
      <c r="P471" t="str">
        <f>VLOOKUP($D471,metadata!$B$2:$S$451,13,FALSE)</f>
        <v>OI</v>
      </c>
      <c r="Q471">
        <f>VLOOKUP($D471,metadata!$B$2:$S$451,14,FALSE)</f>
        <v>33.233333000000002</v>
      </c>
      <c r="R471">
        <f>VLOOKUP($D471,metadata!$B$2:$S$451,15,FALSE)</f>
        <v>131.60666699999999</v>
      </c>
      <c r="S471">
        <f>VLOOKUP($D471,metadata!$B$2:$S$451,16,FALSE)</f>
        <v>0.1</v>
      </c>
      <c r="T471" t="str">
        <f>VLOOKUP($D471,metadata!$B$2:$S$451,17,FALSE)</f>
        <v/>
      </c>
      <c r="U471" t="str">
        <f>VLOOKUP($D471,metadata!$B$2:$S$451,18,FALSE)</f>
        <v/>
      </c>
      <c r="V471">
        <f>VLOOKUP($D471,metadata!$B$2:$Z$451,19,FALSE)</f>
        <v>110</v>
      </c>
      <c r="W471" t="str">
        <f>VLOOKUP($D471,metadata!$B$2:$Z$451,20,FALSE)</f>
        <v>global average</v>
      </c>
      <c r="X471" t="str">
        <f>VLOOKUP($D471,metadata!$B$2:$Z$451,21,FALSE)</f>
        <v/>
      </c>
      <c r="Y471">
        <f>VLOOKUP($D471,metadata!$B$2:$Z$451,22,FALSE)</f>
        <v>6</v>
      </c>
      <c r="Z471" t="str">
        <f>VLOOKUP($D471,metadata!$B$2:$Z$451,23,FALSE)</f>
        <v/>
      </c>
      <c r="AA471" t="str">
        <f>VLOOKUP($D471,metadata!$B$2:$Z$451,24,FALSE)</f>
        <v/>
      </c>
      <c r="AB471" t="str">
        <f>VLOOKUP($D471,metadata!$B$2:$Z$451,25,FALSE)</f>
        <v/>
      </c>
      <c r="AC471">
        <v>13.025210084033599</v>
      </c>
      <c r="AD471">
        <v>-1.0095313293102299</v>
      </c>
      <c r="AF471" t="str">
        <f t="shared" si="15"/>
        <v>NA</v>
      </c>
    </row>
    <row r="472" spans="3:32" x14ac:dyDescent="0.3">
      <c r="C472">
        <v>471</v>
      </c>
      <c r="D472" s="4" t="str">
        <f t="shared" si="14"/>
        <v>6-OI</v>
      </c>
      <c r="E472" t="str">
        <f>VLOOKUP($D472,metadata!$B$2:$S$451,2,FALSE)</f>
        <v>KIMURA, MT</v>
      </c>
      <c r="F472" t="str">
        <f>VLOOKUP($D472,metadata!$B$2:$S$451,3,FALSE)</f>
        <v>Geographic variation of reproductive diapause in the Drosophila auraria complex (Diptera: Drosophilidae)</v>
      </c>
      <c r="G472" t="str">
        <f>VLOOKUP($D472,metadata!$B$2:$S$451,4,FALSE)</f>
        <v>10.1111/j.1365-3032.1984.tb00784.x</v>
      </c>
      <c r="H472" t="str">
        <f>VLOOKUP($D472,metadata!$B$2:$S$451,5,FALSE)</f>
        <v>y</v>
      </c>
      <c r="I472" t="str">
        <f>VLOOKUP($D472,metadata!$B$2:$S$451,6,FALSE)</f>
        <v>a</v>
      </c>
      <c r="J472" t="str">
        <f>VLOOKUP($D472,metadata!$B$2:$S$451,7,FALSE)</f>
        <v>i</v>
      </c>
      <c r="K472">
        <f>VLOOKUP($D472,metadata!$B$2:$S$451,8,FALSE)</f>
        <v>10</v>
      </c>
      <c r="L472">
        <f>VLOOKUP($D472,metadata!$B$2:$S$451,9,FALSE)</f>
        <v>7</v>
      </c>
      <c r="M472" t="str">
        <f>VLOOKUP($D472,metadata!$B$2:$S$451,10,FALSE)</f>
        <v>n</v>
      </c>
      <c r="N472" t="str">
        <f>VLOOKUP($D472,metadata!$B$2:$S$451,11,FALSE)</f>
        <v>Drosophila auraria</v>
      </c>
      <c r="O472" t="str">
        <f>VLOOKUP($D472,metadata!$B$2:$S$451,12,FALSE)</f>
        <v>diptera</v>
      </c>
      <c r="P472" t="str">
        <f>VLOOKUP($D472,metadata!$B$2:$S$451,13,FALSE)</f>
        <v>OI</v>
      </c>
      <c r="Q472">
        <f>VLOOKUP($D472,metadata!$B$2:$S$451,14,FALSE)</f>
        <v>33.233333000000002</v>
      </c>
      <c r="R472">
        <f>VLOOKUP($D472,metadata!$B$2:$S$451,15,FALSE)</f>
        <v>131.60666699999999</v>
      </c>
      <c r="S472">
        <f>VLOOKUP($D472,metadata!$B$2:$S$451,16,FALSE)</f>
        <v>0.1</v>
      </c>
      <c r="T472" t="str">
        <f>VLOOKUP($D472,metadata!$B$2:$S$451,17,FALSE)</f>
        <v/>
      </c>
      <c r="U472" t="str">
        <f>VLOOKUP($D472,metadata!$B$2:$S$451,18,FALSE)</f>
        <v/>
      </c>
      <c r="V472">
        <f>VLOOKUP($D472,metadata!$B$2:$Z$451,19,FALSE)</f>
        <v>110</v>
      </c>
      <c r="W472" t="str">
        <f>VLOOKUP($D472,metadata!$B$2:$Z$451,20,FALSE)</f>
        <v>global average</v>
      </c>
      <c r="X472" t="str">
        <f>VLOOKUP($D472,metadata!$B$2:$Z$451,21,FALSE)</f>
        <v/>
      </c>
      <c r="Y472">
        <f>VLOOKUP($D472,metadata!$B$2:$Z$451,22,FALSE)</f>
        <v>6</v>
      </c>
      <c r="Z472" t="str">
        <f>VLOOKUP($D472,metadata!$B$2:$Z$451,23,FALSE)</f>
        <v/>
      </c>
      <c r="AA472" t="str">
        <f>VLOOKUP($D472,metadata!$B$2:$Z$451,24,FALSE)</f>
        <v/>
      </c>
      <c r="AB472" t="str">
        <f>VLOOKUP($D472,metadata!$B$2:$Z$451,25,FALSE)</f>
        <v/>
      </c>
      <c r="AC472">
        <v>12.638655462184801</v>
      </c>
      <c r="AD472">
        <v>-1.30186302709002</v>
      </c>
      <c r="AF472" t="str">
        <f t="shared" si="15"/>
        <v>NA</v>
      </c>
    </row>
    <row r="473" spans="3:32" x14ac:dyDescent="0.3">
      <c r="C473">
        <v>472</v>
      </c>
      <c r="D473" s="4" t="str">
        <f t="shared" si="14"/>
        <v>6-OI</v>
      </c>
      <c r="E473" t="str">
        <f>VLOOKUP($D473,metadata!$B$2:$S$451,2,FALSE)</f>
        <v>KIMURA, MT</v>
      </c>
      <c r="F473" t="str">
        <f>VLOOKUP($D473,metadata!$B$2:$S$451,3,FALSE)</f>
        <v>Geographic variation of reproductive diapause in the Drosophila auraria complex (Diptera: Drosophilidae)</v>
      </c>
      <c r="G473" t="str">
        <f>VLOOKUP($D473,metadata!$B$2:$S$451,4,FALSE)</f>
        <v>10.1111/j.1365-3032.1984.tb00784.x</v>
      </c>
      <c r="H473" t="str">
        <f>VLOOKUP($D473,metadata!$B$2:$S$451,5,FALSE)</f>
        <v>y</v>
      </c>
      <c r="I473" t="str">
        <f>VLOOKUP($D473,metadata!$B$2:$S$451,6,FALSE)</f>
        <v>a</v>
      </c>
      <c r="J473" t="str">
        <f>VLOOKUP($D473,metadata!$B$2:$S$451,7,FALSE)</f>
        <v>i</v>
      </c>
      <c r="K473">
        <f>VLOOKUP($D473,metadata!$B$2:$S$451,8,FALSE)</f>
        <v>10</v>
      </c>
      <c r="L473">
        <f>VLOOKUP($D473,metadata!$B$2:$S$451,9,FALSE)</f>
        <v>7</v>
      </c>
      <c r="M473" t="str">
        <f>VLOOKUP($D473,metadata!$B$2:$S$451,10,FALSE)</f>
        <v>n</v>
      </c>
      <c r="N473" t="str">
        <f>VLOOKUP($D473,metadata!$B$2:$S$451,11,FALSE)</f>
        <v>Drosophila auraria</v>
      </c>
      <c r="O473" t="str">
        <f>VLOOKUP($D473,metadata!$B$2:$S$451,12,FALSE)</f>
        <v>diptera</v>
      </c>
      <c r="P473" t="str">
        <f>VLOOKUP($D473,metadata!$B$2:$S$451,13,FALSE)</f>
        <v>OI</v>
      </c>
      <c r="Q473">
        <f>VLOOKUP($D473,metadata!$B$2:$S$451,14,FALSE)</f>
        <v>33.233333000000002</v>
      </c>
      <c r="R473">
        <f>VLOOKUP($D473,metadata!$B$2:$S$451,15,FALSE)</f>
        <v>131.60666699999999</v>
      </c>
      <c r="S473">
        <f>VLOOKUP($D473,metadata!$B$2:$S$451,16,FALSE)</f>
        <v>0.1</v>
      </c>
      <c r="T473" t="str">
        <f>VLOOKUP($D473,metadata!$B$2:$S$451,17,FALSE)</f>
        <v/>
      </c>
      <c r="U473" t="str">
        <f>VLOOKUP($D473,metadata!$B$2:$S$451,18,FALSE)</f>
        <v/>
      </c>
      <c r="V473">
        <f>VLOOKUP($D473,metadata!$B$2:$Z$451,19,FALSE)</f>
        <v>110</v>
      </c>
      <c r="W473" t="str">
        <f>VLOOKUP($D473,metadata!$B$2:$Z$451,20,FALSE)</f>
        <v>global average</v>
      </c>
      <c r="X473" t="str">
        <f>VLOOKUP($D473,metadata!$B$2:$Z$451,21,FALSE)</f>
        <v/>
      </c>
      <c r="Y473">
        <f>VLOOKUP($D473,metadata!$B$2:$Z$451,22,FALSE)</f>
        <v>6</v>
      </c>
      <c r="Z473" t="str">
        <f>VLOOKUP($D473,metadata!$B$2:$Z$451,23,FALSE)</f>
        <v/>
      </c>
      <c r="AA473" t="str">
        <f>VLOOKUP($D473,metadata!$B$2:$Z$451,24,FALSE)</f>
        <v/>
      </c>
      <c r="AB473" t="str">
        <f>VLOOKUP($D473,metadata!$B$2:$Z$451,25,FALSE)</f>
        <v/>
      </c>
      <c r="AC473">
        <v>12.016806722688999</v>
      </c>
      <c r="AD473">
        <v>2.4589701652473002</v>
      </c>
      <c r="AF473" t="str">
        <f t="shared" si="15"/>
        <v>NA</v>
      </c>
    </row>
    <row r="474" spans="3:32" x14ac:dyDescent="0.3">
      <c r="C474">
        <v>473</v>
      </c>
      <c r="D474" s="4" t="str">
        <f t="shared" si="14"/>
        <v>6-OI</v>
      </c>
      <c r="E474" t="str">
        <f>VLOOKUP($D474,metadata!$B$2:$S$451,2,FALSE)</f>
        <v>KIMURA, MT</v>
      </c>
      <c r="F474" t="str">
        <f>VLOOKUP($D474,metadata!$B$2:$S$451,3,FALSE)</f>
        <v>Geographic variation of reproductive diapause in the Drosophila auraria complex (Diptera: Drosophilidae)</v>
      </c>
      <c r="G474" t="str">
        <f>VLOOKUP($D474,metadata!$B$2:$S$451,4,FALSE)</f>
        <v>10.1111/j.1365-3032.1984.tb00784.x</v>
      </c>
      <c r="H474" t="str">
        <f>VLOOKUP($D474,metadata!$B$2:$S$451,5,FALSE)</f>
        <v>y</v>
      </c>
      <c r="I474" t="str">
        <f>VLOOKUP($D474,metadata!$B$2:$S$451,6,FALSE)</f>
        <v>a</v>
      </c>
      <c r="J474" t="str">
        <f>VLOOKUP($D474,metadata!$B$2:$S$451,7,FALSE)</f>
        <v>i</v>
      </c>
      <c r="K474">
        <f>VLOOKUP($D474,metadata!$B$2:$S$451,8,FALSE)</f>
        <v>10</v>
      </c>
      <c r="L474">
        <f>VLOOKUP($D474,metadata!$B$2:$S$451,9,FALSE)</f>
        <v>7</v>
      </c>
      <c r="M474" t="str">
        <f>VLOOKUP($D474,metadata!$B$2:$S$451,10,FALSE)</f>
        <v>n</v>
      </c>
      <c r="N474" t="str">
        <f>VLOOKUP($D474,metadata!$B$2:$S$451,11,FALSE)</f>
        <v>Drosophila auraria</v>
      </c>
      <c r="O474" t="str">
        <f>VLOOKUP($D474,metadata!$B$2:$S$451,12,FALSE)</f>
        <v>diptera</v>
      </c>
      <c r="P474" t="str">
        <f>VLOOKUP($D474,metadata!$B$2:$S$451,13,FALSE)</f>
        <v>OI</v>
      </c>
      <c r="Q474">
        <f>VLOOKUP($D474,metadata!$B$2:$S$451,14,FALSE)</f>
        <v>33.233333000000002</v>
      </c>
      <c r="R474">
        <f>VLOOKUP($D474,metadata!$B$2:$S$451,15,FALSE)</f>
        <v>131.60666699999999</v>
      </c>
      <c r="S474">
        <f>VLOOKUP($D474,metadata!$B$2:$S$451,16,FALSE)</f>
        <v>0.1</v>
      </c>
      <c r="T474" t="str">
        <f>VLOOKUP($D474,metadata!$B$2:$S$451,17,FALSE)</f>
        <v/>
      </c>
      <c r="U474" t="str">
        <f>VLOOKUP($D474,metadata!$B$2:$S$451,18,FALSE)</f>
        <v/>
      </c>
      <c r="V474">
        <f>VLOOKUP($D474,metadata!$B$2:$Z$451,19,FALSE)</f>
        <v>110</v>
      </c>
      <c r="W474" t="str">
        <f>VLOOKUP($D474,metadata!$B$2:$Z$451,20,FALSE)</f>
        <v>global average</v>
      </c>
      <c r="X474" t="str">
        <f>VLOOKUP($D474,metadata!$B$2:$Z$451,21,FALSE)</f>
        <v/>
      </c>
      <c r="Y474">
        <f>VLOOKUP($D474,metadata!$B$2:$Z$451,22,FALSE)</f>
        <v>6</v>
      </c>
      <c r="Z474" t="str">
        <f>VLOOKUP($D474,metadata!$B$2:$Z$451,23,FALSE)</f>
        <v/>
      </c>
      <c r="AA474" t="str">
        <f>VLOOKUP($D474,metadata!$B$2:$Z$451,24,FALSE)</f>
        <v/>
      </c>
      <c r="AB474" t="str">
        <f>VLOOKUP($D474,metadata!$B$2:$Z$451,25,FALSE)</f>
        <v/>
      </c>
      <c r="AC474">
        <v>11.495798319327699</v>
      </c>
      <c r="AD474">
        <v>12.584362604101999</v>
      </c>
      <c r="AF474" t="str">
        <f t="shared" si="15"/>
        <v>NA</v>
      </c>
    </row>
    <row r="475" spans="3:32" x14ac:dyDescent="0.3">
      <c r="C475">
        <v>474</v>
      </c>
      <c r="D475" s="4" t="str">
        <f t="shared" si="14"/>
        <v>6-OI</v>
      </c>
      <c r="E475" t="str">
        <f>VLOOKUP($D475,metadata!$B$2:$S$451,2,FALSE)</f>
        <v>KIMURA, MT</v>
      </c>
      <c r="F475" t="str">
        <f>VLOOKUP($D475,metadata!$B$2:$S$451,3,FALSE)</f>
        <v>Geographic variation of reproductive diapause in the Drosophila auraria complex (Diptera: Drosophilidae)</v>
      </c>
      <c r="G475" t="str">
        <f>VLOOKUP($D475,metadata!$B$2:$S$451,4,FALSE)</f>
        <v>10.1111/j.1365-3032.1984.tb00784.x</v>
      </c>
      <c r="H475" t="str">
        <f>VLOOKUP($D475,metadata!$B$2:$S$451,5,FALSE)</f>
        <v>y</v>
      </c>
      <c r="I475" t="str">
        <f>VLOOKUP($D475,metadata!$B$2:$S$451,6,FALSE)</f>
        <v>a</v>
      </c>
      <c r="J475" t="str">
        <f>VLOOKUP($D475,metadata!$B$2:$S$451,7,FALSE)</f>
        <v>i</v>
      </c>
      <c r="K475">
        <f>VLOOKUP($D475,metadata!$B$2:$S$451,8,FALSE)</f>
        <v>10</v>
      </c>
      <c r="L475">
        <f>VLOOKUP($D475,metadata!$B$2:$S$451,9,FALSE)</f>
        <v>7</v>
      </c>
      <c r="M475" t="str">
        <f>VLOOKUP($D475,metadata!$B$2:$S$451,10,FALSE)</f>
        <v>n</v>
      </c>
      <c r="N475" t="str">
        <f>VLOOKUP($D475,metadata!$B$2:$S$451,11,FALSE)</f>
        <v>Drosophila auraria</v>
      </c>
      <c r="O475" t="str">
        <f>VLOOKUP($D475,metadata!$B$2:$S$451,12,FALSE)</f>
        <v>diptera</v>
      </c>
      <c r="P475" t="str">
        <f>VLOOKUP($D475,metadata!$B$2:$S$451,13,FALSE)</f>
        <v>OI</v>
      </c>
      <c r="Q475">
        <f>VLOOKUP($D475,metadata!$B$2:$S$451,14,FALSE)</f>
        <v>33.233333000000002</v>
      </c>
      <c r="R475">
        <f>VLOOKUP($D475,metadata!$B$2:$S$451,15,FALSE)</f>
        <v>131.60666699999999</v>
      </c>
      <c r="S475">
        <f>VLOOKUP($D475,metadata!$B$2:$S$451,16,FALSE)</f>
        <v>0.1</v>
      </c>
      <c r="T475" t="str">
        <f>VLOOKUP($D475,metadata!$B$2:$S$451,17,FALSE)</f>
        <v/>
      </c>
      <c r="U475" t="str">
        <f>VLOOKUP($D475,metadata!$B$2:$S$451,18,FALSE)</f>
        <v/>
      </c>
      <c r="V475">
        <f>VLOOKUP($D475,metadata!$B$2:$Z$451,19,FALSE)</f>
        <v>110</v>
      </c>
      <c r="W475" t="str">
        <f>VLOOKUP($D475,metadata!$B$2:$Z$451,20,FALSE)</f>
        <v>global average</v>
      </c>
      <c r="X475" t="str">
        <f>VLOOKUP($D475,metadata!$B$2:$Z$451,21,FALSE)</f>
        <v/>
      </c>
      <c r="Y475">
        <f>VLOOKUP($D475,metadata!$B$2:$Z$451,22,FALSE)</f>
        <v>6</v>
      </c>
      <c r="Z475" t="str">
        <f>VLOOKUP($D475,metadata!$B$2:$Z$451,23,FALSE)</f>
        <v/>
      </c>
      <c r="AA475" t="str">
        <f>VLOOKUP($D475,metadata!$B$2:$Z$451,24,FALSE)</f>
        <v/>
      </c>
      <c r="AB475" t="str">
        <f>VLOOKUP($D475,metadata!$B$2:$Z$451,25,FALSE)</f>
        <v/>
      </c>
      <c r="AC475">
        <v>10</v>
      </c>
      <c r="AD475">
        <v>19.1275167785234</v>
      </c>
      <c r="AF475" t="str">
        <f t="shared" si="15"/>
        <v>NA</v>
      </c>
    </row>
    <row r="476" spans="3:32" x14ac:dyDescent="0.3">
      <c r="C476">
        <v>475</v>
      </c>
      <c r="D476" s="4" t="str">
        <f t="shared" si="14"/>
        <v>6-MY</v>
      </c>
      <c r="E476" t="str">
        <f>VLOOKUP($D476,metadata!$B$2:$S$451,2,FALSE)</f>
        <v>KIMURA, MT</v>
      </c>
      <c r="F476" t="str">
        <f>VLOOKUP($D476,metadata!$B$2:$S$451,3,FALSE)</f>
        <v>Geographic variation of reproductive diapause in the Drosophila auraria complex (Diptera: Drosophilidae)</v>
      </c>
      <c r="G476" t="str">
        <f>VLOOKUP($D476,metadata!$B$2:$S$451,4,FALSE)</f>
        <v>10.1111/j.1365-3032.1984.tb00784.x</v>
      </c>
      <c r="H476" t="str">
        <f>VLOOKUP($D476,metadata!$B$2:$S$451,5,FALSE)</f>
        <v>y</v>
      </c>
      <c r="I476" t="str">
        <f>VLOOKUP($D476,metadata!$B$2:$S$451,6,FALSE)</f>
        <v>a</v>
      </c>
      <c r="J476" t="str">
        <f>VLOOKUP($D476,metadata!$B$2:$S$451,7,FALSE)</f>
        <v>i</v>
      </c>
      <c r="K476">
        <f>VLOOKUP($D476,metadata!$B$2:$S$451,8,FALSE)</f>
        <v>10</v>
      </c>
      <c r="L476">
        <f>VLOOKUP($D476,metadata!$B$2:$S$451,9,FALSE)</f>
        <v>7</v>
      </c>
      <c r="M476" t="str">
        <f>VLOOKUP($D476,metadata!$B$2:$S$451,10,FALSE)</f>
        <v>n</v>
      </c>
      <c r="N476" t="str">
        <f>VLOOKUP($D476,metadata!$B$2:$S$451,11,FALSE)</f>
        <v>Drosophila auraria</v>
      </c>
      <c r="O476" t="str">
        <f>VLOOKUP($D476,metadata!$B$2:$S$451,12,FALSE)</f>
        <v>diptera</v>
      </c>
      <c r="P476" t="str">
        <f>VLOOKUP($D476,metadata!$B$2:$S$451,13,FALSE)</f>
        <v>MY</v>
      </c>
      <c r="Q476" t="str">
        <f>VLOOKUP($D476,metadata!$B$2:$S$451,14,FALSE)</f>
        <v>31.916667,</v>
      </c>
      <c r="R476">
        <f>VLOOKUP($D476,metadata!$B$2:$S$451,15,FALSE)</f>
        <v>131.41666699999999</v>
      </c>
      <c r="S476">
        <f>VLOOKUP($D476,metadata!$B$2:$S$451,16,FALSE)</f>
        <v>0.1</v>
      </c>
      <c r="T476" t="str">
        <f>VLOOKUP($D476,metadata!$B$2:$S$451,17,FALSE)</f>
        <v/>
      </c>
      <c r="U476" t="str">
        <f>VLOOKUP($D476,metadata!$B$2:$S$451,18,FALSE)</f>
        <v/>
      </c>
      <c r="V476">
        <f>VLOOKUP($D476,metadata!$B$2:$Z$451,19,FALSE)</f>
        <v>110</v>
      </c>
      <c r="W476" t="str">
        <f>VLOOKUP($D476,metadata!$B$2:$Z$451,20,FALSE)</f>
        <v>global average</v>
      </c>
      <c r="X476" t="str">
        <f>VLOOKUP($D476,metadata!$B$2:$Z$451,21,FALSE)</f>
        <v/>
      </c>
      <c r="Y476">
        <f>VLOOKUP($D476,metadata!$B$2:$Z$451,22,FALSE)</f>
        <v>6</v>
      </c>
      <c r="Z476" t="str">
        <f>VLOOKUP($D476,metadata!$B$2:$Z$451,23,FALSE)</f>
        <v/>
      </c>
      <c r="AA476" t="str">
        <f>VLOOKUP($D476,metadata!$B$2:$Z$451,24,FALSE)</f>
        <v/>
      </c>
      <c r="AB476" t="str">
        <f>VLOOKUP($D476,metadata!$B$2:$Z$451,25,FALSE)</f>
        <v/>
      </c>
      <c r="AC476">
        <v>16</v>
      </c>
      <c r="AD476">
        <v>-1.3422818791946201</v>
      </c>
      <c r="AF476" t="str">
        <f t="shared" si="15"/>
        <v>NA</v>
      </c>
    </row>
    <row r="477" spans="3:32" x14ac:dyDescent="0.3">
      <c r="C477">
        <v>476</v>
      </c>
      <c r="D477" s="4" t="str">
        <f t="shared" si="14"/>
        <v>6-MY</v>
      </c>
      <c r="E477" t="str">
        <f>VLOOKUP($D477,metadata!$B$2:$S$451,2,FALSE)</f>
        <v>KIMURA, MT</v>
      </c>
      <c r="F477" t="str">
        <f>VLOOKUP($D477,metadata!$B$2:$S$451,3,FALSE)</f>
        <v>Geographic variation of reproductive diapause in the Drosophila auraria complex (Diptera: Drosophilidae)</v>
      </c>
      <c r="G477" t="str">
        <f>VLOOKUP($D477,metadata!$B$2:$S$451,4,FALSE)</f>
        <v>10.1111/j.1365-3032.1984.tb00784.x</v>
      </c>
      <c r="H477" t="str">
        <f>VLOOKUP($D477,metadata!$B$2:$S$451,5,FALSE)</f>
        <v>y</v>
      </c>
      <c r="I477" t="str">
        <f>VLOOKUP($D477,metadata!$B$2:$S$451,6,FALSE)</f>
        <v>a</v>
      </c>
      <c r="J477" t="str">
        <f>VLOOKUP($D477,metadata!$B$2:$S$451,7,FALSE)</f>
        <v>i</v>
      </c>
      <c r="K477">
        <f>VLOOKUP($D477,metadata!$B$2:$S$451,8,FALSE)</f>
        <v>10</v>
      </c>
      <c r="L477">
        <f>VLOOKUP($D477,metadata!$B$2:$S$451,9,FALSE)</f>
        <v>7</v>
      </c>
      <c r="M477" t="str">
        <f>VLOOKUP($D477,metadata!$B$2:$S$451,10,FALSE)</f>
        <v>n</v>
      </c>
      <c r="N477" t="str">
        <f>VLOOKUP($D477,metadata!$B$2:$S$451,11,FALSE)</f>
        <v>Drosophila auraria</v>
      </c>
      <c r="O477" t="str">
        <f>VLOOKUP($D477,metadata!$B$2:$S$451,12,FALSE)</f>
        <v>diptera</v>
      </c>
      <c r="P477" t="str">
        <f>VLOOKUP($D477,metadata!$B$2:$S$451,13,FALSE)</f>
        <v>MY</v>
      </c>
      <c r="Q477" t="str">
        <f>VLOOKUP($D477,metadata!$B$2:$S$451,14,FALSE)</f>
        <v>31.916667,</v>
      </c>
      <c r="R477">
        <f>VLOOKUP($D477,metadata!$B$2:$S$451,15,FALSE)</f>
        <v>131.41666699999999</v>
      </c>
      <c r="S477">
        <f>VLOOKUP($D477,metadata!$B$2:$S$451,16,FALSE)</f>
        <v>0.1</v>
      </c>
      <c r="T477" t="str">
        <f>VLOOKUP($D477,metadata!$B$2:$S$451,17,FALSE)</f>
        <v/>
      </c>
      <c r="U477" t="str">
        <f>VLOOKUP($D477,metadata!$B$2:$S$451,18,FALSE)</f>
        <v/>
      </c>
      <c r="V477">
        <f>VLOOKUP($D477,metadata!$B$2:$Z$451,19,FALSE)</f>
        <v>110</v>
      </c>
      <c r="W477" t="str">
        <f>VLOOKUP($D477,metadata!$B$2:$Z$451,20,FALSE)</f>
        <v>global average</v>
      </c>
      <c r="X477" t="str">
        <f>VLOOKUP($D477,metadata!$B$2:$Z$451,21,FALSE)</f>
        <v/>
      </c>
      <c r="Y477">
        <f>VLOOKUP($D477,metadata!$B$2:$Z$451,22,FALSE)</f>
        <v>6</v>
      </c>
      <c r="Z477" t="str">
        <f>VLOOKUP($D477,metadata!$B$2:$Z$451,23,FALSE)</f>
        <v/>
      </c>
      <c r="AA477" t="str">
        <f>VLOOKUP($D477,metadata!$B$2:$Z$451,24,FALSE)</f>
        <v/>
      </c>
      <c r="AB477" t="str">
        <f>VLOOKUP($D477,metadata!$B$2:$Z$451,25,FALSE)</f>
        <v/>
      </c>
      <c r="AC477">
        <v>14.016806722688999</v>
      </c>
      <c r="AD477">
        <v>-1.1204481792717</v>
      </c>
      <c r="AF477" t="str">
        <f t="shared" si="15"/>
        <v>NA</v>
      </c>
    </row>
    <row r="478" spans="3:32" x14ac:dyDescent="0.3">
      <c r="C478">
        <v>477</v>
      </c>
      <c r="D478" s="4" t="str">
        <f t="shared" si="14"/>
        <v>6-MY</v>
      </c>
      <c r="E478" t="str">
        <f>VLOOKUP($D478,metadata!$B$2:$S$451,2,FALSE)</f>
        <v>KIMURA, MT</v>
      </c>
      <c r="F478" t="str">
        <f>VLOOKUP($D478,metadata!$B$2:$S$451,3,FALSE)</f>
        <v>Geographic variation of reproductive diapause in the Drosophila auraria complex (Diptera: Drosophilidae)</v>
      </c>
      <c r="G478" t="str">
        <f>VLOOKUP($D478,metadata!$B$2:$S$451,4,FALSE)</f>
        <v>10.1111/j.1365-3032.1984.tb00784.x</v>
      </c>
      <c r="H478" t="str">
        <f>VLOOKUP($D478,metadata!$B$2:$S$451,5,FALSE)</f>
        <v>y</v>
      </c>
      <c r="I478" t="str">
        <f>VLOOKUP($D478,metadata!$B$2:$S$451,6,FALSE)</f>
        <v>a</v>
      </c>
      <c r="J478" t="str">
        <f>VLOOKUP($D478,metadata!$B$2:$S$451,7,FALSE)</f>
        <v>i</v>
      </c>
      <c r="K478">
        <f>VLOOKUP($D478,metadata!$B$2:$S$451,8,FALSE)</f>
        <v>10</v>
      </c>
      <c r="L478">
        <f>VLOOKUP($D478,metadata!$B$2:$S$451,9,FALSE)</f>
        <v>7</v>
      </c>
      <c r="M478" t="str">
        <f>VLOOKUP($D478,metadata!$B$2:$S$451,10,FALSE)</f>
        <v>n</v>
      </c>
      <c r="N478" t="str">
        <f>VLOOKUP($D478,metadata!$B$2:$S$451,11,FALSE)</f>
        <v>Drosophila auraria</v>
      </c>
      <c r="O478" t="str">
        <f>VLOOKUP($D478,metadata!$B$2:$S$451,12,FALSE)</f>
        <v>diptera</v>
      </c>
      <c r="P478" t="str">
        <f>VLOOKUP($D478,metadata!$B$2:$S$451,13,FALSE)</f>
        <v>MY</v>
      </c>
      <c r="Q478" t="str">
        <f>VLOOKUP($D478,metadata!$B$2:$S$451,14,FALSE)</f>
        <v>31.916667,</v>
      </c>
      <c r="R478">
        <f>VLOOKUP($D478,metadata!$B$2:$S$451,15,FALSE)</f>
        <v>131.41666699999999</v>
      </c>
      <c r="S478">
        <f>VLOOKUP($D478,metadata!$B$2:$S$451,16,FALSE)</f>
        <v>0.1</v>
      </c>
      <c r="T478" t="str">
        <f>VLOOKUP($D478,metadata!$B$2:$S$451,17,FALSE)</f>
        <v/>
      </c>
      <c r="U478" t="str">
        <f>VLOOKUP($D478,metadata!$B$2:$S$451,18,FALSE)</f>
        <v/>
      </c>
      <c r="V478">
        <f>VLOOKUP($D478,metadata!$B$2:$Z$451,19,FALSE)</f>
        <v>110</v>
      </c>
      <c r="W478" t="str">
        <f>VLOOKUP($D478,metadata!$B$2:$Z$451,20,FALSE)</f>
        <v>global average</v>
      </c>
      <c r="X478" t="str">
        <f>VLOOKUP($D478,metadata!$B$2:$Z$451,21,FALSE)</f>
        <v/>
      </c>
      <c r="Y478">
        <f>VLOOKUP($D478,metadata!$B$2:$Z$451,22,FALSE)</f>
        <v>6</v>
      </c>
      <c r="Z478" t="str">
        <f>VLOOKUP($D478,metadata!$B$2:$Z$451,23,FALSE)</f>
        <v/>
      </c>
      <c r="AA478" t="str">
        <f>VLOOKUP($D478,metadata!$B$2:$Z$451,24,FALSE)</f>
        <v/>
      </c>
      <c r="AB478" t="str">
        <f>VLOOKUP($D478,metadata!$B$2:$Z$451,25,FALSE)</f>
        <v/>
      </c>
      <c r="AC478">
        <v>13.0924369747899</v>
      </c>
      <c r="AD478">
        <v>-1.0170511157483</v>
      </c>
      <c r="AF478" t="str">
        <f t="shared" si="15"/>
        <v>NA</v>
      </c>
    </row>
    <row r="479" spans="3:32" x14ac:dyDescent="0.3">
      <c r="C479">
        <v>478</v>
      </c>
      <c r="D479" s="4" t="str">
        <f t="shared" si="14"/>
        <v>6-MY</v>
      </c>
      <c r="E479" t="str">
        <f>VLOOKUP($D479,metadata!$B$2:$S$451,2,FALSE)</f>
        <v>KIMURA, MT</v>
      </c>
      <c r="F479" t="str">
        <f>VLOOKUP($D479,metadata!$B$2:$S$451,3,FALSE)</f>
        <v>Geographic variation of reproductive diapause in the Drosophila auraria complex (Diptera: Drosophilidae)</v>
      </c>
      <c r="G479" t="str">
        <f>VLOOKUP($D479,metadata!$B$2:$S$451,4,FALSE)</f>
        <v>10.1111/j.1365-3032.1984.tb00784.x</v>
      </c>
      <c r="H479" t="str">
        <f>VLOOKUP($D479,metadata!$B$2:$S$451,5,FALSE)</f>
        <v>y</v>
      </c>
      <c r="I479" t="str">
        <f>VLOOKUP($D479,metadata!$B$2:$S$451,6,FALSE)</f>
        <v>a</v>
      </c>
      <c r="J479" t="str">
        <f>VLOOKUP($D479,metadata!$B$2:$S$451,7,FALSE)</f>
        <v>i</v>
      </c>
      <c r="K479">
        <f>VLOOKUP($D479,metadata!$B$2:$S$451,8,FALSE)</f>
        <v>10</v>
      </c>
      <c r="L479">
        <f>VLOOKUP($D479,metadata!$B$2:$S$451,9,FALSE)</f>
        <v>7</v>
      </c>
      <c r="M479" t="str">
        <f>VLOOKUP($D479,metadata!$B$2:$S$451,10,FALSE)</f>
        <v>n</v>
      </c>
      <c r="N479" t="str">
        <f>VLOOKUP($D479,metadata!$B$2:$S$451,11,FALSE)</f>
        <v>Drosophila auraria</v>
      </c>
      <c r="O479" t="str">
        <f>VLOOKUP($D479,metadata!$B$2:$S$451,12,FALSE)</f>
        <v>diptera</v>
      </c>
      <c r="P479" t="str">
        <f>VLOOKUP($D479,metadata!$B$2:$S$451,13,FALSE)</f>
        <v>MY</v>
      </c>
      <c r="Q479" t="str">
        <f>VLOOKUP($D479,metadata!$B$2:$S$451,14,FALSE)</f>
        <v>31.916667,</v>
      </c>
      <c r="R479">
        <f>VLOOKUP($D479,metadata!$B$2:$S$451,15,FALSE)</f>
        <v>131.41666699999999</v>
      </c>
      <c r="S479">
        <f>VLOOKUP($D479,metadata!$B$2:$S$451,16,FALSE)</f>
        <v>0.1</v>
      </c>
      <c r="T479" t="str">
        <f>VLOOKUP($D479,metadata!$B$2:$S$451,17,FALSE)</f>
        <v/>
      </c>
      <c r="U479" t="str">
        <f>VLOOKUP($D479,metadata!$B$2:$S$451,18,FALSE)</f>
        <v/>
      </c>
      <c r="V479">
        <f>VLOOKUP($D479,metadata!$B$2:$Z$451,19,FALSE)</f>
        <v>110</v>
      </c>
      <c r="W479" t="str">
        <f>VLOOKUP($D479,metadata!$B$2:$Z$451,20,FALSE)</f>
        <v>global average</v>
      </c>
      <c r="X479" t="str">
        <f>VLOOKUP($D479,metadata!$B$2:$Z$451,21,FALSE)</f>
        <v/>
      </c>
      <c r="Y479">
        <f>VLOOKUP($D479,metadata!$B$2:$Z$451,22,FALSE)</f>
        <v>6</v>
      </c>
      <c r="Z479" t="str">
        <f>VLOOKUP($D479,metadata!$B$2:$Z$451,23,FALSE)</f>
        <v/>
      </c>
      <c r="AA479" t="str">
        <f>VLOOKUP($D479,metadata!$B$2:$Z$451,24,FALSE)</f>
        <v/>
      </c>
      <c r="AB479" t="str">
        <f>VLOOKUP($D479,metadata!$B$2:$Z$451,25,FALSE)</f>
        <v/>
      </c>
      <c r="AC479">
        <v>12.605042016806699</v>
      </c>
      <c r="AD479">
        <v>-1.2981031338709801</v>
      </c>
      <c r="AF479" t="str">
        <f t="shared" si="15"/>
        <v>NA</v>
      </c>
    </row>
    <row r="480" spans="3:32" x14ac:dyDescent="0.3">
      <c r="C480">
        <v>479</v>
      </c>
      <c r="D480" s="4" t="str">
        <f t="shared" si="14"/>
        <v>6-MY</v>
      </c>
      <c r="E480" t="str">
        <f>VLOOKUP($D480,metadata!$B$2:$S$451,2,FALSE)</f>
        <v>KIMURA, MT</v>
      </c>
      <c r="F480" t="str">
        <f>VLOOKUP($D480,metadata!$B$2:$S$451,3,FALSE)</f>
        <v>Geographic variation of reproductive diapause in the Drosophila auraria complex (Diptera: Drosophilidae)</v>
      </c>
      <c r="G480" t="str">
        <f>VLOOKUP($D480,metadata!$B$2:$S$451,4,FALSE)</f>
        <v>10.1111/j.1365-3032.1984.tb00784.x</v>
      </c>
      <c r="H480" t="str">
        <f>VLOOKUP($D480,metadata!$B$2:$S$451,5,FALSE)</f>
        <v>y</v>
      </c>
      <c r="I480" t="str">
        <f>VLOOKUP($D480,metadata!$B$2:$S$451,6,FALSE)</f>
        <v>a</v>
      </c>
      <c r="J480" t="str">
        <f>VLOOKUP($D480,metadata!$B$2:$S$451,7,FALSE)</f>
        <v>i</v>
      </c>
      <c r="K480">
        <f>VLOOKUP($D480,metadata!$B$2:$S$451,8,FALSE)</f>
        <v>10</v>
      </c>
      <c r="L480">
        <f>VLOOKUP($D480,metadata!$B$2:$S$451,9,FALSE)</f>
        <v>7</v>
      </c>
      <c r="M480" t="str">
        <f>VLOOKUP($D480,metadata!$B$2:$S$451,10,FALSE)</f>
        <v>n</v>
      </c>
      <c r="N480" t="str">
        <f>VLOOKUP($D480,metadata!$B$2:$S$451,11,FALSE)</f>
        <v>Drosophila auraria</v>
      </c>
      <c r="O480" t="str">
        <f>VLOOKUP($D480,metadata!$B$2:$S$451,12,FALSE)</f>
        <v>diptera</v>
      </c>
      <c r="P480" t="str">
        <f>VLOOKUP($D480,metadata!$B$2:$S$451,13,FALSE)</f>
        <v>MY</v>
      </c>
      <c r="Q480" t="str">
        <f>VLOOKUP($D480,metadata!$B$2:$S$451,14,FALSE)</f>
        <v>31.916667,</v>
      </c>
      <c r="R480">
        <f>VLOOKUP($D480,metadata!$B$2:$S$451,15,FALSE)</f>
        <v>131.41666699999999</v>
      </c>
      <c r="S480">
        <f>VLOOKUP($D480,metadata!$B$2:$S$451,16,FALSE)</f>
        <v>0.1</v>
      </c>
      <c r="T480" t="str">
        <f>VLOOKUP($D480,metadata!$B$2:$S$451,17,FALSE)</f>
        <v/>
      </c>
      <c r="U480" t="str">
        <f>VLOOKUP($D480,metadata!$B$2:$S$451,18,FALSE)</f>
        <v/>
      </c>
      <c r="V480">
        <f>VLOOKUP($D480,metadata!$B$2:$Z$451,19,FALSE)</f>
        <v>110</v>
      </c>
      <c r="W480" t="str">
        <f>VLOOKUP($D480,metadata!$B$2:$Z$451,20,FALSE)</f>
        <v>global average</v>
      </c>
      <c r="X480" t="str">
        <f>VLOOKUP($D480,metadata!$B$2:$Z$451,21,FALSE)</f>
        <v/>
      </c>
      <c r="Y480">
        <f>VLOOKUP($D480,metadata!$B$2:$Z$451,22,FALSE)</f>
        <v>6</v>
      </c>
      <c r="Z480" t="str">
        <f>VLOOKUP($D480,metadata!$B$2:$Z$451,23,FALSE)</f>
        <v/>
      </c>
      <c r="AA480" t="str">
        <f>VLOOKUP($D480,metadata!$B$2:$Z$451,24,FALSE)</f>
        <v/>
      </c>
      <c r="AB480" t="str">
        <f>VLOOKUP($D480,metadata!$B$2:$Z$451,25,FALSE)</f>
        <v/>
      </c>
      <c r="AC480">
        <v>12.016806722688999</v>
      </c>
      <c r="AD480">
        <v>-0.89673453273925896</v>
      </c>
      <c r="AF480" t="str">
        <f t="shared" si="15"/>
        <v>NA</v>
      </c>
    </row>
    <row r="481" spans="3:32" x14ac:dyDescent="0.3">
      <c r="C481">
        <v>480</v>
      </c>
      <c r="D481" s="4" t="str">
        <f t="shared" si="14"/>
        <v>6-MY</v>
      </c>
      <c r="E481" t="str">
        <f>VLOOKUP($D481,metadata!$B$2:$S$451,2,FALSE)</f>
        <v>KIMURA, MT</v>
      </c>
      <c r="F481" t="str">
        <f>VLOOKUP($D481,metadata!$B$2:$S$451,3,FALSE)</f>
        <v>Geographic variation of reproductive diapause in the Drosophila auraria complex (Diptera: Drosophilidae)</v>
      </c>
      <c r="G481" t="str">
        <f>VLOOKUP($D481,metadata!$B$2:$S$451,4,FALSE)</f>
        <v>10.1111/j.1365-3032.1984.tb00784.x</v>
      </c>
      <c r="H481" t="str">
        <f>VLOOKUP($D481,metadata!$B$2:$S$451,5,FALSE)</f>
        <v>y</v>
      </c>
      <c r="I481" t="str">
        <f>VLOOKUP($D481,metadata!$B$2:$S$451,6,FALSE)</f>
        <v>a</v>
      </c>
      <c r="J481" t="str">
        <f>VLOOKUP($D481,metadata!$B$2:$S$451,7,FALSE)</f>
        <v>i</v>
      </c>
      <c r="K481">
        <f>VLOOKUP($D481,metadata!$B$2:$S$451,8,FALSE)</f>
        <v>10</v>
      </c>
      <c r="L481">
        <f>VLOOKUP($D481,metadata!$B$2:$S$451,9,FALSE)</f>
        <v>7</v>
      </c>
      <c r="M481" t="str">
        <f>VLOOKUP($D481,metadata!$B$2:$S$451,10,FALSE)</f>
        <v>n</v>
      </c>
      <c r="N481" t="str">
        <f>VLOOKUP($D481,metadata!$B$2:$S$451,11,FALSE)</f>
        <v>Drosophila auraria</v>
      </c>
      <c r="O481" t="str">
        <f>VLOOKUP($D481,metadata!$B$2:$S$451,12,FALSE)</f>
        <v>diptera</v>
      </c>
      <c r="P481" t="str">
        <f>VLOOKUP($D481,metadata!$B$2:$S$451,13,FALSE)</f>
        <v>MY</v>
      </c>
      <c r="Q481" t="str">
        <f>VLOOKUP($D481,metadata!$B$2:$S$451,14,FALSE)</f>
        <v>31.916667,</v>
      </c>
      <c r="R481">
        <f>VLOOKUP($D481,metadata!$B$2:$S$451,15,FALSE)</f>
        <v>131.41666699999999</v>
      </c>
      <c r="S481">
        <f>VLOOKUP($D481,metadata!$B$2:$S$451,16,FALSE)</f>
        <v>0.1</v>
      </c>
      <c r="T481" t="str">
        <f>VLOOKUP($D481,metadata!$B$2:$S$451,17,FALSE)</f>
        <v/>
      </c>
      <c r="U481" t="str">
        <f>VLOOKUP($D481,metadata!$B$2:$S$451,18,FALSE)</f>
        <v/>
      </c>
      <c r="V481">
        <f>VLOOKUP($D481,metadata!$B$2:$Z$451,19,FALSE)</f>
        <v>110</v>
      </c>
      <c r="W481" t="str">
        <f>VLOOKUP($D481,metadata!$B$2:$Z$451,20,FALSE)</f>
        <v>global average</v>
      </c>
      <c r="X481" t="str">
        <f>VLOOKUP($D481,metadata!$B$2:$Z$451,21,FALSE)</f>
        <v/>
      </c>
      <c r="Y481">
        <f>VLOOKUP($D481,metadata!$B$2:$Z$451,22,FALSE)</f>
        <v>6</v>
      </c>
      <c r="Z481" t="str">
        <f>VLOOKUP($D481,metadata!$B$2:$Z$451,23,FALSE)</f>
        <v/>
      </c>
      <c r="AA481" t="str">
        <f>VLOOKUP($D481,metadata!$B$2:$Z$451,24,FALSE)</f>
        <v/>
      </c>
      <c r="AB481" t="str">
        <f>VLOOKUP($D481,metadata!$B$2:$Z$451,25,FALSE)</f>
        <v/>
      </c>
      <c r="AC481">
        <v>11.4621848739495</v>
      </c>
      <c r="AD481">
        <v>2.5210084033613498</v>
      </c>
      <c r="AF481" t="str">
        <f t="shared" si="15"/>
        <v>NA</v>
      </c>
    </row>
    <row r="482" spans="3:32" x14ac:dyDescent="0.3">
      <c r="C482">
        <v>481</v>
      </c>
      <c r="D482" s="4" t="str">
        <f t="shared" si="14"/>
        <v>6-MY</v>
      </c>
      <c r="E482" t="str">
        <f>VLOOKUP($D482,metadata!$B$2:$S$451,2,FALSE)</f>
        <v>KIMURA, MT</v>
      </c>
      <c r="F482" t="str">
        <f>VLOOKUP($D482,metadata!$B$2:$S$451,3,FALSE)</f>
        <v>Geographic variation of reproductive diapause in the Drosophila auraria complex (Diptera: Drosophilidae)</v>
      </c>
      <c r="G482" t="str">
        <f>VLOOKUP($D482,metadata!$B$2:$S$451,4,FALSE)</f>
        <v>10.1111/j.1365-3032.1984.tb00784.x</v>
      </c>
      <c r="H482" t="str">
        <f>VLOOKUP($D482,metadata!$B$2:$S$451,5,FALSE)</f>
        <v>y</v>
      </c>
      <c r="I482" t="str">
        <f>VLOOKUP($D482,metadata!$B$2:$S$451,6,FALSE)</f>
        <v>a</v>
      </c>
      <c r="J482" t="str">
        <f>VLOOKUP($D482,metadata!$B$2:$S$451,7,FALSE)</f>
        <v>i</v>
      </c>
      <c r="K482">
        <f>VLOOKUP($D482,metadata!$B$2:$S$451,8,FALSE)</f>
        <v>10</v>
      </c>
      <c r="L482">
        <f>VLOOKUP($D482,metadata!$B$2:$S$451,9,FALSE)</f>
        <v>7</v>
      </c>
      <c r="M482" t="str">
        <f>VLOOKUP($D482,metadata!$B$2:$S$451,10,FALSE)</f>
        <v>n</v>
      </c>
      <c r="N482" t="str">
        <f>VLOOKUP($D482,metadata!$B$2:$S$451,11,FALSE)</f>
        <v>Drosophila auraria</v>
      </c>
      <c r="O482" t="str">
        <f>VLOOKUP($D482,metadata!$B$2:$S$451,12,FALSE)</f>
        <v>diptera</v>
      </c>
      <c r="P482" t="str">
        <f>VLOOKUP($D482,metadata!$B$2:$S$451,13,FALSE)</f>
        <v>MY</v>
      </c>
      <c r="Q482" t="str">
        <f>VLOOKUP($D482,metadata!$B$2:$S$451,14,FALSE)</f>
        <v>31.916667,</v>
      </c>
      <c r="R482">
        <f>VLOOKUP($D482,metadata!$B$2:$S$451,15,FALSE)</f>
        <v>131.41666699999999</v>
      </c>
      <c r="S482">
        <f>VLOOKUP($D482,metadata!$B$2:$S$451,16,FALSE)</f>
        <v>0.1</v>
      </c>
      <c r="T482" t="str">
        <f>VLOOKUP($D482,metadata!$B$2:$S$451,17,FALSE)</f>
        <v/>
      </c>
      <c r="U482" t="str">
        <f>VLOOKUP($D482,metadata!$B$2:$S$451,18,FALSE)</f>
        <v/>
      </c>
      <c r="V482">
        <f>VLOOKUP($D482,metadata!$B$2:$Z$451,19,FALSE)</f>
        <v>110</v>
      </c>
      <c r="W482" t="str">
        <f>VLOOKUP($D482,metadata!$B$2:$Z$451,20,FALSE)</f>
        <v>global average</v>
      </c>
      <c r="X482" t="str">
        <f>VLOOKUP($D482,metadata!$B$2:$Z$451,21,FALSE)</f>
        <v/>
      </c>
      <c r="Y482">
        <f>VLOOKUP($D482,metadata!$B$2:$Z$451,22,FALSE)</f>
        <v>6</v>
      </c>
      <c r="Z482" t="str">
        <f>VLOOKUP($D482,metadata!$B$2:$Z$451,23,FALSE)</f>
        <v/>
      </c>
      <c r="AA482" t="str">
        <f>VLOOKUP($D482,metadata!$B$2:$Z$451,24,FALSE)</f>
        <v/>
      </c>
      <c r="AB482" t="str">
        <f>VLOOKUP($D482,metadata!$B$2:$Z$451,25,FALSE)</f>
        <v/>
      </c>
      <c r="AC482">
        <v>9.9831932773109209</v>
      </c>
      <c r="AD482">
        <v>29.867651758689998</v>
      </c>
      <c r="AF482" t="str">
        <f t="shared" si="15"/>
        <v>NA</v>
      </c>
    </row>
    <row r="483" spans="3:32" x14ac:dyDescent="0.3">
      <c r="C483">
        <v>482</v>
      </c>
      <c r="D483" s="4" t="str">
        <f t="shared" si="14"/>
        <v>6-ON</v>
      </c>
      <c r="E483" t="str">
        <f>VLOOKUP($D483,metadata!$B$2:$S$451,2,FALSE)</f>
        <v>KIMURA, MT</v>
      </c>
      <c r="F483" t="str">
        <f>VLOOKUP($D483,metadata!$B$2:$S$451,3,FALSE)</f>
        <v>Geographic variation of reproductive diapause in the Drosophila auraria complex (Diptera: Drosophilidae)</v>
      </c>
      <c r="G483" t="str">
        <f>VLOOKUP($D483,metadata!$B$2:$S$451,4,FALSE)</f>
        <v>10.1111/j.1365-3032.1984.tb00784.x</v>
      </c>
      <c r="H483" t="str">
        <f>VLOOKUP($D483,metadata!$B$2:$S$451,5,FALSE)</f>
        <v>y</v>
      </c>
      <c r="I483" t="str">
        <f>VLOOKUP($D483,metadata!$B$2:$S$451,6,FALSE)</f>
        <v>a</v>
      </c>
      <c r="J483" t="str">
        <f>VLOOKUP($D483,metadata!$B$2:$S$451,7,FALSE)</f>
        <v>i</v>
      </c>
      <c r="K483">
        <f>VLOOKUP($D483,metadata!$B$2:$S$451,8,FALSE)</f>
        <v>10</v>
      </c>
      <c r="L483">
        <f>VLOOKUP($D483,metadata!$B$2:$S$451,9,FALSE)</f>
        <v>7</v>
      </c>
      <c r="M483" t="str">
        <f>VLOOKUP($D483,metadata!$B$2:$S$451,10,FALSE)</f>
        <v>n</v>
      </c>
      <c r="N483" t="str">
        <f>VLOOKUP($D483,metadata!$B$2:$S$451,11,FALSE)</f>
        <v>Drosophila auraria</v>
      </c>
      <c r="O483" t="str">
        <f>VLOOKUP($D483,metadata!$B$2:$S$451,12,FALSE)</f>
        <v>diptera</v>
      </c>
      <c r="P483" t="str">
        <f>VLOOKUP($D483,metadata!$B$2:$S$451,13,FALSE)</f>
        <v>ON</v>
      </c>
      <c r="Q483">
        <f>VLOOKUP($D483,metadata!$B$2:$S$451,14,FALSE)</f>
        <v>41.972000000000001</v>
      </c>
      <c r="R483">
        <f>VLOOKUP($D483,metadata!$B$2:$S$451,15,FALSE)</f>
        <v>140.66909999999999</v>
      </c>
      <c r="S483">
        <f>VLOOKUP($D483,metadata!$B$2:$S$451,16,FALSE)</f>
        <v>0.1</v>
      </c>
      <c r="T483" t="str">
        <f>VLOOKUP($D483,metadata!$B$2:$S$451,17,FALSE)</f>
        <v/>
      </c>
      <c r="U483" t="str">
        <f>VLOOKUP($D483,metadata!$B$2:$S$451,18,FALSE)</f>
        <v/>
      </c>
      <c r="V483">
        <f>VLOOKUP($D483,metadata!$B$2:$Z$451,19,FALSE)</f>
        <v>110</v>
      </c>
      <c r="W483" t="str">
        <f>VLOOKUP($D483,metadata!$B$2:$Z$451,20,FALSE)</f>
        <v>global average</v>
      </c>
      <c r="X483" t="str">
        <f>VLOOKUP($D483,metadata!$B$2:$Z$451,21,FALSE)</f>
        <v/>
      </c>
      <c r="Y483">
        <f>VLOOKUP($D483,metadata!$B$2:$Z$451,22,FALSE)</f>
        <v>6</v>
      </c>
      <c r="Z483" t="str">
        <f>VLOOKUP($D483,metadata!$B$2:$Z$451,23,FALSE)</f>
        <v/>
      </c>
      <c r="AA483" t="str">
        <f>VLOOKUP($D483,metadata!$B$2:$Z$451,24,FALSE)</f>
        <v/>
      </c>
      <c r="AB483" t="str">
        <f>VLOOKUP($D483,metadata!$B$2:$Z$451,25,FALSE)</f>
        <v/>
      </c>
      <c r="AC483">
        <v>15.983286908077901</v>
      </c>
      <c r="AD483">
        <v>2.5806451612903198</v>
      </c>
      <c r="AF483" t="str">
        <f t="shared" si="15"/>
        <v>NA</v>
      </c>
    </row>
    <row r="484" spans="3:32" x14ac:dyDescent="0.3">
      <c r="C484">
        <v>483</v>
      </c>
      <c r="D484" s="4" t="str">
        <f t="shared" si="14"/>
        <v>6-ON</v>
      </c>
      <c r="E484" t="str">
        <f>VLOOKUP($D484,metadata!$B$2:$S$451,2,FALSE)</f>
        <v>KIMURA, MT</v>
      </c>
      <c r="F484" t="str">
        <f>VLOOKUP($D484,metadata!$B$2:$S$451,3,FALSE)</f>
        <v>Geographic variation of reproductive diapause in the Drosophila auraria complex (Diptera: Drosophilidae)</v>
      </c>
      <c r="G484" t="str">
        <f>VLOOKUP($D484,metadata!$B$2:$S$451,4,FALSE)</f>
        <v>10.1111/j.1365-3032.1984.tb00784.x</v>
      </c>
      <c r="H484" t="str">
        <f>VLOOKUP($D484,metadata!$B$2:$S$451,5,FALSE)</f>
        <v>y</v>
      </c>
      <c r="I484" t="str">
        <f>VLOOKUP($D484,metadata!$B$2:$S$451,6,FALSE)</f>
        <v>a</v>
      </c>
      <c r="J484" t="str">
        <f>VLOOKUP($D484,metadata!$B$2:$S$451,7,FALSE)</f>
        <v>i</v>
      </c>
      <c r="K484">
        <f>VLOOKUP($D484,metadata!$B$2:$S$451,8,FALSE)</f>
        <v>10</v>
      </c>
      <c r="L484">
        <f>VLOOKUP($D484,metadata!$B$2:$S$451,9,FALSE)</f>
        <v>7</v>
      </c>
      <c r="M484" t="str">
        <f>VLOOKUP($D484,metadata!$B$2:$S$451,10,FALSE)</f>
        <v>n</v>
      </c>
      <c r="N484" t="str">
        <f>VLOOKUP($D484,metadata!$B$2:$S$451,11,FALSE)</f>
        <v>Drosophila auraria</v>
      </c>
      <c r="O484" t="str">
        <f>VLOOKUP($D484,metadata!$B$2:$S$451,12,FALSE)</f>
        <v>diptera</v>
      </c>
      <c r="P484" t="str">
        <f>VLOOKUP($D484,metadata!$B$2:$S$451,13,FALSE)</f>
        <v>ON</v>
      </c>
      <c r="Q484">
        <f>VLOOKUP($D484,metadata!$B$2:$S$451,14,FALSE)</f>
        <v>41.972000000000001</v>
      </c>
      <c r="R484">
        <f>VLOOKUP($D484,metadata!$B$2:$S$451,15,FALSE)</f>
        <v>140.66909999999999</v>
      </c>
      <c r="S484">
        <f>VLOOKUP($D484,metadata!$B$2:$S$451,16,FALSE)</f>
        <v>0.1</v>
      </c>
      <c r="T484" t="str">
        <f>VLOOKUP($D484,metadata!$B$2:$S$451,17,FALSE)</f>
        <v/>
      </c>
      <c r="U484" t="str">
        <f>VLOOKUP($D484,metadata!$B$2:$S$451,18,FALSE)</f>
        <v/>
      </c>
      <c r="V484">
        <f>VLOOKUP($D484,metadata!$B$2:$Z$451,19,FALSE)</f>
        <v>110</v>
      </c>
      <c r="W484" t="str">
        <f>VLOOKUP($D484,metadata!$B$2:$Z$451,20,FALSE)</f>
        <v>global average</v>
      </c>
      <c r="X484" t="str">
        <f>VLOOKUP($D484,metadata!$B$2:$Z$451,21,FALSE)</f>
        <v/>
      </c>
      <c r="Y484">
        <f>VLOOKUP($D484,metadata!$B$2:$Z$451,22,FALSE)</f>
        <v>6</v>
      </c>
      <c r="Z484" t="str">
        <f>VLOOKUP($D484,metadata!$B$2:$Z$451,23,FALSE)</f>
        <v/>
      </c>
      <c r="AA484" t="str">
        <f>VLOOKUP($D484,metadata!$B$2:$Z$451,24,FALSE)</f>
        <v/>
      </c>
      <c r="AB484" t="str">
        <f>VLOOKUP($D484,metadata!$B$2:$Z$451,25,FALSE)</f>
        <v/>
      </c>
      <c r="AC484">
        <v>13.9944289693593</v>
      </c>
      <c r="AD484">
        <v>1.61290322580646</v>
      </c>
      <c r="AF484" t="str">
        <f t="shared" si="15"/>
        <v>NA</v>
      </c>
    </row>
    <row r="485" spans="3:32" x14ac:dyDescent="0.3">
      <c r="C485">
        <v>484</v>
      </c>
      <c r="D485" s="4" t="str">
        <f t="shared" si="14"/>
        <v>6-ON</v>
      </c>
      <c r="E485" t="str">
        <f>VLOOKUP($D485,metadata!$B$2:$S$451,2,FALSE)</f>
        <v>KIMURA, MT</v>
      </c>
      <c r="F485" t="str">
        <f>VLOOKUP($D485,metadata!$B$2:$S$451,3,FALSE)</f>
        <v>Geographic variation of reproductive diapause in the Drosophila auraria complex (Diptera: Drosophilidae)</v>
      </c>
      <c r="G485" t="str">
        <f>VLOOKUP($D485,metadata!$B$2:$S$451,4,FALSE)</f>
        <v>10.1111/j.1365-3032.1984.tb00784.x</v>
      </c>
      <c r="H485" t="str">
        <f>VLOOKUP($D485,metadata!$B$2:$S$451,5,FALSE)</f>
        <v>y</v>
      </c>
      <c r="I485" t="str">
        <f>VLOOKUP($D485,metadata!$B$2:$S$451,6,FALSE)</f>
        <v>a</v>
      </c>
      <c r="J485" t="str">
        <f>VLOOKUP($D485,metadata!$B$2:$S$451,7,FALSE)</f>
        <v>i</v>
      </c>
      <c r="K485">
        <f>VLOOKUP($D485,metadata!$B$2:$S$451,8,FALSE)</f>
        <v>10</v>
      </c>
      <c r="L485">
        <f>VLOOKUP($D485,metadata!$B$2:$S$451,9,FALSE)</f>
        <v>7</v>
      </c>
      <c r="M485" t="str">
        <f>VLOOKUP($D485,metadata!$B$2:$S$451,10,FALSE)</f>
        <v>n</v>
      </c>
      <c r="N485" t="str">
        <f>VLOOKUP($D485,metadata!$B$2:$S$451,11,FALSE)</f>
        <v>Drosophila auraria</v>
      </c>
      <c r="O485" t="str">
        <f>VLOOKUP($D485,metadata!$B$2:$S$451,12,FALSE)</f>
        <v>diptera</v>
      </c>
      <c r="P485" t="str">
        <f>VLOOKUP($D485,metadata!$B$2:$S$451,13,FALSE)</f>
        <v>ON</v>
      </c>
      <c r="Q485">
        <f>VLOOKUP($D485,metadata!$B$2:$S$451,14,FALSE)</f>
        <v>41.972000000000001</v>
      </c>
      <c r="R485">
        <f>VLOOKUP($D485,metadata!$B$2:$S$451,15,FALSE)</f>
        <v>140.66909999999999</v>
      </c>
      <c r="S485">
        <f>VLOOKUP($D485,metadata!$B$2:$S$451,16,FALSE)</f>
        <v>0.1</v>
      </c>
      <c r="T485" t="str">
        <f>VLOOKUP($D485,metadata!$B$2:$S$451,17,FALSE)</f>
        <v/>
      </c>
      <c r="U485" t="str">
        <f>VLOOKUP($D485,metadata!$B$2:$S$451,18,FALSE)</f>
        <v/>
      </c>
      <c r="V485">
        <f>VLOOKUP($D485,metadata!$B$2:$Z$451,19,FALSE)</f>
        <v>110</v>
      </c>
      <c r="W485" t="str">
        <f>VLOOKUP($D485,metadata!$B$2:$Z$451,20,FALSE)</f>
        <v>global average</v>
      </c>
      <c r="X485" t="str">
        <f>VLOOKUP($D485,metadata!$B$2:$Z$451,21,FALSE)</f>
        <v/>
      </c>
      <c r="Y485">
        <f>VLOOKUP($D485,metadata!$B$2:$Z$451,22,FALSE)</f>
        <v>6</v>
      </c>
      <c r="Z485" t="str">
        <f>VLOOKUP($D485,metadata!$B$2:$Z$451,23,FALSE)</f>
        <v/>
      </c>
      <c r="AA485" t="str">
        <f>VLOOKUP($D485,metadata!$B$2:$Z$451,24,FALSE)</f>
        <v/>
      </c>
      <c r="AB485" t="str">
        <f>VLOOKUP($D485,metadata!$B$2:$Z$451,25,FALSE)</f>
        <v/>
      </c>
      <c r="AC485">
        <v>13.493036211699099</v>
      </c>
      <c r="AD485">
        <v>11.2903225806451</v>
      </c>
      <c r="AF485" t="str">
        <f t="shared" si="15"/>
        <v>NA</v>
      </c>
    </row>
    <row r="486" spans="3:32" x14ac:dyDescent="0.3">
      <c r="C486">
        <v>485</v>
      </c>
      <c r="D486" s="4" t="str">
        <f t="shared" si="14"/>
        <v>6-ON</v>
      </c>
      <c r="E486" t="str">
        <f>VLOOKUP($D486,metadata!$B$2:$S$451,2,FALSE)</f>
        <v>KIMURA, MT</v>
      </c>
      <c r="F486" t="str">
        <f>VLOOKUP($D486,metadata!$B$2:$S$451,3,FALSE)</f>
        <v>Geographic variation of reproductive diapause in the Drosophila auraria complex (Diptera: Drosophilidae)</v>
      </c>
      <c r="G486" t="str">
        <f>VLOOKUP($D486,metadata!$B$2:$S$451,4,FALSE)</f>
        <v>10.1111/j.1365-3032.1984.tb00784.x</v>
      </c>
      <c r="H486" t="str">
        <f>VLOOKUP($D486,metadata!$B$2:$S$451,5,FALSE)</f>
        <v>y</v>
      </c>
      <c r="I486" t="str">
        <f>VLOOKUP($D486,metadata!$B$2:$S$451,6,FALSE)</f>
        <v>a</v>
      </c>
      <c r="J486" t="str">
        <f>VLOOKUP($D486,metadata!$B$2:$S$451,7,FALSE)</f>
        <v>i</v>
      </c>
      <c r="K486">
        <f>VLOOKUP($D486,metadata!$B$2:$S$451,8,FALSE)</f>
        <v>10</v>
      </c>
      <c r="L486">
        <f>VLOOKUP($D486,metadata!$B$2:$S$451,9,FALSE)</f>
        <v>7</v>
      </c>
      <c r="M486" t="str">
        <f>VLOOKUP($D486,metadata!$B$2:$S$451,10,FALSE)</f>
        <v>n</v>
      </c>
      <c r="N486" t="str">
        <f>VLOOKUP($D486,metadata!$B$2:$S$451,11,FALSE)</f>
        <v>Drosophila auraria</v>
      </c>
      <c r="O486" t="str">
        <f>VLOOKUP($D486,metadata!$B$2:$S$451,12,FALSE)</f>
        <v>diptera</v>
      </c>
      <c r="P486" t="str">
        <f>VLOOKUP($D486,metadata!$B$2:$S$451,13,FALSE)</f>
        <v>ON</v>
      </c>
      <c r="Q486">
        <f>VLOOKUP($D486,metadata!$B$2:$S$451,14,FALSE)</f>
        <v>41.972000000000001</v>
      </c>
      <c r="R486">
        <f>VLOOKUP($D486,metadata!$B$2:$S$451,15,FALSE)</f>
        <v>140.66909999999999</v>
      </c>
      <c r="S486">
        <f>VLOOKUP($D486,metadata!$B$2:$S$451,16,FALSE)</f>
        <v>0.1</v>
      </c>
      <c r="T486" t="str">
        <f>VLOOKUP($D486,metadata!$B$2:$S$451,17,FALSE)</f>
        <v/>
      </c>
      <c r="U486" t="str">
        <f>VLOOKUP($D486,metadata!$B$2:$S$451,18,FALSE)</f>
        <v/>
      </c>
      <c r="V486">
        <f>VLOOKUP($D486,metadata!$B$2:$Z$451,19,FALSE)</f>
        <v>110</v>
      </c>
      <c r="W486" t="str">
        <f>VLOOKUP($D486,metadata!$B$2:$Z$451,20,FALSE)</f>
        <v>global average</v>
      </c>
      <c r="X486" t="str">
        <f>VLOOKUP($D486,metadata!$B$2:$Z$451,21,FALSE)</f>
        <v/>
      </c>
      <c r="Y486">
        <f>VLOOKUP($D486,metadata!$B$2:$Z$451,22,FALSE)</f>
        <v>6</v>
      </c>
      <c r="Z486" t="str">
        <f>VLOOKUP($D486,metadata!$B$2:$Z$451,23,FALSE)</f>
        <v/>
      </c>
      <c r="AA486" t="str">
        <f>VLOOKUP($D486,metadata!$B$2:$Z$451,24,FALSE)</f>
        <v/>
      </c>
      <c r="AB486" t="str">
        <f>VLOOKUP($D486,metadata!$B$2:$Z$451,25,FALSE)</f>
        <v/>
      </c>
      <c r="AC486">
        <v>13.025069637883</v>
      </c>
      <c r="AD486">
        <v>18.064516129032199</v>
      </c>
      <c r="AF486" t="str">
        <f t="shared" si="15"/>
        <v>NA</v>
      </c>
    </row>
    <row r="487" spans="3:32" x14ac:dyDescent="0.3">
      <c r="C487">
        <v>486</v>
      </c>
      <c r="D487" s="4" t="str">
        <f t="shared" si="14"/>
        <v>6-ON</v>
      </c>
      <c r="E487" t="str">
        <f>VLOOKUP($D487,metadata!$B$2:$S$451,2,FALSE)</f>
        <v>KIMURA, MT</v>
      </c>
      <c r="F487" t="str">
        <f>VLOOKUP($D487,metadata!$B$2:$S$451,3,FALSE)</f>
        <v>Geographic variation of reproductive diapause in the Drosophila auraria complex (Diptera: Drosophilidae)</v>
      </c>
      <c r="G487" t="str">
        <f>VLOOKUP($D487,metadata!$B$2:$S$451,4,FALSE)</f>
        <v>10.1111/j.1365-3032.1984.tb00784.x</v>
      </c>
      <c r="H487" t="str">
        <f>VLOOKUP($D487,metadata!$B$2:$S$451,5,FALSE)</f>
        <v>y</v>
      </c>
      <c r="I487" t="str">
        <f>VLOOKUP($D487,metadata!$B$2:$S$451,6,FALSE)</f>
        <v>a</v>
      </c>
      <c r="J487" t="str">
        <f>VLOOKUP($D487,metadata!$B$2:$S$451,7,FALSE)</f>
        <v>i</v>
      </c>
      <c r="K487">
        <f>VLOOKUP($D487,metadata!$B$2:$S$451,8,FALSE)</f>
        <v>10</v>
      </c>
      <c r="L487">
        <f>VLOOKUP($D487,metadata!$B$2:$S$451,9,FALSE)</f>
        <v>7</v>
      </c>
      <c r="M487" t="str">
        <f>VLOOKUP($D487,metadata!$B$2:$S$451,10,FALSE)</f>
        <v>n</v>
      </c>
      <c r="N487" t="str">
        <f>VLOOKUP($D487,metadata!$B$2:$S$451,11,FALSE)</f>
        <v>Drosophila auraria</v>
      </c>
      <c r="O487" t="str">
        <f>VLOOKUP($D487,metadata!$B$2:$S$451,12,FALSE)</f>
        <v>diptera</v>
      </c>
      <c r="P487" t="str">
        <f>VLOOKUP($D487,metadata!$B$2:$S$451,13,FALSE)</f>
        <v>ON</v>
      </c>
      <c r="Q487">
        <f>VLOOKUP($D487,metadata!$B$2:$S$451,14,FALSE)</f>
        <v>41.972000000000001</v>
      </c>
      <c r="R487">
        <f>VLOOKUP($D487,metadata!$B$2:$S$451,15,FALSE)</f>
        <v>140.66909999999999</v>
      </c>
      <c r="S487">
        <f>VLOOKUP($D487,metadata!$B$2:$S$451,16,FALSE)</f>
        <v>0.1</v>
      </c>
      <c r="T487" t="str">
        <f>VLOOKUP($D487,metadata!$B$2:$S$451,17,FALSE)</f>
        <v/>
      </c>
      <c r="U487" t="str">
        <f>VLOOKUP($D487,metadata!$B$2:$S$451,18,FALSE)</f>
        <v/>
      </c>
      <c r="V487">
        <f>VLOOKUP($D487,metadata!$B$2:$Z$451,19,FALSE)</f>
        <v>110</v>
      </c>
      <c r="W487" t="str">
        <f>VLOOKUP($D487,metadata!$B$2:$Z$451,20,FALSE)</f>
        <v>global average</v>
      </c>
      <c r="X487" t="str">
        <f>VLOOKUP($D487,metadata!$B$2:$Z$451,21,FALSE)</f>
        <v/>
      </c>
      <c r="Y487">
        <f>VLOOKUP($D487,metadata!$B$2:$Z$451,22,FALSE)</f>
        <v>6</v>
      </c>
      <c r="Z487" t="str">
        <f>VLOOKUP($D487,metadata!$B$2:$Z$451,23,FALSE)</f>
        <v/>
      </c>
      <c r="AA487" t="str">
        <f>VLOOKUP($D487,metadata!$B$2:$Z$451,24,FALSE)</f>
        <v/>
      </c>
      <c r="AB487" t="str">
        <f>VLOOKUP($D487,metadata!$B$2:$Z$451,25,FALSE)</f>
        <v/>
      </c>
      <c r="AC487">
        <v>12.022284122562599</v>
      </c>
      <c r="AD487">
        <v>97.419354838709594</v>
      </c>
      <c r="AF487" t="str">
        <f t="shared" si="15"/>
        <v>NA</v>
      </c>
    </row>
    <row r="488" spans="3:32" x14ac:dyDescent="0.3">
      <c r="C488">
        <v>487</v>
      </c>
      <c r="D488" s="4" t="str">
        <f t="shared" si="14"/>
        <v>6-ON</v>
      </c>
      <c r="E488" t="str">
        <f>VLOOKUP($D488,metadata!$B$2:$S$451,2,FALSE)</f>
        <v>KIMURA, MT</v>
      </c>
      <c r="F488" t="str">
        <f>VLOOKUP($D488,metadata!$B$2:$S$451,3,FALSE)</f>
        <v>Geographic variation of reproductive diapause in the Drosophila auraria complex (Diptera: Drosophilidae)</v>
      </c>
      <c r="G488" t="str">
        <f>VLOOKUP($D488,metadata!$B$2:$S$451,4,FALSE)</f>
        <v>10.1111/j.1365-3032.1984.tb00784.x</v>
      </c>
      <c r="H488" t="str">
        <f>VLOOKUP($D488,metadata!$B$2:$S$451,5,FALSE)</f>
        <v>y</v>
      </c>
      <c r="I488" t="str">
        <f>VLOOKUP($D488,metadata!$B$2:$S$451,6,FALSE)</f>
        <v>a</v>
      </c>
      <c r="J488" t="str">
        <f>VLOOKUP($D488,metadata!$B$2:$S$451,7,FALSE)</f>
        <v>i</v>
      </c>
      <c r="K488">
        <f>VLOOKUP($D488,metadata!$B$2:$S$451,8,FALSE)</f>
        <v>10</v>
      </c>
      <c r="L488">
        <f>VLOOKUP($D488,metadata!$B$2:$S$451,9,FALSE)</f>
        <v>7</v>
      </c>
      <c r="M488" t="str">
        <f>VLOOKUP($D488,metadata!$B$2:$S$451,10,FALSE)</f>
        <v>n</v>
      </c>
      <c r="N488" t="str">
        <f>VLOOKUP($D488,metadata!$B$2:$S$451,11,FALSE)</f>
        <v>Drosophila auraria</v>
      </c>
      <c r="O488" t="str">
        <f>VLOOKUP($D488,metadata!$B$2:$S$451,12,FALSE)</f>
        <v>diptera</v>
      </c>
      <c r="P488" t="str">
        <f>VLOOKUP($D488,metadata!$B$2:$S$451,13,FALSE)</f>
        <v>ON</v>
      </c>
      <c r="Q488">
        <f>VLOOKUP($D488,metadata!$B$2:$S$451,14,FALSE)</f>
        <v>41.972000000000001</v>
      </c>
      <c r="R488">
        <f>VLOOKUP($D488,metadata!$B$2:$S$451,15,FALSE)</f>
        <v>140.66909999999999</v>
      </c>
      <c r="S488">
        <f>VLOOKUP($D488,metadata!$B$2:$S$451,16,FALSE)</f>
        <v>0.1</v>
      </c>
      <c r="T488" t="str">
        <f>VLOOKUP($D488,metadata!$B$2:$S$451,17,FALSE)</f>
        <v/>
      </c>
      <c r="U488" t="str">
        <f>VLOOKUP($D488,metadata!$B$2:$S$451,18,FALSE)</f>
        <v/>
      </c>
      <c r="V488">
        <f>VLOOKUP($D488,metadata!$B$2:$Z$451,19,FALSE)</f>
        <v>110</v>
      </c>
      <c r="W488" t="str">
        <f>VLOOKUP($D488,metadata!$B$2:$Z$451,20,FALSE)</f>
        <v>global average</v>
      </c>
      <c r="X488" t="str">
        <f>VLOOKUP($D488,metadata!$B$2:$Z$451,21,FALSE)</f>
        <v/>
      </c>
      <c r="Y488">
        <f>VLOOKUP($D488,metadata!$B$2:$Z$451,22,FALSE)</f>
        <v>6</v>
      </c>
      <c r="Z488" t="str">
        <f>VLOOKUP($D488,metadata!$B$2:$Z$451,23,FALSE)</f>
        <v/>
      </c>
      <c r="AA488" t="str">
        <f>VLOOKUP($D488,metadata!$B$2:$Z$451,24,FALSE)</f>
        <v/>
      </c>
      <c r="AB488" t="str">
        <f>VLOOKUP($D488,metadata!$B$2:$Z$451,25,FALSE)</f>
        <v/>
      </c>
      <c r="AC488">
        <v>10.050139275766</v>
      </c>
      <c r="AD488">
        <v>75.483870967741893</v>
      </c>
      <c r="AF488" t="str">
        <f t="shared" si="15"/>
        <v>NA</v>
      </c>
    </row>
    <row r="489" spans="3:32" x14ac:dyDescent="0.3">
      <c r="C489">
        <v>488</v>
      </c>
      <c r="D489" s="4" t="str">
        <f t="shared" si="14"/>
        <v>6-KT</v>
      </c>
      <c r="E489" t="str">
        <f>VLOOKUP($D489,metadata!$B$2:$S$451,2,FALSE)</f>
        <v>KIMURA, MT</v>
      </c>
      <c r="F489" t="str">
        <f>VLOOKUP($D489,metadata!$B$2:$S$451,3,FALSE)</f>
        <v>Geographic variation of reproductive diapause in the Drosophila auraria complex (Diptera: Drosophilidae)</v>
      </c>
      <c r="G489" t="str">
        <f>VLOOKUP($D489,metadata!$B$2:$S$451,4,FALSE)</f>
        <v>10.1111/j.1365-3032.1984.tb00784.x</v>
      </c>
      <c r="H489" t="str">
        <f>VLOOKUP($D489,metadata!$B$2:$S$451,5,FALSE)</f>
        <v>y</v>
      </c>
      <c r="I489" t="str">
        <f>VLOOKUP($D489,metadata!$B$2:$S$451,6,FALSE)</f>
        <v>a</v>
      </c>
      <c r="J489" t="str">
        <f>VLOOKUP($D489,metadata!$B$2:$S$451,7,FALSE)</f>
        <v>i</v>
      </c>
      <c r="K489">
        <f>VLOOKUP($D489,metadata!$B$2:$S$451,8,FALSE)</f>
        <v>10</v>
      </c>
      <c r="L489">
        <f>VLOOKUP($D489,metadata!$B$2:$S$451,9,FALSE)</f>
        <v>4</v>
      </c>
      <c r="M489" t="str">
        <f>VLOOKUP($D489,metadata!$B$2:$S$451,10,FALSE)</f>
        <v>n</v>
      </c>
      <c r="N489" t="str">
        <f>VLOOKUP($D489,metadata!$B$2:$S$451,11,FALSE)</f>
        <v>Drosophila auraria</v>
      </c>
      <c r="O489" t="str">
        <f>VLOOKUP($D489,metadata!$B$2:$S$451,12,FALSE)</f>
        <v>diptera</v>
      </c>
      <c r="P489" t="str">
        <f>VLOOKUP($D489,metadata!$B$2:$S$451,13,FALSE)</f>
        <v>KT</v>
      </c>
      <c r="Q489">
        <f>VLOOKUP($D489,metadata!$B$2:$S$451,14,FALSE)</f>
        <v>39.286749999999998</v>
      </c>
      <c r="R489">
        <f>VLOOKUP($D489,metadata!$B$2:$S$451,15,FALSE)</f>
        <v>141.11322200000001</v>
      </c>
      <c r="S489">
        <f>VLOOKUP($D489,metadata!$B$2:$S$451,16,FALSE)</f>
        <v>0.1</v>
      </c>
      <c r="T489" t="str">
        <f>VLOOKUP($D489,metadata!$B$2:$S$451,17,FALSE)</f>
        <v/>
      </c>
      <c r="U489" t="str">
        <f>VLOOKUP($D489,metadata!$B$2:$S$451,18,FALSE)</f>
        <v/>
      </c>
      <c r="V489">
        <f>VLOOKUP($D489,metadata!$B$2:$Z$451,19,FALSE)</f>
        <v>110</v>
      </c>
      <c r="W489" t="str">
        <f>VLOOKUP($D489,metadata!$B$2:$Z$451,20,FALSE)</f>
        <v>global average</v>
      </c>
      <c r="X489" t="str">
        <f>VLOOKUP($D489,metadata!$B$2:$Z$451,21,FALSE)</f>
        <v/>
      </c>
      <c r="Y489">
        <f>VLOOKUP($D489,metadata!$B$2:$Z$451,22,FALSE)</f>
        <v>6</v>
      </c>
      <c r="Z489" t="str">
        <f>VLOOKUP($D489,metadata!$B$2:$Z$451,23,FALSE)</f>
        <v/>
      </c>
      <c r="AA489" t="str">
        <f>VLOOKUP($D489,metadata!$B$2:$Z$451,24,FALSE)</f>
        <v/>
      </c>
      <c r="AB489" t="str">
        <f>VLOOKUP($D489,metadata!$B$2:$Z$451,25,FALSE)</f>
        <v/>
      </c>
      <c r="AC489">
        <v>15.983286908077901</v>
      </c>
      <c r="AD489">
        <v>2.5806451612903198</v>
      </c>
      <c r="AF489" t="str">
        <f t="shared" si="15"/>
        <v>NA</v>
      </c>
    </row>
    <row r="490" spans="3:32" x14ac:dyDescent="0.3">
      <c r="C490">
        <v>489</v>
      </c>
      <c r="D490" s="4" t="str">
        <f t="shared" si="14"/>
        <v>6-KT</v>
      </c>
      <c r="E490" t="str">
        <f>VLOOKUP($D490,metadata!$B$2:$S$451,2,FALSE)</f>
        <v>KIMURA, MT</v>
      </c>
      <c r="F490" t="str">
        <f>VLOOKUP($D490,metadata!$B$2:$S$451,3,FALSE)</f>
        <v>Geographic variation of reproductive diapause in the Drosophila auraria complex (Diptera: Drosophilidae)</v>
      </c>
      <c r="G490" t="str">
        <f>VLOOKUP($D490,metadata!$B$2:$S$451,4,FALSE)</f>
        <v>10.1111/j.1365-3032.1984.tb00784.x</v>
      </c>
      <c r="H490" t="str">
        <f>VLOOKUP($D490,metadata!$B$2:$S$451,5,FALSE)</f>
        <v>y</v>
      </c>
      <c r="I490" t="str">
        <f>VLOOKUP($D490,metadata!$B$2:$S$451,6,FALSE)</f>
        <v>a</v>
      </c>
      <c r="J490" t="str">
        <f>VLOOKUP($D490,metadata!$B$2:$S$451,7,FALSE)</f>
        <v>i</v>
      </c>
      <c r="K490">
        <f>VLOOKUP($D490,metadata!$B$2:$S$451,8,FALSE)</f>
        <v>10</v>
      </c>
      <c r="L490">
        <f>VLOOKUP($D490,metadata!$B$2:$S$451,9,FALSE)</f>
        <v>4</v>
      </c>
      <c r="M490" t="str">
        <f>VLOOKUP($D490,metadata!$B$2:$S$451,10,FALSE)</f>
        <v>n</v>
      </c>
      <c r="N490" t="str">
        <f>VLOOKUP($D490,metadata!$B$2:$S$451,11,FALSE)</f>
        <v>Drosophila auraria</v>
      </c>
      <c r="O490" t="str">
        <f>VLOOKUP($D490,metadata!$B$2:$S$451,12,FALSE)</f>
        <v>diptera</v>
      </c>
      <c r="P490" t="str">
        <f>VLOOKUP($D490,metadata!$B$2:$S$451,13,FALSE)</f>
        <v>KT</v>
      </c>
      <c r="Q490">
        <f>VLOOKUP($D490,metadata!$B$2:$S$451,14,FALSE)</f>
        <v>39.286749999999998</v>
      </c>
      <c r="R490">
        <f>VLOOKUP($D490,metadata!$B$2:$S$451,15,FALSE)</f>
        <v>141.11322200000001</v>
      </c>
      <c r="S490">
        <f>VLOOKUP($D490,metadata!$B$2:$S$451,16,FALSE)</f>
        <v>0.1</v>
      </c>
      <c r="T490" t="str">
        <f>VLOOKUP($D490,metadata!$B$2:$S$451,17,FALSE)</f>
        <v/>
      </c>
      <c r="U490" t="str">
        <f>VLOOKUP($D490,metadata!$B$2:$S$451,18,FALSE)</f>
        <v/>
      </c>
      <c r="V490">
        <f>VLOOKUP($D490,metadata!$B$2:$Z$451,19,FALSE)</f>
        <v>110</v>
      </c>
      <c r="W490" t="str">
        <f>VLOOKUP($D490,metadata!$B$2:$Z$451,20,FALSE)</f>
        <v>global average</v>
      </c>
      <c r="X490" t="str">
        <f>VLOOKUP($D490,metadata!$B$2:$Z$451,21,FALSE)</f>
        <v/>
      </c>
      <c r="Y490">
        <f>VLOOKUP($D490,metadata!$B$2:$Z$451,22,FALSE)</f>
        <v>6</v>
      </c>
      <c r="Z490" t="str">
        <f>VLOOKUP($D490,metadata!$B$2:$Z$451,23,FALSE)</f>
        <v/>
      </c>
      <c r="AA490" t="str">
        <f>VLOOKUP($D490,metadata!$B$2:$Z$451,24,FALSE)</f>
        <v/>
      </c>
      <c r="AB490" t="str">
        <f>VLOOKUP($D490,metadata!$B$2:$Z$451,25,FALSE)</f>
        <v/>
      </c>
      <c r="AC490">
        <v>13.9944289693593</v>
      </c>
      <c r="AD490">
        <v>1.2903225806451599</v>
      </c>
      <c r="AF490" t="str">
        <f t="shared" si="15"/>
        <v>NA</v>
      </c>
    </row>
    <row r="491" spans="3:32" x14ac:dyDescent="0.3">
      <c r="C491">
        <v>490</v>
      </c>
      <c r="D491" s="4" t="str">
        <f t="shared" si="14"/>
        <v>6-KT</v>
      </c>
      <c r="E491" t="str">
        <f>VLOOKUP($D491,metadata!$B$2:$S$451,2,FALSE)</f>
        <v>KIMURA, MT</v>
      </c>
      <c r="F491" t="str">
        <f>VLOOKUP($D491,metadata!$B$2:$S$451,3,FALSE)</f>
        <v>Geographic variation of reproductive diapause in the Drosophila auraria complex (Diptera: Drosophilidae)</v>
      </c>
      <c r="G491" t="str">
        <f>VLOOKUP($D491,metadata!$B$2:$S$451,4,FALSE)</f>
        <v>10.1111/j.1365-3032.1984.tb00784.x</v>
      </c>
      <c r="H491" t="str">
        <f>VLOOKUP($D491,metadata!$B$2:$S$451,5,FALSE)</f>
        <v>y</v>
      </c>
      <c r="I491" t="str">
        <f>VLOOKUP($D491,metadata!$B$2:$S$451,6,FALSE)</f>
        <v>a</v>
      </c>
      <c r="J491" t="str">
        <f>VLOOKUP($D491,metadata!$B$2:$S$451,7,FALSE)</f>
        <v>i</v>
      </c>
      <c r="K491">
        <f>VLOOKUP($D491,metadata!$B$2:$S$451,8,FALSE)</f>
        <v>10</v>
      </c>
      <c r="L491">
        <f>VLOOKUP($D491,metadata!$B$2:$S$451,9,FALSE)</f>
        <v>4</v>
      </c>
      <c r="M491" t="str">
        <f>VLOOKUP($D491,metadata!$B$2:$S$451,10,FALSE)</f>
        <v>n</v>
      </c>
      <c r="N491" t="str">
        <f>VLOOKUP($D491,metadata!$B$2:$S$451,11,FALSE)</f>
        <v>Drosophila auraria</v>
      </c>
      <c r="O491" t="str">
        <f>VLOOKUP($D491,metadata!$B$2:$S$451,12,FALSE)</f>
        <v>diptera</v>
      </c>
      <c r="P491" t="str">
        <f>VLOOKUP($D491,metadata!$B$2:$S$451,13,FALSE)</f>
        <v>KT</v>
      </c>
      <c r="Q491">
        <f>VLOOKUP($D491,metadata!$B$2:$S$451,14,FALSE)</f>
        <v>39.286749999999998</v>
      </c>
      <c r="R491">
        <f>VLOOKUP($D491,metadata!$B$2:$S$451,15,FALSE)</f>
        <v>141.11322200000001</v>
      </c>
      <c r="S491">
        <f>VLOOKUP($D491,metadata!$B$2:$S$451,16,FALSE)</f>
        <v>0.1</v>
      </c>
      <c r="T491" t="str">
        <f>VLOOKUP($D491,metadata!$B$2:$S$451,17,FALSE)</f>
        <v/>
      </c>
      <c r="U491" t="str">
        <f>VLOOKUP($D491,metadata!$B$2:$S$451,18,FALSE)</f>
        <v/>
      </c>
      <c r="V491">
        <f>VLOOKUP($D491,metadata!$B$2:$Z$451,19,FALSE)</f>
        <v>110</v>
      </c>
      <c r="W491" t="str">
        <f>VLOOKUP($D491,metadata!$B$2:$Z$451,20,FALSE)</f>
        <v>global average</v>
      </c>
      <c r="X491" t="str">
        <f>VLOOKUP($D491,metadata!$B$2:$Z$451,21,FALSE)</f>
        <v/>
      </c>
      <c r="Y491">
        <f>VLOOKUP($D491,metadata!$B$2:$Z$451,22,FALSE)</f>
        <v>6</v>
      </c>
      <c r="Z491" t="str">
        <f>VLOOKUP($D491,metadata!$B$2:$Z$451,23,FALSE)</f>
        <v/>
      </c>
      <c r="AA491" t="str">
        <f>VLOOKUP($D491,metadata!$B$2:$Z$451,24,FALSE)</f>
        <v/>
      </c>
      <c r="AB491" t="str">
        <f>VLOOKUP($D491,metadata!$B$2:$Z$451,25,FALSE)</f>
        <v/>
      </c>
      <c r="AC491">
        <v>11.988857938718599</v>
      </c>
      <c r="AD491">
        <v>54.193548387096698</v>
      </c>
      <c r="AF491" t="str">
        <f t="shared" si="15"/>
        <v>NA</v>
      </c>
    </row>
    <row r="492" spans="3:32" x14ac:dyDescent="0.3">
      <c r="C492">
        <v>491</v>
      </c>
      <c r="D492" s="4" t="str">
        <f t="shared" si="14"/>
        <v>6-KT</v>
      </c>
      <c r="E492" t="str">
        <f>VLOOKUP($D492,metadata!$B$2:$S$451,2,FALSE)</f>
        <v>KIMURA, MT</v>
      </c>
      <c r="F492" t="str">
        <f>VLOOKUP($D492,metadata!$B$2:$S$451,3,FALSE)</f>
        <v>Geographic variation of reproductive diapause in the Drosophila auraria complex (Diptera: Drosophilidae)</v>
      </c>
      <c r="G492" t="str">
        <f>VLOOKUP($D492,metadata!$B$2:$S$451,4,FALSE)</f>
        <v>10.1111/j.1365-3032.1984.tb00784.x</v>
      </c>
      <c r="H492" t="str">
        <f>VLOOKUP($D492,metadata!$B$2:$S$451,5,FALSE)</f>
        <v>y</v>
      </c>
      <c r="I492" t="str">
        <f>VLOOKUP($D492,metadata!$B$2:$S$451,6,FALSE)</f>
        <v>a</v>
      </c>
      <c r="J492" t="str">
        <f>VLOOKUP($D492,metadata!$B$2:$S$451,7,FALSE)</f>
        <v>i</v>
      </c>
      <c r="K492">
        <f>VLOOKUP($D492,metadata!$B$2:$S$451,8,FALSE)</f>
        <v>10</v>
      </c>
      <c r="L492">
        <f>VLOOKUP($D492,metadata!$B$2:$S$451,9,FALSE)</f>
        <v>4</v>
      </c>
      <c r="M492" t="str">
        <f>VLOOKUP($D492,metadata!$B$2:$S$451,10,FALSE)</f>
        <v>n</v>
      </c>
      <c r="N492" t="str">
        <f>VLOOKUP($D492,metadata!$B$2:$S$451,11,FALSE)</f>
        <v>Drosophila auraria</v>
      </c>
      <c r="O492" t="str">
        <f>VLOOKUP($D492,metadata!$B$2:$S$451,12,FALSE)</f>
        <v>diptera</v>
      </c>
      <c r="P492" t="str">
        <f>VLOOKUP($D492,metadata!$B$2:$S$451,13,FALSE)</f>
        <v>KT</v>
      </c>
      <c r="Q492">
        <f>VLOOKUP($D492,metadata!$B$2:$S$451,14,FALSE)</f>
        <v>39.286749999999998</v>
      </c>
      <c r="R492">
        <f>VLOOKUP($D492,metadata!$B$2:$S$451,15,FALSE)</f>
        <v>141.11322200000001</v>
      </c>
      <c r="S492">
        <f>VLOOKUP($D492,metadata!$B$2:$S$451,16,FALSE)</f>
        <v>0.1</v>
      </c>
      <c r="T492" t="str">
        <f>VLOOKUP($D492,metadata!$B$2:$S$451,17,FALSE)</f>
        <v/>
      </c>
      <c r="U492" t="str">
        <f>VLOOKUP($D492,metadata!$B$2:$S$451,18,FALSE)</f>
        <v/>
      </c>
      <c r="V492">
        <f>VLOOKUP($D492,metadata!$B$2:$Z$451,19,FALSE)</f>
        <v>110</v>
      </c>
      <c r="W492" t="str">
        <f>VLOOKUP($D492,metadata!$B$2:$Z$451,20,FALSE)</f>
        <v>global average</v>
      </c>
      <c r="X492" t="str">
        <f>VLOOKUP($D492,metadata!$B$2:$Z$451,21,FALSE)</f>
        <v/>
      </c>
      <c r="Y492">
        <f>VLOOKUP($D492,metadata!$B$2:$Z$451,22,FALSE)</f>
        <v>6</v>
      </c>
      <c r="Z492" t="str">
        <f>VLOOKUP($D492,metadata!$B$2:$Z$451,23,FALSE)</f>
        <v/>
      </c>
      <c r="AA492" t="str">
        <f>VLOOKUP($D492,metadata!$B$2:$Z$451,24,FALSE)</f>
        <v/>
      </c>
      <c r="AB492" t="str">
        <f>VLOOKUP($D492,metadata!$B$2:$Z$451,25,FALSE)</f>
        <v/>
      </c>
      <c r="AC492">
        <v>10.033426183844</v>
      </c>
      <c r="AD492">
        <v>66.129032258064498</v>
      </c>
      <c r="AF492" t="str">
        <f t="shared" si="15"/>
        <v>NA</v>
      </c>
    </row>
    <row r="493" spans="3:32" x14ac:dyDescent="0.3">
      <c r="C493">
        <v>492</v>
      </c>
      <c r="D493" s="4" t="str">
        <f t="shared" si="14"/>
        <v>6-IW</v>
      </c>
      <c r="E493" t="str">
        <f>VLOOKUP($D493,metadata!$B$2:$S$451,2,FALSE)</f>
        <v>KIMURA, MT</v>
      </c>
      <c r="F493" t="str">
        <f>VLOOKUP($D493,metadata!$B$2:$S$451,3,FALSE)</f>
        <v>Geographic variation of reproductive diapause in the Drosophila auraria complex (Diptera: Drosophilidae)</v>
      </c>
      <c r="G493" t="str">
        <f>VLOOKUP($D493,metadata!$B$2:$S$451,4,FALSE)</f>
        <v>10.1111/j.1365-3032.1984.tb00784.x</v>
      </c>
      <c r="H493" t="str">
        <f>VLOOKUP($D493,metadata!$B$2:$S$451,5,FALSE)</f>
        <v>y</v>
      </c>
      <c r="I493" t="str">
        <f>VLOOKUP($D493,metadata!$B$2:$S$451,6,FALSE)</f>
        <v>a</v>
      </c>
      <c r="J493" t="str">
        <f>VLOOKUP($D493,metadata!$B$2:$S$451,7,FALSE)</f>
        <v>i</v>
      </c>
      <c r="K493">
        <f>VLOOKUP($D493,metadata!$B$2:$S$451,8,FALSE)</f>
        <v>10</v>
      </c>
      <c r="L493">
        <f>VLOOKUP($D493,metadata!$B$2:$S$451,9,FALSE)</f>
        <v>8</v>
      </c>
      <c r="M493" t="str">
        <f>VLOOKUP($D493,metadata!$B$2:$S$451,10,FALSE)</f>
        <v>n</v>
      </c>
      <c r="N493" t="str">
        <f>VLOOKUP($D493,metadata!$B$2:$S$451,11,FALSE)</f>
        <v>Drosophila auraria</v>
      </c>
      <c r="O493" t="str">
        <f>VLOOKUP($D493,metadata!$B$2:$S$451,12,FALSE)</f>
        <v>diptera</v>
      </c>
      <c r="P493" t="str">
        <f>VLOOKUP($D493,metadata!$B$2:$S$451,13,FALSE)</f>
        <v>IW</v>
      </c>
      <c r="Q493">
        <f>VLOOKUP($D493,metadata!$B$2:$S$451,14,FALSE)</f>
        <v>38.104278000000001</v>
      </c>
      <c r="R493">
        <f>VLOOKUP($D493,metadata!$B$2:$S$451,15,FALSE)</f>
        <v>140.87016</v>
      </c>
      <c r="S493">
        <f>VLOOKUP($D493,metadata!$B$2:$S$451,16,FALSE)</f>
        <v>0.1</v>
      </c>
      <c r="T493" t="str">
        <f>VLOOKUP($D493,metadata!$B$2:$S$451,17,FALSE)</f>
        <v/>
      </c>
      <c r="U493" t="str">
        <f>VLOOKUP($D493,metadata!$B$2:$S$451,18,FALSE)</f>
        <v/>
      </c>
      <c r="V493">
        <f>VLOOKUP($D493,metadata!$B$2:$Z$451,19,FALSE)</f>
        <v>110</v>
      </c>
      <c r="W493" t="str">
        <f>VLOOKUP($D493,metadata!$B$2:$Z$451,20,FALSE)</f>
        <v>global average</v>
      </c>
      <c r="X493" t="str">
        <f>VLOOKUP($D493,metadata!$B$2:$Z$451,21,FALSE)</f>
        <v/>
      </c>
      <c r="Y493">
        <f>VLOOKUP($D493,metadata!$B$2:$Z$451,22,FALSE)</f>
        <v>6</v>
      </c>
      <c r="Z493" t="str">
        <f>VLOOKUP($D493,metadata!$B$2:$Z$451,23,FALSE)</f>
        <v/>
      </c>
      <c r="AA493" t="str">
        <f>VLOOKUP($D493,metadata!$B$2:$Z$451,24,FALSE)</f>
        <v/>
      </c>
      <c r="AB493" t="str">
        <f>VLOOKUP($D493,metadata!$B$2:$Z$451,25,FALSE)</f>
        <v/>
      </c>
      <c r="AC493">
        <v>15.999999999999901</v>
      </c>
      <c r="AD493">
        <v>2.25806451612902</v>
      </c>
      <c r="AF493" t="str">
        <f t="shared" si="15"/>
        <v>NA</v>
      </c>
    </row>
    <row r="494" spans="3:32" x14ac:dyDescent="0.3">
      <c r="C494">
        <v>493</v>
      </c>
      <c r="D494" s="4" t="str">
        <f t="shared" si="14"/>
        <v>6-IW</v>
      </c>
      <c r="E494" t="str">
        <f>VLOOKUP($D494,metadata!$B$2:$S$451,2,FALSE)</f>
        <v>KIMURA, MT</v>
      </c>
      <c r="F494" t="str">
        <f>VLOOKUP($D494,metadata!$B$2:$S$451,3,FALSE)</f>
        <v>Geographic variation of reproductive diapause in the Drosophila auraria complex (Diptera: Drosophilidae)</v>
      </c>
      <c r="G494" t="str">
        <f>VLOOKUP($D494,metadata!$B$2:$S$451,4,FALSE)</f>
        <v>10.1111/j.1365-3032.1984.tb00784.x</v>
      </c>
      <c r="H494" t="str">
        <f>VLOOKUP($D494,metadata!$B$2:$S$451,5,FALSE)</f>
        <v>y</v>
      </c>
      <c r="I494" t="str">
        <f>VLOOKUP($D494,metadata!$B$2:$S$451,6,FALSE)</f>
        <v>a</v>
      </c>
      <c r="J494" t="str">
        <f>VLOOKUP($D494,metadata!$B$2:$S$451,7,FALSE)</f>
        <v>i</v>
      </c>
      <c r="K494">
        <f>VLOOKUP($D494,metadata!$B$2:$S$451,8,FALSE)</f>
        <v>10</v>
      </c>
      <c r="L494">
        <f>VLOOKUP($D494,metadata!$B$2:$S$451,9,FALSE)</f>
        <v>8</v>
      </c>
      <c r="M494" t="str">
        <f>VLOOKUP($D494,metadata!$B$2:$S$451,10,FALSE)</f>
        <v>n</v>
      </c>
      <c r="N494" t="str">
        <f>VLOOKUP($D494,metadata!$B$2:$S$451,11,FALSE)</f>
        <v>Drosophila auraria</v>
      </c>
      <c r="O494" t="str">
        <f>VLOOKUP($D494,metadata!$B$2:$S$451,12,FALSE)</f>
        <v>diptera</v>
      </c>
      <c r="P494" t="str">
        <f>VLOOKUP($D494,metadata!$B$2:$S$451,13,FALSE)</f>
        <v>IW</v>
      </c>
      <c r="Q494">
        <f>VLOOKUP($D494,metadata!$B$2:$S$451,14,FALSE)</f>
        <v>38.104278000000001</v>
      </c>
      <c r="R494">
        <f>VLOOKUP($D494,metadata!$B$2:$S$451,15,FALSE)</f>
        <v>140.87016</v>
      </c>
      <c r="S494">
        <f>VLOOKUP($D494,metadata!$B$2:$S$451,16,FALSE)</f>
        <v>0.1</v>
      </c>
      <c r="T494" t="str">
        <f>VLOOKUP($D494,metadata!$B$2:$S$451,17,FALSE)</f>
        <v/>
      </c>
      <c r="U494" t="str">
        <f>VLOOKUP($D494,metadata!$B$2:$S$451,18,FALSE)</f>
        <v/>
      </c>
      <c r="V494">
        <f>VLOOKUP($D494,metadata!$B$2:$Z$451,19,FALSE)</f>
        <v>110</v>
      </c>
      <c r="W494" t="str">
        <f>VLOOKUP($D494,metadata!$B$2:$Z$451,20,FALSE)</f>
        <v>global average</v>
      </c>
      <c r="X494" t="str">
        <f>VLOOKUP($D494,metadata!$B$2:$Z$451,21,FALSE)</f>
        <v/>
      </c>
      <c r="Y494">
        <f>VLOOKUP($D494,metadata!$B$2:$Z$451,22,FALSE)</f>
        <v>6</v>
      </c>
      <c r="Z494" t="str">
        <f>VLOOKUP($D494,metadata!$B$2:$Z$451,23,FALSE)</f>
        <v/>
      </c>
      <c r="AA494" t="str">
        <f>VLOOKUP($D494,metadata!$B$2:$Z$451,24,FALSE)</f>
        <v/>
      </c>
      <c r="AB494" t="str">
        <f>VLOOKUP($D494,metadata!$B$2:$Z$451,25,FALSE)</f>
        <v/>
      </c>
      <c r="AC494">
        <v>13.9777158774373</v>
      </c>
      <c r="AD494">
        <v>2.25806451612902</v>
      </c>
      <c r="AF494" t="str">
        <f t="shared" si="15"/>
        <v>NA</v>
      </c>
    </row>
    <row r="495" spans="3:32" x14ac:dyDescent="0.3">
      <c r="C495">
        <v>494</v>
      </c>
      <c r="D495" s="4" t="str">
        <f t="shared" si="14"/>
        <v>6-IW</v>
      </c>
      <c r="E495" t="str">
        <f>VLOOKUP($D495,metadata!$B$2:$S$451,2,FALSE)</f>
        <v>KIMURA, MT</v>
      </c>
      <c r="F495" t="str">
        <f>VLOOKUP($D495,metadata!$B$2:$S$451,3,FALSE)</f>
        <v>Geographic variation of reproductive diapause in the Drosophila auraria complex (Diptera: Drosophilidae)</v>
      </c>
      <c r="G495" t="str">
        <f>VLOOKUP($D495,metadata!$B$2:$S$451,4,FALSE)</f>
        <v>10.1111/j.1365-3032.1984.tb00784.x</v>
      </c>
      <c r="H495" t="str">
        <f>VLOOKUP($D495,metadata!$B$2:$S$451,5,FALSE)</f>
        <v>y</v>
      </c>
      <c r="I495" t="str">
        <f>VLOOKUP($D495,metadata!$B$2:$S$451,6,FALSE)</f>
        <v>a</v>
      </c>
      <c r="J495" t="str">
        <f>VLOOKUP($D495,metadata!$B$2:$S$451,7,FALSE)</f>
        <v>i</v>
      </c>
      <c r="K495">
        <f>VLOOKUP($D495,metadata!$B$2:$S$451,8,FALSE)</f>
        <v>10</v>
      </c>
      <c r="L495">
        <f>VLOOKUP($D495,metadata!$B$2:$S$451,9,FALSE)</f>
        <v>8</v>
      </c>
      <c r="M495" t="str">
        <f>VLOOKUP($D495,metadata!$B$2:$S$451,10,FALSE)</f>
        <v>n</v>
      </c>
      <c r="N495" t="str">
        <f>VLOOKUP($D495,metadata!$B$2:$S$451,11,FALSE)</f>
        <v>Drosophila auraria</v>
      </c>
      <c r="O495" t="str">
        <f>VLOOKUP($D495,metadata!$B$2:$S$451,12,FALSE)</f>
        <v>diptera</v>
      </c>
      <c r="P495" t="str">
        <f>VLOOKUP($D495,metadata!$B$2:$S$451,13,FALSE)</f>
        <v>IW</v>
      </c>
      <c r="Q495">
        <f>VLOOKUP($D495,metadata!$B$2:$S$451,14,FALSE)</f>
        <v>38.104278000000001</v>
      </c>
      <c r="R495">
        <f>VLOOKUP($D495,metadata!$B$2:$S$451,15,FALSE)</f>
        <v>140.87016</v>
      </c>
      <c r="S495">
        <f>VLOOKUP($D495,metadata!$B$2:$S$451,16,FALSE)</f>
        <v>0.1</v>
      </c>
      <c r="T495" t="str">
        <f>VLOOKUP($D495,metadata!$B$2:$S$451,17,FALSE)</f>
        <v/>
      </c>
      <c r="U495" t="str">
        <f>VLOOKUP($D495,metadata!$B$2:$S$451,18,FALSE)</f>
        <v/>
      </c>
      <c r="V495">
        <f>VLOOKUP($D495,metadata!$B$2:$Z$451,19,FALSE)</f>
        <v>110</v>
      </c>
      <c r="W495" t="str">
        <f>VLOOKUP($D495,metadata!$B$2:$Z$451,20,FALSE)</f>
        <v>global average</v>
      </c>
      <c r="X495" t="str">
        <f>VLOOKUP($D495,metadata!$B$2:$Z$451,21,FALSE)</f>
        <v/>
      </c>
      <c r="Y495">
        <f>VLOOKUP($D495,metadata!$B$2:$Z$451,22,FALSE)</f>
        <v>6</v>
      </c>
      <c r="Z495" t="str">
        <f>VLOOKUP($D495,metadata!$B$2:$Z$451,23,FALSE)</f>
        <v/>
      </c>
      <c r="AA495" t="str">
        <f>VLOOKUP($D495,metadata!$B$2:$Z$451,24,FALSE)</f>
        <v/>
      </c>
      <c r="AB495" t="str">
        <f>VLOOKUP($D495,metadata!$B$2:$Z$451,25,FALSE)</f>
        <v/>
      </c>
      <c r="AC495">
        <v>13.493036211699099</v>
      </c>
      <c r="AD495">
        <v>7.74193548387096</v>
      </c>
      <c r="AF495" t="str">
        <f t="shared" si="15"/>
        <v>NA</v>
      </c>
    </row>
    <row r="496" spans="3:32" x14ac:dyDescent="0.3">
      <c r="C496">
        <v>495</v>
      </c>
      <c r="D496" s="4" t="str">
        <f t="shared" si="14"/>
        <v>6-IW</v>
      </c>
      <c r="E496" t="str">
        <f>VLOOKUP($D496,metadata!$B$2:$S$451,2,FALSE)</f>
        <v>KIMURA, MT</v>
      </c>
      <c r="F496" t="str">
        <f>VLOOKUP($D496,metadata!$B$2:$S$451,3,FALSE)</f>
        <v>Geographic variation of reproductive diapause in the Drosophila auraria complex (Diptera: Drosophilidae)</v>
      </c>
      <c r="G496" t="str">
        <f>VLOOKUP($D496,metadata!$B$2:$S$451,4,FALSE)</f>
        <v>10.1111/j.1365-3032.1984.tb00784.x</v>
      </c>
      <c r="H496" t="str">
        <f>VLOOKUP($D496,metadata!$B$2:$S$451,5,FALSE)</f>
        <v>y</v>
      </c>
      <c r="I496" t="str">
        <f>VLOOKUP($D496,metadata!$B$2:$S$451,6,FALSE)</f>
        <v>a</v>
      </c>
      <c r="J496" t="str">
        <f>VLOOKUP($D496,metadata!$B$2:$S$451,7,FALSE)</f>
        <v>i</v>
      </c>
      <c r="K496">
        <f>VLOOKUP($D496,metadata!$B$2:$S$451,8,FALSE)</f>
        <v>10</v>
      </c>
      <c r="L496">
        <f>VLOOKUP($D496,metadata!$B$2:$S$451,9,FALSE)</f>
        <v>8</v>
      </c>
      <c r="M496" t="str">
        <f>VLOOKUP($D496,metadata!$B$2:$S$451,10,FALSE)</f>
        <v>n</v>
      </c>
      <c r="N496" t="str">
        <f>VLOOKUP($D496,metadata!$B$2:$S$451,11,FALSE)</f>
        <v>Drosophila auraria</v>
      </c>
      <c r="O496" t="str">
        <f>VLOOKUP($D496,metadata!$B$2:$S$451,12,FALSE)</f>
        <v>diptera</v>
      </c>
      <c r="P496" t="str">
        <f>VLOOKUP($D496,metadata!$B$2:$S$451,13,FALSE)</f>
        <v>IW</v>
      </c>
      <c r="Q496">
        <f>VLOOKUP($D496,metadata!$B$2:$S$451,14,FALSE)</f>
        <v>38.104278000000001</v>
      </c>
      <c r="R496">
        <f>VLOOKUP($D496,metadata!$B$2:$S$451,15,FALSE)</f>
        <v>140.87016</v>
      </c>
      <c r="S496">
        <f>VLOOKUP($D496,metadata!$B$2:$S$451,16,FALSE)</f>
        <v>0.1</v>
      </c>
      <c r="T496" t="str">
        <f>VLOOKUP($D496,metadata!$B$2:$S$451,17,FALSE)</f>
        <v/>
      </c>
      <c r="U496" t="str">
        <f>VLOOKUP($D496,metadata!$B$2:$S$451,18,FALSE)</f>
        <v/>
      </c>
      <c r="V496">
        <f>VLOOKUP($D496,metadata!$B$2:$Z$451,19,FALSE)</f>
        <v>110</v>
      </c>
      <c r="W496" t="str">
        <f>VLOOKUP($D496,metadata!$B$2:$Z$451,20,FALSE)</f>
        <v>global average</v>
      </c>
      <c r="X496" t="str">
        <f>VLOOKUP($D496,metadata!$B$2:$Z$451,21,FALSE)</f>
        <v/>
      </c>
      <c r="Y496">
        <f>VLOOKUP($D496,metadata!$B$2:$Z$451,22,FALSE)</f>
        <v>6</v>
      </c>
      <c r="Z496" t="str">
        <f>VLOOKUP($D496,metadata!$B$2:$Z$451,23,FALSE)</f>
        <v/>
      </c>
      <c r="AA496" t="str">
        <f>VLOOKUP($D496,metadata!$B$2:$Z$451,24,FALSE)</f>
        <v/>
      </c>
      <c r="AB496" t="str">
        <f>VLOOKUP($D496,metadata!$B$2:$Z$451,25,FALSE)</f>
        <v/>
      </c>
      <c r="AC496">
        <v>12.991643454038901</v>
      </c>
      <c r="AD496">
        <v>2.5806451612903198</v>
      </c>
      <c r="AF496" t="str">
        <f t="shared" si="15"/>
        <v>NA</v>
      </c>
    </row>
    <row r="497" spans="3:32" x14ac:dyDescent="0.3">
      <c r="C497">
        <v>496</v>
      </c>
      <c r="D497" s="4" t="str">
        <f t="shared" si="14"/>
        <v>6-IW</v>
      </c>
      <c r="E497" t="str">
        <f>VLOOKUP($D497,metadata!$B$2:$S$451,2,FALSE)</f>
        <v>KIMURA, MT</v>
      </c>
      <c r="F497" t="str">
        <f>VLOOKUP($D497,metadata!$B$2:$S$451,3,FALSE)</f>
        <v>Geographic variation of reproductive diapause in the Drosophila auraria complex (Diptera: Drosophilidae)</v>
      </c>
      <c r="G497" t="str">
        <f>VLOOKUP($D497,metadata!$B$2:$S$451,4,FALSE)</f>
        <v>10.1111/j.1365-3032.1984.tb00784.x</v>
      </c>
      <c r="H497" t="str">
        <f>VLOOKUP($D497,metadata!$B$2:$S$451,5,FALSE)</f>
        <v>y</v>
      </c>
      <c r="I497" t="str">
        <f>VLOOKUP($D497,metadata!$B$2:$S$451,6,FALSE)</f>
        <v>a</v>
      </c>
      <c r="J497" t="str">
        <f>VLOOKUP($D497,metadata!$B$2:$S$451,7,FALSE)</f>
        <v>i</v>
      </c>
      <c r="K497">
        <f>VLOOKUP($D497,metadata!$B$2:$S$451,8,FALSE)</f>
        <v>10</v>
      </c>
      <c r="L497">
        <f>VLOOKUP($D497,metadata!$B$2:$S$451,9,FALSE)</f>
        <v>8</v>
      </c>
      <c r="M497" t="str">
        <f>VLOOKUP($D497,metadata!$B$2:$S$451,10,FALSE)</f>
        <v>n</v>
      </c>
      <c r="N497" t="str">
        <f>VLOOKUP($D497,metadata!$B$2:$S$451,11,FALSE)</f>
        <v>Drosophila auraria</v>
      </c>
      <c r="O497" t="str">
        <f>VLOOKUP($D497,metadata!$B$2:$S$451,12,FALSE)</f>
        <v>diptera</v>
      </c>
      <c r="P497" t="str">
        <f>VLOOKUP($D497,metadata!$B$2:$S$451,13,FALSE)</f>
        <v>IW</v>
      </c>
      <c r="Q497">
        <f>VLOOKUP($D497,metadata!$B$2:$S$451,14,FALSE)</f>
        <v>38.104278000000001</v>
      </c>
      <c r="R497">
        <f>VLOOKUP($D497,metadata!$B$2:$S$451,15,FALSE)</f>
        <v>140.87016</v>
      </c>
      <c r="S497">
        <f>VLOOKUP($D497,metadata!$B$2:$S$451,16,FALSE)</f>
        <v>0.1</v>
      </c>
      <c r="T497" t="str">
        <f>VLOOKUP($D497,metadata!$B$2:$S$451,17,FALSE)</f>
        <v/>
      </c>
      <c r="U497" t="str">
        <f>VLOOKUP($D497,metadata!$B$2:$S$451,18,FALSE)</f>
        <v/>
      </c>
      <c r="V497">
        <f>VLOOKUP($D497,metadata!$B$2:$Z$451,19,FALSE)</f>
        <v>110</v>
      </c>
      <c r="W497" t="str">
        <f>VLOOKUP($D497,metadata!$B$2:$Z$451,20,FALSE)</f>
        <v>global average</v>
      </c>
      <c r="X497" t="str">
        <f>VLOOKUP($D497,metadata!$B$2:$Z$451,21,FALSE)</f>
        <v/>
      </c>
      <c r="Y497">
        <f>VLOOKUP($D497,metadata!$B$2:$Z$451,22,FALSE)</f>
        <v>6</v>
      </c>
      <c r="Z497" t="str">
        <f>VLOOKUP($D497,metadata!$B$2:$Z$451,23,FALSE)</f>
        <v/>
      </c>
      <c r="AA497" t="str">
        <f>VLOOKUP($D497,metadata!$B$2:$Z$451,24,FALSE)</f>
        <v/>
      </c>
      <c r="AB497" t="str">
        <f>VLOOKUP($D497,metadata!$B$2:$Z$451,25,FALSE)</f>
        <v/>
      </c>
      <c r="AC497">
        <v>12.5069637883008</v>
      </c>
      <c r="AD497">
        <v>14.193548387096699</v>
      </c>
      <c r="AF497" t="str">
        <f t="shared" si="15"/>
        <v>NA</v>
      </c>
    </row>
    <row r="498" spans="3:32" x14ac:dyDescent="0.3">
      <c r="C498">
        <v>497</v>
      </c>
      <c r="D498" s="4" t="str">
        <f t="shared" si="14"/>
        <v>6-IW</v>
      </c>
      <c r="E498" t="str">
        <f>VLOOKUP($D498,metadata!$B$2:$S$451,2,FALSE)</f>
        <v>KIMURA, MT</v>
      </c>
      <c r="F498" t="str">
        <f>VLOOKUP($D498,metadata!$B$2:$S$451,3,FALSE)</f>
        <v>Geographic variation of reproductive diapause in the Drosophila auraria complex (Diptera: Drosophilidae)</v>
      </c>
      <c r="G498" t="str">
        <f>VLOOKUP($D498,metadata!$B$2:$S$451,4,FALSE)</f>
        <v>10.1111/j.1365-3032.1984.tb00784.x</v>
      </c>
      <c r="H498" t="str">
        <f>VLOOKUP($D498,metadata!$B$2:$S$451,5,FALSE)</f>
        <v>y</v>
      </c>
      <c r="I498" t="str">
        <f>VLOOKUP($D498,metadata!$B$2:$S$451,6,FALSE)</f>
        <v>a</v>
      </c>
      <c r="J498" t="str">
        <f>VLOOKUP($D498,metadata!$B$2:$S$451,7,FALSE)</f>
        <v>i</v>
      </c>
      <c r="K498">
        <f>VLOOKUP($D498,metadata!$B$2:$S$451,8,FALSE)</f>
        <v>10</v>
      </c>
      <c r="L498">
        <f>VLOOKUP($D498,metadata!$B$2:$S$451,9,FALSE)</f>
        <v>8</v>
      </c>
      <c r="M498" t="str">
        <f>VLOOKUP($D498,metadata!$B$2:$S$451,10,FALSE)</f>
        <v>n</v>
      </c>
      <c r="N498" t="str">
        <f>VLOOKUP($D498,metadata!$B$2:$S$451,11,FALSE)</f>
        <v>Drosophila auraria</v>
      </c>
      <c r="O498" t="str">
        <f>VLOOKUP($D498,metadata!$B$2:$S$451,12,FALSE)</f>
        <v>diptera</v>
      </c>
      <c r="P498" t="str">
        <f>VLOOKUP($D498,metadata!$B$2:$S$451,13,FALSE)</f>
        <v>IW</v>
      </c>
      <c r="Q498">
        <f>VLOOKUP($D498,metadata!$B$2:$S$451,14,FALSE)</f>
        <v>38.104278000000001</v>
      </c>
      <c r="R498">
        <f>VLOOKUP($D498,metadata!$B$2:$S$451,15,FALSE)</f>
        <v>140.87016</v>
      </c>
      <c r="S498">
        <f>VLOOKUP($D498,metadata!$B$2:$S$451,16,FALSE)</f>
        <v>0.1</v>
      </c>
      <c r="T498" t="str">
        <f>VLOOKUP($D498,metadata!$B$2:$S$451,17,FALSE)</f>
        <v/>
      </c>
      <c r="U498" t="str">
        <f>VLOOKUP($D498,metadata!$B$2:$S$451,18,FALSE)</f>
        <v/>
      </c>
      <c r="V498">
        <f>VLOOKUP($D498,metadata!$B$2:$Z$451,19,FALSE)</f>
        <v>110</v>
      </c>
      <c r="W498" t="str">
        <f>VLOOKUP($D498,metadata!$B$2:$Z$451,20,FALSE)</f>
        <v>global average</v>
      </c>
      <c r="X498" t="str">
        <f>VLOOKUP($D498,metadata!$B$2:$Z$451,21,FALSE)</f>
        <v/>
      </c>
      <c r="Y498">
        <f>VLOOKUP($D498,metadata!$B$2:$Z$451,22,FALSE)</f>
        <v>6</v>
      </c>
      <c r="Z498" t="str">
        <f>VLOOKUP($D498,metadata!$B$2:$Z$451,23,FALSE)</f>
        <v/>
      </c>
      <c r="AA498" t="str">
        <f>VLOOKUP($D498,metadata!$B$2:$Z$451,24,FALSE)</f>
        <v/>
      </c>
      <c r="AB498" t="str">
        <f>VLOOKUP($D498,metadata!$B$2:$Z$451,25,FALSE)</f>
        <v/>
      </c>
      <c r="AC498">
        <v>12.1058495821727</v>
      </c>
      <c r="AD498">
        <v>55.4838709677419</v>
      </c>
      <c r="AF498" t="str">
        <f t="shared" si="15"/>
        <v>NA</v>
      </c>
    </row>
    <row r="499" spans="3:32" x14ac:dyDescent="0.3">
      <c r="C499">
        <v>498</v>
      </c>
      <c r="D499" s="4" t="str">
        <f t="shared" si="14"/>
        <v>6-IW</v>
      </c>
      <c r="E499" t="str">
        <f>VLOOKUP($D499,metadata!$B$2:$S$451,2,FALSE)</f>
        <v>KIMURA, MT</v>
      </c>
      <c r="F499" t="str">
        <f>VLOOKUP($D499,metadata!$B$2:$S$451,3,FALSE)</f>
        <v>Geographic variation of reproductive diapause in the Drosophila auraria complex (Diptera: Drosophilidae)</v>
      </c>
      <c r="G499" t="str">
        <f>VLOOKUP($D499,metadata!$B$2:$S$451,4,FALSE)</f>
        <v>10.1111/j.1365-3032.1984.tb00784.x</v>
      </c>
      <c r="H499" t="str">
        <f>VLOOKUP($D499,metadata!$B$2:$S$451,5,FALSE)</f>
        <v>y</v>
      </c>
      <c r="I499" t="str">
        <f>VLOOKUP($D499,metadata!$B$2:$S$451,6,FALSE)</f>
        <v>a</v>
      </c>
      <c r="J499" t="str">
        <f>VLOOKUP($D499,metadata!$B$2:$S$451,7,FALSE)</f>
        <v>i</v>
      </c>
      <c r="K499">
        <f>VLOOKUP($D499,metadata!$B$2:$S$451,8,FALSE)</f>
        <v>10</v>
      </c>
      <c r="L499">
        <f>VLOOKUP($D499,metadata!$B$2:$S$451,9,FALSE)</f>
        <v>8</v>
      </c>
      <c r="M499" t="str">
        <f>VLOOKUP($D499,metadata!$B$2:$S$451,10,FALSE)</f>
        <v>n</v>
      </c>
      <c r="N499" t="str">
        <f>VLOOKUP($D499,metadata!$B$2:$S$451,11,FALSE)</f>
        <v>Drosophila auraria</v>
      </c>
      <c r="O499" t="str">
        <f>VLOOKUP($D499,metadata!$B$2:$S$451,12,FALSE)</f>
        <v>diptera</v>
      </c>
      <c r="P499" t="str">
        <f>VLOOKUP($D499,metadata!$B$2:$S$451,13,FALSE)</f>
        <v>IW</v>
      </c>
      <c r="Q499">
        <f>VLOOKUP($D499,metadata!$B$2:$S$451,14,FALSE)</f>
        <v>38.104278000000001</v>
      </c>
      <c r="R499">
        <f>VLOOKUP($D499,metadata!$B$2:$S$451,15,FALSE)</f>
        <v>140.87016</v>
      </c>
      <c r="S499">
        <f>VLOOKUP($D499,metadata!$B$2:$S$451,16,FALSE)</f>
        <v>0.1</v>
      </c>
      <c r="T499" t="str">
        <f>VLOOKUP($D499,metadata!$B$2:$S$451,17,FALSE)</f>
        <v/>
      </c>
      <c r="U499" t="str">
        <f>VLOOKUP($D499,metadata!$B$2:$S$451,18,FALSE)</f>
        <v/>
      </c>
      <c r="V499">
        <f>VLOOKUP($D499,metadata!$B$2:$Z$451,19,FALSE)</f>
        <v>110</v>
      </c>
      <c r="W499" t="str">
        <f>VLOOKUP($D499,metadata!$B$2:$Z$451,20,FALSE)</f>
        <v>global average</v>
      </c>
      <c r="X499" t="str">
        <f>VLOOKUP($D499,metadata!$B$2:$Z$451,21,FALSE)</f>
        <v/>
      </c>
      <c r="Y499">
        <f>VLOOKUP($D499,metadata!$B$2:$Z$451,22,FALSE)</f>
        <v>6</v>
      </c>
      <c r="Z499" t="str">
        <f>VLOOKUP($D499,metadata!$B$2:$Z$451,23,FALSE)</f>
        <v/>
      </c>
      <c r="AA499" t="str">
        <f>VLOOKUP($D499,metadata!$B$2:$Z$451,24,FALSE)</f>
        <v/>
      </c>
      <c r="AB499" t="str">
        <f>VLOOKUP($D499,metadata!$B$2:$Z$451,25,FALSE)</f>
        <v/>
      </c>
      <c r="AC499">
        <v>10.033426183844</v>
      </c>
      <c r="AD499">
        <v>69.354838709677395</v>
      </c>
      <c r="AF499" t="str">
        <f t="shared" si="15"/>
        <v>NA</v>
      </c>
    </row>
    <row r="500" spans="3:32" x14ac:dyDescent="0.3">
      <c r="C500">
        <v>499</v>
      </c>
      <c r="D500" s="4" t="str">
        <f t="shared" si="14"/>
        <v>6-TB</v>
      </c>
      <c r="E500" t="str">
        <f>VLOOKUP($D500,metadata!$B$2:$S$451,2,FALSE)</f>
        <v>KIMURA, MT</v>
      </c>
      <c r="F500" t="str">
        <f>VLOOKUP($D500,metadata!$B$2:$S$451,3,FALSE)</f>
        <v>Geographic variation of reproductive diapause in the Drosophila auraria complex (Diptera: Drosophilidae)</v>
      </c>
      <c r="G500" t="str">
        <f>VLOOKUP($D500,metadata!$B$2:$S$451,4,FALSE)</f>
        <v>10.1111/j.1365-3032.1984.tb00784.x</v>
      </c>
      <c r="H500" t="str">
        <f>VLOOKUP($D500,metadata!$B$2:$S$451,5,FALSE)</f>
        <v>y</v>
      </c>
      <c r="I500" t="str">
        <f>VLOOKUP($D500,metadata!$B$2:$S$451,6,FALSE)</f>
        <v>a</v>
      </c>
      <c r="J500" t="str">
        <f>VLOOKUP($D500,metadata!$B$2:$S$451,7,FALSE)</f>
        <v>i</v>
      </c>
      <c r="K500">
        <f>VLOOKUP($D500,metadata!$B$2:$S$451,8,FALSE)</f>
        <v>7</v>
      </c>
      <c r="L500">
        <f>VLOOKUP($D500,metadata!$B$2:$S$451,9,FALSE)</f>
        <v>4</v>
      </c>
      <c r="M500" t="str">
        <f>VLOOKUP($D500,metadata!$B$2:$S$451,10,FALSE)</f>
        <v>n</v>
      </c>
      <c r="N500" t="str">
        <f>VLOOKUP($D500,metadata!$B$2:$S$451,11,FALSE)</f>
        <v>Drosophila triauraria</v>
      </c>
      <c r="O500" t="str">
        <f>VLOOKUP($D500,metadata!$B$2:$S$451,12,FALSE)</f>
        <v>diptera</v>
      </c>
      <c r="P500" t="str">
        <f>VLOOKUP($D500,metadata!$B$2:$S$451,13,FALSE)</f>
        <v>TB</v>
      </c>
      <c r="Q500">
        <f>VLOOKUP($D500,metadata!$B$2:$S$451,14,FALSE)</f>
        <v>36.083472</v>
      </c>
      <c r="R500">
        <f>VLOOKUP($D500,metadata!$B$2:$S$451,15,FALSE)</f>
        <v>140.07644400000001</v>
      </c>
      <c r="S500">
        <f>VLOOKUP($D500,metadata!$B$2:$S$451,16,FALSE)</f>
        <v>0.1</v>
      </c>
      <c r="T500" t="str">
        <f>VLOOKUP($D500,metadata!$B$2:$S$451,17,FALSE)</f>
        <v/>
      </c>
      <c r="U500" t="str">
        <f>VLOOKUP($D500,metadata!$B$2:$S$451,18,FALSE)</f>
        <v/>
      </c>
      <c r="V500">
        <f>VLOOKUP($D500,metadata!$B$2:$Z$451,19,FALSE)</f>
        <v>110</v>
      </c>
      <c r="W500" t="str">
        <f>VLOOKUP($D500,metadata!$B$2:$Z$451,20,FALSE)</f>
        <v>global average</v>
      </c>
      <c r="X500" t="str">
        <f>VLOOKUP($D500,metadata!$B$2:$Z$451,21,FALSE)</f>
        <v/>
      </c>
      <c r="Y500">
        <f>VLOOKUP($D500,metadata!$B$2:$Z$451,22,FALSE)</f>
        <v>6</v>
      </c>
      <c r="Z500" t="str">
        <f>VLOOKUP($D500,metadata!$B$2:$Z$451,23,FALSE)</f>
        <v/>
      </c>
      <c r="AA500" t="str">
        <f>VLOOKUP($D500,metadata!$B$2:$Z$451,24,FALSE)</f>
        <v/>
      </c>
      <c r="AB500" t="str">
        <f>VLOOKUP($D500,metadata!$B$2:$Z$451,25,FALSE)</f>
        <v/>
      </c>
      <c r="AC500">
        <v>15.966573816155901</v>
      </c>
      <c r="AD500">
        <v>2.5806451612903198</v>
      </c>
      <c r="AF500" t="str">
        <f t="shared" si="15"/>
        <v>NA</v>
      </c>
    </row>
    <row r="501" spans="3:32" x14ac:dyDescent="0.3">
      <c r="C501">
        <v>500</v>
      </c>
      <c r="D501" s="4" t="str">
        <f t="shared" si="14"/>
        <v>6-TB</v>
      </c>
      <c r="E501" t="str">
        <f>VLOOKUP($D501,metadata!$B$2:$S$451,2,FALSE)</f>
        <v>KIMURA, MT</v>
      </c>
      <c r="F501" t="str">
        <f>VLOOKUP($D501,metadata!$B$2:$S$451,3,FALSE)</f>
        <v>Geographic variation of reproductive diapause in the Drosophila auraria complex (Diptera: Drosophilidae)</v>
      </c>
      <c r="G501" t="str">
        <f>VLOOKUP($D501,metadata!$B$2:$S$451,4,FALSE)</f>
        <v>10.1111/j.1365-3032.1984.tb00784.x</v>
      </c>
      <c r="H501" t="str">
        <f>VLOOKUP($D501,metadata!$B$2:$S$451,5,FALSE)</f>
        <v>y</v>
      </c>
      <c r="I501" t="str">
        <f>VLOOKUP($D501,metadata!$B$2:$S$451,6,FALSE)</f>
        <v>a</v>
      </c>
      <c r="J501" t="str">
        <f>VLOOKUP($D501,metadata!$B$2:$S$451,7,FALSE)</f>
        <v>i</v>
      </c>
      <c r="K501">
        <f>VLOOKUP($D501,metadata!$B$2:$S$451,8,FALSE)</f>
        <v>7</v>
      </c>
      <c r="L501">
        <f>VLOOKUP($D501,metadata!$B$2:$S$451,9,FALSE)</f>
        <v>4</v>
      </c>
      <c r="M501" t="str">
        <f>VLOOKUP($D501,metadata!$B$2:$S$451,10,FALSE)</f>
        <v>n</v>
      </c>
      <c r="N501" t="str">
        <f>VLOOKUP($D501,metadata!$B$2:$S$451,11,FALSE)</f>
        <v>Drosophila triauraria</v>
      </c>
      <c r="O501" t="str">
        <f>VLOOKUP($D501,metadata!$B$2:$S$451,12,FALSE)</f>
        <v>diptera</v>
      </c>
      <c r="P501" t="str">
        <f>VLOOKUP($D501,metadata!$B$2:$S$451,13,FALSE)</f>
        <v>TB</v>
      </c>
      <c r="Q501">
        <f>VLOOKUP($D501,metadata!$B$2:$S$451,14,FALSE)</f>
        <v>36.083472</v>
      </c>
      <c r="R501">
        <f>VLOOKUP($D501,metadata!$B$2:$S$451,15,FALSE)</f>
        <v>140.07644400000001</v>
      </c>
      <c r="S501">
        <f>VLOOKUP($D501,metadata!$B$2:$S$451,16,FALSE)</f>
        <v>0.1</v>
      </c>
      <c r="T501" t="str">
        <f>VLOOKUP($D501,metadata!$B$2:$S$451,17,FALSE)</f>
        <v/>
      </c>
      <c r="U501" t="str">
        <f>VLOOKUP($D501,metadata!$B$2:$S$451,18,FALSE)</f>
        <v/>
      </c>
      <c r="V501">
        <f>VLOOKUP($D501,metadata!$B$2:$Z$451,19,FALSE)</f>
        <v>110</v>
      </c>
      <c r="W501" t="str">
        <f>VLOOKUP($D501,metadata!$B$2:$Z$451,20,FALSE)</f>
        <v>global average</v>
      </c>
      <c r="X501" t="str">
        <f>VLOOKUP($D501,metadata!$B$2:$Z$451,21,FALSE)</f>
        <v/>
      </c>
      <c r="Y501">
        <f>VLOOKUP($D501,metadata!$B$2:$Z$451,22,FALSE)</f>
        <v>6</v>
      </c>
      <c r="Z501" t="str">
        <f>VLOOKUP($D501,metadata!$B$2:$Z$451,23,FALSE)</f>
        <v/>
      </c>
      <c r="AA501" t="str">
        <f>VLOOKUP($D501,metadata!$B$2:$Z$451,24,FALSE)</f>
        <v/>
      </c>
      <c r="AB501" t="str">
        <f>VLOOKUP($D501,metadata!$B$2:$Z$451,25,FALSE)</f>
        <v/>
      </c>
      <c r="AC501">
        <v>14.0111420612813</v>
      </c>
      <c r="AD501">
        <v>2.25806451612902</v>
      </c>
      <c r="AF501" t="str">
        <f t="shared" si="15"/>
        <v>NA</v>
      </c>
    </row>
    <row r="502" spans="3:32" x14ac:dyDescent="0.3">
      <c r="C502">
        <v>501</v>
      </c>
      <c r="D502" s="4" t="str">
        <f t="shared" si="14"/>
        <v>6-TB</v>
      </c>
      <c r="E502" t="str">
        <f>VLOOKUP($D502,metadata!$B$2:$S$451,2,FALSE)</f>
        <v>KIMURA, MT</v>
      </c>
      <c r="F502" t="str">
        <f>VLOOKUP($D502,metadata!$B$2:$S$451,3,FALSE)</f>
        <v>Geographic variation of reproductive diapause in the Drosophila auraria complex (Diptera: Drosophilidae)</v>
      </c>
      <c r="G502" t="str">
        <f>VLOOKUP($D502,metadata!$B$2:$S$451,4,FALSE)</f>
        <v>10.1111/j.1365-3032.1984.tb00784.x</v>
      </c>
      <c r="H502" t="str">
        <f>VLOOKUP($D502,metadata!$B$2:$S$451,5,FALSE)</f>
        <v>y</v>
      </c>
      <c r="I502" t="str">
        <f>VLOOKUP($D502,metadata!$B$2:$S$451,6,FALSE)</f>
        <v>a</v>
      </c>
      <c r="J502" t="str">
        <f>VLOOKUP($D502,metadata!$B$2:$S$451,7,FALSE)</f>
        <v>i</v>
      </c>
      <c r="K502">
        <f>VLOOKUP($D502,metadata!$B$2:$S$451,8,FALSE)</f>
        <v>7</v>
      </c>
      <c r="L502">
        <f>VLOOKUP($D502,metadata!$B$2:$S$451,9,FALSE)</f>
        <v>4</v>
      </c>
      <c r="M502" t="str">
        <f>VLOOKUP($D502,metadata!$B$2:$S$451,10,FALSE)</f>
        <v>n</v>
      </c>
      <c r="N502" t="str">
        <f>VLOOKUP($D502,metadata!$B$2:$S$451,11,FALSE)</f>
        <v>Drosophila triauraria</v>
      </c>
      <c r="O502" t="str">
        <f>VLOOKUP($D502,metadata!$B$2:$S$451,12,FALSE)</f>
        <v>diptera</v>
      </c>
      <c r="P502" t="str">
        <f>VLOOKUP($D502,metadata!$B$2:$S$451,13,FALSE)</f>
        <v>TB</v>
      </c>
      <c r="Q502">
        <f>VLOOKUP($D502,metadata!$B$2:$S$451,14,FALSE)</f>
        <v>36.083472</v>
      </c>
      <c r="R502">
        <f>VLOOKUP($D502,metadata!$B$2:$S$451,15,FALSE)</f>
        <v>140.07644400000001</v>
      </c>
      <c r="S502">
        <f>VLOOKUP($D502,metadata!$B$2:$S$451,16,FALSE)</f>
        <v>0.1</v>
      </c>
      <c r="T502" t="str">
        <f>VLOOKUP($D502,metadata!$B$2:$S$451,17,FALSE)</f>
        <v/>
      </c>
      <c r="U502" t="str">
        <f>VLOOKUP($D502,metadata!$B$2:$S$451,18,FALSE)</f>
        <v/>
      </c>
      <c r="V502">
        <f>VLOOKUP($D502,metadata!$B$2:$Z$451,19,FALSE)</f>
        <v>110</v>
      </c>
      <c r="W502" t="str">
        <f>VLOOKUP($D502,metadata!$B$2:$Z$451,20,FALSE)</f>
        <v>global average</v>
      </c>
      <c r="X502" t="str">
        <f>VLOOKUP($D502,metadata!$B$2:$Z$451,21,FALSE)</f>
        <v/>
      </c>
      <c r="Y502">
        <f>VLOOKUP($D502,metadata!$B$2:$Z$451,22,FALSE)</f>
        <v>6</v>
      </c>
      <c r="Z502" t="str">
        <f>VLOOKUP($D502,metadata!$B$2:$Z$451,23,FALSE)</f>
        <v/>
      </c>
      <c r="AA502" t="str">
        <f>VLOOKUP($D502,metadata!$B$2:$Z$451,24,FALSE)</f>
        <v/>
      </c>
      <c r="AB502" t="str">
        <f>VLOOKUP($D502,metadata!$B$2:$Z$451,25,FALSE)</f>
        <v/>
      </c>
      <c r="AC502">
        <v>12.022284122562599</v>
      </c>
      <c r="AD502">
        <v>24.516129032258</v>
      </c>
      <c r="AF502" t="str">
        <f t="shared" si="15"/>
        <v>NA</v>
      </c>
    </row>
    <row r="503" spans="3:32" x14ac:dyDescent="0.3">
      <c r="C503">
        <v>502</v>
      </c>
      <c r="D503" s="4" t="str">
        <f t="shared" si="14"/>
        <v>6-TB</v>
      </c>
      <c r="E503" t="str">
        <f>VLOOKUP($D503,metadata!$B$2:$S$451,2,FALSE)</f>
        <v>KIMURA, MT</v>
      </c>
      <c r="F503" t="str">
        <f>VLOOKUP($D503,metadata!$B$2:$S$451,3,FALSE)</f>
        <v>Geographic variation of reproductive diapause in the Drosophila auraria complex (Diptera: Drosophilidae)</v>
      </c>
      <c r="G503" t="str">
        <f>VLOOKUP($D503,metadata!$B$2:$S$451,4,FALSE)</f>
        <v>10.1111/j.1365-3032.1984.tb00784.x</v>
      </c>
      <c r="H503" t="str">
        <f>VLOOKUP($D503,metadata!$B$2:$S$451,5,FALSE)</f>
        <v>y</v>
      </c>
      <c r="I503" t="str">
        <f>VLOOKUP($D503,metadata!$B$2:$S$451,6,FALSE)</f>
        <v>a</v>
      </c>
      <c r="J503" t="str">
        <f>VLOOKUP($D503,metadata!$B$2:$S$451,7,FALSE)</f>
        <v>i</v>
      </c>
      <c r="K503">
        <f>VLOOKUP($D503,metadata!$B$2:$S$451,8,FALSE)</f>
        <v>7</v>
      </c>
      <c r="L503">
        <f>VLOOKUP($D503,metadata!$B$2:$S$451,9,FALSE)</f>
        <v>4</v>
      </c>
      <c r="M503" t="str">
        <f>VLOOKUP($D503,metadata!$B$2:$S$451,10,FALSE)</f>
        <v>n</v>
      </c>
      <c r="N503" t="str">
        <f>VLOOKUP($D503,metadata!$B$2:$S$451,11,FALSE)</f>
        <v>Drosophila triauraria</v>
      </c>
      <c r="O503" t="str">
        <f>VLOOKUP($D503,metadata!$B$2:$S$451,12,FALSE)</f>
        <v>diptera</v>
      </c>
      <c r="P503" t="str">
        <f>VLOOKUP($D503,metadata!$B$2:$S$451,13,FALSE)</f>
        <v>TB</v>
      </c>
      <c r="Q503">
        <f>VLOOKUP($D503,metadata!$B$2:$S$451,14,FALSE)</f>
        <v>36.083472</v>
      </c>
      <c r="R503">
        <f>VLOOKUP($D503,metadata!$B$2:$S$451,15,FALSE)</f>
        <v>140.07644400000001</v>
      </c>
      <c r="S503">
        <f>VLOOKUP($D503,metadata!$B$2:$S$451,16,FALSE)</f>
        <v>0.1</v>
      </c>
      <c r="T503" t="str">
        <f>VLOOKUP($D503,metadata!$B$2:$S$451,17,FALSE)</f>
        <v/>
      </c>
      <c r="U503" t="str">
        <f>VLOOKUP($D503,metadata!$B$2:$S$451,18,FALSE)</f>
        <v/>
      </c>
      <c r="V503">
        <f>VLOOKUP($D503,metadata!$B$2:$Z$451,19,FALSE)</f>
        <v>110</v>
      </c>
      <c r="W503" t="str">
        <f>VLOOKUP($D503,metadata!$B$2:$Z$451,20,FALSE)</f>
        <v>global average</v>
      </c>
      <c r="X503" t="str">
        <f>VLOOKUP($D503,metadata!$B$2:$Z$451,21,FALSE)</f>
        <v/>
      </c>
      <c r="Y503">
        <f>VLOOKUP($D503,metadata!$B$2:$Z$451,22,FALSE)</f>
        <v>6</v>
      </c>
      <c r="Z503" t="str">
        <f>VLOOKUP($D503,metadata!$B$2:$Z$451,23,FALSE)</f>
        <v/>
      </c>
      <c r="AA503" t="str">
        <f>VLOOKUP($D503,metadata!$B$2:$Z$451,24,FALSE)</f>
        <v/>
      </c>
      <c r="AB503" t="str">
        <f>VLOOKUP($D503,metadata!$B$2:$Z$451,25,FALSE)</f>
        <v/>
      </c>
      <c r="AC503">
        <v>10.033426183844</v>
      </c>
      <c r="AD503">
        <v>44.193548387096698</v>
      </c>
      <c r="AF503" t="str">
        <f t="shared" si="15"/>
        <v>NA</v>
      </c>
    </row>
    <row r="504" spans="3:32" x14ac:dyDescent="0.3">
      <c r="C504">
        <v>503</v>
      </c>
      <c r="D504" s="4" t="str">
        <f t="shared" si="14"/>
        <v>6-OI</v>
      </c>
      <c r="E504" t="str">
        <f>VLOOKUP($D504,metadata!$B$2:$S$451,2,FALSE)</f>
        <v>KIMURA, MT</v>
      </c>
      <c r="F504" t="str">
        <f>VLOOKUP($D504,metadata!$B$2:$S$451,3,FALSE)</f>
        <v>Geographic variation of reproductive diapause in the Drosophila auraria complex (Diptera: Drosophilidae)</v>
      </c>
      <c r="G504" t="str">
        <f>VLOOKUP($D504,metadata!$B$2:$S$451,4,FALSE)</f>
        <v>10.1111/j.1365-3032.1984.tb00784.x</v>
      </c>
      <c r="H504" t="str">
        <f>VLOOKUP($D504,metadata!$B$2:$S$451,5,FALSE)</f>
        <v>y</v>
      </c>
      <c r="I504" t="str">
        <f>VLOOKUP($D504,metadata!$B$2:$S$451,6,FALSE)</f>
        <v>a</v>
      </c>
      <c r="J504" t="str">
        <f>VLOOKUP($D504,metadata!$B$2:$S$451,7,FALSE)</f>
        <v>i</v>
      </c>
      <c r="K504">
        <f>VLOOKUP($D504,metadata!$B$2:$S$451,8,FALSE)</f>
        <v>10</v>
      </c>
      <c r="L504">
        <f>VLOOKUP($D504,metadata!$B$2:$S$451,9,FALSE)</f>
        <v>7</v>
      </c>
      <c r="M504" t="str">
        <f>VLOOKUP($D504,metadata!$B$2:$S$451,10,FALSE)</f>
        <v>n</v>
      </c>
      <c r="N504" t="str">
        <f>VLOOKUP($D504,metadata!$B$2:$S$451,11,FALSE)</f>
        <v>Drosophila auraria</v>
      </c>
      <c r="O504" t="str">
        <f>VLOOKUP($D504,metadata!$B$2:$S$451,12,FALSE)</f>
        <v>diptera</v>
      </c>
      <c r="P504" t="str">
        <f>VLOOKUP($D504,metadata!$B$2:$S$451,13,FALSE)</f>
        <v>OI</v>
      </c>
      <c r="Q504">
        <f>VLOOKUP($D504,metadata!$B$2:$S$451,14,FALSE)</f>
        <v>33.233333000000002</v>
      </c>
      <c r="R504">
        <f>VLOOKUP($D504,metadata!$B$2:$S$451,15,FALSE)</f>
        <v>131.60666699999999</v>
      </c>
      <c r="S504">
        <f>VLOOKUP($D504,metadata!$B$2:$S$451,16,FALSE)</f>
        <v>0.1</v>
      </c>
      <c r="T504" t="str">
        <f>VLOOKUP($D504,metadata!$B$2:$S$451,17,FALSE)</f>
        <v/>
      </c>
      <c r="U504" t="str">
        <f>VLOOKUP($D504,metadata!$B$2:$S$451,18,FALSE)</f>
        <v/>
      </c>
      <c r="V504">
        <f>VLOOKUP($D504,metadata!$B$2:$Z$451,19,FALSE)</f>
        <v>110</v>
      </c>
      <c r="W504" t="str">
        <f>VLOOKUP($D504,metadata!$B$2:$Z$451,20,FALSE)</f>
        <v>global average</v>
      </c>
      <c r="X504" t="str">
        <f>VLOOKUP($D504,metadata!$B$2:$Z$451,21,FALSE)</f>
        <v/>
      </c>
      <c r="Y504">
        <f>VLOOKUP($D504,metadata!$B$2:$Z$451,22,FALSE)</f>
        <v>6</v>
      </c>
      <c r="Z504" t="str">
        <f>VLOOKUP($D504,metadata!$B$2:$Z$451,23,FALSE)</f>
        <v/>
      </c>
      <c r="AA504" t="str">
        <f>VLOOKUP($D504,metadata!$B$2:$Z$451,24,FALSE)</f>
        <v/>
      </c>
      <c r="AB504" t="str">
        <f>VLOOKUP($D504,metadata!$B$2:$Z$451,25,FALSE)</f>
        <v/>
      </c>
      <c r="AC504">
        <v>15.999999999999901</v>
      </c>
      <c r="AD504">
        <v>6.4516129032257998</v>
      </c>
      <c r="AF504" t="str">
        <f t="shared" si="15"/>
        <v>NA</v>
      </c>
    </row>
    <row r="505" spans="3:32" x14ac:dyDescent="0.3">
      <c r="C505">
        <v>504</v>
      </c>
      <c r="D505" s="4" t="str">
        <f t="shared" si="14"/>
        <v>6-OI</v>
      </c>
      <c r="E505" t="str">
        <f>VLOOKUP($D505,metadata!$B$2:$S$451,2,FALSE)</f>
        <v>KIMURA, MT</v>
      </c>
      <c r="F505" t="str">
        <f>VLOOKUP($D505,metadata!$B$2:$S$451,3,FALSE)</f>
        <v>Geographic variation of reproductive diapause in the Drosophila auraria complex (Diptera: Drosophilidae)</v>
      </c>
      <c r="G505" t="str">
        <f>VLOOKUP($D505,metadata!$B$2:$S$451,4,FALSE)</f>
        <v>10.1111/j.1365-3032.1984.tb00784.x</v>
      </c>
      <c r="H505" t="str">
        <f>VLOOKUP($D505,metadata!$B$2:$S$451,5,FALSE)</f>
        <v>y</v>
      </c>
      <c r="I505" t="str">
        <f>VLOOKUP($D505,metadata!$B$2:$S$451,6,FALSE)</f>
        <v>a</v>
      </c>
      <c r="J505" t="str">
        <f>VLOOKUP($D505,metadata!$B$2:$S$451,7,FALSE)</f>
        <v>i</v>
      </c>
      <c r="K505">
        <f>VLOOKUP($D505,metadata!$B$2:$S$451,8,FALSE)</f>
        <v>10</v>
      </c>
      <c r="L505">
        <f>VLOOKUP($D505,metadata!$B$2:$S$451,9,FALSE)</f>
        <v>7</v>
      </c>
      <c r="M505" t="str">
        <f>VLOOKUP($D505,metadata!$B$2:$S$451,10,FALSE)</f>
        <v>n</v>
      </c>
      <c r="N505" t="str">
        <f>VLOOKUP($D505,metadata!$B$2:$S$451,11,FALSE)</f>
        <v>Drosophila auraria</v>
      </c>
      <c r="O505" t="str">
        <f>VLOOKUP($D505,metadata!$B$2:$S$451,12,FALSE)</f>
        <v>diptera</v>
      </c>
      <c r="P505" t="str">
        <f>VLOOKUP($D505,metadata!$B$2:$S$451,13,FALSE)</f>
        <v>OI</v>
      </c>
      <c r="Q505">
        <f>VLOOKUP($D505,metadata!$B$2:$S$451,14,FALSE)</f>
        <v>33.233333000000002</v>
      </c>
      <c r="R505">
        <f>VLOOKUP($D505,metadata!$B$2:$S$451,15,FALSE)</f>
        <v>131.60666699999999</v>
      </c>
      <c r="S505">
        <f>VLOOKUP($D505,metadata!$B$2:$S$451,16,FALSE)</f>
        <v>0.1</v>
      </c>
      <c r="T505" t="str">
        <f>VLOOKUP($D505,metadata!$B$2:$S$451,17,FALSE)</f>
        <v/>
      </c>
      <c r="U505" t="str">
        <f>VLOOKUP($D505,metadata!$B$2:$S$451,18,FALSE)</f>
        <v/>
      </c>
      <c r="V505">
        <f>VLOOKUP($D505,metadata!$B$2:$Z$451,19,FALSE)</f>
        <v>110</v>
      </c>
      <c r="W505" t="str">
        <f>VLOOKUP($D505,metadata!$B$2:$Z$451,20,FALSE)</f>
        <v>global average</v>
      </c>
      <c r="X505" t="str">
        <f>VLOOKUP($D505,metadata!$B$2:$Z$451,21,FALSE)</f>
        <v/>
      </c>
      <c r="Y505">
        <f>VLOOKUP($D505,metadata!$B$2:$Z$451,22,FALSE)</f>
        <v>6</v>
      </c>
      <c r="Z505" t="str">
        <f>VLOOKUP($D505,metadata!$B$2:$Z$451,23,FALSE)</f>
        <v/>
      </c>
      <c r="AA505" t="str">
        <f>VLOOKUP($D505,metadata!$B$2:$Z$451,24,FALSE)</f>
        <v/>
      </c>
      <c r="AB505" t="str">
        <f>VLOOKUP($D505,metadata!$B$2:$Z$451,25,FALSE)</f>
        <v/>
      </c>
      <c r="AC505">
        <v>13.9777158774373</v>
      </c>
      <c r="AD505">
        <v>6.1290322580645098</v>
      </c>
      <c r="AF505" t="str">
        <f t="shared" si="15"/>
        <v>NA</v>
      </c>
    </row>
    <row r="506" spans="3:32" x14ac:dyDescent="0.3">
      <c r="C506">
        <v>505</v>
      </c>
      <c r="D506" s="4" t="str">
        <f t="shared" si="14"/>
        <v>6-OI</v>
      </c>
      <c r="E506" t="str">
        <f>VLOOKUP($D506,metadata!$B$2:$S$451,2,FALSE)</f>
        <v>KIMURA, MT</v>
      </c>
      <c r="F506" t="str">
        <f>VLOOKUP($D506,metadata!$B$2:$S$451,3,FALSE)</f>
        <v>Geographic variation of reproductive diapause in the Drosophila auraria complex (Diptera: Drosophilidae)</v>
      </c>
      <c r="G506" t="str">
        <f>VLOOKUP($D506,metadata!$B$2:$S$451,4,FALSE)</f>
        <v>10.1111/j.1365-3032.1984.tb00784.x</v>
      </c>
      <c r="H506" t="str">
        <f>VLOOKUP($D506,metadata!$B$2:$S$451,5,FALSE)</f>
        <v>y</v>
      </c>
      <c r="I506" t="str">
        <f>VLOOKUP($D506,metadata!$B$2:$S$451,6,FALSE)</f>
        <v>a</v>
      </c>
      <c r="J506" t="str">
        <f>VLOOKUP($D506,metadata!$B$2:$S$451,7,FALSE)</f>
        <v>i</v>
      </c>
      <c r="K506">
        <f>VLOOKUP($D506,metadata!$B$2:$S$451,8,FALSE)</f>
        <v>10</v>
      </c>
      <c r="L506">
        <f>VLOOKUP($D506,metadata!$B$2:$S$451,9,FALSE)</f>
        <v>7</v>
      </c>
      <c r="M506" t="str">
        <f>VLOOKUP($D506,metadata!$B$2:$S$451,10,FALSE)</f>
        <v>n</v>
      </c>
      <c r="N506" t="str">
        <f>VLOOKUP($D506,metadata!$B$2:$S$451,11,FALSE)</f>
        <v>Drosophila auraria</v>
      </c>
      <c r="O506" t="str">
        <f>VLOOKUP($D506,metadata!$B$2:$S$451,12,FALSE)</f>
        <v>diptera</v>
      </c>
      <c r="P506" t="str">
        <f>VLOOKUP($D506,metadata!$B$2:$S$451,13,FALSE)</f>
        <v>OI</v>
      </c>
      <c r="Q506">
        <f>VLOOKUP($D506,metadata!$B$2:$S$451,14,FALSE)</f>
        <v>33.233333000000002</v>
      </c>
      <c r="R506">
        <f>VLOOKUP($D506,metadata!$B$2:$S$451,15,FALSE)</f>
        <v>131.60666699999999</v>
      </c>
      <c r="S506">
        <f>VLOOKUP($D506,metadata!$B$2:$S$451,16,FALSE)</f>
        <v>0.1</v>
      </c>
      <c r="T506" t="str">
        <f>VLOOKUP($D506,metadata!$B$2:$S$451,17,FALSE)</f>
        <v/>
      </c>
      <c r="U506" t="str">
        <f>VLOOKUP($D506,metadata!$B$2:$S$451,18,FALSE)</f>
        <v/>
      </c>
      <c r="V506">
        <f>VLOOKUP($D506,metadata!$B$2:$Z$451,19,FALSE)</f>
        <v>110</v>
      </c>
      <c r="W506" t="str">
        <f>VLOOKUP($D506,metadata!$B$2:$Z$451,20,FALSE)</f>
        <v>global average</v>
      </c>
      <c r="X506" t="str">
        <f>VLOOKUP($D506,metadata!$B$2:$Z$451,21,FALSE)</f>
        <v/>
      </c>
      <c r="Y506">
        <f>VLOOKUP($D506,metadata!$B$2:$Z$451,22,FALSE)</f>
        <v>6</v>
      </c>
      <c r="Z506" t="str">
        <f>VLOOKUP($D506,metadata!$B$2:$Z$451,23,FALSE)</f>
        <v/>
      </c>
      <c r="AA506" t="str">
        <f>VLOOKUP($D506,metadata!$B$2:$Z$451,24,FALSE)</f>
        <v/>
      </c>
      <c r="AB506" t="str">
        <f>VLOOKUP($D506,metadata!$B$2:$Z$451,25,FALSE)</f>
        <v/>
      </c>
      <c r="AC506">
        <v>13.493036211699099</v>
      </c>
      <c r="AD506">
        <v>5.1612903225806397</v>
      </c>
      <c r="AF506" t="str">
        <f t="shared" si="15"/>
        <v>NA</v>
      </c>
    </row>
    <row r="507" spans="3:32" x14ac:dyDescent="0.3">
      <c r="C507">
        <v>506</v>
      </c>
      <c r="D507" s="4" t="str">
        <f t="shared" si="14"/>
        <v>6-OI</v>
      </c>
      <c r="E507" t="str">
        <f>VLOOKUP($D507,metadata!$B$2:$S$451,2,FALSE)</f>
        <v>KIMURA, MT</v>
      </c>
      <c r="F507" t="str">
        <f>VLOOKUP($D507,metadata!$B$2:$S$451,3,FALSE)</f>
        <v>Geographic variation of reproductive diapause in the Drosophila auraria complex (Diptera: Drosophilidae)</v>
      </c>
      <c r="G507" t="str">
        <f>VLOOKUP($D507,metadata!$B$2:$S$451,4,FALSE)</f>
        <v>10.1111/j.1365-3032.1984.tb00784.x</v>
      </c>
      <c r="H507" t="str">
        <f>VLOOKUP($D507,metadata!$B$2:$S$451,5,FALSE)</f>
        <v>y</v>
      </c>
      <c r="I507" t="str">
        <f>VLOOKUP($D507,metadata!$B$2:$S$451,6,FALSE)</f>
        <v>a</v>
      </c>
      <c r="J507" t="str">
        <f>VLOOKUP($D507,metadata!$B$2:$S$451,7,FALSE)</f>
        <v>i</v>
      </c>
      <c r="K507">
        <f>VLOOKUP($D507,metadata!$B$2:$S$451,8,FALSE)</f>
        <v>10</v>
      </c>
      <c r="L507">
        <f>VLOOKUP($D507,metadata!$B$2:$S$451,9,FALSE)</f>
        <v>7</v>
      </c>
      <c r="M507" t="str">
        <f>VLOOKUP($D507,metadata!$B$2:$S$451,10,FALSE)</f>
        <v>n</v>
      </c>
      <c r="N507" t="str">
        <f>VLOOKUP($D507,metadata!$B$2:$S$451,11,FALSE)</f>
        <v>Drosophila auraria</v>
      </c>
      <c r="O507" t="str">
        <f>VLOOKUP($D507,metadata!$B$2:$S$451,12,FALSE)</f>
        <v>diptera</v>
      </c>
      <c r="P507" t="str">
        <f>VLOOKUP($D507,metadata!$B$2:$S$451,13,FALSE)</f>
        <v>OI</v>
      </c>
      <c r="Q507">
        <f>VLOOKUP($D507,metadata!$B$2:$S$451,14,FALSE)</f>
        <v>33.233333000000002</v>
      </c>
      <c r="R507">
        <f>VLOOKUP($D507,metadata!$B$2:$S$451,15,FALSE)</f>
        <v>131.60666699999999</v>
      </c>
      <c r="S507">
        <f>VLOOKUP($D507,metadata!$B$2:$S$451,16,FALSE)</f>
        <v>0.1</v>
      </c>
      <c r="T507" t="str">
        <f>VLOOKUP($D507,metadata!$B$2:$S$451,17,FALSE)</f>
        <v/>
      </c>
      <c r="U507" t="str">
        <f>VLOOKUP($D507,metadata!$B$2:$S$451,18,FALSE)</f>
        <v/>
      </c>
      <c r="V507">
        <f>VLOOKUP($D507,metadata!$B$2:$Z$451,19,FALSE)</f>
        <v>110</v>
      </c>
      <c r="W507" t="str">
        <f>VLOOKUP($D507,metadata!$B$2:$Z$451,20,FALSE)</f>
        <v>global average</v>
      </c>
      <c r="X507" t="str">
        <f>VLOOKUP($D507,metadata!$B$2:$Z$451,21,FALSE)</f>
        <v/>
      </c>
      <c r="Y507">
        <f>VLOOKUP($D507,metadata!$B$2:$Z$451,22,FALSE)</f>
        <v>6</v>
      </c>
      <c r="Z507" t="str">
        <f>VLOOKUP($D507,metadata!$B$2:$Z$451,23,FALSE)</f>
        <v/>
      </c>
      <c r="AA507" t="str">
        <f>VLOOKUP($D507,metadata!$B$2:$Z$451,24,FALSE)</f>
        <v/>
      </c>
      <c r="AB507" t="str">
        <f>VLOOKUP($D507,metadata!$B$2:$Z$451,25,FALSE)</f>
        <v/>
      </c>
      <c r="AC507">
        <v>13.158774373259</v>
      </c>
      <c r="AD507">
        <v>3.2258064516128901</v>
      </c>
      <c r="AF507" t="str">
        <f t="shared" si="15"/>
        <v>NA</v>
      </c>
    </row>
    <row r="508" spans="3:32" x14ac:dyDescent="0.3">
      <c r="C508">
        <v>507</v>
      </c>
      <c r="D508" s="4" t="str">
        <f t="shared" si="14"/>
        <v>6-OI</v>
      </c>
      <c r="E508" t="str">
        <f>VLOOKUP($D508,metadata!$B$2:$S$451,2,FALSE)</f>
        <v>KIMURA, MT</v>
      </c>
      <c r="F508" t="str">
        <f>VLOOKUP($D508,metadata!$B$2:$S$451,3,FALSE)</f>
        <v>Geographic variation of reproductive diapause in the Drosophila auraria complex (Diptera: Drosophilidae)</v>
      </c>
      <c r="G508" t="str">
        <f>VLOOKUP($D508,metadata!$B$2:$S$451,4,FALSE)</f>
        <v>10.1111/j.1365-3032.1984.tb00784.x</v>
      </c>
      <c r="H508" t="str">
        <f>VLOOKUP($D508,metadata!$B$2:$S$451,5,FALSE)</f>
        <v>y</v>
      </c>
      <c r="I508" t="str">
        <f>VLOOKUP($D508,metadata!$B$2:$S$451,6,FALSE)</f>
        <v>a</v>
      </c>
      <c r="J508" t="str">
        <f>VLOOKUP($D508,metadata!$B$2:$S$451,7,FALSE)</f>
        <v>i</v>
      </c>
      <c r="K508">
        <f>VLOOKUP($D508,metadata!$B$2:$S$451,8,FALSE)</f>
        <v>10</v>
      </c>
      <c r="L508">
        <f>VLOOKUP($D508,metadata!$B$2:$S$451,9,FALSE)</f>
        <v>7</v>
      </c>
      <c r="M508" t="str">
        <f>VLOOKUP($D508,metadata!$B$2:$S$451,10,FALSE)</f>
        <v>n</v>
      </c>
      <c r="N508" t="str">
        <f>VLOOKUP($D508,metadata!$B$2:$S$451,11,FALSE)</f>
        <v>Drosophila auraria</v>
      </c>
      <c r="O508" t="str">
        <f>VLOOKUP($D508,metadata!$B$2:$S$451,12,FALSE)</f>
        <v>diptera</v>
      </c>
      <c r="P508" t="str">
        <f>VLOOKUP($D508,metadata!$B$2:$S$451,13,FALSE)</f>
        <v>OI</v>
      </c>
      <c r="Q508">
        <f>VLOOKUP($D508,metadata!$B$2:$S$451,14,FALSE)</f>
        <v>33.233333000000002</v>
      </c>
      <c r="R508">
        <f>VLOOKUP($D508,metadata!$B$2:$S$451,15,FALSE)</f>
        <v>131.60666699999999</v>
      </c>
      <c r="S508">
        <f>VLOOKUP($D508,metadata!$B$2:$S$451,16,FALSE)</f>
        <v>0.1</v>
      </c>
      <c r="T508" t="str">
        <f>VLOOKUP($D508,metadata!$B$2:$S$451,17,FALSE)</f>
        <v/>
      </c>
      <c r="U508" t="str">
        <f>VLOOKUP($D508,metadata!$B$2:$S$451,18,FALSE)</f>
        <v/>
      </c>
      <c r="V508">
        <f>VLOOKUP($D508,metadata!$B$2:$Z$451,19,FALSE)</f>
        <v>110</v>
      </c>
      <c r="W508" t="str">
        <f>VLOOKUP($D508,metadata!$B$2:$Z$451,20,FALSE)</f>
        <v>global average</v>
      </c>
      <c r="X508" t="str">
        <f>VLOOKUP($D508,metadata!$B$2:$Z$451,21,FALSE)</f>
        <v/>
      </c>
      <c r="Y508">
        <f>VLOOKUP($D508,metadata!$B$2:$Z$451,22,FALSE)</f>
        <v>6</v>
      </c>
      <c r="Z508" t="str">
        <f>VLOOKUP($D508,metadata!$B$2:$Z$451,23,FALSE)</f>
        <v/>
      </c>
      <c r="AA508" t="str">
        <f>VLOOKUP($D508,metadata!$B$2:$Z$451,24,FALSE)</f>
        <v/>
      </c>
      <c r="AB508" t="str">
        <f>VLOOKUP($D508,metadata!$B$2:$Z$451,25,FALSE)</f>
        <v/>
      </c>
      <c r="AC508">
        <v>12.5069637883008</v>
      </c>
      <c r="AD508">
        <v>7.0967741935483799</v>
      </c>
      <c r="AF508" t="str">
        <f t="shared" si="15"/>
        <v>NA</v>
      </c>
    </row>
    <row r="509" spans="3:32" x14ac:dyDescent="0.3">
      <c r="C509">
        <v>508</v>
      </c>
      <c r="D509" s="4" t="str">
        <f t="shared" si="14"/>
        <v>6-OI</v>
      </c>
      <c r="E509" t="str">
        <f>VLOOKUP($D509,metadata!$B$2:$S$451,2,FALSE)</f>
        <v>KIMURA, MT</v>
      </c>
      <c r="F509" t="str">
        <f>VLOOKUP($D509,metadata!$B$2:$S$451,3,FALSE)</f>
        <v>Geographic variation of reproductive diapause in the Drosophila auraria complex (Diptera: Drosophilidae)</v>
      </c>
      <c r="G509" t="str">
        <f>VLOOKUP($D509,metadata!$B$2:$S$451,4,FALSE)</f>
        <v>10.1111/j.1365-3032.1984.tb00784.x</v>
      </c>
      <c r="H509" t="str">
        <f>VLOOKUP($D509,metadata!$B$2:$S$451,5,FALSE)</f>
        <v>y</v>
      </c>
      <c r="I509" t="str">
        <f>VLOOKUP($D509,metadata!$B$2:$S$451,6,FALSE)</f>
        <v>a</v>
      </c>
      <c r="J509" t="str">
        <f>VLOOKUP($D509,metadata!$B$2:$S$451,7,FALSE)</f>
        <v>i</v>
      </c>
      <c r="K509">
        <f>VLOOKUP($D509,metadata!$B$2:$S$451,8,FALSE)</f>
        <v>10</v>
      </c>
      <c r="L509">
        <f>VLOOKUP($D509,metadata!$B$2:$S$451,9,FALSE)</f>
        <v>7</v>
      </c>
      <c r="M509" t="str">
        <f>VLOOKUP($D509,metadata!$B$2:$S$451,10,FALSE)</f>
        <v>n</v>
      </c>
      <c r="N509" t="str">
        <f>VLOOKUP($D509,metadata!$B$2:$S$451,11,FALSE)</f>
        <v>Drosophila auraria</v>
      </c>
      <c r="O509" t="str">
        <f>VLOOKUP($D509,metadata!$B$2:$S$451,12,FALSE)</f>
        <v>diptera</v>
      </c>
      <c r="P509" t="str">
        <f>VLOOKUP($D509,metadata!$B$2:$S$451,13,FALSE)</f>
        <v>OI</v>
      </c>
      <c r="Q509">
        <f>VLOOKUP($D509,metadata!$B$2:$S$451,14,FALSE)</f>
        <v>33.233333000000002</v>
      </c>
      <c r="R509">
        <f>VLOOKUP($D509,metadata!$B$2:$S$451,15,FALSE)</f>
        <v>131.60666699999999</v>
      </c>
      <c r="S509">
        <f>VLOOKUP($D509,metadata!$B$2:$S$451,16,FALSE)</f>
        <v>0.1</v>
      </c>
      <c r="T509" t="str">
        <f>VLOOKUP($D509,metadata!$B$2:$S$451,17,FALSE)</f>
        <v/>
      </c>
      <c r="U509" t="str">
        <f>VLOOKUP($D509,metadata!$B$2:$S$451,18,FALSE)</f>
        <v/>
      </c>
      <c r="V509">
        <f>VLOOKUP($D509,metadata!$B$2:$Z$451,19,FALSE)</f>
        <v>110</v>
      </c>
      <c r="W509" t="str">
        <f>VLOOKUP($D509,metadata!$B$2:$Z$451,20,FALSE)</f>
        <v>global average</v>
      </c>
      <c r="X509" t="str">
        <f>VLOOKUP($D509,metadata!$B$2:$Z$451,21,FALSE)</f>
        <v/>
      </c>
      <c r="Y509">
        <f>VLOOKUP($D509,metadata!$B$2:$Z$451,22,FALSE)</f>
        <v>6</v>
      </c>
      <c r="Z509" t="str">
        <f>VLOOKUP($D509,metadata!$B$2:$Z$451,23,FALSE)</f>
        <v/>
      </c>
      <c r="AA509" t="str">
        <f>VLOOKUP($D509,metadata!$B$2:$Z$451,24,FALSE)</f>
        <v/>
      </c>
      <c r="AB509" t="str">
        <f>VLOOKUP($D509,metadata!$B$2:$Z$451,25,FALSE)</f>
        <v/>
      </c>
      <c r="AC509">
        <v>11.988857938718599</v>
      </c>
      <c r="AD509">
        <v>42.580645161290299</v>
      </c>
      <c r="AF509" t="str">
        <f t="shared" si="15"/>
        <v>NA</v>
      </c>
    </row>
    <row r="510" spans="3:32" x14ac:dyDescent="0.3">
      <c r="C510">
        <v>509</v>
      </c>
      <c r="D510" s="4" t="str">
        <f t="shared" si="14"/>
        <v>6-OI</v>
      </c>
      <c r="E510" t="str">
        <f>VLOOKUP($D510,metadata!$B$2:$S$451,2,FALSE)</f>
        <v>KIMURA, MT</v>
      </c>
      <c r="F510" t="str">
        <f>VLOOKUP($D510,metadata!$B$2:$S$451,3,FALSE)</f>
        <v>Geographic variation of reproductive diapause in the Drosophila auraria complex (Diptera: Drosophilidae)</v>
      </c>
      <c r="G510" t="str">
        <f>VLOOKUP($D510,metadata!$B$2:$S$451,4,FALSE)</f>
        <v>10.1111/j.1365-3032.1984.tb00784.x</v>
      </c>
      <c r="H510" t="str">
        <f>VLOOKUP($D510,metadata!$B$2:$S$451,5,FALSE)</f>
        <v>y</v>
      </c>
      <c r="I510" t="str">
        <f>VLOOKUP($D510,metadata!$B$2:$S$451,6,FALSE)</f>
        <v>a</v>
      </c>
      <c r="J510" t="str">
        <f>VLOOKUP($D510,metadata!$B$2:$S$451,7,FALSE)</f>
        <v>i</v>
      </c>
      <c r="K510">
        <f>VLOOKUP($D510,metadata!$B$2:$S$451,8,FALSE)</f>
        <v>10</v>
      </c>
      <c r="L510">
        <f>VLOOKUP($D510,metadata!$B$2:$S$451,9,FALSE)</f>
        <v>7</v>
      </c>
      <c r="M510" t="str">
        <f>VLOOKUP($D510,metadata!$B$2:$S$451,10,FALSE)</f>
        <v>n</v>
      </c>
      <c r="N510" t="str">
        <f>VLOOKUP($D510,metadata!$B$2:$S$451,11,FALSE)</f>
        <v>Drosophila auraria</v>
      </c>
      <c r="O510" t="str">
        <f>VLOOKUP($D510,metadata!$B$2:$S$451,12,FALSE)</f>
        <v>diptera</v>
      </c>
      <c r="P510" t="str">
        <f>VLOOKUP($D510,metadata!$B$2:$S$451,13,FALSE)</f>
        <v>OI</v>
      </c>
      <c r="Q510">
        <f>VLOOKUP($D510,metadata!$B$2:$S$451,14,FALSE)</f>
        <v>33.233333000000002</v>
      </c>
      <c r="R510">
        <f>VLOOKUP($D510,metadata!$B$2:$S$451,15,FALSE)</f>
        <v>131.60666699999999</v>
      </c>
      <c r="S510">
        <f>VLOOKUP($D510,metadata!$B$2:$S$451,16,FALSE)</f>
        <v>0.1</v>
      </c>
      <c r="T510" t="str">
        <f>VLOOKUP($D510,metadata!$B$2:$S$451,17,FALSE)</f>
        <v/>
      </c>
      <c r="U510" t="str">
        <f>VLOOKUP($D510,metadata!$B$2:$S$451,18,FALSE)</f>
        <v/>
      </c>
      <c r="V510">
        <f>VLOOKUP($D510,metadata!$B$2:$Z$451,19,FALSE)</f>
        <v>110</v>
      </c>
      <c r="W510" t="str">
        <f>VLOOKUP($D510,metadata!$B$2:$Z$451,20,FALSE)</f>
        <v>global average</v>
      </c>
      <c r="X510" t="str">
        <f>VLOOKUP($D510,metadata!$B$2:$Z$451,21,FALSE)</f>
        <v/>
      </c>
      <c r="Y510">
        <f>VLOOKUP($D510,metadata!$B$2:$Z$451,22,FALSE)</f>
        <v>6</v>
      </c>
      <c r="Z510" t="str">
        <f>VLOOKUP($D510,metadata!$B$2:$Z$451,23,FALSE)</f>
        <v/>
      </c>
      <c r="AA510" t="str">
        <f>VLOOKUP($D510,metadata!$B$2:$Z$451,24,FALSE)</f>
        <v/>
      </c>
      <c r="AB510" t="str">
        <f>VLOOKUP($D510,metadata!$B$2:$Z$451,25,FALSE)</f>
        <v/>
      </c>
      <c r="AC510">
        <v>11.5041782729805</v>
      </c>
      <c r="AD510">
        <v>35.806451612903203</v>
      </c>
      <c r="AF510" t="str">
        <f t="shared" si="15"/>
        <v>NA</v>
      </c>
    </row>
    <row r="511" spans="3:32" x14ac:dyDescent="0.3">
      <c r="C511">
        <v>510</v>
      </c>
      <c r="D511" s="4" t="str">
        <f t="shared" si="14"/>
        <v>6-OI</v>
      </c>
      <c r="E511" t="str">
        <f>VLOOKUP($D511,metadata!$B$2:$S$451,2,FALSE)</f>
        <v>KIMURA, MT</v>
      </c>
      <c r="F511" t="str">
        <f>VLOOKUP($D511,metadata!$B$2:$S$451,3,FALSE)</f>
        <v>Geographic variation of reproductive diapause in the Drosophila auraria complex (Diptera: Drosophilidae)</v>
      </c>
      <c r="G511" t="str">
        <f>VLOOKUP($D511,metadata!$B$2:$S$451,4,FALSE)</f>
        <v>10.1111/j.1365-3032.1984.tb00784.x</v>
      </c>
      <c r="H511" t="str">
        <f>VLOOKUP($D511,metadata!$B$2:$S$451,5,FALSE)</f>
        <v>y</v>
      </c>
      <c r="I511" t="str">
        <f>VLOOKUP($D511,metadata!$B$2:$S$451,6,FALSE)</f>
        <v>a</v>
      </c>
      <c r="J511" t="str">
        <f>VLOOKUP($D511,metadata!$B$2:$S$451,7,FALSE)</f>
        <v>i</v>
      </c>
      <c r="K511">
        <f>VLOOKUP($D511,metadata!$B$2:$S$451,8,FALSE)</f>
        <v>10</v>
      </c>
      <c r="L511">
        <f>VLOOKUP($D511,metadata!$B$2:$S$451,9,FALSE)</f>
        <v>7</v>
      </c>
      <c r="M511" t="str">
        <f>VLOOKUP($D511,metadata!$B$2:$S$451,10,FALSE)</f>
        <v>n</v>
      </c>
      <c r="N511" t="str">
        <f>VLOOKUP($D511,metadata!$B$2:$S$451,11,FALSE)</f>
        <v>Drosophila auraria</v>
      </c>
      <c r="O511" t="str">
        <f>VLOOKUP($D511,metadata!$B$2:$S$451,12,FALSE)</f>
        <v>diptera</v>
      </c>
      <c r="P511" t="str">
        <f>VLOOKUP($D511,metadata!$B$2:$S$451,13,FALSE)</f>
        <v>OI</v>
      </c>
      <c r="Q511">
        <f>VLOOKUP($D511,metadata!$B$2:$S$451,14,FALSE)</f>
        <v>33.233333000000002</v>
      </c>
      <c r="R511">
        <f>VLOOKUP($D511,metadata!$B$2:$S$451,15,FALSE)</f>
        <v>131.60666699999999</v>
      </c>
      <c r="S511">
        <f>VLOOKUP($D511,metadata!$B$2:$S$451,16,FALSE)</f>
        <v>0.1</v>
      </c>
      <c r="T511" t="str">
        <f>VLOOKUP($D511,metadata!$B$2:$S$451,17,FALSE)</f>
        <v/>
      </c>
      <c r="U511" t="str">
        <f>VLOOKUP($D511,metadata!$B$2:$S$451,18,FALSE)</f>
        <v/>
      </c>
      <c r="V511">
        <f>VLOOKUP($D511,metadata!$B$2:$Z$451,19,FALSE)</f>
        <v>110</v>
      </c>
      <c r="W511" t="str">
        <f>VLOOKUP($D511,metadata!$B$2:$Z$451,20,FALSE)</f>
        <v>global average</v>
      </c>
      <c r="X511" t="str">
        <f>VLOOKUP($D511,metadata!$B$2:$Z$451,21,FALSE)</f>
        <v/>
      </c>
      <c r="Y511">
        <f>VLOOKUP($D511,metadata!$B$2:$Z$451,22,FALSE)</f>
        <v>6</v>
      </c>
      <c r="Z511" t="str">
        <f>VLOOKUP($D511,metadata!$B$2:$Z$451,23,FALSE)</f>
        <v/>
      </c>
      <c r="AA511" t="str">
        <f>VLOOKUP($D511,metadata!$B$2:$Z$451,24,FALSE)</f>
        <v/>
      </c>
      <c r="AB511" t="str">
        <f>VLOOKUP($D511,metadata!$B$2:$Z$451,25,FALSE)</f>
        <v/>
      </c>
      <c r="AC511">
        <v>10.050139275766</v>
      </c>
      <c r="AD511">
        <v>62.903225806451601</v>
      </c>
      <c r="AF511" t="str">
        <f t="shared" si="15"/>
        <v>NA</v>
      </c>
    </row>
    <row r="512" spans="3:32" x14ac:dyDescent="0.3">
      <c r="C512">
        <v>511</v>
      </c>
      <c r="D512" s="4" t="str">
        <f t="shared" si="14"/>
        <v>6-KG</v>
      </c>
      <c r="E512" t="str">
        <f>VLOOKUP($D512,metadata!$B$2:$S$451,2,FALSE)</f>
        <v>KIMURA, MT</v>
      </c>
      <c r="F512" t="str">
        <f>VLOOKUP($D512,metadata!$B$2:$S$451,3,FALSE)</f>
        <v>Geographic variation of reproductive diapause in the Drosophila auraria complex (Diptera: Drosophilidae)</v>
      </c>
      <c r="G512" t="str">
        <f>VLOOKUP($D512,metadata!$B$2:$S$451,4,FALSE)</f>
        <v>10.1111/j.1365-3032.1984.tb00784.x</v>
      </c>
      <c r="H512" t="str">
        <f>VLOOKUP($D512,metadata!$B$2:$S$451,5,FALSE)</f>
        <v>y</v>
      </c>
      <c r="I512" t="str">
        <f>VLOOKUP($D512,metadata!$B$2:$S$451,6,FALSE)</f>
        <v>a</v>
      </c>
      <c r="J512" t="str">
        <f>VLOOKUP($D512,metadata!$B$2:$S$451,7,FALSE)</f>
        <v>i</v>
      </c>
      <c r="K512">
        <f>VLOOKUP($D512,metadata!$B$2:$S$451,8,FALSE)</f>
        <v>7</v>
      </c>
      <c r="L512">
        <f>VLOOKUP($D512,metadata!$B$2:$S$451,9,FALSE)</f>
        <v>8</v>
      </c>
      <c r="M512" t="str">
        <f>VLOOKUP($D512,metadata!$B$2:$S$451,10,FALSE)</f>
        <v>n</v>
      </c>
      <c r="N512" t="str">
        <f>VLOOKUP($D512,metadata!$B$2:$S$451,11,FALSE)</f>
        <v>Drosophila triauraria</v>
      </c>
      <c r="O512" t="str">
        <f>VLOOKUP($D512,metadata!$B$2:$S$451,12,FALSE)</f>
        <v>diptera</v>
      </c>
      <c r="P512" t="str">
        <f>VLOOKUP($D512,metadata!$B$2:$S$451,13,FALSE)</f>
        <v>KG</v>
      </c>
      <c r="Q512">
        <f>VLOOKUP($D512,metadata!$B$2:$S$451,14,FALSE)</f>
        <v>31.6</v>
      </c>
      <c r="R512">
        <f>VLOOKUP($D512,metadata!$B$2:$S$451,15,FALSE)</f>
        <v>130.55000000000001</v>
      </c>
      <c r="S512">
        <f>VLOOKUP($D512,metadata!$B$2:$S$451,16,FALSE)</f>
        <v>0.1</v>
      </c>
      <c r="T512" t="str">
        <f>VLOOKUP($D512,metadata!$B$2:$S$451,17,FALSE)</f>
        <v/>
      </c>
      <c r="U512" t="str">
        <f>VLOOKUP($D512,metadata!$B$2:$S$451,18,FALSE)</f>
        <v/>
      </c>
      <c r="V512">
        <f>VLOOKUP($D512,metadata!$B$2:$Z$451,19,FALSE)</f>
        <v>110</v>
      </c>
      <c r="W512" t="str">
        <f>VLOOKUP($D512,metadata!$B$2:$Z$451,20,FALSE)</f>
        <v>global average</v>
      </c>
      <c r="X512" t="str">
        <f>VLOOKUP($D512,metadata!$B$2:$Z$451,21,FALSE)</f>
        <v/>
      </c>
      <c r="Y512">
        <f>VLOOKUP($D512,metadata!$B$2:$Z$451,22,FALSE)</f>
        <v>6</v>
      </c>
      <c r="Z512" t="str">
        <f>VLOOKUP($D512,metadata!$B$2:$Z$451,23,FALSE)</f>
        <v/>
      </c>
      <c r="AA512" t="str">
        <f>VLOOKUP($D512,metadata!$B$2:$Z$451,24,FALSE)</f>
        <v/>
      </c>
      <c r="AB512" t="str">
        <f>VLOOKUP($D512,metadata!$B$2:$Z$451,25,FALSE)</f>
        <v/>
      </c>
      <c r="AC512">
        <v>16.16713091922</v>
      </c>
      <c r="AD512">
        <v>5.80645161290321</v>
      </c>
      <c r="AF512" t="str">
        <f t="shared" si="15"/>
        <v>NA</v>
      </c>
    </row>
    <row r="513" spans="3:32" x14ac:dyDescent="0.3">
      <c r="C513">
        <v>512</v>
      </c>
      <c r="D513" s="4" t="str">
        <f t="shared" si="14"/>
        <v>6-KG</v>
      </c>
      <c r="E513" t="str">
        <f>VLOOKUP($D513,metadata!$B$2:$S$451,2,FALSE)</f>
        <v>KIMURA, MT</v>
      </c>
      <c r="F513" t="str">
        <f>VLOOKUP($D513,metadata!$B$2:$S$451,3,FALSE)</f>
        <v>Geographic variation of reproductive diapause in the Drosophila auraria complex (Diptera: Drosophilidae)</v>
      </c>
      <c r="G513" t="str">
        <f>VLOOKUP($D513,metadata!$B$2:$S$451,4,FALSE)</f>
        <v>10.1111/j.1365-3032.1984.tb00784.x</v>
      </c>
      <c r="H513" t="str">
        <f>VLOOKUP($D513,metadata!$B$2:$S$451,5,FALSE)</f>
        <v>y</v>
      </c>
      <c r="I513" t="str">
        <f>VLOOKUP($D513,metadata!$B$2:$S$451,6,FALSE)</f>
        <v>a</v>
      </c>
      <c r="J513" t="str">
        <f>VLOOKUP($D513,metadata!$B$2:$S$451,7,FALSE)</f>
        <v>i</v>
      </c>
      <c r="K513">
        <f>VLOOKUP($D513,metadata!$B$2:$S$451,8,FALSE)</f>
        <v>7</v>
      </c>
      <c r="L513">
        <f>VLOOKUP($D513,metadata!$B$2:$S$451,9,FALSE)</f>
        <v>8</v>
      </c>
      <c r="M513" t="str">
        <f>VLOOKUP($D513,metadata!$B$2:$S$451,10,FALSE)</f>
        <v>n</v>
      </c>
      <c r="N513" t="str">
        <f>VLOOKUP($D513,metadata!$B$2:$S$451,11,FALSE)</f>
        <v>Drosophila triauraria</v>
      </c>
      <c r="O513" t="str">
        <f>VLOOKUP($D513,metadata!$B$2:$S$451,12,FALSE)</f>
        <v>diptera</v>
      </c>
      <c r="P513" t="str">
        <f>VLOOKUP($D513,metadata!$B$2:$S$451,13,FALSE)</f>
        <v>KG</v>
      </c>
      <c r="Q513">
        <f>VLOOKUP($D513,metadata!$B$2:$S$451,14,FALSE)</f>
        <v>31.6</v>
      </c>
      <c r="R513">
        <f>VLOOKUP($D513,metadata!$B$2:$S$451,15,FALSE)</f>
        <v>130.55000000000001</v>
      </c>
      <c r="S513">
        <f>VLOOKUP($D513,metadata!$B$2:$S$451,16,FALSE)</f>
        <v>0.1</v>
      </c>
      <c r="T513" t="str">
        <f>VLOOKUP($D513,metadata!$B$2:$S$451,17,FALSE)</f>
        <v/>
      </c>
      <c r="U513" t="str">
        <f>VLOOKUP($D513,metadata!$B$2:$S$451,18,FALSE)</f>
        <v/>
      </c>
      <c r="V513">
        <f>VLOOKUP($D513,metadata!$B$2:$Z$451,19,FALSE)</f>
        <v>110</v>
      </c>
      <c r="W513" t="str">
        <f>VLOOKUP($D513,metadata!$B$2:$Z$451,20,FALSE)</f>
        <v>global average</v>
      </c>
      <c r="X513" t="str">
        <f>VLOOKUP($D513,metadata!$B$2:$Z$451,21,FALSE)</f>
        <v/>
      </c>
      <c r="Y513">
        <f>VLOOKUP($D513,metadata!$B$2:$Z$451,22,FALSE)</f>
        <v>6</v>
      </c>
      <c r="Z513" t="str">
        <f>VLOOKUP($D513,metadata!$B$2:$Z$451,23,FALSE)</f>
        <v/>
      </c>
      <c r="AA513" t="str">
        <f>VLOOKUP($D513,metadata!$B$2:$Z$451,24,FALSE)</f>
        <v/>
      </c>
      <c r="AB513" t="str">
        <f>VLOOKUP($D513,metadata!$B$2:$Z$451,25,FALSE)</f>
        <v/>
      </c>
      <c r="AC513">
        <v>14.144846796657299</v>
      </c>
      <c r="AD513">
        <v>1.93548387096774</v>
      </c>
      <c r="AF513" t="str">
        <f t="shared" si="15"/>
        <v>NA</v>
      </c>
    </row>
    <row r="514" spans="3:32" x14ac:dyDescent="0.3">
      <c r="C514">
        <v>513</v>
      </c>
      <c r="D514" s="4" t="str">
        <f t="shared" si="14"/>
        <v>6-KG</v>
      </c>
      <c r="E514" t="str">
        <f>VLOOKUP($D514,metadata!$B$2:$S$451,2,FALSE)</f>
        <v>KIMURA, MT</v>
      </c>
      <c r="F514" t="str">
        <f>VLOOKUP($D514,metadata!$B$2:$S$451,3,FALSE)</f>
        <v>Geographic variation of reproductive diapause in the Drosophila auraria complex (Diptera: Drosophilidae)</v>
      </c>
      <c r="G514" t="str">
        <f>VLOOKUP($D514,metadata!$B$2:$S$451,4,FALSE)</f>
        <v>10.1111/j.1365-3032.1984.tb00784.x</v>
      </c>
      <c r="H514" t="str">
        <f>VLOOKUP($D514,metadata!$B$2:$S$451,5,FALSE)</f>
        <v>y</v>
      </c>
      <c r="I514" t="str">
        <f>VLOOKUP($D514,metadata!$B$2:$S$451,6,FALSE)</f>
        <v>a</v>
      </c>
      <c r="J514" t="str">
        <f>VLOOKUP($D514,metadata!$B$2:$S$451,7,FALSE)</f>
        <v>i</v>
      </c>
      <c r="K514">
        <f>VLOOKUP($D514,metadata!$B$2:$S$451,8,FALSE)</f>
        <v>7</v>
      </c>
      <c r="L514">
        <f>VLOOKUP($D514,metadata!$B$2:$S$451,9,FALSE)</f>
        <v>8</v>
      </c>
      <c r="M514" t="str">
        <f>VLOOKUP($D514,metadata!$B$2:$S$451,10,FALSE)</f>
        <v>n</v>
      </c>
      <c r="N514" t="str">
        <f>VLOOKUP($D514,metadata!$B$2:$S$451,11,FALSE)</f>
        <v>Drosophila triauraria</v>
      </c>
      <c r="O514" t="str">
        <f>VLOOKUP($D514,metadata!$B$2:$S$451,12,FALSE)</f>
        <v>diptera</v>
      </c>
      <c r="P514" t="str">
        <f>VLOOKUP($D514,metadata!$B$2:$S$451,13,FALSE)</f>
        <v>KG</v>
      </c>
      <c r="Q514">
        <f>VLOOKUP($D514,metadata!$B$2:$S$451,14,FALSE)</f>
        <v>31.6</v>
      </c>
      <c r="R514">
        <f>VLOOKUP($D514,metadata!$B$2:$S$451,15,FALSE)</f>
        <v>130.55000000000001</v>
      </c>
      <c r="S514">
        <f>VLOOKUP($D514,metadata!$B$2:$S$451,16,FALSE)</f>
        <v>0.1</v>
      </c>
      <c r="T514" t="str">
        <f>VLOOKUP($D514,metadata!$B$2:$S$451,17,FALSE)</f>
        <v/>
      </c>
      <c r="U514" t="str">
        <f>VLOOKUP($D514,metadata!$B$2:$S$451,18,FALSE)</f>
        <v/>
      </c>
      <c r="V514">
        <f>VLOOKUP($D514,metadata!$B$2:$Z$451,19,FALSE)</f>
        <v>110</v>
      </c>
      <c r="W514" t="str">
        <f>VLOOKUP($D514,metadata!$B$2:$Z$451,20,FALSE)</f>
        <v>global average</v>
      </c>
      <c r="X514" t="str">
        <f>VLOOKUP($D514,metadata!$B$2:$Z$451,21,FALSE)</f>
        <v/>
      </c>
      <c r="Y514">
        <f>VLOOKUP($D514,metadata!$B$2:$Z$451,22,FALSE)</f>
        <v>6</v>
      </c>
      <c r="Z514" t="str">
        <f>VLOOKUP($D514,metadata!$B$2:$Z$451,23,FALSE)</f>
        <v/>
      </c>
      <c r="AA514" t="str">
        <f>VLOOKUP($D514,metadata!$B$2:$Z$451,24,FALSE)</f>
        <v/>
      </c>
      <c r="AB514" t="str">
        <f>VLOOKUP($D514,metadata!$B$2:$Z$451,25,FALSE)</f>
        <v/>
      </c>
      <c r="AC514">
        <v>13.6601671309192</v>
      </c>
      <c r="AD514">
        <v>4.1935483870967598</v>
      </c>
      <c r="AF514" t="str">
        <f t="shared" si="15"/>
        <v>NA</v>
      </c>
    </row>
    <row r="515" spans="3:32" x14ac:dyDescent="0.3">
      <c r="C515">
        <v>514</v>
      </c>
      <c r="D515" s="4" t="str">
        <f t="shared" ref="D515:D578" si="16">VLOOKUP(C515,$A$1:$B$451,2)</f>
        <v>6-KG</v>
      </c>
      <c r="E515" t="str">
        <f>VLOOKUP($D515,metadata!$B$2:$S$451,2,FALSE)</f>
        <v>KIMURA, MT</v>
      </c>
      <c r="F515" t="str">
        <f>VLOOKUP($D515,metadata!$B$2:$S$451,3,FALSE)</f>
        <v>Geographic variation of reproductive diapause in the Drosophila auraria complex (Diptera: Drosophilidae)</v>
      </c>
      <c r="G515" t="str">
        <f>VLOOKUP($D515,metadata!$B$2:$S$451,4,FALSE)</f>
        <v>10.1111/j.1365-3032.1984.tb00784.x</v>
      </c>
      <c r="H515" t="str">
        <f>VLOOKUP($D515,metadata!$B$2:$S$451,5,FALSE)</f>
        <v>y</v>
      </c>
      <c r="I515" t="str">
        <f>VLOOKUP($D515,metadata!$B$2:$S$451,6,FALSE)</f>
        <v>a</v>
      </c>
      <c r="J515" t="str">
        <f>VLOOKUP($D515,metadata!$B$2:$S$451,7,FALSE)</f>
        <v>i</v>
      </c>
      <c r="K515">
        <f>VLOOKUP($D515,metadata!$B$2:$S$451,8,FALSE)</f>
        <v>7</v>
      </c>
      <c r="L515">
        <f>VLOOKUP($D515,metadata!$B$2:$S$451,9,FALSE)</f>
        <v>8</v>
      </c>
      <c r="M515" t="str">
        <f>VLOOKUP($D515,metadata!$B$2:$S$451,10,FALSE)</f>
        <v>n</v>
      </c>
      <c r="N515" t="str">
        <f>VLOOKUP($D515,metadata!$B$2:$S$451,11,FALSE)</f>
        <v>Drosophila triauraria</v>
      </c>
      <c r="O515" t="str">
        <f>VLOOKUP($D515,metadata!$B$2:$S$451,12,FALSE)</f>
        <v>diptera</v>
      </c>
      <c r="P515" t="str">
        <f>VLOOKUP($D515,metadata!$B$2:$S$451,13,FALSE)</f>
        <v>KG</v>
      </c>
      <c r="Q515">
        <f>VLOOKUP($D515,metadata!$B$2:$S$451,14,FALSE)</f>
        <v>31.6</v>
      </c>
      <c r="R515">
        <f>VLOOKUP($D515,metadata!$B$2:$S$451,15,FALSE)</f>
        <v>130.55000000000001</v>
      </c>
      <c r="S515">
        <f>VLOOKUP($D515,metadata!$B$2:$S$451,16,FALSE)</f>
        <v>0.1</v>
      </c>
      <c r="T515" t="str">
        <f>VLOOKUP($D515,metadata!$B$2:$S$451,17,FALSE)</f>
        <v/>
      </c>
      <c r="U515" t="str">
        <f>VLOOKUP($D515,metadata!$B$2:$S$451,18,FALSE)</f>
        <v/>
      </c>
      <c r="V515">
        <f>VLOOKUP($D515,metadata!$B$2:$Z$451,19,FALSE)</f>
        <v>110</v>
      </c>
      <c r="W515" t="str">
        <f>VLOOKUP($D515,metadata!$B$2:$Z$451,20,FALSE)</f>
        <v>global average</v>
      </c>
      <c r="X515" t="str">
        <f>VLOOKUP($D515,metadata!$B$2:$Z$451,21,FALSE)</f>
        <v/>
      </c>
      <c r="Y515">
        <f>VLOOKUP($D515,metadata!$B$2:$Z$451,22,FALSE)</f>
        <v>6</v>
      </c>
      <c r="Z515" t="str">
        <f>VLOOKUP($D515,metadata!$B$2:$Z$451,23,FALSE)</f>
        <v/>
      </c>
      <c r="AA515" t="str">
        <f>VLOOKUP($D515,metadata!$B$2:$Z$451,24,FALSE)</f>
        <v/>
      </c>
      <c r="AB515" t="str">
        <f>VLOOKUP($D515,metadata!$B$2:$Z$451,25,FALSE)</f>
        <v/>
      </c>
      <c r="AC515">
        <v>13.158774373259</v>
      </c>
      <c r="AD515">
        <v>2.5806451612903198</v>
      </c>
      <c r="AF515" t="str">
        <f t="shared" ref="AF515:AF578" si="17">IF(AE515="","NA",AE515)</f>
        <v>NA</v>
      </c>
    </row>
    <row r="516" spans="3:32" x14ac:dyDescent="0.3">
      <c r="C516">
        <v>515</v>
      </c>
      <c r="D516" s="4" t="str">
        <f t="shared" si="16"/>
        <v>6-KG</v>
      </c>
      <c r="E516" t="str">
        <f>VLOOKUP($D516,metadata!$B$2:$S$451,2,FALSE)</f>
        <v>KIMURA, MT</v>
      </c>
      <c r="F516" t="str">
        <f>VLOOKUP($D516,metadata!$B$2:$S$451,3,FALSE)</f>
        <v>Geographic variation of reproductive diapause in the Drosophila auraria complex (Diptera: Drosophilidae)</v>
      </c>
      <c r="G516" t="str">
        <f>VLOOKUP($D516,metadata!$B$2:$S$451,4,FALSE)</f>
        <v>10.1111/j.1365-3032.1984.tb00784.x</v>
      </c>
      <c r="H516" t="str">
        <f>VLOOKUP($D516,metadata!$B$2:$S$451,5,FALSE)</f>
        <v>y</v>
      </c>
      <c r="I516" t="str">
        <f>VLOOKUP($D516,metadata!$B$2:$S$451,6,FALSE)</f>
        <v>a</v>
      </c>
      <c r="J516" t="str">
        <f>VLOOKUP($D516,metadata!$B$2:$S$451,7,FALSE)</f>
        <v>i</v>
      </c>
      <c r="K516">
        <f>VLOOKUP($D516,metadata!$B$2:$S$451,8,FALSE)</f>
        <v>7</v>
      </c>
      <c r="L516">
        <f>VLOOKUP($D516,metadata!$B$2:$S$451,9,FALSE)</f>
        <v>8</v>
      </c>
      <c r="M516" t="str">
        <f>VLOOKUP($D516,metadata!$B$2:$S$451,10,FALSE)</f>
        <v>n</v>
      </c>
      <c r="N516" t="str">
        <f>VLOOKUP($D516,metadata!$B$2:$S$451,11,FALSE)</f>
        <v>Drosophila triauraria</v>
      </c>
      <c r="O516" t="str">
        <f>VLOOKUP($D516,metadata!$B$2:$S$451,12,FALSE)</f>
        <v>diptera</v>
      </c>
      <c r="P516" t="str">
        <f>VLOOKUP($D516,metadata!$B$2:$S$451,13,FALSE)</f>
        <v>KG</v>
      </c>
      <c r="Q516">
        <f>VLOOKUP($D516,metadata!$B$2:$S$451,14,FALSE)</f>
        <v>31.6</v>
      </c>
      <c r="R516">
        <f>VLOOKUP($D516,metadata!$B$2:$S$451,15,FALSE)</f>
        <v>130.55000000000001</v>
      </c>
      <c r="S516">
        <f>VLOOKUP($D516,metadata!$B$2:$S$451,16,FALSE)</f>
        <v>0.1</v>
      </c>
      <c r="T516" t="str">
        <f>VLOOKUP($D516,metadata!$B$2:$S$451,17,FALSE)</f>
        <v/>
      </c>
      <c r="U516" t="str">
        <f>VLOOKUP($D516,metadata!$B$2:$S$451,18,FALSE)</f>
        <v/>
      </c>
      <c r="V516">
        <f>VLOOKUP($D516,metadata!$B$2:$Z$451,19,FALSE)</f>
        <v>110</v>
      </c>
      <c r="W516" t="str">
        <f>VLOOKUP($D516,metadata!$B$2:$Z$451,20,FALSE)</f>
        <v>global average</v>
      </c>
      <c r="X516" t="str">
        <f>VLOOKUP($D516,metadata!$B$2:$Z$451,21,FALSE)</f>
        <v/>
      </c>
      <c r="Y516">
        <f>VLOOKUP($D516,metadata!$B$2:$Z$451,22,FALSE)</f>
        <v>6</v>
      </c>
      <c r="Z516" t="str">
        <f>VLOOKUP($D516,metadata!$B$2:$Z$451,23,FALSE)</f>
        <v/>
      </c>
      <c r="AA516" t="str">
        <f>VLOOKUP($D516,metadata!$B$2:$Z$451,24,FALSE)</f>
        <v/>
      </c>
      <c r="AB516" t="str">
        <f>VLOOKUP($D516,metadata!$B$2:$Z$451,25,FALSE)</f>
        <v/>
      </c>
      <c r="AC516">
        <v>12.4902506963788</v>
      </c>
      <c r="AD516">
        <v>2.5806451612903198</v>
      </c>
      <c r="AF516" t="str">
        <f t="shared" si="17"/>
        <v>NA</v>
      </c>
    </row>
    <row r="517" spans="3:32" x14ac:dyDescent="0.3">
      <c r="C517">
        <v>516</v>
      </c>
      <c r="D517" s="4" t="str">
        <f t="shared" si="16"/>
        <v>6-KG</v>
      </c>
      <c r="E517" t="str">
        <f>VLOOKUP($D517,metadata!$B$2:$S$451,2,FALSE)</f>
        <v>KIMURA, MT</v>
      </c>
      <c r="F517" t="str">
        <f>VLOOKUP($D517,metadata!$B$2:$S$451,3,FALSE)</f>
        <v>Geographic variation of reproductive diapause in the Drosophila auraria complex (Diptera: Drosophilidae)</v>
      </c>
      <c r="G517" t="str">
        <f>VLOOKUP($D517,metadata!$B$2:$S$451,4,FALSE)</f>
        <v>10.1111/j.1365-3032.1984.tb00784.x</v>
      </c>
      <c r="H517" t="str">
        <f>VLOOKUP($D517,metadata!$B$2:$S$451,5,FALSE)</f>
        <v>y</v>
      </c>
      <c r="I517" t="str">
        <f>VLOOKUP($D517,metadata!$B$2:$S$451,6,FALSE)</f>
        <v>a</v>
      </c>
      <c r="J517" t="str">
        <f>VLOOKUP($D517,metadata!$B$2:$S$451,7,FALSE)</f>
        <v>i</v>
      </c>
      <c r="K517">
        <f>VLOOKUP($D517,metadata!$B$2:$S$451,8,FALSE)</f>
        <v>7</v>
      </c>
      <c r="L517">
        <f>VLOOKUP($D517,metadata!$B$2:$S$451,9,FALSE)</f>
        <v>8</v>
      </c>
      <c r="M517" t="str">
        <f>VLOOKUP($D517,metadata!$B$2:$S$451,10,FALSE)</f>
        <v>n</v>
      </c>
      <c r="N517" t="str">
        <f>VLOOKUP($D517,metadata!$B$2:$S$451,11,FALSE)</f>
        <v>Drosophila triauraria</v>
      </c>
      <c r="O517" t="str">
        <f>VLOOKUP($D517,metadata!$B$2:$S$451,12,FALSE)</f>
        <v>diptera</v>
      </c>
      <c r="P517" t="str">
        <f>VLOOKUP($D517,metadata!$B$2:$S$451,13,FALSE)</f>
        <v>KG</v>
      </c>
      <c r="Q517">
        <f>VLOOKUP($D517,metadata!$B$2:$S$451,14,FALSE)</f>
        <v>31.6</v>
      </c>
      <c r="R517">
        <f>VLOOKUP($D517,metadata!$B$2:$S$451,15,FALSE)</f>
        <v>130.55000000000001</v>
      </c>
      <c r="S517">
        <f>VLOOKUP($D517,metadata!$B$2:$S$451,16,FALSE)</f>
        <v>0.1</v>
      </c>
      <c r="T517" t="str">
        <f>VLOOKUP($D517,metadata!$B$2:$S$451,17,FALSE)</f>
        <v/>
      </c>
      <c r="U517" t="str">
        <f>VLOOKUP($D517,metadata!$B$2:$S$451,18,FALSE)</f>
        <v/>
      </c>
      <c r="V517">
        <f>VLOOKUP($D517,metadata!$B$2:$Z$451,19,FALSE)</f>
        <v>110</v>
      </c>
      <c r="W517" t="str">
        <f>VLOOKUP($D517,metadata!$B$2:$Z$451,20,FALSE)</f>
        <v>global average</v>
      </c>
      <c r="X517" t="str">
        <f>VLOOKUP($D517,metadata!$B$2:$Z$451,21,FALSE)</f>
        <v/>
      </c>
      <c r="Y517">
        <f>VLOOKUP($D517,metadata!$B$2:$Z$451,22,FALSE)</f>
        <v>6</v>
      </c>
      <c r="Z517" t="str">
        <f>VLOOKUP($D517,metadata!$B$2:$Z$451,23,FALSE)</f>
        <v/>
      </c>
      <c r="AA517" t="str">
        <f>VLOOKUP($D517,metadata!$B$2:$Z$451,24,FALSE)</f>
        <v/>
      </c>
      <c r="AB517" t="str">
        <f>VLOOKUP($D517,metadata!$B$2:$Z$451,25,FALSE)</f>
        <v/>
      </c>
      <c r="AC517">
        <v>12.022284122562599</v>
      </c>
      <c r="AD517">
        <v>19.354838709677399</v>
      </c>
      <c r="AF517" t="str">
        <f t="shared" si="17"/>
        <v>NA</v>
      </c>
    </row>
    <row r="518" spans="3:32" x14ac:dyDescent="0.3">
      <c r="C518">
        <v>517</v>
      </c>
      <c r="D518" s="4" t="str">
        <f t="shared" si="16"/>
        <v>6-KG</v>
      </c>
      <c r="E518" t="str">
        <f>VLOOKUP($D518,metadata!$B$2:$S$451,2,FALSE)</f>
        <v>KIMURA, MT</v>
      </c>
      <c r="F518" t="str">
        <f>VLOOKUP($D518,metadata!$B$2:$S$451,3,FALSE)</f>
        <v>Geographic variation of reproductive diapause in the Drosophila auraria complex (Diptera: Drosophilidae)</v>
      </c>
      <c r="G518" t="str">
        <f>VLOOKUP($D518,metadata!$B$2:$S$451,4,FALSE)</f>
        <v>10.1111/j.1365-3032.1984.tb00784.x</v>
      </c>
      <c r="H518" t="str">
        <f>VLOOKUP($D518,metadata!$B$2:$S$451,5,FALSE)</f>
        <v>y</v>
      </c>
      <c r="I518" t="str">
        <f>VLOOKUP($D518,metadata!$B$2:$S$451,6,FALSE)</f>
        <v>a</v>
      </c>
      <c r="J518" t="str">
        <f>VLOOKUP($D518,metadata!$B$2:$S$451,7,FALSE)</f>
        <v>i</v>
      </c>
      <c r="K518">
        <f>VLOOKUP($D518,metadata!$B$2:$S$451,8,FALSE)</f>
        <v>7</v>
      </c>
      <c r="L518">
        <f>VLOOKUP($D518,metadata!$B$2:$S$451,9,FALSE)</f>
        <v>8</v>
      </c>
      <c r="M518" t="str">
        <f>VLOOKUP($D518,metadata!$B$2:$S$451,10,FALSE)</f>
        <v>n</v>
      </c>
      <c r="N518" t="str">
        <f>VLOOKUP($D518,metadata!$B$2:$S$451,11,FALSE)</f>
        <v>Drosophila triauraria</v>
      </c>
      <c r="O518" t="str">
        <f>VLOOKUP($D518,metadata!$B$2:$S$451,12,FALSE)</f>
        <v>diptera</v>
      </c>
      <c r="P518" t="str">
        <f>VLOOKUP($D518,metadata!$B$2:$S$451,13,FALSE)</f>
        <v>KG</v>
      </c>
      <c r="Q518">
        <f>VLOOKUP($D518,metadata!$B$2:$S$451,14,FALSE)</f>
        <v>31.6</v>
      </c>
      <c r="R518">
        <f>VLOOKUP($D518,metadata!$B$2:$S$451,15,FALSE)</f>
        <v>130.55000000000001</v>
      </c>
      <c r="S518">
        <f>VLOOKUP($D518,metadata!$B$2:$S$451,16,FALSE)</f>
        <v>0.1</v>
      </c>
      <c r="T518" t="str">
        <f>VLOOKUP($D518,metadata!$B$2:$S$451,17,FALSE)</f>
        <v/>
      </c>
      <c r="U518" t="str">
        <f>VLOOKUP($D518,metadata!$B$2:$S$451,18,FALSE)</f>
        <v/>
      </c>
      <c r="V518">
        <f>VLOOKUP($D518,metadata!$B$2:$Z$451,19,FALSE)</f>
        <v>110</v>
      </c>
      <c r="W518" t="str">
        <f>VLOOKUP($D518,metadata!$B$2:$Z$451,20,FALSE)</f>
        <v>global average</v>
      </c>
      <c r="X518" t="str">
        <f>VLOOKUP($D518,metadata!$B$2:$Z$451,21,FALSE)</f>
        <v/>
      </c>
      <c r="Y518">
        <f>VLOOKUP($D518,metadata!$B$2:$Z$451,22,FALSE)</f>
        <v>6</v>
      </c>
      <c r="Z518" t="str">
        <f>VLOOKUP($D518,metadata!$B$2:$Z$451,23,FALSE)</f>
        <v/>
      </c>
      <c r="AA518" t="str">
        <f>VLOOKUP($D518,metadata!$B$2:$Z$451,24,FALSE)</f>
        <v/>
      </c>
      <c r="AB518" t="str">
        <f>VLOOKUP($D518,metadata!$B$2:$Z$451,25,FALSE)</f>
        <v/>
      </c>
      <c r="AC518">
        <v>11.5376044568245</v>
      </c>
      <c r="AD518">
        <v>9.67741935483871</v>
      </c>
      <c r="AF518" t="str">
        <f t="shared" si="17"/>
        <v>NA</v>
      </c>
    </row>
    <row r="519" spans="3:32" x14ac:dyDescent="0.3">
      <c r="C519">
        <v>518</v>
      </c>
      <c r="D519" s="4" t="str">
        <f t="shared" si="16"/>
        <v>6-KG</v>
      </c>
      <c r="E519" t="str">
        <f>VLOOKUP($D519,metadata!$B$2:$S$451,2,FALSE)</f>
        <v>KIMURA, MT</v>
      </c>
      <c r="F519" t="str">
        <f>VLOOKUP($D519,metadata!$B$2:$S$451,3,FALSE)</f>
        <v>Geographic variation of reproductive diapause in the Drosophila auraria complex (Diptera: Drosophilidae)</v>
      </c>
      <c r="G519" t="str">
        <f>VLOOKUP($D519,metadata!$B$2:$S$451,4,FALSE)</f>
        <v>10.1111/j.1365-3032.1984.tb00784.x</v>
      </c>
      <c r="H519" t="str">
        <f>VLOOKUP($D519,metadata!$B$2:$S$451,5,FALSE)</f>
        <v>y</v>
      </c>
      <c r="I519" t="str">
        <f>VLOOKUP($D519,metadata!$B$2:$S$451,6,FALSE)</f>
        <v>a</v>
      </c>
      <c r="J519" t="str">
        <f>VLOOKUP($D519,metadata!$B$2:$S$451,7,FALSE)</f>
        <v>i</v>
      </c>
      <c r="K519">
        <f>VLOOKUP($D519,metadata!$B$2:$S$451,8,FALSE)</f>
        <v>7</v>
      </c>
      <c r="L519">
        <f>VLOOKUP($D519,metadata!$B$2:$S$451,9,FALSE)</f>
        <v>8</v>
      </c>
      <c r="M519" t="str">
        <f>VLOOKUP($D519,metadata!$B$2:$S$451,10,FALSE)</f>
        <v>n</v>
      </c>
      <c r="N519" t="str">
        <f>VLOOKUP($D519,metadata!$B$2:$S$451,11,FALSE)</f>
        <v>Drosophila triauraria</v>
      </c>
      <c r="O519" t="str">
        <f>VLOOKUP($D519,metadata!$B$2:$S$451,12,FALSE)</f>
        <v>diptera</v>
      </c>
      <c r="P519" t="str">
        <f>VLOOKUP($D519,metadata!$B$2:$S$451,13,FALSE)</f>
        <v>KG</v>
      </c>
      <c r="Q519">
        <f>VLOOKUP($D519,metadata!$B$2:$S$451,14,FALSE)</f>
        <v>31.6</v>
      </c>
      <c r="R519">
        <f>VLOOKUP($D519,metadata!$B$2:$S$451,15,FALSE)</f>
        <v>130.55000000000001</v>
      </c>
      <c r="S519">
        <f>VLOOKUP($D519,metadata!$B$2:$S$451,16,FALSE)</f>
        <v>0.1</v>
      </c>
      <c r="T519" t="str">
        <f>VLOOKUP($D519,metadata!$B$2:$S$451,17,FALSE)</f>
        <v/>
      </c>
      <c r="U519" t="str">
        <f>VLOOKUP($D519,metadata!$B$2:$S$451,18,FALSE)</f>
        <v/>
      </c>
      <c r="V519">
        <f>VLOOKUP($D519,metadata!$B$2:$Z$451,19,FALSE)</f>
        <v>110</v>
      </c>
      <c r="W519" t="str">
        <f>VLOOKUP($D519,metadata!$B$2:$Z$451,20,FALSE)</f>
        <v>global average</v>
      </c>
      <c r="X519" t="str">
        <f>VLOOKUP($D519,metadata!$B$2:$Z$451,21,FALSE)</f>
        <v/>
      </c>
      <c r="Y519">
        <f>VLOOKUP($D519,metadata!$B$2:$Z$451,22,FALSE)</f>
        <v>6</v>
      </c>
      <c r="Z519" t="str">
        <f>VLOOKUP($D519,metadata!$B$2:$Z$451,23,FALSE)</f>
        <v/>
      </c>
      <c r="AA519" t="str">
        <f>VLOOKUP($D519,metadata!$B$2:$Z$451,24,FALSE)</f>
        <v/>
      </c>
      <c r="AB519" t="str">
        <f>VLOOKUP($D519,metadata!$B$2:$Z$451,25,FALSE)</f>
        <v/>
      </c>
      <c r="AC519">
        <v>10.016713091922</v>
      </c>
      <c r="AD519">
        <v>47.741935483870897</v>
      </c>
      <c r="AF519" t="str">
        <f t="shared" si="17"/>
        <v>NA</v>
      </c>
    </row>
    <row r="520" spans="3:32" x14ac:dyDescent="0.3">
      <c r="C520">
        <v>519</v>
      </c>
      <c r="D520" s="4" t="str">
        <f t="shared" si="16"/>
        <v>6-YK</v>
      </c>
      <c r="E520" t="str">
        <f>VLOOKUP($D520,metadata!$B$2:$S$451,2,FALSE)</f>
        <v>KIMURA, MT</v>
      </c>
      <c r="F520" t="str">
        <f>VLOOKUP($D520,metadata!$B$2:$S$451,3,FALSE)</f>
        <v>Geographic variation of reproductive diapause in the Drosophila auraria complex (Diptera: Drosophilidae)</v>
      </c>
      <c r="G520" t="str">
        <f>VLOOKUP($D520,metadata!$B$2:$S$451,4,FALSE)</f>
        <v>10.1111/j.1365-3032.1984.tb00784.x</v>
      </c>
      <c r="H520" t="str">
        <f>VLOOKUP($D520,metadata!$B$2:$S$451,5,FALSE)</f>
        <v>y</v>
      </c>
      <c r="I520" t="str">
        <f>VLOOKUP($D520,metadata!$B$2:$S$451,6,FALSE)</f>
        <v>a</v>
      </c>
      <c r="J520" t="str">
        <f>VLOOKUP($D520,metadata!$B$2:$S$451,7,FALSE)</f>
        <v>i</v>
      </c>
      <c r="K520">
        <f>VLOOKUP($D520,metadata!$B$2:$S$451,8,FALSE)</f>
        <v>7</v>
      </c>
      <c r="L520">
        <f>VLOOKUP($D520,metadata!$B$2:$S$451,9,FALSE)</f>
        <v>7</v>
      </c>
      <c r="M520" t="str">
        <f>VLOOKUP($D520,metadata!$B$2:$S$451,10,FALSE)</f>
        <v>n</v>
      </c>
      <c r="N520" t="str">
        <f>VLOOKUP($D520,metadata!$B$2:$S$451,11,FALSE)</f>
        <v>Drosophila triauraria</v>
      </c>
      <c r="O520" t="str">
        <f>VLOOKUP($D520,metadata!$B$2:$S$451,12,FALSE)</f>
        <v>diptera</v>
      </c>
      <c r="P520" t="str">
        <f>VLOOKUP($D520,metadata!$B$2:$S$451,13,FALSE)</f>
        <v>YK</v>
      </c>
      <c r="Q520">
        <f>VLOOKUP($D520,metadata!$B$2:$S$451,14,FALSE)</f>
        <v>30.358611</v>
      </c>
      <c r="R520">
        <f>VLOOKUP($D520,metadata!$B$2:$S$451,15,FALSE)</f>
        <v>130.52861100000001</v>
      </c>
      <c r="S520">
        <f>VLOOKUP($D520,metadata!$B$2:$S$451,16,FALSE)</f>
        <v>0.1</v>
      </c>
      <c r="T520" t="str">
        <f>VLOOKUP($D520,metadata!$B$2:$S$451,17,FALSE)</f>
        <v/>
      </c>
      <c r="U520" t="str">
        <f>VLOOKUP($D520,metadata!$B$2:$S$451,18,FALSE)</f>
        <v/>
      </c>
      <c r="V520">
        <f>VLOOKUP($D520,metadata!$B$2:$Z$451,19,FALSE)</f>
        <v>110</v>
      </c>
      <c r="W520" t="str">
        <f>VLOOKUP($D520,metadata!$B$2:$Z$451,20,FALSE)</f>
        <v>global average</v>
      </c>
      <c r="X520" t="str">
        <f>VLOOKUP($D520,metadata!$B$2:$Z$451,21,FALSE)</f>
        <v/>
      </c>
      <c r="Y520">
        <f>VLOOKUP($D520,metadata!$B$2:$Z$451,22,FALSE)</f>
        <v>6</v>
      </c>
      <c r="Z520" t="str">
        <f>VLOOKUP($D520,metadata!$B$2:$Z$451,23,FALSE)</f>
        <v/>
      </c>
      <c r="AA520" t="str">
        <f>VLOOKUP($D520,metadata!$B$2:$Z$451,24,FALSE)</f>
        <v/>
      </c>
      <c r="AB520" t="str">
        <f>VLOOKUP($D520,metadata!$B$2:$Z$451,25,FALSE)</f>
        <v/>
      </c>
      <c r="AC520">
        <v>15.966573816155901</v>
      </c>
      <c r="AD520">
        <v>6.1290322580645098</v>
      </c>
      <c r="AF520" t="str">
        <f t="shared" si="17"/>
        <v>NA</v>
      </c>
    </row>
    <row r="521" spans="3:32" x14ac:dyDescent="0.3">
      <c r="C521">
        <v>520</v>
      </c>
      <c r="D521" s="4" t="str">
        <f t="shared" si="16"/>
        <v>6-YK</v>
      </c>
      <c r="E521" t="str">
        <f>VLOOKUP($D521,metadata!$B$2:$S$451,2,FALSE)</f>
        <v>KIMURA, MT</v>
      </c>
      <c r="F521" t="str">
        <f>VLOOKUP($D521,metadata!$B$2:$S$451,3,FALSE)</f>
        <v>Geographic variation of reproductive diapause in the Drosophila auraria complex (Diptera: Drosophilidae)</v>
      </c>
      <c r="G521" t="str">
        <f>VLOOKUP($D521,metadata!$B$2:$S$451,4,FALSE)</f>
        <v>10.1111/j.1365-3032.1984.tb00784.x</v>
      </c>
      <c r="H521" t="str">
        <f>VLOOKUP($D521,metadata!$B$2:$S$451,5,FALSE)</f>
        <v>y</v>
      </c>
      <c r="I521" t="str">
        <f>VLOOKUP($D521,metadata!$B$2:$S$451,6,FALSE)</f>
        <v>a</v>
      </c>
      <c r="J521" t="str">
        <f>VLOOKUP($D521,metadata!$B$2:$S$451,7,FALSE)</f>
        <v>i</v>
      </c>
      <c r="K521">
        <f>VLOOKUP($D521,metadata!$B$2:$S$451,8,FALSE)</f>
        <v>7</v>
      </c>
      <c r="L521">
        <f>VLOOKUP($D521,metadata!$B$2:$S$451,9,FALSE)</f>
        <v>7</v>
      </c>
      <c r="M521" t="str">
        <f>VLOOKUP($D521,metadata!$B$2:$S$451,10,FALSE)</f>
        <v>n</v>
      </c>
      <c r="N521" t="str">
        <f>VLOOKUP($D521,metadata!$B$2:$S$451,11,FALSE)</f>
        <v>Drosophila triauraria</v>
      </c>
      <c r="O521" t="str">
        <f>VLOOKUP($D521,metadata!$B$2:$S$451,12,FALSE)</f>
        <v>diptera</v>
      </c>
      <c r="P521" t="str">
        <f>VLOOKUP($D521,metadata!$B$2:$S$451,13,FALSE)</f>
        <v>YK</v>
      </c>
      <c r="Q521">
        <f>VLOOKUP($D521,metadata!$B$2:$S$451,14,FALSE)</f>
        <v>30.358611</v>
      </c>
      <c r="R521">
        <f>VLOOKUP($D521,metadata!$B$2:$S$451,15,FALSE)</f>
        <v>130.52861100000001</v>
      </c>
      <c r="S521">
        <f>VLOOKUP($D521,metadata!$B$2:$S$451,16,FALSE)</f>
        <v>0.1</v>
      </c>
      <c r="T521" t="str">
        <f>VLOOKUP($D521,metadata!$B$2:$S$451,17,FALSE)</f>
        <v/>
      </c>
      <c r="U521" t="str">
        <f>VLOOKUP($D521,metadata!$B$2:$S$451,18,FALSE)</f>
        <v/>
      </c>
      <c r="V521">
        <f>VLOOKUP($D521,metadata!$B$2:$Z$451,19,FALSE)</f>
        <v>110</v>
      </c>
      <c r="W521" t="str">
        <f>VLOOKUP($D521,metadata!$B$2:$Z$451,20,FALSE)</f>
        <v>global average</v>
      </c>
      <c r="X521" t="str">
        <f>VLOOKUP($D521,metadata!$B$2:$Z$451,21,FALSE)</f>
        <v/>
      </c>
      <c r="Y521">
        <f>VLOOKUP($D521,metadata!$B$2:$Z$451,22,FALSE)</f>
        <v>6</v>
      </c>
      <c r="Z521" t="str">
        <f>VLOOKUP($D521,metadata!$B$2:$Z$451,23,FALSE)</f>
        <v/>
      </c>
      <c r="AA521" t="str">
        <f>VLOOKUP($D521,metadata!$B$2:$Z$451,24,FALSE)</f>
        <v/>
      </c>
      <c r="AB521" t="str">
        <f>VLOOKUP($D521,metadata!$B$2:$Z$451,25,FALSE)</f>
        <v/>
      </c>
      <c r="AC521">
        <v>13.9777158774373</v>
      </c>
      <c r="AD521">
        <v>6.1290322580645098</v>
      </c>
      <c r="AF521" t="str">
        <f t="shared" si="17"/>
        <v>NA</v>
      </c>
    </row>
    <row r="522" spans="3:32" x14ac:dyDescent="0.3">
      <c r="C522">
        <v>521</v>
      </c>
      <c r="D522" s="4" t="str">
        <f t="shared" si="16"/>
        <v>6-YK</v>
      </c>
      <c r="E522" t="str">
        <f>VLOOKUP($D522,metadata!$B$2:$S$451,2,FALSE)</f>
        <v>KIMURA, MT</v>
      </c>
      <c r="F522" t="str">
        <f>VLOOKUP($D522,metadata!$B$2:$S$451,3,FALSE)</f>
        <v>Geographic variation of reproductive diapause in the Drosophila auraria complex (Diptera: Drosophilidae)</v>
      </c>
      <c r="G522" t="str">
        <f>VLOOKUP($D522,metadata!$B$2:$S$451,4,FALSE)</f>
        <v>10.1111/j.1365-3032.1984.tb00784.x</v>
      </c>
      <c r="H522" t="str">
        <f>VLOOKUP($D522,metadata!$B$2:$S$451,5,FALSE)</f>
        <v>y</v>
      </c>
      <c r="I522" t="str">
        <f>VLOOKUP($D522,metadata!$B$2:$S$451,6,FALSE)</f>
        <v>a</v>
      </c>
      <c r="J522" t="str">
        <f>VLOOKUP($D522,metadata!$B$2:$S$451,7,FALSE)</f>
        <v>i</v>
      </c>
      <c r="K522">
        <f>VLOOKUP($D522,metadata!$B$2:$S$451,8,FALSE)</f>
        <v>7</v>
      </c>
      <c r="L522">
        <f>VLOOKUP($D522,metadata!$B$2:$S$451,9,FALSE)</f>
        <v>7</v>
      </c>
      <c r="M522" t="str">
        <f>VLOOKUP($D522,metadata!$B$2:$S$451,10,FALSE)</f>
        <v>n</v>
      </c>
      <c r="N522" t="str">
        <f>VLOOKUP($D522,metadata!$B$2:$S$451,11,FALSE)</f>
        <v>Drosophila triauraria</v>
      </c>
      <c r="O522" t="str">
        <f>VLOOKUP($D522,metadata!$B$2:$S$451,12,FALSE)</f>
        <v>diptera</v>
      </c>
      <c r="P522" t="str">
        <f>VLOOKUP($D522,metadata!$B$2:$S$451,13,FALSE)</f>
        <v>YK</v>
      </c>
      <c r="Q522">
        <f>VLOOKUP($D522,metadata!$B$2:$S$451,14,FALSE)</f>
        <v>30.358611</v>
      </c>
      <c r="R522">
        <f>VLOOKUP($D522,metadata!$B$2:$S$451,15,FALSE)</f>
        <v>130.52861100000001</v>
      </c>
      <c r="S522">
        <f>VLOOKUP($D522,metadata!$B$2:$S$451,16,FALSE)</f>
        <v>0.1</v>
      </c>
      <c r="T522" t="str">
        <f>VLOOKUP($D522,metadata!$B$2:$S$451,17,FALSE)</f>
        <v/>
      </c>
      <c r="U522" t="str">
        <f>VLOOKUP($D522,metadata!$B$2:$S$451,18,FALSE)</f>
        <v/>
      </c>
      <c r="V522">
        <f>VLOOKUP($D522,metadata!$B$2:$Z$451,19,FALSE)</f>
        <v>110</v>
      </c>
      <c r="W522" t="str">
        <f>VLOOKUP($D522,metadata!$B$2:$Z$451,20,FALSE)</f>
        <v>global average</v>
      </c>
      <c r="X522" t="str">
        <f>VLOOKUP($D522,metadata!$B$2:$Z$451,21,FALSE)</f>
        <v/>
      </c>
      <c r="Y522">
        <f>VLOOKUP($D522,metadata!$B$2:$Z$451,22,FALSE)</f>
        <v>6</v>
      </c>
      <c r="Z522" t="str">
        <f>VLOOKUP($D522,metadata!$B$2:$Z$451,23,FALSE)</f>
        <v/>
      </c>
      <c r="AA522" t="str">
        <f>VLOOKUP($D522,metadata!$B$2:$Z$451,24,FALSE)</f>
        <v/>
      </c>
      <c r="AB522" t="str">
        <f>VLOOKUP($D522,metadata!$B$2:$Z$451,25,FALSE)</f>
        <v/>
      </c>
      <c r="AC522">
        <v>12.991643454038901</v>
      </c>
      <c r="AD522">
        <v>2.9032258064516001</v>
      </c>
      <c r="AF522" t="str">
        <f t="shared" si="17"/>
        <v>NA</v>
      </c>
    </row>
    <row r="523" spans="3:32" x14ac:dyDescent="0.3">
      <c r="C523">
        <v>522</v>
      </c>
      <c r="D523" s="4" t="str">
        <f t="shared" si="16"/>
        <v>6-YK</v>
      </c>
      <c r="E523" t="str">
        <f>VLOOKUP($D523,metadata!$B$2:$S$451,2,FALSE)</f>
        <v>KIMURA, MT</v>
      </c>
      <c r="F523" t="str">
        <f>VLOOKUP($D523,metadata!$B$2:$S$451,3,FALSE)</f>
        <v>Geographic variation of reproductive diapause in the Drosophila auraria complex (Diptera: Drosophilidae)</v>
      </c>
      <c r="G523" t="str">
        <f>VLOOKUP($D523,metadata!$B$2:$S$451,4,FALSE)</f>
        <v>10.1111/j.1365-3032.1984.tb00784.x</v>
      </c>
      <c r="H523" t="str">
        <f>VLOOKUP($D523,metadata!$B$2:$S$451,5,FALSE)</f>
        <v>y</v>
      </c>
      <c r="I523" t="str">
        <f>VLOOKUP($D523,metadata!$B$2:$S$451,6,FALSE)</f>
        <v>a</v>
      </c>
      <c r="J523" t="str">
        <f>VLOOKUP($D523,metadata!$B$2:$S$451,7,FALSE)</f>
        <v>i</v>
      </c>
      <c r="K523">
        <f>VLOOKUP($D523,metadata!$B$2:$S$451,8,FALSE)</f>
        <v>7</v>
      </c>
      <c r="L523">
        <f>VLOOKUP($D523,metadata!$B$2:$S$451,9,FALSE)</f>
        <v>7</v>
      </c>
      <c r="M523" t="str">
        <f>VLOOKUP($D523,metadata!$B$2:$S$451,10,FALSE)</f>
        <v>n</v>
      </c>
      <c r="N523" t="str">
        <f>VLOOKUP($D523,metadata!$B$2:$S$451,11,FALSE)</f>
        <v>Drosophila triauraria</v>
      </c>
      <c r="O523" t="str">
        <f>VLOOKUP($D523,metadata!$B$2:$S$451,12,FALSE)</f>
        <v>diptera</v>
      </c>
      <c r="P523" t="str">
        <f>VLOOKUP($D523,metadata!$B$2:$S$451,13,FALSE)</f>
        <v>YK</v>
      </c>
      <c r="Q523">
        <f>VLOOKUP($D523,metadata!$B$2:$S$451,14,FALSE)</f>
        <v>30.358611</v>
      </c>
      <c r="R523">
        <f>VLOOKUP($D523,metadata!$B$2:$S$451,15,FALSE)</f>
        <v>130.52861100000001</v>
      </c>
      <c r="S523">
        <f>VLOOKUP($D523,metadata!$B$2:$S$451,16,FALSE)</f>
        <v>0.1</v>
      </c>
      <c r="T523" t="str">
        <f>VLOOKUP($D523,metadata!$B$2:$S$451,17,FALSE)</f>
        <v/>
      </c>
      <c r="U523" t="str">
        <f>VLOOKUP($D523,metadata!$B$2:$S$451,18,FALSE)</f>
        <v/>
      </c>
      <c r="V523">
        <f>VLOOKUP($D523,metadata!$B$2:$Z$451,19,FALSE)</f>
        <v>110</v>
      </c>
      <c r="W523" t="str">
        <f>VLOOKUP($D523,metadata!$B$2:$Z$451,20,FALSE)</f>
        <v>global average</v>
      </c>
      <c r="X523" t="str">
        <f>VLOOKUP($D523,metadata!$B$2:$Z$451,21,FALSE)</f>
        <v/>
      </c>
      <c r="Y523">
        <f>VLOOKUP($D523,metadata!$B$2:$Z$451,22,FALSE)</f>
        <v>6</v>
      </c>
      <c r="Z523" t="str">
        <f>VLOOKUP($D523,metadata!$B$2:$Z$451,23,FALSE)</f>
        <v/>
      </c>
      <c r="AA523" t="str">
        <f>VLOOKUP($D523,metadata!$B$2:$Z$451,24,FALSE)</f>
        <v/>
      </c>
      <c r="AB523" t="str">
        <f>VLOOKUP($D523,metadata!$B$2:$Z$451,25,FALSE)</f>
        <v/>
      </c>
      <c r="AC523">
        <v>12.5403899721448</v>
      </c>
      <c r="AD523">
        <v>2.25806451612902</v>
      </c>
      <c r="AF523" t="str">
        <f t="shared" si="17"/>
        <v>NA</v>
      </c>
    </row>
    <row r="524" spans="3:32" x14ac:dyDescent="0.3">
      <c r="C524">
        <v>523</v>
      </c>
      <c r="D524" s="4" t="str">
        <f t="shared" si="16"/>
        <v>6-YK</v>
      </c>
      <c r="E524" t="str">
        <f>VLOOKUP($D524,metadata!$B$2:$S$451,2,FALSE)</f>
        <v>KIMURA, MT</v>
      </c>
      <c r="F524" t="str">
        <f>VLOOKUP($D524,metadata!$B$2:$S$451,3,FALSE)</f>
        <v>Geographic variation of reproductive diapause in the Drosophila auraria complex (Diptera: Drosophilidae)</v>
      </c>
      <c r="G524" t="str">
        <f>VLOOKUP($D524,metadata!$B$2:$S$451,4,FALSE)</f>
        <v>10.1111/j.1365-3032.1984.tb00784.x</v>
      </c>
      <c r="H524" t="str">
        <f>VLOOKUP($D524,metadata!$B$2:$S$451,5,FALSE)</f>
        <v>y</v>
      </c>
      <c r="I524" t="str">
        <f>VLOOKUP($D524,metadata!$B$2:$S$451,6,FALSE)</f>
        <v>a</v>
      </c>
      <c r="J524" t="str">
        <f>VLOOKUP($D524,metadata!$B$2:$S$451,7,FALSE)</f>
        <v>i</v>
      </c>
      <c r="K524">
        <f>VLOOKUP($D524,metadata!$B$2:$S$451,8,FALSE)</f>
        <v>7</v>
      </c>
      <c r="L524">
        <f>VLOOKUP($D524,metadata!$B$2:$S$451,9,FALSE)</f>
        <v>7</v>
      </c>
      <c r="M524" t="str">
        <f>VLOOKUP($D524,metadata!$B$2:$S$451,10,FALSE)</f>
        <v>n</v>
      </c>
      <c r="N524" t="str">
        <f>VLOOKUP($D524,metadata!$B$2:$S$451,11,FALSE)</f>
        <v>Drosophila triauraria</v>
      </c>
      <c r="O524" t="str">
        <f>VLOOKUP($D524,metadata!$B$2:$S$451,12,FALSE)</f>
        <v>diptera</v>
      </c>
      <c r="P524" t="str">
        <f>VLOOKUP($D524,metadata!$B$2:$S$451,13,FALSE)</f>
        <v>YK</v>
      </c>
      <c r="Q524">
        <f>VLOOKUP($D524,metadata!$B$2:$S$451,14,FALSE)</f>
        <v>30.358611</v>
      </c>
      <c r="R524">
        <f>VLOOKUP($D524,metadata!$B$2:$S$451,15,FALSE)</f>
        <v>130.52861100000001</v>
      </c>
      <c r="S524">
        <f>VLOOKUP($D524,metadata!$B$2:$S$451,16,FALSE)</f>
        <v>0.1</v>
      </c>
      <c r="T524" t="str">
        <f>VLOOKUP($D524,metadata!$B$2:$S$451,17,FALSE)</f>
        <v/>
      </c>
      <c r="U524" t="str">
        <f>VLOOKUP($D524,metadata!$B$2:$S$451,18,FALSE)</f>
        <v/>
      </c>
      <c r="V524">
        <f>VLOOKUP($D524,metadata!$B$2:$Z$451,19,FALSE)</f>
        <v>110</v>
      </c>
      <c r="W524" t="str">
        <f>VLOOKUP($D524,metadata!$B$2:$Z$451,20,FALSE)</f>
        <v>global average</v>
      </c>
      <c r="X524" t="str">
        <f>VLOOKUP($D524,metadata!$B$2:$Z$451,21,FALSE)</f>
        <v/>
      </c>
      <c r="Y524">
        <f>VLOOKUP($D524,metadata!$B$2:$Z$451,22,FALSE)</f>
        <v>6</v>
      </c>
      <c r="Z524" t="str">
        <f>VLOOKUP($D524,metadata!$B$2:$Z$451,23,FALSE)</f>
        <v/>
      </c>
      <c r="AA524" t="str">
        <f>VLOOKUP($D524,metadata!$B$2:$Z$451,24,FALSE)</f>
        <v/>
      </c>
      <c r="AB524" t="str">
        <f>VLOOKUP($D524,metadata!$B$2:$Z$451,25,FALSE)</f>
        <v/>
      </c>
      <c r="AC524">
        <v>12.005571030640599</v>
      </c>
      <c r="AD524">
        <v>2.25806451612902</v>
      </c>
      <c r="AF524" t="str">
        <f t="shared" si="17"/>
        <v>NA</v>
      </c>
    </row>
    <row r="525" spans="3:32" x14ac:dyDescent="0.3">
      <c r="C525">
        <v>524</v>
      </c>
      <c r="D525" s="4" t="str">
        <f t="shared" si="16"/>
        <v>6-YK</v>
      </c>
      <c r="E525" t="str">
        <f>VLOOKUP($D525,metadata!$B$2:$S$451,2,FALSE)</f>
        <v>KIMURA, MT</v>
      </c>
      <c r="F525" t="str">
        <f>VLOOKUP($D525,metadata!$B$2:$S$451,3,FALSE)</f>
        <v>Geographic variation of reproductive diapause in the Drosophila auraria complex (Diptera: Drosophilidae)</v>
      </c>
      <c r="G525" t="str">
        <f>VLOOKUP($D525,metadata!$B$2:$S$451,4,FALSE)</f>
        <v>10.1111/j.1365-3032.1984.tb00784.x</v>
      </c>
      <c r="H525" t="str">
        <f>VLOOKUP($D525,metadata!$B$2:$S$451,5,FALSE)</f>
        <v>y</v>
      </c>
      <c r="I525" t="str">
        <f>VLOOKUP($D525,metadata!$B$2:$S$451,6,FALSE)</f>
        <v>a</v>
      </c>
      <c r="J525" t="str">
        <f>VLOOKUP($D525,metadata!$B$2:$S$451,7,FALSE)</f>
        <v>i</v>
      </c>
      <c r="K525">
        <f>VLOOKUP($D525,metadata!$B$2:$S$451,8,FALSE)</f>
        <v>7</v>
      </c>
      <c r="L525">
        <f>VLOOKUP($D525,metadata!$B$2:$S$451,9,FALSE)</f>
        <v>7</v>
      </c>
      <c r="M525" t="str">
        <f>VLOOKUP($D525,metadata!$B$2:$S$451,10,FALSE)</f>
        <v>n</v>
      </c>
      <c r="N525" t="str">
        <f>VLOOKUP($D525,metadata!$B$2:$S$451,11,FALSE)</f>
        <v>Drosophila triauraria</v>
      </c>
      <c r="O525" t="str">
        <f>VLOOKUP($D525,metadata!$B$2:$S$451,12,FALSE)</f>
        <v>diptera</v>
      </c>
      <c r="P525" t="str">
        <f>VLOOKUP($D525,metadata!$B$2:$S$451,13,FALSE)</f>
        <v>YK</v>
      </c>
      <c r="Q525">
        <f>VLOOKUP($D525,metadata!$B$2:$S$451,14,FALSE)</f>
        <v>30.358611</v>
      </c>
      <c r="R525">
        <f>VLOOKUP($D525,metadata!$B$2:$S$451,15,FALSE)</f>
        <v>130.52861100000001</v>
      </c>
      <c r="S525">
        <f>VLOOKUP($D525,metadata!$B$2:$S$451,16,FALSE)</f>
        <v>0.1</v>
      </c>
      <c r="T525" t="str">
        <f>VLOOKUP($D525,metadata!$B$2:$S$451,17,FALSE)</f>
        <v/>
      </c>
      <c r="U525" t="str">
        <f>VLOOKUP($D525,metadata!$B$2:$S$451,18,FALSE)</f>
        <v/>
      </c>
      <c r="V525">
        <f>VLOOKUP($D525,metadata!$B$2:$Z$451,19,FALSE)</f>
        <v>110</v>
      </c>
      <c r="W525" t="str">
        <f>VLOOKUP($D525,metadata!$B$2:$Z$451,20,FALSE)</f>
        <v>global average</v>
      </c>
      <c r="X525" t="str">
        <f>VLOOKUP($D525,metadata!$B$2:$Z$451,21,FALSE)</f>
        <v/>
      </c>
      <c r="Y525">
        <f>VLOOKUP($D525,metadata!$B$2:$Z$451,22,FALSE)</f>
        <v>6</v>
      </c>
      <c r="Z525" t="str">
        <f>VLOOKUP($D525,metadata!$B$2:$Z$451,23,FALSE)</f>
        <v/>
      </c>
      <c r="AA525" t="str">
        <f>VLOOKUP($D525,metadata!$B$2:$Z$451,24,FALSE)</f>
        <v/>
      </c>
      <c r="AB525" t="str">
        <f>VLOOKUP($D525,metadata!$B$2:$Z$451,25,FALSE)</f>
        <v/>
      </c>
      <c r="AC525">
        <v>11.5041782729805</v>
      </c>
      <c r="AD525">
        <v>5.4838709677419297</v>
      </c>
      <c r="AF525" t="str">
        <f t="shared" si="17"/>
        <v>NA</v>
      </c>
    </row>
    <row r="526" spans="3:32" x14ac:dyDescent="0.3">
      <c r="C526">
        <v>525</v>
      </c>
      <c r="D526" s="4" t="str">
        <f t="shared" si="16"/>
        <v>6-YK</v>
      </c>
      <c r="E526" t="str">
        <f>VLOOKUP($D526,metadata!$B$2:$S$451,2,FALSE)</f>
        <v>KIMURA, MT</v>
      </c>
      <c r="F526" t="str">
        <f>VLOOKUP($D526,metadata!$B$2:$S$451,3,FALSE)</f>
        <v>Geographic variation of reproductive diapause in the Drosophila auraria complex (Diptera: Drosophilidae)</v>
      </c>
      <c r="G526" t="str">
        <f>VLOOKUP($D526,metadata!$B$2:$S$451,4,FALSE)</f>
        <v>10.1111/j.1365-3032.1984.tb00784.x</v>
      </c>
      <c r="H526" t="str">
        <f>VLOOKUP($D526,metadata!$B$2:$S$451,5,FALSE)</f>
        <v>y</v>
      </c>
      <c r="I526" t="str">
        <f>VLOOKUP($D526,metadata!$B$2:$S$451,6,FALSE)</f>
        <v>a</v>
      </c>
      <c r="J526" t="str">
        <f>VLOOKUP($D526,metadata!$B$2:$S$451,7,FALSE)</f>
        <v>i</v>
      </c>
      <c r="K526">
        <f>VLOOKUP($D526,metadata!$B$2:$S$451,8,FALSE)</f>
        <v>7</v>
      </c>
      <c r="L526">
        <f>VLOOKUP($D526,metadata!$B$2:$S$451,9,FALSE)</f>
        <v>7</v>
      </c>
      <c r="M526" t="str">
        <f>VLOOKUP($D526,metadata!$B$2:$S$451,10,FALSE)</f>
        <v>n</v>
      </c>
      <c r="N526" t="str">
        <f>VLOOKUP($D526,metadata!$B$2:$S$451,11,FALSE)</f>
        <v>Drosophila triauraria</v>
      </c>
      <c r="O526" t="str">
        <f>VLOOKUP($D526,metadata!$B$2:$S$451,12,FALSE)</f>
        <v>diptera</v>
      </c>
      <c r="P526" t="str">
        <f>VLOOKUP($D526,metadata!$B$2:$S$451,13,FALSE)</f>
        <v>YK</v>
      </c>
      <c r="Q526">
        <f>VLOOKUP($D526,metadata!$B$2:$S$451,14,FALSE)</f>
        <v>30.358611</v>
      </c>
      <c r="R526">
        <f>VLOOKUP($D526,metadata!$B$2:$S$451,15,FALSE)</f>
        <v>130.52861100000001</v>
      </c>
      <c r="S526">
        <f>VLOOKUP($D526,metadata!$B$2:$S$451,16,FALSE)</f>
        <v>0.1</v>
      </c>
      <c r="T526" t="str">
        <f>VLOOKUP($D526,metadata!$B$2:$S$451,17,FALSE)</f>
        <v/>
      </c>
      <c r="U526" t="str">
        <f>VLOOKUP($D526,metadata!$B$2:$S$451,18,FALSE)</f>
        <v/>
      </c>
      <c r="V526">
        <f>VLOOKUP($D526,metadata!$B$2:$Z$451,19,FALSE)</f>
        <v>110</v>
      </c>
      <c r="W526" t="str">
        <f>VLOOKUP($D526,metadata!$B$2:$Z$451,20,FALSE)</f>
        <v>global average</v>
      </c>
      <c r="X526" t="str">
        <f>VLOOKUP($D526,metadata!$B$2:$Z$451,21,FALSE)</f>
        <v/>
      </c>
      <c r="Y526">
        <f>VLOOKUP($D526,metadata!$B$2:$Z$451,22,FALSE)</f>
        <v>6</v>
      </c>
      <c r="Z526" t="str">
        <f>VLOOKUP($D526,metadata!$B$2:$Z$451,23,FALSE)</f>
        <v/>
      </c>
      <c r="AA526" t="str">
        <f>VLOOKUP($D526,metadata!$B$2:$Z$451,24,FALSE)</f>
        <v/>
      </c>
      <c r="AB526" t="str">
        <f>VLOOKUP($D526,metadata!$B$2:$Z$451,25,FALSE)</f>
        <v/>
      </c>
      <c r="AC526">
        <v>10.050139275766</v>
      </c>
      <c r="AD526">
        <v>15.4838709677419</v>
      </c>
      <c r="AF526" t="str">
        <f t="shared" si="17"/>
        <v>NA</v>
      </c>
    </row>
    <row r="527" spans="3:32" x14ac:dyDescent="0.3">
      <c r="C527">
        <v>526</v>
      </c>
      <c r="D527" s="4" t="str">
        <f t="shared" si="16"/>
        <v>6-KO</v>
      </c>
      <c r="E527" t="str">
        <f>VLOOKUP($D527,metadata!$B$2:$S$451,2,FALSE)</f>
        <v>KIMURA, MT</v>
      </c>
      <c r="F527" t="str">
        <f>VLOOKUP($D527,metadata!$B$2:$S$451,3,FALSE)</f>
        <v>Geographic variation of reproductive diapause in the Drosophila auraria complex (Diptera: Drosophilidae)</v>
      </c>
      <c r="G527" t="str">
        <f>VLOOKUP($D527,metadata!$B$2:$S$451,4,FALSE)</f>
        <v>10.1111/j.1365-3032.1984.tb00784.x</v>
      </c>
      <c r="H527" t="str">
        <f>VLOOKUP($D527,metadata!$B$2:$S$451,5,FALSE)</f>
        <v>y</v>
      </c>
      <c r="I527" t="str">
        <f>VLOOKUP($D527,metadata!$B$2:$S$451,6,FALSE)</f>
        <v>a</v>
      </c>
      <c r="J527" t="str">
        <f>VLOOKUP($D527,metadata!$B$2:$S$451,7,FALSE)</f>
        <v>i</v>
      </c>
      <c r="K527">
        <f>VLOOKUP($D527,metadata!$B$2:$S$451,8,FALSE)</f>
        <v>10</v>
      </c>
      <c r="L527">
        <f>VLOOKUP($D527,metadata!$B$2:$S$451,9,FALSE)</f>
        <v>7</v>
      </c>
      <c r="M527" t="str">
        <f>VLOOKUP($D527,metadata!$B$2:$S$451,10,FALSE)</f>
        <v>n</v>
      </c>
      <c r="N527" t="str">
        <f>VLOOKUP($D527,metadata!$B$2:$S$451,11,FALSE)</f>
        <v>Drosophila auraria</v>
      </c>
      <c r="O527" t="str">
        <f>VLOOKUP($D527,metadata!$B$2:$S$451,12,FALSE)</f>
        <v>diptera</v>
      </c>
      <c r="P527" t="str">
        <f>VLOOKUP($D527,metadata!$B$2:$S$451,13,FALSE)</f>
        <v>KO</v>
      </c>
      <c r="Q527">
        <f>VLOOKUP($D527,metadata!$B$2:$S$451,14,FALSE)</f>
        <v>44.774360999999999</v>
      </c>
      <c r="R527">
        <f>VLOOKUP($D527,metadata!$B$2:$S$451,15,FALSE)</f>
        <v>142.254389</v>
      </c>
      <c r="S527">
        <f>VLOOKUP($D527,metadata!$B$2:$S$451,16,FALSE)</f>
        <v>0.1</v>
      </c>
      <c r="T527" t="str">
        <f>VLOOKUP($D527,metadata!$B$2:$S$451,17,FALSE)</f>
        <v/>
      </c>
      <c r="U527" t="str">
        <f>VLOOKUP($D527,metadata!$B$2:$S$451,18,FALSE)</f>
        <v/>
      </c>
      <c r="V527">
        <f>VLOOKUP($D527,metadata!$B$2:$Z$451,19,FALSE)</f>
        <v>110</v>
      </c>
      <c r="W527" t="str">
        <f>VLOOKUP($D527,metadata!$B$2:$Z$451,20,FALSE)</f>
        <v>global average</v>
      </c>
      <c r="X527" t="str">
        <f>VLOOKUP($D527,metadata!$B$2:$Z$451,21,FALSE)</f>
        <v/>
      </c>
      <c r="Y527">
        <f>VLOOKUP($D527,metadata!$B$2:$Z$451,22,FALSE)</f>
        <v>6</v>
      </c>
      <c r="Z527" t="str">
        <f>VLOOKUP($D527,metadata!$B$2:$Z$451,23,FALSE)</f>
        <v/>
      </c>
      <c r="AA527" t="str">
        <f>VLOOKUP($D527,metadata!$B$2:$Z$451,24,FALSE)</f>
        <v/>
      </c>
      <c r="AB527" t="str">
        <f>VLOOKUP($D527,metadata!$B$2:$Z$451,25,FALSE)</f>
        <v/>
      </c>
      <c r="AC527">
        <v>16</v>
      </c>
      <c r="AD527">
        <v>-0.668896321070235</v>
      </c>
      <c r="AF527" t="str">
        <f t="shared" si="17"/>
        <v>NA</v>
      </c>
    </row>
    <row r="528" spans="3:32" x14ac:dyDescent="0.3">
      <c r="C528">
        <v>527</v>
      </c>
      <c r="D528" s="4" t="str">
        <f t="shared" si="16"/>
        <v>6-KO</v>
      </c>
      <c r="E528" t="str">
        <f>VLOOKUP($D528,metadata!$B$2:$S$451,2,FALSE)</f>
        <v>KIMURA, MT</v>
      </c>
      <c r="F528" t="str">
        <f>VLOOKUP($D528,metadata!$B$2:$S$451,3,FALSE)</f>
        <v>Geographic variation of reproductive diapause in the Drosophila auraria complex (Diptera: Drosophilidae)</v>
      </c>
      <c r="G528" t="str">
        <f>VLOOKUP($D528,metadata!$B$2:$S$451,4,FALSE)</f>
        <v>10.1111/j.1365-3032.1984.tb00784.x</v>
      </c>
      <c r="H528" t="str">
        <f>VLOOKUP($D528,metadata!$B$2:$S$451,5,FALSE)</f>
        <v>y</v>
      </c>
      <c r="I528" t="str">
        <f>VLOOKUP($D528,metadata!$B$2:$S$451,6,FALSE)</f>
        <v>a</v>
      </c>
      <c r="J528" t="str">
        <f>VLOOKUP($D528,metadata!$B$2:$S$451,7,FALSE)</f>
        <v>i</v>
      </c>
      <c r="K528">
        <f>VLOOKUP($D528,metadata!$B$2:$S$451,8,FALSE)</f>
        <v>10</v>
      </c>
      <c r="L528">
        <f>VLOOKUP($D528,metadata!$B$2:$S$451,9,FALSE)</f>
        <v>7</v>
      </c>
      <c r="M528" t="str">
        <f>VLOOKUP($D528,metadata!$B$2:$S$451,10,FALSE)</f>
        <v>n</v>
      </c>
      <c r="N528" t="str">
        <f>VLOOKUP($D528,metadata!$B$2:$S$451,11,FALSE)</f>
        <v>Drosophila auraria</v>
      </c>
      <c r="O528" t="str">
        <f>VLOOKUP($D528,metadata!$B$2:$S$451,12,FALSE)</f>
        <v>diptera</v>
      </c>
      <c r="P528" t="str">
        <f>VLOOKUP($D528,metadata!$B$2:$S$451,13,FALSE)</f>
        <v>KO</v>
      </c>
      <c r="Q528">
        <f>VLOOKUP($D528,metadata!$B$2:$S$451,14,FALSE)</f>
        <v>44.774360999999999</v>
      </c>
      <c r="R528">
        <f>VLOOKUP($D528,metadata!$B$2:$S$451,15,FALSE)</f>
        <v>142.254389</v>
      </c>
      <c r="S528">
        <f>VLOOKUP($D528,metadata!$B$2:$S$451,16,FALSE)</f>
        <v>0.1</v>
      </c>
      <c r="T528" t="str">
        <f>VLOOKUP($D528,metadata!$B$2:$S$451,17,FALSE)</f>
        <v/>
      </c>
      <c r="U528" t="str">
        <f>VLOOKUP($D528,metadata!$B$2:$S$451,18,FALSE)</f>
        <v/>
      </c>
      <c r="V528">
        <f>VLOOKUP($D528,metadata!$B$2:$Z$451,19,FALSE)</f>
        <v>110</v>
      </c>
      <c r="W528" t="str">
        <f>VLOOKUP($D528,metadata!$B$2:$Z$451,20,FALSE)</f>
        <v>global average</v>
      </c>
      <c r="X528" t="str">
        <f>VLOOKUP($D528,metadata!$B$2:$Z$451,21,FALSE)</f>
        <v/>
      </c>
      <c r="Y528">
        <f>VLOOKUP($D528,metadata!$B$2:$Z$451,22,FALSE)</f>
        <v>6</v>
      </c>
      <c r="Z528" t="str">
        <f>VLOOKUP($D528,metadata!$B$2:$Z$451,23,FALSE)</f>
        <v/>
      </c>
      <c r="AA528" t="str">
        <f>VLOOKUP($D528,metadata!$B$2:$Z$451,24,FALSE)</f>
        <v/>
      </c>
      <c r="AB528" t="str">
        <f>VLOOKUP($D528,metadata!$B$2:$Z$451,25,FALSE)</f>
        <v/>
      </c>
      <c r="AC528">
        <v>13.977528089887601</v>
      </c>
      <c r="AD528">
        <v>81.718086505580402</v>
      </c>
      <c r="AF528" t="str">
        <f t="shared" si="17"/>
        <v>NA</v>
      </c>
    </row>
    <row r="529" spans="3:32" x14ac:dyDescent="0.3">
      <c r="C529">
        <v>528</v>
      </c>
      <c r="D529" s="4" t="str">
        <f t="shared" si="16"/>
        <v>6-KO</v>
      </c>
      <c r="E529" t="str">
        <f>VLOOKUP($D529,metadata!$B$2:$S$451,2,FALSE)</f>
        <v>KIMURA, MT</v>
      </c>
      <c r="F529" t="str">
        <f>VLOOKUP($D529,metadata!$B$2:$S$451,3,FALSE)</f>
        <v>Geographic variation of reproductive diapause in the Drosophila auraria complex (Diptera: Drosophilidae)</v>
      </c>
      <c r="G529" t="str">
        <f>VLOOKUP($D529,metadata!$B$2:$S$451,4,FALSE)</f>
        <v>10.1111/j.1365-3032.1984.tb00784.x</v>
      </c>
      <c r="H529" t="str">
        <f>VLOOKUP($D529,metadata!$B$2:$S$451,5,FALSE)</f>
        <v>y</v>
      </c>
      <c r="I529" t="str">
        <f>VLOOKUP($D529,metadata!$B$2:$S$451,6,FALSE)</f>
        <v>a</v>
      </c>
      <c r="J529" t="str">
        <f>VLOOKUP($D529,metadata!$B$2:$S$451,7,FALSE)</f>
        <v>i</v>
      </c>
      <c r="K529">
        <f>VLOOKUP($D529,metadata!$B$2:$S$451,8,FALSE)</f>
        <v>10</v>
      </c>
      <c r="L529">
        <f>VLOOKUP($D529,metadata!$B$2:$S$451,9,FALSE)</f>
        <v>7</v>
      </c>
      <c r="M529" t="str">
        <f>VLOOKUP($D529,metadata!$B$2:$S$451,10,FALSE)</f>
        <v>n</v>
      </c>
      <c r="N529" t="str">
        <f>VLOOKUP($D529,metadata!$B$2:$S$451,11,FALSE)</f>
        <v>Drosophila auraria</v>
      </c>
      <c r="O529" t="str">
        <f>VLOOKUP($D529,metadata!$B$2:$S$451,12,FALSE)</f>
        <v>diptera</v>
      </c>
      <c r="P529" t="str">
        <f>VLOOKUP($D529,metadata!$B$2:$S$451,13,FALSE)</f>
        <v>KO</v>
      </c>
      <c r="Q529">
        <f>VLOOKUP($D529,metadata!$B$2:$S$451,14,FALSE)</f>
        <v>44.774360999999999</v>
      </c>
      <c r="R529">
        <f>VLOOKUP($D529,metadata!$B$2:$S$451,15,FALSE)</f>
        <v>142.254389</v>
      </c>
      <c r="S529">
        <f>VLOOKUP($D529,metadata!$B$2:$S$451,16,FALSE)</f>
        <v>0.1</v>
      </c>
      <c r="T529" t="str">
        <f>VLOOKUP($D529,metadata!$B$2:$S$451,17,FALSE)</f>
        <v/>
      </c>
      <c r="U529" t="str">
        <f>VLOOKUP($D529,metadata!$B$2:$S$451,18,FALSE)</f>
        <v/>
      </c>
      <c r="V529">
        <f>VLOOKUP($D529,metadata!$B$2:$Z$451,19,FALSE)</f>
        <v>110</v>
      </c>
      <c r="W529" t="str">
        <f>VLOOKUP($D529,metadata!$B$2:$Z$451,20,FALSE)</f>
        <v>global average</v>
      </c>
      <c r="X529" t="str">
        <f>VLOOKUP($D529,metadata!$B$2:$Z$451,21,FALSE)</f>
        <v/>
      </c>
      <c r="Y529">
        <f>VLOOKUP($D529,metadata!$B$2:$Z$451,22,FALSE)</f>
        <v>6</v>
      </c>
      <c r="Z529" t="str">
        <f>VLOOKUP($D529,metadata!$B$2:$Z$451,23,FALSE)</f>
        <v/>
      </c>
      <c r="AA529" t="str">
        <f>VLOOKUP($D529,metadata!$B$2:$Z$451,24,FALSE)</f>
        <v/>
      </c>
      <c r="AB529" t="str">
        <f>VLOOKUP($D529,metadata!$B$2:$Z$451,25,FALSE)</f>
        <v/>
      </c>
      <c r="AC529">
        <v>12.005617977528001</v>
      </c>
      <c r="AD529">
        <v>99.219307805043002</v>
      </c>
      <c r="AF529" t="str">
        <f t="shared" si="17"/>
        <v>NA</v>
      </c>
    </row>
    <row r="530" spans="3:32" x14ac:dyDescent="0.3">
      <c r="C530">
        <v>529</v>
      </c>
      <c r="D530" s="4" t="str">
        <f t="shared" si="16"/>
        <v>6-KO</v>
      </c>
      <c r="E530" t="str">
        <f>VLOOKUP($D530,metadata!$B$2:$S$451,2,FALSE)</f>
        <v>KIMURA, MT</v>
      </c>
      <c r="F530" t="str">
        <f>VLOOKUP($D530,metadata!$B$2:$S$451,3,FALSE)</f>
        <v>Geographic variation of reproductive diapause in the Drosophila auraria complex (Diptera: Drosophilidae)</v>
      </c>
      <c r="G530" t="str">
        <f>VLOOKUP($D530,metadata!$B$2:$S$451,4,FALSE)</f>
        <v>10.1111/j.1365-3032.1984.tb00784.x</v>
      </c>
      <c r="H530" t="str">
        <f>VLOOKUP($D530,metadata!$B$2:$S$451,5,FALSE)</f>
        <v>y</v>
      </c>
      <c r="I530" t="str">
        <f>VLOOKUP($D530,metadata!$B$2:$S$451,6,FALSE)</f>
        <v>a</v>
      </c>
      <c r="J530" t="str">
        <f>VLOOKUP($D530,metadata!$B$2:$S$451,7,FALSE)</f>
        <v>i</v>
      </c>
      <c r="K530">
        <f>VLOOKUP($D530,metadata!$B$2:$S$451,8,FALSE)</f>
        <v>10</v>
      </c>
      <c r="L530">
        <f>VLOOKUP($D530,metadata!$B$2:$S$451,9,FALSE)</f>
        <v>7</v>
      </c>
      <c r="M530" t="str">
        <f>VLOOKUP($D530,metadata!$B$2:$S$451,10,FALSE)</f>
        <v>n</v>
      </c>
      <c r="N530" t="str">
        <f>VLOOKUP($D530,metadata!$B$2:$S$451,11,FALSE)</f>
        <v>Drosophila auraria</v>
      </c>
      <c r="O530" t="str">
        <f>VLOOKUP($D530,metadata!$B$2:$S$451,12,FALSE)</f>
        <v>diptera</v>
      </c>
      <c r="P530" t="str">
        <f>VLOOKUP($D530,metadata!$B$2:$S$451,13,FALSE)</f>
        <v>KO</v>
      </c>
      <c r="Q530">
        <f>VLOOKUP($D530,metadata!$B$2:$S$451,14,FALSE)</f>
        <v>44.774360999999999</v>
      </c>
      <c r="R530">
        <f>VLOOKUP($D530,metadata!$B$2:$S$451,15,FALSE)</f>
        <v>142.254389</v>
      </c>
      <c r="S530">
        <f>VLOOKUP($D530,metadata!$B$2:$S$451,16,FALSE)</f>
        <v>0.1</v>
      </c>
      <c r="T530" t="str">
        <f>VLOOKUP($D530,metadata!$B$2:$S$451,17,FALSE)</f>
        <v/>
      </c>
      <c r="U530" t="str">
        <f>VLOOKUP($D530,metadata!$B$2:$S$451,18,FALSE)</f>
        <v/>
      </c>
      <c r="V530">
        <f>VLOOKUP($D530,metadata!$B$2:$Z$451,19,FALSE)</f>
        <v>110</v>
      </c>
      <c r="W530" t="str">
        <f>VLOOKUP($D530,metadata!$B$2:$Z$451,20,FALSE)</f>
        <v>global average</v>
      </c>
      <c r="X530" t="str">
        <f>VLOOKUP($D530,metadata!$B$2:$Z$451,21,FALSE)</f>
        <v/>
      </c>
      <c r="Y530">
        <f>VLOOKUP($D530,metadata!$B$2:$Z$451,22,FALSE)</f>
        <v>6</v>
      </c>
      <c r="Z530" t="str">
        <f>VLOOKUP($D530,metadata!$B$2:$Z$451,23,FALSE)</f>
        <v/>
      </c>
      <c r="AA530" t="str">
        <f>VLOOKUP($D530,metadata!$B$2:$Z$451,24,FALSE)</f>
        <v/>
      </c>
      <c r="AB530" t="str">
        <f>VLOOKUP($D530,metadata!$B$2:$Z$451,25,FALSE)</f>
        <v/>
      </c>
      <c r="AC530">
        <v>10</v>
      </c>
      <c r="AD530">
        <v>95.652173913043399</v>
      </c>
      <c r="AF530" t="str">
        <f t="shared" si="17"/>
        <v>NA</v>
      </c>
    </row>
    <row r="531" spans="3:32" x14ac:dyDescent="0.3">
      <c r="C531">
        <v>530</v>
      </c>
      <c r="D531" s="4" t="str">
        <f t="shared" si="16"/>
        <v>6-ON</v>
      </c>
      <c r="E531" t="str">
        <f>VLOOKUP($D531,metadata!$B$2:$S$451,2,FALSE)</f>
        <v>KIMURA, MT</v>
      </c>
      <c r="F531" t="str">
        <f>VLOOKUP($D531,metadata!$B$2:$S$451,3,FALSE)</f>
        <v>Geographic variation of reproductive diapause in the Drosophila auraria complex (Diptera: Drosophilidae)</v>
      </c>
      <c r="G531" t="str">
        <f>VLOOKUP($D531,metadata!$B$2:$S$451,4,FALSE)</f>
        <v>10.1111/j.1365-3032.1984.tb00784.x</v>
      </c>
      <c r="H531" t="str">
        <f>VLOOKUP($D531,metadata!$B$2:$S$451,5,FALSE)</f>
        <v>y</v>
      </c>
      <c r="I531" t="str">
        <f>VLOOKUP($D531,metadata!$B$2:$S$451,6,FALSE)</f>
        <v>a</v>
      </c>
      <c r="J531" t="str">
        <f>VLOOKUP($D531,metadata!$B$2:$S$451,7,FALSE)</f>
        <v>i</v>
      </c>
      <c r="K531">
        <f>VLOOKUP($D531,metadata!$B$2:$S$451,8,FALSE)</f>
        <v>10</v>
      </c>
      <c r="L531">
        <f>VLOOKUP($D531,metadata!$B$2:$S$451,9,FALSE)</f>
        <v>7</v>
      </c>
      <c r="M531" t="str">
        <f>VLOOKUP($D531,metadata!$B$2:$S$451,10,FALSE)</f>
        <v>n</v>
      </c>
      <c r="N531" t="str">
        <f>VLOOKUP($D531,metadata!$B$2:$S$451,11,FALSE)</f>
        <v>Drosophila auraria</v>
      </c>
      <c r="O531" t="str">
        <f>VLOOKUP($D531,metadata!$B$2:$S$451,12,FALSE)</f>
        <v>diptera</v>
      </c>
      <c r="P531" t="str">
        <f>VLOOKUP($D531,metadata!$B$2:$S$451,13,FALSE)</f>
        <v>ON</v>
      </c>
      <c r="Q531">
        <f>VLOOKUP($D531,metadata!$B$2:$S$451,14,FALSE)</f>
        <v>41.972000000000001</v>
      </c>
      <c r="R531">
        <f>VLOOKUP($D531,metadata!$B$2:$S$451,15,FALSE)</f>
        <v>140.66909999999999</v>
      </c>
      <c r="S531">
        <f>VLOOKUP($D531,metadata!$B$2:$S$451,16,FALSE)</f>
        <v>0.1</v>
      </c>
      <c r="T531" t="str">
        <f>VLOOKUP($D531,metadata!$B$2:$S$451,17,FALSE)</f>
        <v/>
      </c>
      <c r="U531" t="str">
        <f>VLOOKUP($D531,metadata!$B$2:$S$451,18,FALSE)</f>
        <v/>
      </c>
      <c r="V531">
        <f>VLOOKUP($D531,metadata!$B$2:$Z$451,19,FALSE)</f>
        <v>110</v>
      </c>
      <c r="W531" t="str">
        <f>VLOOKUP($D531,metadata!$B$2:$Z$451,20,FALSE)</f>
        <v>global average</v>
      </c>
      <c r="X531" t="str">
        <f>VLOOKUP($D531,metadata!$B$2:$Z$451,21,FALSE)</f>
        <v/>
      </c>
      <c r="Y531">
        <f>VLOOKUP($D531,metadata!$B$2:$Z$451,22,FALSE)</f>
        <v>6</v>
      </c>
      <c r="Z531" t="str">
        <f>VLOOKUP($D531,metadata!$B$2:$Z$451,23,FALSE)</f>
        <v/>
      </c>
      <c r="AA531" t="str">
        <f>VLOOKUP($D531,metadata!$B$2:$Z$451,24,FALSE)</f>
        <v/>
      </c>
      <c r="AB531" t="str">
        <f>VLOOKUP($D531,metadata!$B$2:$Z$451,25,FALSE)</f>
        <v/>
      </c>
      <c r="AC531">
        <v>16</v>
      </c>
      <c r="AD531">
        <v>-0.668896321070235</v>
      </c>
      <c r="AF531" t="str">
        <f t="shared" si="17"/>
        <v>NA</v>
      </c>
    </row>
    <row r="532" spans="3:32" x14ac:dyDescent="0.3">
      <c r="C532">
        <v>531</v>
      </c>
      <c r="D532" s="4" t="str">
        <f t="shared" si="16"/>
        <v>6-ON</v>
      </c>
      <c r="E532" t="str">
        <f>VLOOKUP($D532,metadata!$B$2:$S$451,2,FALSE)</f>
        <v>KIMURA, MT</v>
      </c>
      <c r="F532" t="str">
        <f>VLOOKUP($D532,metadata!$B$2:$S$451,3,FALSE)</f>
        <v>Geographic variation of reproductive diapause in the Drosophila auraria complex (Diptera: Drosophilidae)</v>
      </c>
      <c r="G532" t="str">
        <f>VLOOKUP($D532,metadata!$B$2:$S$451,4,FALSE)</f>
        <v>10.1111/j.1365-3032.1984.tb00784.x</v>
      </c>
      <c r="H532" t="str">
        <f>VLOOKUP($D532,metadata!$B$2:$S$451,5,FALSE)</f>
        <v>y</v>
      </c>
      <c r="I532" t="str">
        <f>VLOOKUP($D532,metadata!$B$2:$S$451,6,FALSE)</f>
        <v>a</v>
      </c>
      <c r="J532" t="str">
        <f>VLOOKUP($D532,metadata!$B$2:$S$451,7,FALSE)</f>
        <v>i</v>
      </c>
      <c r="K532">
        <f>VLOOKUP($D532,metadata!$B$2:$S$451,8,FALSE)</f>
        <v>10</v>
      </c>
      <c r="L532">
        <f>VLOOKUP($D532,metadata!$B$2:$S$451,9,FALSE)</f>
        <v>7</v>
      </c>
      <c r="M532" t="str">
        <f>VLOOKUP($D532,metadata!$B$2:$S$451,10,FALSE)</f>
        <v>n</v>
      </c>
      <c r="N532" t="str">
        <f>VLOOKUP($D532,metadata!$B$2:$S$451,11,FALSE)</f>
        <v>Drosophila auraria</v>
      </c>
      <c r="O532" t="str">
        <f>VLOOKUP($D532,metadata!$B$2:$S$451,12,FALSE)</f>
        <v>diptera</v>
      </c>
      <c r="P532" t="str">
        <f>VLOOKUP($D532,metadata!$B$2:$S$451,13,FALSE)</f>
        <v>ON</v>
      </c>
      <c r="Q532">
        <f>VLOOKUP($D532,metadata!$B$2:$S$451,14,FALSE)</f>
        <v>41.972000000000001</v>
      </c>
      <c r="R532">
        <f>VLOOKUP($D532,metadata!$B$2:$S$451,15,FALSE)</f>
        <v>140.66909999999999</v>
      </c>
      <c r="S532">
        <f>VLOOKUP($D532,metadata!$B$2:$S$451,16,FALSE)</f>
        <v>0.1</v>
      </c>
      <c r="T532" t="str">
        <f>VLOOKUP($D532,metadata!$B$2:$S$451,17,FALSE)</f>
        <v/>
      </c>
      <c r="U532" t="str">
        <f>VLOOKUP($D532,metadata!$B$2:$S$451,18,FALSE)</f>
        <v/>
      </c>
      <c r="V532">
        <f>VLOOKUP($D532,metadata!$B$2:$Z$451,19,FALSE)</f>
        <v>110</v>
      </c>
      <c r="W532" t="str">
        <f>VLOOKUP($D532,metadata!$B$2:$Z$451,20,FALSE)</f>
        <v>global average</v>
      </c>
      <c r="X532" t="str">
        <f>VLOOKUP($D532,metadata!$B$2:$Z$451,21,FALSE)</f>
        <v/>
      </c>
      <c r="Y532">
        <f>VLOOKUP($D532,metadata!$B$2:$Z$451,22,FALSE)</f>
        <v>6</v>
      </c>
      <c r="Z532" t="str">
        <f>VLOOKUP($D532,metadata!$B$2:$Z$451,23,FALSE)</f>
        <v/>
      </c>
      <c r="AA532" t="str">
        <f>VLOOKUP($D532,metadata!$B$2:$Z$451,24,FALSE)</f>
        <v/>
      </c>
      <c r="AB532" t="str">
        <f>VLOOKUP($D532,metadata!$B$2:$Z$451,25,FALSE)</f>
        <v/>
      </c>
      <c r="AC532">
        <v>13.977528089887601</v>
      </c>
      <c r="AD532">
        <v>33.223103227988403</v>
      </c>
      <c r="AF532" t="str">
        <f t="shared" si="17"/>
        <v>NA</v>
      </c>
    </row>
    <row r="533" spans="3:32" x14ac:dyDescent="0.3">
      <c r="C533">
        <v>532</v>
      </c>
      <c r="D533" s="4" t="str">
        <f t="shared" si="16"/>
        <v>6-ON</v>
      </c>
      <c r="E533" t="str">
        <f>VLOOKUP($D533,metadata!$B$2:$S$451,2,FALSE)</f>
        <v>KIMURA, MT</v>
      </c>
      <c r="F533" t="str">
        <f>VLOOKUP($D533,metadata!$B$2:$S$451,3,FALSE)</f>
        <v>Geographic variation of reproductive diapause in the Drosophila auraria complex (Diptera: Drosophilidae)</v>
      </c>
      <c r="G533" t="str">
        <f>VLOOKUP($D533,metadata!$B$2:$S$451,4,FALSE)</f>
        <v>10.1111/j.1365-3032.1984.tb00784.x</v>
      </c>
      <c r="H533" t="str">
        <f>VLOOKUP($D533,metadata!$B$2:$S$451,5,FALSE)</f>
        <v>y</v>
      </c>
      <c r="I533" t="str">
        <f>VLOOKUP($D533,metadata!$B$2:$S$451,6,FALSE)</f>
        <v>a</v>
      </c>
      <c r="J533" t="str">
        <f>VLOOKUP($D533,metadata!$B$2:$S$451,7,FALSE)</f>
        <v>i</v>
      </c>
      <c r="K533">
        <f>VLOOKUP($D533,metadata!$B$2:$S$451,8,FALSE)</f>
        <v>10</v>
      </c>
      <c r="L533">
        <f>VLOOKUP($D533,metadata!$B$2:$S$451,9,FALSE)</f>
        <v>7</v>
      </c>
      <c r="M533" t="str">
        <f>VLOOKUP($D533,metadata!$B$2:$S$451,10,FALSE)</f>
        <v>n</v>
      </c>
      <c r="N533" t="str">
        <f>VLOOKUP($D533,metadata!$B$2:$S$451,11,FALSE)</f>
        <v>Drosophila auraria</v>
      </c>
      <c r="O533" t="str">
        <f>VLOOKUP($D533,metadata!$B$2:$S$451,12,FALSE)</f>
        <v>diptera</v>
      </c>
      <c r="P533" t="str">
        <f>VLOOKUP($D533,metadata!$B$2:$S$451,13,FALSE)</f>
        <v>ON</v>
      </c>
      <c r="Q533">
        <f>VLOOKUP($D533,metadata!$B$2:$S$451,14,FALSE)</f>
        <v>41.972000000000001</v>
      </c>
      <c r="R533">
        <f>VLOOKUP($D533,metadata!$B$2:$S$451,15,FALSE)</f>
        <v>140.66909999999999</v>
      </c>
      <c r="S533">
        <f>VLOOKUP($D533,metadata!$B$2:$S$451,16,FALSE)</f>
        <v>0.1</v>
      </c>
      <c r="T533" t="str">
        <f>VLOOKUP($D533,metadata!$B$2:$S$451,17,FALSE)</f>
        <v/>
      </c>
      <c r="U533" t="str">
        <f>VLOOKUP($D533,metadata!$B$2:$S$451,18,FALSE)</f>
        <v/>
      </c>
      <c r="V533">
        <f>VLOOKUP($D533,metadata!$B$2:$Z$451,19,FALSE)</f>
        <v>110</v>
      </c>
      <c r="W533" t="str">
        <f>VLOOKUP($D533,metadata!$B$2:$Z$451,20,FALSE)</f>
        <v>global average</v>
      </c>
      <c r="X533" t="str">
        <f>VLOOKUP($D533,metadata!$B$2:$Z$451,21,FALSE)</f>
        <v/>
      </c>
      <c r="Y533">
        <f>VLOOKUP($D533,metadata!$B$2:$Z$451,22,FALSE)</f>
        <v>6</v>
      </c>
      <c r="Z533" t="str">
        <f>VLOOKUP($D533,metadata!$B$2:$Z$451,23,FALSE)</f>
        <v/>
      </c>
      <c r="AA533" t="str">
        <f>VLOOKUP($D533,metadata!$B$2:$Z$451,24,FALSE)</f>
        <v/>
      </c>
      <c r="AB533" t="str">
        <f>VLOOKUP($D533,metadata!$B$2:$Z$451,25,FALSE)</f>
        <v/>
      </c>
      <c r="AC533">
        <v>13.505617977528001</v>
      </c>
      <c r="AD533">
        <v>44.286197437150001</v>
      </c>
      <c r="AF533" t="str">
        <f t="shared" si="17"/>
        <v>NA</v>
      </c>
    </row>
    <row r="534" spans="3:32" x14ac:dyDescent="0.3">
      <c r="C534">
        <v>533</v>
      </c>
      <c r="D534" s="4" t="str">
        <f t="shared" si="16"/>
        <v>6-ON</v>
      </c>
      <c r="E534" t="str">
        <f>VLOOKUP($D534,metadata!$B$2:$S$451,2,FALSE)</f>
        <v>KIMURA, MT</v>
      </c>
      <c r="F534" t="str">
        <f>VLOOKUP($D534,metadata!$B$2:$S$451,3,FALSE)</f>
        <v>Geographic variation of reproductive diapause in the Drosophila auraria complex (Diptera: Drosophilidae)</v>
      </c>
      <c r="G534" t="str">
        <f>VLOOKUP($D534,metadata!$B$2:$S$451,4,FALSE)</f>
        <v>10.1111/j.1365-3032.1984.tb00784.x</v>
      </c>
      <c r="H534" t="str">
        <f>VLOOKUP($D534,metadata!$B$2:$S$451,5,FALSE)</f>
        <v>y</v>
      </c>
      <c r="I534" t="str">
        <f>VLOOKUP($D534,metadata!$B$2:$S$451,6,FALSE)</f>
        <v>a</v>
      </c>
      <c r="J534" t="str">
        <f>VLOOKUP($D534,metadata!$B$2:$S$451,7,FALSE)</f>
        <v>i</v>
      </c>
      <c r="K534">
        <f>VLOOKUP($D534,metadata!$B$2:$S$451,8,FALSE)</f>
        <v>10</v>
      </c>
      <c r="L534">
        <f>VLOOKUP($D534,metadata!$B$2:$S$451,9,FALSE)</f>
        <v>7</v>
      </c>
      <c r="M534" t="str">
        <f>VLOOKUP($D534,metadata!$B$2:$S$451,10,FALSE)</f>
        <v>n</v>
      </c>
      <c r="N534" t="str">
        <f>VLOOKUP($D534,metadata!$B$2:$S$451,11,FALSE)</f>
        <v>Drosophila auraria</v>
      </c>
      <c r="O534" t="str">
        <f>VLOOKUP($D534,metadata!$B$2:$S$451,12,FALSE)</f>
        <v>diptera</v>
      </c>
      <c r="P534" t="str">
        <f>VLOOKUP($D534,metadata!$B$2:$S$451,13,FALSE)</f>
        <v>ON</v>
      </c>
      <c r="Q534">
        <f>VLOOKUP($D534,metadata!$B$2:$S$451,14,FALSE)</f>
        <v>41.972000000000001</v>
      </c>
      <c r="R534">
        <f>VLOOKUP($D534,metadata!$B$2:$S$451,15,FALSE)</f>
        <v>140.66909999999999</v>
      </c>
      <c r="S534">
        <f>VLOOKUP($D534,metadata!$B$2:$S$451,16,FALSE)</f>
        <v>0.1</v>
      </c>
      <c r="T534" t="str">
        <f>VLOOKUP($D534,metadata!$B$2:$S$451,17,FALSE)</f>
        <v/>
      </c>
      <c r="U534" t="str">
        <f>VLOOKUP($D534,metadata!$B$2:$S$451,18,FALSE)</f>
        <v/>
      </c>
      <c r="V534">
        <f>VLOOKUP($D534,metadata!$B$2:$Z$451,19,FALSE)</f>
        <v>110</v>
      </c>
      <c r="W534" t="str">
        <f>VLOOKUP($D534,metadata!$B$2:$Z$451,20,FALSE)</f>
        <v>global average</v>
      </c>
      <c r="X534" t="str">
        <f>VLOOKUP($D534,metadata!$B$2:$Z$451,21,FALSE)</f>
        <v/>
      </c>
      <c r="Y534">
        <f>VLOOKUP($D534,metadata!$B$2:$Z$451,22,FALSE)</f>
        <v>6</v>
      </c>
      <c r="Z534" t="str">
        <f>VLOOKUP($D534,metadata!$B$2:$Z$451,23,FALSE)</f>
        <v/>
      </c>
      <c r="AA534" t="str">
        <f>VLOOKUP($D534,metadata!$B$2:$Z$451,24,FALSE)</f>
        <v/>
      </c>
      <c r="AB534" t="str">
        <f>VLOOKUP($D534,metadata!$B$2:$Z$451,25,FALSE)</f>
        <v/>
      </c>
      <c r="AC534">
        <v>12.9662921348314</v>
      </c>
      <c r="AD534">
        <v>65.386494306865501</v>
      </c>
      <c r="AF534" t="str">
        <f t="shared" si="17"/>
        <v>NA</v>
      </c>
    </row>
    <row r="535" spans="3:32" x14ac:dyDescent="0.3">
      <c r="C535">
        <v>534</v>
      </c>
      <c r="D535" s="4" t="str">
        <f t="shared" si="16"/>
        <v>6-ON</v>
      </c>
      <c r="E535" t="str">
        <f>VLOOKUP($D535,metadata!$B$2:$S$451,2,FALSE)</f>
        <v>KIMURA, MT</v>
      </c>
      <c r="F535" t="str">
        <f>VLOOKUP($D535,metadata!$B$2:$S$451,3,FALSE)</f>
        <v>Geographic variation of reproductive diapause in the Drosophila auraria complex (Diptera: Drosophilidae)</v>
      </c>
      <c r="G535" t="str">
        <f>VLOOKUP($D535,metadata!$B$2:$S$451,4,FALSE)</f>
        <v>10.1111/j.1365-3032.1984.tb00784.x</v>
      </c>
      <c r="H535" t="str">
        <f>VLOOKUP($D535,metadata!$B$2:$S$451,5,FALSE)</f>
        <v>y</v>
      </c>
      <c r="I535" t="str">
        <f>VLOOKUP($D535,metadata!$B$2:$S$451,6,FALSE)</f>
        <v>a</v>
      </c>
      <c r="J535" t="str">
        <f>VLOOKUP($D535,metadata!$B$2:$S$451,7,FALSE)</f>
        <v>i</v>
      </c>
      <c r="K535">
        <f>VLOOKUP($D535,metadata!$B$2:$S$451,8,FALSE)</f>
        <v>10</v>
      </c>
      <c r="L535">
        <f>VLOOKUP($D535,metadata!$B$2:$S$451,9,FALSE)</f>
        <v>7</v>
      </c>
      <c r="M535" t="str">
        <f>VLOOKUP($D535,metadata!$B$2:$S$451,10,FALSE)</f>
        <v>n</v>
      </c>
      <c r="N535" t="str">
        <f>VLOOKUP($D535,metadata!$B$2:$S$451,11,FALSE)</f>
        <v>Drosophila auraria</v>
      </c>
      <c r="O535" t="str">
        <f>VLOOKUP($D535,metadata!$B$2:$S$451,12,FALSE)</f>
        <v>diptera</v>
      </c>
      <c r="P535" t="str">
        <f>VLOOKUP($D535,metadata!$B$2:$S$451,13,FALSE)</f>
        <v>ON</v>
      </c>
      <c r="Q535">
        <f>VLOOKUP($D535,metadata!$B$2:$S$451,14,FALSE)</f>
        <v>41.972000000000001</v>
      </c>
      <c r="R535">
        <f>VLOOKUP($D535,metadata!$B$2:$S$451,15,FALSE)</f>
        <v>140.66909999999999</v>
      </c>
      <c r="S535">
        <f>VLOOKUP($D535,metadata!$B$2:$S$451,16,FALSE)</f>
        <v>0.1</v>
      </c>
      <c r="T535" t="str">
        <f>VLOOKUP($D535,metadata!$B$2:$S$451,17,FALSE)</f>
        <v/>
      </c>
      <c r="U535" t="str">
        <f>VLOOKUP($D535,metadata!$B$2:$S$451,18,FALSE)</f>
        <v/>
      </c>
      <c r="V535">
        <f>VLOOKUP($D535,metadata!$B$2:$Z$451,19,FALSE)</f>
        <v>110</v>
      </c>
      <c r="W535" t="str">
        <f>VLOOKUP($D535,metadata!$B$2:$Z$451,20,FALSE)</f>
        <v>global average</v>
      </c>
      <c r="X535" t="str">
        <f>VLOOKUP($D535,metadata!$B$2:$Z$451,21,FALSE)</f>
        <v/>
      </c>
      <c r="Y535">
        <f>VLOOKUP($D535,metadata!$B$2:$Z$451,22,FALSE)</f>
        <v>6</v>
      </c>
      <c r="Z535" t="str">
        <f>VLOOKUP($D535,metadata!$B$2:$Z$451,23,FALSE)</f>
        <v/>
      </c>
      <c r="AA535" t="str">
        <f>VLOOKUP($D535,metadata!$B$2:$Z$451,24,FALSE)</f>
        <v/>
      </c>
      <c r="AB535" t="str">
        <f>VLOOKUP($D535,metadata!$B$2:$Z$451,25,FALSE)</f>
        <v/>
      </c>
      <c r="AC535">
        <v>12.477528089887601</v>
      </c>
      <c r="AD535">
        <v>93.507384164443195</v>
      </c>
      <c r="AF535" t="str">
        <f t="shared" si="17"/>
        <v>NA</v>
      </c>
    </row>
    <row r="536" spans="3:32" x14ac:dyDescent="0.3">
      <c r="C536">
        <v>535</v>
      </c>
      <c r="D536" s="4" t="str">
        <f t="shared" si="16"/>
        <v>6-ON</v>
      </c>
      <c r="E536" t="str">
        <f>VLOOKUP($D536,metadata!$B$2:$S$451,2,FALSE)</f>
        <v>KIMURA, MT</v>
      </c>
      <c r="F536" t="str">
        <f>VLOOKUP($D536,metadata!$B$2:$S$451,3,FALSE)</f>
        <v>Geographic variation of reproductive diapause in the Drosophila auraria complex (Diptera: Drosophilidae)</v>
      </c>
      <c r="G536" t="str">
        <f>VLOOKUP($D536,metadata!$B$2:$S$451,4,FALSE)</f>
        <v>10.1111/j.1365-3032.1984.tb00784.x</v>
      </c>
      <c r="H536" t="str">
        <f>VLOOKUP($D536,metadata!$B$2:$S$451,5,FALSE)</f>
        <v>y</v>
      </c>
      <c r="I536" t="str">
        <f>VLOOKUP($D536,metadata!$B$2:$S$451,6,FALSE)</f>
        <v>a</v>
      </c>
      <c r="J536" t="str">
        <f>VLOOKUP($D536,metadata!$B$2:$S$451,7,FALSE)</f>
        <v>i</v>
      </c>
      <c r="K536">
        <f>VLOOKUP($D536,metadata!$B$2:$S$451,8,FALSE)</f>
        <v>10</v>
      </c>
      <c r="L536">
        <f>VLOOKUP($D536,metadata!$B$2:$S$451,9,FALSE)</f>
        <v>7</v>
      </c>
      <c r="M536" t="str">
        <f>VLOOKUP($D536,metadata!$B$2:$S$451,10,FALSE)</f>
        <v>n</v>
      </c>
      <c r="N536" t="str">
        <f>VLOOKUP($D536,metadata!$B$2:$S$451,11,FALSE)</f>
        <v>Drosophila auraria</v>
      </c>
      <c r="O536" t="str">
        <f>VLOOKUP($D536,metadata!$B$2:$S$451,12,FALSE)</f>
        <v>diptera</v>
      </c>
      <c r="P536" t="str">
        <f>VLOOKUP($D536,metadata!$B$2:$S$451,13,FALSE)</f>
        <v>ON</v>
      </c>
      <c r="Q536">
        <f>VLOOKUP($D536,metadata!$B$2:$S$451,14,FALSE)</f>
        <v>41.972000000000001</v>
      </c>
      <c r="R536">
        <f>VLOOKUP($D536,metadata!$B$2:$S$451,15,FALSE)</f>
        <v>140.66909999999999</v>
      </c>
      <c r="S536">
        <f>VLOOKUP($D536,metadata!$B$2:$S$451,16,FALSE)</f>
        <v>0.1</v>
      </c>
      <c r="T536" t="str">
        <f>VLOOKUP($D536,metadata!$B$2:$S$451,17,FALSE)</f>
        <v/>
      </c>
      <c r="U536" t="str">
        <f>VLOOKUP($D536,metadata!$B$2:$S$451,18,FALSE)</f>
        <v/>
      </c>
      <c r="V536">
        <f>VLOOKUP($D536,metadata!$B$2:$Z$451,19,FALSE)</f>
        <v>110</v>
      </c>
      <c r="W536" t="str">
        <f>VLOOKUP($D536,metadata!$B$2:$Z$451,20,FALSE)</f>
        <v>global average</v>
      </c>
      <c r="X536" t="str">
        <f>VLOOKUP($D536,metadata!$B$2:$Z$451,21,FALSE)</f>
        <v/>
      </c>
      <c r="Y536">
        <f>VLOOKUP($D536,metadata!$B$2:$Z$451,22,FALSE)</f>
        <v>6</v>
      </c>
      <c r="Z536" t="str">
        <f>VLOOKUP($D536,metadata!$B$2:$Z$451,23,FALSE)</f>
        <v/>
      </c>
      <c r="AA536" t="str">
        <f>VLOOKUP($D536,metadata!$B$2:$Z$451,24,FALSE)</f>
        <v/>
      </c>
      <c r="AB536" t="str">
        <f>VLOOKUP($D536,metadata!$B$2:$Z$451,25,FALSE)</f>
        <v/>
      </c>
      <c r="AC536">
        <v>11.9887640449438</v>
      </c>
      <c r="AD536">
        <v>96.544661981887103</v>
      </c>
      <c r="AF536" t="str">
        <f t="shared" si="17"/>
        <v>NA</v>
      </c>
    </row>
    <row r="537" spans="3:32" x14ac:dyDescent="0.3">
      <c r="C537">
        <v>536</v>
      </c>
      <c r="D537" s="4" t="str">
        <f t="shared" si="16"/>
        <v>6-ON</v>
      </c>
      <c r="E537" t="str">
        <f>VLOOKUP($D537,metadata!$B$2:$S$451,2,FALSE)</f>
        <v>KIMURA, MT</v>
      </c>
      <c r="F537" t="str">
        <f>VLOOKUP($D537,metadata!$B$2:$S$451,3,FALSE)</f>
        <v>Geographic variation of reproductive diapause in the Drosophila auraria complex (Diptera: Drosophilidae)</v>
      </c>
      <c r="G537" t="str">
        <f>VLOOKUP($D537,metadata!$B$2:$S$451,4,FALSE)</f>
        <v>10.1111/j.1365-3032.1984.tb00784.x</v>
      </c>
      <c r="H537" t="str">
        <f>VLOOKUP($D537,metadata!$B$2:$S$451,5,FALSE)</f>
        <v>y</v>
      </c>
      <c r="I537" t="str">
        <f>VLOOKUP($D537,metadata!$B$2:$S$451,6,FALSE)</f>
        <v>a</v>
      </c>
      <c r="J537" t="str">
        <f>VLOOKUP($D537,metadata!$B$2:$S$451,7,FALSE)</f>
        <v>i</v>
      </c>
      <c r="K537">
        <f>VLOOKUP($D537,metadata!$B$2:$S$451,8,FALSE)</f>
        <v>10</v>
      </c>
      <c r="L537">
        <f>VLOOKUP($D537,metadata!$B$2:$S$451,9,FALSE)</f>
        <v>7</v>
      </c>
      <c r="M537" t="str">
        <f>VLOOKUP($D537,metadata!$B$2:$S$451,10,FALSE)</f>
        <v>n</v>
      </c>
      <c r="N537" t="str">
        <f>VLOOKUP($D537,metadata!$B$2:$S$451,11,FALSE)</f>
        <v>Drosophila auraria</v>
      </c>
      <c r="O537" t="str">
        <f>VLOOKUP($D537,metadata!$B$2:$S$451,12,FALSE)</f>
        <v>diptera</v>
      </c>
      <c r="P537" t="str">
        <f>VLOOKUP($D537,metadata!$B$2:$S$451,13,FALSE)</f>
        <v>ON</v>
      </c>
      <c r="Q537">
        <f>VLOOKUP($D537,metadata!$B$2:$S$451,14,FALSE)</f>
        <v>41.972000000000001</v>
      </c>
      <c r="R537">
        <f>VLOOKUP($D537,metadata!$B$2:$S$451,15,FALSE)</f>
        <v>140.66909999999999</v>
      </c>
      <c r="S537">
        <f>VLOOKUP($D537,metadata!$B$2:$S$451,16,FALSE)</f>
        <v>0.1</v>
      </c>
      <c r="T537" t="str">
        <f>VLOOKUP($D537,metadata!$B$2:$S$451,17,FALSE)</f>
        <v/>
      </c>
      <c r="U537" t="str">
        <f>VLOOKUP($D537,metadata!$B$2:$S$451,18,FALSE)</f>
        <v/>
      </c>
      <c r="V537">
        <f>VLOOKUP($D537,metadata!$B$2:$Z$451,19,FALSE)</f>
        <v>110</v>
      </c>
      <c r="W537" t="str">
        <f>VLOOKUP($D537,metadata!$B$2:$Z$451,20,FALSE)</f>
        <v>global average</v>
      </c>
      <c r="X537" t="str">
        <f>VLOOKUP($D537,metadata!$B$2:$Z$451,21,FALSE)</f>
        <v/>
      </c>
      <c r="Y537">
        <f>VLOOKUP($D537,metadata!$B$2:$Z$451,22,FALSE)</f>
        <v>6</v>
      </c>
      <c r="Z537" t="str">
        <f>VLOOKUP($D537,metadata!$B$2:$Z$451,23,FALSE)</f>
        <v/>
      </c>
      <c r="AA537" t="str">
        <f>VLOOKUP($D537,metadata!$B$2:$Z$451,24,FALSE)</f>
        <v/>
      </c>
      <c r="AB537" t="str">
        <f>VLOOKUP($D537,metadata!$B$2:$Z$451,25,FALSE)</f>
        <v/>
      </c>
      <c r="AC537">
        <v>9.9831460674157295</v>
      </c>
      <c r="AD537">
        <v>99.666491300589897</v>
      </c>
      <c r="AF537" t="str">
        <f t="shared" si="17"/>
        <v>NA</v>
      </c>
    </row>
    <row r="538" spans="3:32" x14ac:dyDescent="0.3">
      <c r="C538">
        <v>537</v>
      </c>
      <c r="D538" s="4" t="str">
        <f t="shared" si="16"/>
        <v>6-SM</v>
      </c>
      <c r="E538" t="str">
        <f>VLOOKUP($D538,metadata!$B$2:$S$451,2,FALSE)</f>
        <v>KIMURA, MT</v>
      </c>
      <c r="F538" t="str">
        <f>VLOOKUP($D538,metadata!$B$2:$S$451,3,FALSE)</f>
        <v>Geographic variation of reproductive diapause in the Drosophila auraria complex (Diptera: Drosophilidae)</v>
      </c>
      <c r="G538" t="str">
        <f>VLOOKUP($D538,metadata!$B$2:$S$451,4,FALSE)</f>
        <v>10.1111/j.1365-3032.1984.tb00784.x</v>
      </c>
      <c r="H538" t="str">
        <f>VLOOKUP($D538,metadata!$B$2:$S$451,5,FALSE)</f>
        <v>y</v>
      </c>
      <c r="I538" t="str">
        <f>VLOOKUP($D538,metadata!$B$2:$S$451,6,FALSE)</f>
        <v>a</v>
      </c>
      <c r="J538" t="str">
        <f>VLOOKUP($D538,metadata!$B$2:$S$451,7,FALSE)</f>
        <v>i</v>
      </c>
      <c r="K538">
        <f>VLOOKUP($D538,metadata!$B$2:$S$451,8,FALSE)</f>
        <v>10</v>
      </c>
      <c r="L538">
        <f>VLOOKUP($D538,metadata!$B$2:$S$451,9,FALSE)</f>
        <v>5</v>
      </c>
      <c r="M538" t="str">
        <f>VLOOKUP($D538,metadata!$B$2:$S$451,10,FALSE)</f>
        <v>n</v>
      </c>
      <c r="N538" t="str">
        <f>VLOOKUP($D538,metadata!$B$2:$S$451,11,FALSE)</f>
        <v>Drosophila auraria</v>
      </c>
      <c r="O538" t="str">
        <f>VLOOKUP($D538,metadata!$B$2:$S$451,12,FALSE)</f>
        <v>diptera</v>
      </c>
      <c r="P538" t="str">
        <f>VLOOKUP($D538,metadata!$B$2:$S$451,13,FALSE)</f>
        <v>SM</v>
      </c>
      <c r="Q538">
        <f>VLOOKUP($D538,metadata!$B$2:$S$451,14,FALSE)</f>
        <v>40.599027999999997</v>
      </c>
      <c r="R538">
        <f>VLOOKUP($D538,metadata!$B$2:$S$451,15,FALSE)</f>
        <v>141.39761100000001</v>
      </c>
      <c r="S538">
        <f>VLOOKUP($D538,metadata!$B$2:$S$451,16,FALSE)</f>
        <v>0.1</v>
      </c>
      <c r="T538" t="str">
        <f>VLOOKUP($D538,metadata!$B$2:$S$451,17,FALSE)</f>
        <v/>
      </c>
      <c r="U538" t="str">
        <f>VLOOKUP($D538,metadata!$B$2:$S$451,18,FALSE)</f>
        <v/>
      </c>
      <c r="V538">
        <f>VLOOKUP($D538,metadata!$B$2:$Z$451,19,FALSE)</f>
        <v>110</v>
      </c>
      <c r="W538" t="str">
        <f>VLOOKUP($D538,metadata!$B$2:$Z$451,20,FALSE)</f>
        <v>global average</v>
      </c>
      <c r="X538" t="str">
        <f>VLOOKUP($D538,metadata!$B$2:$Z$451,21,FALSE)</f>
        <v/>
      </c>
      <c r="Y538">
        <f>VLOOKUP($D538,metadata!$B$2:$Z$451,22,FALSE)</f>
        <v>6</v>
      </c>
      <c r="Z538" t="str">
        <f>VLOOKUP($D538,metadata!$B$2:$Z$451,23,FALSE)</f>
        <v/>
      </c>
      <c r="AA538" t="str">
        <f>VLOOKUP($D538,metadata!$B$2:$Z$451,24,FALSE)</f>
        <v/>
      </c>
      <c r="AB538" t="str">
        <f>VLOOKUP($D538,metadata!$B$2:$Z$451,25,FALSE)</f>
        <v/>
      </c>
      <c r="AC538">
        <v>15.983146067415699</v>
      </c>
      <c r="AD538">
        <v>-0.667956859945121</v>
      </c>
      <c r="AF538" t="str">
        <f t="shared" si="17"/>
        <v>NA</v>
      </c>
    </row>
    <row r="539" spans="3:32" x14ac:dyDescent="0.3">
      <c r="C539">
        <v>538</v>
      </c>
      <c r="D539" s="4" t="str">
        <f t="shared" si="16"/>
        <v>6-SM</v>
      </c>
      <c r="E539" t="str">
        <f>VLOOKUP($D539,metadata!$B$2:$S$451,2,FALSE)</f>
        <v>KIMURA, MT</v>
      </c>
      <c r="F539" t="str">
        <f>VLOOKUP($D539,metadata!$B$2:$S$451,3,FALSE)</f>
        <v>Geographic variation of reproductive diapause in the Drosophila auraria complex (Diptera: Drosophilidae)</v>
      </c>
      <c r="G539" t="str">
        <f>VLOOKUP($D539,metadata!$B$2:$S$451,4,FALSE)</f>
        <v>10.1111/j.1365-3032.1984.tb00784.x</v>
      </c>
      <c r="H539" t="str">
        <f>VLOOKUP($D539,metadata!$B$2:$S$451,5,FALSE)</f>
        <v>y</v>
      </c>
      <c r="I539" t="str">
        <f>VLOOKUP($D539,metadata!$B$2:$S$451,6,FALSE)</f>
        <v>a</v>
      </c>
      <c r="J539" t="str">
        <f>VLOOKUP($D539,metadata!$B$2:$S$451,7,FALSE)</f>
        <v>i</v>
      </c>
      <c r="K539">
        <f>VLOOKUP($D539,metadata!$B$2:$S$451,8,FALSE)</f>
        <v>10</v>
      </c>
      <c r="L539">
        <f>VLOOKUP($D539,metadata!$B$2:$S$451,9,FALSE)</f>
        <v>5</v>
      </c>
      <c r="M539" t="str">
        <f>VLOOKUP($D539,metadata!$B$2:$S$451,10,FALSE)</f>
        <v>n</v>
      </c>
      <c r="N539" t="str">
        <f>VLOOKUP($D539,metadata!$B$2:$S$451,11,FALSE)</f>
        <v>Drosophila auraria</v>
      </c>
      <c r="O539" t="str">
        <f>VLOOKUP($D539,metadata!$B$2:$S$451,12,FALSE)</f>
        <v>diptera</v>
      </c>
      <c r="P539" t="str">
        <f>VLOOKUP($D539,metadata!$B$2:$S$451,13,FALSE)</f>
        <v>SM</v>
      </c>
      <c r="Q539">
        <f>VLOOKUP($D539,metadata!$B$2:$S$451,14,FALSE)</f>
        <v>40.599027999999997</v>
      </c>
      <c r="R539">
        <f>VLOOKUP($D539,metadata!$B$2:$S$451,15,FALSE)</f>
        <v>141.39761100000001</v>
      </c>
      <c r="S539">
        <f>VLOOKUP($D539,metadata!$B$2:$S$451,16,FALSE)</f>
        <v>0.1</v>
      </c>
      <c r="T539" t="str">
        <f>VLOOKUP($D539,metadata!$B$2:$S$451,17,FALSE)</f>
        <v/>
      </c>
      <c r="U539" t="str">
        <f>VLOOKUP($D539,metadata!$B$2:$S$451,18,FALSE)</f>
        <v/>
      </c>
      <c r="V539">
        <f>VLOOKUP($D539,metadata!$B$2:$Z$451,19,FALSE)</f>
        <v>110</v>
      </c>
      <c r="W539" t="str">
        <f>VLOOKUP($D539,metadata!$B$2:$Z$451,20,FALSE)</f>
        <v>global average</v>
      </c>
      <c r="X539" t="str">
        <f>VLOOKUP($D539,metadata!$B$2:$Z$451,21,FALSE)</f>
        <v/>
      </c>
      <c r="Y539">
        <f>VLOOKUP($D539,metadata!$B$2:$Z$451,22,FALSE)</f>
        <v>6</v>
      </c>
      <c r="Z539" t="str">
        <f>VLOOKUP($D539,metadata!$B$2:$Z$451,23,FALSE)</f>
        <v/>
      </c>
      <c r="AA539" t="str">
        <f>VLOOKUP($D539,metadata!$B$2:$Z$451,24,FALSE)</f>
        <v/>
      </c>
      <c r="AB539" t="str">
        <f>VLOOKUP($D539,metadata!$B$2:$Z$451,25,FALSE)</f>
        <v/>
      </c>
      <c r="AC539">
        <v>14.129213483146</v>
      </c>
      <c r="AD539">
        <v>4.11765811130737</v>
      </c>
      <c r="AF539" t="str">
        <f t="shared" si="17"/>
        <v>NA</v>
      </c>
    </row>
    <row r="540" spans="3:32" x14ac:dyDescent="0.3">
      <c r="C540">
        <v>539</v>
      </c>
      <c r="D540" s="4" t="str">
        <f t="shared" si="16"/>
        <v>6-SM</v>
      </c>
      <c r="E540" t="str">
        <f>VLOOKUP($D540,metadata!$B$2:$S$451,2,FALSE)</f>
        <v>KIMURA, MT</v>
      </c>
      <c r="F540" t="str">
        <f>VLOOKUP($D540,metadata!$B$2:$S$451,3,FALSE)</f>
        <v>Geographic variation of reproductive diapause in the Drosophila auraria complex (Diptera: Drosophilidae)</v>
      </c>
      <c r="G540" t="str">
        <f>VLOOKUP($D540,metadata!$B$2:$S$451,4,FALSE)</f>
        <v>10.1111/j.1365-3032.1984.tb00784.x</v>
      </c>
      <c r="H540" t="str">
        <f>VLOOKUP($D540,metadata!$B$2:$S$451,5,FALSE)</f>
        <v>y</v>
      </c>
      <c r="I540" t="str">
        <f>VLOOKUP($D540,metadata!$B$2:$S$451,6,FALSE)</f>
        <v>a</v>
      </c>
      <c r="J540" t="str">
        <f>VLOOKUP($D540,metadata!$B$2:$S$451,7,FALSE)</f>
        <v>i</v>
      </c>
      <c r="K540">
        <f>VLOOKUP($D540,metadata!$B$2:$S$451,8,FALSE)</f>
        <v>10</v>
      </c>
      <c r="L540">
        <f>VLOOKUP($D540,metadata!$B$2:$S$451,9,FALSE)</f>
        <v>5</v>
      </c>
      <c r="M540" t="str">
        <f>VLOOKUP($D540,metadata!$B$2:$S$451,10,FALSE)</f>
        <v>n</v>
      </c>
      <c r="N540" t="str">
        <f>VLOOKUP($D540,metadata!$B$2:$S$451,11,FALSE)</f>
        <v>Drosophila auraria</v>
      </c>
      <c r="O540" t="str">
        <f>VLOOKUP($D540,metadata!$B$2:$S$451,12,FALSE)</f>
        <v>diptera</v>
      </c>
      <c r="P540" t="str">
        <f>VLOOKUP($D540,metadata!$B$2:$S$451,13,FALSE)</f>
        <v>SM</v>
      </c>
      <c r="Q540">
        <f>VLOOKUP($D540,metadata!$B$2:$S$451,14,FALSE)</f>
        <v>40.599027999999997</v>
      </c>
      <c r="R540">
        <f>VLOOKUP($D540,metadata!$B$2:$S$451,15,FALSE)</f>
        <v>141.39761100000001</v>
      </c>
      <c r="S540">
        <f>VLOOKUP($D540,metadata!$B$2:$S$451,16,FALSE)</f>
        <v>0.1</v>
      </c>
      <c r="T540" t="str">
        <f>VLOOKUP($D540,metadata!$B$2:$S$451,17,FALSE)</f>
        <v/>
      </c>
      <c r="U540" t="str">
        <f>VLOOKUP($D540,metadata!$B$2:$S$451,18,FALSE)</f>
        <v/>
      </c>
      <c r="V540">
        <f>VLOOKUP($D540,metadata!$B$2:$Z$451,19,FALSE)</f>
        <v>110</v>
      </c>
      <c r="W540" t="str">
        <f>VLOOKUP($D540,metadata!$B$2:$Z$451,20,FALSE)</f>
        <v>global average</v>
      </c>
      <c r="X540" t="str">
        <f>VLOOKUP($D540,metadata!$B$2:$Z$451,21,FALSE)</f>
        <v/>
      </c>
      <c r="Y540">
        <f>VLOOKUP($D540,metadata!$B$2:$Z$451,22,FALSE)</f>
        <v>6</v>
      </c>
      <c r="Z540" t="str">
        <f>VLOOKUP($D540,metadata!$B$2:$Z$451,23,FALSE)</f>
        <v/>
      </c>
      <c r="AA540" t="str">
        <f>VLOOKUP($D540,metadata!$B$2:$Z$451,24,FALSE)</f>
        <v/>
      </c>
      <c r="AB540" t="str">
        <f>VLOOKUP($D540,metadata!$B$2:$Z$451,25,FALSE)</f>
        <v/>
      </c>
      <c r="AC540">
        <v>13.505617977528001</v>
      </c>
      <c r="AD540">
        <v>1.1423847281199899</v>
      </c>
      <c r="AF540" t="str">
        <f t="shared" si="17"/>
        <v>NA</v>
      </c>
    </row>
    <row r="541" spans="3:32" x14ac:dyDescent="0.3">
      <c r="C541">
        <v>540</v>
      </c>
      <c r="D541" s="4" t="str">
        <f t="shared" si="16"/>
        <v>6-SM</v>
      </c>
      <c r="E541" t="str">
        <f>VLOOKUP($D541,metadata!$B$2:$S$451,2,FALSE)</f>
        <v>KIMURA, MT</v>
      </c>
      <c r="F541" t="str">
        <f>VLOOKUP($D541,metadata!$B$2:$S$451,3,FALSE)</f>
        <v>Geographic variation of reproductive diapause in the Drosophila auraria complex (Diptera: Drosophilidae)</v>
      </c>
      <c r="G541" t="str">
        <f>VLOOKUP($D541,metadata!$B$2:$S$451,4,FALSE)</f>
        <v>10.1111/j.1365-3032.1984.tb00784.x</v>
      </c>
      <c r="H541" t="str">
        <f>VLOOKUP($D541,metadata!$B$2:$S$451,5,FALSE)</f>
        <v>y</v>
      </c>
      <c r="I541" t="str">
        <f>VLOOKUP($D541,metadata!$B$2:$S$451,6,FALSE)</f>
        <v>a</v>
      </c>
      <c r="J541" t="str">
        <f>VLOOKUP($D541,metadata!$B$2:$S$451,7,FALSE)</f>
        <v>i</v>
      </c>
      <c r="K541">
        <f>VLOOKUP($D541,metadata!$B$2:$S$451,8,FALSE)</f>
        <v>10</v>
      </c>
      <c r="L541">
        <f>VLOOKUP($D541,metadata!$B$2:$S$451,9,FALSE)</f>
        <v>5</v>
      </c>
      <c r="M541" t="str">
        <f>VLOOKUP($D541,metadata!$B$2:$S$451,10,FALSE)</f>
        <v>n</v>
      </c>
      <c r="N541" t="str">
        <f>VLOOKUP($D541,metadata!$B$2:$S$451,11,FALSE)</f>
        <v>Drosophila auraria</v>
      </c>
      <c r="O541" t="str">
        <f>VLOOKUP($D541,metadata!$B$2:$S$451,12,FALSE)</f>
        <v>diptera</v>
      </c>
      <c r="P541" t="str">
        <f>VLOOKUP($D541,metadata!$B$2:$S$451,13,FALSE)</f>
        <v>SM</v>
      </c>
      <c r="Q541">
        <f>VLOOKUP($D541,metadata!$B$2:$S$451,14,FALSE)</f>
        <v>40.599027999999997</v>
      </c>
      <c r="R541">
        <f>VLOOKUP($D541,metadata!$B$2:$S$451,15,FALSE)</f>
        <v>141.39761100000001</v>
      </c>
      <c r="S541">
        <f>VLOOKUP($D541,metadata!$B$2:$S$451,16,FALSE)</f>
        <v>0.1</v>
      </c>
      <c r="T541" t="str">
        <f>VLOOKUP($D541,metadata!$B$2:$S$451,17,FALSE)</f>
        <v/>
      </c>
      <c r="U541" t="str">
        <f>VLOOKUP($D541,metadata!$B$2:$S$451,18,FALSE)</f>
        <v/>
      </c>
      <c r="V541">
        <f>VLOOKUP($D541,metadata!$B$2:$Z$451,19,FALSE)</f>
        <v>110</v>
      </c>
      <c r="W541" t="str">
        <f>VLOOKUP($D541,metadata!$B$2:$Z$451,20,FALSE)</f>
        <v>global average</v>
      </c>
      <c r="X541" t="str">
        <f>VLOOKUP($D541,metadata!$B$2:$Z$451,21,FALSE)</f>
        <v/>
      </c>
      <c r="Y541">
        <f>VLOOKUP($D541,metadata!$B$2:$Z$451,22,FALSE)</f>
        <v>6</v>
      </c>
      <c r="Z541" t="str">
        <f>VLOOKUP($D541,metadata!$B$2:$Z$451,23,FALSE)</f>
        <v/>
      </c>
      <c r="AA541" t="str">
        <f>VLOOKUP($D541,metadata!$B$2:$Z$451,24,FALSE)</f>
        <v/>
      </c>
      <c r="AB541" t="str">
        <f>VLOOKUP($D541,metadata!$B$2:$Z$451,25,FALSE)</f>
        <v/>
      </c>
      <c r="AC541">
        <v>13</v>
      </c>
      <c r="AD541">
        <v>11.538461538461499</v>
      </c>
      <c r="AF541" t="str">
        <f t="shared" si="17"/>
        <v>NA</v>
      </c>
    </row>
    <row r="542" spans="3:32" x14ac:dyDescent="0.3">
      <c r="C542">
        <v>541</v>
      </c>
      <c r="D542" s="4" t="str">
        <f t="shared" si="16"/>
        <v>6-SM</v>
      </c>
      <c r="E542" t="str">
        <f>VLOOKUP($D542,metadata!$B$2:$S$451,2,FALSE)</f>
        <v>KIMURA, MT</v>
      </c>
      <c r="F542" t="str">
        <f>VLOOKUP($D542,metadata!$B$2:$S$451,3,FALSE)</f>
        <v>Geographic variation of reproductive diapause in the Drosophila auraria complex (Diptera: Drosophilidae)</v>
      </c>
      <c r="G542" t="str">
        <f>VLOOKUP($D542,metadata!$B$2:$S$451,4,FALSE)</f>
        <v>10.1111/j.1365-3032.1984.tb00784.x</v>
      </c>
      <c r="H542" t="str">
        <f>VLOOKUP($D542,metadata!$B$2:$S$451,5,FALSE)</f>
        <v>y</v>
      </c>
      <c r="I542" t="str">
        <f>VLOOKUP($D542,metadata!$B$2:$S$451,6,FALSE)</f>
        <v>a</v>
      </c>
      <c r="J542" t="str">
        <f>VLOOKUP($D542,metadata!$B$2:$S$451,7,FALSE)</f>
        <v>i</v>
      </c>
      <c r="K542">
        <f>VLOOKUP($D542,metadata!$B$2:$S$451,8,FALSE)</f>
        <v>10</v>
      </c>
      <c r="L542">
        <f>VLOOKUP($D542,metadata!$B$2:$S$451,9,FALSE)</f>
        <v>5</v>
      </c>
      <c r="M542" t="str">
        <f>VLOOKUP($D542,metadata!$B$2:$S$451,10,FALSE)</f>
        <v>n</v>
      </c>
      <c r="N542" t="str">
        <f>VLOOKUP($D542,metadata!$B$2:$S$451,11,FALSE)</f>
        <v>Drosophila auraria</v>
      </c>
      <c r="O542" t="str">
        <f>VLOOKUP($D542,metadata!$B$2:$S$451,12,FALSE)</f>
        <v>diptera</v>
      </c>
      <c r="P542" t="str">
        <f>VLOOKUP($D542,metadata!$B$2:$S$451,13,FALSE)</f>
        <v>SM</v>
      </c>
      <c r="Q542">
        <f>VLOOKUP($D542,metadata!$B$2:$S$451,14,FALSE)</f>
        <v>40.599027999999997</v>
      </c>
      <c r="R542">
        <f>VLOOKUP($D542,metadata!$B$2:$S$451,15,FALSE)</f>
        <v>141.39761100000001</v>
      </c>
      <c r="S542">
        <f>VLOOKUP($D542,metadata!$B$2:$S$451,16,FALSE)</f>
        <v>0.1</v>
      </c>
      <c r="T542" t="str">
        <f>VLOOKUP($D542,metadata!$B$2:$S$451,17,FALSE)</f>
        <v/>
      </c>
      <c r="U542" t="str">
        <f>VLOOKUP($D542,metadata!$B$2:$S$451,18,FALSE)</f>
        <v/>
      </c>
      <c r="V542">
        <f>VLOOKUP($D542,metadata!$B$2:$Z$451,19,FALSE)</f>
        <v>110</v>
      </c>
      <c r="W542" t="str">
        <f>VLOOKUP($D542,metadata!$B$2:$Z$451,20,FALSE)</f>
        <v>global average</v>
      </c>
      <c r="X542" t="str">
        <f>VLOOKUP($D542,metadata!$B$2:$Z$451,21,FALSE)</f>
        <v/>
      </c>
      <c r="Y542">
        <f>VLOOKUP($D542,metadata!$B$2:$Z$451,22,FALSE)</f>
        <v>6</v>
      </c>
      <c r="Z542" t="str">
        <f>VLOOKUP($D542,metadata!$B$2:$Z$451,23,FALSE)</f>
        <v/>
      </c>
      <c r="AA542" t="str">
        <f>VLOOKUP($D542,metadata!$B$2:$Z$451,24,FALSE)</f>
        <v/>
      </c>
      <c r="AB542" t="str">
        <f>VLOOKUP($D542,metadata!$B$2:$Z$451,25,FALSE)</f>
        <v/>
      </c>
      <c r="AC542">
        <v>12.1741573033707</v>
      </c>
      <c r="AD542">
        <v>100.213257675397</v>
      </c>
      <c r="AF542" t="str">
        <f t="shared" si="17"/>
        <v>NA</v>
      </c>
    </row>
    <row r="543" spans="3:32" x14ac:dyDescent="0.3">
      <c r="C543">
        <v>542</v>
      </c>
      <c r="D543" s="4" t="str">
        <f t="shared" si="16"/>
        <v>6-SM</v>
      </c>
      <c r="E543" t="str">
        <f>VLOOKUP($D543,metadata!$B$2:$S$451,2,FALSE)</f>
        <v>KIMURA, MT</v>
      </c>
      <c r="F543" t="str">
        <f>VLOOKUP($D543,metadata!$B$2:$S$451,3,FALSE)</f>
        <v>Geographic variation of reproductive diapause in the Drosophila auraria complex (Diptera: Drosophilidae)</v>
      </c>
      <c r="G543" t="str">
        <f>VLOOKUP($D543,metadata!$B$2:$S$451,4,FALSE)</f>
        <v>10.1111/j.1365-3032.1984.tb00784.x</v>
      </c>
      <c r="H543" t="str">
        <f>VLOOKUP($D543,metadata!$B$2:$S$451,5,FALSE)</f>
        <v>y</v>
      </c>
      <c r="I543" t="str">
        <f>VLOOKUP($D543,metadata!$B$2:$S$451,6,FALSE)</f>
        <v>a</v>
      </c>
      <c r="J543" t="str">
        <f>VLOOKUP($D543,metadata!$B$2:$S$451,7,FALSE)</f>
        <v>i</v>
      </c>
      <c r="K543">
        <f>VLOOKUP($D543,metadata!$B$2:$S$451,8,FALSE)</f>
        <v>10</v>
      </c>
      <c r="L543">
        <f>VLOOKUP($D543,metadata!$B$2:$S$451,9,FALSE)</f>
        <v>5</v>
      </c>
      <c r="M543" t="str">
        <f>VLOOKUP($D543,metadata!$B$2:$S$451,10,FALSE)</f>
        <v>n</v>
      </c>
      <c r="N543" t="str">
        <f>VLOOKUP($D543,metadata!$B$2:$S$451,11,FALSE)</f>
        <v>Drosophila auraria</v>
      </c>
      <c r="O543" t="str">
        <f>VLOOKUP($D543,metadata!$B$2:$S$451,12,FALSE)</f>
        <v>diptera</v>
      </c>
      <c r="P543" t="str">
        <f>VLOOKUP($D543,metadata!$B$2:$S$451,13,FALSE)</f>
        <v>SM</v>
      </c>
      <c r="Q543">
        <f>VLOOKUP($D543,metadata!$B$2:$S$451,14,FALSE)</f>
        <v>40.599027999999997</v>
      </c>
      <c r="R543">
        <f>VLOOKUP($D543,metadata!$B$2:$S$451,15,FALSE)</f>
        <v>141.39761100000001</v>
      </c>
      <c r="S543">
        <f>VLOOKUP($D543,metadata!$B$2:$S$451,16,FALSE)</f>
        <v>0.1</v>
      </c>
      <c r="T543" t="str">
        <f>VLOOKUP($D543,metadata!$B$2:$S$451,17,FALSE)</f>
        <v/>
      </c>
      <c r="U543" t="str">
        <f>VLOOKUP($D543,metadata!$B$2:$S$451,18,FALSE)</f>
        <v/>
      </c>
      <c r="V543">
        <f>VLOOKUP($D543,metadata!$B$2:$Z$451,19,FALSE)</f>
        <v>110</v>
      </c>
      <c r="W543" t="str">
        <f>VLOOKUP($D543,metadata!$B$2:$Z$451,20,FALSE)</f>
        <v>global average</v>
      </c>
      <c r="X543" t="str">
        <f>VLOOKUP($D543,metadata!$B$2:$Z$451,21,FALSE)</f>
        <v/>
      </c>
      <c r="Y543">
        <f>VLOOKUP($D543,metadata!$B$2:$Z$451,22,FALSE)</f>
        <v>6</v>
      </c>
      <c r="Z543" t="str">
        <f>VLOOKUP($D543,metadata!$B$2:$Z$451,23,FALSE)</f>
        <v/>
      </c>
      <c r="AA543" t="str">
        <f>VLOOKUP($D543,metadata!$B$2:$Z$451,24,FALSE)</f>
        <v/>
      </c>
      <c r="AB543" t="str">
        <f>VLOOKUP($D543,metadata!$B$2:$Z$451,25,FALSE)</f>
        <v/>
      </c>
      <c r="AC543">
        <v>10</v>
      </c>
      <c r="AD543">
        <v>100</v>
      </c>
      <c r="AF543" t="str">
        <f t="shared" si="17"/>
        <v>NA</v>
      </c>
    </row>
    <row r="544" spans="3:32" x14ac:dyDescent="0.3">
      <c r="C544">
        <v>543</v>
      </c>
      <c r="D544" s="4" t="str">
        <f t="shared" si="16"/>
        <v>6-KT</v>
      </c>
      <c r="E544" t="str">
        <f>VLOOKUP($D544,metadata!$B$2:$S$451,2,FALSE)</f>
        <v>KIMURA, MT</v>
      </c>
      <c r="F544" t="str">
        <f>VLOOKUP($D544,metadata!$B$2:$S$451,3,FALSE)</f>
        <v>Geographic variation of reproductive diapause in the Drosophila auraria complex (Diptera: Drosophilidae)</v>
      </c>
      <c r="G544" t="str">
        <f>VLOOKUP($D544,metadata!$B$2:$S$451,4,FALSE)</f>
        <v>10.1111/j.1365-3032.1984.tb00784.x</v>
      </c>
      <c r="H544" t="str">
        <f>VLOOKUP($D544,metadata!$B$2:$S$451,5,FALSE)</f>
        <v>y</v>
      </c>
      <c r="I544" t="str">
        <f>VLOOKUP($D544,metadata!$B$2:$S$451,6,FALSE)</f>
        <v>a</v>
      </c>
      <c r="J544" t="str">
        <f>VLOOKUP($D544,metadata!$B$2:$S$451,7,FALSE)</f>
        <v>i</v>
      </c>
      <c r="K544">
        <f>VLOOKUP($D544,metadata!$B$2:$S$451,8,FALSE)</f>
        <v>10</v>
      </c>
      <c r="L544">
        <f>VLOOKUP($D544,metadata!$B$2:$S$451,9,FALSE)</f>
        <v>4</v>
      </c>
      <c r="M544" t="str">
        <f>VLOOKUP($D544,metadata!$B$2:$S$451,10,FALSE)</f>
        <v>n</v>
      </c>
      <c r="N544" t="str">
        <f>VLOOKUP($D544,metadata!$B$2:$S$451,11,FALSE)</f>
        <v>Drosophila auraria</v>
      </c>
      <c r="O544" t="str">
        <f>VLOOKUP($D544,metadata!$B$2:$S$451,12,FALSE)</f>
        <v>diptera</v>
      </c>
      <c r="P544" t="str">
        <f>VLOOKUP($D544,metadata!$B$2:$S$451,13,FALSE)</f>
        <v>KT</v>
      </c>
      <c r="Q544">
        <f>VLOOKUP($D544,metadata!$B$2:$S$451,14,FALSE)</f>
        <v>39.286749999999998</v>
      </c>
      <c r="R544">
        <f>VLOOKUP($D544,metadata!$B$2:$S$451,15,FALSE)</f>
        <v>141.11322200000001</v>
      </c>
      <c r="S544">
        <f>VLOOKUP($D544,metadata!$B$2:$S$451,16,FALSE)</f>
        <v>0.1</v>
      </c>
      <c r="T544" t="str">
        <f>VLOOKUP($D544,metadata!$B$2:$S$451,17,FALSE)</f>
        <v/>
      </c>
      <c r="U544" t="str">
        <f>VLOOKUP($D544,metadata!$B$2:$S$451,18,FALSE)</f>
        <v/>
      </c>
      <c r="V544">
        <f>VLOOKUP($D544,metadata!$B$2:$Z$451,19,FALSE)</f>
        <v>110</v>
      </c>
      <c r="W544" t="str">
        <f>VLOOKUP($D544,metadata!$B$2:$Z$451,20,FALSE)</f>
        <v>global average</v>
      </c>
      <c r="X544" t="str">
        <f>VLOOKUP($D544,metadata!$B$2:$Z$451,21,FALSE)</f>
        <v/>
      </c>
      <c r="Y544">
        <f>VLOOKUP($D544,metadata!$B$2:$Z$451,22,FALSE)</f>
        <v>6</v>
      </c>
      <c r="Z544" t="str">
        <f>VLOOKUP($D544,metadata!$B$2:$Z$451,23,FALSE)</f>
        <v/>
      </c>
      <c r="AA544" t="str">
        <f>VLOOKUP($D544,metadata!$B$2:$Z$451,24,FALSE)</f>
        <v/>
      </c>
      <c r="AB544" t="str">
        <f>VLOOKUP($D544,metadata!$B$2:$Z$451,25,FALSE)</f>
        <v/>
      </c>
      <c r="AC544">
        <v>15.983146067415699</v>
      </c>
      <c r="AD544">
        <v>-0.333508699410003</v>
      </c>
      <c r="AF544" t="str">
        <f t="shared" si="17"/>
        <v>NA</v>
      </c>
    </row>
    <row r="545" spans="3:32" x14ac:dyDescent="0.3">
      <c r="C545">
        <v>544</v>
      </c>
      <c r="D545" s="4" t="str">
        <f t="shared" si="16"/>
        <v>6-KT</v>
      </c>
      <c r="E545" t="str">
        <f>VLOOKUP($D545,metadata!$B$2:$S$451,2,FALSE)</f>
        <v>KIMURA, MT</v>
      </c>
      <c r="F545" t="str">
        <f>VLOOKUP($D545,metadata!$B$2:$S$451,3,FALSE)</f>
        <v>Geographic variation of reproductive diapause in the Drosophila auraria complex (Diptera: Drosophilidae)</v>
      </c>
      <c r="G545" t="str">
        <f>VLOOKUP($D545,metadata!$B$2:$S$451,4,FALSE)</f>
        <v>10.1111/j.1365-3032.1984.tb00784.x</v>
      </c>
      <c r="H545" t="str">
        <f>VLOOKUP($D545,metadata!$B$2:$S$451,5,FALSE)</f>
        <v>y</v>
      </c>
      <c r="I545" t="str">
        <f>VLOOKUP($D545,metadata!$B$2:$S$451,6,FALSE)</f>
        <v>a</v>
      </c>
      <c r="J545" t="str">
        <f>VLOOKUP($D545,metadata!$B$2:$S$451,7,FALSE)</f>
        <v>i</v>
      </c>
      <c r="K545">
        <f>VLOOKUP($D545,metadata!$B$2:$S$451,8,FALSE)</f>
        <v>10</v>
      </c>
      <c r="L545">
        <f>VLOOKUP($D545,metadata!$B$2:$S$451,9,FALSE)</f>
        <v>4</v>
      </c>
      <c r="M545" t="str">
        <f>VLOOKUP($D545,metadata!$B$2:$S$451,10,FALSE)</f>
        <v>n</v>
      </c>
      <c r="N545" t="str">
        <f>VLOOKUP($D545,metadata!$B$2:$S$451,11,FALSE)</f>
        <v>Drosophila auraria</v>
      </c>
      <c r="O545" t="str">
        <f>VLOOKUP($D545,metadata!$B$2:$S$451,12,FALSE)</f>
        <v>diptera</v>
      </c>
      <c r="P545" t="str">
        <f>VLOOKUP($D545,metadata!$B$2:$S$451,13,FALSE)</f>
        <v>KT</v>
      </c>
      <c r="Q545">
        <f>VLOOKUP($D545,metadata!$B$2:$S$451,14,FALSE)</f>
        <v>39.286749999999998</v>
      </c>
      <c r="R545">
        <f>VLOOKUP($D545,metadata!$B$2:$S$451,15,FALSE)</f>
        <v>141.11322200000001</v>
      </c>
      <c r="S545">
        <f>VLOOKUP($D545,metadata!$B$2:$S$451,16,FALSE)</f>
        <v>0.1</v>
      </c>
      <c r="T545" t="str">
        <f>VLOOKUP($D545,metadata!$B$2:$S$451,17,FALSE)</f>
        <v/>
      </c>
      <c r="U545" t="str">
        <f>VLOOKUP($D545,metadata!$B$2:$S$451,18,FALSE)</f>
        <v/>
      </c>
      <c r="V545">
        <f>VLOOKUP($D545,metadata!$B$2:$Z$451,19,FALSE)</f>
        <v>110</v>
      </c>
      <c r="W545" t="str">
        <f>VLOOKUP($D545,metadata!$B$2:$Z$451,20,FALSE)</f>
        <v>global average</v>
      </c>
      <c r="X545" t="str">
        <f>VLOOKUP($D545,metadata!$B$2:$Z$451,21,FALSE)</f>
        <v/>
      </c>
      <c r="Y545">
        <f>VLOOKUP($D545,metadata!$B$2:$Z$451,22,FALSE)</f>
        <v>6</v>
      </c>
      <c r="Z545" t="str">
        <f>VLOOKUP($D545,metadata!$B$2:$Z$451,23,FALSE)</f>
        <v/>
      </c>
      <c r="AA545" t="str">
        <f>VLOOKUP($D545,metadata!$B$2:$Z$451,24,FALSE)</f>
        <v/>
      </c>
      <c r="AB545" t="str">
        <f>VLOOKUP($D545,metadata!$B$2:$Z$451,25,FALSE)</f>
        <v/>
      </c>
      <c r="AC545">
        <v>13.977528089887601</v>
      </c>
      <c r="AD545">
        <v>2.4538724587576999</v>
      </c>
      <c r="AF545" t="str">
        <f t="shared" si="17"/>
        <v>NA</v>
      </c>
    </row>
    <row r="546" spans="3:32" x14ac:dyDescent="0.3">
      <c r="C546">
        <v>545</v>
      </c>
      <c r="D546" s="4" t="str">
        <f t="shared" si="16"/>
        <v>6-KT</v>
      </c>
      <c r="E546" t="str">
        <f>VLOOKUP($D546,metadata!$B$2:$S$451,2,FALSE)</f>
        <v>KIMURA, MT</v>
      </c>
      <c r="F546" t="str">
        <f>VLOOKUP($D546,metadata!$B$2:$S$451,3,FALSE)</f>
        <v>Geographic variation of reproductive diapause in the Drosophila auraria complex (Diptera: Drosophilidae)</v>
      </c>
      <c r="G546" t="str">
        <f>VLOOKUP($D546,metadata!$B$2:$S$451,4,FALSE)</f>
        <v>10.1111/j.1365-3032.1984.tb00784.x</v>
      </c>
      <c r="H546" t="str">
        <f>VLOOKUP($D546,metadata!$B$2:$S$451,5,FALSE)</f>
        <v>y</v>
      </c>
      <c r="I546" t="str">
        <f>VLOOKUP($D546,metadata!$B$2:$S$451,6,FALSE)</f>
        <v>a</v>
      </c>
      <c r="J546" t="str">
        <f>VLOOKUP($D546,metadata!$B$2:$S$451,7,FALSE)</f>
        <v>i</v>
      </c>
      <c r="K546">
        <f>VLOOKUP($D546,metadata!$B$2:$S$451,8,FALSE)</f>
        <v>10</v>
      </c>
      <c r="L546">
        <f>VLOOKUP($D546,metadata!$B$2:$S$451,9,FALSE)</f>
        <v>4</v>
      </c>
      <c r="M546" t="str">
        <f>VLOOKUP($D546,metadata!$B$2:$S$451,10,FALSE)</f>
        <v>n</v>
      </c>
      <c r="N546" t="str">
        <f>VLOOKUP($D546,metadata!$B$2:$S$451,11,FALSE)</f>
        <v>Drosophila auraria</v>
      </c>
      <c r="O546" t="str">
        <f>VLOOKUP($D546,metadata!$B$2:$S$451,12,FALSE)</f>
        <v>diptera</v>
      </c>
      <c r="P546" t="str">
        <f>VLOOKUP($D546,metadata!$B$2:$S$451,13,FALSE)</f>
        <v>KT</v>
      </c>
      <c r="Q546">
        <f>VLOOKUP($D546,metadata!$B$2:$S$451,14,FALSE)</f>
        <v>39.286749999999998</v>
      </c>
      <c r="R546">
        <f>VLOOKUP($D546,metadata!$B$2:$S$451,15,FALSE)</f>
        <v>141.11322200000001</v>
      </c>
      <c r="S546">
        <f>VLOOKUP($D546,metadata!$B$2:$S$451,16,FALSE)</f>
        <v>0.1</v>
      </c>
      <c r="T546" t="str">
        <f>VLOOKUP($D546,metadata!$B$2:$S$451,17,FALSE)</f>
        <v/>
      </c>
      <c r="U546" t="str">
        <f>VLOOKUP($D546,metadata!$B$2:$S$451,18,FALSE)</f>
        <v/>
      </c>
      <c r="V546">
        <f>VLOOKUP($D546,metadata!$B$2:$Z$451,19,FALSE)</f>
        <v>110</v>
      </c>
      <c r="W546" t="str">
        <f>VLOOKUP($D546,metadata!$B$2:$Z$451,20,FALSE)</f>
        <v>global average</v>
      </c>
      <c r="X546" t="str">
        <f>VLOOKUP($D546,metadata!$B$2:$Z$451,21,FALSE)</f>
        <v/>
      </c>
      <c r="Y546">
        <f>VLOOKUP($D546,metadata!$B$2:$Z$451,22,FALSE)</f>
        <v>6</v>
      </c>
      <c r="Z546" t="str">
        <f>VLOOKUP($D546,metadata!$B$2:$Z$451,23,FALSE)</f>
        <v/>
      </c>
      <c r="AA546" t="str">
        <f>VLOOKUP($D546,metadata!$B$2:$Z$451,24,FALSE)</f>
        <v/>
      </c>
      <c r="AB546" t="str">
        <f>VLOOKUP($D546,metadata!$B$2:$Z$451,25,FALSE)</f>
        <v/>
      </c>
      <c r="AC546">
        <v>13.471910112359501</v>
      </c>
      <c r="AD546">
        <v>21.880049603547398</v>
      </c>
      <c r="AF546" t="str">
        <f t="shared" si="17"/>
        <v>NA</v>
      </c>
    </row>
    <row r="547" spans="3:32" x14ac:dyDescent="0.3">
      <c r="C547">
        <v>546</v>
      </c>
      <c r="D547" s="4" t="str">
        <f t="shared" si="16"/>
        <v>6-KT</v>
      </c>
      <c r="E547" t="str">
        <f>VLOOKUP($D547,metadata!$B$2:$S$451,2,FALSE)</f>
        <v>KIMURA, MT</v>
      </c>
      <c r="F547" t="str">
        <f>VLOOKUP($D547,metadata!$B$2:$S$451,3,FALSE)</f>
        <v>Geographic variation of reproductive diapause in the Drosophila auraria complex (Diptera: Drosophilidae)</v>
      </c>
      <c r="G547" t="str">
        <f>VLOOKUP($D547,metadata!$B$2:$S$451,4,FALSE)</f>
        <v>10.1111/j.1365-3032.1984.tb00784.x</v>
      </c>
      <c r="H547" t="str">
        <f>VLOOKUP($D547,metadata!$B$2:$S$451,5,FALSE)</f>
        <v>y</v>
      </c>
      <c r="I547" t="str">
        <f>VLOOKUP($D547,metadata!$B$2:$S$451,6,FALSE)</f>
        <v>a</v>
      </c>
      <c r="J547" t="str">
        <f>VLOOKUP($D547,metadata!$B$2:$S$451,7,FALSE)</f>
        <v>i</v>
      </c>
      <c r="K547">
        <f>VLOOKUP($D547,metadata!$B$2:$S$451,8,FALSE)</f>
        <v>10</v>
      </c>
      <c r="L547">
        <f>VLOOKUP($D547,metadata!$B$2:$S$451,9,FALSE)</f>
        <v>4</v>
      </c>
      <c r="M547" t="str">
        <f>VLOOKUP($D547,metadata!$B$2:$S$451,10,FALSE)</f>
        <v>n</v>
      </c>
      <c r="N547" t="str">
        <f>VLOOKUP($D547,metadata!$B$2:$S$451,11,FALSE)</f>
        <v>Drosophila auraria</v>
      </c>
      <c r="O547" t="str">
        <f>VLOOKUP($D547,metadata!$B$2:$S$451,12,FALSE)</f>
        <v>diptera</v>
      </c>
      <c r="P547" t="str">
        <f>VLOOKUP($D547,metadata!$B$2:$S$451,13,FALSE)</f>
        <v>KT</v>
      </c>
      <c r="Q547">
        <f>VLOOKUP($D547,metadata!$B$2:$S$451,14,FALSE)</f>
        <v>39.286749999999998</v>
      </c>
      <c r="R547">
        <f>VLOOKUP($D547,metadata!$B$2:$S$451,15,FALSE)</f>
        <v>141.11322200000001</v>
      </c>
      <c r="S547">
        <f>VLOOKUP($D547,metadata!$B$2:$S$451,16,FALSE)</f>
        <v>0.1</v>
      </c>
      <c r="T547" t="str">
        <f>VLOOKUP($D547,metadata!$B$2:$S$451,17,FALSE)</f>
        <v/>
      </c>
      <c r="U547" t="str">
        <f>VLOOKUP($D547,metadata!$B$2:$S$451,18,FALSE)</f>
        <v/>
      </c>
      <c r="V547">
        <f>VLOOKUP($D547,metadata!$B$2:$Z$451,19,FALSE)</f>
        <v>110</v>
      </c>
      <c r="W547" t="str">
        <f>VLOOKUP($D547,metadata!$B$2:$Z$451,20,FALSE)</f>
        <v>global average</v>
      </c>
      <c r="X547" t="str">
        <f>VLOOKUP($D547,metadata!$B$2:$Z$451,21,FALSE)</f>
        <v/>
      </c>
      <c r="Y547">
        <f>VLOOKUP($D547,metadata!$B$2:$Z$451,22,FALSE)</f>
        <v>6</v>
      </c>
      <c r="Z547" t="str">
        <f>VLOOKUP($D547,metadata!$B$2:$Z$451,23,FALSE)</f>
        <v/>
      </c>
      <c r="AA547" t="str">
        <f>VLOOKUP($D547,metadata!$B$2:$Z$451,24,FALSE)</f>
        <v/>
      </c>
      <c r="AB547" t="str">
        <f>VLOOKUP($D547,metadata!$B$2:$Z$451,25,FALSE)</f>
        <v/>
      </c>
      <c r="AC547">
        <v>12.9662921348314</v>
      </c>
      <c r="AD547">
        <v>62.042012701514402</v>
      </c>
      <c r="AF547" t="str">
        <f t="shared" si="17"/>
        <v>NA</v>
      </c>
    </row>
    <row r="548" spans="3:32" x14ac:dyDescent="0.3">
      <c r="C548">
        <v>547</v>
      </c>
      <c r="D548" s="4" t="str">
        <f t="shared" si="16"/>
        <v>6-KT</v>
      </c>
      <c r="E548" t="str">
        <f>VLOOKUP($D548,metadata!$B$2:$S$451,2,FALSE)</f>
        <v>KIMURA, MT</v>
      </c>
      <c r="F548" t="str">
        <f>VLOOKUP($D548,metadata!$B$2:$S$451,3,FALSE)</f>
        <v>Geographic variation of reproductive diapause in the Drosophila auraria complex (Diptera: Drosophilidae)</v>
      </c>
      <c r="G548" t="str">
        <f>VLOOKUP($D548,metadata!$B$2:$S$451,4,FALSE)</f>
        <v>10.1111/j.1365-3032.1984.tb00784.x</v>
      </c>
      <c r="H548" t="str">
        <f>VLOOKUP($D548,metadata!$B$2:$S$451,5,FALSE)</f>
        <v>y</v>
      </c>
      <c r="I548" t="str">
        <f>VLOOKUP($D548,metadata!$B$2:$S$451,6,FALSE)</f>
        <v>a</v>
      </c>
      <c r="J548" t="str">
        <f>VLOOKUP($D548,metadata!$B$2:$S$451,7,FALSE)</f>
        <v>i</v>
      </c>
      <c r="K548">
        <f>VLOOKUP($D548,metadata!$B$2:$S$451,8,FALSE)</f>
        <v>10</v>
      </c>
      <c r="L548">
        <f>VLOOKUP($D548,metadata!$B$2:$S$451,9,FALSE)</f>
        <v>4</v>
      </c>
      <c r="M548" t="str">
        <f>VLOOKUP($D548,metadata!$B$2:$S$451,10,FALSE)</f>
        <v>n</v>
      </c>
      <c r="N548" t="str">
        <f>VLOOKUP($D548,metadata!$B$2:$S$451,11,FALSE)</f>
        <v>Drosophila auraria</v>
      </c>
      <c r="O548" t="str">
        <f>VLOOKUP($D548,metadata!$B$2:$S$451,12,FALSE)</f>
        <v>diptera</v>
      </c>
      <c r="P548" t="str">
        <f>VLOOKUP($D548,metadata!$B$2:$S$451,13,FALSE)</f>
        <v>KT</v>
      </c>
      <c r="Q548">
        <f>VLOOKUP($D548,metadata!$B$2:$S$451,14,FALSE)</f>
        <v>39.286749999999998</v>
      </c>
      <c r="R548">
        <f>VLOOKUP($D548,metadata!$B$2:$S$451,15,FALSE)</f>
        <v>141.11322200000001</v>
      </c>
      <c r="S548">
        <f>VLOOKUP($D548,metadata!$B$2:$S$451,16,FALSE)</f>
        <v>0.1</v>
      </c>
      <c r="T548" t="str">
        <f>VLOOKUP($D548,metadata!$B$2:$S$451,17,FALSE)</f>
        <v/>
      </c>
      <c r="U548" t="str">
        <f>VLOOKUP($D548,metadata!$B$2:$S$451,18,FALSE)</f>
        <v/>
      </c>
      <c r="V548">
        <f>VLOOKUP($D548,metadata!$B$2:$Z$451,19,FALSE)</f>
        <v>110</v>
      </c>
      <c r="W548" t="str">
        <f>VLOOKUP($D548,metadata!$B$2:$Z$451,20,FALSE)</f>
        <v>global average</v>
      </c>
      <c r="X548" t="str">
        <f>VLOOKUP($D548,metadata!$B$2:$Z$451,21,FALSE)</f>
        <v/>
      </c>
      <c r="Y548">
        <f>VLOOKUP($D548,metadata!$B$2:$Z$451,22,FALSE)</f>
        <v>6</v>
      </c>
      <c r="Z548" t="str">
        <f>VLOOKUP($D548,metadata!$B$2:$Z$451,23,FALSE)</f>
        <v/>
      </c>
      <c r="AA548" t="str">
        <f>VLOOKUP($D548,metadata!$B$2:$Z$451,24,FALSE)</f>
        <v/>
      </c>
      <c r="AB548" t="str">
        <f>VLOOKUP($D548,metadata!$B$2:$Z$451,25,FALSE)</f>
        <v/>
      </c>
      <c r="AC548">
        <v>12.443820224719101</v>
      </c>
      <c r="AD548">
        <v>98.191537334185099</v>
      </c>
      <c r="AF548" t="str">
        <f t="shared" si="17"/>
        <v>NA</v>
      </c>
    </row>
    <row r="549" spans="3:32" x14ac:dyDescent="0.3">
      <c r="C549">
        <v>548</v>
      </c>
      <c r="D549" s="4" t="str">
        <f t="shared" si="16"/>
        <v>6-KT</v>
      </c>
      <c r="E549" t="str">
        <f>VLOOKUP($D549,metadata!$B$2:$S$451,2,FALSE)</f>
        <v>KIMURA, MT</v>
      </c>
      <c r="F549" t="str">
        <f>VLOOKUP($D549,metadata!$B$2:$S$451,3,FALSE)</f>
        <v>Geographic variation of reproductive diapause in the Drosophila auraria complex (Diptera: Drosophilidae)</v>
      </c>
      <c r="G549" t="str">
        <f>VLOOKUP($D549,metadata!$B$2:$S$451,4,FALSE)</f>
        <v>10.1111/j.1365-3032.1984.tb00784.x</v>
      </c>
      <c r="H549" t="str">
        <f>VLOOKUP($D549,metadata!$B$2:$S$451,5,FALSE)</f>
        <v>y</v>
      </c>
      <c r="I549" t="str">
        <f>VLOOKUP($D549,metadata!$B$2:$S$451,6,FALSE)</f>
        <v>a</v>
      </c>
      <c r="J549" t="str">
        <f>VLOOKUP($D549,metadata!$B$2:$S$451,7,FALSE)</f>
        <v>i</v>
      </c>
      <c r="K549">
        <f>VLOOKUP($D549,metadata!$B$2:$S$451,8,FALSE)</f>
        <v>10</v>
      </c>
      <c r="L549">
        <f>VLOOKUP($D549,metadata!$B$2:$S$451,9,FALSE)</f>
        <v>4</v>
      </c>
      <c r="M549" t="str">
        <f>VLOOKUP($D549,metadata!$B$2:$S$451,10,FALSE)</f>
        <v>n</v>
      </c>
      <c r="N549" t="str">
        <f>VLOOKUP($D549,metadata!$B$2:$S$451,11,FALSE)</f>
        <v>Drosophila auraria</v>
      </c>
      <c r="O549" t="str">
        <f>VLOOKUP($D549,metadata!$B$2:$S$451,12,FALSE)</f>
        <v>diptera</v>
      </c>
      <c r="P549" t="str">
        <f>VLOOKUP($D549,metadata!$B$2:$S$451,13,FALSE)</f>
        <v>KT</v>
      </c>
      <c r="Q549">
        <f>VLOOKUP($D549,metadata!$B$2:$S$451,14,FALSE)</f>
        <v>39.286749999999998</v>
      </c>
      <c r="R549">
        <f>VLOOKUP($D549,metadata!$B$2:$S$451,15,FALSE)</f>
        <v>141.11322200000001</v>
      </c>
      <c r="S549">
        <f>VLOOKUP($D549,metadata!$B$2:$S$451,16,FALSE)</f>
        <v>0.1</v>
      </c>
      <c r="T549" t="str">
        <f>VLOOKUP($D549,metadata!$B$2:$S$451,17,FALSE)</f>
        <v/>
      </c>
      <c r="U549" t="str">
        <f>VLOOKUP($D549,metadata!$B$2:$S$451,18,FALSE)</f>
        <v/>
      </c>
      <c r="V549">
        <f>VLOOKUP($D549,metadata!$B$2:$Z$451,19,FALSE)</f>
        <v>110</v>
      </c>
      <c r="W549" t="str">
        <f>VLOOKUP($D549,metadata!$B$2:$Z$451,20,FALSE)</f>
        <v>global average</v>
      </c>
      <c r="X549" t="str">
        <f>VLOOKUP($D549,metadata!$B$2:$Z$451,21,FALSE)</f>
        <v/>
      </c>
      <c r="Y549">
        <f>VLOOKUP($D549,metadata!$B$2:$Z$451,22,FALSE)</f>
        <v>6</v>
      </c>
      <c r="Z549" t="str">
        <f>VLOOKUP($D549,metadata!$B$2:$Z$451,23,FALSE)</f>
        <v/>
      </c>
      <c r="AA549" t="str">
        <f>VLOOKUP($D549,metadata!$B$2:$Z$451,24,FALSE)</f>
        <v/>
      </c>
      <c r="AB549" t="str">
        <f>VLOOKUP($D549,metadata!$B$2:$Z$451,25,FALSE)</f>
        <v/>
      </c>
      <c r="AC549">
        <v>12.005617977528001</v>
      </c>
      <c r="AD549">
        <v>91.527000112735294</v>
      </c>
      <c r="AF549" t="str">
        <f t="shared" si="17"/>
        <v>NA</v>
      </c>
    </row>
    <row r="550" spans="3:32" x14ac:dyDescent="0.3">
      <c r="C550">
        <v>549</v>
      </c>
      <c r="D550" s="4" t="str">
        <f t="shared" si="16"/>
        <v>6-KT</v>
      </c>
      <c r="E550" t="str">
        <f>VLOOKUP($D550,metadata!$B$2:$S$451,2,FALSE)</f>
        <v>KIMURA, MT</v>
      </c>
      <c r="F550" t="str">
        <f>VLOOKUP($D550,metadata!$B$2:$S$451,3,FALSE)</f>
        <v>Geographic variation of reproductive diapause in the Drosophila auraria complex (Diptera: Drosophilidae)</v>
      </c>
      <c r="G550" t="str">
        <f>VLOOKUP($D550,metadata!$B$2:$S$451,4,FALSE)</f>
        <v>10.1111/j.1365-3032.1984.tb00784.x</v>
      </c>
      <c r="H550" t="str">
        <f>VLOOKUP($D550,metadata!$B$2:$S$451,5,FALSE)</f>
        <v>y</v>
      </c>
      <c r="I550" t="str">
        <f>VLOOKUP($D550,metadata!$B$2:$S$451,6,FALSE)</f>
        <v>a</v>
      </c>
      <c r="J550" t="str">
        <f>VLOOKUP($D550,metadata!$B$2:$S$451,7,FALSE)</f>
        <v>i</v>
      </c>
      <c r="K550">
        <f>VLOOKUP($D550,metadata!$B$2:$S$451,8,FALSE)</f>
        <v>10</v>
      </c>
      <c r="L550">
        <f>VLOOKUP($D550,metadata!$B$2:$S$451,9,FALSE)</f>
        <v>4</v>
      </c>
      <c r="M550" t="str">
        <f>VLOOKUP($D550,metadata!$B$2:$S$451,10,FALSE)</f>
        <v>n</v>
      </c>
      <c r="N550" t="str">
        <f>VLOOKUP($D550,metadata!$B$2:$S$451,11,FALSE)</f>
        <v>Drosophila auraria</v>
      </c>
      <c r="O550" t="str">
        <f>VLOOKUP($D550,metadata!$B$2:$S$451,12,FALSE)</f>
        <v>diptera</v>
      </c>
      <c r="P550" t="str">
        <f>VLOOKUP($D550,metadata!$B$2:$S$451,13,FALSE)</f>
        <v>KT</v>
      </c>
      <c r="Q550">
        <f>VLOOKUP($D550,metadata!$B$2:$S$451,14,FALSE)</f>
        <v>39.286749999999998</v>
      </c>
      <c r="R550">
        <f>VLOOKUP($D550,metadata!$B$2:$S$451,15,FALSE)</f>
        <v>141.11322200000001</v>
      </c>
      <c r="S550">
        <f>VLOOKUP($D550,metadata!$B$2:$S$451,16,FALSE)</f>
        <v>0.1</v>
      </c>
      <c r="T550" t="str">
        <f>VLOOKUP($D550,metadata!$B$2:$S$451,17,FALSE)</f>
        <v/>
      </c>
      <c r="U550" t="str">
        <f>VLOOKUP($D550,metadata!$B$2:$S$451,18,FALSE)</f>
        <v/>
      </c>
      <c r="V550">
        <f>VLOOKUP($D550,metadata!$B$2:$Z$451,19,FALSE)</f>
        <v>110</v>
      </c>
      <c r="W550" t="str">
        <f>VLOOKUP($D550,metadata!$B$2:$Z$451,20,FALSE)</f>
        <v>global average</v>
      </c>
      <c r="X550" t="str">
        <f>VLOOKUP($D550,metadata!$B$2:$Z$451,21,FALSE)</f>
        <v/>
      </c>
      <c r="Y550">
        <f>VLOOKUP($D550,metadata!$B$2:$Z$451,22,FALSE)</f>
        <v>6</v>
      </c>
      <c r="Z550" t="str">
        <f>VLOOKUP($D550,metadata!$B$2:$Z$451,23,FALSE)</f>
        <v/>
      </c>
      <c r="AA550" t="str">
        <f>VLOOKUP($D550,metadata!$B$2:$Z$451,24,FALSE)</f>
        <v/>
      </c>
      <c r="AB550" t="str">
        <f>VLOOKUP($D550,metadata!$B$2:$Z$451,25,FALSE)</f>
        <v/>
      </c>
      <c r="AC550">
        <v>9.9831460674157295</v>
      </c>
      <c r="AD550">
        <v>99.666491300589897</v>
      </c>
      <c r="AF550" t="str">
        <f t="shared" si="17"/>
        <v>NA</v>
      </c>
    </row>
    <row r="551" spans="3:32" x14ac:dyDescent="0.3">
      <c r="C551">
        <v>550</v>
      </c>
      <c r="D551" s="4" t="str">
        <f t="shared" si="16"/>
        <v>6-IW</v>
      </c>
      <c r="E551" t="str">
        <f>VLOOKUP($D551,metadata!$B$2:$S$451,2,FALSE)</f>
        <v>KIMURA, MT</v>
      </c>
      <c r="F551" t="str">
        <f>VLOOKUP($D551,metadata!$B$2:$S$451,3,FALSE)</f>
        <v>Geographic variation of reproductive diapause in the Drosophila auraria complex (Diptera: Drosophilidae)</v>
      </c>
      <c r="G551" t="str">
        <f>VLOOKUP($D551,metadata!$B$2:$S$451,4,FALSE)</f>
        <v>10.1111/j.1365-3032.1984.tb00784.x</v>
      </c>
      <c r="H551" t="str">
        <f>VLOOKUP($D551,metadata!$B$2:$S$451,5,FALSE)</f>
        <v>y</v>
      </c>
      <c r="I551" t="str">
        <f>VLOOKUP($D551,metadata!$B$2:$S$451,6,FALSE)</f>
        <v>a</v>
      </c>
      <c r="J551" t="str">
        <f>VLOOKUP($D551,metadata!$B$2:$S$451,7,FALSE)</f>
        <v>i</v>
      </c>
      <c r="K551">
        <f>VLOOKUP($D551,metadata!$B$2:$S$451,8,FALSE)</f>
        <v>10</v>
      </c>
      <c r="L551">
        <f>VLOOKUP($D551,metadata!$B$2:$S$451,9,FALSE)</f>
        <v>8</v>
      </c>
      <c r="M551" t="str">
        <f>VLOOKUP($D551,metadata!$B$2:$S$451,10,FALSE)</f>
        <v>n</v>
      </c>
      <c r="N551" t="str">
        <f>VLOOKUP($D551,metadata!$B$2:$S$451,11,FALSE)</f>
        <v>Drosophila auraria</v>
      </c>
      <c r="O551" t="str">
        <f>VLOOKUP($D551,metadata!$B$2:$S$451,12,FALSE)</f>
        <v>diptera</v>
      </c>
      <c r="P551" t="str">
        <f>VLOOKUP($D551,metadata!$B$2:$S$451,13,FALSE)</f>
        <v>IW</v>
      </c>
      <c r="Q551">
        <f>VLOOKUP($D551,metadata!$B$2:$S$451,14,FALSE)</f>
        <v>38.104278000000001</v>
      </c>
      <c r="R551">
        <f>VLOOKUP($D551,metadata!$B$2:$S$451,15,FALSE)</f>
        <v>140.87016</v>
      </c>
      <c r="S551">
        <f>VLOOKUP($D551,metadata!$B$2:$S$451,16,FALSE)</f>
        <v>0.1</v>
      </c>
      <c r="T551" t="str">
        <f>VLOOKUP($D551,metadata!$B$2:$S$451,17,FALSE)</f>
        <v/>
      </c>
      <c r="U551" t="str">
        <f>VLOOKUP($D551,metadata!$B$2:$S$451,18,FALSE)</f>
        <v/>
      </c>
      <c r="V551">
        <f>VLOOKUP($D551,metadata!$B$2:$Z$451,19,FALSE)</f>
        <v>110</v>
      </c>
      <c r="W551" t="str">
        <f>VLOOKUP($D551,metadata!$B$2:$Z$451,20,FALSE)</f>
        <v>global average</v>
      </c>
      <c r="X551" t="str">
        <f>VLOOKUP($D551,metadata!$B$2:$Z$451,21,FALSE)</f>
        <v/>
      </c>
      <c r="Y551">
        <f>VLOOKUP($D551,metadata!$B$2:$Z$451,22,FALSE)</f>
        <v>6</v>
      </c>
      <c r="Z551" t="str">
        <f>VLOOKUP($D551,metadata!$B$2:$Z$451,23,FALSE)</f>
        <v/>
      </c>
      <c r="AA551" t="str">
        <f>VLOOKUP($D551,metadata!$B$2:$Z$451,24,FALSE)</f>
        <v/>
      </c>
      <c r="AB551" t="str">
        <f>VLOOKUP($D551,metadata!$B$2:$Z$451,25,FALSE)</f>
        <v/>
      </c>
      <c r="AC551">
        <v>16</v>
      </c>
      <c r="AD551">
        <v>-1.0033444816053201</v>
      </c>
      <c r="AF551" t="str">
        <f t="shared" si="17"/>
        <v>NA</v>
      </c>
    </row>
    <row r="552" spans="3:32" x14ac:dyDescent="0.3">
      <c r="C552">
        <v>551</v>
      </c>
      <c r="D552" s="4" t="str">
        <f t="shared" si="16"/>
        <v>6-IW</v>
      </c>
      <c r="E552" t="str">
        <f>VLOOKUP($D552,metadata!$B$2:$S$451,2,FALSE)</f>
        <v>KIMURA, MT</v>
      </c>
      <c r="F552" t="str">
        <f>VLOOKUP($D552,metadata!$B$2:$S$451,3,FALSE)</f>
        <v>Geographic variation of reproductive diapause in the Drosophila auraria complex (Diptera: Drosophilidae)</v>
      </c>
      <c r="G552" t="str">
        <f>VLOOKUP($D552,metadata!$B$2:$S$451,4,FALSE)</f>
        <v>10.1111/j.1365-3032.1984.tb00784.x</v>
      </c>
      <c r="H552" t="str">
        <f>VLOOKUP($D552,metadata!$B$2:$S$451,5,FALSE)</f>
        <v>y</v>
      </c>
      <c r="I552" t="str">
        <f>VLOOKUP($D552,metadata!$B$2:$S$451,6,FALSE)</f>
        <v>a</v>
      </c>
      <c r="J552" t="str">
        <f>VLOOKUP($D552,metadata!$B$2:$S$451,7,FALSE)</f>
        <v>i</v>
      </c>
      <c r="K552">
        <f>VLOOKUP($D552,metadata!$B$2:$S$451,8,FALSE)</f>
        <v>10</v>
      </c>
      <c r="L552">
        <f>VLOOKUP($D552,metadata!$B$2:$S$451,9,FALSE)</f>
        <v>8</v>
      </c>
      <c r="M552" t="str">
        <f>VLOOKUP($D552,metadata!$B$2:$S$451,10,FALSE)</f>
        <v>n</v>
      </c>
      <c r="N552" t="str">
        <f>VLOOKUP($D552,metadata!$B$2:$S$451,11,FALSE)</f>
        <v>Drosophila auraria</v>
      </c>
      <c r="O552" t="str">
        <f>VLOOKUP($D552,metadata!$B$2:$S$451,12,FALSE)</f>
        <v>diptera</v>
      </c>
      <c r="P552" t="str">
        <f>VLOOKUP($D552,metadata!$B$2:$S$451,13,FALSE)</f>
        <v>IW</v>
      </c>
      <c r="Q552">
        <f>VLOOKUP($D552,metadata!$B$2:$S$451,14,FALSE)</f>
        <v>38.104278000000001</v>
      </c>
      <c r="R552">
        <f>VLOOKUP($D552,metadata!$B$2:$S$451,15,FALSE)</f>
        <v>140.87016</v>
      </c>
      <c r="S552">
        <f>VLOOKUP($D552,metadata!$B$2:$S$451,16,FALSE)</f>
        <v>0.1</v>
      </c>
      <c r="T552" t="str">
        <f>VLOOKUP($D552,metadata!$B$2:$S$451,17,FALSE)</f>
        <v/>
      </c>
      <c r="U552" t="str">
        <f>VLOOKUP($D552,metadata!$B$2:$S$451,18,FALSE)</f>
        <v/>
      </c>
      <c r="V552">
        <f>VLOOKUP($D552,metadata!$B$2:$Z$451,19,FALSE)</f>
        <v>110</v>
      </c>
      <c r="W552" t="str">
        <f>VLOOKUP($D552,metadata!$B$2:$Z$451,20,FALSE)</f>
        <v>global average</v>
      </c>
      <c r="X552" t="str">
        <f>VLOOKUP($D552,metadata!$B$2:$Z$451,21,FALSE)</f>
        <v/>
      </c>
      <c r="Y552">
        <f>VLOOKUP($D552,metadata!$B$2:$Z$451,22,FALSE)</f>
        <v>6</v>
      </c>
      <c r="Z552" t="str">
        <f>VLOOKUP($D552,metadata!$B$2:$Z$451,23,FALSE)</f>
        <v/>
      </c>
      <c r="AA552" t="str">
        <f>VLOOKUP($D552,metadata!$B$2:$Z$451,24,FALSE)</f>
        <v/>
      </c>
      <c r="AB552" t="str">
        <f>VLOOKUP($D552,metadata!$B$2:$Z$451,25,FALSE)</f>
        <v/>
      </c>
      <c r="AC552">
        <v>13.9943820224719</v>
      </c>
      <c r="AD552">
        <v>-0.55710044718350105</v>
      </c>
      <c r="AF552" t="str">
        <f t="shared" si="17"/>
        <v>NA</v>
      </c>
    </row>
    <row r="553" spans="3:32" x14ac:dyDescent="0.3">
      <c r="C553">
        <v>552</v>
      </c>
      <c r="D553" s="4" t="str">
        <f t="shared" si="16"/>
        <v>6-IW</v>
      </c>
      <c r="E553" t="str">
        <f>VLOOKUP($D553,metadata!$B$2:$S$451,2,FALSE)</f>
        <v>KIMURA, MT</v>
      </c>
      <c r="F553" t="str">
        <f>VLOOKUP($D553,metadata!$B$2:$S$451,3,FALSE)</f>
        <v>Geographic variation of reproductive diapause in the Drosophila auraria complex (Diptera: Drosophilidae)</v>
      </c>
      <c r="G553" t="str">
        <f>VLOOKUP($D553,metadata!$B$2:$S$451,4,FALSE)</f>
        <v>10.1111/j.1365-3032.1984.tb00784.x</v>
      </c>
      <c r="H553" t="str">
        <f>VLOOKUP($D553,metadata!$B$2:$S$451,5,FALSE)</f>
        <v>y</v>
      </c>
      <c r="I553" t="str">
        <f>VLOOKUP($D553,metadata!$B$2:$S$451,6,FALSE)</f>
        <v>a</v>
      </c>
      <c r="J553" t="str">
        <f>VLOOKUP($D553,metadata!$B$2:$S$451,7,FALSE)</f>
        <v>i</v>
      </c>
      <c r="K553">
        <f>VLOOKUP($D553,metadata!$B$2:$S$451,8,FALSE)</f>
        <v>10</v>
      </c>
      <c r="L553">
        <f>VLOOKUP($D553,metadata!$B$2:$S$451,9,FALSE)</f>
        <v>8</v>
      </c>
      <c r="M553" t="str">
        <f>VLOOKUP($D553,metadata!$B$2:$S$451,10,FALSE)</f>
        <v>n</v>
      </c>
      <c r="N553" t="str">
        <f>VLOOKUP($D553,metadata!$B$2:$S$451,11,FALSE)</f>
        <v>Drosophila auraria</v>
      </c>
      <c r="O553" t="str">
        <f>VLOOKUP($D553,metadata!$B$2:$S$451,12,FALSE)</f>
        <v>diptera</v>
      </c>
      <c r="P553" t="str">
        <f>VLOOKUP($D553,metadata!$B$2:$S$451,13,FALSE)</f>
        <v>IW</v>
      </c>
      <c r="Q553">
        <f>VLOOKUP($D553,metadata!$B$2:$S$451,14,FALSE)</f>
        <v>38.104278000000001</v>
      </c>
      <c r="R553">
        <f>VLOOKUP($D553,metadata!$B$2:$S$451,15,FALSE)</f>
        <v>140.87016</v>
      </c>
      <c r="S553">
        <f>VLOOKUP($D553,metadata!$B$2:$S$451,16,FALSE)</f>
        <v>0.1</v>
      </c>
      <c r="T553" t="str">
        <f>VLOOKUP($D553,metadata!$B$2:$S$451,17,FALSE)</f>
        <v/>
      </c>
      <c r="U553" t="str">
        <f>VLOOKUP($D553,metadata!$B$2:$S$451,18,FALSE)</f>
        <v/>
      </c>
      <c r="V553">
        <f>VLOOKUP($D553,metadata!$B$2:$Z$451,19,FALSE)</f>
        <v>110</v>
      </c>
      <c r="W553" t="str">
        <f>VLOOKUP($D553,metadata!$B$2:$Z$451,20,FALSE)</f>
        <v>global average</v>
      </c>
      <c r="X553" t="str">
        <f>VLOOKUP($D553,metadata!$B$2:$Z$451,21,FALSE)</f>
        <v/>
      </c>
      <c r="Y553">
        <f>VLOOKUP($D553,metadata!$B$2:$Z$451,22,FALSE)</f>
        <v>6</v>
      </c>
      <c r="Z553" t="str">
        <f>VLOOKUP($D553,metadata!$B$2:$Z$451,23,FALSE)</f>
        <v/>
      </c>
      <c r="AA553" t="str">
        <f>VLOOKUP($D553,metadata!$B$2:$Z$451,24,FALSE)</f>
        <v/>
      </c>
      <c r="AB553" t="str">
        <f>VLOOKUP($D553,metadata!$B$2:$Z$451,25,FALSE)</f>
        <v/>
      </c>
      <c r="AC553">
        <v>13.471910112359501</v>
      </c>
      <c r="AD553">
        <v>15.859982713915301</v>
      </c>
      <c r="AF553" t="str">
        <f t="shared" si="17"/>
        <v>NA</v>
      </c>
    </row>
    <row r="554" spans="3:32" x14ac:dyDescent="0.3">
      <c r="C554">
        <v>553</v>
      </c>
      <c r="D554" s="4" t="str">
        <f t="shared" si="16"/>
        <v>6-IW</v>
      </c>
      <c r="E554" t="str">
        <f>VLOOKUP($D554,metadata!$B$2:$S$451,2,FALSE)</f>
        <v>KIMURA, MT</v>
      </c>
      <c r="F554" t="str">
        <f>VLOOKUP($D554,metadata!$B$2:$S$451,3,FALSE)</f>
        <v>Geographic variation of reproductive diapause in the Drosophila auraria complex (Diptera: Drosophilidae)</v>
      </c>
      <c r="G554" t="str">
        <f>VLOOKUP($D554,metadata!$B$2:$S$451,4,FALSE)</f>
        <v>10.1111/j.1365-3032.1984.tb00784.x</v>
      </c>
      <c r="H554" t="str">
        <f>VLOOKUP($D554,metadata!$B$2:$S$451,5,FALSE)</f>
        <v>y</v>
      </c>
      <c r="I554" t="str">
        <f>VLOOKUP($D554,metadata!$B$2:$S$451,6,FALSE)</f>
        <v>a</v>
      </c>
      <c r="J554" t="str">
        <f>VLOOKUP($D554,metadata!$B$2:$S$451,7,FALSE)</f>
        <v>i</v>
      </c>
      <c r="K554">
        <f>VLOOKUP($D554,metadata!$B$2:$S$451,8,FALSE)</f>
        <v>10</v>
      </c>
      <c r="L554">
        <f>VLOOKUP($D554,metadata!$B$2:$S$451,9,FALSE)</f>
        <v>8</v>
      </c>
      <c r="M554" t="str">
        <f>VLOOKUP($D554,metadata!$B$2:$S$451,10,FALSE)</f>
        <v>n</v>
      </c>
      <c r="N554" t="str">
        <f>VLOOKUP($D554,metadata!$B$2:$S$451,11,FALSE)</f>
        <v>Drosophila auraria</v>
      </c>
      <c r="O554" t="str">
        <f>VLOOKUP($D554,metadata!$B$2:$S$451,12,FALSE)</f>
        <v>diptera</v>
      </c>
      <c r="P554" t="str">
        <f>VLOOKUP($D554,metadata!$B$2:$S$451,13,FALSE)</f>
        <v>IW</v>
      </c>
      <c r="Q554">
        <f>VLOOKUP($D554,metadata!$B$2:$S$451,14,FALSE)</f>
        <v>38.104278000000001</v>
      </c>
      <c r="R554">
        <f>VLOOKUP($D554,metadata!$B$2:$S$451,15,FALSE)</f>
        <v>140.87016</v>
      </c>
      <c r="S554">
        <f>VLOOKUP($D554,metadata!$B$2:$S$451,16,FALSE)</f>
        <v>0.1</v>
      </c>
      <c r="T554" t="str">
        <f>VLOOKUP($D554,metadata!$B$2:$S$451,17,FALSE)</f>
        <v/>
      </c>
      <c r="U554" t="str">
        <f>VLOOKUP($D554,metadata!$B$2:$S$451,18,FALSE)</f>
        <v/>
      </c>
      <c r="V554">
        <f>VLOOKUP($D554,metadata!$B$2:$Z$451,19,FALSE)</f>
        <v>110</v>
      </c>
      <c r="W554" t="str">
        <f>VLOOKUP($D554,metadata!$B$2:$Z$451,20,FALSE)</f>
        <v>global average</v>
      </c>
      <c r="X554" t="str">
        <f>VLOOKUP($D554,metadata!$B$2:$Z$451,21,FALSE)</f>
        <v/>
      </c>
      <c r="Y554">
        <f>VLOOKUP($D554,metadata!$B$2:$Z$451,22,FALSE)</f>
        <v>6</v>
      </c>
      <c r="Z554" t="str">
        <f>VLOOKUP($D554,metadata!$B$2:$Z$451,23,FALSE)</f>
        <v/>
      </c>
      <c r="AA554" t="str">
        <f>VLOOKUP($D554,metadata!$B$2:$Z$451,24,FALSE)</f>
        <v/>
      </c>
      <c r="AB554" t="str">
        <f>VLOOKUP($D554,metadata!$B$2:$Z$451,25,FALSE)</f>
        <v/>
      </c>
      <c r="AC554">
        <v>12.9662921348314</v>
      </c>
      <c r="AD554">
        <v>30.9383337717485</v>
      </c>
      <c r="AF554" t="str">
        <f t="shared" si="17"/>
        <v>NA</v>
      </c>
    </row>
    <row r="555" spans="3:32" x14ac:dyDescent="0.3">
      <c r="C555">
        <v>554</v>
      </c>
      <c r="D555" s="4" t="str">
        <f t="shared" si="16"/>
        <v>6-IW</v>
      </c>
      <c r="E555" t="str">
        <f>VLOOKUP($D555,metadata!$B$2:$S$451,2,FALSE)</f>
        <v>KIMURA, MT</v>
      </c>
      <c r="F555" t="str">
        <f>VLOOKUP($D555,metadata!$B$2:$S$451,3,FALSE)</f>
        <v>Geographic variation of reproductive diapause in the Drosophila auraria complex (Diptera: Drosophilidae)</v>
      </c>
      <c r="G555" t="str">
        <f>VLOOKUP($D555,metadata!$B$2:$S$451,4,FALSE)</f>
        <v>10.1111/j.1365-3032.1984.tb00784.x</v>
      </c>
      <c r="H555" t="str">
        <f>VLOOKUP($D555,metadata!$B$2:$S$451,5,FALSE)</f>
        <v>y</v>
      </c>
      <c r="I555" t="str">
        <f>VLOOKUP($D555,metadata!$B$2:$S$451,6,FALSE)</f>
        <v>a</v>
      </c>
      <c r="J555" t="str">
        <f>VLOOKUP($D555,metadata!$B$2:$S$451,7,FALSE)</f>
        <v>i</v>
      </c>
      <c r="K555">
        <f>VLOOKUP($D555,metadata!$B$2:$S$451,8,FALSE)</f>
        <v>10</v>
      </c>
      <c r="L555">
        <f>VLOOKUP($D555,metadata!$B$2:$S$451,9,FALSE)</f>
        <v>8</v>
      </c>
      <c r="M555" t="str">
        <f>VLOOKUP($D555,metadata!$B$2:$S$451,10,FALSE)</f>
        <v>n</v>
      </c>
      <c r="N555" t="str">
        <f>VLOOKUP($D555,metadata!$B$2:$S$451,11,FALSE)</f>
        <v>Drosophila auraria</v>
      </c>
      <c r="O555" t="str">
        <f>VLOOKUP($D555,metadata!$B$2:$S$451,12,FALSE)</f>
        <v>diptera</v>
      </c>
      <c r="P555" t="str">
        <f>VLOOKUP($D555,metadata!$B$2:$S$451,13,FALSE)</f>
        <v>IW</v>
      </c>
      <c r="Q555">
        <f>VLOOKUP($D555,metadata!$B$2:$S$451,14,FALSE)</f>
        <v>38.104278000000001</v>
      </c>
      <c r="R555">
        <f>VLOOKUP($D555,metadata!$B$2:$S$451,15,FALSE)</f>
        <v>140.87016</v>
      </c>
      <c r="S555">
        <f>VLOOKUP($D555,metadata!$B$2:$S$451,16,FALSE)</f>
        <v>0.1</v>
      </c>
      <c r="T555" t="str">
        <f>VLOOKUP($D555,metadata!$B$2:$S$451,17,FALSE)</f>
        <v/>
      </c>
      <c r="U555" t="str">
        <f>VLOOKUP($D555,metadata!$B$2:$S$451,18,FALSE)</f>
        <v/>
      </c>
      <c r="V555">
        <f>VLOOKUP($D555,metadata!$B$2:$Z$451,19,FALSE)</f>
        <v>110</v>
      </c>
      <c r="W555" t="str">
        <f>VLOOKUP($D555,metadata!$B$2:$Z$451,20,FALSE)</f>
        <v>global average</v>
      </c>
      <c r="X555" t="str">
        <f>VLOOKUP($D555,metadata!$B$2:$Z$451,21,FALSE)</f>
        <v/>
      </c>
      <c r="Y555">
        <f>VLOOKUP($D555,metadata!$B$2:$Z$451,22,FALSE)</f>
        <v>6</v>
      </c>
      <c r="Z555" t="str">
        <f>VLOOKUP($D555,metadata!$B$2:$Z$451,23,FALSE)</f>
        <v/>
      </c>
      <c r="AA555" t="str">
        <f>VLOOKUP($D555,metadata!$B$2:$Z$451,24,FALSE)</f>
        <v/>
      </c>
      <c r="AB555" t="str">
        <f>VLOOKUP($D555,metadata!$B$2:$Z$451,25,FALSE)</f>
        <v/>
      </c>
      <c r="AC555">
        <v>12.443820224719101</v>
      </c>
      <c r="AD555">
        <v>57.054413588365698</v>
      </c>
      <c r="AF555" t="str">
        <f t="shared" si="17"/>
        <v>NA</v>
      </c>
    </row>
    <row r="556" spans="3:32" x14ac:dyDescent="0.3">
      <c r="C556">
        <v>555</v>
      </c>
      <c r="D556" s="4" t="str">
        <f t="shared" si="16"/>
        <v>6-IW</v>
      </c>
      <c r="E556" t="str">
        <f>VLOOKUP($D556,metadata!$B$2:$S$451,2,FALSE)</f>
        <v>KIMURA, MT</v>
      </c>
      <c r="F556" t="str">
        <f>VLOOKUP($D556,metadata!$B$2:$S$451,3,FALSE)</f>
        <v>Geographic variation of reproductive diapause in the Drosophila auraria complex (Diptera: Drosophilidae)</v>
      </c>
      <c r="G556" t="str">
        <f>VLOOKUP($D556,metadata!$B$2:$S$451,4,FALSE)</f>
        <v>10.1111/j.1365-3032.1984.tb00784.x</v>
      </c>
      <c r="H556" t="str">
        <f>VLOOKUP($D556,metadata!$B$2:$S$451,5,FALSE)</f>
        <v>y</v>
      </c>
      <c r="I556" t="str">
        <f>VLOOKUP($D556,metadata!$B$2:$S$451,6,FALSE)</f>
        <v>a</v>
      </c>
      <c r="J556" t="str">
        <f>VLOOKUP($D556,metadata!$B$2:$S$451,7,FALSE)</f>
        <v>i</v>
      </c>
      <c r="K556">
        <f>VLOOKUP($D556,metadata!$B$2:$S$451,8,FALSE)</f>
        <v>10</v>
      </c>
      <c r="L556">
        <f>VLOOKUP($D556,metadata!$B$2:$S$451,9,FALSE)</f>
        <v>8</v>
      </c>
      <c r="M556" t="str">
        <f>VLOOKUP($D556,metadata!$B$2:$S$451,10,FALSE)</f>
        <v>n</v>
      </c>
      <c r="N556" t="str">
        <f>VLOOKUP($D556,metadata!$B$2:$S$451,11,FALSE)</f>
        <v>Drosophila auraria</v>
      </c>
      <c r="O556" t="str">
        <f>VLOOKUP($D556,metadata!$B$2:$S$451,12,FALSE)</f>
        <v>diptera</v>
      </c>
      <c r="P556" t="str">
        <f>VLOOKUP($D556,metadata!$B$2:$S$451,13,FALSE)</f>
        <v>IW</v>
      </c>
      <c r="Q556">
        <f>VLOOKUP($D556,metadata!$B$2:$S$451,14,FALSE)</f>
        <v>38.104278000000001</v>
      </c>
      <c r="R556">
        <f>VLOOKUP($D556,metadata!$B$2:$S$451,15,FALSE)</f>
        <v>140.87016</v>
      </c>
      <c r="S556">
        <f>VLOOKUP($D556,metadata!$B$2:$S$451,16,FALSE)</f>
        <v>0.1</v>
      </c>
      <c r="T556" t="str">
        <f>VLOOKUP($D556,metadata!$B$2:$S$451,17,FALSE)</f>
        <v/>
      </c>
      <c r="U556" t="str">
        <f>VLOOKUP($D556,metadata!$B$2:$S$451,18,FALSE)</f>
        <v/>
      </c>
      <c r="V556">
        <f>VLOOKUP($D556,metadata!$B$2:$Z$451,19,FALSE)</f>
        <v>110</v>
      </c>
      <c r="W556" t="str">
        <f>VLOOKUP($D556,metadata!$B$2:$Z$451,20,FALSE)</f>
        <v>global average</v>
      </c>
      <c r="X556" t="str">
        <f>VLOOKUP($D556,metadata!$B$2:$Z$451,21,FALSE)</f>
        <v/>
      </c>
      <c r="Y556">
        <f>VLOOKUP($D556,metadata!$B$2:$Z$451,22,FALSE)</f>
        <v>6</v>
      </c>
      <c r="Z556" t="str">
        <f>VLOOKUP($D556,metadata!$B$2:$Z$451,23,FALSE)</f>
        <v/>
      </c>
      <c r="AA556" t="str">
        <f>VLOOKUP($D556,metadata!$B$2:$Z$451,24,FALSE)</f>
        <v/>
      </c>
      <c r="AB556" t="str">
        <f>VLOOKUP($D556,metadata!$B$2:$Z$451,25,FALSE)</f>
        <v/>
      </c>
      <c r="AC556">
        <v>11.971910112359501</v>
      </c>
      <c r="AD556">
        <v>85.508812145353403</v>
      </c>
      <c r="AF556" t="str">
        <f t="shared" si="17"/>
        <v>NA</v>
      </c>
    </row>
    <row r="557" spans="3:32" x14ac:dyDescent="0.3">
      <c r="C557">
        <v>556</v>
      </c>
      <c r="D557" s="4" t="str">
        <f t="shared" si="16"/>
        <v>6-IW</v>
      </c>
      <c r="E557" t="str">
        <f>VLOOKUP($D557,metadata!$B$2:$S$451,2,FALSE)</f>
        <v>KIMURA, MT</v>
      </c>
      <c r="F557" t="str">
        <f>VLOOKUP($D557,metadata!$B$2:$S$451,3,FALSE)</f>
        <v>Geographic variation of reproductive diapause in the Drosophila auraria complex (Diptera: Drosophilidae)</v>
      </c>
      <c r="G557" t="str">
        <f>VLOOKUP($D557,metadata!$B$2:$S$451,4,FALSE)</f>
        <v>10.1111/j.1365-3032.1984.tb00784.x</v>
      </c>
      <c r="H557" t="str">
        <f>VLOOKUP($D557,metadata!$B$2:$S$451,5,FALSE)</f>
        <v>y</v>
      </c>
      <c r="I557" t="str">
        <f>VLOOKUP($D557,metadata!$B$2:$S$451,6,FALSE)</f>
        <v>a</v>
      </c>
      <c r="J557" t="str">
        <f>VLOOKUP($D557,metadata!$B$2:$S$451,7,FALSE)</f>
        <v>i</v>
      </c>
      <c r="K557">
        <f>VLOOKUP($D557,metadata!$B$2:$S$451,8,FALSE)</f>
        <v>10</v>
      </c>
      <c r="L557">
        <f>VLOOKUP($D557,metadata!$B$2:$S$451,9,FALSE)</f>
        <v>8</v>
      </c>
      <c r="M557" t="str">
        <f>VLOOKUP($D557,metadata!$B$2:$S$451,10,FALSE)</f>
        <v>n</v>
      </c>
      <c r="N557" t="str">
        <f>VLOOKUP($D557,metadata!$B$2:$S$451,11,FALSE)</f>
        <v>Drosophila auraria</v>
      </c>
      <c r="O557" t="str">
        <f>VLOOKUP($D557,metadata!$B$2:$S$451,12,FALSE)</f>
        <v>diptera</v>
      </c>
      <c r="P557" t="str">
        <f>VLOOKUP($D557,metadata!$B$2:$S$451,13,FALSE)</f>
        <v>IW</v>
      </c>
      <c r="Q557">
        <f>VLOOKUP($D557,metadata!$B$2:$S$451,14,FALSE)</f>
        <v>38.104278000000001</v>
      </c>
      <c r="R557">
        <f>VLOOKUP($D557,metadata!$B$2:$S$451,15,FALSE)</f>
        <v>140.87016</v>
      </c>
      <c r="S557">
        <f>VLOOKUP($D557,metadata!$B$2:$S$451,16,FALSE)</f>
        <v>0.1</v>
      </c>
      <c r="T557" t="str">
        <f>VLOOKUP($D557,metadata!$B$2:$S$451,17,FALSE)</f>
        <v/>
      </c>
      <c r="U557" t="str">
        <f>VLOOKUP($D557,metadata!$B$2:$S$451,18,FALSE)</f>
        <v/>
      </c>
      <c r="V557">
        <f>VLOOKUP($D557,metadata!$B$2:$Z$451,19,FALSE)</f>
        <v>110</v>
      </c>
      <c r="W557" t="str">
        <f>VLOOKUP($D557,metadata!$B$2:$Z$451,20,FALSE)</f>
        <v>global average</v>
      </c>
      <c r="X557" t="str">
        <f>VLOOKUP($D557,metadata!$B$2:$Z$451,21,FALSE)</f>
        <v/>
      </c>
      <c r="Y557">
        <f>VLOOKUP($D557,metadata!$B$2:$Z$451,22,FALSE)</f>
        <v>6</v>
      </c>
      <c r="Z557" t="str">
        <f>VLOOKUP($D557,metadata!$B$2:$Z$451,23,FALSE)</f>
        <v/>
      </c>
      <c r="AA557" t="str">
        <f>VLOOKUP($D557,metadata!$B$2:$Z$451,24,FALSE)</f>
        <v/>
      </c>
      <c r="AB557" t="str">
        <f>VLOOKUP($D557,metadata!$B$2:$Z$451,25,FALSE)</f>
        <v/>
      </c>
      <c r="AC557">
        <v>9.9831460674157295</v>
      </c>
      <c r="AD557">
        <v>99.666491300589897</v>
      </c>
      <c r="AF557" t="str">
        <f t="shared" si="17"/>
        <v>NA</v>
      </c>
    </row>
    <row r="558" spans="3:32" x14ac:dyDescent="0.3">
      <c r="C558">
        <v>557</v>
      </c>
      <c r="D558" s="4" t="str">
        <f t="shared" si="16"/>
        <v>8-takaoka</v>
      </c>
      <c r="E558" t="str">
        <f>VLOOKUP($D558,metadata!$B$2:$S$451,2,FALSE)</f>
        <v>Gomi, T; Adachi, K; Shimizu, A; Tanimoto, K; Kawabata, E; Takeda, M</v>
      </c>
      <c r="F558" t="str">
        <f>VLOOKUP($D558,metadata!$B$2:$S$451,3,FALSE)</f>
        <v>Northerly shift in voltinism watershed in Hyphantria cunea (Drury) (Lepidoptera: Arctiidae) along the Japan Sea coast: Evidence of global warming?</v>
      </c>
      <c r="G558" t="str">
        <f>VLOOKUP($D558,metadata!$B$2:$S$451,4,FALSE)</f>
        <v>10.1303/aez.2009.357</v>
      </c>
      <c r="H558" t="str">
        <f>VLOOKUP($D558,metadata!$B$2:$S$451,5,FALSE)</f>
        <v>y</v>
      </c>
      <c r="I558" t="str">
        <f>VLOOKUP($D558,metadata!$B$2:$S$451,6,FALSE)</f>
        <v>a</v>
      </c>
      <c r="J558" t="str">
        <f>VLOOKUP($D558,metadata!$B$2:$S$451,7,FALSE)</f>
        <v>i</v>
      </c>
      <c r="K558">
        <f>VLOOKUP($D558,metadata!$B$2:$S$451,8,FALSE)</f>
        <v>3</v>
      </c>
      <c r="L558">
        <f>VLOOKUP($D558,metadata!$B$2:$S$451,9,FALSE)</f>
        <v>5</v>
      </c>
      <c r="M558" t="str">
        <f>VLOOKUP($D558,metadata!$B$2:$S$451,10,FALSE)</f>
        <v/>
      </c>
      <c r="N558" t="str">
        <f>VLOOKUP($D558,metadata!$B$2:$S$451,11,FALSE)</f>
        <v>Hyphantria cunea</v>
      </c>
      <c r="O558" t="str">
        <f>VLOOKUP($D558,metadata!$B$2:$S$451,12,FALSE)</f>
        <v>lepidoptera</v>
      </c>
      <c r="P558" t="str">
        <f>VLOOKUP($D558,metadata!$B$2:$S$451,13,FALSE)</f>
        <v>takaoka</v>
      </c>
      <c r="Q558">
        <f>VLOOKUP($D558,metadata!$B$2:$S$451,14,FALSE)</f>
        <v>36.75</v>
      </c>
      <c r="R558">
        <f>VLOOKUP($D558,metadata!$B$2:$S$451,15,FALSE)</f>
        <v>137.01666666666668</v>
      </c>
      <c r="S558">
        <f>VLOOKUP($D558,metadata!$B$2:$S$451,16,FALSE)</f>
        <v>0.01</v>
      </c>
      <c r="T558" t="str">
        <f>VLOOKUP($D558,metadata!$B$2:$S$451,17,FALSE)</f>
        <v/>
      </c>
      <c r="U558" t="str">
        <f>VLOOKUP($D558,metadata!$B$2:$S$451,18,FALSE)</f>
        <v/>
      </c>
      <c r="V558">
        <f>VLOOKUP($D558,metadata!$B$2:$Z$451,19,FALSE)</f>
        <v>298</v>
      </c>
      <c r="W558" t="str">
        <f>VLOOKUP($D558,metadata!$B$2:$Z$451,20,FALSE)</f>
        <v>pop average</v>
      </c>
      <c r="X558" t="str">
        <f>VLOOKUP($D558,metadata!$B$2:$Z$451,21,FALSE)</f>
        <v/>
      </c>
      <c r="Y558">
        <f>VLOOKUP($D558,metadata!$B$2:$Z$451,22,FALSE)</f>
        <v>8</v>
      </c>
      <c r="Z558" t="str">
        <f>VLOOKUP($D558,metadata!$B$2:$Z$451,23,FALSE)</f>
        <v/>
      </c>
      <c r="AA558" t="str">
        <f>VLOOKUP($D558,metadata!$B$2:$Z$451,24,FALSE)</f>
        <v>pupal</v>
      </c>
      <c r="AB558" t="str">
        <f>VLOOKUP($D558,metadata!$B$2:$Z$451,25,FALSE)</f>
        <v/>
      </c>
      <c r="AC558">
        <v>14.0005227506072</v>
      </c>
      <c r="AD558">
        <v>94.677871148459303</v>
      </c>
      <c r="AF558" t="str">
        <f t="shared" si="17"/>
        <v>NA</v>
      </c>
    </row>
    <row r="559" spans="3:32" x14ac:dyDescent="0.3">
      <c r="C559">
        <v>558</v>
      </c>
      <c r="D559" s="4" t="str">
        <f t="shared" si="16"/>
        <v>8-takaoka</v>
      </c>
      <c r="E559" t="str">
        <f>VLOOKUP($D559,metadata!$B$2:$S$451,2,FALSE)</f>
        <v>Gomi, T; Adachi, K; Shimizu, A; Tanimoto, K; Kawabata, E; Takeda, M</v>
      </c>
      <c r="F559" t="str">
        <f>VLOOKUP($D559,metadata!$B$2:$S$451,3,FALSE)</f>
        <v>Northerly shift in voltinism watershed in Hyphantria cunea (Drury) (Lepidoptera: Arctiidae) along the Japan Sea coast: Evidence of global warming?</v>
      </c>
      <c r="G559" t="str">
        <f>VLOOKUP($D559,metadata!$B$2:$S$451,4,FALSE)</f>
        <v>10.1303/aez.2009.357</v>
      </c>
      <c r="H559" t="str">
        <f>VLOOKUP($D559,metadata!$B$2:$S$451,5,FALSE)</f>
        <v>y</v>
      </c>
      <c r="I559" t="str">
        <f>VLOOKUP($D559,metadata!$B$2:$S$451,6,FALSE)</f>
        <v>a</v>
      </c>
      <c r="J559" t="str">
        <f>VLOOKUP($D559,metadata!$B$2:$S$451,7,FALSE)</f>
        <v>i</v>
      </c>
      <c r="K559">
        <f>VLOOKUP($D559,metadata!$B$2:$S$451,8,FALSE)</f>
        <v>3</v>
      </c>
      <c r="L559">
        <f>VLOOKUP($D559,metadata!$B$2:$S$451,9,FALSE)</f>
        <v>5</v>
      </c>
      <c r="M559" t="str">
        <f>VLOOKUP($D559,metadata!$B$2:$S$451,10,FALSE)</f>
        <v/>
      </c>
      <c r="N559" t="str">
        <f>VLOOKUP($D559,metadata!$B$2:$S$451,11,FALSE)</f>
        <v>Hyphantria cunea</v>
      </c>
      <c r="O559" t="str">
        <f>VLOOKUP($D559,metadata!$B$2:$S$451,12,FALSE)</f>
        <v>lepidoptera</v>
      </c>
      <c r="P559" t="str">
        <f>VLOOKUP($D559,metadata!$B$2:$S$451,13,FALSE)</f>
        <v>takaoka</v>
      </c>
      <c r="Q559">
        <f>VLOOKUP($D559,metadata!$B$2:$S$451,14,FALSE)</f>
        <v>36.75</v>
      </c>
      <c r="R559">
        <f>VLOOKUP($D559,metadata!$B$2:$S$451,15,FALSE)</f>
        <v>137.01666666666668</v>
      </c>
      <c r="S559">
        <f>VLOOKUP($D559,metadata!$B$2:$S$451,16,FALSE)</f>
        <v>0.01</v>
      </c>
      <c r="T559" t="str">
        <f>VLOOKUP($D559,metadata!$B$2:$S$451,17,FALSE)</f>
        <v/>
      </c>
      <c r="U559" t="str">
        <f>VLOOKUP($D559,metadata!$B$2:$S$451,18,FALSE)</f>
        <v/>
      </c>
      <c r="V559">
        <f>VLOOKUP($D559,metadata!$B$2:$Z$451,19,FALSE)</f>
        <v>298</v>
      </c>
      <c r="W559" t="str">
        <f>VLOOKUP($D559,metadata!$B$2:$Z$451,20,FALSE)</f>
        <v>pop average</v>
      </c>
      <c r="X559" t="str">
        <f>VLOOKUP($D559,metadata!$B$2:$Z$451,21,FALSE)</f>
        <v/>
      </c>
      <c r="Y559">
        <f>VLOOKUP($D559,metadata!$B$2:$Z$451,22,FALSE)</f>
        <v>8</v>
      </c>
      <c r="Z559" t="str">
        <f>VLOOKUP($D559,metadata!$B$2:$Z$451,23,FALSE)</f>
        <v/>
      </c>
      <c r="AA559" t="str">
        <f>VLOOKUP($D559,metadata!$B$2:$Z$451,24,FALSE)</f>
        <v>pupal</v>
      </c>
      <c r="AB559" t="str">
        <f>VLOOKUP($D559,metadata!$B$2:$Z$451,25,FALSE)</f>
        <v/>
      </c>
      <c r="AC559">
        <v>14.2531145919415</v>
      </c>
      <c r="AD559">
        <v>96.358543417366903</v>
      </c>
      <c r="AF559" t="str">
        <f t="shared" si="17"/>
        <v>NA</v>
      </c>
    </row>
    <row r="560" spans="3:32" x14ac:dyDescent="0.3">
      <c r="C560">
        <v>559</v>
      </c>
      <c r="D560" s="4" t="str">
        <f t="shared" si="16"/>
        <v>8-takaoka</v>
      </c>
      <c r="E560" t="str">
        <f>VLOOKUP($D560,metadata!$B$2:$S$451,2,FALSE)</f>
        <v>Gomi, T; Adachi, K; Shimizu, A; Tanimoto, K; Kawabata, E; Takeda, M</v>
      </c>
      <c r="F560" t="str">
        <f>VLOOKUP($D560,metadata!$B$2:$S$451,3,FALSE)</f>
        <v>Northerly shift in voltinism watershed in Hyphantria cunea (Drury) (Lepidoptera: Arctiidae) along the Japan Sea coast: Evidence of global warming?</v>
      </c>
      <c r="G560" t="str">
        <f>VLOOKUP($D560,metadata!$B$2:$S$451,4,FALSE)</f>
        <v>10.1303/aez.2009.357</v>
      </c>
      <c r="H560" t="str">
        <f>VLOOKUP($D560,metadata!$B$2:$S$451,5,FALSE)</f>
        <v>y</v>
      </c>
      <c r="I560" t="str">
        <f>VLOOKUP($D560,metadata!$B$2:$S$451,6,FALSE)</f>
        <v>a</v>
      </c>
      <c r="J560" t="str">
        <f>VLOOKUP($D560,metadata!$B$2:$S$451,7,FALSE)</f>
        <v>i</v>
      </c>
      <c r="K560">
        <f>VLOOKUP($D560,metadata!$B$2:$S$451,8,FALSE)</f>
        <v>3</v>
      </c>
      <c r="L560">
        <f>VLOOKUP($D560,metadata!$B$2:$S$451,9,FALSE)</f>
        <v>5</v>
      </c>
      <c r="M560" t="str">
        <f>VLOOKUP($D560,metadata!$B$2:$S$451,10,FALSE)</f>
        <v/>
      </c>
      <c r="N560" t="str">
        <f>VLOOKUP($D560,metadata!$B$2:$S$451,11,FALSE)</f>
        <v>Hyphantria cunea</v>
      </c>
      <c r="O560" t="str">
        <f>VLOOKUP($D560,metadata!$B$2:$S$451,12,FALSE)</f>
        <v>lepidoptera</v>
      </c>
      <c r="P560" t="str">
        <f>VLOOKUP($D560,metadata!$B$2:$S$451,13,FALSE)</f>
        <v>takaoka</v>
      </c>
      <c r="Q560">
        <f>VLOOKUP($D560,metadata!$B$2:$S$451,14,FALSE)</f>
        <v>36.75</v>
      </c>
      <c r="R560">
        <f>VLOOKUP($D560,metadata!$B$2:$S$451,15,FALSE)</f>
        <v>137.01666666666668</v>
      </c>
      <c r="S560">
        <f>VLOOKUP($D560,metadata!$B$2:$S$451,16,FALSE)</f>
        <v>0.01</v>
      </c>
      <c r="T560" t="str">
        <f>VLOOKUP($D560,metadata!$B$2:$S$451,17,FALSE)</f>
        <v/>
      </c>
      <c r="U560" t="str">
        <f>VLOOKUP($D560,metadata!$B$2:$S$451,18,FALSE)</f>
        <v/>
      </c>
      <c r="V560">
        <f>VLOOKUP($D560,metadata!$B$2:$Z$451,19,FALSE)</f>
        <v>298</v>
      </c>
      <c r="W560" t="str">
        <f>VLOOKUP($D560,metadata!$B$2:$Z$451,20,FALSE)</f>
        <v>pop average</v>
      </c>
      <c r="X560" t="str">
        <f>VLOOKUP($D560,metadata!$B$2:$Z$451,21,FALSE)</f>
        <v/>
      </c>
      <c r="Y560">
        <f>VLOOKUP($D560,metadata!$B$2:$Z$451,22,FALSE)</f>
        <v>8</v>
      </c>
      <c r="Z560" t="str">
        <f>VLOOKUP($D560,metadata!$B$2:$Z$451,23,FALSE)</f>
        <v/>
      </c>
      <c r="AA560" t="str">
        <f>VLOOKUP($D560,metadata!$B$2:$Z$451,24,FALSE)</f>
        <v>pupal</v>
      </c>
      <c r="AB560" t="str">
        <f>VLOOKUP($D560,metadata!$B$2:$Z$451,25,FALSE)</f>
        <v/>
      </c>
      <c r="AC560">
        <v>14.5073091177722</v>
      </c>
      <c r="AD560">
        <v>69.747899159663802</v>
      </c>
      <c r="AF560" t="str">
        <f t="shared" si="17"/>
        <v>NA</v>
      </c>
    </row>
    <row r="561" spans="3:32" x14ac:dyDescent="0.3">
      <c r="C561">
        <v>560</v>
      </c>
      <c r="D561" s="4" t="str">
        <f t="shared" si="16"/>
        <v>8-takaoka</v>
      </c>
      <c r="E561" t="str">
        <f>VLOOKUP($D561,metadata!$B$2:$S$451,2,FALSE)</f>
        <v>Gomi, T; Adachi, K; Shimizu, A; Tanimoto, K; Kawabata, E; Takeda, M</v>
      </c>
      <c r="F561" t="str">
        <f>VLOOKUP($D561,metadata!$B$2:$S$451,3,FALSE)</f>
        <v>Northerly shift in voltinism watershed in Hyphantria cunea (Drury) (Lepidoptera: Arctiidae) along the Japan Sea coast: Evidence of global warming?</v>
      </c>
      <c r="G561" t="str">
        <f>VLOOKUP($D561,metadata!$B$2:$S$451,4,FALSE)</f>
        <v>10.1303/aez.2009.357</v>
      </c>
      <c r="H561" t="str">
        <f>VLOOKUP($D561,metadata!$B$2:$S$451,5,FALSE)</f>
        <v>y</v>
      </c>
      <c r="I561" t="str">
        <f>VLOOKUP($D561,metadata!$B$2:$S$451,6,FALSE)</f>
        <v>a</v>
      </c>
      <c r="J561" t="str">
        <f>VLOOKUP($D561,metadata!$B$2:$S$451,7,FALSE)</f>
        <v>i</v>
      </c>
      <c r="K561">
        <f>VLOOKUP($D561,metadata!$B$2:$S$451,8,FALSE)</f>
        <v>3</v>
      </c>
      <c r="L561">
        <f>VLOOKUP($D561,metadata!$B$2:$S$451,9,FALSE)</f>
        <v>5</v>
      </c>
      <c r="M561" t="str">
        <f>VLOOKUP($D561,metadata!$B$2:$S$451,10,FALSE)</f>
        <v/>
      </c>
      <c r="N561" t="str">
        <f>VLOOKUP($D561,metadata!$B$2:$S$451,11,FALSE)</f>
        <v>Hyphantria cunea</v>
      </c>
      <c r="O561" t="str">
        <f>VLOOKUP($D561,metadata!$B$2:$S$451,12,FALSE)</f>
        <v>lepidoptera</v>
      </c>
      <c r="P561" t="str">
        <f>VLOOKUP($D561,metadata!$B$2:$S$451,13,FALSE)</f>
        <v>takaoka</v>
      </c>
      <c r="Q561">
        <f>VLOOKUP($D561,metadata!$B$2:$S$451,14,FALSE)</f>
        <v>36.75</v>
      </c>
      <c r="R561">
        <f>VLOOKUP($D561,metadata!$B$2:$S$451,15,FALSE)</f>
        <v>137.01666666666668</v>
      </c>
      <c r="S561">
        <f>VLOOKUP($D561,metadata!$B$2:$S$451,16,FALSE)</f>
        <v>0.01</v>
      </c>
      <c r="T561" t="str">
        <f>VLOOKUP($D561,metadata!$B$2:$S$451,17,FALSE)</f>
        <v/>
      </c>
      <c r="U561" t="str">
        <f>VLOOKUP($D561,metadata!$B$2:$S$451,18,FALSE)</f>
        <v/>
      </c>
      <c r="V561">
        <f>VLOOKUP($D561,metadata!$B$2:$Z$451,19,FALSE)</f>
        <v>298</v>
      </c>
      <c r="W561" t="str">
        <f>VLOOKUP($D561,metadata!$B$2:$Z$451,20,FALSE)</f>
        <v>pop average</v>
      </c>
      <c r="X561" t="str">
        <f>VLOOKUP($D561,metadata!$B$2:$Z$451,21,FALSE)</f>
        <v/>
      </c>
      <c r="Y561">
        <f>VLOOKUP($D561,metadata!$B$2:$Z$451,22,FALSE)</f>
        <v>8</v>
      </c>
      <c r="Z561" t="str">
        <f>VLOOKUP($D561,metadata!$B$2:$Z$451,23,FALSE)</f>
        <v/>
      </c>
      <c r="AA561" t="str">
        <f>VLOOKUP($D561,metadata!$B$2:$Z$451,24,FALSE)</f>
        <v>pupal</v>
      </c>
      <c r="AB561" t="str">
        <f>VLOOKUP($D561,metadata!$B$2:$Z$451,25,FALSE)</f>
        <v/>
      </c>
      <c r="AC561">
        <v>14.744891443167299</v>
      </c>
      <c r="AD561">
        <v>-0.14005602240897</v>
      </c>
      <c r="AF561" t="str">
        <f t="shared" si="17"/>
        <v>NA</v>
      </c>
    </row>
    <row r="562" spans="3:32" x14ac:dyDescent="0.3">
      <c r="C562">
        <v>561</v>
      </c>
      <c r="D562" s="4" t="str">
        <f t="shared" si="16"/>
        <v>8-takaoka</v>
      </c>
      <c r="E562" t="str">
        <f>VLOOKUP($D562,metadata!$B$2:$S$451,2,FALSE)</f>
        <v>Gomi, T; Adachi, K; Shimizu, A; Tanimoto, K; Kawabata, E; Takeda, M</v>
      </c>
      <c r="F562" t="str">
        <f>VLOOKUP($D562,metadata!$B$2:$S$451,3,FALSE)</f>
        <v>Northerly shift in voltinism watershed in Hyphantria cunea (Drury) (Lepidoptera: Arctiidae) along the Japan Sea coast: Evidence of global warming?</v>
      </c>
      <c r="G562" t="str">
        <f>VLOOKUP($D562,metadata!$B$2:$S$451,4,FALSE)</f>
        <v>10.1303/aez.2009.357</v>
      </c>
      <c r="H562" t="str">
        <f>VLOOKUP($D562,metadata!$B$2:$S$451,5,FALSE)</f>
        <v>y</v>
      </c>
      <c r="I562" t="str">
        <f>VLOOKUP($D562,metadata!$B$2:$S$451,6,FALSE)</f>
        <v>a</v>
      </c>
      <c r="J562" t="str">
        <f>VLOOKUP($D562,metadata!$B$2:$S$451,7,FALSE)</f>
        <v>i</v>
      </c>
      <c r="K562">
        <f>VLOOKUP($D562,metadata!$B$2:$S$451,8,FALSE)</f>
        <v>3</v>
      </c>
      <c r="L562">
        <f>VLOOKUP($D562,metadata!$B$2:$S$451,9,FALSE)</f>
        <v>5</v>
      </c>
      <c r="M562" t="str">
        <f>VLOOKUP($D562,metadata!$B$2:$S$451,10,FALSE)</f>
        <v/>
      </c>
      <c r="N562" t="str">
        <f>VLOOKUP($D562,metadata!$B$2:$S$451,11,FALSE)</f>
        <v>Hyphantria cunea</v>
      </c>
      <c r="O562" t="str">
        <f>VLOOKUP($D562,metadata!$B$2:$S$451,12,FALSE)</f>
        <v>lepidoptera</v>
      </c>
      <c r="P562" t="str">
        <f>VLOOKUP($D562,metadata!$B$2:$S$451,13,FALSE)</f>
        <v>takaoka</v>
      </c>
      <c r="Q562">
        <f>VLOOKUP($D562,metadata!$B$2:$S$451,14,FALSE)</f>
        <v>36.75</v>
      </c>
      <c r="R562">
        <f>VLOOKUP($D562,metadata!$B$2:$S$451,15,FALSE)</f>
        <v>137.01666666666668</v>
      </c>
      <c r="S562">
        <f>VLOOKUP($D562,metadata!$B$2:$S$451,16,FALSE)</f>
        <v>0.01</v>
      </c>
      <c r="T562" t="str">
        <f>VLOOKUP($D562,metadata!$B$2:$S$451,17,FALSE)</f>
        <v/>
      </c>
      <c r="U562" t="str">
        <f>VLOOKUP($D562,metadata!$B$2:$S$451,18,FALSE)</f>
        <v/>
      </c>
      <c r="V562">
        <f>VLOOKUP($D562,metadata!$B$2:$Z$451,19,FALSE)</f>
        <v>298</v>
      </c>
      <c r="W562" t="str">
        <f>VLOOKUP($D562,metadata!$B$2:$Z$451,20,FALSE)</f>
        <v>pop average</v>
      </c>
      <c r="X562" t="str">
        <f>VLOOKUP($D562,metadata!$B$2:$Z$451,21,FALSE)</f>
        <v/>
      </c>
      <c r="Y562">
        <f>VLOOKUP($D562,metadata!$B$2:$Z$451,22,FALSE)</f>
        <v>8</v>
      </c>
      <c r="Z562" t="str">
        <f>VLOOKUP($D562,metadata!$B$2:$Z$451,23,FALSE)</f>
        <v/>
      </c>
      <c r="AA562" t="str">
        <f>VLOOKUP($D562,metadata!$B$2:$Z$451,24,FALSE)</f>
        <v>pupal</v>
      </c>
      <c r="AB562" t="str">
        <f>VLOOKUP($D562,metadata!$B$2:$Z$451,25,FALSE)</f>
        <v/>
      </c>
      <c r="AC562">
        <v>14.999683845441099</v>
      </c>
      <c r="AD562">
        <v>0</v>
      </c>
      <c r="AF562" t="str">
        <f t="shared" si="17"/>
        <v>NA</v>
      </c>
    </row>
    <row r="563" spans="3:32" x14ac:dyDescent="0.3">
      <c r="C563">
        <v>562</v>
      </c>
      <c r="D563" s="4" t="str">
        <f t="shared" si="16"/>
        <v>8-kanazawa</v>
      </c>
      <c r="E563" t="str">
        <f>VLOOKUP($D563,metadata!$B$2:$S$451,2,FALSE)</f>
        <v>Gomi, T; Adachi, K; Shimizu, A; Tanimoto, K; Kawabata, E; Takeda, M</v>
      </c>
      <c r="F563" t="str">
        <f>VLOOKUP($D563,metadata!$B$2:$S$451,3,FALSE)</f>
        <v>Northerly shift in voltinism watershed in Hyphantria cunea (Drury) (Lepidoptera: Arctiidae) along the Japan Sea coast: Evidence of global warming?</v>
      </c>
      <c r="G563" t="str">
        <f>VLOOKUP($D563,metadata!$B$2:$S$451,4,FALSE)</f>
        <v>10.1303/aez.2009.357</v>
      </c>
      <c r="H563" t="str">
        <f>VLOOKUP($D563,metadata!$B$2:$S$451,5,FALSE)</f>
        <v>y</v>
      </c>
      <c r="I563" t="str">
        <f>VLOOKUP($D563,metadata!$B$2:$S$451,6,FALSE)</f>
        <v>a</v>
      </c>
      <c r="J563" t="str">
        <f>VLOOKUP($D563,metadata!$B$2:$S$451,7,FALSE)</f>
        <v>i</v>
      </c>
      <c r="K563">
        <f>VLOOKUP($D563,metadata!$B$2:$S$451,8,FALSE)</f>
        <v>3</v>
      </c>
      <c r="L563">
        <f>VLOOKUP($D563,metadata!$B$2:$S$451,9,FALSE)</f>
        <v>6</v>
      </c>
      <c r="M563" t="str">
        <f>VLOOKUP($D563,metadata!$B$2:$S$451,10,FALSE)</f>
        <v/>
      </c>
      <c r="N563" t="str">
        <f>VLOOKUP($D563,metadata!$B$2:$S$451,11,FALSE)</f>
        <v>Hyphantria cunea</v>
      </c>
      <c r="O563" t="str">
        <f>VLOOKUP($D563,metadata!$B$2:$S$451,12,FALSE)</f>
        <v>lepidoptera</v>
      </c>
      <c r="P563" t="str">
        <f>VLOOKUP($D563,metadata!$B$2:$S$451,13,FALSE)</f>
        <v>kanazawa</v>
      </c>
      <c r="Q563">
        <f>VLOOKUP($D563,metadata!$B$2:$S$451,14,FALSE)</f>
        <v>36.56666666666667</v>
      </c>
      <c r="R563">
        <f>VLOOKUP($D563,metadata!$B$2:$S$451,15,FALSE)</f>
        <v>136.65</v>
      </c>
      <c r="S563">
        <f>VLOOKUP($D563,metadata!$B$2:$S$451,16,FALSE)</f>
        <v>0.01</v>
      </c>
      <c r="T563" t="str">
        <f>VLOOKUP($D563,metadata!$B$2:$S$451,17,FALSE)</f>
        <v/>
      </c>
      <c r="U563" t="str">
        <f>VLOOKUP($D563,metadata!$B$2:$S$451,18,FALSE)</f>
        <v/>
      </c>
      <c r="V563">
        <f>VLOOKUP($D563,metadata!$B$2:$Z$451,19,FALSE)</f>
        <v>312.60000000000002</v>
      </c>
      <c r="W563" t="str">
        <f>VLOOKUP($D563,metadata!$B$2:$Z$451,20,FALSE)</f>
        <v>pop average</v>
      </c>
      <c r="X563" t="str">
        <f>VLOOKUP($D563,metadata!$B$2:$Z$451,21,FALSE)</f>
        <v/>
      </c>
      <c r="Y563">
        <f>VLOOKUP($D563,metadata!$B$2:$Z$451,22,FALSE)</f>
        <v>8</v>
      </c>
      <c r="Z563" t="str">
        <f>VLOOKUP($D563,metadata!$B$2:$Z$451,23,FALSE)</f>
        <v/>
      </c>
      <c r="AA563" t="str">
        <f>VLOOKUP($D563,metadata!$B$2:$Z$451,24,FALSE)</f>
        <v>pupal</v>
      </c>
      <c r="AB563" t="str">
        <f>VLOOKUP($D563,metadata!$B$2:$Z$451,25,FALSE)</f>
        <v/>
      </c>
      <c r="AC563">
        <v>13.7480968121603</v>
      </c>
      <c r="AD563">
        <v>100.420168067226</v>
      </c>
      <c r="AF563" t="str">
        <f t="shared" si="17"/>
        <v>NA</v>
      </c>
    </row>
    <row r="564" spans="3:32" x14ac:dyDescent="0.3">
      <c r="C564">
        <v>563</v>
      </c>
      <c r="D564" s="4" t="str">
        <f t="shared" si="16"/>
        <v>8-kanazawa</v>
      </c>
      <c r="E564" t="str">
        <f>VLOOKUP($D564,metadata!$B$2:$S$451,2,FALSE)</f>
        <v>Gomi, T; Adachi, K; Shimizu, A; Tanimoto, K; Kawabata, E; Takeda, M</v>
      </c>
      <c r="F564" t="str">
        <f>VLOOKUP($D564,metadata!$B$2:$S$451,3,FALSE)</f>
        <v>Northerly shift in voltinism watershed in Hyphantria cunea (Drury) (Lepidoptera: Arctiidae) along the Japan Sea coast: Evidence of global warming?</v>
      </c>
      <c r="G564" t="str">
        <f>VLOOKUP($D564,metadata!$B$2:$S$451,4,FALSE)</f>
        <v>10.1303/aez.2009.357</v>
      </c>
      <c r="H564" t="str">
        <f>VLOOKUP($D564,metadata!$B$2:$S$451,5,FALSE)</f>
        <v>y</v>
      </c>
      <c r="I564" t="str">
        <f>VLOOKUP($D564,metadata!$B$2:$S$451,6,FALSE)</f>
        <v>a</v>
      </c>
      <c r="J564" t="str">
        <f>VLOOKUP($D564,metadata!$B$2:$S$451,7,FALSE)</f>
        <v>i</v>
      </c>
      <c r="K564">
        <f>VLOOKUP($D564,metadata!$B$2:$S$451,8,FALSE)</f>
        <v>3</v>
      </c>
      <c r="L564">
        <f>VLOOKUP($D564,metadata!$B$2:$S$451,9,FALSE)</f>
        <v>6</v>
      </c>
      <c r="M564" t="str">
        <f>VLOOKUP($D564,metadata!$B$2:$S$451,10,FALSE)</f>
        <v/>
      </c>
      <c r="N564" t="str">
        <f>VLOOKUP($D564,metadata!$B$2:$S$451,11,FALSE)</f>
        <v>Hyphantria cunea</v>
      </c>
      <c r="O564" t="str">
        <f>VLOOKUP($D564,metadata!$B$2:$S$451,12,FALSE)</f>
        <v>lepidoptera</v>
      </c>
      <c r="P564" t="str">
        <f>VLOOKUP($D564,metadata!$B$2:$S$451,13,FALSE)</f>
        <v>kanazawa</v>
      </c>
      <c r="Q564">
        <f>VLOOKUP($D564,metadata!$B$2:$S$451,14,FALSE)</f>
        <v>36.56666666666667</v>
      </c>
      <c r="R564">
        <f>VLOOKUP($D564,metadata!$B$2:$S$451,15,FALSE)</f>
        <v>136.65</v>
      </c>
      <c r="S564">
        <f>VLOOKUP($D564,metadata!$B$2:$S$451,16,FALSE)</f>
        <v>0.01</v>
      </c>
      <c r="T564" t="str">
        <f>VLOOKUP($D564,metadata!$B$2:$S$451,17,FALSE)</f>
        <v/>
      </c>
      <c r="U564" t="str">
        <f>VLOOKUP($D564,metadata!$B$2:$S$451,18,FALSE)</f>
        <v/>
      </c>
      <c r="V564">
        <f>VLOOKUP($D564,metadata!$B$2:$Z$451,19,FALSE)</f>
        <v>312.60000000000002</v>
      </c>
      <c r="W564" t="str">
        <f>VLOOKUP($D564,metadata!$B$2:$Z$451,20,FALSE)</f>
        <v>pop average</v>
      </c>
      <c r="X564" t="str">
        <f>VLOOKUP($D564,metadata!$B$2:$Z$451,21,FALSE)</f>
        <v/>
      </c>
      <c r="Y564">
        <f>VLOOKUP($D564,metadata!$B$2:$Z$451,22,FALSE)</f>
        <v>8</v>
      </c>
      <c r="Z564" t="str">
        <f>VLOOKUP($D564,metadata!$B$2:$Z$451,23,FALSE)</f>
        <v/>
      </c>
      <c r="AA564" t="str">
        <f>VLOOKUP($D564,metadata!$B$2:$Z$451,24,FALSE)</f>
        <v>pupal</v>
      </c>
      <c r="AB564" t="str">
        <f>VLOOKUP($D564,metadata!$B$2:$Z$451,25,FALSE)</f>
        <v/>
      </c>
      <c r="AC564">
        <v>14.0004538852578</v>
      </c>
      <c r="AD564">
        <v>91.596638655462101</v>
      </c>
      <c r="AF564" t="str">
        <f t="shared" si="17"/>
        <v>NA</v>
      </c>
    </row>
    <row r="565" spans="3:32" x14ac:dyDescent="0.3">
      <c r="C565">
        <v>564</v>
      </c>
      <c r="D565" s="4" t="str">
        <f t="shared" si="16"/>
        <v>8-kanazawa</v>
      </c>
      <c r="E565" t="str">
        <f>VLOOKUP($D565,metadata!$B$2:$S$451,2,FALSE)</f>
        <v>Gomi, T; Adachi, K; Shimizu, A; Tanimoto, K; Kawabata, E; Takeda, M</v>
      </c>
      <c r="F565" t="str">
        <f>VLOOKUP($D565,metadata!$B$2:$S$451,3,FALSE)</f>
        <v>Northerly shift in voltinism watershed in Hyphantria cunea (Drury) (Lepidoptera: Arctiidae) along the Japan Sea coast: Evidence of global warming?</v>
      </c>
      <c r="G565" t="str">
        <f>VLOOKUP($D565,metadata!$B$2:$S$451,4,FALSE)</f>
        <v>10.1303/aez.2009.357</v>
      </c>
      <c r="H565" t="str">
        <f>VLOOKUP($D565,metadata!$B$2:$S$451,5,FALSE)</f>
        <v>y</v>
      </c>
      <c r="I565" t="str">
        <f>VLOOKUP($D565,metadata!$B$2:$S$451,6,FALSE)</f>
        <v>a</v>
      </c>
      <c r="J565" t="str">
        <f>VLOOKUP($D565,metadata!$B$2:$S$451,7,FALSE)</f>
        <v>i</v>
      </c>
      <c r="K565">
        <f>VLOOKUP($D565,metadata!$B$2:$S$451,8,FALSE)</f>
        <v>3</v>
      </c>
      <c r="L565">
        <f>VLOOKUP($D565,metadata!$B$2:$S$451,9,FALSE)</f>
        <v>6</v>
      </c>
      <c r="M565" t="str">
        <f>VLOOKUP($D565,metadata!$B$2:$S$451,10,FALSE)</f>
        <v/>
      </c>
      <c r="N565" t="str">
        <f>VLOOKUP($D565,metadata!$B$2:$S$451,11,FALSE)</f>
        <v>Hyphantria cunea</v>
      </c>
      <c r="O565" t="str">
        <f>VLOOKUP($D565,metadata!$B$2:$S$451,12,FALSE)</f>
        <v>lepidoptera</v>
      </c>
      <c r="P565" t="str">
        <f>VLOOKUP($D565,metadata!$B$2:$S$451,13,FALSE)</f>
        <v>kanazawa</v>
      </c>
      <c r="Q565">
        <f>VLOOKUP($D565,metadata!$B$2:$S$451,14,FALSE)</f>
        <v>36.56666666666667</v>
      </c>
      <c r="R565">
        <f>VLOOKUP($D565,metadata!$B$2:$S$451,15,FALSE)</f>
        <v>136.65</v>
      </c>
      <c r="S565">
        <f>VLOOKUP($D565,metadata!$B$2:$S$451,16,FALSE)</f>
        <v>0.01</v>
      </c>
      <c r="T565" t="str">
        <f>VLOOKUP($D565,metadata!$B$2:$S$451,17,FALSE)</f>
        <v/>
      </c>
      <c r="U565" t="str">
        <f>VLOOKUP($D565,metadata!$B$2:$S$451,18,FALSE)</f>
        <v/>
      </c>
      <c r="V565">
        <f>VLOOKUP($D565,metadata!$B$2:$Z$451,19,FALSE)</f>
        <v>312.60000000000002</v>
      </c>
      <c r="W565" t="str">
        <f>VLOOKUP($D565,metadata!$B$2:$Z$451,20,FALSE)</f>
        <v>pop average</v>
      </c>
      <c r="X565" t="str">
        <f>VLOOKUP($D565,metadata!$B$2:$Z$451,21,FALSE)</f>
        <v/>
      </c>
      <c r="Y565">
        <f>VLOOKUP($D565,metadata!$B$2:$Z$451,22,FALSE)</f>
        <v>8</v>
      </c>
      <c r="Z565" t="str">
        <f>VLOOKUP($D565,metadata!$B$2:$Z$451,23,FALSE)</f>
        <v/>
      </c>
      <c r="AA565" t="str">
        <f>VLOOKUP($D565,metadata!$B$2:$Z$451,24,FALSE)</f>
        <v>pupal</v>
      </c>
      <c r="AB565" t="str">
        <f>VLOOKUP($D565,metadata!$B$2:$Z$451,25,FALSE)</f>
        <v/>
      </c>
      <c r="AC565">
        <v>14.255030300753701</v>
      </c>
      <c r="AD565">
        <v>82.072829131652597</v>
      </c>
      <c r="AF565" t="str">
        <f t="shared" si="17"/>
        <v>NA</v>
      </c>
    </row>
    <row r="566" spans="3:32" x14ac:dyDescent="0.3">
      <c r="C566">
        <v>565</v>
      </c>
      <c r="D566" s="4" t="str">
        <f t="shared" si="16"/>
        <v>8-kanazawa</v>
      </c>
      <c r="E566" t="str">
        <f>VLOOKUP($D566,metadata!$B$2:$S$451,2,FALSE)</f>
        <v>Gomi, T; Adachi, K; Shimizu, A; Tanimoto, K; Kawabata, E; Takeda, M</v>
      </c>
      <c r="F566" t="str">
        <f>VLOOKUP($D566,metadata!$B$2:$S$451,3,FALSE)</f>
        <v>Northerly shift in voltinism watershed in Hyphantria cunea (Drury) (Lepidoptera: Arctiidae) along the Japan Sea coast: Evidence of global warming?</v>
      </c>
      <c r="G566" t="str">
        <f>VLOOKUP($D566,metadata!$B$2:$S$451,4,FALSE)</f>
        <v>10.1303/aez.2009.357</v>
      </c>
      <c r="H566" t="str">
        <f>VLOOKUP($D566,metadata!$B$2:$S$451,5,FALSE)</f>
        <v>y</v>
      </c>
      <c r="I566" t="str">
        <f>VLOOKUP($D566,metadata!$B$2:$S$451,6,FALSE)</f>
        <v>a</v>
      </c>
      <c r="J566" t="str">
        <f>VLOOKUP($D566,metadata!$B$2:$S$451,7,FALSE)</f>
        <v>i</v>
      </c>
      <c r="K566">
        <f>VLOOKUP($D566,metadata!$B$2:$S$451,8,FALSE)</f>
        <v>3</v>
      </c>
      <c r="L566">
        <f>VLOOKUP($D566,metadata!$B$2:$S$451,9,FALSE)</f>
        <v>6</v>
      </c>
      <c r="M566" t="str">
        <f>VLOOKUP($D566,metadata!$B$2:$S$451,10,FALSE)</f>
        <v/>
      </c>
      <c r="N566" t="str">
        <f>VLOOKUP($D566,metadata!$B$2:$S$451,11,FALSE)</f>
        <v>Hyphantria cunea</v>
      </c>
      <c r="O566" t="str">
        <f>VLOOKUP($D566,metadata!$B$2:$S$451,12,FALSE)</f>
        <v>lepidoptera</v>
      </c>
      <c r="P566" t="str">
        <f>VLOOKUP($D566,metadata!$B$2:$S$451,13,FALSE)</f>
        <v>kanazawa</v>
      </c>
      <c r="Q566">
        <f>VLOOKUP($D566,metadata!$B$2:$S$451,14,FALSE)</f>
        <v>36.56666666666667</v>
      </c>
      <c r="R566">
        <f>VLOOKUP($D566,metadata!$B$2:$S$451,15,FALSE)</f>
        <v>136.65</v>
      </c>
      <c r="S566">
        <f>VLOOKUP($D566,metadata!$B$2:$S$451,16,FALSE)</f>
        <v>0.01</v>
      </c>
      <c r="T566" t="str">
        <f>VLOOKUP($D566,metadata!$B$2:$S$451,17,FALSE)</f>
        <v/>
      </c>
      <c r="U566" t="str">
        <f>VLOOKUP($D566,metadata!$B$2:$S$451,18,FALSE)</f>
        <v/>
      </c>
      <c r="V566">
        <f>VLOOKUP($D566,metadata!$B$2:$Z$451,19,FALSE)</f>
        <v>312.60000000000002</v>
      </c>
      <c r="W566" t="str">
        <f>VLOOKUP($D566,metadata!$B$2:$Z$451,20,FALSE)</f>
        <v>pop average</v>
      </c>
      <c r="X566" t="str">
        <f>VLOOKUP($D566,metadata!$B$2:$Z$451,21,FALSE)</f>
        <v/>
      </c>
      <c r="Y566">
        <f>VLOOKUP($D566,metadata!$B$2:$Z$451,22,FALSE)</f>
        <v>8</v>
      </c>
      <c r="Z566" t="str">
        <f>VLOOKUP($D566,metadata!$B$2:$Z$451,23,FALSE)</f>
        <v/>
      </c>
      <c r="AA566" t="str">
        <f>VLOOKUP($D566,metadata!$B$2:$Z$451,24,FALSE)</f>
        <v>pupal</v>
      </c>
      <c r="AB566" t="str">
        <f>VLOOKUP($D566,metadata!$B$2:$Z$451,25,FALSE)</f>
        <v/>
      </c>
      <c r="AC566">
        <v>14.5022913379911</v>
      </c>
      <c r="AD566">
        <v>45.238095238095198</v>
      </c>
      <c r="AF566" t="str">
        <f t="shared" si="17"/>
        <v>NA</v>
      </c>
    </row>
    <row r="567" spans="3:32" x14ac:dyDescent="0.3">
      <c r="C567">
        <v>566</v>
      </c>
      <c r="D567" s="4" t="str">
        <f t="shared" si="16"/>
        <v>8-kanazawa</v>
      </c>
      <c r="E567" t="str">
        <f>VLOOKUP($D567,metadata!$B$2:$S$451,2,FALSE)</f>
        <v>Gomi, T; Adachi, K; Shimizu, A; Tanimoto, K; Kawabata, E; Takeda, M</v>
      </c>
      <c r="F567" t="str">
        <f>VLOOKUP($D567,metadata!$B$2:$S$451,3,FALSE)</f>
        <v>Northerly shift in voltinism watershed in Hyphantria cunea (Drury) (Lepidoptera: Arctiidae) along the Japan Sea coast: Evidence of global warming?</v>
      </c>
      <c r="G567" t="str">
        <f>VLOOKUP($D567,metadata!$B$2:$S$451,4,FALSE)</f>
        <v>10.1303/aez.2009.357</v>
      </c>
      <c r="H567" t="str">
        <f>VLOOKUP($D567,metadata!$B$2:$S$451,5,FALSE)</f>
        <v>y</v>
      </c>
      <c r="I567" t="str">
        <f>VLOOKUP($D567,metadata!$B$2:$S$451,6,FALSE)</f>
        <v>a</v>
      </c>
      <c r="J567" t="str">
        <f>VLOOKUP($D567,metadata!$B$2:$S$451,7,FALSE)</f>
        <v>i</v>
      </c>
      <c r="K567">
        <f>VLOOKUP($D567,metadata!$B$2:$S$451,8,FALSE)</f>
        <v>3</v>
      </c>
      <c r="L567">
        <f>VLOOKUP($D567,metadata!$B$2:$S$451,9,FALSE)</f>
        <v>6</v>
      </c>
      <c r="M567" t="str">
        <f>VLOOKUP($D567,metadata!$B$2:$S$451,10,FALSE)</f>
        <v/>
      </c>
      <c r="N567" t="str">
        <f>VLOOKUP($D567,metadata!$B$2:$S$451,11,FALSE)</f>
        <v>Hyphantria cunea</v>
      </c>
      <c r="O567" t="str">
        <f>VLOOKUP($D567,metadata!$B$2:$S$451,12,FALSE)</f>
        <v>lepidoptera</v>
      </c>
      <c r="P567" t="str">
        <f>VLOOKUP($D567,metadata!$B$2:$S$451,13,FALSE)</f>
        <v>kanazawa</v>
      </c>
      <c r="Q567">
        <f>VLOOKUP($D567,metadata!$B$2:$S$451,14,FALSE)</f>
        <v>36.56666666666667</v>
      </c>
      <c r="R567">
        <f>VLOOKUP($D567,metadata!$B$2:$S$451,15,FALSE)</f>
        <v>136.65</v>
      </c>
      <c r="S567">
        <f>VLOOKUP($D567,metadata!$B$2:$S$451,16,FALSE)</f>
        <v>0.01</v>
      </c>
      <c r="T567" t="str">
        <f>VLOOKUP($D567,metadata!$B$2:$S$451,17,FALSE)</f>
        <v/>
      </c>
      <c r="U567" t="str">
        <f>VLOOKUP($D567,metadata!$B$2:$S$451,18,FALSE)</f>
        <v/>
      </c>
      <c r="V567">
        <f>VLOOKUP($D567,metadata!$B$2:$Z$451,19,FALSE)</f>
        <v>312.60000000000002</v>
      </c>
      <c r="W567" t="str">
        <f>VLOOKUP($D567,metadata!$B$2:$Z$451,20,FALSE)</f>
        <v>pop average</v>
      </c>
      <c r="X567" t="str">
        <f>VLOOKUP($D567,metadata!$B$2:$Z$451,21,FALSE)</f>
        <v/>
      </c>
      <c r="Y567">
        <f>VLOOKUP($D567,metadata!$B$2:$Z$451,22,FALSE)</f>
        <v>8</v>
      </c>
      <c r="Z567" t="str">
        <f>VLOOKUP($D567,metadata!$B$2:$Z$451,23,FALSE)</f>
        <v/>
      </c>
      <c r="AA567" t="str">
        <f>VLOOKUP($D567,metadata!$B$2:$Z$451,24,FALSE)</f>
        <v>pupal</v>
      </c>
      <c r="AB567" t="str">
        <f>VLOOKUP($D567,metadata!$B$2:$Z$451,25,FALSE)</f>
        <v/>
      </c>
      <c r="AC567">
        <v>14.7471233065384</v>
      </c>
      <c r="AD567">
        <v>-0.28011204481792601</v>
      </c>
      <c r="AF567" t="str">
        <f t="shared" si="17"/>
        <v>NA</v>
      </c>
    </row>
    <row r="568" spans="3:32" x14ac:dyDescent="0.3">
      <c r="C568">
        <v>567</v>
      </c>
      <c r="D568" s="4" t="str">
        <f t="shared" si="16"/>
        <v>8-kanazawa</v>
      </c>
      <c r="E568" t="str">
        <f>VLOOKUP($D568,metadata!$B$2:$S$451,2,FALSE)</f>
        <v>Gomi, T; Adachi, K; Shimizu, A; Tanimoto, K; Kawabata, E; Takeda, M</v>
      </c>
      <c r="F568" t="str">
        <f>VLOOKUP($D568,metadata!$B$2:$S$451,3,FALSE)</f>
        <v>Northerly shift in voltinism watershed in Hyphantria cunea (Drury) (Lepidoptera: Arctiidae) along the Japan Sea coast: Evidence of global warming?</v>
      </c>
      <c r="G568" t="str">
        <f>VLOOKUP($D568,metadata!$B$2:$S$451,4,FALSE)</f>
        <v>10.1303/aez.2009.357</v>
      </c>
      <c r="H568" t="str">
        <f>VLOOKUP($D568,metadata!$B$2:$S$451,5,FALSE)</f>
        <v>y</v>
      </c>
      <c r="I568" t="str">
        <f>VLOOKUP($D568,metadata!$B$2:$S$451,6,FALSE)</f>
        <v>a</v>
      </c>
      <c r="J568" t="str">
        <f>VLOOKUP($D568,metadata!$B$2:$S$451,7,FALSE)</f>
        <v>i</v>
      </c>
      <c r="K568">
        <f>VLOOKUP($D568,metadata!$B$2:$S$451,8,FALSE)</f>
        <v>3</v>
      </c>
      <c r="L568">
        <f>VLOOKUP($D568,metadata!$B$2:$S$451,9,FALSE)</f>
        <v>6</v>
      </c>
      <c r="M568" t="str">
        <f>VLOOKUP($D568,metadata!$B$2:$S$451,10,FALSE)</f>
        <v/>
      </c>
      <c r="N568" t="str">
        <f>VLOOKUP($D568,metadata!$B$2:$S$451,11,FALSE)</f>
        <v>Hyphantria cunea</v>
      </c>
      <c r="O568" t="str">
        <f>VLOOKUP($D568,metadata!$B$2:$S$451,12,FALSE)</f>
        <v>lepidoptera</v>
      </c>
      <c r="P568" t="str">
        <f>VLOOKUP($D568,metadata!$B$2:$S$451,13,FALSE)</f>
        <v>kanazawa</v>
      </c>
      <c r="Q568">
        <f>VLOOKUP($D568,metadata!$B$2:$S$451,14,FALSE)</f>
        <v>36.56666666666667</v>
      </c>
      <c r="R568">
        <f>VLOOKUP($D568,metadata!$B$2:$S$451,15,FALSE)</f>
        <v>136.65</v>
      </c>
      <c r="S568">
        <f>VLOOKUP($D568,metadata!$B$2:$S$451,16,FALSE)</f>
        <v>0.01</v>
      </c>
      <c r="T568" t="str">
        <f>VLOOKUP($D568,metadata!$B$2:$S$451,17,FALSE)</f>
        <v/>
      </c>
      <c r="U568" t="str">
        <f>VLOOKUP($D568,metadata!$B$2:$S$451,18,FALSE)</f>
        <v/>
      </c>
      <c r="V568">
        <f>VLOOKUP($D568,metadata!$B$2:$Z$451,19,FALSE)</f>
        <v>312.60000000000002</v>
      </c>
      <c r="W568" t="str">
        <f>VLOOKUP($D568,metadata!$B$2:$Z$451,20,FALSE)</f>
        <v>pop average</v>
      </c>
      <c r="X568" t="str">
        <f>VLOOKUP($D568,metadata!$B$2:$Z$451,21,FALSE)</f>
        <v/>
      </c>
      <c r="Y568">
        <f>VLOOKUP($D568,metadata!$B$2:$Z$451,22,FALSE)</f>
        <v>8</v>
      </c>
      <c r="Z568" t="str">
        <f>VLOOKUP($D568,metadata!$B$2:$Z$451,23,FALSE)</f>
        <v/>
      </c>
      <c r="AA568" t="str">
        <f>VLOOKUP($D568,metadata!$B$2:$Z$451,24,FALSE)</f>
        <v>pupal</v>
      </c>
      <c r="AB568" t="str">
        <f>VLOOKUP($D568,metadata!$B$2:$Z$451,25,FALSE)</f>
        <v/>
      </c>
      <c r="AC568">
        <v>14.9974488518268</v>
      </c>
      <c r="AD568">
        <v>0</v>
      </c>
      <c r="AF568" t="str">
        <f t="shared" si="17"/>
        <v>NA</v>
      </c>
    </row>
    <row r="569" spans="3:32" x14ac:dyDescent="0.3">
      <c r="C569">
        <v>568</v>
      </c>
      <c r="D569" s="4" t="str">
        <f t="shared" si="16"/>
        <v>8-fukui</v>
      </c>
      <c r="E569" t="str">
        <f>VLOOKUP($D569,metadata!$B$2:$S$451,2,FALSE)</f>
        <v>Gomi, T; Adachi, K; Shimizu, A; Tanimoto, K; Kawabata, E; Takeda, M</v>
      </c>
      <c r="F569" t="str">
        <f>VLOOKUP($D569,metadata!$B$2:$S$451,3,FALSE)</f>
        <v>Northerly shift in voltinism watershed in Hyphantria cunea (Drury) (Lepidoptera: Arctiidae) along the Japan Sea coast: Evidence of global warming?</v>
      </c>
      <c r="G569" t="str">
        <f>VLOOKUP($D569,metadata!$B$2:$S$451,4,FALSE)</f>
        <v>10.1303/aez.2009.357</v>
      </c>
      <c r="H569" t="str">
        <f>VLOOKUP($D569,metadata!$B$2:$S$451,5,FALSE)</f>
        <v>y</v>
      </c>
      <c r="I569" t="str">
        <f>VLOOKUP($D569,metadata!$B$2:$S$451,6,FALSE)</f>
        <v>a</v>
      </c>
      <c r="J569" t="str">
        <f>VLOOKUP($D569,metadata!$B$2:$S$451,7,FALSE)</f>
        <v>i</v>
      </c>
      <c r="K569">
        <f>VLOOKUP($D569,metadata!$B$2:$S$451,8,FALSE)</f>
        <v>3</v>
      </c>
      <c r="L569">
        <f>VLOOKUP($D569,metadata!$B$2:$S$451,9,FALSE)</f>
        <v>4</v>
      </c>
      <c r="M569" t="str">
        <f>VLOOKUP($D569,metadata!$B$2:$S$451,10,FALSE)</f>
        <v/>
      </c>
      <c r="N569" t="str">
        <f>VLOOKUP($D569,metadata!$B$2:$S$451,11,FALSE)</f>
        <v>Hyphantria cunea</v>
      </c>
      <c r="O569" t="str">
        <f>VLOOKUP($D569,metadata!$B$2:$S$451,12,FALSE)</f>
        <v>lepidoptera</v>
      </c>
      <c r="P569" t="str">
        <f>VLOOKUP($D569,metadata!$B$2:$S$451,13,FALSE)</f>
        <v>fukui</v>
      </c>
      <c r="Q569">
        <f>VLOOKUP($D569,metadata!$B$2:$S$451,14,FALSE)</f>
        <v>36.06666666666667</v>
      </c>
      <c r="R569">
        <f>VLOOKUP($D569,metadata!$B$2:$S$451,15,FALSE)</f>
        <v>136.21666666666667</v>
      </c>
      <c r="S569">
        <f>VLOOKUP($D569,metadata!$B$2:$S$451,16,FALSE)</f>
        <v>0.01</v>
      </c>
      <c r="T569" t="str">
        <f>VLOOKUP($D569,metadata!$B$2:$S$451,17,FALSE)</f>
        <v/>
      </c>
      <c r="U569" t="str">
        <f>VLOOKUP($D569,metadata!$B$2:$S$451,18,FALSE)</f>
        <v/>
      </c>
      <c r="V569">
        <f>VLOOKUP($D569,metadata!$B$2:$Z$451,19,FALSE)</f>
        <v>296</v>
      </c>
      <c r="W569" t="str">
        <f>VLOOKUP($D569,metadata!$B$2:$Z$451,20,FALSE)</f>
        <v>pop average</v>
      </c>
      <c r="X569" t="str">
        <f>VLOOKUP($D569,metadata!$B$2:$Z$451,21,FALSE)</f>
        <v/>
      </c>
      <c r="Y569">
        <f>VLOOKUP($D569,metadata!$B$2:$Z$451,22,FALSE)</f>
        <v>8</v>
      </c>
      <c r="Z569" t="str">
        <f>VLOOKUP($D569,metadata!$B$2:$Z$451,23,FALSE)</f>
        <v/>
      </c>
      <c r="AA569" t="str">
        <f>VLOOKUP($D569,metadata!$B$2:$Z$451,24,FALSE)</f>
        <v>pupal</v>
      </c>
      <c r="AB569" t="str">
        <f>VLOOKUP($D569,metadata!$B$2:$Z$451,25,FALSE)</f>
        <v/>
      </c>
      <c r="AC569">
        <v>13.7458367766008</v>
      </c>
      <c r="AD569">
        <v>99.299719887955106</v>
      </c>
      <c r="AF569" t="str">
        <f t="shared" si="17"/>
        <v>NA</v>
      </c>
    </row>
    <row r="570" spans="3:32" x14ac:dyDescent="0.3">
      <c r="C570">
        <v>569</v>
      </c>
      <c r="D570" s="4" t="str">
        <f t="shared" si="16"/>
        <v>8-fukui</v>
      </c>
      <c r="E570" t="str">
        <f>VLOOKUP($D570,metadata!$B$2:$S$451,2,FALSE)</f>
        <v>Gomi, T; Adachi, K; Shimizu, A; Tanimoto, K; Kawabata, E; Takeda, M</v>
      </c>
      <c r="F570" t="str">
        <f>VLOOKUP($D570,metadata!$B$2:$S$451,3,FALSE)</f>
        <v>Northerly shift in voltinism watershed in Hyphantria cunea (Drury) (Lepidoptera: Arctiidae) along the Japan Sea coast: Evidence of global warming?</v>
      </c>
      <c r="G570" t="str">
        <f>VLOOKUP($D570,metadata!$B$2:$S$451,4,FALSE)</f>
        <v>10.1303/aez.2009.357</v>
      </c>
      <c r="H570" t="str">
        <f>VLOOKUP($D570,metadata!$B$2:$S$451,5,FALSE)</f>
        <v>y</v>
      </c>
      <c r="I570" t="str">
        <f>VLOOKUP($D570,metadata!$B$2:$S$451,6,FALSE)</f>
        <v>a</v>
      </c>
      <c r="J570" t="str">
        <f>VLOOKUP($D570,metadata!$B$2:$S$451,7,FALSE)</f>
        <v>i</v>
      </c>
      <c r="K570">
        <f>VLOOKUP($D570,metadata!$B$2:$S$451,8,FALSE)</f>
        <v>3</v>
      </c>
      <c r="L570">
        <f>VLOOKUP($D570,metadata!$B$2:$S$451,9,FALSE)</f>
        <v>4</v>
      </c>
      <c r="M570" t="str">
        <f>VLOOKUP($D570,metadata!$B$2:$S$451,10,FALSE)</f>
        <v/>
      </c>
      <c r="N570" t="str">
        <f>VLOOKUP($D570,metadata!$B$2:$S$451,11,FALSE)</f>
        <v>Hyphantria cunea</v>
      </c>
      <c r="O570" t="str">
        <f>VLOOKUP($D570,metadata!$B$2:$S$451,12,FALSE)</f>
        <v>lepidoptera</v>
      </c>
      <c r="P570" t="str">
        <f>VLOOKUP($D570,metadata!$B$2:$S$451,13,FALSE)</f>
        <v>fukui</v>
      </c>
      <c r="Q570">
        <f>VLOOKUP($D570,metadata!$B$2:$S$451,14,FALSE)</f>
        <v>36.06666666666667</v>
      </c>
      <c r="R570">
        <f>VLOOKUP($D570,metadata!$B$2:$S$451,15,FALSE)</f>
        <v>136.21666666666667</v>
      </c>
      <c r="S570">
        <f>VLOOKUP($D570,metadata!$B$2:$S$451,16,FALSE)</f>
        <v>0.01</v>
      </c>
      <c r="T570" t="str">
        <f>VLOOKUP($D570,metadata!$B$2:$S$451,17,FALSE)</f>
        <v/>
      </c>
      <c r="U570" t="str">
        <f>VLOOKUP($D570,metadata!$B$2:$S$451,18,FALSE)</f>
        <v/>
      </c>
      <c r="V570">
        <f>VLOOKUP($D570,metadata!$B$2:$Z$451,19,FALSE)</f>
        <v>296</v>
      </c>
      <c r="W570" t="str">
        <f>VLOOKUP($D570,metadata!$B$2:$Z$451,20,FALSE)</f>
        <v>pop average</v>
      </c>
      <c r="X570" t="str">
        <f>VLOOKUP($D570,metadata!$B$2:$Z$451,21,FALSE)</f>
        <v/>
      </c>
      <c r="Y570">
        <f>VLOOKUP($D570,metadata!$B$2:$Z$451,22,FALSE)</f>
        <v>8</v>
      </c>
      <c r="Z570" t="str">
        <f>VLOOKUP($D570,metadata!$B$2:$Z$451,23,FALSE)</f>
        <v/>
      </c>
      <c r="AA570" t="str">
        <f>VLOOKUP($D570,metadata!$B$2:$Z$451,24,FALSE)</f>
        <v>pupal</v>
      </c>
      <c r="AB570" t="str">
        <f>VLOOKUP($D570,metadata!$B$2:$Z$451,25,FALSE)</f>
        <v/>
      </c>
      <c r="AC570">
        <v>14.002591841334199</v>
      </c>
      <c r="AD570">
        <v>87.254901960784295</v>
      </c>
      <c r="AF570" t="str">
        <f t="shared" si="17"/>
        <v>NA</v>
      </c>
    </row>
    <row r="571" spans="3:32" x14ac:dyDescent="0.3">
      <c r="C571">
        <v>570</v>
      </c>
      <c r="D571" s="4" t="str">
        <f t="shared" si="16"/>
        <v>8-fukui</v>
      </c>
      <c r="E571" t="str">
        <f>VLOOKUP($D571,metadata!$B$2:$S$451,2,FALSE)</f>
        <v>Gomi, T; Adachi, K; Shimizu, A; Tanimoto, K; Kawabata, E; Takeda, M</v>
      </c>
      <c r="F571" t="str">
        <f>VLOOKUP($D571,metadata!$B$2:$S$451,3,FALSE)</f>
        <v>Northerly shift in voltinism watershed in Hyphantria cunea (Drury) (Lepidoptera: Arctiidae) along the Japan Sea coast: Evidence of global warming?</v>
      </c>
      <c r="G571" t="str">
        <f>VLOOKUP($D571,metadata!$B$2:$S$451,4,FALSE)</f>
        <v>10.1303/aez.2009.357</v>
      </c>
      <c r="H571" t="str">
        <f>VLOOKUP($D571,metadata!$B$2:$S$451,5,FALSE)</f>
        <v>y</v>
      </c>
      <c r="I571" t="str">
        <f>VLOOKUP($D571,metadata!$B$2:$S$451,6,FALSE)</f>
        <v>a</v>
      </c>
      <c r="J571" t="str">
        <f>VLOOKUP($D571,metadata!$B$2:$S$451,7,FALSE)</f>
        <v>i</v>
      </c>
      <c r="K571">
        <f>VLOOKUP($D571,metadata!$B$2:$S$451,8,FALSE)</f>
        <v>3</v>
      </c>
      <c r="L571">
        <f>VLOOKUP($D571,metadata!$B$2:$S$451,9,FALSE)</f>
        <v>4</v>
      </c>
      <c r="M571" t="str">
        <f>VLOOKUP($D571,metadata!$B$2:$S$451,10,FALSE)</f>
        <v/>
      </c>
      <c r="N571" t="str">
        <f>VLOOKUP($D571,metadata!$B$2:$S$451,11,FALSE)</f>
        <v>Hyphantria cunea</v>
      </c>
      <c r="O571" t="str">
        <f>VLOOKUP($D571,metadata!$B$2:$S$451,12,FALSE)</f>
        <v>lepidoptera</v>
      </c>
      <c r="P571" t="str">
        <f>VLOOKUP($D571,metadata!$B$2:$S$451,13,FALSE)</f>
        <v>fukui</v>
      </c>
      <c r="Q571">
        <f>VLOOKUP($D571,metadata!$B$2:$S$451,14,FALSE)</f>
        <v>36.06666666666667</v>
      </c>
      <c r="R571">
        <f>VLOOKUP($D571,metadata!$B$2:$S$451,15,FALSE)</f>
        <v>136.21666666666667</v>
      </c>
      <c r="S571">
        <f>VLOOKUP($D571,metadata!$B$2:$S$451,16,FALSE)</f>
        <v>0.01</v>
      </c>
      <c r="T571" t="str">
        <f>VLOOKUP($D571,metadata!$B$2:$S$451,17,FALSE)</f>
        <v/>
      </c>
      <c r="U571" t="str">
        <f>VLOOKUP($D571,metadata!$B$2:$S$451,18,FALSE)</f>
        <v/>
      </c>
      <c r="V571">
        <f>VLOOKUP($D571,metadata!$B$2:$Z$451,19,FALSE)</f>
        <v>296</v>
      </c>
      <c r="W571" t="str">
        <f>VLOOKUP($D571,metadata!$B$2:$Z$451,20,FALSE)</f>
        <v>pop average</v>
      </c>
      <c r="X571" t="str">
        <f>VLOOKUP($D571,metadata!$B$2:$Z$451,21,FALSE)</f>
        <v/>
      </c>
      <c r="Y571">
        <f>VLOOKUP($D571,metadata!$B$2:$Z$451,22,FALSE)</f>
        <v>8</v>
      </c>
      <c r="Z571" t="str">
        <f>VLOOKUP($D571,metadata!$B$2:$Z$451,23,FALSE)</f>
        <v/>
      </c>
      <c r="AA571" t="str">
        <f>VLOOKUP($D571,metadata!$B$2:$Z$451,24,FALSE)</f>
        <v>pupal</v>
      </c>
      <c r="AB571" t="str">
        <f>VLOOKUP($D571,metadata!$B$2:$Z$451,25,FALSE)</f>
        <v/>
      </c>
      <c r="AC571">
        <v>14.2539472366213</v>
      </c>
      <c r="AD571">
        <v>33.613445378151198</v>
      </c>
      <c r="AF571" t="str">
        <f t="shared" si="17"/>
        <v>NA</v>
      </c>
    </row>
    <row r="572" spans="3:32" x14ac:dyDescent="0.3">
      <c r="C572">
        <v>571</v>
      </c>
      <c r="D572" s="4" t="str">
        <f t="shared" si="16"/>
        <v>8-fukui</v>
      </c>
      <c r="E572" t="str">
        <f>VLOOKUP($D572,metadata!$B$2:$S$451,2,FALSE)</f>
        <v>Gomi, T; Adachi, K; Shimizu, A; Tanimoto, K; Kawabata, E; Takeda, M</v>
      </c>
      <c r="F572" t="str">
        <f>VLOOKUP($D572,metadata!$B$2:$S$451,3,FALSE)</f>
        <v>Northerly shift in voltinism watershed in Hyphantria cunea (Drury) (Lepidoptera: Arctiidae) along the Japan Sea coast: Evidence of global warming?</v>
      </c>
      <c r="G572" t="str">
        <f>VLOOKUP($D572,metadata!$B$2:$S$451,4,FALSE)</f>
        <v>10.1303/aez.2009.357</v>
      </c>
      <c r="H572" t="str">
        <f>VLOOKUP($D572,metadata!$B$2:$S$451,5,FALSE)</f>
        <v>y</v>
      </c>
      <c r="I572" t="str">
        <f>VLOOKUP($D572,metadata!$B$2:$S$451,6,FALSE)</f>
        <v>a</v>
      </c>
      <c r="J572" t="str">
        <f>VLOOKUP($D572,metadata!$B$2:$S$451,7,FALSE)</f>
        <v>i</v>
      </c>
      <c r="K572">
        <f>VLOOKUP($D572,metadata!$B$2:$S$451,8,FALSE)</f>
        <v>3</v>
      </c>
      <c r="L572">
        <f>VLOOKUP($D572,metadata!$B$2:$S$451,9,FALSE)</f>
        <v>4</v>
      </c>
      <c r="M572" t="str">
        <f>VLOOKUP($D572,metadata!$B$2:$S$451,10,FALSE)</f>
        <v/>
      </c>
      <c r="N572" t="str">
        <f>VLOOKUP($D572,metadata!$B$2:$S$451,11,FALSE)</f>
        <v>Hyphantria cunea</v>
      </c>
      <c r="O572" t="str">
        <f>VLOOKUP($D572,metadata!$B$2:$S$451,12,FALSE)</f>
        <v>lepidoptera</v>
      </c>
      <c r="P572" t="str">
        <f>VLOOKUP($D572,metadata!$B$2:$S$451,13,FALSE)</f>
        <v>fukui</v>
      </c>
      <c r="Q572">
        <f>VLOOKUP($D572,metadata!$B$2:$S$451,14,FALSE)</f>
        <v>36.06666666666667</v>
      </c>
      <c r="R572">
        <f>VLOOKUP($D572,metadata!$B$2:$S$451,15,FALSE)</f>
        <v>136.21666666666667</v>
      </c>
      <c r="S572">
        <f>VLOOKUP($D572,metadata!$B$2:$S$451,16,FALSE)</f>
        <v>0.01</v>
      </c>
      <c r="T572" t="str">
        <f>VLOOKUP($D572,metadata!$B$2:$S$451,17,FALSE)</f>
        <v/>
      </c>
      <c r="U572" t="str">
        <f>VLOOKUP($D572,metadata!$B$2:$S$451,18,FALSE)</f>
        <v/>
      </c>
      <c r="V572">
        <f>VLOOKUP($D572,metadata!$B$2:$Z$451,19,FALSE)</f>
        <v>296</v>
      </c>
      <c r="W572" t="str">
        <f>VLOOKUP($D572,metadata!$B$2:$Z$451,20,FALSE)</f>
        <v>pop average</v>
      </c>
      <c r="X572" t="str">
        <f>VLOOKUP($D572,metadata!$B$2:$Z$451,21,FALSE)</f>
        <v/>
      </c>
      <c r="Y572">
        <f>VLOOKUP($D572,metadata!$B$2:$Z$451,22,FALSE)</f>
        <v>8</v>
      </c>
      <c r="Z572" t="str">
        <f>VLOOKUP($D572,metadata!$B$2:$Z$451,23,FALSE)</f>
        <v/>
      </c>
      <c r="AA572" t="str">
        <f>VLOOKUP($D572,metadata!$B$2:$Z$451,24,FALSE)</f>
        <v>pupal</v>
      </c>
      <c r="AB572" t="str">
        <f>VLOOKUP($D572,metadata!$B$2:$Z$451,25,FALSE)</f>
        <v/>
      </c>
      <c r="AC572">
        <v>14.501533819146999</v>
      </c>
      <c r="AD572">
        <v>11.344537815125999</v>
      </c>
      <c r="AF572" t="str">
        <f t="shared" si="17"/>
        <v>NA</v>
      </c>
    </row>
    <row r="573" spans="3:32" x14ac:dyDescent="0.3">
      <c r="C573">
        <v>572</v>
      </c>
      <c r="D573" s="4" t="str">
        <f t="shared" si="16"/>
        <v>9-AT</v>
      </c>
      <c r="E573" t="str">
        <f>VLOOKUP($D573,metadata!$B$2:$S$451,2,FALSE)</f>
        <v>Gomi, T; Takeda, M</v>
      </c>
      <c r="F573" t="str">
        <f>VLOOKUP($D573,metadata!$B$2:$S$451,3,FALSE)</f>
        <v>Changes in life-history traits in the Fall Webworm within half a century of introduction to Japan</v>
      </c>
      <c r="G573" t="str">
        <f>VLOOKUP($D573,metadata!$B$2:$S$451,4,FALSE)</f>
        <v>10.2307/2390287</v>
      </c>
      <c r="H573" t="str">
        <f>VLOOKUP($D573,metadata!$B$2:$S$451,5,FALSE)</f>
        <v>y</v>
      </c>
      <c r="I573" t="str">
        <f>VLOOKUP($D573,metadata!$B$2:$S$451,6,FALSE)</f>
        <v>a</v>
      </c>
      <c r="J573" t="str">
        <f>VLOOKUP($D573,metadata!$B$2:$S$451,7,FALSE)</f>
        <v>i</v>
      </c>
      <c r="K573">
        <f>VLOOKUP($D573,metadata!$B$2:$S$451,8,FALSE)</f>
        <v>7</v>
      </c>
      <c r="L573">
        <f>VLOOKUP($D573,metadata!$B$2:$S$451,9,FALSE)</f>
        <v>5</v>
      </c>
      <c r="M573" t="str">
        <f>VLOOKUP($D573,metadata!$B$2:$S$451,10,FALSE)</f>
        <v/>
      </c>
      <c r="N573" t="str">
        <f>VLOOKUP($D573,metadata!$B$2:$S$451,11,FALSE)</f>
        <v>Hyphantria cunea</v>
      </c>
      <c r="O573" t="str">
        <f>VLOOKUP($D573,metadata!$B$2:$S$451,12,FALSE)</f>
        <v>lepidoptera</v>
      </c>
      <c r="P573" t="str">
        <f>VLOOKUP($D573,metadata!$B$2:$S$451,13,FALSE)</f>
        <v>AT</v>
      </c>
      <c r="Q573">
        <f>VLOOKUP($D573,metadata!$B$2:$S$451,14,FALSE)</f>
        <v>39.700000000000003</v>
      </c>
      <c r="R573">
        <f>VLOOKUP($D573,metadata!$B$2:$S$451,15,FALSE)</f>
        <v>140.1</v>
      </c>
      <c r="S573">
        <f>VLOOKUP($D573,metadata!$B$2:$S$451,16,FALSE)</f>
        <v>0.01</v>
      </c>
      <c r="T573">
        <f>VLOOKUP($D573,metadata!$B$2:$S$451,17,FALSE)</f>
        <v>9.4</v>
      </c>
      <c r="U573" t="str">
        <f>VLOOKUP($D573,metadata!$B$2:$S$451,18,FALSE)</f>
        <v/>
      </c>
      <c r="V573">
        <f>VLOOKUP($D573,metadata!$B$2:$Z$451,19,FALSE)</f>
        <v>770</v>
      </c>
      <c r="W573" t="str">
        <f>VLOOKUP($D573,metadata!$B$2:$Z$451,20,FALSE)</f>
        <v>global average</v>
      </c>
      <c r="X573" t="str">
        <f>VLOOKUP($D573,metadata!$B$2:$Z$451,21,FALSE)</f>
        <v/>
      </c>
      <c r="Y573">
        <f>VLOOKUP($D573,metadata!$B$2:$Z$451,22,FALSE)</f>
        <v>9</v>
      </c>
      <c r="Z573" t="str">
        <f>VLOOKUP($D573,metadata!$B$2:$Z$451,23,FALSE)</f>
        <v/>
      </c>
      <c r="AA573" t="str">
        <f>VLOOKUP($D573,metadata!$B$2:$Z$451,24,FALSE)</f>
        <v>pupal</v>
      </c>
      <c r="AB573" t="str">
        <f>VLOOKUP($D573,metadata!$B$2:$Z$451,25,FALSE)</f>
        <v/>
      </c>
      <c r="AC573">
        <v>14.019089574155601</v>
      </c>
      <c r="AD573">
        <v>100.664451827242</v>
      </c>
      <c r="AF573" t="str">
        <f t="shared" si="17"/>
        <v>NA</v>
      </c>
    </row>
    <row r="574" spans="3:32" x14ac:dyDescent="0.3">
      <c r="C574">
        <v>573</v>
      </c>
      <c r="D574" s="4" t="str">
        <f t="shared" si="16"/>
        <v>9-AT</v>
      </c>
      <c r="E574" t="str">
        <f>VLOOKUP($D574,metadata!$B$2:$S$451,2,FALSE)</f>
        <v>Gomi, T; Takeda, M</v>
      </c>
      <c r="F574" t="str">
        <f>VLOOKUP($D574,metadata!$B$2:$S$451,3,FALSE)</f>
        <v>Changes in life-history traits in the Fall Webworm within half a century of introduction to Japan</v>
      </c>
      <c r="G574" t="str">
        <f>VLOOKUP($D574,metadata!$B$2:$S$451,4,FALSE)</f>
        <v>10.2307/2390287</v>
      </c>
      <c r="H574" t="str">
        <f>VLOOKUP($D574,metadata!$B$2:$S$451,5,FALSE)</f>
        <v>y</v>
      </c>
      <c r="I574" t="str">
        <f>VLOOKUP($D574,metadata!$B$2:$S$451,6,FALSE)</f>
        <v>a</v>
      </c>
      <c r="J574" t="str">
        <f>VLOOKUP($D574,metadata!$B$2:$S$451,7,FALSE)</f>
        <v>i</v>
      </c>
      <c r="K574">
        <f>VLOOKUP($D574,metadata!$B$2:$S$451,8,FALSE)</f>
        <v>7</v>
      </c>
      <c r="L574">
        <f>VLOOKUP($D574,metadata!$B$2:$S$451,9,FALSE)</f>
        <v>5</v>
      </c>
      <c r="M574" t="str">
        <f>VLOOKUP($D574,metadata!$B$2:$S$451,10,FALSE)</f>
        <v/>
      </c>
      <c r="N574" t="str">
        <f>VLOOKUP($D574,metadata!$B$2:$S$451,11,FALSE)</f>
        <v>Hyphantria cunea</v>
      </c>
      <c r="O574" t="str">
        <f>VLOOKUP($D574,metadata!$B$2:$S$451,12,FALSE)</f>
        <v>lepidoptera</v>
      </c>
      <c r="P574" t="str">
        <f>VLOOKUP($D574,metadata!$B$2:$S$451,13,FALSE)</f>
        <v>AT</v>
      </c>
      <c r="Q574">
        <f>VLOOKUP($D574,metadata!$B$2:$S$451,14,FALSE)</f>
        <v>39.700000000000003</v>
      </c>
      <c r="R574">
        <f>VLOOKUP($D574,metadata!$B$2:$S$451,15,FALSE)</f>
        <v>140.1</v>
      </c>
      <c r="S574">
        <f>VLOOKUP($D574,metadata!$B$2:$S$451,16,FALSE)</f>
        <v>0.01</v>
      </c>
      <c r="T574">
        <f>VLOOKUP($D574,metadata!$B$2:$S$451,17,FALSE)</f>
        <v>9.4</v>
      </c>
      <c r="U574" t="str">
        <f>VLOOKUP($D574,metadata!$B$2:$S$451,18,FALSE)</f>
        <v/>
      </c>
      <c r="V574">
        <f>VLOOKUP($D574,metadata!$B$2:$Z$451,19,FALSE)</f>
        <v>770</v>
      </c>
      <c r="W574" t="str">
        <f>VLOOKUP($D574,metadata!$B$2:$Z$451,20,FALSE)</f>
        <v>global average</v>
      </c>
      <c r="X574" t="str">
        <f>VLOOKUP($D574,metadata!$B$2:$Z$451,21,FALSE)</f>
        <v/>
      </c>
      <c r="Y574">
        <f>VLOOKUP($D574,metadata!$B$2:$Z$451,22,FALSE)</f>
        <v>9</v>
      </c>
      <c r="Z574" t="str">
        <f>VLOOKUP($D574,metadata!$B$2:$Z$451,23,FALSE)</f>
        <v/>
      </c>
      <c r="AA574" t="str">
        <f>VLOOKUP($D574,metadata!$B$2:$Z$451,24,FALSE)</f>
        <v>pupal</v>
      </c>
      <c r="AB574" t="str">
        <f>VLOOKUP($D574,metadata!$B$2:$Z$451,25,FALSE)</f>
        <v/>
      </c>
      <c r="AC574">
        <v>14.2481644640234</v>
      </c>
      <c r="AD574">
        <v>85.049833887043107</v>
      </c>
      <c r="AF574" t="str">
        <f t="shared" si="17"/>
        <v>NA</v>
      </c>
    </row>
    <row r="575" spans="3:32" x14ac:dyDescent="0.3">
      <c r="C575">
        <v>574</v>
      </c>
      <c r="D575" s="4" t="str">
        <f t="shared" si="16"/>
        <v>9-AT</v>
      </c>
      <c r="E575" t="str">
        <f>VLOOKUP($D575,metadata!$B$2:$S$451,2,FALSE)</f>
        <v>Gomi, T; Takeda, M</v>
      </c>
      <c r="F575" t="str">
        <f>VLOOKUP($D575,metadata!$B$2:$S$451,3,FALSE)</f>
        <v>Changes in life-history traits in the Fall Webworm within half a century of introduction to Japan</v>
      </c>
      <c r="G575" t="str">
        <f>VLOOKUP($D575,metadata!$B$2:$S$451,4,FALSE)</f>
        <v>10.2307/2390287</v>
      </c>
      <c r="H575" t="str">
        <f>VLOOKUP($D575,metadata!$B$2:$S$451,5,FALSE)</f>
        <v>y</v>
      </c>
      <c r="I575" t="str">
        <f>VLOOKUP($D575,metadata!$B$2:$S$451,6,FALSE)</f>
        <v>a</v>
      </c>
      <c r="J575" t="str">
        <f>VLOOKUP($D575,metadata!$B$2:$S$451,7,FALSE)</f>
        <v>i</v>
      </c>
      <c r="K575">
        <f>VLOOKUP($D575,metadata!$B$2:$S$451,8,FALSE)</f>
        <v>7</v>
      </c>
      <c r="L575">
        <f>VLOOKUP($D575,metadata!$B$2:$S$451,9,FALSE)</f>
        <v>5</v>
      </c>
      <c r="M575" t="str">
        <f>VLOOKUP($D575,metadata!$B$2:$S$451,10,FALSE)</f>
        <v/>
      </c>
      <c r="N575" t="str">
        <f>VLOOKUP($D575,metadata!$B$2:$S$451,11,FALSE)</f>
        <v>Hyphantria cunea</v>
      </c>
      <c r="O575" t="str">
        <f>VLOOKUP($D575,metadata!$B$2:$S$451,12,FALSE)</f>
        <v>lepidoptera</v>
      </c>
      <c r="P575" t="str">
        <f>VLOOKUP($D575,metadata!$B$2:$S$451,13,FALSE)</f>
        <v>AT</v>
      </c>
      <c r="Q575">
        <f>VLOOKUP($D575,metadata!$B$2:$S$451,14,FALSE)</f>
        <v>39.700000000000003</v>
      </c>
      <c r="R575">
        <f>VLOOKUP($D575,metadata!$B$2:$S$451,15,FALSE)</f>
        <v>140.1</v>
      </c>
      <c r="S575">
        <f>VLOOKUP($D575,metadata!$B$2:$S$451,16,FALSE)</f>
        <v>0.01</v>
      </c>
      <c r="T575">
        <f>VLOOKUP($D575,metadata!$B$2:$S$451,17,FALSE)</f>
        <v>9.4</v>
      </c>
      <c r="U575" t="str">
        <f>VLOOKUP($D575,metadata!$B$2:$S$451,18,FALSE)</f>
        <v/>
      </c>
      <c r="V575">
        <f>VLOOKUP($D575,metadata!$B$2:$Z$451,19,FALSE)</f>
        <v>770</v>
      </c>
      <c r="W575" t="str">
        <f>VLOOKUP($D575,metadata!$B$2:$Z$451,20,FALSE)</f>
        <v>global average</v>
      </c>
      <c r="X575" t="str">
        <f>VLOOKUP($D575,metadata!$B$2:$Z$451,21,FALSE)</f>
        <v/>
      </c>
      <c r="Y575">
        <f>VLOOKUP($D575,metadata!$B$2:$Z$451,22,FALSE)</f>
        <v>9</v>
      </c>
      <c r="Z575" t="str">
        <f>VLOOKUP($D575,metadata!$B$2:$Z$451,23,FALSE)</f>
        <v/>
      </c>
      <c r="AA575" t="str">
        <f>VLOOKUP($D575,metadata!$B$2:$Z$451,24,FALSE)</f>
        <v>pupal</v>
      </c>
      <c r="AB575" t="str">
        <f>VLOOKUP($D575,metadata!$B$2:$Z$451,25,FALSE)</f>
        <v/>
      </c>
      <c r="AC575">
        <v>14.4948604992657</v>
      </c>
      <c r="AD575">
        <v>62.956810631229203</v>
      </c>
      <c r="AF575" t="str">
        <f t="shared" si="17"/>
        <v>NA</v>
      </c>
    </row>
    <row r="576" spans="3:32" x14ac:dyDescent="0.3">
      <c r="C576">
        <v>575</v>
      </c>
      <c r="D576" s="4" t="str">
        <f t="shared" si="16"/>
        <v>9-AT</v>
      </c>
      <c r="E576" t="str">
        <f>VLOOKUP($D576,metadata!$B$2:$S$451,2,FALSE)</f>
        <v>Gomi, T; Takeda, M</v>
      </c>
      <c r="F576" t="str">
        <f>VLOOKUP($D576,metadata!$B$2:$S$451,3,FALSE)</f>
        <v>Changes in life-history traits in the Fall Webworm within half a century of introduction to Japan</v>
      </c>
      <c r="G576" t="str">
        <f>VLOOKUP($D576,metadata!$B$2:$S$451,4,FALSE)</f>
        <v>10.2307/2390287</v>
      </c>
      <c r="H576" t="str">
        <f>VLOOKUP($D576,metadata!$B$2:$S$451,5,FALSE)</f>
        <v>y</v>
      </c>
      <c r="I576" t="str">
        <f>VLOOKUP($D576,metadata!$B$2:$S$451,6,FALSE)</f>
        <v>a</v>
      </c>
      <c r="J576" t="str">
        <f>VLOOKUP($D576,metadata!$B$2:$S$451,7,FALSE)</f>
        <v>i</v>
      </c>
      <c r="K576">
        <f>VLOOKUP($D576,metadata!$B$2:$S$451,8,FALSE)</f>
        <v>7</v>
      </c>
      <c r="L576">
        <f>VLOOKUP($D576,metadata!$B$2:$S$451,9,FALSE)</f>
        <v>5</v>
      </c>
      <c r="M576" t="str">
        <f>VLOOKUP($D576,metadata!$B$2:$S$451,10,FALSE)</f>
        <v/>
      </c>
      <c r="N576" t="str">
        <f>VLOOKUP($D576,metadata!$B$2:$S$451,11,FALSE)</f>
        <v>Hyphantria cunea</v>
      </c>
      <c r="O576" t="str">
        <f>VLOOKUP($D576,metadata!$B$2:$S$451,12,FALSE)</f>
        <v>lepidoptera</v>
      </c>
      <c r="P576" t="str">
        <f>VLOOKUP($D576,metadata!$B$2:$S$451,13,FALSE)</f>
        <v>AT</v>
      </c>
      <c r="Q576">
        <f>VLOOKUP($D576,metadata!$B$2:$S$451,14,FALSE)</f>
        <v>39.700000000000003</v>
      </c>
      <c r="R576">
        <f>VLOOKUP($D576,metadata!$B$2:$S$451,15,FALSE)</f>
        <v>140.1</v>
      </c>
      <c r="S576">
        <f>VLOOKUP($D576,metadata!$B$2:$S$451,16,FALSE)</f>
        <v>0.01</v>
      </c>
      <c r="T576">
        <f>VLOOKUP($D576,metadata!$B$2:$S$451,17,FALSE)</f>
        <v>9.4</v>
      </c>
      <c r="U576" t="str">
        <f>VLOOKUP($D576,metadata!$B$2:$S$451,18,FALSE)</f>
        <v/>
      </c>
      <c r="V576">
        <f>VLOOKUP($D576,metadata!$B$2:$Z$451,19,FALSE)</f>
        <v>770</v>
      </c>
      <c r="W576" t="str">
        <f>VLOOKUP($D576,metadata!$B$2:$Z$451,20,FALSE)</f>
        <v>global average</v>
      </c>
      <c r="X576" t="str">
        <f>VLOOKUP($D576,metadata!$B$2:$Z$451,21,FALSE)</f>
        <v/>
      </c>
      <c r="Y576">
        <f>VLOOKUP($D576,metadata!$B$2:$Z$451,22,FALSE)</f>
        <v>9</v>
      </c>
      <c r="Z576" t="str">
        <f>VLOOKUP($D576,metadata!$B$2:$Z$451,23,FALSE)</f>
        <v/>
      </c>
      <c r="AA576" t="str">
        <f>VLOOKUP($D576,metadata!$B$2:$Z$451,24,FALSE)</f>
        <v>pupal</v>
      </c>
      <c r="AB576" t="str">
        <f>VLOOKUP($D576,metadata!$B$2:$Z$451,25,FALSE)</f>
        <v/>
      </c>
      <c r="AC576">
        <v>14.7503671071953</v>
      </c>
      <c r="AD576">
        <v>22.923588039867099</v>
      </c>
      <c r="AF576" t="str">
        <f t="shared" si="17"/>
        <v>NA</v>
      </c>
    </row>
    <row r="577" spans="3:32" x14ac:dyDescent="0.3">
      <c r="C577">
        <v>576</v>
      </c>
      <c r="D577" s="4" t="str">
        <f t="shared" si="16"/>
        <v>9-AT</v>
      </c>
      <c r="E577" t="str">
        <f>VLOOKUP($D577,metadata!$B$2:$S$451,2,FALSE)</f>
        <v>Gomi, T; Takeda, M</v>
      </c>
      <c r="F577" t="str">
        <f>VLOOKUP($D577,metadata!$B$2:$S$451,3,FALSE)</f>
        <v>Changes in life-history traits in the Fall Webworm within half a century of introduction to Japan</v>
      </c>
      <c r="G577" t="str">
        <f>VLOOKUP($D577,metadata!$B$2:$S$451,4,FALSE)</f>
        <v>10.2307/2390287</v>
      </c>
      <c r="H577" t="str">
        <f>VLOOKUP($D577,metadata!$B$2:$S$451,5,FALSE)</f>
        <v>y</v>
      </c>
      <c r="I577" t="str">
        <f>VLOOKUP($D577,metadata!$B$2:$S$451,6,FALSE)</f>
        <v>a</v>
      </c>
      <c r="J577" t="str">
        <f>VLOOKUP($D577,metadata!$B$2:$S$451,7,FALSE)</f>
        <v>i</v>
      </c>
      <c r="K577">
        <f>VLOOKUP($D577,metadata!$B$2:$S$451,8,FALSE)</f>
        <v>7</v>
      </c>
      <c r="L577">
        <f>VLOOKUP($D577,metadata!$B$2:$S$451,9,FALSE)</f>
        <v>5</v>
      </c>
      <c r="M577" t="str">
        <f>VLOOKUP($D577,metadata!$B$2:$S$451,10,FALSE)</f>
        <v/>
      </c>
      <c r="N577" t="str">
        <f>VLOOKUP($D577,metadata!$B$2:$S$451,11,FALSE)</f>
        <v>Hyphantria cunea</v>
      </c>
      <c r="O577" t="str">
        <f>VLOOKUP($D577,metadata!$B$2:$S$451,12,FALSE)</f>
        <v>lepidoptera</v>
      </c>
      <c r="P577" t="str">
        <f>VLOOKUP($D577,metadata!$B$2:$S$451,13,FALSE)</f>
        <v>AT</v>
      </c>
      <c r="Q577">
        <f>VLOOKUP($D577,metadata!$B$2:$S$451,14,FALSE)</f>
        <v>39.700000000000003</v>
      </c>
      <c r="R577">
        <f>VLOOKUP($D577,metadata!$B$2:$S$451,15,FALSE)</f>
        <v>140.1</v>
      </c>
      <c r="S577">
        <f>VLOOKUP($D577,metadata!$B$2:$S$451,16,FALSE)</f>
        <v>0.01</v>
      </c>
      <c r="T577">
        <f>VLOOKUP($D577,metadata!$B$2:$S$451,17,FALSE)</f>
        <v>9.4</v>
      </c>
      <c r="U577" t="str">
        <f>VLOOKUP($D577,metadata!$B$2:$S$451,18,FALSE)</f>
        <v/>
      </c>
      <c r="V577">
        <f>VLOOKUP($D577,metadata!$B$2:$Z$451,19,FALSE)</f>
        <v>770</v>
      </c>
      <c r="W577" t="str">
        <f>VLOOKUP($D577,metadata!$B$2:$Z$451,20,FALSE)</f>
        <v>global average</v>
      </c>
      <c r="X577" t="str">
        <f>VLOOKUP($D577,metadata!$B$2:$Z$451,21,FALSE)</f>
        <v/>
      </c>
      <c r="Y577">
        <f>VLOOKUP($D577,metadata!$B$2:$Z$451,22,FALSE)</f>
        <v>9</v>
      </c>
      <c r="Z577" t="str">
        <f>VLOOKUP($D577,metadata!$B$2:$Z$451,23,FALSE)</f>
        <v/>
      </c>
      <c r="AA577" t="str">
        <f>VLOOKUP($D577,metadata!$B$2:$Z$451,24,FALSE)</f>
        <v>pupal</v>
      </c>
      <c r="AB577" t="str">
        <f>VLOOKUP($D577,metadata!$B$2:$Z$451,25,FALSE)</f>
        <v/>
      </c>
      <c r="AC577">
        <v>15.0279001468428</v>
      </c>
      <c r="AD577">
        <v>-0.83056478405313705</v>
      </c>
      <c r="AF577" t="str">
        <f t="shared" si="17"/>
        <v>NA</v>
      </c>
    </row>
    <row r="578" spans="3:32" x14ac:dyDescent="0.3">
      <c r="C578">
        <v>577</v>
      </c>
      <c r="D578" s="4" t="str">
        <f t="shared" si="16"/>
        <v>9-UM</v>
      </c>
      <c r="E578" t="str">
        <f>VLOOKUP($D578,metadata!$B$2:$S$451,2,FALSE)</f>
        <v>Gomi, T; Takeda, M</v>
      </c>
      <c r="F578" t="str">
        <f>VLOOKUP($D578,metadata!$B$2:$S$451,3,FALSE)</f>
        <v>Changes in life-history traits in the Fall Webworm within half a century of introduction to Japan</v>
      </c>
      <c r="G578" t="str">
        <f>VLOOKUP($D578,metadata!$B$2:$S$451,4,FALSE)</f>
        <v>10.2307/2390287</v>
      </c>
      <c r="H578" t="str">
        <f>VLOOKUP($D578,metadata!$B$2:$S$451,5,FALSE)</f>
        <v>y</v>
      </c>
      <c r="I578" t="str">
        <f>VLOOKUP($D578,metadata!$B$2:$S$451,6,FALSE)</f>
        <v>a</v>
      </c>
      <c r="J578" t="str">
        <f>VLOOKUP($D578,metadata!$B$2:$S$451,7,FALSE)</f>
        <v>i</v>
      </c>
      <c r="K578">
        <f>VLOOKUP($D578,metadata!$B$2:$S$451,8,FALSE)</f>
        <v>7</v>
      </c>
      <c r="L578">
        <f>VLOOKUP($D578,metadata!$B$2:$S$451,9,FALSE)</f>
        <v>3</v>
      </c>
      <c r="M578" t="str">
        <f>VLOOKUP($D578,metadata!$B$2:$S$451,10,FALSE)</f>
        <v/>
      </c>
      <c r="N578" t="str">
        <f>VLOOKUP($D578,metadata!$B$2:$S$451,11,FALSE)</f>
        <v>Hyphantria cunea</v>
      </c>
      <c r="O578" t="str">
        <f>VLOOKUP($D578,metadata!$B$2:$S$451,12,FALSE)</f>
        <v>lepidoptera</v>
      </c>
      <c r="P578" t="str">
        <f>VLOOKUP($D578,metadata!$B$2:$S$451,13,FALSE)</f>
        <v>UM</v>
      </c>
      <c r="Q578">
        <f>VLOOKUP($D578,metadata!$B$2:$S$451,14,FALSE)</f>
        <v>36.6</v>
      </c>
      <c r="R578">
        <f>VLOOKUP($D578,metadata!$B$2:$S$451,15,FALSE)</f>
        <v>139.9</v>
      </c>
      <c r="S578">
        <f>VLOOKUP($D578,metadata!$B$2:$S$451,16,FALSE)</f>
        <v>0.01</v>
      </c>
      <c r="T578">
        <f>VLOOKUP($D578,metadata!$B$2:$S$451,17,FALSE)</f>
        <v>118.9</v>
      </c>
      <c r="U578" t="str">
        <f>VLOOKUP($D578,metadata!$B$2:$S$451,18,FALSE)</f>
        <v/>
      </c>
      <c r="V578">
        <f>VLOOKUP($D578,metadata!$B$2:$Z$451,19,FALSE)</f>
        <v>770</v>
      </c>
      <c r="W578" t="str">
        <f>VLOOKUP($D578,metadata!$B$2:$Z$451,20,FALSE)</f>
        <v>global average</v>
      </c>
      <c r="X578" t="str">
        <f>VLOOKUP($D578,metadata!$B$2:$Z$451,21,FALSE)</f>
        <v/>
      </c>
      <c r="Y578">
        <f>VLOOKUP($D578,metadata!$B$2:$Z$451,22,FALSE)</f>
        <v>9</v>
      </c>
      <c r="Z578" t="str">
        <f>VLOOKUP($D578,metadata!$B$2:$Z$451,23,FALSE)</f>
        <v/>
      </c>
      <c r="AA578" t="str">
        <f>VLOOKUP($D578,metadata!$B$2:$Z$451,24,FALSE)</f>
        <v>pupal</v>
      </c>
      <c r="AB578" t="str">
        <f>VLOOKUP($D578,metadata!$B$2:$Z$451,25,FALSE)</f>
        <v/>
      </c>
      <c r="AC578">
        <v>14.2114537444933</v>
      </c>
      <c r="AD578">
        <v>100.664451827242</v>
      </c>
      <c r="AF578" t="str">
        <f t="shared" si="17"/>
        <v>NA</v>
      </c>
    </row>
    <row r="579" spans="3:32" x14ac:dyDescent="0.3">
      <c r="C579">
        <v>578</v>
      </c>
      <c r="D579" s="4" t="str">
        <f t="shared" ref="D579:D642" si="18">VLOOKUP(C579,$A$1:$B$451,2)</f>
        <v>9-UM</v>
      </c>
      <c r="E579" t="str">
        <f>VLOOKUP($D579,metadata!$B$2:$S$451,2,FALSE)</f>
        <v>Gomi, T; Takeda, M</v>
      </c>
      <c r="F579" t="str">
        <f>VLOOKUP($D579,metadata!$B$2:$S$451,3,FALSE)</f>
        <v>Changes in life-history traits in the Fall Webworm within half a century of introduction to Japan</v>
      </c>
      <c r="G579" t="str">
        <f>VLOOKUP($D579,metadata!$B$2:$S$451,4,FALSE)</f>
        <v>10.2307/2390287</v>
      </c>
      <c r="H579" t="str">
        <f>VLOOKUP($D579,metadata!$B$2:$S$451,5,FALSE)</f>
        <v>y</v>
      </c>
      <c r="I579" t="str">
        <f>VLOOKUP($D579,metadata!$B$2:$S$451,6,FALSE)</f>
        <v>a</v>
      </c>
      <c r="J579" t="str">
        <f>VLOOKUP($D579,metadata!$B$2:$S$451,7,FALSE)</f>
        <v>i</v>
      </c>
      <c r="K579">
        <f>VLOOKUP($D579,metadata!$B$2:$S$451,8,FALSE)</f>
        <v>7</v>
      </c>
      <c r="L579">
        <f>VLOOKUP($D579,metadata!$B$2:$S$451,9,FALSE)</f>
        <v>3</v>
      </c>
      <c r="M579" t="str">
        <f>VLOOKUP($D579,metadata!$B$2:$S$451,10,FALSE)</f>
        <v/>
      </c>
      <c r="N579" t="str">
        <f>VLOOKUP($D579,metadata!$B$2:$S$451,11,FALSE)</f>
        <v>Hyphantria cunea</v>
      </c>
      <c r="O579" t="str">
        <f>VLOOKUP($D579,metadata!$B$2:$S$451,12,FALSE)</f>
        <v>lepidoptera</v>
      </c>
      <c r="P579" t="str">
        <f>VLOOKUP($D579,metadata!$B$2:$S$451,13,FALSE)</f>
        <v>UM</v>
      </c>
      <c r="Q579">
        <f>VLOOKUP($D579,metadata!$B$2:$S$451,14,FALSE)</f>
        <v>36.6</v>
      </c>
      <c r="R579">
        <f>VLOOKUP($D579,metadata!$B$2:$S$451,15,FALSE)</f>
        <v>139.9</v>
      </c>
      <c r="S579">
        <f>VLOOKUP($D579,metadata!$B$2:$S$451,16,FALSE)</f>
        <v>0.01</v>
      </c>
      <c r="T579">
        <f>VLOOKUP($D579,metadata!$B$2:$S$451,17,FALSE)</f>
        <v>118.9</v>
      </c>
      <c r="U579" t="str">
        <f>VLOOKUP($D579,metadata!$B$2:$S$451,18,FALSE)</f>
        <v/>
      </c>
      <c r="V579">
        <f>VLOOKUP($D579,metadata!$B$2:$Z$451,19,FALSE)</f>
        <v>770</v>
      </c>
      <c r="W579" t="str">
        <f>VLOOKUP($D579,metadata!$B$2:$Z$451,20,FALSE)</f>
        <v>global average</v>
      </c>
      <c r="X579" t="str">
        <f>VLOOKUP($D579,metadata!$B$2:$Z$451,21,FALSE)</f>
        <v/>
      </c>
      <c r="Y579">
        <f>VLOOKUP($D579,metadata!$B$2:$Z$451,22,FALSE)</f>
        <v>9</v>
      </c>
      <c r="Z579" t="str">
        <f>VLOOKUP($D579,metadata!$B$2:$Z$451,23,FALSE)</f>
        <v/>
      </c>
      <c r="AA579" t="str">
        <f>VLOOKUP($D579,metadata!$B$2:$Z$451,24,FALSE)</f>
        <v>pupal</v>
      </c>
      <c r="AB579" t="str">
        <f>VLOOKUP($D579,metadata!$B$2:$Z$451,25,FALSE)</f>
        <v/>
      </c>
      <c r="AC579">
        <v>14.499265785609399</v>
      </c>
      <c r="AD579">
        <v>37.375415282391998</v>
      </c>
      <c r="AF579" t="str">
        <f t="shared" ref="AF579:AF642" si="19">IF(AE579="","NA",AE579)</f>
        <v>NA</v>
      </c>
    </row>
    <row r="580" spans="3:32" x14ac:dyDescent="0.3">
      <c r="C580">
        <v>579</v>
      </c>
      <c r="D580" s="4" t="str">
        <f t="shared" si="18"/>
        <v>9-UM</v>
      </c>
      <c r="E580" t="str">
        <f>VLOOKUP($D580,metadata!$B$2:$S$451,2,FALSE)</f>
        <v>Gomi, T; Takeda, M</v>
      </c>
      <c r="F580" t="str">
        <f>VLOOKUP($D580,metadata!$B$2:$S$451,3,FALSE)</f>
        <v>Changes in life-history traits in the Fall Webworm within half a century of introduction to Japan</v>
      </c>
      <c r="G580" t="str">
        <f>VLOOKUP($D580,metadata!$B$2:$S$451,4,FALSE)</f>
        <v>10.2307/2390287</v>
      </c>
      <c r="H580" t="str">
        <f>VLOOKUP($D580,metadata!$B$2:$S$451,5,FALSE)</f>
        <v>y</v>
      </c>
      <c r="I580" t="str">
        <f>VLOOKUP($D580,metadata!$B$2:$S$451,6,FALSE)</f>
        <v>a</v>
      </c>
      <c r="J580" t="str">
        <f>VLOOKUP($D580,metadata!$B$2:$S$451,7,FALSE)</f>
        <v>i</v>
      </c>
      <c r="K580">
        <f>VLOOKUP($D580,metadata!$B$2:$S$451,8,FALSE)</f>
        <v>7</v>
      </c>
      <c r="L580">
        <f>VLOOKUP($D580,metadata!$B$2:$S$451,9,FALSE)</f>
        <v>3</v>
      </c>
      <c r="M580" t="str">
        <f>VLOOKUP($D580,metadata!$B$2:$S$451,10,FALSE)</f>
        <v/>
      </c>
      <c r="N580" t="str">
        <f>VLOOKUP($D580,metadata!$B$2:$S$451,11,FALSE)</f>
        <v>Hyphantria cunea</v>
      </c>
      <c r="O580" t="str">
        <f>VLOOKUP($D580,metadata!$B$2:$S$451,12,FALSE)</f>
        <v>lepidoptera</v>
      </c>
      <c r="P580" t="str">
        <f>VLOOKUP($D580,metadata!$B$2:$S$451,13,FALSE)</f>
        <v>UM</v>
      </c>
      <c r="Q580">
        <f>VLOOKUP($D580,metadata!$B$2:$S$451,14,FALSE)</f>
        <v>36.6</v>
      </c>
      <c r="R580">
        <f>VLOOKUP($D580,metadata!$B$2:$S$451,15,FALSE)</f>
        <v>139.9</v>
      </c>
      <c r="S580">
        <f>VLOOKUP($D580,metadata!$B$2:$S$451,16,FALSE)</f>
        <v>0.01</v>
      </c>
      <c r="T580">
        <f>VLOOKUP($D580,metadata!$B$2:$S$451,17,FALSE)</f>
        <v>118.9</v>
      </c>
      <c r="U580" t="str">
        <f>VLOOKUP($D580,metadata!$B$2:$S$451,18,FALSE)</f>
        <v/>
      </c>
      <c r="V580">
        <f>VLOOKUP($D580,metadata!$B$2:$Z$451,19,FALSE)</f>
        <v>770</v>
      </c>
      <c r="W580" t="str">
        <f>VLOOKUP($D580,metadata!$B$2:$Z$451,20,FALSE)</f>
        <v>global average</v>
      </c>
      <c r="X580" t="str">
        <f>VLOOKUP($D580,metadata!$B$2:$Z$451,21,FALSE)</f>
        <v/>
      </c>
      <c r="Y580">
        <f>VLOOKUP($D580,metadata!$B$2:$Z$451,22,FALSE)</f>
        <v>9</v>
      </c>
      <c r="Z580" t="str">
        <f>VLOOKUP($D580,metadata!$B$2:$Z$451,23,FALSE)</f>
        <v/>
      </c>
      <c r="AA580" t="str">
        <f>VLOOKUP($D580,metadata!$B$2:$Z$451,24,FALSE)</f>
        <v>pupal</v>
      </c>
      <c r="AB580" t="str">
        <f>VLOOKUP($D580,metadata!$B$2:$Z$451,25,FALSE)</f>
        <v/>
      </c>
      <c r="AC580">
        <v>14.7503671071953</v>
      </c>
      <c r="AD580">
        <v>6.9767441860465098</v>
      </c>
      <c r="AF580" t="str">
        <f t="shared" si="19"/>
        <v>NA</v>
      </c>
    </row>
    <row r="581" spans="3:32" x14ac:dyDescent="0.3">
      <c r="C581">
        <v>580</v>
      </c>
      <c r="D581" s="4" t="str">
        <f t="shared" si="18"/>
        <v>9-MB</v>
      </c>
      <c r="E581" t="str">
        <f>VLOOKUP($D581,metadata!$B$2:$S$451,2,FALSE)</f>
        <v>Gomi, T; Takeda, M</v>
      </c>
      <c r="F581" t="str">
        <f>VLOOKUP($D581,metadata!$B$2:$S$451,3,FALSE)</f>
        <v>Changes in life-history traits in the Fall Webworm within half a century of introduction to Japan</v>
      </c>
      <c r="G581" t="str">
        <f>VLOOKUP($D581,metadata!$B$2:$S$451,4,FALSE)</f>
        <v>10.2307/2390287</v>
      </c>
      <c r="H581" t="str">
        <f>VLOOKUP($D581,metadata!$B$2:$S$451,5,FALSE)</f>
        <v>y</v>
      </c>
      <c r="I581" t="str">
        <f>VLOOKUP($D581,metadata!$B$2:$S$451,6,FALSE)</f>
        <v>a</v>
      </c>
      <c r="J581" t="str">
        <f>VLOOKUP($D581,metadata!$B$2:$S$451,7,FALSE)</f>
        <v>i</v>
      </c>
      <c r="K581">
        <f>VLOOKUP($D581,metadata!$B$2:$S$451,8,FALSE)</f>
        <v>7</v>
      </c>
      <c r="L581">
        <f>VLOOKUP($D581,metadata!$B$2:$S$451,9,FALSE)</f>
        <v>4</v>
      </c>
      <c r="M581" t="str">
        <f>VLOOKUP($D581,metadata!$B$2:$S$451,10,FALSE)</f>
        <v/>
      </c>
      <c r="N581" t="str">
        <f>VLOOKUP($D581,metadata!$B$2:$S$451,11,FALSE)</f>
        <v>Hyphantria cunea</v>
      </c>
      <c r="O581" t="str">
        <f>VLOOKUP($D581,metadata!$B$2:$S$451,12,FALSE)</f>
        <v>lepidoptera</v>
      </c>
      <c r="P581" t="str">
        <f>VLOOKUP($D581,metadata!$B$2:$S$451,13,FALSE)</f>
        <v>MB</v>
      </c>
      <c r="Q581">
        <f>VLOOKUP($D581,metadata!$B$2:$S$451,14,FALSE)</f>
        <v>36.4</v>
      </c>
      <c r="R581">
        <f>VLOOKUP($D581,metadata!$B$2:$S$451,15,FALSE)</f>
        <v>139.1</v>
      </c>
      <c r="S581">
        <f>VLOOKUP($D581,metadata!$B$2:$S$451,16,FALSE)</f>
        <v>0.01</v>
      </c>
      <c r="T581">
        <f>VLOOKUP($D581,metadata!$B$2:$S$451,17,FALSE)</f>
        <v>112.2</v>
      </c>
      <c r="U581" t="str">
        <f>VLOOKUP($D581,metadata!$B$2:$S$451,18,FALSE)</f>
        <v/>
      </c>
      <c r="V581">
        <f>VLOOKUP($D581,metadata!$B$2:$Z$451,19,FALSE)</f>
        <v>770</v>
      </c>
      <c r="W581" t="str">
        <f>VLOOKUP($D581,metadata!$B$2:$Z$451,20,FALSE)</f>
        <v>global average</v>
      </c>
      <c r="X581" t="str">
        <f>VLOOKUP($D581,metadata!$B$2:$Z$451,21,FALSE)</f>
        <v/>
      </c>
      <c r="Y581">
        <f>VLOOKUP($D581,metadata!$B$2:$Z$451,22,FALSE)</f>
        <v>9</v>
      </c>
      <c r="Z581" t="str">
        <f>VLOOKUP($D581,metadata!$B$2:$Z$451,23,FALSE)</f>
        <v/>
      </c>
      <c r="AA581" t="str">
        <f>VLOOKUP($D581,metadata!$B$2:$Z$451,24,FALSE)</f>
        <v>pupal</v>
      </c>
      <c r="AB581" t="str">
        <f>VLOOKUP($D581,metadata!$B$2:$Z$451,25,FALSE)</f>
        <v/>
      </c>
      <c r="AC581">
        <v>14.237885462555001</v>
      </c>
      <c r="AD581">
        <v>100.664451827242</v>
      </c>
      <c r="AF581" t="str">
        <f t="shared" si="19"/>
        <v>NA</v>
      </c>
    </row>
    <row r="582" spans="3:32" x14ac:dyDescent="0.3">
      <c r="C582">
        <v>581</v>
      </c>
      <c r="D582" s="4" t="str">
        <f t="shared" si="18"/>
        <v>9-MB</v>
      </c>
      <c r="E582" t="str">
        <f>VLOOKUP($D582,metadata!$B$2:$S$451,2,FALSE)</f>
        <v>Gomi, T; Takeda, M</v>
      </c>
      <c r="F582" t="str">
        <f>VLOOKUP($D582,metadata!$B$2:$S$451,3,FALSE)</f>
        <v>Changes in life-history traits in the Fall Webworm within half a century of introduction to Japan</v>
      </c>
      <c r="G582" t="str">
        <f>VLOOKUP($D582,metadata!$B$2:$S$451,4,FALSE)</f>
        <v>10.2307/2390287</v>
      </c>
      <c r="H582" t="str">
        <f>VLOOKUP($D582,metadata!$B$2:$S$451,5,FALSE)</f>
        <v>y</v>
      </c>
      <c r="I582" t="str">
        <f>VLOOKUP($D582,metadata!$B$2:$S$451,6,FALSE)</f>
        <v>a</v>
      </c>
      <c r="J582" t="str">
        <f>VLOOKUP($D582,metadata!$B$2:$S$451,7,FALSE)</f>
        <v>i</v>
      </c>
      <c r="K582">
        <f>VLOOKUP($D582,metadata!$B$2:$S$451,8,FALSE)</f>
        <v>7</v>
      </c>
      <c r="L582">
        <f>VLOOKUP($D582,metadata!$B$2:$S$451,9,FALSE)</f>
        <v>4</v>
      </c>
      <c r="M582" t="str">
        <f>VLOOKUP($D582,metadata!$B$2:$S$451,10,FALSE)</f>
        <v/>
      </c>
      <c r="N582" t="str">
        <f>VLOOKUP($D582,metadata!$B$2:$S$451,11,FALSE)</f>
        <v>Hyphantria cunea</v>
      </c>
      <c r="O582" t="str">
        <f>VLOOKUP($D582,metadata!$B$2:$S$451,12,FALSE)</f>
        <v>lepidoptera</v>
      </c>
      <c r="P582" t="str">
        <f>VLOOKUP($D582,metadata!$B$2:$S$451,13,FALSE)</f>
        <v>MB</v>
      </c>
      <c r="Q582">
        <f>VLOOKUP($D582,metadata!$B$2:$S$451,14,FALSE)</f>
        <v>36.4</v>
      </c>
      <c r="R582">
        <f>VLOOKUP($D582,metadata!$B$2:$S$451,15,FALSE)</f>
        <v>139.1</v>
      </c>
      <c r="S582">
        <f>VLOOKUP($D582,metadata!$B$2:$S$451,16,FALSE)</f>
        <v>0.01</v>
      </c>
      <c r="T582">
        <f>VLOOKUP($D582,metadata!$B$2:$S$451,17,FALSE)</f>
        <v>112.2</v>
      </c>
      <c r="U582" t="str">
        <f>VLOOKUP($D582,metadata!$B$2:$S$451,18,FALSE)</f>
        <v/>
      </c>
      <c r="V582">
        <f>VLOOKUP($D582,metadata!$B$2:$Z$451,19,FALSE)</f>
        <v>770</v>
      </c>
      <c r="W582" t="str">
        <f>VLOOKUP($D582,metadata!$B$2:$Z$451,20,FALSE)</f>
        <v>global average</v>
      </c>
      <c r="X582" t="str">
        <f>VLOOKUP($D582,metadata!$B$2:$Z$451,21,FALSE)</f>
        <v/>
      </c>
      <c r="Y582">
        <f>VLOOKUP($D582,metadata!$B$2:$Z$451,22,FALSE)</f>
        <v>9</v>
      </c>
      <c r="Z582" t="str">
        <f>VLOOKUP($D582,metadata!$B$2:$Z$451,23,FALSE)</f>
        <v/>
      </c>
      <c r="AA582" t="str">
        <f>VLOOKUP($D582,metadata!$B$2:$Z$451,24,FALSE)</f>
        <v>pupal</v>
      </c>
      <c r="AB582" t="str">
        <f>VLOOKUP($D582,metadata!$B$2:$Z$451,25,FALSE)</f>
        <v/>
      </c>
      <c r="AC582">
        <v>14.499265785609399</v>
      </c>
      <c r="AD582">
        <v>56.312292358803901</v>
      </c>
      <c r="AF582" t="str">
        <f t="shared" si="19"/>
        <v>NA</v>
      </c>
    </row>
    <row r="583" spans="3:32" x14ac:dyDescent="0.3">
      <c r="C583">
        <v>582</v>
      </c>
      <c r="D583" s="4" t="str">
        <f t="shared" si="18"/>
        <v>9-MB</v>
      </c>
      <c r="E583" t="str">
        <f>VLOOKUP($D583,metadata!$B$2:$S$451,2,FALSE)</f>
        <v>Gomi, T; Takeda, M</v>
      </c>
      <c r="F583" t="str">
        <f>VLOOKUP($D583,metadata!$B$2:$S$451,3,FALSE)</f>
        <v>Changes in life-history traits in the Fall Webworm within half a century of introduction to Japan</v>
      </c>
      <c r="G583" t="str">
        <f>VLOOKUP($D583,metadata!$B$2:$S$451,4,FALSE)</f>
        <v>10.2307/2390287</v>
      </c>
      <c r="H583" t="str">
        <f>VLOOKUP($D583,metadata!$B$2:$S$451,5,FALSE)</f>
        <v>y</v>
      </c>
      <c r="I583" t="str">
        <f>VLOOKUP($D583,metadata!$B$2:$S$451,6,FALSE)</f>
        <v>a</v>
      </c>
      <c r="J583" t="str">
        <f>VLOOKUP($D583,metadata!$B$2:$S$451,7,FALSE)</f>
        <v>i</v>
      </c>
      <c r="K583">
        <f>VLOOKUP($D583,metadata!$B$2:$S$451,8,FALSE)</f>
        <v>7</v>
      </c>
      <c r="L583">
        <f>VLOOKUP($D583,metadata!$B$2:$S$451,9,FALSE)</f>
        <v>4</v>
      </c>
      <c r="M583" t="str">
        <f>VLOOKUP($D583,metadata!$B$2:$S$451,10,FALSE)</f>
        <v/>
      </c>
      <c r="N583" t="str">
        <f>VLOOKUP($D583,metadata!$B$2:$S$451,11,FALSE)</f>
        <v>Hyphantria cunea</v>
      </c>
      <c r="O583" t="str">
        <f>VLOOKUP($D583,metadata!$B$2:$S$451,12,FALSE)</f>
        <v>lepidoptera</v>
      </c>
      <c r="P583" t="str">
        <f>VLOOKUP($D583,metadata!$B$2:$S$451,13,FALSE)</f>
        <v>MB</v>
      </c>
      <c r="Q583">
        <f>VLOOKUP($D583,metadata!$B$2:$S$451,14,FALSE)</f>
        <v>36.4</v>
      </c>
      <c r="R583">
        <f>VLOOKUP($D583,metadata!$B$2:$S$451,15,FALSE)</f>
        <v>139.1</v>
      </c>
      <c r="S583">
        <f>VLOOKUP($D583,metadata!$B$2:$S$451,16,FALSE)</f>
        <v>0.01</v>
      </c>
      <c r="T583">
        <f>VLOOKUP($D583,metadata!$B$2:$S$451,17,FALSE)</f>
        <v>112.2</v>
      </c>
      <c r="U583" t="str">
        <f>VLOOKUP($D583,metadata!$B$2:$S$451,18,FALSE)</f>
        <v/>
      </c>
      <c r="V583">
        <f>VLOOKUP($D583,metadata!$B$2:$Z$451,19,FALSE)</f>
        <v>770</v>
      </c>
      <c r="W583" t="str">
        <f>VLOOKUP($D583,metadata!$B$2:$Z$451,20,FALSE)</f>
        <v>global average</v>
      </c>
      <c r="X583" t="str">
        <f>VLOOKUP($D583,metadata!$B$2:$Z$451,21,FALSE)</f>
        <v/>
      </c>
      <c r="Y583">
        <f>VLOOKUP($D583,metadata!$B$2:$Z$451,22,FALSE)</f>
        <v>9</v>
      </c>
      <c r="Z583" t="str">
        <f>VLOOKUP($D583,metadata!$B$2:$Z$451,23,FALSE)</f>
        <v/>
      </c>
      <c r="AA583" t="str">
        <f>VLOOKUP($D583,metadata!$B$2:$Z$451,24,FALSE)</f>
        <v>pupal</v>
      </c>
      <c r="AB583" t="str">
        <f>VLOOKUP($D583,metadata!$B$2:$Z$451,25,FALSE)</f>
        <v/>
      </c>
      <c r="AC583">
        <v>14.7547723935389</v>
      </c>
      <c r="AD583">
        <v>18.106312292358801</v>
      </c>
      <c r="AF583" t="str">
        <f t="shared" si="19"/>
        <v>NA</v>
      </c>
    </row>
    <row r="584" spans="3:32" x14ac:dyDescent="0.3">
      <c r="C584">
        <v>583</v>
      </c>
      <c r="D584" s="4" t="str">
        <f t="shared" si="18"/>
        <v>9-MB</v>
      </c>
      <c r="E584" t="str">
        <f>VLOOKUP($D584,metadata!$B$2:$S$451,2,FALSE)</f>
        <v>Gomi, T; Takeda, M</v>
      </c>
      <c r="F584" t="str">
        <f>VLOOKUP($D584,metadata!$B$2:$S$451,3,FALSE)</f>
        <v>Changes in life-history traits in the Fall Webworm within half a century of introduction to Japan</v>
      </c>
      <c r="G584" t="str">
        <f>VLOOKUP($D584,metadata!$B$2:$S$451,4,FALSE)</f>
        <v>10.2307/2390287</v>
      </c>
      <c r="H584" t="str">
        <f>VLOOKUP($D584,metadata!$B$2:$S$451,5,FALSE)</f>
        <v>y</v>
      </c>
      <c r="I584" t="str">
        <f>VLOOKUP($D584,metadata!$B$2:$S$451,6,FALSE)</f>
        <v>a</v>
      </c>
      <c r="J584" t="str">
        <f>VLOOKUP($D584,metadata!$B$2:$S$451,7,FALSE)</f>
        <v>i</v>
      </c>
      <c r="K584">
        <f>VLOOKUP($D584,metadata!$B$2:$S$451,8,FALSE)</f>
        <v>7</v>
      </c>
      <c r="L584">
        <f>VLOOKUP($D584,metadata!$B$2:$S$451,9,FALSE)</f>
        <v>4</v>
      </c>
      <c r="M584" t="str">
        <f>VLOOKUP($D584,metadata!$B$2:$S$451,10,FALSE)</f>
        <v/>
      </c>
      <c r="N584" t="str">
        <f>VLOOKUP($D584,metadata!$B$2:$S$451,11,FALSE)</f>
        <v>Hyphantria cunea</v>
      </c>
      <c r="O584" t="str">
        <f>VLOOKUP($D584,metadata!$B$2:$S$451,12,FALSE)</f>
        <v>lepidoptera</v>
      </c>
      <c r="P584" t="str">
        <f>VLOOKUP($D584,metadata!$B$2:$S$451,13,FALSE)</f>
        <v>MB</v>
      </c>
      <c r="Q584">
        <f>VLOOKUP($D584,metadata!$B$2:$S$451,14,FALSE)</f>
        <v>36.4</v>
      </c>
      <c r="R584">
        <f>VLOOKUP($D584,metadata!$B$2:$S$451,15,FALSE)</f>
        <v>139.1</v>
      </c>
      <c r="S584">
        <f>VLOOKUP($D584,metadata!$B$2:$S$451,16,FALSE)</f>
        <v>0.01</v>
      </c>
      <c r="T584">
        <f>VLOOKUP($D584,metadata!$B$2:$S$451,17,FALSE)</f>
        <v>112.2</v>
      </c>
      <c r="U584" t="str">
        <f>VLOOKUP($D584,metadata!$B$2:$S$451,18,FALSE)</f>
        <v/>
      </c>
      <c r="V584">
        <f>VLOOKUP($D584,metadata!$B$2:$Z$451,19,FALSE)</f>
        <v>770</v>
      </c>
      <c r="W584" t="str">
        <f>VLOOKUP($D584,metadata!$B$2:$Z$451,20,FALSE)</f>
        <v>global average</v>
      </c>
      <c r="X584" t="str">
        <f>VLOOKUP($D584,metadata!$B$2:$Z$451,21,FALSE)</f>
        <v/>
      </c>
      <c r="Y584">
        <f>VLOOKUP($D584,metadata!$B$2:$Z$451,22,FALSE)</f>
        <v>9</v>
      </c>
      <c r="Z584" t="str">
        <f>VLOOKUP($D584,metadata!$B$2:$Z$451,23,FALSE)</f>
        <v/>
      </c>
      <c r="AA584" t="str">
        <f>VLOOKUP($D584,metadata!$B$2:$Z$451,24,FALSE)</f>
        <v>pupal</v>
      </c>
      <c r="AB584" t="str">
        <f>VLOOKUP($D584,metadata!$B$2:$Z$451,25,FALSE)</f>
        <v/>
      </c>
      <c r="AC584">
        <v>15.0014684287812</v>
      </c>
      <c r="AD584">
        <v>-0.83056478405313705</v>
      </c>
      <c r="AF584" t="str">
        <f t="shared" si="19"/>
        <v>NA</v>
      </c>
    </row>
    <row r="585" spans="3:32" x14ac:dyDescent="0.3">
      <c r="C585">
        <v>584</v>
      </c>
      <c r="D585" s="4" t="str">
        <f t="shared" si="18"/>
        <v>9-FI</v>
      </c>
      <c r="E585" t="str">
        <f>VLOOKUP($D585,metadata!$B$2:$S$451,2,FALSE)</f>
        <v>Gomi, T; Takeda, M</v>
      </c>
      <c r="F585" t="str">
        <f>VLOOKUP($D585,metadata!$B$2:$S$451,3,FALSE)</f>
        <v>Changes in life-history traits in the Fall Webworm within half a century of introduction to Japan</v>
      </c>
      <c r="G585" t="str">
        <f>VLOOKUP($D585,metadata!$B$2:$S$451,4,FALSE)</f>
        <v>10.2307/2390287</v>
      </c>
      <c r="H585" t="str">
        <f>VLOOKUP($D585,metadata!$B$2:$S$451,5,FALSE)</f>
        <v>y</v>
      </c>
      <c r="I585" t="str">
        <f>VLOOKUP($D585,metadata!$B$2:$S$451,6,FALSE)</f>
        <v>a</v>
      </c>
      <c r="J585" t="str">
        <f>VLOOKUP($D585,metadata!$B$2:$S$451,7,FALSE)</f>
        <v>i</v>
      </c>
      <c r="K585">
        <f>VLOOKUP($D585,metadata!$B$2:$S$451,8,FALSE)</f>
        <v>7</v>
      </c>
      <c r="L585">
        <f>VLOOKUP($D585,metadata!$B$2:$S$451,9,FALSE)</f>
        <v>4</v>
      </c>
      <c r="M585" t="str">
        <f>VLOOKUP($D585,metadata!$B$2:$S$451,10,FALSE)</f>
        <v/>
      </c>
      <c r="N585" t="str">
        <f>VLOOKUP($D585,metadata!$B$2:$S$451,11,FALSE)</f>
        <v>Hyphantria cunea</v>
      </c>
      <c r="O585" t="str">
        <f>VLOOKUP($D585,metadata!$B$2:$S$451,12,FALSE)</f>
        <v>lepidoptera</v>
      </c>
      <c r="P585" t="str">
        <f>VLOOKUP($D585,metadata!$B$2:$S$451,13,FALSE)</f>
        <v>FI</v>
      </c>
      <c r="Q585">
        <f>VLOOKUP($D585,metadata!$B$2:$S$451,14,FALSE)</f>
        <v>36.1</v>
      </c>
      <c r="R585">
        <f>VLOOKUP($D585,metadata!$B$2:$S$451,15,FALSE)</f>
        <v>136.19999999999999</v>
      </c>
      <c r="S585">
        <f>VLOOKUP($D585,metadata!$B$2:$S$451,16,FALSE)</f>
        <v>0.01</v>
      </c>
      <c r="T585">
        <f>VLOOKUP($D585,metadata!$B$2:$S$451,17,FALSE)</f>
        <v>9.1</v>
      </c>
      <c r="U585" t="str">
        <f>VLOOKUP($D585,metadata!$B$2:$S$451,18,FALSE)</f>
        <v/>
      </c>
      <c r="V585">
        <f>VLOOKUP($D585,metadata!$B$2:$Z$451,19,FALSE)</f>
        <v>770</v>
      </c>
      <c r="W585" t="str">
        <f>VLOOKUP($D585,metadata!$B$2:$Z$451,20,FALSE)</f>
        <v>global average</v>
      </c>
      <c r="X585" t="str">
        <f>VLOOKUP($D585,metadata!$B$2:$Z$451,21,FALSE)</f>
        <v/>
      </c>
      <c r="Y585">
        <f>VLOOKUP($D585,metadata!$B$2:$Z$451,22,FALSE)</f>
        <v>9</v>
      </c>
      <c r="Z585" t="str">
        <f>VLOOKUP($D585,metadata!$B$2:$Z$451,23,FALSE)</f>
        <v/>
      </c>
      <c r="AA585" t="str">
        <f>VLOOKUP($D585,metadata!$B$2:$Z$451,24,FALSE)</f>
        <v>pupal</v>
      </c>
      <c r="AB585" t="str">
        <f>VLOOKUP($D585,metadata!$B$2:$Z$451,25,FALSE)</f>
        <v/>
      </c>
      <c r="AC585">
        <v>14.2672540381791</v>
      </c>
      <c r="AD585">
        <v>100.830564784053</v>
      </c>
      <c r="AF585" t="str">
        <f t="shared" si="19"/>
        <v>NA</v>
      </c>
    </row>
    <row r="586" spans="3:32" x14ac:dyDescent="0.3">
      <c r="C586">
        <v>585</v>
      </c>
      <c r="D586" s="4" t="str">
        <f t="shared" si="18"/>
        <v>9-FI</v>
      </c>
      <c r="E586" t="str">
        <f>VLOOKUP($D586,metadata!$B$2:$S$451,2,FALSE)</f>
        <v>Gomi, T; Takeda, M</v>
      </c>
      <c r="F586" t="str">
        <f>VLOOKUP($D586,metadata!$B$2:$S$451,3,FALSE)</f>
        <v>Changes in life-history traits in the Fall Webworm within half a century of introduction to Japan</v>
      </c>
      <c r="G586" t="str">
        <f>VLOOKUP($D586,metadata!$B$2:$S$451,4,FALSE)</f>
        <v>10.2307/2390287</v>
      </c>
      <c r="H586" t="str">
        <f>VLOOKUP($D586,metadata!$B$2:$S$451,5,FALSE)</f>
        <v>y</v>
      </c>
      <c r="I586" t="str">
        <f>VLOOKUP($D586,metadata!$B$2:$S$451,6,FALSE)</f>
        <v>a</v>
      </c>
      <c r="J586" t="str">
        <f>VLOOKUP($D586,metadata!$B$2:$S$451,7,FALSE)</f>
        <v>i</v>
      </c>
      <c r="K586">
        <f>VLOOKUP($D586,metadata!$B$2:$S$451,8,FALSE)</f>
        <v>7</v>
      </c>
      <c r="L586">
        <f>VLOOKUP($D586,metadata!$B$2:$S$451,9,FALSE)</f>
        <v>4</v>
      </c>
      <c r="M586" t="str">
        <f>VLOOKUP($D586,metadata!$B$2:$S$451,10,FALSE)</f>
        <v/>
      </c>
      <c r="N586" t="str">
        <f>VLOOKUP($D586,metadata!$B$2:$S$451,11,FALSE)</f>
        <v>Hyphantria cunea</v>
      </c>
      <c r="O586" t="str">
        <f>VLOOKUP($D586,metadata!$B$2:$S$451,12,FALSE)</f>
        <v>lepidoptera</v>
      </c>
      <c r="P586" t="str">
        <f>VLOOKUP($D586,metadata!$B$2:$S$451,13,FALSE)</f>
        <v>FI</v>
      </c>
      <c r="Q586">
        <f>VLOOKUP($D586,metadata!$B$2:$S$451,14,FALSE)</f>
        <v>36.1</v>
      </c>
      <c r="R586">
        <f>VLOOKUP($D586,metadata!$B$2:$S$451,15,FALSE)</f>
        <v>136.19999999999999</v>
      </c>
      <c r="S586">
        <f>VLOOKUP($D586,metadata!$B$2:$S$451,16,FALSE)</f>
        <v>0.01</v>
      </c>
      <c r="T586">
        <f>VLOOKUP($D586,metadata!$B$2:$S$451,17,FALSE)</f>
        <v>9.1</v>
      </c>
      <c r="U586" t="str">
        <f>VLOOKUP($D586,metadata!$B$2:$S$451,18,FALSE)</f>
        <v/>
      </c>
      <c r="V586">
        <f>VLOOKUP($D586,metadata!$B$2:$Z$451,19,FALSE)</f>
        <v>770</v>
      </c>
      <c r="W586" t="str">
        <f>VLOOKUP($D586,metadata!$B$2:$Z$451,20,FALSE)</f>
        <v>global average</v>
      </c>
      <c r="X586" t="str">
        <f>VLOOKUP($D586,metadata!$B$2:$Z$451,21,FALSE)</f>
        <v/>
      </c>
      <c r="Y586">
        <f>VLOOKUP($D586,metadata!$B$2:$Z$451,22,FALSE)</f>
        <v>9</v>
      </c>
      <c r="Z586" t="str">
        <f>VLOOKUP($D586,metadata!$B$2:$Z$451,23,FALSE)</f>
        <v/>
      </c>
      <c r="AA586" t="str">
        <f>VLOOKUP($D586,metadata!$B$2:$Z$451,24,FALSE)</f>
        <v>pupal</v>
      </c>
      <c r="AB586" t="str">
        <f>VLOOKUP($D586,metadata!$B$2:$Z$451,25,FALSE)</f>
        <v/>
      </c>
      <c r="AC586">
        <v>14.4963289280469</v>
      </c>
      <c r="AD586">
        <v>84.385382059800605</v>
      </c>
      <c r="AF586" t="str">
        <f t="shared" si="19"/>
        <v>NA</v>
      </c>
    </row>
    <row r="587" spans="3:32" x14ac:dyDescent="0.3">
      <c r="C587">
        <v>586</v>
      </c>
      <c r="D587" s="4" t="str">
        <f t="shared" si="18"/>
        <v>9-FI</v>
      </c>
      <c r="E587" t="str">
        <f>VLOOKUP($D587,metadata!$B$2:$S$451,2,FALSE)</f>
        <v>Gomi, T; Takeda, M</v>
      </c>
      <c r="F587" t="str">
        <f>VLOOKUP($D587,metadata!$B$2:$S$451,3,FALSE)</f>
        <v>Changes in life-history traits in the Fall Webworm within half a century of introduction to Japan</v>
      </c>
      <c r="G587" t="str">
        <f>VLOOKUP($D587,metadata!$B$2:$S$451,4,FALSE)</f>
        <v>10.2307/2390287</v>
      </c>
      <c r="H587" t="str">
        <f>VLOOKUP($D587,metadata!$B$2:$S$451,5,FALSE)</f>
        <v>y</v>
      </c>
      <c r="I587" t="str">
        <f>VLOOKUP($D587,metadata!$B$2:$S$451,6,FALSE)</f>
        <v>a</v>
      </c>
      <c r="J587" t="str">
        <f>VLOOKUP($D587,metadata!$B$2:$S$451,7,FALSE)</f>
        <v>i</v>
      </c>
      <c r="K587">
        <f>VLOOKUP($D587,metadata!$B$2:$S$451,8,FALSE)</f>
        <v>7</v>
      </c>
      <c r="L587">
        <f>VLOOKUP($D587,metadata!$B$2:$S$451,9,FALSE)</f>
        <v>4</v>
      </c>
      <c r="M587" t="str">
        <f>VLOOKUP($D587,metadata!$B$2:$S$451,10,FALSE)</f>
        <v/>
      </c>
      <c r="N587" t="str">
        <f>VLOOKUP($D587,metadata!$B$2:$S$451,11,FALSE)</f>
        <v>Hyphantria cunea</v>
      </c>
      <c r="O587" t="str">
        <f>VLOOKUP($D587,metadata!$B$2:$S$451,12,FALSE)</f>
        <v>lepidoptera</v>
      </c>
      <c r="P587" t="str">
        <f>VLOOKUP($D587,metadata!$B$2:$S$451,13,FALSE)</f>
        <v>FI</v>
      </c>
      <c r="Q587">
        <f>VLOOKUP($D587,metadata!$B$2:$S$451,14,FALSE)</f>
        <v>36.1</v>
      </c>
      <c r="R587">
        <f>VLOOKUP($D587,metadata!$B$2:$S$451,15,FALSE)</f>
        <v>136.19999999999999</v>
      </c>
      <c r="S587">
        <f>VLOOKUP($D587,metadata!$B$2:$S$451,16,FALSE)</f>
        <v>0.01</v>
      </c>
      <c r="T587">
        <f>VLOOKUP($D587,metadata!$B$2:$S$451,17,FALSE)</f>
        <v>9.1</v>
      </c>
      <c r="U587" t="str">
        <f>VLOOKUP($D587,metadata!$B$2:$S$451,18,FALSE)</f>
        <v/>
      </c>
      <c r="V587">
        <f>VLOOKUP($D587,metadata!$B$2:$Z$451,19,FALSE)</f>
        <v>770</v>
      </c>
      <c r="W587" t="str">
        <f>VLOOKUP($D587,metadata!$B$2:$Z$451,20,FALSE)</f>
        <v>global average</v>
      </c>
      <c r="X587" t="str">
        <f>VLOOKUP($D587,metadata!$B$2:$Z$451,21,FALSE)</f>
        <v/>
      </c>
      <c r="Y587">
        <f>VLOOKUP($D587,metadata!$B$2:$Z$451,22,FALSE)</f>
        <v>9</v>
      </c>
      <c r="Z587" t="str">
        <f>VLOOKUP($D587,metadata!$B$2:$Z$451,23,FALSE)</f>
        <v/>
      </c>
      <c r="AA587" t="str">
        <f>VLOOKUP($D587,metadata!$B$2:$Z$451,24,FALSE)</f>
        <v>pupal</v>
      </c>
      <c r="AB587" t="str">
        <f>VLOOKUP($D587,metadata!$B$2:$Z$451,25,FALSE)</f>
        <v/>
      </c>
      <c r="AC587">
        <v>14.748898678413999</v>
      </c>
      <c r="AD587">
        <v>12.126245847176</v>
      </c>
      <c r="AF587" t="str">
        <f t="shared" si="19"/>
        <v>NA</v>
      </c>
    </row>
    <row r="588" spans="3:32" x14ac:dyDescent="0.3">
      <c r="C588">
        <v>587</v>
      </c>
      <c r="D588" s="4" t="str">
        <f t="shared" si="18"/>
        <v>9-FI</v>
      </c>
      <c r="E588" t="str">
        <f>VLOOKUP($D588,metadata!$B$2:$S$451,2,FALSE)</f>
        <v>Gomi, T; Takeda, M</v>
      </c>
      <c r="F588" t="str">
        <f>VLOOKUP($D588,metadata!$B$2:$S$451,3,FALSE)</f>
        <v>Changes in life-history traits in the Fall Webworm within half a century of introduction to Japan</v>
      </c>
      <c r="G588" t="str">
        <f>VLOOKUP($D588,metadata!$B$2:$S$451,4,FALSE)</f>
        <v>10.2307/2390287</v>
      </c>
      <c r="H588" t="str">
        <f>VLOOKUP($D588,metadata!$B$2:$S$451,5,FALSE)</f>
        <v>y</v>
      </c>
      <c r="I588" t="str">
        <f>VLOOKUP($D588,metadata!$B$2:$S$451,6,FALSE)</f>
        <v>a</v>
      </c>
      <c r="J588" t="str">
        <f>VLOOKUP($D588,metadata!$B$2:$S$451,7,FALSE)</f>
        <v>i</v>
      </c>
      <c r="K588">
        <f>VLOOKUP($D588,metadata!$B$2:$S$451,8,FALSE)</f>
        <v>7</v>
      </c>
      <c r="L588">
        <f>VLOOKUP($D588,metadata!$B$2:$S$451,9,FALSE)</f>
        <v>4</v>
      </c>
      <c r="M588" t="str">
        <f>VLOOKUP($D588,metadata!$B$2:$S$451,10,FALSE)</f>
        <v/>
      </c>
      <c r="N588" t="str">
        <f>VLOOKUP($D588,metadata!$B$2:$S$451,11,FALSE)</f>
        <v>Hyphantria cunea</v>
      </c>
      <c r="O588" t="str">
        <f>VLOOKUP($D588,metadata!$B$2:$S$451,12,FALSE)</f>
        <v>lepidoptera</v>
      </c>
      <c r="P588" t="str">
        <f>VLOOKUP($D588,metadata!$B$2:$S$451,13,FALSE)</f>
        <v>FI</v>
      </c>
      <c r="Q588">
        <f>VLOOKUP($D588,metadata!$B$2:$S$451,14,FALSE)</f>
        <v>36.1</v>
      </c>
      <c r="R588">
        <f>VLOOKUP($D588,metadata!$B$2:$S$451,15,FALSE)</f>
        <v>136.19999999999999</v>
      </c>
      <c r="S588">
        <f>VLOOKUP($D588,metadata!$B$2:$S$451,16,FALSE)</f>
        <v>0.01</v>
      </c>
      <c r="T588">
        <f>VLOOKUP($D588,metadata!$B$2:$S$451,17,FALSE)</f>
        <v>9.1</v>
      </c>
      <c r="U588" t="str">
        <f>VLOOKUP($D588,metadata!$B$2:$S$451,18,FALSE)</f>
        <v/>
      </c>
      <c r="V588">
        <f>VLOOKUP($D588,metadata!$B$2:$Z$451,19,FALSE)</f>
        <v>770</v>
      </c>
      <c r="W588" t="str">
        <f>VLOOKUP($D588,metadata!$B$2:$Z$451,20,FALSE)</f>
        <v>global average</v>
      </c>
      <c r="X588" t="str">
        <f>VLOOKUP($D588,metadata!$B$2:$Z$451,21,FALSE)</f>
        <v/>
      </c>
      <c r="Y588">
        <f>VLOOKUP($D588,metadata!$B$2:$Z$451,22,FALSE)</f>
        <v>9</v>
      </c>
      <c r="Z588" t="str">
        <f>VLOOKUP($D588,metadata!$B$2:$Z$451,23,FALSE)</f>
        <v/>
      </c>
      <c r="AA588" t="str">
        <f>VLOOKUP($D588,metadata!$B$2:$Z$451,24,FALSE)</f>
        <v>pupal</v>
      </c>
      <c r="AB588" t="str">
        <f>VLOOKUP($D588,metadata!$B$2:$Z$451,25,FALSE)</f>
        <v/>
      </c>
      <c r="AC588">
        <v>14.972099853157101</v>
      </c>
      <c r="AD588">
        <v>-0.99667774086377303</v>
      </c>
      <c r="AF588" t="str">
        <f t="shared" si="19"/>
        <v>NA</v>
      </c>
    </row>
    <row r="589" spans="3:32" x14ac:dyDescent="0.3">
      <c r="C589">
        <v>588</v>
      </c>
      <c r="D589" s="4" t="str">
        <f t="shared" si="18"/>
        <v>9-UW</v>
      </c>
      <c r="E589" t="str">
        <f>VLOOKUP($D589,metadata!$B$2:$S$451,2,FALSE)</f>
        <v>Gomi, T; Takeda, M</v>
      </c>
      <c r="F589" t="str">
        <f>VLOOKUP($D589,metadata!$B$2:$S$451,3,FALSE)</f>
        <v>Changes in life-history traits in the Fall Webworm within half a century of introduction to Japan</v>
      </c>
      <c r="G589" t="str">
        <f>VLOOKUP($D589,metadata!$B$2:$S$451,4,FALSE)</f>
        <v>10.2307/2390287</v>
      </c>
      <c r="H589" t="str">
        <f>VLOOKUP($D589,metadata!$B$2:$S$451,5,FALSE)</f>
        <v>y</v>
      </c>
      <c r="I589" t="str">
        <f>VLOOKUP($D589,metadata!$B$2:$S$451,6,FALSE)</f>
        <v>a</v>
      </c>
      <c r="J589" t="str">
        <f>VLOOKUP($D589,metadata!$B$2:$S$451,7,FALSE)</f>
        <v>i</v>
      </c>
      <c r="K589">
        <f>VLOOKUP($D589,metadata!$B$2:$S$451,8,FALSE)</f>
        <v>7</v>
      </c>
      <c r="L589">
        <f>VLOOKUP($D589,metadata!$B$2:$S$451,9,FALSE)</f>
        <v>4</v>
      </c>
      <c r="M589" t="str">
        <f>VLOOKUP($D589,metadata!$B$2:$S$451,10,FALSE)</f>
        <v/>
      </c>
      <c r="N589" t="str">
        <f>VLOOKUP($D589,metadata!$B$2:$S$451,11,FALSE)</f>
        <v>Hyphantria cunea</v>
      </c>
      <c r="O589" t="str">
        <f>VLOOKUP($D589,metadata!$B$2:$S$451,12,FALSE)</f>
        <v>lepidoptera</v>
      </c>
      <c r="P589" t="str">
        <f>VLOOKUP($D589,metadata!$B$2:$S$451,13,FALSE)</f>
        <v>UW</v>
      </c>
      <c r="Q589">
        <f>VLOOKUP($D589,metadata!$B$2:$S$451,14,FALSE)</f>
        <v>35.9</v>
      </c>
      <c r="R589">
        <f>VLOOKUP($D589,metadata!$B$2:$S$451,15,FALSE)</f>
        <v>139.69999999999999</v>
      </c>
      <c r="S589">
        <f>VLOOKUP($D589,metadata!$B$2:$S$451,16,FALSE)</f>
        <v>0.01</v>
      </c>
      <c r="T589">
        <f>VLOOKUP($D589,metadata!$B$2:$S$451,17,FALSE)</f>
        <v>8</v>
      </c>
      <c r="U589" t="str">
        <f>VLOOKUP($D589,metadata!$B$2:$S$451,18,FALSE)</f>
        <v/>
      </c>
      <c r="V589">
        <f>VLOOKUP($D589,metadata!$B$2:$Z$451,19,FALSE)</f>
        <v>770</v>
      </c>
      <c r="W589" t="str">
        <f>VLOOKUP($D589,metadata!$B$2:$Z$451,20,FALSE)</f>
        <v>global average</v>
      </c>
      <c r="X589" t="str">
        <f>VLOOKUP($D589,metadata!$B$2:$Z$451,21,FALSE)</f>
        <v/>
      </c>
      <c r="Y589">
        <f>VLOOKUP($D589,metadata!$B$2:$Z$451,22,FALSE)</f>
        <v>9</v>
      </c>
      <c r="Z589" t="str">
        <f>VLOOKUP($D589,metadata!$B$2:$Z$451,23,FALSE)</f>
        <v/>
      </c>
      <c r="AA589" t="str">
        <f>VLOOKUP($D589,metadata!$B$2:$Z$451,24,FALSE)</f>
        <v>pupal</v>
      </c>
      <c r="AB589" t="str">
        <f>VLOOKUP($D589,metadata!$B$2:$Z$451,25,FALSE)</f>
        <v/>
      </c>
      <c r="AC589">
        <v>13.995594713656301</v>
      </c>
      <c r="AD589">
        <v>100.16611295681</v>
      </c>
      <c r="AF589" t="str">
        <f t="shared" si="19"/>
        <v>NA</v>
      </c>
    </row>
    <row r="590" spans="3:32" x14ac:dyDescent="0.3">
      <c r="C590">
        <v>589</v>
      </c>
      <c r="D590" s="4" t="str">
        <f t="shared" si="18"/>
        <v>9-UW</v>
      </c>
      <c r="E590" t="str">
        <f>VLOOKUP($D590,metadata!$B$2:$S$451,2,FALSE)</f>
        <v>Gomi, T; Takeda, M</v>
      </c>
      <c r="F590" t="str">
        <f>VLOOKUP($D590,metadata!$B$2:$S$451,3,FALSE)</f>
        <v>Changes in life-history traits in the Fall Webworm within half a century of introduction to Japan</v>
      </c>
      <c r="G590" t="str">
        <f>VLOOKUP($D590,metadata!$B$2:$S$451,4,FALSE)</f>
        <v>10.2307/2390287</v>
      </c>
      <c r="H590" t="str">
        <f>VLOOKUP($D590,metadata!$B$2:$S$451,5,FALSE)</f>
        <v>y</v>
      </c>
      <c r="I590" t="str">
        <f>VLOOKUP($D590,metadata!$B$2:$S$451,6,FALSE)</f>
        <v>a</v>
      </c>
      <c r="J590" t="str">
        <f>VLOOKUP($D590,metadata!$B$2:$S$451,7,FALSE)</f>
        <v>i</v>
      </c>
      <c r="K590">
        <f>VLOOKUP($D590,metadata!$B$2:$S$451,8,FALSE)</f>
        <v>7</v>
      </c>
      <c r="L590">
        <f>VLOOKUP($D590,metadata!$B$2:$S$451,9,FALSE)</f>
        <v>4</v>
      </c>
      <c r="M590" t="str">
        <f>VLOOKUP($D590,metadata!$B$2:$S$451,10,FALSE)</f>
        <v/>
      </c>
      <c r="N590" t="str">
        <f>VLOOKUP($D590,metadata!$B$2:$S$451,11,FALSE)</f>
        <v>Hyphantria cunea</v>
      </c>
      <c r="O590" t="str">
        <f>VLOOKUP($D590,metadata!$B$2:$S$451,12,FALSE)</f>
        <v>lepidoptera</v>
      </c>
      <c r="P590" t="str">
        <f>VLOOKUP($D590,metadata!$B$2:$S$451,13,FALSE)</f>
        <v>UW</v>
      </c>
      <c r="Q590">
        <f>VLOOKUP($D590,metadata!$B$2:$S$451,14,FALSE)</f>
        <v>35.9</v>
      </c>
      <c r="R590">
        <f>VLOOKUP($D590,metadata!$B$2:$S$451,15,FALSE)</f>
        <v>139.69999999999999</v>
      </c>
      <c r="S590">
        <f>VLOOKUP($D590,metadata!$B$2:$S$451,16,FALSE)</f>
        <v>0.01</v>
      </c>
      <c r="T590">
        <f>VLOOKUP($D590,metadata!$B$2:$S$451,17,FALSE)</f>
        <v>8</v>
      </c>
      <c r="U590" t="str">
        <f>VLOOKUP($D590,metadata!$B$2:$S$451,18,FALSE)</f>
        <v/>
      </c>
      <c r="V590">
        <f>VLOOKUP($D590,metadata!$B$2:$Z$451,19,FALSE)</f>
        <v>770</v>
      </c>
      <c r="W590" t="str">
        <f>VLOOKUP($D590,metadata!$B$2:$Z$451,20,FALSE)</f>
        <v>global average</v>
      </c>
      <c r="X590" t="str">
        <f>VLOOKUP($D590,metadata!$B$2:$Z$451,21,FALSE)</f>
        <v/>
      </c>
      <c r="Y590">
        <f>VLOOKUP($D590,metadata!$B$2:$Z$451,22,FALSE)</f>
        <v>9</v>
      </c>
      <c r="Z590" t="str">
        <f>VLOOKUP($D590,metadata!$B$2:$Z$451,23,FALSE)</f>
        <v/>
      </c>
      <c r="AA590" t="str">
        <f>VLOOKUP($D590,metadata!$B$2:$Z$451,24,FALSE)</f>
        <v>pupal</v>
      </c>
      <c r="AB590" t="str">
        <f>VLOOKUP($D590,metadata!$B$2:$Z$451,25,FALSE)</f>
        <v/>
      </c>
      <c r="AC590">
        <v>14.242290748898601</v>
      </c>
      <c r="AD590">
        <v>44.1860465116279</v>
      </c>
      <c r="AF590" t="str">
        <f t="shared" si="19"/>
        <v>NA</v>
      </c>
    </row>
    <row r="591" spans="3:32" x14ac:dyDescent="0.3">
      <c r="C591">
        <v>590</v>
      </c>
      <c r="D591" s="4" t="str">
        <f t="shared" si="18"/>
        <v>9-UW</v>
      </c>
      <c r="E591" t="str">
        <f>VLOOKUP($D591,metadata!$B$2:$S$451,2,FALSE)</f>
        <v>Gomi, T; Takeda, M</v>
      </c>
      <c r="F591" t="str">
        <f>VLOOKUP($D591,metadata!$B$2:$S$451,3,FALSE)</f>
        <v>Changes in life-history traits in the Fall Webworm within half a century of introduction to Japan</v>
      </c>
      <c r="G591" t="str">
        <f>VLOOKUP($D591,metadata!$B$2:$S$451,4,FALSE)</f>
        <v>10.2307/2390287</v>
      </c>
      <c r="H591" t="str">
        <f>VLOOKUP($D591,metadata!$B$2:$S$451,5,FALSE)</f>
        <v>y</v>
      </c>
      <c r="I591" t="str">
        <f>VLOOKUP($D591,metadata!$B$2:$S$451,6,FALSE)</f>
        <v>a</v>
      </c>
      <c r="J591" t="str">
        <f>VLOOKUP($D591,metadata!$B$2:$S$451,7,FALSE)</f>
        <v>i</v>
      </c>
      <c r="K591">
        <f>VLOOKUP($D591,metadata!$B$2:$S$451,8,FALSE)</f>
        <v>7</v>
      </c>
      <c r="L591">
        <f>VLOOKUP($D591,metadata!$B$2:$S$451,9,FALSE)</f>
        <v>4</v>
      </c>
      <c r="M591" t="str">
        <f>VLOOKUP($D591,metadata!$B$2:$S$451,10,FALSE)</f>
        <v/>
      </c>
      <c r="N591" t="str">
        <f>VLOOKUP($D591,metadata!$B$2:$S$451,11,FALSE)</f>
        <v>Hyphantria cunea</v>
      </c>
      <c r="O591" t="str">
        <f>VLOOKUP($D591,metadata!$B$2:$S$451,12,FALSE)</f>
        <v>lepidoptera</v>
      </c>
      <c r="P591" t="str">
        <f>VLOOKUP($D591,metadata!$B$2:$S$451,13,FALSE)</f>
        <v>UW</v>
      </c>
      <c r="Q591">
        <f>VLOOKUP($D591,metadata!$B$2:$S$451,14,FALSE)</f>
        <v>35.9</v>
      </c>
      <c r="R591">
        <f>VLOOKUP($D591,metadata!$B$2:$S$451,15,FALSE)</f>
        <v>139.69999999999999</v>
      </c>
      <c r="S591">
        <f>VLOOKUP($D591,metadata!$B$2:$S$451,16,FALSE)</f>
        <v>0.01</v>
      </c>
      <c r="T591">
        <f>VLOOKUP($D591,metadata!$B$2:$S$451,17,FALSE)</f>
        <v>8</v>
      </c>
      <c r="U591" t="str">
        <f>VLOOKUP($D591,metadata!$B$2:$S$451,18,FALSE)</f>
        <v/>
      </c>
      <c r="V591">
        <f>VLOOKUP($D591,metadata!$B$2:$Z$451,19,FALSE)</f>
        <v>770</v>
      </c>
      <c r="W591" t="str">
        <f>VLOOKUP($D591,metadata!$B$2:$Z$451,20,FALSE)</f>
        <v>global average</v>
      </c>
      <c r="X591" t="str">
        <f>VLOOKUP($D591,metadata!$B$2:$Z$451,21,FALSE)</f>
        <v/>
      </c>
      <c r="Y591">
        <f>VLOOKUP($D591,metadata!$B$2:$Z$451,22,FALSE)</f>
        <v>9</v>
      </c>
      <c r="Z591" t="str">
        <f>VLOOKUP($D591,metadata!$B$2:$Z$451,23,FALSE)</f>
        <v/>
      </c>
      <c r="AA591" t="str">
        <f>VLOOKUP($D591,metadata!$B$2:$Z$451,24,FALSE)</f>
        <v>pupal</v>
      </c>
      <c r="AB591" t="str">
        <f>VLOOKUP($D591,metadata!$B$2:$Z$451,25,FALSE)</f>
        <v/>
      </c>
      <c r="AC591">
        <v>14.4977973568281</v>
      </c>
      <c r="AD591">
        <v>9.1362126245847293</v>
      </c>
      <c r="AF591" t="str">
        <f t="shared" si="19"/>
        <v>NA</v>
      </c>
    </row>
    <row r="592" spans="3:32" x14ac:dyDescent="0.3">
      <c r="C592">
        <v>591</v>
      </c>
      <c r="D592" s="4" t="str">
        <f t="shared" si="18"/>
        <v>9-UW</v>
      </c>
      <c r="E592" t="str">
        <f>VLOOKUP($D592,metadata!$B$2:$S$451,2,FALSE)</f>
        <v>Gomi, T; Takeda, M</v>
      </c>
      <c r="F592" t="str">
        <f>VLOOKUP($D592,metadata!$B$2:$S$451,3,FALSE)</f>
        <v>Changes in life-history traits in the Fall Webworm within half a century of introduction to Japan</v>
      </c>
      <c r="G592" t="str">
        <f>VLOOKUP($D592,metadata!$B$2:$S$451,4,FALSE)</f>
        <v>10.2307/2390287</v>
      </c>
      <c r="H592" t="str">
        <f>VLOOKUP($D592,metadata!$B$2:$S$451,5,FALSE)</f>
        <v>y</v>
      </c>
      <c r="I592" t="str">
        <f>VLOOKUP($D592,metadata!$B$2:$S$451,6,FALSE)</f>
        <v>a</v>
      </c>
      <c r="J592" t="str">
        <f>VLOOKUP($D592,metadata!$B$2:$S$451,7,FALSE)</f>
        <v>i</v>
      </c>
      <c r="K592">
        <f>VLOOKUP($D592,metadata!$B$2:$S$451,8,FALSE)</f>
        <v>7</v>
      </c>
      <c r="L592">
        <f>VLOOKUP($D592,metadata!$B$2:$S$451,9,FALSE)</f>
        <v>4</v>
      </c>
      <c r="M592" t="str">
        <f>VLOOKUP($D592,metadata!$B$2:$S$451,10,FALSE)</f>
        <v/>
      </c>
      <c r="N592" t="str">
        <f>VLOOKUP($D592,metadata!$B$2:$S$451,11,FALSE)</f>
        <v>Hyphantria cunea</v>
      </c>
      <c r="O592" t="str">
        <f>VLOOKUP($D592,metadata!$B$2:$S$451,12,FALSE)</f>
        <v>lepidoptera</v>
      </c>
      <c r="P592" t="str">
        <f>VLOOKUP($D592,metadata!$B$2:$S$451,13,FALSE)</f>
        <v>UW</v>
      </c>
      <c r="Q592">
        <f>VLOOKUP($D592,metadata!$B$2:$S$451,14,FALSE)</f>
        <v>35.9</v>
      </c>
      <c r="R592">
        <f>VLOOKUP($D592,metadata!$B$2:$S$451,15,FALSE)</f>
        <v>139.69999999999999</v>
      </c>
      <c r="S592">
        <f>VLOOKUP($D592,metadata!$B$2:$S$451,16,FALSE)</f>
        <v>0.01</v>
      </c>
      <c r="T592">
        <f>VLOOKUP($D592,metadata!$B$2:$S$451,17,FALSE)</f>
        <v>8</v>
      </c>
      <c r="U592" t="str">
        <f>VLOOKUP($D592,metadata!$B$2:$S$451,18,FALSE)</f>
        <v/>
      </c>
      <c r="V592">
        <f>VLOOKUP($D592,metadata!$B$2:$Z$451,19,FALSE)</f>
        <v>770</v>
      </c>
      <c r="W592" t="str">
        <f>VLOOKUP($D592,metadata!$B$2:$Z$451,20,FALSE)</f>
        <v>global average</v>
      </c>
      <c r="X592" t="str">
        <f>VLOOKUP($D592,metadata!$B$2:$Z$451,21,FALSE)</f>
        <v/>
      </c>
      <c r="Y592">
        <f>VLOOKUP($D592,metadata!$B$2:$Z$451,22,FALSE)</f>
        <v>9</v>
      </c>
      <c r="Z592" t="str">
        <f>VLOOKUP($D592,metadata!$B$2:$Z$451,23,FALSE)</f>
        <v/>
      </c>
      <c r="AA592" t="str">
        <f>VLOOKUP($D592,metadata!$B$2:$Z$451,24,FALSE)</f>
        <v>pupal</v>
      </c>
      <c r="AB592" t="str">
        <f>VLOOKUP($D592,metadata!$B$2:$Z$451,25,FALSE)</f>
        <v/>
      </c>
      <c r="AC592">
        <v>14.748898678413999</v>
      </c>
      <c r="AD592">
        <v>-0.49833887043187902</v>
      </c>
      <c r="AF592" t="str">
        <f t="shared" si="19"/>
        <v>NA</v>
      </c>
    </row>
    <row r="593" spans="3:32" x14ac:dyDescent="0.3">
      <c r="C593">
        <v>592</v>
      </c>
      <c r="D593" s="4" t="str">
        <f t="shared" si="18"/>
        <v>9-KT</v>
      </c>
      <c r="E593" t="str">
        <f>VLOOKUP($D593,metadata!$B$2:$S$451,2,FALSE)</f>
        <v>Gomi, T; Takeda, M</v>
      </c>
      <c r="F593" t="str">
        <f>VLOOKUP($D593,metadata!$B$2:$S$451,3,FALSE)</f>
        <v>Changes in life-history traits in the Fall Webworm within half a century of introduction to Japan</v>
      </c>
      <c r="G593" t="str">
        <f>VLOOKUP($D593,metadata!$B$2:$S$451,4,FALSE)</f>
        <v>10.2307/2390287</v>
      </c>
      <c r="H593" t="str">
        <f>VLOOKUP($D593,metadata!$B$2:$S$451,5,FALSE)</f>
        <v>y</v>
      </c>
      <c r="I593" t="str">
        <f>VLOOKUP($D593,metadata!$B$2:$S$451,6,FALSE)</f>
        <v>a</v>
      </c>
      <c r="J593" t="str">
        <f>VLOOKUP($D593,metadata!$B$2:$S$451,7,FALSE)</f>
        <v>i</v>
      </c>
      <c r="K593">
        <f>VLOOKUP($D593,metadata!$B$2:$S$451,8,FALSE)</f>
        <v>7</v>
      </c>
      <c r="L593">
        <f>VLOOKUP($D593,metadata!$B$2:$S$451,9,FALSE)</f>
        <v>3</v>
      </c>
      <c r="M593" t="str">
        <f>VLOOKUP($D593,metadata!$B$2:$S$451,10,FALSE)</f>
        <v/>
      </c>
      <c r="N593" t="str">
        <f>VLOOKUP($D593,metadata!$B$2:$S$451,11,FALSE)</f>
        <v>Hyphantria cunea</v>
      </c>
      <c r="O593" t="str">
        <f>VLOOKUP($D593,metadata!$B$2:$S$451,12,FALSE)</f>
        <v>lepidoptera</v>
      </c>
      <c r="P593" t="str">
        <f>VLOOKUP($D593,metadata!$B$2:$S$451,13,FALSE)</f>
        <v>KT</v>
      </c>
      <c r="Q593">
        <f>VLOOKUP($D593,metadata!$B$2:$S$451,14,FALSE)</f>
        <v>35</v>
      </c>
      <c r="R593">
        <f>VLOOKUP($D593,metadata!$B$2:$S$451,15,FALSE)</f>
        <v>135.80000000000001</v>
      </c>
      <c r="S593">
        <f>VLOOKUP($D593,metadata!$B$2:$S$451,16,FALSE)</f>
        <v>0.01</v>
      </c>
      <c r="T593">
        <f>VLOOKUP($D593,metadata!$B$2:$S$451,17,FALSE)</f>
        <v>41.4</v>
      </c>
      <c r="U593" t="str">
        <f>VLOOKUP($D593,metadata!$B$2:$S$451,18,FALSE)</f>
        <v/>
      </c>
      <c r="V593">
        <f>VLOOKUP($D593,metadata!$B$2:$Z$451,19,FALSE)</f>
        <v>770</v>
      </c>
      <c r="W593" t="str">
        <f>VLOOKUP($D593,metadata!$B$2:$Z$451,20,FALSE)</f>
        <v>global average</v>
      </c>
      <c r="X593" t="str">
        <f>VLOOKUP($D593,metadata!$B$2:$Z$451,21,FALSE)</f>
        <v/>
      </c>
      <c r="Y593">
        <f>VLOOKUP($D593,metadata!$B$2:$Z$451,22,FALSE)</f>
        <v>9</v>
      </c>
      <c r="Z593" t="str">
        <f>VLOOKUP($D593,metadata!$B$2:$Z$451,23,FALSE)</f>
        <v/>
      </c>
      <c r="AA593" t="str">
        <f>VLOOKUP($D593,metadata!$B$2:$Z$451,24,FALSE)</f>
        <v>pupal</v>
      </c>
      <c r="AB593" t="str">
        <f>VLOOKUP($D593,metadata!$B$2:$Z$451,25,FALSE)</f>
        <v/>
      </c>
      <c r="AC593">
        <v>14.236417033773799</v>
      </c>
      <c r="AD593">
        <v>57.475083056478397</v>
      </c>
      <c r="AF593" t="str">
        <f t="shared" si="19"/>
        <v>NA</v>
      </c>
    </row>
    <row r="594" spans="3:32" x14ac:dyDescent="0.3">
      <c r="C594">
        <v>593</v>
      </c>
      <c r="D594" s="4" t="str">
        <f t="shared" si="18"/>
        <v>9-KT</v>
      </c>
      <c r="E594" t="str">
        <f>VLOOKUP($D594,metadata!$B$2:$S$451,2,FALSE)</f>
        <v>Gomi, T; Takeda, M</v>
      </c>
      <c r="F594" t="str">
        <f>VLOOKUP($D594,metadata!$B$2:$S$451,3,FALSE)</f>
        <v>Changes in life-history traits in the Fall Webworm within half a century of introduction to Japan</v>
      </c>
      <c r="G594" t="str">
        <f>VLOOKUP($D594,metadata!$B$2:$S$451,4,FALSE)</f>
        <v>10.2307/2390287</v>
      </c>
      <c r="H594" t="str">
        <f>VLOOKUP($D594,metadata!$B$2:$S$451,5,FALSE)</f>
        <v>y</v>
      </c>
      <c r="I594" t="str">
        <f>VLOOKUP($D594,metadata!$B$2:$S$451,6,FALSE)</f>
        <v>a</v>
      </c>
      <c r="J594" t="str">
        <f>VLOOKUP($D594,metadata!$B$2:$S$451,7,FALSE)</f>
        <v>i</v>
      </c>
      <c r="K594">
        <f>VLOOKUP($D594,metadata!$B$2:$S$451,8,FALSE)</f>
        <v>7</v>
      </c>
      <c r="L594">
        <f>VLOOKUP($D594,metadata!$B$2:$S$451,9,FALSE)</f>
        <v>3</v>
      </c>
      <c r="M594" t="str">
        <f>VLOOKUP($D594,metadata!$B$2:$S$451,10,FALSE)</f>
        <v/>
      </c>
      <c r="N594" t="str">
        <f>VLOOKUP($D594,metadata!$B$2:$S$451,11,FALSE)</f>
        <v>Hyphantria cunea</v>
      </c>
      <c r="O594" t="str">
        <f>VLOOKUP($D594,metadata!$B$2:$S$451,12,FALSE)</f>
        <v>lepidoptera</v>
      </c>
      <c r="P594" t="str">
        <f>VLOOKUP($D594,metadata!$B$2:$S$451,13,FALSE)</f>
        <v>KT</v>
      </c>
      <c r="Q594">
        <f>VLOOKUP($D594,metadata!$B$2:$S$451,14,FALSE)</f>
        <v>35</v>
      </c>
      <c r="R594">
        <f>VLOOKUP($D594,metadata!$B$2:$S$451,15,FALSE)</f>
        <v>135.80000000000001</v>
      </c>
      <c r="S594">
        <f>VLOOKUP($D594,metadata!$B$2:$S$451,16,FALSE)</f>
        <v>0.01</v>
      </c>
      <c r="T594">
        <f>VLOOKUP($D594,metadata!$B$2:$S$451,17,FALSE)</f>
        <v>41.4</v>
      </c>
      <c r="U594" t="str">
        <f>VLOOKUP($D594,metadata!$B$2:$S$451,18,FALSE)</f>
        <v/>
      </c>
      <c r="V594">
        <f>VLOOKUP($D594,metadata!$B$2:$Z$451,19,FALSE)</f>
        <v>770</v>
      </c>
      <c r="W594" t="str">
        <f>VLOOKUP($D594,metadata!$B$2:$Z$451,20,FALSE)</f>
        <v>global average</v>
      </c>
      <c r="X594" t="str">
        <f>VLOOKUP($D594,metadata!$B$2:$Z$451,21,FALSE)</f>
        <v/>
      </c>
      <c r="Y594">
        <f>VLOOKUP($D594,metadata!$B$2:$Z$451,22,FALSE)</f>
        <v>9</v>
      </c>
      <c r="Z594" t="str">
        <f>VLOOKUP($D594,metadata!$B$2:$Z$451,23,FALSE)</f>
        <v/>
      </c>
      <c r="AA594" t="str">
        <f>VLOOKUP($D594,metadata!$B$2:$Z$451,24,FALSE)</f>
        <v>pupal</v>
      </c>
      <c r="AB594" t="str">
        <f>VLOOKUP($D594,metadata!$B$2:$Z$451,25,FALSE)</f>
        <v/>
      </c>
      <c r="AC594">
        <v>14.4948604992657</v>
      </c>
      <c r="AD594">
        <v>0.99667774086380201</v>
      </c>
      <c r="AF594" t="str">
        <f t="shared" si="19"/>
        <v>NA</v>
      </c>
    </row>
    <row r="595" spans="3:32" x14ac:dyDescent="0.3">
      <c r="C595">
        <v>594</v>
      </c>
      <c r="D595" s="4" t="str">
        <f t="shared" si="18"/>
        <v>9-KT</v>
      </c>
      <c r="E595" t="str">
        <f>VLOOKUP($D595,metadata!$B$2:$S$451,2,FALSE)</f>
        <v>Gomi, T; Takeda, M</v>
      </c>
      <c r="F595" t="str">
        <f>VLOOKUP($D595,metadata!$B$2:$S$451,3,FALSE)</f>
        <v>Changes in life-history traits in the Fall Webworm within half a century of introduction to Japan</v>
      </c>
      <c r="G595" t="str">
        <f>VLOOKUP($D595,metadata!$B$2:$S$451,4,FALSE)</f>
        <v>10.2307/2390287</v>
      </c>
      <c r="H595" t="str">
        <f>VLOOKUP($D595,metadata!$B$2:$S$451,5,FALSE)</f>
        <v>y</v>
      </c>
      <c r="I595" t="str">
        <f>VLOOKUP($D595,metadata!$B$2:$S$451,6,FALSE)</f>
        <v>a</v>
      </c>
      <c r="J595" t="str">
        <f>VLOOKUP($D595,metadata!$B$2:$S$451,7,FALSE)</f>
        <v>i</v>
      </c>
      <c r="K595">
        <f>VLOOKUP($D595,metadata!$B$2:$S$451,8,FALSE)</f>
        <v>7</v>
      </c>
      <c r="L595">
        <f>VLOOKUP($D595,metadata!$B$2:$S$451,9,FALSE)</f>
        <v>3</v>
      </c>
      <c r="M595" t="str">
        <f>VLOOKUP($D595,metadata!$B$2:$S$451,10,FALSE)</f>
        <v/>
      </c>
      <c r="N595" t="str">
        <f>VLOOKUP($D595,metadata!$B$2:$S$451,11,FALSE)</f>
        <v>Hyphantria cunea</v>
      </c>
      <c r="O595" t="str">
        <f>VLOOKUP($D595,metadata!$B$2:$S$451,12,FALSE)</f>
        <v>lepidoptera</v>
      </c>
      <c r="P595" t="str">
        <f>VLOOKUP($D595,metadata!$B$2:$S$451,13,FALSE)</f>
        <v>KT</v>
      </c>
      <c r="Q595">
        <f>VLOOKUP($D595,metadata!$B$2:$S$451,14,FALSE)</f>
        <v>35</v>
      </c>
      <c r="R595">
        <f>VLOOKUP($D595,metadata!$B$2:$S$451,15,FALSE)</f>
        <v>135.80000000000001</v>
      </c>
      <c r="S595">
        <f>VLOOKUP($D595,metadata!$B$2:$S$451,16,FALSE)</f>
        <v>0.01</v>
      </c>
      <c r="T595">
        <f>VLOOKUP($D595,metadata!$B$2:$S$451,17,FALSE)</f>
        <v>41.4</v>
      </c>
      <c r="U595" t="str">
        <f>VLOOKUP($D595,metadata!$B$2:$S$451,18,FALSE)</f>
        <v/>
      </c>
      <c r="V595">
        <f>VLOOKUP($D595,metadata!$B$2:$Z$451,19,FALSE)</f>
        <v>770</v>
      </c>
      <c r="W595" t="str">
        <f>VLOOKUP($D595,metadata!$B$2:$Z$451,20,FALSE)</f>
        <v>global average</v>
      </c>
      <c r="X595" t="str">
        <f>VLOOKUP($D595,metadata!$B$2:$Z$451,21,FALSE)</f>
        <v/>
      </c>
      <c r="Y595">
        <f>VLOOKUP($D595,metadata!$B$2:$Z$451,22,FALSE)</f>
        <v>9</v>
      </c>
      <c r="Z595" t="str">
        <f>VLOOKUP($D595,metadata!$B$2:$Z$451,23,FALSE)</f>
        <v/>
      </c>
      <c r="AA595" t="str">
        <f>VLOOKUP($D595,metadata!$B$2:$Z$451,24,FALSE)</f>
        <v>pupal</v>
      </c>
      <c r="AB595" t="str">
        <f>VLOOKUP($D595,metadata!$B$2:$Z$451,25,FALSE)</f>
        <v/>
      </c>
      <c r="AC595">
        <v>14.7165932452276</v>
      </c>
      <c r="AD595">
        <v>-0.33222591362124299</v>
      </c>
      <c r="AF595" t="str">
        <f t="shared" si="19"/>
        <v>NA</v>
      </c>
    </row>
    <row r="596" spans="3:32" x14ac:dyDescent="0.3">
      <c r="C596">
        <v>595</v>
      </c>
      <c r="D596" s="4" t="str">
        <f t="shared" si="18"/>
        <v>9-SO</v>
      </c>
      <c r="E596" t="str">
        <f>VLOOKUP($D596,metadata!$B$2:$S$451,2,FALSE)</f>
        <v>Gomi, T; Takeda, M</v>
      </c>
      <c r="F596" t="str">
        <f>VLOOKUP($D596,metadata!$B$2:$S$451,3,FALSE)</f>
        <v>Changes in life-history traits in the Fall Webworm within half a century of introduction to Japan</v>
      </c>
      <c r="G596" t="str">
        <f>VLOOKUP($D596,metadata!$B$2:$S$451,4,FALSE)</f>
        <v>10.2307/2390287</v>
      </c>
      <c r="H596" t="str">
        <f>VLOOKUP($D596,metadata!$B$2:$S$451,5,FALSE)</f>
        <v>y</v>
      </c>
      <c r="I596" t="str">
        <f>VLOOKUP($D596,metadata!$B$2:$S$451,6,FALSE)</f>
        <v>a</v>
      </c>
      <c r="J596" t="str">
        <f>VLOOKUP($D596,metadata!$B$2:$S$451,7,FALSE)</f>
        <v>i</v>
      </c>
      <c r="K596">
        <f>VLOOKUP($D596,metadata!$B$2:$S$451,8,FALSE)</f>
        <v>7</v>
      </c>
      <c r="L596">
        <f>VLOOKUP($D596,metadata!$B$2:$S$451,9,FALSE)</f>
        <v>3</v>
      </c>
      <c r="M596" t="str">
        <f>VLOOKUP($D596,metadata!$B$2:$S$451,10,FALSE)</f>
        <v/>
      </c>
      <c r="N596" t="str">
        <f>VLOOKUP($D596,metadata!$B$2:$S$451,11,FALSE)</f>
        <v>Hyphantria cunea</v>
      </c>
      <c r="O596" t="str">
        <f>VLOOKUP($D596,metadata!$B$2:$S$451,12,FALSE)</f>
        <v>lepidoptera</v>
      </c>
      <c r="P596" t="str">
        <f>VLOOKUP($D596,metadata!$B$2:$S$451,13,FALSE)</f>
        <v>SO</v>
      </c>
      <c r="Q596">
        <f>VLOOKUP($D596,metadata!$B$2:$S$451,14,FALSE)</f>
        <v>35</v>
      </c>
      <c r="R596">
        <f>VLOOKUP($D596,metadata!$B$2:$S$451,15,FALSE)</f>
        <v>138.4</v>
      </c>
      <c r="S596">
        <f>VLOOKUP($D596,metadata!$B$2:$S$451,16,FALSE)</f>
        <v>0.01</v>
      </c>
      <c r="T596">
        <f>VLOOKUP($D596,metadata!$B$2:$S$451,17,FALSE)</f>
        <v>14.1</v>
      </c>
      <c r="U596" t="str">
        <f>VLOOKUP($D596,metadata!$B$2:$S$451,18,FALSE)</f>
        <v/>
      </c>
      <c r="V596">
        <f>VLOOKUP($D596,metadata!$B$2:$Z$451,19,FALSE)</f>
        <v>770</v>
      </c>
      <c r="W596" t="str">
        <f>VLOOKUP($D596,metadata!$B$2:$Z$451,20,FALSE)</f>
        <v>global average</v>
      </c>
      <c r="X596" t="str">
        <f>VLOOKUP($D596,metadata!$B$2:$Z$451,21,FALSE)</f>
        <v/>
      </c>
      <c r="Y596">
        <f>VLOOKUP($D596,metadata!$B$2:$Z$451,22,FALSE)</f>
        <v>9</v>
      </c>
      <c r="Z596" t="str">
        <f>VLOOKUP($D596,metadata!$B$2:$Z$451,23,FALSE)</f>
        <v/>
      </c>
      <c r="AA596" t="str">
        <f>VLOOKUP($D596,metadata!$B$2:$Z$451,24,FALSE)</f>
        <v>pupal</v>
      </c>
      <c r="AB596" t="str">
        <f>VLOOKUP($D596,metadata!$B$2:$Z$451,25,FALSE)</f>
        <v/>
      </c>
      <c r="AC596">
        <v>14.239353891336201</v>
      </c>
      <c r="AD596">
        <v>92.691029900332197</v>
      </c>
      <c r="AF596" t="str">
        <f t="shared" si="19"/>
        <v>NA</v>
      </c>
    </row>
    <row r="597" spans="3:32" x14ac:dyDescent="0.3">
      <c r="C597">
        <v>596</v>
      </c>
      <c r="D597" s="4" t="str">
        <f t="shared" si="18"/>
        <v>9-SO</v>
      </c>
      <c r="E597" t="str">
        <f>VLOOKUP($D597,metadata!$B$2:$S$451,2,FALSE)</f>
        <v>Gomi, T; Takeda, M</v>
      </c>
      <c r="F597" t="str">
        <f>VLOOKUP($D597,metadata!$B$2:$S$451,3,FALSE)</f>
        <v>Changes in life-history traits in the Fall Webworm within half a century of introduction to Japan</v>
      </c>
      <c r="G597" t="str">
        <f>VLOOKUP($D597,metadata!$B$2:$S$451,4,FALSE)</f>
        <v>10.2307/2390287</v>
      </c>
      <c r="H597" t="str">
        <f>VLOOKUP($D597,metadata!$B$2:$S$451,5,FALSE)</f>
        <v>y</v>
      </c>
      <c r="I597" t="str">
        <f>VLOOKUP($D597,metadata!$B$2:$S$451,6,FALSE)</f>
        <v>a</v>
      </c>
      <c r="J597" t="str">
        <f>VLOOKUP($D597,metadata!$B$2:$S$451,7,FALSE)</f>
        <v>i</v>
      </c>
      <c r="K597">
        <f>VLOOKUP($D597,metadata!$B$2:$S$451,8,FALSE)</f>
        <v>7</v>
      </c>
      <c r="L597">
        <f>VLOOKUP($D597,metadata!$B$2:$S$451,9,FALSE)</f>
        <v>3</v>
      </c>
      <c r="M597" t="str">
        <f>VLOOKUP($D597,metadata!$B$2:$S$451,10,FALSE)</f>
        <v/>
      </c>
      <c r="N597" t="str">
        <f>VLOOKUP($D597,metadata!$B$2:$S$451,11,FALSE)</f>
        <v>Hyphantria cunea</v>
      </c>
      <c r="O597" t="str">
        <f>VLOOKUP($D597,metadata!$B$2:$S$451,12,FALSE)</f>
        <v>lepidoptera</v>
      </c>
      <c r="P597" t="str">
        <f>VLOOKUP($D597,metadata!$B$2:$S$451,13,FALSE)</f>
        <v>SO</v>
      </c>
      <c r="Q597">
        <f>VLOOKUP($D597,metadata!$B$2:$S$451,14,FALSE)</f>
        <v>35</v>
      </c>
      <c r="R597">
        <f>VLOOKUP($D597,metadata!$B$2:$S$451,15,FALSE)</f>
        <v>138.4</v>
      </c>
      <c r="S597">
        <f>VLOOKUP($D597,metadata!$B$2:$S$451,16,FALSE)</f>
        <v>0.01</v>
      </c>
      <c r="T597">
        <f>VLOOKUP($D597,metadata!$B$2:$S$451,17,FALSE)</f>
        <v>14.1</v>
      </c>
      <c r="U597" t="str">
        <f>VLOOKUP($D597,metadata!$B$2:$S$451,18,FALSE)</f>
        <v/>
      </c>
      <c r="V597">
        <f>VLOOKUP($D597,metadata!$B$2:$Z$451,19,FALSE)</f>
        <v>770</v>
      </c>
      <c r="W597" t="str">
        <f>VLOOKUP($D597,metadata!$B$2:$Z$451,20,FALSE)</f>
        <v>global average</v>
      </c>
      <c r="X597" t="str">
        <f>VLOOKUP($D597,metadata!$B$2:$Z$451,21,FALSE)</f>
        <v/>
      </c>
      <c r="Y597">
        <f>VLOOKUP($D597,metadata!$B$2:$Z$451,22,FALSE)</f>
        <v>9</v>
      </c>
      <c r="Z597" t="str">
        <f>VLOOKUP($D597,metadata!$B$2:$Z$451,23,FALSE)</f>
        <v/>
      </c>
      <c r="AA597" t="str">
        <f>VLOOKUP($D597,metadata!$B$2:$Z$451,24,FALSE)</f>
        <v>pupal</v>
      </c>
      <c r="AB597" t="str">
        <f>VLOOKUP($D597,metadata!$B$2:$Z$451,25,FALSE)</f>
        <v/>
      </c>
      <c r="AC597">
        <v>14.499265785609399</v>
      </c>
      <c r="AD597">
        <v>22.425249169435201</v>
      </c>
      <c r="AF597" t="str">
        <f t="shared" si="19"/>
        <v>NA</v>
      </c>
    </row>
    <row r="598" spans="3:32" x14ac:dyDescent="0.3">
      <c r="C598">
        <v>597</v>
      </c>
      <c r="D598" s="4" t="str">
        <f t="shared" si="18"/>
        <v>9-SO</v>
      </c>
      <c r="E598" t="str">
        <f>VLOOKUP($D598,metadata!$B$2:$S$451,2,FALSE)</f>
        <v>Gomi, T; Takeda, M</v>
      </c>
      <c r="F598" t="str">
        <f>VLOOKUP($D598,metadata!$B$2:$S$451,3,FALSE)</f>
        <v>Changes in life-history traits in the Fall Webworm within half a century of introduction to Japan</v>
      </c>
      <c r="G598" t="str">
        <f>VLOOKUP($D598,metadata!$B$2:$S$451,4,FALSE)</f>
        <v>10.2307/2390287</v>
      </c>
      <c r="H598" t="str">
        <f>VLOOKUP($D598,metadata!$B$2:$S$451,5,FALSE)</f>
        <v>y</v>
      </c>
      <c r="I598" t="str">
        <f>VLOOKUP($D598,metadata!$B$2:$S$451,6,FALSE)</f>
        <v>a</v>
      </c>
      <c r="J598" t="str">
        <f>VLOOKUP($D598,metadata!$B$2:$S$451,7,FALSE)</f>
        <v>i</v>
      </c>
      <c r="K598">
        <f>VLOOKUP($D598,metadata!$B$2:$S$451,8,FALSE)</f>
        <v>7</v>
      </c>
      <c r="L598">
        <f>VLOOKUP($D598,metadata!$B$2:$S$451,9,FALSE)</f>
        <v>3</v>
      </c>
      <c r="M598" t="str">
        <f>VLOOKUP($D598,metadata!$B$2:$S$451,10,FALSE)</f>
        <v/>
      </c>
      <c r="N598" t="str">
        <f>VLOOKUP($D598,metadata!$B$2:$S$451,11,FALSE)</f>
        <v>Hyphantria cunea</v>
      </c>
      <c r="O598" t="str">
        <f>VLOOKUP($D598,metadata!$B$2:$S$451,12,FALSE)</f>
        <v>lepidoptera</v>
      </c>
      <c r="P598" t="str">
        <f>VLOOKUP($D598,metadata!$B$2:$S$451,13,FALSE)</f>
        <v>SO</v>
      </c>
      <c r="Q598">
        <f>VLOOKUP($D598,metadata!$B$2:$S$451,14,FALSE)</f>
        <v>35</v>
      </c>
      <c r="R598">
        <f>VLOOKUP($D598,metadata!$B$2:$S$451,15,FALSE)</f>
        <v>138.4</v>
      </c>
      <c r="S598">
        <f>VLOOKUP($D598,metadata!$B$2:$S$451,16,FALSE)</f>
        <v>0.01</v>
      </c>
      <c r="T598">
        <f>VLOOKUP($D598,metadata!$B$2:$S$451,17,FALSE)</f>
        <v>14.1</v>
      </c>
      <c r="U598" t="str">
        <f>VLOOKUP($D598,metadata!$B$2:$S$451,18,FALSE)</f>
        <v/>
      </c>
      <c r="V598">
        <f>VLOOKUP($D598,metadata!$B$2:$Z$451,19,FALSE)</f>
        <v>770</v>
      </c>
      <c r="W598" t="str">
        <f>VLOOKUP($D598,metadata!$B$2:$Z$451,20,FALSE)</f>
        <v>global average</v>
      </c>
      <c r="X598" t="str">
        <f>VLOOKUP($D598,metadata!$B$2:$Z$451,21,FALSE)</f>
        <v/>
      </c>
      <c r="Y598">
        <f>VLOOKUP($D598,metadata!$B$2:$Z$451,22,FALSE)</f>
        <v>9</v>
      </c>
      <c r="Z598" t="str">
        <f>VLOOKUP($D598,metadata!$B$2:$Z$451,23,FALSE)</f>
        <v/>
      </c>
      <c r="AA598" t="str">
        <f>VLOOKUP($D598,metadata!$B$2:$Z$451,24,FALSE)</f>
        <v>pupal</v>
      </c>
      <c r="AB598" t="str">
        <f>VLOOKUP($D598,metadata!$B$2:$Z$451,25,FALSE)</f>
        <v/>
      </c>
      <c r="AC598">
        <v>14.773861967694501</v>
      </c>
      <c r="AD598">
        <v>0</v>
      </c>
      <c r="AF598" t="str">
        <f t="shared" si="19"/>
        <v>NA</v>
      </c>
    </row>
    <row r="599" spans="3:32" x14ac:dyDescent="0.3">
      <c r="C599">
        <v>598</v>
      </c>
      <c r="D599" s="4" t="str">
        <f t="shared" si="18"/>
        <v>10-SD</v>
      </c>
      <c r="E599" t="str">
        <f>VLOOKUP($D599,metadata!$B$2:$S$451,2,FALSE)</f>
        <v>GOMI, T; TAKEDA, M</v>
      </c>
      <c r="F599" t="str">
        <f>VLOOKUP($D599,metadata!$B$2:$S$451,3,FALSE)</f>
        <v>GEOGRAPHIC-VARIATION IN PHOTOPERIODIC RESPONSES IN AN INTRODUCED INSECT, HYPHANTRIA-CUNEA DRURY (LEPIDOPTERA, ARCTIIDAE) IN JAPAN</v>
      </c>
      <c r="G599" t="str">
        <f>VLOOKUP($D599,metadata!$B$2:$S$451,4,FALSE)</f>
        <v>10.1303/aez.26.357</v>
      </c>
      <c r="H599" t="str">
        <f>VLOOKUP($D599,metadata!$B$2:$S$451,5,FALSE)</f>
        <v>y</v>
      </c>
      <c r="I599" t="str">
        <f>VLOOKUP($D599,metadata!$B$2:$S$451,6,FALSE)</f>
        <v>a</v>
      </c>
      <c r="J599" t="str">
        <f>VLOOKUP($D599,metadata!$B$2:$S$451,7,FALSE)</f>
        <v>i</v>
      </c>
      <c r="K599">
        <f>VLOOKUP($D599,metadata!$B$2:$S$451,8,FALSE)</f>
        <v>6</v>
      </c>
      <c r="L599">
        <f>VLOOKUP($D599,metadata!$B$2:$S$451,9,FALSE)</f>
        <v>3</v>
      </c>
      <c r="M599" t="str">
        <f>VLOOKUP($D599,metadata!$B$2:$S$451,10,FALSE)</f>
        <v/>
      </c>
      <c r="N599" t="str">
        <f>VLOOKUP($D599,metadata!$B$2:$S$451,11,FALSE)</f>
        <v>Hyphantria cunea</v>
      </c>
      <c r="O599" t="str">
        <f>VLOOKUP($D599,metadata!$B$2:$S$451,12,FALSE)</f>
        <v>lepidoptera</v>
      </c>
      <c r="P599" t="str">
        <f>VLOOKUP($D599,metadata!$B$2:$S$451,13,FALSE)</f>
        <v>SD</v>
      </c>
      <c r="Q599">
        <f>VLOOKUP($D599,metadata!$B$2:$S$451,14,FALSE)</f>
        <v>38.266666666666666</v>
      </c>
      <c r="R599">
        <f>VLOOKUP($D599,metadata!$B$2:$S$451,15,FALSE)</f>
        <v>140.9</v>
      </c>
      <c r="S599">
        <f>VLOOKUP($D599,metadata!$B$2:$S$451,16,FALSE)</f>
        <v>0.01</v>
      </c>
      <c r="T599">
        <f>VLOOKUP($D599,metadata!$B$2:$S$451,17,FALSE)</f>
        <v>38.9</v>
      </c>
      <c r="U599" t="str">
        <f>VLOOKUP($D599,metadata!$B$2:$S$451,18,FALSE)</f>
        <v/>
      </c>
      <c r="V599">
        <f>VLOOKUP($D599,metadata!$B$2:$Z$451,19,FALSE)</f>
        <v>179.5</v>
      </c>
      <c r="W599" t="str">
        <f>VLOOKUP($D599,metadata!$B$2:$Z$451,20,FALSE)</f>
        <v>acc</v>
      </c>
      <c r="X599" t="str">
        <f>VLOOKUP($D599,metadata!$B$2:$Z$451,21,FALSE)</f>
        <v/>
      </c>
      <c r="Y599">
        <f>VLOOKUP($D599,metadata!$B$2:$Z$451,22,FALSE)</f>
        <v>10</v>
      </c>
      <c r="Z599" t="str">
        <f>VLOOKUP($D599,metadata!$B$2:$Z$451,23,FALSE)</f>
        <v/>
      </c>
      <c r="AA599" t="str">
        <f>VLOOKUP($D599,metadata!$B$2:$Z$451,24,FALSE)</f>
        <v>pupal</v>
      </c>
      <c r="AB599" t="str">
        <f>VLOOKUP($D599,metadata!$B$2:$Z$451,25,FALSE)</f>
        <v/>
      </c>
      <c r="AC599">
        <v>13.995275699162001</v>
      </c>
      <c r="AD599">
        <v>99.646539535846003</v>
      </c>
      <c r="AE599">
        <v>99</v>
      </c>
      <c r="AF599">
        <f t="shared" si="19"/>
        <v>99</v>
      </c>
    </row>
    <row r="600" spans="3:32" x14ac:dyDescent="0.3">
      <c r="C600">
        <v>599</v>
      </c>
      <c r="D600" s="4" t="str">
        <f t="shared" si="18"/>
        <v>10-SD</v>
      </c>
      <c r="E600" t="str">
        <f>VLOOKUP($D600,metadata!$B$2:$S$451,2,FALSE)</f>
        <v>GOMI, T; TAKEDA, M</v>
      </c>
      <c r="F600" t="str">
        <f>VLOOKUP($D600,metadata!$B$2:$S$451,3,FALSE)</f>
        <v>GEOGRAPHIC-VARIATION IN PHOTOPERIODIC RESPONSES IN AN INTRODUCED INSECT, HYPHANTRIA-CUNEA DRURY (LEPIDOPTERA, ARCTIIDAE) IN JAPAN</v>
      </c>
      <c r="G600" t="str">
        <f>VLOOKUP($D600,metadata!$B$2:$S$451,4,FALSE)</f>
        <v>10.1303/aez.26.357</v>
      </c>
      <c r="H600" t="str">
        <f>VLOOKUP($D600,metadata!$B$2:$S$451,5,FALSE)</f>
        <v>y</v>
      </c>
      <c r="I600" t="str">
        <f>VLOOKUP($D600,metadata!$B$2:$S$451,6,FALSE)</f>
        <v>a</v>
      </c>
      <c r="J600" t="str">
        <f>VLOOKUP($D600,metadata!$B$2:$S$451,7,FALSE)</f>
        <v>i</v>
      </c>
      <c r="K600">
        <f>VLOOKUP($D600,metadata!$B$2:$S$451,8,FALSE)</f>
        <v>6</v>
      </c>
      <c r="L600">
        <f>VLOOKUP($D600,metadata!$B$2:$S$451,9,FALSE)</f>
        <v>3</v>
      </c>
      <c r="M600" t="str">
        <f>VLOOKUP($D600,metadata!$B$2:$S$451,10,FALSE)</f>
        <v/>
      </c>
      <c r="N600" t="str">
        <f>VLOOKUP($D600,metadata!$B$2:$S$451,11,FALSE)</f>
        <v>Hyphantria cunea</v>
      </c>
      <c r="O600" t="str">
        <f>VLOOKUP($D600,metadata!$B$2:$S$451,12,FALSE)</f>
        <v>lepidoptera</v>
      </c>
      <c r="P600" t="str">
        <f>VLOOKUP($D600,metadata!$B$2:$S$451,13,FALSE)</f>
        <v>SD</v>
      </c>
      <c r="Q600">
        <f>VLOOKUP($D600,metadata!$B$2:$S$451,14,FALSE)</f>
        <v>38.266666666666666</v>
      </c>
      <c r="R600">
        <f>VLOOKUP($D600,metadata!$B$2:$S$451,15,FALSE)</f>
        <v>140.9</v>
      </c>
      <c r="S600">
        <f>VLOOKUP($D600,metadata!$B$2:$S$451,16,FALSE)</f>
        <v>0.01</v>
      </c>
      <c r="T600">
        <f>VLOOKUP($D600,metadata!$B$2:$S$451,17,FALSE)</f>
        <v>38.9</v>
      </c>
      <c r="U600" t="str">
        <f>VLOOKUP($D600,metadata!$B$2:$S$451,18,FALSE)</f>
        <v/>
      </c>
      <c r="V600">
        <f>VLOOKUP($D600,metadata!$B$2:$Z$451,19,FALSE)</f>
        <v>179.5</v>
      </c>
      <c r="W600" t="str">
        <f>VLOOKUP($D600,metadata!$B$2:$Z$451,20,FALSE)</f>
        <v>acc</v>
      </c>
      <c r="X600" t="str">
        <f>VLOOKUP($D600,metadata!$B$2:$Z$451,21,FALSE)</f>
        <v/>
      </c>
      <c r="Y600">
        <f>VLOOKUP($D600,metadata!$B$2:$Z$451,22,FALSE)</f>
        <v>10</v>
      </c>
      <c r="Z600" t="str">
        <f>VLOOKUP($D600,metadata!$B$2:$Z$451,23,FALSE)</f>
        <v/>
      </c>
      <c r="AA600" t="str">
        <f>VLOOKUP($D600,metadata!$B$2:$Z$451,24,FALSE)</f>
        <v>pupal</v>
      </c>
      <c r="AB600" t="str">
        <f>VLOOKUP($D600,metadata!$B$2:$Z$451,25,FALSE)</f>
        <v/>
      </c>
      <c r="AC600">
        <v>14.4900168971343</v>
      </c>
      <c r="AD600">
        <v>85.006379530328601</v>
      </c>
      <c r="AE600">
        <f>64+12</f>
        <v>76</v>
      </c>
      <c r="AF600">
        <f t="shared" si="19"/>
        <v>76</v>
      </c>
    </row>
    <row r="601" spans="3:32" x14ac:dyDescent="0.3">
      <c r="C601">
        <v>600</v>
      </c>
      <c r="D601" s="4" t="str">
        <f t="shared" si="18"/>
        <v>10-SD</v>
      </c>
      <c r="E601" t="str">
        <f>VLOOKUP($D601,metadata!$B$2:$S$451,2,FALSE)</f>
        <v>GOMI, T; TAKEDA, M</v>
      </c>
      <c r="F601" t="str">
        <f>VLOOKUP($D601,metadata!$B$2:$S$451,3,FALSE)</f>
        <v>GEOGRAPHIC-VARIATION IN PHOTOPERIODIC RESPONSES IN AN INTRODUCED INSECT, HYPHANTRIA-CUNEA DRURY (LEPIDOPTERA, ARCTIIDAE) IN JAPAN</v>
      </c>
      <c r="G601" t="str">
        <f>VLOOKUP($D601,metadata!$B$2:$S$451,4,FALSE)</f>
        <v>10.1303/aez.26.357</v>
      </c>
      <c r="H601" t="str">
        <f>VLOOKUP($D601,metadata!$B$2:$S$451,5,FALSE)</f>
        <v>y</v>
      </c>
      <c r="I601" t="str">
        <f>VLOOKUP($D601,metadata!$B$2:$S$451,6,FALSE)</f>
        <v>a</v>
      </c>
      <c r="J601" t="str">
        <f>VLOOKUP($D601,metadata!$B$2:$S$451,7,FALSE)</f>
        <v>i</v>
      </c>
      <c r="K601">
        <f>VLOOKUP($D601,metadata!$B$2:$S$451,8,FALSE)</f>
        <v>6</v>
      </c>
      <c r="L601">
        <f>VLOOKUP($D601,metadata!$B$2:$S$451,9,FALSE)</f>
        <v>3</v>
      </c>
      <c r="M601" t="str">
        <f>VLOOKUP($D601,metadata!$B$2:$S$451,10,FALSE)</f>
        <v/>
      </c>
      <c r="N601" t="str">
        <f>VLOOKUP($D601,metadata!$B$2:$S$451,11,FALSE)</f>
        <v>Hyphantria cunea</v>
      </c>
      <c r="O601" t="str">
        <f>VLOOKUP($D601,metadata!$B$2:$S$451,12,FALSE)</f>
        <v>lepidoptera</v>
      </c>
      <c r="P601" t="str">
        <f>VLOOKUP($D601,metadata!$B$2:$S$451,13,FALSE)</f>
        <v>SD</v>
      </c>
      <c r="Q601">
        <f>VLOOKUP($D601,metadata!$B$2:$S$451,14,FALSE)</f>
        <v>38.266666666666666</v>
      </c>
      <c r="R601">
        <f>VLOOKUP($D601,metadata!$B$2:$S$451,15,FALSE)</f>
        <v>140.9</v>
      </c>
      <c r="S601">
        <f>VLOOKUP($D601,metadata!$B$2:$S$451,16,FALSE)</f>
        <v>0.01</v>
      </c>
      <c r="T601">
        <f>VLOOKUP($D601,metadata!$B$2:$S$451,17,FALSE)</f>
        <v>38.9</v>
      </c>
      <c r="U601" t="str">
        <f>VLOOKUP($D601,metadata!$B$2:$S$451,18,FALSE)</f>
        <v/>
      </c>
      <c r="V601">
        <f>VLOOKUP($D601,metadata!$B$2:$Z$451,19,FALSE)</f>
        <v>179.5</v>
      </c>
      <c r="W601" t="str">
        <f>VLOOKUP($D601,metadata!$B$2:$Z$451,20,FALSE)</f>
        <v>acc</v>
      </c>
      <c r="X601" t="str">
        <f>VLOOKUP($D601,metadata!$B$2:$Z$451,21,FALSE)</f>
        <v/>
      </c>
      <c r="Y601">
        <f>VLOOKUP($D601,metadata!$B$2:$Z$451,22,FALSE)</f>
        <v>10</v>
      </c>
      <c r="Z601" t="str">
        <f>VLOOKUP($D601,metadata!$B$2:$Z$451,23,FALSE)</f>
        <v/>
      </c>
      <c r="AA601" t="str">
        <f>VLOOKUP($D601,metadata!$B$2:$Z$451,24,FALSE)</f>
        <v>pupal</v>
      </c>
      <c r="AB601" t="str">
        <f>VLOOKUP($D601,metadata!$B$2:$Z$451,25,FALSE)</f>
        <v/>
      </c>
      <c r="AC601">
        <v>14.9998275802613</v>
      </c>
      <c r="AD601">
        <v>0.67933377012999996</v>
      </c>
      <c r="AE601">
        <v>347</v>
      </c>
      <c r="AF601">
        <f t="shared" si="19"/>
        <v>347</v>
      </c>
    </row>
    <row r="602" spans="3:32" x14ac:dyDescent="0.3">
      <c r="C602">
        <v>601</v>
      </c>
      <c r="D602" s="4" t="str">
        <f t="shared" si="18"/>
        <v>10-NG</v>
      </c>
      <c r="E602" t="str">
        <f>VLOOKUP($D602,metadata!$B$2:$S$451,2,FALSE)</f>
        <v>GOMI, T; TAKEDA, M</v>
      </c>
      <c r="F602" t="str">
        <f>VLOOKUP($D602,metadata!$B$2:$S$451,3,FALSE)</f>
        <v>GEOGRAPHIC-VARIATION IN PHOTOPERIODIC RESPONSES IN AN INTRODUCED INSECT, HYPHANTRIA-CUNEA DRURY (LEPIDOPTERA, ARCTIIDAE) IN JAPAN</v>
      </c>
      <c r="G602" t="str">
        <f>VLOOKUP($D602,metadata!$B$2:$S$451,4,FALSE)</f>
        <v>10.1303/aez.26.357</v>
      </c>
      <c r="H602" t="str">
        <f>VLOOKUP($D602,metadata!$B$2:$S$451,5,FALSE)</f>
        <v>y</v>
      </c>
      <c r="I602" t="str">
        <f>VLOOKUP($D602,metadata!$B$2:$S$451,6,FALSE)</f>
        <v>a</v>
      </c>
      <c r="J602" t="str">
        <f>VLOOKUP($D602,metadata!$B$2:$S$451,7,FALSE)</f>
        <v>i</v>
      </c>
      <c r="K602">
        <f>VLOOKUP($D602,metadata!$B$2:$S$451,8,FALSE)</f>
        <v>6</v>
      </c>
      <c r="L602">
        <f>VLOOKUP($D602,metadata!$B$2:$S$451,9,FALSE)</f>
        <v>3</v>
      </c>
      <c r="M602" t="str">
        <f>VLOOKUP($D602,metadata!$B$2:$S$451,10,FALSE)</f>
        <v/>
      </c>
      <c r="N602" t="str">
        <f>VLOOKUP($D602,metadata!$B$2:$S$451,11,FALSE)</f>
        <v>Hyphantria cunea</v>
      </c>
      <c r="O602" t="str">
        <f>VLOOKUP($D602,metadata!$B$2:$S$451,12,FALSE)</f>
        <v>lepidoptera</v>
      </c>
      <c r="P602" t="str">
        <f>VLOOKUP($D602,metadata!$B$2:$S$451,13,FALSE)</f>
        <v>NG</v>
      </c>
      <c r="Q602">
        <f>VLOOKUP($D602,metadata!$B$2:$S$451,14,FALSE)</f>
        <v>37.916666666666664</v>
      </c>
      <c r="R602">
        <f>VLOOKUP($D602,metadata!$B$2:$S$451,15,FALSE)</f>
        <v>139.05000000000001</v>
      </c>
      <c r="S602">
        <f>VLOOKUP($D602,metadata!$B$2:$S$451,16,FALSE)</f>
        <v>0.01</v>
      </c>
      <c r="T602">
        <f>VLOOKUP($D602,metadata!$B$2:$S$451,17,FALSE)</f>
        <v>1.9</v>
      </c>
      <c r="U602" t="str">
        <f>VLOOKUP($D602,metadata!$B$2:$S$451,18,FALSE)</f>
        <v/>
      </c>
      <c r="V602">
        <f>VLOOKUP($D602,metadata!$B$2:$Z$451,19,FALSE)</f>
        <v>289</v>
      </c>
      <c r="W602" t="str">
        <f>VLOOKUP($D602,metadata!$B$2:$Z$451,20,FALSE)</f>
        <v>acc</v>
      </c>
      <c r="X602" t="str">
        <f>VLOOKUP($D602,metadata!$B$2:$Z$451,21,FALSE)</f>
        <v/>
      </c>
      <c r="Y602">
        <f>VLOOKUP($D602,metadata!$B$2:$Z$451,22,FALSE)</f>
        <v>10</v>
      </c>
      <c r="Z602" t="str">
        <f>VLOOKUP($D602,metadata!$B$2:$Z$451,23,FALSE)</f>
        <v/>
      </c>
      <c r="AA602" t="str">
        <f>VLOOKUP($D602,metadata!$B$2:$Z$451,24,FALSE)</f>
        <v>pupal</v>
      </c>
      <c r="AB602" t="str">
        <f>VLOOKUP($D602,metadata!$B$2:$Z$451,25,FALSE)</f>
        <v/>
      </c>
      <c r="AC602">
        <v>14.000311980033199</v>
      </c>
      <c r="AD602">
        <v>99.660288408208501</v>
      </c>
      <c r="AE602">
        <v>301</v>
      </c>
      <c r="AF602">
        <f t="shared" si="19"/>
        <v>301</v>
      </c>
    </row>
    <row r="603" spans="3:32" x14ac:dyDescent="0.3">
      <c r="C603">
        <v>602</v>
      </c>
      <c r="D603" s="4" t="str">
        <f t="shared" si="18"/>
        <v>10-NG</v>
      </c>
      <c r="E603" t="str">
        <f>VLOOKUP($D603,metadata!$B$2:$S$451,2,FALSE)</f>
        <v>GOMI, T; TAKEDA, M</v>
      </c>
      <c r="F603" t="str">
        <f>VLOOKUP($D603,metadata!$B$2:$S$451,3,FALSE)</f>
        <v>GEOGRAPHIC-VARIATION IN PHOTOPERIODIC RESPONSES IN AN INTRODUCED INSECT, HYPHANTRIA-CUNEA DRURY (LEPIDOPTERA, ARCTIIDAE) IN JAPAN</v>
      </c>
      <c r="G603" t="str">
        <f>VLOOKUP($D603,metadata!$B$2:$S$451,4,FALSE)</f>
        <v>10.1303/aez.26.357</v>
      </c>
      <c r="H603" t="str">
        <f>VLOOKUP($D603,metadata!$B$2:$S$451,5,FALSE)</f>
        <v>y</v>
      </c>
      <c r="I603" t="str">
        <f>VLOOKUP($D603,metadata!$B$2:$S$451,6,FALSE)</f>
        <v>a</v>
      </c>
      <c r="J603" t="str">
        <f>VLOOKUP($D603,metadata!$B$2:$S$451,7,FALSE)</f>
        <v>i</v>
      </c>
      <c r="K603">
        <f>VLOOKUP($D603,metadata!$B$2:$S$451,8,FALSE)</f>
        <v>6</v>
      </c>
      <c r="L603">
        <f>VLOOKUP($D603,metadata!$B$2:$S$451,9,FALSE)</f>
        <v>3</v>
      </c>
      <c r="M603" t="str">
        <f>VLOOKUP($D603,metadata!$B$2:$S$451,10,FALSE)</f>
        <v/>
      </c>
      <c r="N603" t="str">
        <f>VLOOKUP($D603,metadata!$B$2:$S$451,11,FALSE)</f>
        <v>Hyphantria cunea</v>
      </c>
      <c r="O603" t="str">
        <f>VLOOKUP($D603,metadata!$B$2:$S$451,12,FALSE)</f>
        <v>lepidoptera</v>
      </c>
      <c r="P603" t="str">
        <f>VLOOKUP($D603,metadata!$B$2:$S$451,13,FALSE)</f>
        <v>NG</v>
      </c>
      <c r="Q603">
        <f>VLOOKUP($D603,metadata!$B$2:$S$451,14,FALSE)</f>
        <v>37.916666666666664</v>
      </c>
      <c r="R603">
        <f>VLOOKUP($D603,metadata!$B$2:$S$451,15,FALSE)</f>
        <v>139.05000000000001</v>
      </c>
      <c r="S603">
        <f>VLOOKUP($D603,metadata!$B$2:$S$451,16,FALSE)</f>
        <v>0.01</v>
      </c>
      <c r="T603">
        <f>VLOOKUP($D603,metadata!$B$2:$S$451,17,FALSE)</f>
        <v>1.9</v>
      </c>
      <c r="U603" t="str">
        <f>VLOOKUP($D603,metadata!$B$2:$S$451,18,FALSE)</f>
        <v/>
      </c>
      <c r="V603">
        <f>VLOOKUP($D603,metadata!$B$2:$Z$451,19,FALSE)</f>
        <v>289</v>
      </c>
      <c r="W603" t="str">
        <f>VLOOKUP($D603,metadata!$B$2:$Z$451,20,FALSE)</f>
        <v>acc</v>
      </c>
      <c r="X603" t="str">
        <f>VLOOKUP($D603,metadata!$B$2:$Z$451,21,FALSE)</f>
        <v/>
      </c>
      <c r="Y603">
        <f>VLOOKUP($D603,metadata!$B$2:$Z$451,22,FALSE)</f>
        <v>10</v>
      </c>
      <c r="Z603" t="str">
        <f>VLOOKUP($D603,metadata!$B$2:$Z$451,23,FALSE)</f>
        <v/>
      </c>
      <c r="AA603" t="str">
        <f>VLOOKUP($D603,metadata!$B$2:$Z$451,24,FALSE)</f>
        <v>pupal</v>
      </c>
      <c r="AB603" t="str">
        <f>VLOOKUP($D603,metadata!$B$2:$Z$451,25,FALSE)</f>
        <v/>
      </c>
      <c r="AC603">
        <v>14.4972961730449</v>
      </c>
      <c r="AD603">
        <v>84.005823627287796</v>
      </c>
      <c r="AE603">
        <f>59+12</f>
        <v>71</v>
      </c>
      <c r="AF603">
        <f t="shared" si="19"/>
        <v>71</v>
      </c>
    </row>
    <row r="604" spans="3:32" x14ac:dyDescent="0.3">
      <c r="C604">
        <v>603</v>
      </c>
      <c r="D604" s="4" t="str">
        <f t="shared" si="18"/>
        <v>10-NG</v>
      </c>
      <c r="E604" t="str">
        <f>VLOOKUP($D604,metadata!$B$2:$S$451,2,FALSE)</f>
        <v>GOMI, T; TAKEDA, M</v>
      </c>
      <c r="F604" t="str">
        <f>VLOOKUP($D604,metadata!$B$2:$S$451,3,FALSE)</f>
        <v>GEOGRAPHIC-VARIATION IN PHOTOPERIODIC RESPONSES IN AN INTRODUCED INSECT, HYPHANTRIA-CUNEA DRURY (LEPIDOPTERA, ARCTIIDAE) IN JAPAN</v>
      </c>
      <c r="G604" t="str">
        <f>VLOOKUP($D604,metadata!$B$2:$S$451,4,FALSE)</f>
        <v>10.1303/aez.26.357</v>
      </c>
      <c r="H604" t="str">
        <f>VLOOKUP($D604,metadata!$B$2:$S$451,5,FALSE)</f>
        <v>y</v>
      </c>
      <c r="I604" t="str">
        <f>VLOOKUP($D604,metadata!$B$2:$S$451,6,FALSE)</f>
        <v>a</v>
      </c>
      <c r="J604" t="str">
        <f>VLOOKUP($D604,metadata!$B$2:$S$451,7,FALSE)</f>
        <v>i</v>
      </c>
      <c r="K604">
        <f>VLOOKUP($D604,metadata!$B$2:$S$451,8,FALSE)</f>
        <v>6</v>
      </c>
      <c r="L604">
        <f>VLOOKUP($D604,metadata!$B$2:$S$451,9,FALSE)</f>
        <v>3</v>
      </c>
      <c r="M604" t="str">
        <f>VLOOKUP($D604,metadata!$B$2:$S$451,10,FALSE)</f>
        <v/>
      </c>
      <c r="N604" t="str">
        <f>VLOOKUP($D604,metadata!$B$2:$S$451,11,FALSE)</f>
        <v>Hyphantria cunea</v>
      </c>
      <c r="O604" t="str">
        <f>VLOOKUP($D604,metadata!$B$2:$S$451,12,FALSE)</f>
        <v>lepidoptera</v>
      </c>
      <c r="P604" t="str">
        <f>VLOOKUP($D604,metadata!$B$2:$S$451,13,FALSE)</f>
        <v>NG</v>
      </c>
      <c r="Q604">
        <f>VLOOKUP($D604,metadata!$B$2:$S$451,14,FALSE)</f>
        <v>37.916666666666664</v>
      </c>
      <c r="R604">
        <f>VLOOKUP($D604,metadata!$B$2:$S$451,15,FALSE)</f>
        <v>139.05000000000001</v>
      </c>
      <c r="S604">
        <f>VLOOKUP($D604,metadata!$B$2:$S$451,16,FALSE)</f>
        <v>0.01</v>
      </c>
      <c r="T604">
        <f>VLOOKUP($D604,metadata!$B$2:$S$451,17,FALSE)</f>
        <v>1.9</v>
      </c>
      <c r="U604" t="str">
        <f>VLOOKUP($D604,metadata!$B$2:$S$451,18,FALSE)</f>
        <v/>
      </c>
      <c r="V604">
        <f>VLOOKUP($D604,metadata!$B$2:$Z$451,19,FALSE)</f>
        <v>289</v>
      </c>
      <c r="W604" t="str">
        <f>VLOOKUP($D604,metadata!$B$2:$Z$451,20,FALSE)</f>
        <v>acc</v>
      </c>
      <c r="X604" t="str">
        <f>VLOOKUP($D604,metadata!$B$2:$Z$451,21,FALSE)</f>
        <v/>
      </c>
      <c r="Y604">
        <f>VLOOKUP($D604,metadata!$B$2:$Z$451,22,FALSE)</f>
        <v>10</v>
      </c>
      <c r="Z604" t="str">
        <f>VLOOKUP($D604,metadata!$B$2:$Z$451,23,FALSE)</f>
        <v/>
      </c>
      <c r="AA604" t="str">
        <f>VLOOKUP($D604,metadata!$B$2:$Z$451,24,FALSE)</f>
        <v>pupal</v>
      </c>
      <c r="AB604" t="str">
        <f>VLOOKUP($D604,metadata!$B$2:$Z$451,25,FALSE)</f>
        <v/>
      </c>
      <c r="AC604">
        <v>15.0052516638935</v>
      </c>
      <c r="AD604">
        <v>1.3865779256789701E-2</v>
      </c>
      <c r="AE604">
        <v>268</v>
      </c>
      <c r="AF604">
        <f t="shared" si="19"/>
        <v>268</v>
      </c>
    </row>
    <row r="605" spans="3:32" x14ac:dyDescent="0.3">
      <c r="C605">
        <v>604</v>
      </c>
      <c r="D605" s="4" t="str">
        <f t="shared" si="18"/>
        <v>10-FS</v>
      </c>
      <c r="E605" t="str">
        <f>VLOOKUP($D605,metadata!$B$2:$S$451,2,FALSE)</f>
        <v>GOMI, T; TAKEDA, M</v>
      </c>
      <c r="F605" t="str">
        <f>VLOOKUP($D605,metadata!$B$2:$S$451,3,FALSE)</f>
        <v>GEOGRAPHIC-VARIATION IN PHOTOPERIODIC RESPONSES IN AN INTRODUCED INSECT, HYPHANTRIA-CUNEA DRURY (LEPIDOPTERA, ARCTIIDAE) IN JAPAN</v>
      </c>
      <c r="G605" t="str">
        <f>VLOOKUP($D605,metadata!$B$2:$S$451,4,FALSE)</f>
        <v>10.1303/aez.26.357</v>
      </c>
      <c r="H605" t="str">
        <f>VLOOKUP($D605,metadata!$B$2:$S$451,5,FALSE)</f>
        <v>y</v>
      </c>
      <c r="I605" t="str">
        <f>VLOOKUP($D605,metadata!$B$2:$S$451,6,FALSE)</f>
        <v>a</v>
      </c>
      <c r="J605" t="str">
        <f>VLOOKUP($D605,metadata!$B$2:$S$451,7,FALSE)</f>
        <v>i</v>
      </c>
      <c r="K605">
        <f>VLOOKUP($D605,metadata!$B$2:$S$451,8,FALSE)</f>
        <v>6</v>
      </c>
      <c r="L605">
        <f>VLOOKUP($D605,metadata!$B$2:$S$451,9,FALSE)</f>
        <v>3</v>
      </c>
      <c r="M605" t="str">
        <f>VLOOKUP($D605,metadata!$B$2:$S$451,10,FALSE)</f>
        <v/>
      </c>
      <c r="N605" t="str">
        <f>VLOOKUP($D605,metadata!$B$2:$S$451,11,FALSE)</f>
        <v>Hyphantria cunea</v>
      </c>
      <c r="O605" t="str">
        <f>VLOOKUP($D605,metadata!$B$2:$S$451,12,FALSE)</f>
        <v>lepidoptera</v>
      </c>
      <c r="P605" t="str">
        <f>VLOOKUP($D605,metadata!$B$2:$S$451,13,FALSE)</f>
        <v>FS</v>
      </c>
      <c r="Q605">
        <f>VLOOKUP($D605,metadata!$B$2:$S$451,14,FALSE)</f>
        <v>37.75</v>
      </c>
      <c r="R605">
        <f>VLOOKUP($D605,metadata!$B$2:$S$451,15,FALSE)</f>
        <v>140.46666666666667</v>
      </c>
      <c r="S605">
        <f>VLOOKUP($D605,metadata!$B$2:$S$451,16,FALSE)</f>
        <v>0.01</v>
      </c>
      <c r="T605">
        <f>VLOOKUP($D605,metadata!$B$2:$S$451,17,FALSE)</f>
        <v>67.400000000000006</v>
      </c>
      <c r="U605" t="str">
        <f>VLOOKUP($D605,metadata!$B$2:$S$451,18,FALSE)</f>
        <v/>
      </c>
      <c r="V605">
        <f>VLOOKUP($D605,metadata!$B$2:$Z$451,19,FALSE)</f>
        <v>30</v>
      </c>
      <c r="W605" t="str">
        <f>VLOOKUP($D605,metadata!$B$2:$Z$451,20,FALSE)</f>
        <v>acc</v>
      </c>
      <c r="X605" t="str">
        <f>VLOOKUP($D605,metadata!$B$2:$Z$451,21,FALSE)</f>
        <v/>
      </c>
      <c r="Y605">
        <f>VLOOKUP($D605,metadata!$B$2:$Z$451,22,FALSE)</f>
        <v>10</v>
      </c>
      <c r="Z605" t="str">
        <f>VLOOKUP($D605,metadata!$B$2:$Z$451,23,FALSE)</f>
        <v/>
      </c>
      <c r="AA605" t="str">
        <f>VLOOKUP($D605,metadata!$B$2:$Z$451,24,FALSE)</f>
        <v>pupal</v>
      </c>
      <c r="AB605" t="str">
        <f>VLOOKUP($D605,metadata!$B$2:$Z$451,25,FALSE)</f>
        <v/>
      </c>
      <c r="AC605">
        <v>13.999893940465199</v>
      </c>
      <c r="AD605">
        <v>100</v>
      </c>
      <c r="AE605">
        <v>35</v>
      </c>
      <c r="AF605">
        <f t="shared" si="19"/>
        <v>35</v>
      </c>
    </row>
    <row r="606" spans="3:32" x14ac:dyDescent="0.3">
      <c r="C606">
        <v>605</v>
      </c>
      <c r="D606" s="4" t="str">
        <f t="shared" si="18"/>
        <v>10-FS</v>
      </c>
      <c r="E606" t="str">
        <f>VLOOKUP($D606,metadata!$B$2:$S$451,2,FALSE)</f>
        <v>GOMI, T; TAKEDA, M</v>
      </c>
      <c r="F606" t="str">
        <f>VLOOKUP($D606,metadata!$B$2:$S$451,3,FALSE)</f>
        <v>GEOGRAPHIC-VARIATION IN PHOTOPERIODIC RESPONSES IN AN INTRODUCED INSECT, HYPHANTRIA-CUNEA DRURY (LEPIDOPTERA, ARCTIIDAE) IN JAPAN</v>
      </c>
      <c r="G606" t="str">
        <f>VLOOKUP($D606,metadata!$B$2:$S$451,4,FALSE)</f>
        <v>10.1303/aez.26.357</v>
      </c>
      <c r="H606" t="str">
        <f>VLOOKUP($D606,metadata!$B$2:$S$451,5,FALSE)</f>
        <v>y</v>
      </c>
      <c r="I606" t="str">
        <f>VLOOKUP($D606,metadata!$B$2:$S$451,6,FALSE)</f>
        <v>a</v>
      </c>
      <c r="J606" t="str">
        <f>VLOOKUP($D606,metadata!$B$2:$S$451,7,FALSE)</f>
        <v>i</v>
      </c>
      <c r="K606">
        <f>VLOOKUP($D606,metadata!$B$2:$S$451,8,FALSE)</f>
        <v>6</v>
      </c>
      <c r="L606">
        <f>VLOOKUP($D606,metadata!$B$2:$S$451,9,FALSE)</f>
        <v>3</v>
      </c>
      <c r="M606" t="str">
        <f>VLOOKUP($D606,metadata!$B$2:$S$451,10,FALSE)</f>
        <v/>
      </c>
      <c r="N606" t="str">
        <f>VLOOKUP($D606,metadata!$B$2:$S$451,11,FALSE)</f>
        <v>Hyphantria cunea</v>
      </c>
      <c r="O606" t="str">
        <f>VLOOKUP($D606,metadata!$B$2:$S$451,12,FALSE)</f>
        <v>lepidoptera</v>
      </c>
      <c r="P606" t="str">
        <f>VLOOKUP($D606,metadata!$B$2:$S$451,13,FALSE)</f>
        <v>FS</v>
      </c>
      <c r="Q606">
        <f>VLOOKUP($D606,metadata!$B$2:$S$451,14,FALSE)</f>
        <v>37.75</v>
      </c>
      <c r="R606">
        <f>VLOOKUP($D606,metadata!$B$2:$S$451,15,FALSE)</f>
        <v>140.46666666666667</v>
      </c>
      <c r="S606">
        <f>VLOOKUP($D606,metadata!$B$2:$S$451,16,FALSE)</f>
        <v>0.01</v>
      </c>
      <c r="T606">
        <f>VLOOKUP($D606,metadata!$B$2:$S$451,17,FALSE)</f>
        <v>67.400000000000006</v>
      </c>
      <c r="U606" t="str">
        <f>VLOOKUP($D606,metadata!$B$2:$S$451,18,FALSE)</f>
        <v/>
      </c>
      <c r="V606">
        <f>VLOOKUP($D606,metadata!$B$2:$Z$451,19,FALSE)</f>
        <v>30</v>
      </c>
      <c r="W606" t="str">
        <f>VLOOKUP($D606,metadata!$B$2:$Z$451,20,FALSE)</f>
        <v>acc</v>
      </c>
      <c r="X606" t="str">
        <f>VLOOKUP($D606,metadata!$B$2:$Z$451,21,FALSE)</f>
        <v/>
      </c>
      <c r="Y606">
        <f>VLOOKUP($D606,metadata!$B$2:$Z$451,22,FALSE)</f>
        <v>10</v>
      </c>
      <c r="Z606" t="str">
        <f>VLOOKUP($D606,metadata!$B$2:$Z$451,23,FALSE)</f>
        <v/>
      </c>
      <c r="AA606" t="str">
        <f>VLOOKUP($D606,metadata!$B$2:$Z$451,24,FALSE)</f>
        <v>pupal</v>
      </c>
      <c r="AB606" t="str">
        <f>VLOOKUP($D606,metadata!$B$2:$Z$451,25,FALSE)</f>
        <v/>
      </c>
      <c r="AC606">
        <v>14.5066463975111</v>
      </c>
      <c r="AD606">
        <v>86.838011737255201</v>
      </c>
      <c r="AE606">
        <f>52+8</f>
        <v>60</v>
      </c>
      <c r="AF606">
        <f t="shared" si="19"/>
        <v>60</v>
      </c>
    </row>
    <row r="607" spans="3:32" x14ac:dyDescent="0.3">
      <c r="C607">
        <v>606</v>
      </c>
      <c r="D607" s="4" t="str">
        <f t="shared" si="18"/>
        <v>10-FS</v>
      </c>
      <c r="E607" t="str">
        <f>VLOOKUP($D607,metadata!$B$2:$S$451,2,FALSE)</f>
        <v>GOMI, T; TAKEDA, M</v>
      </c>
      <c r="F607" t="str">
        <f>VLOOKUP($D607,metadata!$B$2:$S$451,3,FALSE)</f>
        <v>GEOGRAPHIC-VARIATION IN PHOTOPERIODIC RESPONSES IN AN INTRODUCED INSECT, HYPHANTRIA-CUNEA DRURY (LEPIDOPTERA, ARCTIIDAE) IN JAPAN</v>
      </c>
      <c r="G607" t="str">
        <f>VLOOKUP($D607,metadata!$B$2:$S$451,4,FALSE)</f>
        <v>10.1303/aez.26.357</v>
      </c>
      <c r="H607" t="str">
        <f>VLOOKUP($D607,metadata!$B$2:$S$451,5,FALSE)</f>
        <v>y</v>
      </c>
      <c r="I607" t="str">
        <f>VLOOKUP($D607,metadata!$B$2:$S$451,6,FALSE)</f>
        <v>a</v>
      </c>
      <c r="J607" t="str">
        <f>VLOOKUP($D607,metadata!$B$2:$S$451,7,FALSE)</f>
        <v>i</v>
      </c>
      <c r="K607">
        <f>VLOOKUP($D607,metadata!$B$2:$S$451,8,FALSE)</f>
        <v>6</v>
      </c>
      <c r="L607">
        <f>VLOOKUP($D607,metadata!$B$2:$S$451,9,FALSE)</f>
        <v>3</v>
      </c>
      <c r="M607" t="str">
        <f>VLOOKUP($D607,metadata!$B$2:$S$451,10,FALSE)</f>
        <v/>
      </c>
      <c r="N607" t="str">
        <f>VLOOKUP($D607,metadata!$B$2:$S$451,11,FALSE)</f>
        <v>Hyphantria cunea</v>
      </c>
      <c r="O607" t="str">
        <f>VLOOKUP($D607,metadata!$B$2:$S$451,12,FALSE)</f>
        <v>lepidoptera</v>
      </c>
      <c r="P607" t="str">
        <f>VLOOKUP($D607,metadata!$B$2:$S$451,13,FALSE)</f>
        <v>FS</v>
      </c>
      <c r="Q607">
        <f>VLOOKUP($D607,metadata!$B$2:$S$451,14,FALSE)</f>
        <v>37.75</v>
      </c>
      <c r="R607">
        <f>VLOOKUP($D607,metadata!$B$2:$S$451,15,FALSE)</f>
        <v>140.46666666666667</v>
      </c>
      <c r="S607">
        <f>VLOOKUP($D607,metadata!$B$2:$S$451,16,FALSE)</f>
        <v>0.01</v>
      </c>
      <c r="T607">
        <f>VLOOKUP($D607,metadata!$B$2:$S$451,17,FALSE)</f>
        <v>67.400000000000006</v>
      </c>
      <c r="U607" t="str">
        <f>VLOOKUP($D607,metadata!$B$2:$S$451,18,FALSE)</f>
        <v/>
      </c>
      <c r="V607">
        <f>VLOOKUP($D607,metadata!$B$2:$Z$451,19,FALSE)</f>
        <v>30</v>
      </c>
      <c r="W607" t="str">
        <f>VLOOKUP($D607,metadata!$B$2:$Z$451,20,FALSE)</f>
        <v>acc</v>
      </c>
      <c r="X607" t="str">
        <f>VLOOKUP($D607,metadata!$B$2:$Z$451,21,FALSE)</f>
        <v/>
      </c>
      <c r="Y607">
        <f>VLOOKUP($D607,metadata!$B$2:$Z$451,22,FALSE)</f>
        <v>10</v>
      </c>
      <c r="Z607" t="str">
        <f>VLOOKUP($D607,metadata!$B$2:$Z$451,23,FALSE)</f>
        <v/>
      </c>
      <c r="AA607" t="str">
        <f>VLOOKUP($D607,metadata!$B$2:$Z$451,24,FALSE)</f>
        <v>pupal</v>
      </c>
      <c r="AB607" t="str">
        <f>VLOOKUP($D607,metadata!$B$2:$Z$451,25,FALSE)</f>
        <v/>
      </c>
      <c r="AC607">
        <v>15.0001060595347</v>
      </c>
      <c r="AD607">
        <v>-0.67524570458883204</v>
      </c>
      <c r="AE607">
        <v>46</v>
      </c>
      <c r="AF607">
        <f t="shared" si="19"/>
        <v>46</v>
      </c>
    </row>
    <row r="608" spans="3:32" x14ac:dyDescent="0.3">
      <c r="C608">
        <v>607</v>
      </c>
      <c r="D608" s="4" t="str">
        <f t="shared" si="18"/>
        <v>10-MM</v>
      </c>
      <c r="E608" t="str">
        <f>VLOOKUP($D608,metadata!$B$2:$S$451,2,FALSE)</f>
        <v>GOMI, T; TAKEDA, M</v>
      </c>
      <c r="F608" t="str">
        <f>VLOOKUP($D608,metadata!$B$2:$S$451,3,FALSE)</f>
        <v>GEOGRAPHIC-VARIATION IN PHOTOPERIODIC RESPONSES IN AN INTRODUCED INSECT, HYPHANTRIA-CUNEA DRURY (LEPIDOPTERA, ARCTIIDAE) IN JAPAN</v>
      </c>
      <c r="G608" t="str">
        <f>VLOOKUP($D608,metadata!$B$2:$S$451,4,FALSE)</f>
        <v>10.1303/aez.26.357</v>
      </c>
      <c r="H608" t="str">
        <f>VLOOKUP($D608,metadata!$B$2:$S$451,5,FALSE)</f>
        <v>y</v>
      </c>
      <c r="I608" t="str">
        <f>VLOOKUP($D608,metadata!$B$2:$S$451,6,FALSE)</f>
        <v>a</v>
      </c>
      <c r="J608" t="str">
        <f>VLOOKUP($D608,metadata!$B$2:$S$451,7,FALSE)</f>
        <v>i</v>
      </c>
      <c r="K608">
        <f>VLOOKUP($D608,metadata!$B$2:$S$451,8,FALSE)</f>
        <v>6</v>
      </c>
      <c r="L608">
        <f>VLOOKUP($D608,metadata!$B$2:$S$451,9,FALSE)</f>
        <v>3</v>
      </c>
      <c r="M608" t="str">
        <f>VLOOKUP($D608,metadata!$B$2:$S$451,10,FALSE)</f>
        <v/>
      </c>
      <c r="N608" t="str">
        <f>VLOOKUP($D608,metadata!$B$2:$S$451,11,FALSE)</f>
        <v>Hyphantria cunea</v>
      </c>
      <c r="O608" t="str">
        <f>VLOOKUP($D608,metadata!$B$2:$S$451,12,FALSE)</f>
        <v>lepidoptera</v>
      </c>
      <c r="P608" t="str">
        <f>VLOOKUP($D608,metadata!$B$2:$S$451,13,FALSE)</f>
        <v>MM</v>
      </c>
      <c r="Q608">
        <f>VLOOKUP($D608,metadata!$B$2:$S$451,14,FALSE)</f>
        <v>36.25</v>
      </c>
      <c r="R608">
        <f>VLOOKUP($D608,metadata!$B$2:$S$451,15,FALSE)</f>
        <v>137.96666666666667</v>
      </c>
      <c r="S608">
        <f>VLOOKUP($D608,metadata!$B$2:$S$451,16,FALSE)</f>
        <v>0.01</v>
      </c>
      <c r="T608">
        <f>VLOOKUP($D608,metadata!$B$2:$S$451,17,FALSE)</f>
        <v>610</v>
      </c>
      <c r="U608" t="str">
        <f>VLOOKUP($D608,metadata!$B$2:$S$451,18,FALSE)</f>
        <v/>
      </c>
      <c r="V608">
        <f>VLOOKUP($D608,metadata!$B$2:$Z$451,19,FALSE)</f>
        <v>66.5</v>
      </c>
      <c r="W608" t="str">
        <f>VLOOKUP($D608,metadata!$B$2:$Z$451,20,FALSE)</f>
        <v>acc</v>
      </c>
      <c r="X608" t="str">
        <f>VLOOKUP($D608,metadata!$B$2:$Z$451,21,FALSE)</f>
        <v/>
      </c>
      <c r="Y608">
        <f>VLOOKUP($D608,metadata!$B$2:$Z$451,22,FALSE)</f>
        <v>10</v>
      </c>
      <c r="Z608" t="str">
        <f>VLOOKUP($D608,metadata!$B$2:$Z$451,23,FALSE)</f>
        <v/>
      </c>
      <c r="AA608" t="str">
        <f>VLOOKUP($D608,metadata!$B$2:$Z$451,24,FALSE)</f>
        <v>pupal</v>
      </c>
      <c r="AB608" t="str">
        <f>VLOOKUP($D608,metadata!$B$2:$Z$451,25,FALSE)</f>
        <v/>
      </c>
      <c r="AC608">
        <v>14.0103505551184</v>
      </c>
      <c r="AD608">
        <v>100.03496809161599</v>
      </c>
      <c r="AE608">
        <v>52</v>
      </c>
      <c r="AF608">
        <f t="shared" si="19"/>
        <v>52</v>
      </c>
    </row>
    <row r="609" spans="3:32" x14ac:dyDescent="0.3">
      <c r="C609">
        <v>608</v>
      </c>
      <c r="D609" s="4" t="str">
        <f t="shared" si="18"/>
        <v>10-MM</v>
      </c>
      <c r="E609" t="str">
        <f>VLOOKUP($D609,metadata!$B$2:$S$451,2,FALSE)</f>
        <v>GOMI, T; TAKEDA, M</v>
      </c>
      <c r="F609" t="str">
        <f>VLOOKUP($D609,metadata!$B$2:$S$451,3,FALSE)</f>
        <v>GEOGRAPHIC-VARIATION IN PHOTOPERIODIC RESPONSES IN AN INTRODUCED INSECT, HYPHANTRIA-CUNEA DRURY (LEPIDOPTERA, ARCTIIDAE) IN JAPAN</v>
      </c>
      <c r="G609" t="str">
        <f>VLOOKUP($D609,metadata!$B$2:$S$451,4,FALSE)</f>
        <v>10.1303/aez.26.357</v>
      </c>
      <c r="H609" t="str">
        <f>VLOOKUP($D609,metadata!$B$2:$S$451,5,FALSE)</f>
        <v>y</v>
      </c>
      <c r="I609" t="str">
        <f>VLOOKUP($D609,metadata!$B$2:$S$451,6,FALSE)</f>
        <v>a</v>
      </c>
      <c r="J609" t="str">
        <f>VLOOKUP($D609,metadata!$B$2:$S$451,7,FALSE)</f>
        <v>i</v>
      </c>
      <c r="K609">
        <f>VLOOKUP($D609,metadata!$B$2:$S$451,8,FALSE)</f>
        <v>6</v>
      </c>
      <c r="L609">
        <f>VLOOKUP($D609,metadata!$B$2:$S$451,9,FALSE)</f>
        <v>3</v>
      </c>
      <c r="M609" t="str">
        <f>VLOOKUP($D609,metadata!$B$2:$S$451,10,FALSE)</f>
        <v/>
      </c>
      <c r="N609" t="str">
        <f>VLOOKUP($D609,metadata!$B$2:$S$451,11,FALSE)</f>
        <v>Hyphantria cunea</v>
      </c>
      <c r="O609" t="str">
        <f>VLOOKUP($D609,metadata!$B$2:$S$451,12,FALSE)</f>
        <v>lepidoptera</v>
      </c>
      <c r="P609" t="str">
        <f>VLOOKUP($D609,metadata!$B$2:$S$451,13,FALSE)</f>
        <v>MM</v>
      </c>
      <c r="Q609">
        <f>VLOOKUP($D609,metadata!$B$2:$S$451,14,FALSE)</f>
        <v>36.25</v>
      </c>
      <c r="R609">
        <f>VLOOKUP($D609,metadata!$B$2:$S$451,15,FALSE)</f>
        <v>137.96666666666667</v>
      </c>
      <c r="S609">
        <f>VLOOKUP($D609,metadata!$B$2:$S$451,16,FALSE)</f>
        <v>0.01</v>
      </c>
      <c r="T609">
        <f>VLOOKUP($D609,metadata!$B$2:$S$451,17,FALSE)</f>
        <v>610</v>
      </c>
      <c r="U609" t="str">
        <f>VLOOKUP($D609,metadata!$B$2:$S$451,18,FALSE)</f>
        <v/>
      </c>
      <c r="V609">
        <f>VLOOKUP($D609,metadata!$B$2:$Z$451,19,FALSE)</f>
        <v>66.5</v>
      </c>
      <c r="W609" t="str">
        <f>VLOOKUP($D609,metadata!$B$2:$Z$451,20,FALSE)</f>
        <v>acc</v>
      </c>
      <c r="X609" t="str">
        <f>VLOOKUP($D609,metadata!$B$2:$Z$451,21,FALSE)</f>
        <v/>
      </c>
      <c r="Y609">
        <f>VLOOKUP($D609,metadata!$B$2:$Z$451,22,FALSE)</f>
        <v>10</v>
      </c>
      <c r="Z609" t="str">
        <f>VLOOKUP($D609,metadata!$B$2:$Z$451,23,FALSE)</f>
        <v/>
      </c>
      <c r="AA609" t="str">
        <f>VLOOKUP($D609,metadata!$B$2:$Z$451,24,FALSE)</f>
        <v>pupal</v>
      </c>
      <c r="AB609" t="str">
        <f>VLOOKUP($D609,metadata!$B$2:$Z$451,25,FALSE)</f>
        <v/>
      </c>
      <c r="AC609">
        <v>14.501966955153399</v>
      </c>
      <c r="AD609">
        <v>68.948334644636702</v>
      </c>
      <c r="AE609">
        <f>55+25</f>
        <v>80</v>
      </c>
      <c r="AF609">
        <f t="shared" si="19"/>
        <v>80</v>
      </c>
    </row>
    <row r="610" spans="3:32" x14ac:dyDescent="0.3">
      <c r="C610">
        <v>609</v>
      </c>
      <c r="D610" s="4" t="str">
        <f t="shared" si="18"/>
        <v>10-MM</v>
      </c>
      <c r="E610" t="str">
        <f>VLOOKUP($D610,metadata!$B$2:$S$451,2,FALSE)</f>
        <v>GOMI, T; TAKEDA, M</v>
      </c>
      <c r="F610" t="str">
        <f>VLOOKUP($D610,metadata!$B$2:$S$451,3,FALSE)</f>
        <v>GEOGRAPHIC-VARIATION IN PHOTOPERIODIC RESPONSES IN AN INTRODUCED INSECT, HYPHANTRIA-CUNEA DRURY (LEPIDOPTERA, ARCTIIDAE) IN JAPAN</v>
      </c>
      <c r="G610" t="str">
        <f>VLOOKUP($D610,metadata!$B$2:$S$451,4,FALSE)</f>
        <v>10.1303/aez.26.357</v>
      </c>
      <c r="H610" t="str">
        <f>VLOOKUP($D610,metadata!$B$2:$S$451,5,FALSE)</f>
        <v>y</v>
      </c>
      <c r="I610" t="str">
        <f>VLOOKUP($D610,metadata!$B$2:$S$451,6,FALSE)</f>
        <v>a</v>
      </c>
      <c r="J610" t="str">
        <f>VLOOKUP($D610,metadata!$B$2:$S$451,7,FALSE)</f>
        <v>i</v>
      </c>
      <c r="K610">
        <f>VLOOKUP($D610,metadata!$B$2:$S$451,8,FALSE)</f>
        <v>6</v>
      </c>
      <c r="L610">
        <f>VLOOKUP($D610,metadata!$B$2:$S$451,9,FALSE)</f>
        <v>3</v>
      </c>
      <c r="M610" t="str">
        <f>VLOOKUP($D610,metadata!$B$2:$S$451,10,FALSE)</f>
        <v/>
      </c>
      <c r="N610" t="str">
        <f>VLOOKUP($D610,metadata!$B$2:$S$451,11,FALSE)</f>
        <v>Hyphantria cunea</v>
      </c>
      <c r="O610" t="str">
        <f>VLOOKUP($D610,metadata!$B$2:$S$451,12,FALSE)</f>
        <v>lepidoptera</v>
      </c>
      <c r="P610" t="str">
        <f>VLOOKUP($D610,metadata!$B$2:$S$451,13,FALSE)</f>
        <v>MM</v>
      </c>
      <c r="Q610">
        <f>VLOOKUP($D610,metadata!$B$2:$S$451,14,FALSE)</f>
        <v>36.25</v>
      </c>
      <c r="R610">
        <f>VLOOKUP($D610,metadata!$B$2:$S$451,15,FALSE)</f>
        <v>137.96666666666667</v>
      </c>
      <c r="S610">
        <f>VLOOKUP($D610,metadata!$B$2:$S$451,16,FALSE)</f>
        <v>0.01</v>
      </c>
      <c r="T610">
        <f>VLOOKUP($D610,metadata!$B$2:$S$451,17,FALSE)</f>
        <v>610</v>
      </c>
      <c r="U610" t="str">
        <f>VLOOKUP($D610,metadata!$B$2:$S$451,18,FALSE)</f>
        <v/>
      </c>
      <c r="V610">
        <f>VLOOKUP($D610,metadata!$B$2:$Z$451,19,FALSE)</f>
        <v>66.5</v>
      </c>
      <c r="W610" t="str">
        <f>VLOOKUP($D610,metadata!$B$2:$Z$451,20,FALSE)</f>
        <v>acc</v>
      </c>
      <c r="X610" t="str">
        <f>VLOOKUP($D610,metadata!$B$2:$Z$451,21,FALSE)</f>
        <v/>
      </c>
      <c r="Y610">
        <f>VLOOKUP($D610,metadata!$B$2:$Z$451,22,FALSE)</f>
        <v>10</v>
      </c>
      <c r="Z610" t="str">
        <f>VLOOKUP($D610,metadata!$B$2:$Z$451,23,FALSE)</f>
        <v/>
      </c>
      <c r="AA610" t="str">
        <f>VLOOKUP($D610,metadata!$B$2:$Z$451,24,FALSE)</f>
        <v>pupal</v>
      </c>
      <c r="AB610" t="str">
        <f>VLOOKUP($D610,metadata!$B$2:$Z$451,25,FALSE)</f>
        <v/>
      </c>
      <c r="AC610">
        <v>14.999999999999901</v>
      </c>
      <c r="AD610">
        <v>0.34093889325990201</v>
      </c>
      <c r="AE610">
        <v>95</v>
      </c>
      <c r="AF610">
        <f t="shared" si="19"/>
        <v>95</v>
      </c>
    </row>
    <row r="611" spans="3:32" x14ac:dyDescent="0.3">
      <c r="C611">
        <v>610</v>
      </c>
      <c r="D611" s="4" t="str">
        <f t="shared" si="18"/>
        <v>10-KB</v>
      </c>
      <c r="E611" t="str">
        <f>VLOOKUP($D611,metadata!$B$2:$S$451,2,FALSE)</f>
        <v>GOMI, T; TAKEDA, M</v>
      </c>
      <c r="F611" t="str">
        <f>VLOOKUP($D611,metadata!$B$2:$S$451,3,FALSE)</f>
        <v>GEOGRAPHIC-VARIATION IN PHOTOPERIODIC RESPONSES IN AN INTRODUCED INSECT, HYPHANTRIA-CUNEA DRURY (LEPIDOPTERA, ARCTIIDAE) IN JAPAN</v>
      </c>
      <c r="G611" t="str">
        <f>VLOOKUP($D611,metadata!$B$2:$S$451,4,FALSE)</f>
        <v>10.1303/aez.26.357</v>
      </c>
      <c r="H611" t="str">
        <f>VLOOKUP($D611,metadata!$B$2:$S$451,5,FALSE)</f>
        <v>y</v>
      </c>
      <c r="I611" t="str">
        <f>VLOOKUP($D611,metadata!$B$2:$S$451,6,FALSE)</f>
        <v>a</v>
      </c>
      <c r="J611" t="str">
        <f>VLOOKUP($D611,metadata!$B$2:$S$451,7,FALSE)</f>
        <v>i</v>
      </c>
      <c r="K611">
        <f>VLOOKUP($D611,metadata!$B$2:$S$451,8,FALSE)</f>
        <v>6</v>
      </c>
      <c r="L611">
        <f>VLOOKUP($D611,metadata!$B$2:$S$451,9,FALSE)</f>
        <v>5</v>
      </c>
      <c r="M611" t="str">
        <f>VLOOKUP($D611,metadata!$B$2:$S$451,10,FALSE)</f>
        <v/>
      </c>
      <c r="N611" t="str">
        <f>VLOOKUP($D611,metadata!$B$2:$S$451,11,FALSE)</f>
        <v>Hyphantria cunea</v>
      </c>
      <c r="O611" t="str">
        <f>VLOOKUP($D611,metadata!$B$2:$S$451,12,FALSE)</f>
        <v>lepidoptera</v>
      </c>
      <c r="P611" t="str">
        <f>VLOOKUP($D611,metadata!$B$2:$S$451,13,FALSE)</f>
        <v>KB</v>
      </c>
      <c r="Q611">
        <f>VLOOKUP($D611,metadata!$B$2:$S$451,14,FALSE)</f>
        <v>34.68333333333333</v>
      </c>
      <c r="R611">
        <f>VLOOKUP($D611,metadata!$B$2:$S$451,15,FALSE)</f>
        <v>136.18333333333334</v>
      </c>
      <c r="S611">
        <f>VLOOKUP($D611,metadata!$B$2:$S$451,16,FALSE)</f>
        <v>0.01</v>
      </c>
      <c r="T611">
        <f>VLOOKUP($D611,metadata!$B$2:$S$451,17,FALSE)</f>
        <v>57.5</v>
      </c>
      <c r="U611" t="str">
        <f>VLOOKUP($D611,metadata!$B$2:$S$451,18,FALSE)</f>
        <v/>
      </c>
      <c r="V611">
        <f>VLOOKUP($D611,metadata!$B$2:$Z$451,19,FALSE)</f>
        <v>162.5</v>
      </c>
      <c r="W611" t="str">
        <f>VLOOKUP($D611,metadata!$B$2:$Z$451,20,FALSE)</f>
        <v>acc</v>
      </c>
      <c r="X611" t="str">
        <f>VLOOKUP($D611,metadata!$B$2:$Z$451,21,FALSE)</f>
        <v/>
      </c>
      <c r="Y611">
        <f>VLOOKUP($D611,metadata!$B$2:$Z$451,22,FALSE)</f>
        <v>10</v>
      </c>
      <c r="Z611" t="str">
        <f>VLOOKUP($D611,metadata!$B$2:$Z$451,23,FALSE)</f>
        <v/>
      </c>
      <c r="AA611" t="str">
        <f>VLOOKUP($D611,metadata!$B$2:$Z$451,24,FALSE)</f>
        <v>pupal</v>
      </c>
      <c r="AB611" t="str">
        <f>VLOOKUP($D611,metadata!$B$2:$Z$451,25,FALSE)</f>
        <v/>
      </c>
      <c r="AC611">
        <v>13.9953564364949</v>
      </c>
      <c r="AD611">
        <v>99.329263049273294</v>
      </c>
      <c r="AE611">
        <v>49</v>
      </c>
      <c r="AF611">
        <f t="shared" si="19"/>
        <v>49</v>
      </c>
    </row>
    <row r="612" spans="3:32" x14ac:dyDescent="0.3">
      <c r="C612">
        <v>611</v>
      </c>
      <c r="D612" s="4" t="str">
        <f t="shared" si="18"/>
        <v>10-KB</v>
      </c>
      <c r="E612" t="str">
        <f>VLOOKUP($D612,metadata!$B$2:$S$451,2,FALSE)</f>
        <v>GOMI, T; TAKEDA, M</v>
      </c>
      <c r="F612" t="str">
        <f>VLOOKUP($D612,metadata!$B$2:$S$451,3,FALSE)</f>
        <v>GEOGRAPHIC-VARIATION IN PHOTOPERIODIC RESPONSES IN AN INTRODUCED INSECT, HYPHANTRIA-CUNEA DRURY (LEPIDOPTERA, ARCTIIDAE) IN JAPAN</v>
      </c>
      <c r="G612" t="str">
        <f>VLOOKUP($D612,metadata!$B$2:$S$451,4,FALSE)</f>
        <v>10.1303/aez.26.357</v>
      </c>
      <c r="H612" t="str">
        <f>VLOOKUP($D612,metadata!$B$2:$S$451,5,FALSE)</f>
        <v>y</v>
      </c>
      <c r="I612" t="str">
        <f>VLOOKUP($D612,metadata!$B$2:$S$451,6,FALSE)</f>
        <v>a</v>
      </c>
      <c r="J612" t="str">
        <f>VLOOKUP($D612,metadata!$B$2:$S$451,7,FALSE)</f>
        <v>i</v>
      </c>
      <c r="K612">
        <f>VLOOKUP($D612,metadata!$B$2:$S$451,8,FALSE)</f>
        <v>6</v>
      </c>
      <c r="L612">
        <f>VLOOKUP($D612,metadata!$B$2:$S$451,9,FALSE)</f>
        <v>5</v>
      </c>
      <c r="M612" t="str">
        <f>VLOOKUP($D612,metadata!$B$2:$S$451,10,FALSE)</f>
        <v/>
      </c>
      <c r="N612" t="str">
        <f>VLOOKUP($D612,metadata!$B$2:$S$451,11,FALSE)</f>
        <v>Hyphantria cunea</v>
      </c>
      <c r="O612" t="str">
        <f>VLOOKUP($D612,metadata!$B$2:$S$451,12,FALSE)</f>
        <v>lepidoptera</v>
      </c>
      <c r="P612" t="str">
        <f>VLOOKUP($D612,metadata!$B$2:$S$451,13,FALSE)</f>
        <v>KB</v>
      </c>
      <c r="Q612">
        <f>VLOOKUP($D612,metadata!$B$2:$S$451,14,FALSE)</f>
        <v>34.68333333333333</v>
      </c>
      <c r="R612">
        <f>VLOOKUP($D612,metadata!$B$2:$S$451,15,FALSE)</f>
        <v>136.18333333333334</v>
      </c>
      <c r="S612">
        <f>VLOOKUP($D612,metadata!$B$2:$S$451,16,FALSE)</f>
        <v>0.01</v>
      </c>
      <c r="T612">
        <f>VLOOKUP($D612,metadata!$B$2:$S$451,17,FALSE)</f>
        <v>57.5</v>
      </c>
      <c r="U612" t="str">
        <f>VLOOKUP($D612,metadata!$B$2:$S$451,18,FALSE)</f>
        <v/>
      </c>
      <c r="V612">
        <f>VLOOKUP($D612,metadata!$B$2:$Z$451,19,FALSE)</f>
        <v>162.5</v>
      </c>
      <c r="W612" t="str">
        <f>VLOOKUP($D612,metadata!$B$2:$Z$451,20,FALSE)</f>
        <v>acc</v>
      </c>
      <c r="X612" t="str">
        <f>VLOOKUP($D612,metadata!$B$2:$Z$451,21,FALSE)</f>
        <v/>
      </c>
      <c r="Y612">
        <f>VLOOKUP($D612,metadata!$B$2:$Z$451,22,FALSE)</f>
        <v>10</v>
      </c>
      <c r="Z612" t="str">
        <f>VLOOKUP($D612,metadata!$B$2:$Z$451,23,FALSE)</f>
        <v/>
      </c>
      <c r="AA612" t="str">
        <f>VLOOKUP($D612,metadata!$B$2:$Z$451,24,FALSE)</f>
        <v>pupal</v>
      </c>
      <c r="AB612" t="str">
        <f>VLOOKUP($D612,metadata!$B$2:$Z$451,25,FALSE)</f>
        <v/>
      </c>
      <c r="AC612">
        <v>14.243821480780801</v>
      </c>
      <c r="AD612">
        <v>78.605211110155594</v>
      </c>
      <c r="AE612">
        <v>98</v>
      </c>
      <c r="AF612">
        <f t="shared" si="19"/>
        <v>98</v>
      </c>
    </row>
    <row r="613" spans="3:32" x14ac:dyDescent="0.3">
      <c r="C613">
        <v>612</v>
      </c>
      <c r="D613" s="4" t="str">
        <f t="shared" si="18"/>
        <v>10-KB</v>
      </c>
      <c r="E613" t="str">
        <f>VLOOKUP($D613,metadata!$B$2:$S$451,2,FALSE)</f>
        <v>GOMI, T; TAKEDA, M</v>
      </c>
      <c r="F613" t="str">
        <f>VLOOKUP($D613,metadata!$B$2:$S$451,3,FALSE)</f>
        <v>GEOGRAPHIC-VARIATION IN PHOTOPERIODIC RESPONSES IN AN INTRODUCED INSECT, HYPHANTRIA-CUNEA DRURY (LEPIDOPTERA, ARCTIIDAE) IN JAPAN</v>
      </c>
      <c r="G613" t="str">
        <f>VLOOKUP($D613,metadata!$B$2:$S$451,4,FALSE)</f>
        <v>10.1303/aez.26.357</v>
      </c>
      <c r="H613" t="str">
        <f>VLOOKUP($D613,metadata!$B$2:$S$451,5,FALSE)</f>
        <v>y</v>
      </c>
      <c r="I613" t="str">
        <f>VLOOKUP($D613,metadata!$B$2:$S$451,6,FALSE)</f>
        <v>a</v>
      </c>
      <c r="J613" t="str">
        <f>VLOOKUP($D613,metadata!$B$2:$S$451,7,FALSE)</f>
        <v>i</v>
      </c>
      <c r="K613">
        <f>VLOOKUP($D613,metadata!$B$2:$S$451,8,FALSE)</f>
        <v>6</v>
      </c>
      <c r="L613">
        <f>VLOOKUP($D613,metadata!$B$2:$S$451,9,FALSE)</f>
        <v>5</v>
      </c>
      <c r="M613" t="str">
        <f>VLOOKUP($D613,metadata!$B$2:$S$451,10,FALSE)</f>
        <v/>
      </c>
      <c r="N613" t="str">
        <f>VLOOKUP($D613,metadata!$B$2:$S$451,11,FALSE)</f>
        <v>Hyphantria cunea</v>
      </c>
      <c r="O613" t="str">
        <f>VLOOKUP($D613,metadata!$B$2:$S$451,12,FALSE)</f>
        <v>lepidoptera</v>
      </c>
      <c r="P613" t="str">
        <f>VLOOKUP($D613,metadata!$B$2:$S$451,13,FALSE)</f>
        <v>KB</v>
      </c>
      <c r="Q613">
        <f>VLOOKUP($D613,metadata!$B$2:$S$451,14,FALSE)</f>
        <v>34.68333333333333</v>
      </c>
      <c r="R613">
        <f>VLOOKUP($D613,metadata!$B$2:$S$451,15,FALSE)</f>
        <v>136.18333333333334</v>
      </c>
      <c r="S613">
        <f>VLOOKUP($D613,metadata!$B$2:$S$451,16,FALSE)</f>
        <v>0.01</v>
      </c>
      <c r="T613">
        <f>VLOOKUP($D613,metadata!$B$2:$S$451,17,FALSE)</f>
        <v>57.5</v>
      </c>
      <c r="U613" t="str">
        <f>VLOOKUP($D613,metadata!$B$2:$S$451,18,FALSE)</f>
        <v/>
      </c>
      <c r="V613">
        <f>VLOOKUP($D613,metadata!$B$2:$Z$451,19,FALSE)</f>
        <v>162.5</v>
      </c>
      <c r="W613" t="str">
        <f>VLOOKUP($D613,metadata!$B$2:$Z$451,20,FALSE)</f>
        <v>acc</v>
      </c>
      <c r="X613" t="str">
        <f>VLOOKUP($D613,metadata!$B$2:$Z$451,21,FALSE)</f>
        <v/>
      </c>
      <c r="Y613">
        <f>VLOOKUP($D613,metadata!$B$2:$Z$451,22,FALSE)</f>
        <v>10</v>
      </c>
      <c r="Z613" t="str">
        <f>VLOOKUP($D613,metadata!$B$2:$Z$451,23,FALSE)</f>
        <v/>
      </c>
      <c r="AA613" t="str">
        <f>VLOOKUP($D613,metadata!$B$2:$Z$451,24,FALSE)</f>
        <v>pupal</v>
      </c>
      <c r="AB613" t="str">
        <f>VLOOKUP($D613,metadata!$B$2:$Z$451,25,FALSE)</f>
        <v/>
      </c>
      <c r="AC613">
        <v>14.496070169404</v>
      </c>
      <c r="AD613">
        <v>33.055292802476501</v>
      </c>
      <c r="AE613">
        <f>16+51</f>
        <v>67</v>
      </c>
      <c r="AF613">
        <f t="shared" si="19"/>
        <v>67</v>
      </c>
    </row>
    <row r="614" spans="3:32" x14ac:dyDescent="0.3">
      <c r="C614">
        <v>613</v>
      </c>
      <c r="D614" s="4" t="str">
        <f t="shared" si="18"/>
        <v>10-KB</v>
      </c>
      <c r="E614" t="str">
        <f>VLOOKUP($D614,metadata!$B$2:$S$451,2,FALSE)</f>
        <v>GOMI, T; TAKEDA, M</v>
      </c>
      <c r="F614" t="str">
        <f>VLOOKUP($D614,metadata!$B$2:$S$451,3,FALSE)</f>
        <v>GEOGRAPHIC-VARIATION IN PHOTOPERIODIC RESPONSES IN AN INTRODUCED INSECT, HYPHANTRIA-CUNEA DRURY (LEPIDOPTERA, ARCTIIDAE) IN JAPAN</v>
      </c>
      <c r="G614" t="str">
        <f>VLOOKUP($D614,metadata!$B$2:$S$451,4,FALSE)</f>
        <v>10.1303/aez.26.357</v>
      </c>
      <c r="H614" t="str">
        <f>VLOOKUP($D614,metadata!$B$2:$S$451,5,FALSE)</f>
        <v>y</v>
      </c>
      <c r="I614" t="str">
        <f>VLOOKUP($D614,metadata!$B$2:$S$451,6,FALSE)</f>
        <v>a</v>
      </c>
      <c r="J614" t="str">
        <f>VLOOKUP($D614,metadata!$B$2:$S$451,7,FALSE)</f>
        <v>i</v>
      </c>
      <c r="K614">
        <f>VLOOKUP($D614,metadata!$B$2:$S$451,8,FALSE)</f>
        <v>6</v>
      </c>
      <c r="L614">
        <f>VLOOKUP($D614,metadata!$B$2:$S$451,9,FALSE)</f>
        <v>5</v>
      </c>
      <c r="M614" t="str">
        <f>VLOOKUP($D614,metadata!$B$2:$S$451,10,FALSE)</f>
        <v/>
      </c>
      <c r="N614" t="str">
        <f>VLOOKUP($D614,metadata!$B$2:$S$451,11,FALSE)</f>
        <v>Hyphantria cunea</v>
      </c>
      <c r="O614" t="str">
        <f>VLOOKUP($D614,metadata!$B$2:$S$451,12,FALSE)</f>
        <v>lepidoptera</v>
      </c>
      <c r="P614" t="str">
        <f>VLOOKUP($D614,metadata!$B$2:$S$451,13,FALSE)</f>
        <v>KB</v>
      </c>
      <c r="Q614">
        <f>VLOOKUP($D614,metadata!$B$2:$S$451,14,FALSE)</f>
        <v>34.68333333333333</v>
      </c>
      <c r="R614">
        <f>VLOOKUP($D614,metadata!$B$2:$S$451,15,FALSE)</f>
        <v>136.18333333333334</v>
      </c>
      <c r="S614">
        <f>VLOOKUP($D614,metadata!$B$2:$S$451,16,FALSE)</f>
        <v>0.01</v>
      </c>
      <c r="T614">
        <f>VLOOKUP($D614,metadata!$B$2:$S$451,17,FALSE)</f>
        <v>57.5</v>
      </c>
      <c r="U614" t="str">
        <f>VLOOKUP($D614,metadata!$B$2:$S$451,18,FALSE)</f>
        <v/>
      </c>
      <c r="V614">
        <f>VLOOKUP($D614,metadata!$B$2:$Z$451,19,FALSE)</f>
        <v>162.5</v>
      </c>
      <c r="W614" t="str">
        <f>VLOOKUP($D614,metadata!$B$2:$Z$451,20,FALSE)</f>
        <v>acc</v>
      </c>
      <c r="X614" t="str">
        <f>VLOOKUP($D614,metadata!$B$2:$Z$451,21,FALSE)</f>
        <v/>
      </c>
      <c r="Y614">
        <f>VLOOKUP($D614,metadata!$B$2:$Z$451,22,FALSE)</f>
        <v>10</v>
      </c>
      <c r="Z614" t="str">
        <f>VLOOKUP($D614,metadata!$B$2:$Z$451,23,FALSE)</f>
        <v/>
      </c>
      <c r="AA614" t="str">
        <f>VLOOKUP($D614,metadata!$B$2:$Z$451,24,FALSE)</f>
        <v>pupal</v>
      </c>
      <c r="AB614" t="str">
        <f>VLOOKUP($D614,metadata!$B$2:$Z$451,25,FALSE)</f>
        <v/>
      </c>
      <c r="AC614">
        <v>14.753873935850001</v>
      </c>
      <c r="AD614">
        <v>0.60194341731875001</v>
      </c>
      <c r="AE614">
        <v>73</v>
      </c>
      <c r="AF614">
        <f t="shared" si="19"/>
        <v>73</v>
      </c>
    </row>
    <row r="615" spans="3:32" x14ac:dyDescent="0.3">
      <c r="C615">
        <v>614</v>
      </c>
      <c r="D615" s="4" t="str">
        <f t="shared" si="18"/>
        <v>10-KB</v>
      </c>
      <c r="E615" t="str">
        <f>VLOOKUP($D615,metadata!$B$2:$S$451,2,FALSE)</f>
        <v>GOMI, T; TAKEDA, M</v>
      </c>
      <c r="F615" t="str">
        <f>VLOOKUP($D615,metadata!$B$2:$S$451,3,FALSE)</f>
        <v>GEOGRAPHIC-VARIATION IN PHOTOPERIODIC RESPONSES IN AN INTRODUCED INSECT, HYPHANTRIA-CUNEA DRURY (LEPIDOPTERA, ARCTIIDAE) IN JAPAN</v>
      </c>
      <c r="G615" t="str">
        <f>VLOOKUP($D615,metadata!$B$2:$S$451,4,FALSE)</f>
        <v>10.1303/aez.26.357</v>
      </c>
      <c r="H615" t="str">
        <f>VLOOKUP($D615,metadata!$B$2:$S$451,5,FALSE)</f>
        <v>y</v>
      </c>
      <c r="I615" t="str">
        <f>VLOOKUP($D615,metadata!$B$2:$S$451,6,FALSE)</f>
        <v>a</v>
      </c>
      <c r="J615" t="str">
        <f>VLOOKUP($D615,metadata!$B$2:$S$451,7,FALSE)</f>
        <v>i</v>
      </c>
      <c r="K615">
        <f>VLOOKUP($D615,metadata!$B$2:$S$451,8,FALSE)</f>
        <v>6</v>
      </c>
      <c r="L615">
        <f>VLOOKUP($D615,metadata!$B$2:$S$451,9,FALSE)</f>
        <v>5</v>
      </c>
      <c r="M615" t="str">
        <f>VLOOKUP($D615,metadata!$B$2:$S$451,10,FALSE)</f>
        <v/>
      </c>
      <c r="N615" t="str">
        <f>VLOOKUP($D615,metadata!$B$2:$S$451,11,FALSE)</f>
        <v>Hyphantria cunea</v>
      </c>
      <c r="O615" t="str">
        <f>VLOOKUP($D615,metadata!$B$2:$S$451,12,FALSE)</f>
        <v>lepidoptera</v>
      </c>
      <c r="P615" t="str">
        <f>VLOOKUP($D615,metadata!$B$2:$S$451,13,FALSE)</f>
        <v>KB</v>
      </c>
      <c r="Q615">
        <f>VLOOKUP($D615,metadata!$B$2:$S$451,14,FALSE)</f>
        <v>34.68333333333333</v>
      </c>
      <c r="R615">
        <f>VLOOKUP($D615,metadata!$B$2:$S$451,15,FALSE)</f>
        <v>136.18333333333334</v>
      </c>
      <c r="S615">
        <f>VLOOKUP($D615,metadata!$B$2:$S$451,16,FALSE)</f>
        <v>0.01</v>
      </c>
      <c r="T615">
        <f>VLOOKUP($D615,metadata!$B$2:$S$451,17,FALSE)</f>
        <v>57.5</v>
      </c>
      <c r="U615" t="str">
        <f>VLOOKUP($D615,metadata!$B$2:$S$451,18,FALSE)</f>
        <v/>
      </c>
      <c r="V615">
        <f>VLOOKUP($D615,metadata!$B$2:$Z$451,19,FALSE)</f>
        <v>162.5</v>
      </c>
      <c r="W615" t="str">
        <f>VLOOKUP($D615,metadata!$B$2:$Z$451,20,FALSE)</f>
        <v>acc</v>
      </c>
      <c r="X615" t="str">
        <f>VLOOKUP($D615,metadata!$B$2:$Z$451,21,FALSE)</f>
        <v/>
      </c>
      <c r="Y615">
        <f>VLOOKUP($D615,metadata!$B$2:$Z$451,22,FALSE)</f>
        <v>10</v>
      </c>
      <c r="Z615" t="str">
        <f>VLOOKUP($D615,metadata!$B$2:$Z$451,23,FALSE)</f>
        <v/>
      </c>
      <c r="AA615" t="str">
        <f>VLOOKUP($D615,metadata!$B$2:$Z$451,24,FALSE)</f>
        <v>pupal</v>
      </c>
      <c r="AB615" t="str">
        <f>VLOOKUP($D615,metadata!$B$2:$Z$451,25,FALSE)</f>
        <v/>
      </c>
      <c r="AC615">
        <v>15</v>
      </c>
      <c r="AD615">
        <v>0.67933614240260398</v>
      </c>
      <c r="AE615">
        <v>81</v>
      </c>
      <c r="AF615">
        <f t="shared" si="19"/>
        <v>81</v>
      </c>
    </row>
    <row r="616" spans="3:32" x14ac:dyDescent="0.3">
      <c r="C616">
        <v>615</v>
      </c>
      <c r="D616" s="4" t="str">
        <f t="shared" si="18"/>
        <v>10-WY</v>
      </c>
      <c r="E616" t="str">
        <f>VLOOKUP($D616,metadata!$B$2:$S$451,2,FALSE)</f>
        <v>GOMI, T; TAKEDA, M</v>
      </c>
      <c r="F616" t="str">
        <f>VLOOKUP($D616,metadata!$B$2:$S$451,3,FALSE)</f>
        <v>GEOGRAPHIC-VARIATION IN PHOTOPERIODIC RESPONSES IN AN INTRODUCED INSECT, HYPHANTRIA-CUNEA DRURY (LEPIDOPTERA, ARCTIIDAE) IN JAPAN</v>
      </c>
      <c r="G616" t="str">
        <f>VLOOKUP($D616,metadata!$B$2:$S$451,4,FALSE)</f>
        <v>10.1303/aez.26.357</v>
      </c>
      <c r="H616" t="str">
        <f>VLOOKUP($D616,metadata!$B$2:$S$451,5,FALSE)</f>
        <v>y</v>
      </c>
      <c r="I616" t="str">
        <f>VLOOKUP($D616,metadata!$B$2:$S$451,6,FALSE)</f>
        <v>a</v>
      </c>
      <c r="J616" t="str">
        <f>VLOOKUP($D616,metadata!$B$2:$S$451,7,FALSE)</f>
        <v>i</v>
      </c>
      <c r="K616">
        <f>VLOOKUP($D616,metadata!$B$2:$S$451,8,FALSE)</f>
        <v>6</v>
      </c>
      <c r="L616">
        <f>VLOOKUP($D616,metadata!$B$2:$S$451,9,FALSE)</f>
        <v>3</v>
      </c>
      <c r="M616" t="str">
        <f>VLOOKUP($D616,metadata!$B$2:$S$451,10,FALSE)</f>
        <v/>
      </c>
      <c r="N616" t="str">
        <f>VLOOKUP($D616,metadata!$B$2:$S$451,11,FALSE)</f>
        <v>Hyphantria cunea</v>
      </c>
      <c r="O616" t="str">
        <f>VLOOKUP($D616,metadata!$B$2:$S$451,12,FALSE)</f>
        <v>lepidoptera</v>
      </c>
      <c r="P616" t="str">
        <f>VLOOKUP($D616,metadata!$B$2:$S$451,13,FALSE)</f>
        <v>WY</v>
      </c>
      <c r="Q616">
        <f>VLOOKUP($D616,metadata!$B$2:$S$451,14,FALSE)</f>
        <v>34.233333333333334</v>
      </c>
      <c r="R616">
        <f>VLOOKUP($D616,metadata!$B$2:$S$451,15,FALSE)</f>
        <v>135.16666666666666</v>
      </c>
      <c r="S616">
        <f>VLOOKUP($D616,metadata!$B$2:$S$451,16,FALSE)</f>
        <v>0.01</v>
      </c>
      <c r="T616">
        <f>VLOOKUP($D616,metadata!$B$2:$S$451,17,FALSE)</f>
        <v>13.9</v>
      </c>
      <c r="U616" t="str">
        <f>VLOOKUP($D616,metadata!$B$2:$S$451,18,FALSE)</f>
        <v/>
      </c>
      <c r="V616">
        <f>VLOOKUP($D616,metadata!$B$2:$Z$451,19,FALSE)</f>
        <v>28.5</v>
      </c>
      <c r="W616" t="str">
        <f>VLOOKUP($D616,metadata!$B$2:$Z$451,20,FALSE)</f>
        <v>acc</v>
      </c>
      <c r="X616" t="str">
        <f>VLOOKUP($D616,metadata!$B$2:$Z$451,21,FALSE)</f>
        <v/>
      </c>
      <c r="Y616">
        <f>VLOOKUP($D616,metadata!$B$2:$Z$451,22,FALSE)</f>
        <v>10</v>
      </c>
      <c r="Z616" t="str">
        <f>VLOOKUP($D616,metadata!$B$2:$Z$451,23,FALSE)</f>
        <v/>
      </c>
      <c r="AA616" t="str">
        <f>VLOOKUP($D616,metadata!$B$2:$Z$451,24,FALSE)</f>
        <v>pupal</v>
      </c>
      <c r="AB616" t="str">
        <f>VLOOKUP($D616,metadata!$B$2:$Z$451,25,FALSE)</f>
        <v/>
      </c>
      <c r="AC616">
        <v>14.267936356637399</v>
      </c>
      <c r="AD616">
        <v>100.77721157018701</v>
      </c>
      <c r="AE616">
        <v>62</v>
      </c>
      <c r="AF616">
        <f t="shared" si="19"/>
        <v>62</v>
      </c>
    </row>
    <row r="617" spans="3:32" x14ac:dyDescent="0.3">
      <c r="C617">
        <v>616</v>
      </c>
      <c r="D617" s="4" t="str">
        <f t="shared" si="18"/>
        <v>10-WY</v>
      </c>
      <c r="E617" t="str">
        <f>VLOOKUP($D617,metadata!$B$2:$S$451,2,FALSE)</f>
        <v>GOMI, T; TAKEDA, M</v>
      </c>
      <c r="F617" t="str">
        <f>VLOOKUP($D617,metadata!$B$2:$S$451,3,FALSE)</f>
        <v>GEOGRAPHIC-VARIATION IN PHOTOPERIODIC RESPONSES IN AN INTRODUCED INSECT, HYPHANTRIA-CUNEA DRURY (LEPIDOPTERA, ARCTIIDAE) IN JAPAN</v>
      </c>
      <c r="G617" t="str">
        <f>VLOOKUP($D617,metadata!$B$2:$S$451,4,FALSE)</f>
        <v>10.1303/aez.26.357</v>
      </c>
      <c r="H617" t="str">
        <f>VLOOKUP($D617,metadata!$B$2:$S$451,5,FALSE)</f>
        <v>y</v>
      </c>
      <c r="I617" t="str">
        <f>VLOOKUP($D617,metadata!$B$2:$S$451,6,FALSE)</f>
        <v>a</v>
      </c>
      <c r="J617" t="str">
        <f>VLOOKUP($D617,metadata!$B$2:$S$451,7,FALSE)</f>
        <v>i</v>
      </c>
      <c r="K617">
        <f>VLOOKUP($D617,metadata!$B$2:$S$451,8,FALSE)</f>
        <v>6</v>
      </c>
      <c r="L617">
        <f>VLOOKUP($D617,metadata!$B$2:$S$451,9,FALSE)</f>
        <v>3</v>
      </c>
      <c r="M617" t="str">
        <f>VLOOKUP($D617,metadata!$B$2:$S$451,10,FALSE)</f>
        <v/>
      </c>
      <c r="N617" t="str">
        <f>VLOOKUP($D617,metadata!$B$2:$S$451,11,FALSE)</f>
        <v>Hyphantria cunea</v>
      </c>
      <c r="O617" t="str">
        <f>VLOOKUP($D617,metadata!$B$2:$S$451,12,FALSE)</f>
        <v>lepidoptera</v>
      </c>
      <c r="P617" t="str">
        <f>VLOOKUP($D617,metadata!$B$2:$S$451,13,FALSE)</f>
        <v>WY</v>
      </c>
      <c r="Q617">
        <f>VLOOKUP($D617,metadata!$B$2:$S$451,14,FALSE)</f>
        <v>34.233333333333334</v>
      </c>
      <c r="R617">
        <f>VLOOKUP($D617,metadata!$B$2:$S$451,15,FALSE)</f>
        <v>135.16666666666666</v>
      </c>
      <c r="S617">
        <f>VLOOKUP($D617,metadata!$B$2:$S$451,16,FALSE)</f>
        <v>0.01</v>
      </c>
      <c r="T617">
        <f>VLOOKUP($D617,metadata!$B$2:$S$451,17,FALSE)</f>
        <v>13.9</v>
      </c>
      <c r="U617" t="str">
        <f>VLOOKUP($D617,metadata!$B$2:$S$451,18,FALSE)</f>
        <v/>
      </c>
      <c r="V617">
        <f>VLOOKUP($D617,metadata!$B$2:$Z$451,19,FALSE)</f>
        <v>28.5</v>
      </c>
      <c r="W617" t="str">
        <f>VLOOKUP($D617,metadata!$B$2:$Z$451,20,FALSE)</f>
        <v>acc</v>
      </c>
      <c r="X617" t="str">
        <f>VLOOKUP($D617,metadata!$B$2:$Z$451,21,FALSE)</f>
        <v/>
      </c>
      <c r="Y617">
        <f>VLOOKUP($D617,metadata!$B$2:$Z$451,22,FALSE)</f>
        <v>10</v>
      </c>
      <c r="Z617" t="str">
        <f>VLOOKUP($D617,metadata!$B$2:$Z$451,23,FALSE)</f>
        <v/>
      </c>
      <c r="AA617" t="str">
        <f>VLOOKUP($D617,metadata!$B$2:$Z$451,24,FALSE)</f>
        <v>pupal</v>
      </c>
      <c r="AB617" t="str">
        <f>VLOOKUP($D617,metadata!$B$2:$Z$451,25,FALSE)</f>
        <v/>
      </c>
      <c r="AC617">
        <v>14.520438464640501</v>
      </c>
      <c r="AD617">
        <v>21.069032518238799</v>
      </c>
      <c r="AE617">
        <f>12+55</f>
        <v>67</v>
      </c>
      <c r="AF617">
        <f t="shared" si="19"/>
        <v>67</v>
      </c>
    </row>
    <row r="618" spans="3:32" x14ac:dyDescent="0.3">
      <c r="C618">
        <v>617</v>
      </c>
      <c r="D618" s="4" t="str">
        <f t="shared" si="18"/>
        <v>10-WY</v>
      </c>
      <c r="E618" t="str">
        <f>VLOOKUP($D618,metadata!$B$2:$S$451,2,FALSE)</f>
        <v>GOMI, T; TAKEDA, M</v>
      </c>
      <c r="F618" t="str">
        <f>VLOOKUP($D618,metadata!$B$2:$S$451,3,FALSE)</f>
        <v>GEOGRAPHIC-VARIATION IN PHOTOPERIODIC RESPONSES IN AN INTRODUCED INSECT, HYPHANTRIA-CUNEA DRURY (LEPIDOPTERA, ARCTIIDAE) IN JAPAN</v>
      </c>
      <c r="G618" t="str">
        <f>VLOOKUP($D618,metadata!$B$2:$S$451,4,FALSE)</f>
        <v>10.1303/aez.26.357</v>
      </c>
      <c r="H618" t="str">
        <f>VLOOKUP($D618,metadata!$B$2:$S$451,5,FALSE)</f>
        <v>y</v>
      </c>
      <c r="I618" t="str">
        <f>VLOOKUP($D618,metadata!$B$2:$S$451,6,FALSE)</f>
        <v>a</v>
      </c>
      <c r="J618" t="str">
        <f>VLOOKUP($D618,metadata!$B$2:$S$451,7,FALSE)</f>
        <v>i</v>
      </c>
      <c r="K618">
        <f>VLOOKUP($D618,metadata!$B$2:$S$451,8,FALSE)</f>
        <v>6</v>
      </c>
      <c r="L618">
        <f>VLOOKUP($D618,metadata!$B$2:$S$451,9,FALSE)</f>
        <v>3</v>
      </c>
      <c r="M618" t="str">
        <f>VLOOKUP($D618,metadata!$B$2:$S$451,10,FALSE)</f>
        <v/>
      </c>
      <c r="N618" t="str">
        <f>VLOOKUP($D618,metadata!$B$2:$S$451,11,FALSE)</f>
        <v>Hyphantria cunea</v>
      </c>
      <c r="O618" t="str">
        <f>VLOOKUP($D618,metadata!$B$2:$S$451,12,FALSE)</f>
        <v>lepidoptera</v>
      </c>
      <c r="P618" t="str">
        <f>VLOOKUP($D618,metadata!$B$2:$S$451,13,FALSE)</f>
        <v>WY</v>
      </c>
      <c r="Q618">
        <f>VLOOKUP($D618,metadata!$B$2:$S$451,14,FALSE)</f>
        <v>34.233333333333334</v>
      </c>
      <c r="R618">
        <f>VLOOKUP($D618,metadata!$B$2:$S$451,15,FALSE)</f>
        <v>135.16666666666666</v>
      </c>
      <c r="S618">
        <f>VLOOKUP($D618,metadata!$B$2:$S$451,16,FALSE)</f>
        <v>0.01</v>
      </c>
      <c r="T618">
        <f>VLOOKUP($D618,metadata!$B$2:$S$451,17,FALSE)</f>
        <v>13.9</v>
      </c>
      <c r="U618" t="str">
        <f>VLOOKUP($D618,metadata!$B$2:$S$451,18,FALSE)</f>
        <v/>
      </c>
      <c r="V618">
        <f>VLOOKUP($D618,metadata!$B$2:$Z$451,19,FALSE)</f>
        <v>28.5</v>
      </c>
      <c r="W618" t="str">
        <f>VLOOKUP($D618,metadata!$B$2:$Z$451,20,FALSE)</f>
        <v>acc</v>
      </c>
      <c r="X618" t="str">
        <f>VLOOKUP($D618,metadata!$B$2:$Z$451,21,FALSE)</f>
        <v/>
      </c>
      <c r="Y618">
        <f>VLOOKUP($D618,metadata!$B$2:$Z$451,22,FALSE)</f>
        <v>10</v>
      </c>
      <c r="Z618" t="str">
        <f>VLOOKUP($D618,metadata!$B$2:$Z$451,23,FALSE)</f>
        <v/>
      </c>
      <c r="AA618" t="str">
        <f>VLOOKUP($D618,metadata!$B$2:$Z$451,24,FALSE)</f>
        <v>pupal</v>
      </c>
      <c r="AB618" t="str">
        <f>VLOOKUP($D618,metadata!$B$2:$Z$451,25,FALSE)</f>
        <v/>
      </c>
      <c r="AC618">
        <v>14.752208820618099</v>
      </c>
      <c r="AD618">
        <v>1.80005132529237</v>
      </c>
      <c r="AE618">
        <v>29</v>
      </c>
      <c r="AF618">
        <f t="shared" si="19"/>
        <v>29</v>
      </c>
    </row>
    <row r="619" spans="3:32" x14ac:dyDescent="0.3">
      <c r="C619">
        <v>618</v>
      </c>
      <c r="D619" s="4" t="str">
        <f t="shared" si="18"/>
        <v>11-Iwamizawa</v>
      </c>
      <c r="E619" t="str">
        <f>VLOOKUP($D619,metadata!$B$2:$S$451,2,FALSE)</f>
        <v>Hashimoto, K; Iijima, K; Ogawa, K</v>
      </c>
      <c r="F619" t="str">
        <f>VLOOKUP($D619,metadata!$B$2:$S$451,3,FALSE)</f>
        <v>Geographic Variation in Photoperiodic Response for the Induction of Pupal Diapause in the White Cabbage Butterfly, Pieris rapae crucivora Boisuduval (Lepidoptera: Pieridae)</v>
      </c>
      <c r="G619" t="str">
        <f>VLOOKUP($D619,metadata!$B$2:$S$451,4,FALSE)</f>
        <v>10.1303/jjaez.2008.201</v>
      </c>
      <c r="H619" t="str">
        <f>VLOOKUP($D619,metadata!$B$2:$S$451,5,FALSE)</f>
        <v>y</v>
      </c>
      <c r="I619" t="str">
        <f>VLOOKUP($D619,metadata!$B$2:$S$451,6,FALSE)</f>
        <v>a</v>
      </c>
      <c r="J619" t="str">
        <f>VLOOKUP($D619,metadata!$B$2:$S$451,7,FALSE)</f>
        <v>i</v>
      </c>
      <c r="K619">
        <f>VLOOKUP($D619,metadata!$B$2:$S$451,8,FALSE)</f>
        <v>7</v>
      </c>
      <c r="L619">
        <f>VLOOKUP($D619,metadata!$B$2:$S$451,9,FALSE)</f>
        <v>8</v>
      </c>
      <c r="M619" t="str">
        <f>VLOOKUP($D619,metadata!$B$2:$S$451,10,FALSE)</f>
        <v/>
      </c>
      <c r="N619" t="str">
        <f>VLOOKUP($D619,metadata!$B$2:$S$451,11,FALSE)</f>
        <v>Pieris rapae</v>
      </c>
      <c r="O619" t="str">
        <f>VLOOKUP($D619,metadata!$B$2:$S$451,12,FALSE)</f>
        <v>lepidoptera</v>
      </c>
      <c r="P619" t="str">
        <f>VLOOKUP($D619,metadata!$B$2:$S$451,13,FALSE)</f>
        <v>Iwamizawa</v>
      </c>
      <c r="Q619">
        <f>VLOOKUP($D619,metadata!$B$2:$S$451,14,FALSE)</f>
        <v>43.166666666666664</v>
      </c>
      <c r="R619">
        <f>VLOOKUP($D619,metadata!$B$2:$S$451,15,FALSE)</f>
        <v>141.77574999999999</v>
      </c>
      <c r="S619">
        <f>VLOOKUP($D619,metadata!$B$2:$S$451,16,FALSE)</f>
        <v>0.05</v>
      </c>
      <c r="T619" t="str">
        <f>VLOOKUP($D619,metadata!$B$2:$S$451,17,FALSE)</f>
        <v/>
      </c>
      <c r="U619" t="str">
        <f>VLOOKUP($D619,metadata!$B$2:$S$451,18,FALSE)</f>
        <v/>
      </c>
      <c r="V619">
        <f>VLOOKUP($D619,metadata!$B$2:$Z$451,19,FALSE)</f>
        <v>37.5</v>
      </c>
      <c r="W619" t="str">
        <f>VLOOKUP($D619,metadata!$B$2:$Z$451,20,FALSE)</f>
        <v>global average</v>
      </c>
      <c r="X619" t="str">
        <f>VLOOKUP($D619,metadata!$B$2:$Z$451,21,FALSE)</f>
        <v/>
      </c>
      <c r="Y619" t="str">
        <f>VLOOKUP($D619,metadata!$B$2:$Z$451,22,FALSE)</f>
        <v>11_1</v>
      </c>
      <c r="Z619" t="str">
        <f>VLOOKUP($D619,metadata!$B$2:$Z$451,23,FALSE)</f>
        <v/>
      </c>
      <c r="AA619" t="str">
        <f>VLOOKUP($D619,metadata!$B$2:$Z$451,24,FALSE)</f>
        <v/>
      </c>
      <c r="AB619" t="str">
        <f>VLOOKUP($D619,metadata!$B$2:$Z$451,25,FALSE)</f>
        <v/>
      </c>
      <c r="AC619">
        <v>9.9708456767603</v>
      </c>
      <c r="AD619">
        <v>99.515505290040096</v>
      </c>
      <c r="AF619" t="str">
        <f t="shared" si="19"/>
        <v>NA</v>
      </c>
    </row>
    <row r="620" spans="3:32" x14ac:dyDescent="0.3">
      <c r="C620">
        <v>619</v>
      </c>
      <c r="D620" s="4" t="str">
        <f t="shared" si="18"/>
        <v>11-Iwamizawa</v>
      </c>
      <c r="E620" t="str">
        <f>VLOOKUP($D620,metadata!$B$2:$S$451,2,FALSE)</f>
        <v>Hashimoto, K; Iijima, K; Ogawa, K</v>
      </c>
      <c r="F620" t="str">
        <f>VLOOKUP($D620,metadata!$B$2:$S$451,3,FALSE)</f>
        <v>Geographic Variation in Photoperiodic Response for the Induction of Pupal Diapause in the White Cabbage Butterfly, Pieris rapae crucivora Boisuduval (Lepidoptera: Pieridae)</v>
      </c>
      <c r="G620" t="str">
        <f>VLOOKUP($D620,metadata!$B$2:$S$451,4,FALSE)</f>
        <v>10.1303/jjaez.2008.201</v>
      </c>
      <c r="H620" t="str">
        <f>VLOOKUP($D620,metadata!$B$2:$S$451,5,FALSE)</f>
        <v>y</v>
      </c>
      <c r="I620" t="str">
        <f>VLOOKUP($D620,metadata!$B$2:$S$451,6,FALSE)</f>
        <v>a</v>
      </c>
      <c r="J620" t="str">
        <f>VLOOKUP($D620,metadata!$B$2:$S$451,7,FALSE)</f>
        <v>i</v>
      </c>
      <c r="K620">
        <f>VLOOKUP($D620,metadata!$B$2:$S$451,8,FALSE)</f>
        <v>7</v>
      </c>
      <c r="L620">
        <f>VLOOKUP($D620,metadata!$B$2:$S$451,9,FALSE)</f>
        <v>8</v>
      </c>
      <c r="M620" t="str">
        <f>VLOOKUP($D620,metadata!$B$2:$S$451,10,FALSE)</f>
        <v/>
      </c>
      <c r="N620" t="str">
        <f>VLOOKUP($D620,metadata!$B$2:$S$451,11,FALSE)</f>
        <v>Pieris rapae</v>
      </c>
      <c r="O620" t="str">
        <f>VLOOKUP($D620,metadata!$B$2:$S$451,12,FALSE)</f>
        <v>lepidoptera</v>
      </c>
      <c r="P620" t="str">
        <f>VLOOKUP($D620,metadata!$B$2:$S$451,13,FALSE)</f>
        <v>Iwamizawa</v>
      </c>
      <c r="Q620">
        <f>VLOOKUP($D620,metadata!$B$2:$S$451,14,FALSE)</f>
        <v>43.166666666666664</v>
      </c>
      <c r="R620">
        <f>VLOOKUP($D620,metadata!$B$2:$S$451,15,FALSE)</f>
        <v>141.77574999999999</v>
      </c>
      <c r="S620">
        <f>VLOOKUP($D620,metadata!$B$2:$S$451,16,FALSE)</f>
        <v>0.05</v>
      </c>
      <c r="T620" t="str">
        <f>VLOOKUP($D620,metadata!$B$2:$S$451,17,FALSE)</f>
        <v/>
      </c>
      <c r="U620" t="str">
        <f>VLOOKUP($D620,metadata!$B$2:$S$451,18,FALSE)</f>
        <v/>
      </c>
      <c r="V620">
        <f>VLOOKUP($D620,metadata!$B$2:$Z$451,19,FALSE)</f>
        <v>37.5</v>
      </c>
      <c r="W620" t="str">
        <f>VLOOKUP($D620,metadata!$B$2:$Z$451,20,FALSE)</f>
        <v>global average</v>
      </c>
      <c r="X620" t="str">
        <f>VLOOKUP($D620,metadata!$B$2:$Z$451,21,FALSE)</f>
        <v/>
      </c>
      <c r="Y620" t="str">
        <f>VLOOKUP($D620,metadata!$B$2:$Z$451,22,FALSE)</f>
        <v>11_1</v>
      </c>
      <c r="Z620" t="str">
        <f>VLOOKUP($D620,metadata!$B$2:$Z$451,23,FALSE)</f>
        <v/>
      </c>
      <c r="AA620" t="str">
        <f>VLOOKUP($D620,metadata!$B$2:$Z$451,24,FALSE)</f>
        <v/>
      </c>
      <c r="AB620" t="str">
        <f>VLOOKUP($D620,metadata!$B$2:$Z$451,25,FALSE)</f>
        <v/>
      </c>
      <c r="AC620">
        <v>10.982505654870399</v>
      </c>
      <c r="AD620">
        <v>99.699379788398403</v>
      </c>
      <c r="AF620" t="str">
        <f t="shared" si="19"/>
        <v>NA</v>
      </c>
    </row>
    <row r="621" spans="3:32" x14ac:dyDescent="0.3">
      <c r="C621">
        <v>620</v>
      </c>
      <c r="D621" s="4" t="str">
        <f t="shared" si="18"/>
        <v>11-Iwamizawa</v>
      </c>
      <c r="E621" t="str">
        <f>VLOOKUP($D621,metadata!$B$2:$S$451,2,FALSE)</f>
        <v>Hashimoto, K; Iijima, K; Ogawa, K</v>
      </c>
      <c r="F621" t="str">
        <f>VLOOKUP($D621,metadata!$B$2:$S$451,3,FALSE)</f>
        <v>Geographic Variation in Photoperiodic Response for the Induction of Pupal Diapause in the White Cabbage Butterfly, Pieris rapae crucivora Boisuduval (Lepidoptera: Pieridae)</v>
      </c>
      <c r="G621" t="str">
        <f>VLOOKUP($D621,metadata!$B$2:$S$451,4,FALSE)</f>
        <v>10.1303/jjaez.2008.201</v>
      </c>
      <c r="H621" t="str">
        <f>VLOOKUP($D621,metadata!$B$2:$S$451,5,FALSE)</f>
        <v>y</v>
      </c>
      <c r="I621" t="str">
        <f>VLOOKUP($D621,metadata!$B$2:$S$451,6,FALSE)</f>
        <v>a</v>
      </c>
      <c r="J621" t="str">
        <f>VLOOKUP($D621,metadata!$B$2:$S$451,7,FALSE)</f>
        <v>i</v>
      </c>
      <c r="K621">
        <f>VLOOKUP($D621,metadata!$B$2:$S$451,8,FALSE)</f>
        <v>7</v>
      </c>
      <c r="L621">
        <f>VLOOKUP($D621,metadata!$B$2:$S$451,9,FALSE)</f>
        <v>8</v>
      </c>
      <c r="M621" t="str">
        <f>VLOOKUP($D621,metadata!$B$2:$S$451,10,FALSE)</f>
        <v/>
      </c>
      <c r="N621" t="str">
        <f>VLOOKUP($D621,metadata!$B$2:$S$451,11,FALSE)</f>
        <v>Pieris rapae</v>
      </c>
      <c r="O621" t="str">
        <f>VLOOKUP($D621,metadata!$B$2:$S$451,12,FALSE)</f>
        <v>lepidoptera</v>
      </c>
      <c r="P621" t="str">
        <f>VLOOKUP($D621,metadata!$B$2:$S$451,13,FALSE)</f>
        <v>Iwamizawa</v>
      </c>
      <c r="Q621">
        <f>VLOOKUP($D621,metadata!$B$2:$S$451,14,FALSE)</f>
        <v>43.166666666666664</v>
      </c>
      <c r="R621">
        <f>VLOOKUP($D621,metadata!$B$2:$S$451,15,FALSE)</f>
        <v>141.77574999999999</v>
      </c>
      <c r="S621">
        <f>VLOOKUP($D621,metadata!$B$2:$S$451,16,FALSE)</f>
        <v>0.05</v>
      </c>
      <c r="T621" t="str">
        <f>VLOOKUP($D621,metadata!$B$2:$S$451,17,FALSE)</f>
        <v/>
      </c>
      <c r="U621" t="str">
        <f>VLOOKUP($D621,metadata!$B$2:$S$451,18,FALSE)</f>
        <v/>
      </c>
      <c r="V621">
        <f>VLOOKUP($D621,metadata!$B$2:$Z$451,19,FALSE)</f>
        <v>37.5</v>
      </c>
      <c r="W621" t="str">
        <f>VLOOKUP($D621,metadata!$B$2:$Z$451,20,FALSE)</f>
        <v>global average</v>
      </c>
      <c r="X621" t="str">
        <f>VLOOKUP($D621,metadata!$B$2:$Z$451,21,FALSE)</f>
        <v/>
      </c>
      <c r="Y621" t="str">
        <f>VLOOKUP($D621,metadata!$B$2:$Z$451,22,FALSE)</f>
        <v>11_1</v>
      </c>
      <c r="Z621" t="str">
        <f>VLOOKUP($D621,metadata!$B$2:$Z$451,23,FALSE)</f>
        <v/>
      </c>
      <c r="AA621" t="str">
        <f>VLOOKUP($D621,metadata!$B$2:$Z$451,24,FALSE)</f>
        <v/>
      </c>
      <c r="AB621" t="str">
        <f>VLOOKUP($D621,metadata!$B$2:$Z$451,25,FALSE)</f>
        <v/>
      </c>
      <c r="AC621">
        <v>11.9766887997081</v>
      </c>
      <c r="AD621">
        <v>99.682743524261198</v>
      </c>
      <c r="AF621" t="str">
        <f t="shared" si="19"/>
        <v>NA</v>
      </c>
    </row>
    <row r="622" spans="3:32" x14ac:dyDescent="0.3">
      <c r="C622">
        <v>621</v>
      </c>
      <c r="D622" s="4" t="str">
        <f t="shared" si="18"/>
        <v>11-Iwamizawa</v>
      </c>
      <c r="E622" t="str">
        <f>VLOOKUP($D622,metadata!$B$2:$S$451,2,FALSE)</f>
        <v>Hashimoto, K; Iijima, K; Ogawa, K</v>
      </c>
      <c r="F622" t="str">
        <f>VLOOKUP($D622,metadata!$B$2:$S$451,3,FALSE)</f>
        <v>Geographic Variation in Photoperiodic Response for the Induction of Pupal Diapause in the White Cabbage Butterfly, Pieris rapae crucivora Boisuduval (Lepidoptera: Pieridae)</v>
      </c>
      <c r="G622" t="str">
        <f>VLOOKUP($D622,metadata!$B$2:$S$451,4,FALSE)</f>
        <v>10.1303/jjaez.2008.201</v>
      </c>
      <c r="H622" t="str">
        <f>VLOOKUP($D622,metadata!$B$2:$S$451,5,FALSE)</f>
        <v>y</v>
      </c>
      <c r="I622" t="str">
        <f>VLOOKUP($D622,metadata!$B$2:$S$451,6,FALSE)</f>
        <v>a</v>
      </c>
      <c r="J622" t="str">
        <f>VLOOKUP($D622,metadata!$B$2:$S$451,7,FALSE)</f>
        <v>i</v>
      </c>
      <c r="K622">
        <f>VLOOKUP($D622,metadata!$B$2:$S$451,8,FALSE)</f>
        <v>7</v>
      </c>
      <c r="L622">
        <f>VLOOKUP($D622,metadata!$B$2:$S$451,9,FALSE)</f>
        <v>8</v>
      </c>
      <c r="M622" t="str">
        <f>VLOOKUP($D622,metadata!$B$2:$S$451,10,FALSE)</f>
        <v/>
      </c>
      <c r="N622" t="str">
        <f>VLOOKUP($D622,metadata!$B$2:$S$451,11,FALSE)</f>
        <v>Pieris rapae</v>
      </c>
      <c r="O622" t="str">
        <f>VLOOKUP($D622,metadata!$B$2:$S$451,12,FALSE)</f>
        <v>lepidoptera</v>
      </c>
      <c r="P622" t="str">
        <f>VLOOKUP($D622,metadata!$B$2:$S$451,13,FALSE)</f>
        <v>Iwamizawa</v>
      </c>
      <c r="Q622">
        <f>VLOOKUP($D622,metadata!$B$2:$S$451,14,FALSE)</f>
        <v>43.166666666666664</v>
      </c>
      <c r="R622">
        <f>VLOOKUP($D622,metadata!$B$2:$S$451,15,FALSE)</f>
        <v>141.77574999999999</v>
      </c>
      <c r="S622">
        <f>VLOOKUP($D622,metadata!$B$2:$S$451,16,FALSE)</f>
        <v>0.05</v>
      </c>
      <c r="T622" t="str">
        <f>VLOOKUP($D622,metadata!$B$2:$S$451,17,FALSE)</f>
        <v/>
      </c>
      <c r="U622" t="str">
        <f>VLOOKUP($D622,metadata!$B$2:$S$451,18,FALSE)</f>
        <v/>
      </c>
      <c r="V622">
        <f>VLOOKUP($D622,metadata!$B$2:$Z$451,19,FALSE)</f>
        <v>37.5</v>
      </c>
      <c r="W622" t="str">
        <f>VLOOKUP($D622,metadata!$B$2:$Z$451,20,FALSE)</f>
        <v>global average</v>
      </c>
      <c r="X622" t="str">
        <f>VLOOKUP($D622,metadata!$B$2:$Z$451,21,FALSE)</f>
        <v/>
      </c>
      <c r="Y622" t="str">
        <f>VLOOKUP($D622,metadata!$B$2:$Z$451,22,FALSE)</f>
        <v>11_1</v>
      </c>
      <c r="Z622" t="str">
        <f>VLOOKUP($D622,metadata!$B$2:$Z$451,23,FALSE)</f>
        <v/>
      </c>
      <c r="AA622" t="str">
        <f>VLOOKUP($D622,metadata!$B$2:$Z$451,24,FALSE)</f>
        <v/>
      </c>
      <c r="AB622" t="str">
        <f>VLOOKUP($D622,metadata!$B$2:$Z$451,25,FALSE)</f>
        <v/>
      </c>
      <c r="AC622">
        <v>12.9877183509667</v>
      </c>
      <c r="AD622">
        <v>96.252170740605607</v>
      </c>
      <c r="AF622" t="str">
        <f t="shared" si="19"/>
        <v>NA</v>
      </c>
    </row>
    <row r="623" spans="3:32" x14ac:dyDescent="0.3">
      <c r="C623">
        <v>622</v>
      </c>
      <c r="D623" s="4" t="str">
        <f t="shared" si="18"/>
        <v>11-Iwamizawa</v>
      </c>
      <c r="E623" t="str">
        <f>VLOOKUP($D623,metadata!$B$2:$S$451,2,FALSE)</f>
        <v>Hashimoto, K; Iijima, K; Ogawa, K</v>
      </c>
      <c r="F623" t="str">
        <f>VLOOKUP($D623,metadata!$B$2:$S$451,3,FALSE)</f>
        <v>Geographic Variation in Photoperiodic Response for the Induction of Pupal Diapause in the White Cabbage Butterfly, Pieris rapae crucivora Boisuduval (Lepidoptera: Pieridae)</v>
      </c>
      <c r="G623" t="str">
        <f>VLOOKUP($D623,metadata!$B$2:$S$451,4,FALSE)</f>
        <v>10.1303/jjaez.2008.201</v>
      </c>
      <c r="H623" t="str">
        <f>VLOOKUP($D623,metadata!$B$2:$S$451,5,FALSE)</f>
        <v>y</v>
      </c>
      <c r="I623" t="str">
        <f>VLOOKUP($D623,metadata!$B$2:$S$451,6,FALSE)</f>
        <v>a</v>
      </c>
      <c r="J623" t="str">
        <f>VLOOKUP($D623,metadata!$B$2:$S$451,7,FALSE)</f>
        <v>i</v>
      </c>
      <c r="K623">
        <f>VLOOKUP($D623,metadata!$B$2:$S$451,8,FALSE)</f>
        <v>7</v>
      </c>
      <c r="L623">
        <f>VLOOKUP($D623,metadata!$B$2:$S$451,9,FALSE)</f>
        <v>8</v>
      </c>
      <c r="M623" t="str">
        <f>VLOOKUP($D623,metadata!$B$2:$S$451,10,FALSE)</f>
        <v/>
      </c>
      <c r="N623" t="str">
        <f>VLOOKUP($D623,metadata!$B$2:$S$451,11,FALSE)</f>
        <v>Pieris rapae</v>
      </c>
      <c r="O623" t="str">
        <f>VLOOKUP($D623,metadata!$B$2:$S$451,12,FALSE)</f>
        <v>lepidoptera</v>
      </c>
      <c r="P623" t="str">
        <f>VLOOKUP($D623,metadata!$B$2:$S$451,13,FALSE)</f>
        <v>Iwamizawa</v>
      </c>
      <c r="Q623">
        <f>VLOOKUP($D623,metadata!$B$2:$S$451,14,FALSE)</f>
        <v>43.166666666666664</v>
      </c>
      <c r="R623">
        <f>VLOOKUP($D623,metadata!$B$2:$S$451,15,FALSE)</f>
        <v>141.77574999999999</v>
      </c>
      <c r="S623">
        <f>VLOOKUP($D623,metadata!$B$2:$S$451,16,FALSE)</f>
        <v>0.05</v>
      </c>
      <c r="T623" t="str">
        <f>VLOOKUP($D623,metadata!$B$2:$S$451,17,FALSE)</f>
        <v/>
      </c>
      <c r="U623" t="str">
        <f>VLOOKUP($D623,metadata!$B$2:$S$451,18,FALSE)</f>
        <v/>
      </c>
      <c r="V623">
        <f>VLOOKUP($D623,metadata!$B$2:$Z$451,19,FALSE)</f>
        <v>37.5</v>
      </c>
      <c r="W623" t="str">
        <f>VLOOKUP($D623,metadata!$B$2:$Z$451,20,FALSE)</f>
        <v>global average</v>
      </c>
      <c r="X623" t="str">
        <f>VLOOKUP($D623,metadata!$B$2:$Z$451,21,FALSE)</f>
        <v/>
      </c>
      <c r="Y623" t="str">
        <f>VLOOKUP($D623,metadata!$B$2:$Z$451,22,FALSE)</f>
        <v>11_1</v>
      </c>
      <c r="Z623" t="str">
        <f>VLOOKUP($D623,metadata!$B$2:$Z$451,23,FALSE)</f>
        <v/>
      </c>
      <c r="AA623" t="str">
        <f>VLOOKUP($D623,metadata!$B$2:$Z$451,24,FALSE)</f>
        <v/>
      </c>
      <c r="AB623" t="str">
        <f>VLOOKUP($D623,metadata!$B$2:$Z$451,25,FALSE)</f>
        <v/>
      </c>
      <c r="AC623">
        <v>13.981095950383001</v>
      </c>
      <c r="AD623">
        <v>91.617074060561805</v>
      </c>
      <c r="AF623" t="str">
        <f t="shared" si="19"/>
        <v>NA</v>
      </c>
    </row>
    <row r="624" spans="3:32" x14ac:dyDescent="0.3">
      <c r="C624">
        <v>623</v>
      </c>
      <c r="D624" s="4" t="str">
        <f t="shared" si="18"/>
        <v>11-Iwamizawa</v>
      </c>
      <c r="E624" t="str">
        <f>VLOOKUP($D624,metadata!$B$2:$S$451,2,FALSE)</f>
        <v>Hashimoto, K; Iijima, K; Ogawa, K</v>
      </c>
      <c r="F624" t="str">
        <f>VLOOKUP($D624,metadata!$B$2:$S$451,3,FALSE)</f>
        <v>Geographic Variation in Photoperiodic Response for the Induction of Pupal Diapause in the White Cabbage Butterfly, Pieris rapae crucivora Boisuduval (Lepidoptera: Pieridae)</v>
      </c>
      <c r="G624" t="str">
        <f>VLOOKUP($D624,metadata!$B$2:$S$451,4,FALSE)</f>
        <v>10.1303/jjaez.2008.201</v>
      </c>
      <c r="H624" t="str">
        <f>VLOOKUP($D624,metadata!$B$2:$S$451,5,FALSE)</f>
        <v>y</v>
      </c>
      <c r="I624" t="str">
        <f>VLOOKUP($D624,metadata!$B$2:$S$451,6,FALSE)</f>
        <v>a</v>
      </c>
      <c r="J624" t="str">
        <f>VLOOKUP($D624,metadata!$B$2:$S$451,7,FALSE)</f>
        <v>i</v>
      </c>
      <c r="K624">
        <f>VLOOKUP($D624,metadata!$B$2:$S$451,8,FALSE)</f>
        <v>7</v>
      </c>
      <c r="L624">
        <f>VLOOKUP($D624,metadata!$B$2:$S$451,9,FALSE)</f>
        <v>8</v>
      </c>
      <c r="M624" t="str">
        <f>VLOOKUP($D624,metadata!$B$2:$S$451,10,FALSE)</f>
        <v/>
      </c>
      <c r="N624" t="str">
        <f>VLOOKUP($D624,metadata!$B$2:$S$451,11,FALSE)</f>
        <v>Pieris rapae</v>
      </c>
      <c r="O624" t="str">
        <f>VLOOKUP($D624,metadata!$B$2:$S$451,12,FALSE)</f>
        <v>lepidoptera</v>
      </c>
      <c r="P624" t="str">
        <f>VLOOKUP($D624,metadata!$B$2:$S$451,13,FALSE)</f>
        <v>Iwamizawa</v>
      </c>
      <c r="Q624">
        <f>VLOOKUP($D624,metadata!$B$2:$S$451,14,FALSE)</f>
        <v>43.166666666666664</v>
      </c>
      <c r="R624">
        <f>VLOOKUP($D624,metadata!$B$2:$S$451,15,FALSE)</f>
        <v>141.77574999999999</v>
      </c>
      <c r="S624">
        <f>VLOOKUP($D624,metadata!$B$2:$S$451,16,FALSE)</f>
        <v>0.05</v>
      </c>
      <c r="T624" t="str">
        <f>VLOOKUP($D624,metadata!$B$2:$S$451,17,FALSE)</f>
        <v/>
      </c>
      <c r="U624" t="str">
        <f>VLOOKUP($D624,metadata!$B$2:$S$451,18,FALSE)</f>
        <v/>
      </c>
      <c r="V624">
        <f>VLOOKUP($D624,metadata!$B$2:$Z$451,19,FALSE)</f>
        <v>37.5</v>
      </c>
      <c r="W624" t="str">
        <f>VLOOKUP($D624,metadata!$B$2:$Z$451,20,FALSE)</f>
        <v>global average</v>
      </c>
      <c r="X624" t="str">
        <f>VLOOKUP($D624,metadata!$B$2:$Z$451,21,FALSE)</f>
        <v/>
      </c>
      <c r="Y624" t="str">
        <f>VLOOKUP($D624,metadata!$B$2:$Z$451,22,FALSE)</f>
        <v>11_1</v>
      </c>
      <c r="Z624" t="str">
        <f>VLOOKUP($D624,metadata!$B$2:$Z$451,23,FALSE)</f>
        <v/>
      </c>
      <c r="AA624" t="str">
        <f>VLOOKUP($D624,metadata!$B$2:$Z$451,24,FALSE)</f>
        <v/>
      </c>
      <c r="AB624" t="str">
        <f>VLOOKUP($D624,metadata!$B$2:$Z$451,25,FALSE)</f>
        <v/>
      </c>
      <c r="AC624">
        <v>14.498361182050299</v>
      </c>
      <c r="AD624">
        <v>57.271068952936801</v>
      </c>
      <c r="AF624" t="str">
        <f t="shared" si="19"/>
        <v>NA</v>
      </c>
    </row>
    <row r="625" spans="3:32" x14ac:dyDescent="0.3">
      <c r="C625">
        <v>624</v>
      </c>
      <c r="D625" s="4" t="str">
        <f t="shared" si="18"/>
        <v>11-Iwamizawa</v>
      </c>
      <c r="E625" t="str">
        <f>VLOOKUP($D625,metadata!$B$2:$S$451,2,FALSE)</f>
        <v>Hashimoto, K; Iijima, K; Ogawa, K</v>
      </c>
      <c r="F625" t="str">
        <f>VLOOKUP($D625,metadata!$B$2:$S$451,3,FALSE)</f>
        <v>Geographic Variation in Photoperiodic Response for the Induction of Pupal Diapause in the White Cabbage Butterfly, Pieris rapae crucivora Boisuduval (Lepidoptera: Pieridae)</v>
      </c>
      <c r="G625" t="str">
        <f>VLOOKUP($D625,metadata!$B$2:$S$451,4,FALSE)</f>
        <v>10.1303/jjaez.2008.201</v>
      </c>
      <c r="H625" t="str">
        <f>VLOOKUP($D625,metadata!$B$2:$S$451,5,FALSE)</f>
        <v>y</v>
      </c>
      <c r="I625" t="str">
        <f>VLOOKUP($D625,metadata!$B$2:$S$451,6,FALSE)</f>
        <v>a</v>
      </c>
      <c r="J625" t="str">
        <f>VLOOKUP($D625,metadata!$B$2:$S$451,7,FALSE)</f>
        <v>i</v>
      </c>
      <c r="K625">
        <f>VLOOKUP($D625,metadata!$B$2:$S$451,8,FALSE)</f>
        <v>7</v>
      </c>
      <c r="L625">
        <f>VLOOKUP($D625,metadata!$B$2:$S$451,9,FALSE)</f>
        <v>8</v>
      </c>
      <c r="M625" t="str">
        <f>VLOOKUP($D625,metadata!$B$2:$S$451,10,FALSE)</f>
        <v/>
      </c>
      <c r="N625" t="str">
        <f>VLOOKUP($D625,metadata!$B$2:$S$451,11,FALSE)</f>
        <v>Pieris rapae</v>
      </c>
      <c r="O625" t="str">
        <f>VLOOKUP($D625,metadata!$B$2:$S$451,12,FALSE)</f>
        <v>lepidoptera</v>
      </c>
      <c r="P625" t="str">
        <f>VLOOKUP($D625,metadata!$B$2:$S$451,13,FALSE)</f>
        <v>Iwamizawa</v>
      </c>
      <c r="Q625">
        <f>VLOOKUP($D625,metadata!$B$2:$S$451,14,FALSE)</f>
        <v>43.166666666666664</v>
      </c>
      <c r="R625">
        <f>VLOOKUP($D625,metadata!$B$2:$S$451,15,FALSE)</f>
        <v>141.77574999999999</v>
      </c>
      <c r="S625">
        <f>VLOOKUP($D625,metadata!$B$2:$S$451,16,FALSE)</f>
        <v>0.05</v>
      </c>
      <c r="T625" t="str">
        <f>VLOOKUP($D625,metadata!$B$2:$S$451,17,FALSE)</f>
        <v/>
      </c>
      <c r="U625" t="str">
        <f>VLOOKUP($D625,metadata!$B$2:$S$451,18,FALSE)</f>
        <v/>
      </c>
      <c r="V625">
        <f>VLOOKUP($D625,metadata!$B$2:$Z$451,19,FALSE)</f>
        <v>37.5</v>
      </c>
      <c r="W625" t="str">
        <f>VLOOKUP($D625,metadata!$B$2:$Z$451,20,FALSE)</f>
        <v>global average</v>
      </c>
      <c r="X625" t="str">
        <f>VLOOKUP($D625,metadata!$B$2:$Z$451,21,FALSE)</f>
        <v/>
      </c>
      <c r="Y625" t="str">
        <f>VLOOKUP($D625,metadata!$B$2:$Z$451,22,FALSE)</f>
        <v>11_1</v>
      </c>
      <c r="Z625" t="str">
        <f>VLOOKUP($D625,metadata!$B$2:$Z$451,23,FALSE)</f>
        <v/>
      </c>
      <c r="AA625" t="str">
        <f>VLOOKUP($D625,metadata!$B$2:$Z$451,24,FALSE)</f>
        <v/>
      </c>
      <c r="AB625" t="str">
        <f>VLOOKUP($D625,metadata!$B$2:$Z$451,25,FALSE)</f>
        <v/>
      </c>
      <c r="AC625">
        <v>14.961514775629301</v>
      </c>
      <c r="AD625">
        <v>12.6850054724553</v>
      </c>
      <c r="AF625" t="str">
        <f t="shared" si="19"/>
        <v>NA</v>
      </c>
    </row>
    <row r="626" spans="3:32" x14ac:dyDescent="0.3">
      <c r="C626">
        <v>625</v>
      </c>
      <c r="D626" s="4" t="str">
        <f t="shared" si="18"/>
        <v>11-Iwamizawa</v>
      </c>
      <c r="E626" t="str">
        <f>VLOOKUP($D626,metadata!$B$2:$S$451,2,FALSE)</f>
        <v>Hashimoto, K; Iijima, K; Ogawa, K</v>
      </c>
      <c r="F626" t="str">
        <f>VLOOKUP($D626,metadata!$B$2:$S$451,3,FALSE)</f>
        <v>Geographic Variation in Photoperiodic Response for the Induction of Pupal Diapause in the White Cabbage Butterfly, Pieris rapae crucivora Boisuduval (Lepidoptera: Pieridae)</v>
      </c>
      <c r="G626" t="str">
        <f>VLOOKUP($D626,metadata!$B$2:$S$451,4,FALSE)</f>
        <v>10.1303/jjaez.2008.201</v>
      </c>
      <c r="H626" t="str">
        <f>VLOOKUP($D626,metadata!$B$2:$S$451,5,FALSE)</f>
        <v>y</v>
      </c>
      <c r="I626" t="str">
        <f>VLOOKUP($D626,metadata!$B$2:$S$451,6,FALSE)</f>
        <v>a</v>
      </c>
      <c r="J626" t="str">
        <f>VLOOKUP($D626,metadata!$B$2:$S$451,7,FALSE)</f>
        <v>i</v>
      </c>
      <c r="K626">
        <f>VLOOKUP($D626,metadata!$B$2:$S$451,8,FALSE)</f>
        <v>7</v>
      </c>
      <c r="L626">
        <f>VLOOKUP($D626,metadata!$B$2:$S$451,9,FALSE)</f>
        <v>8</v>
      </c>
      <c r="M626" t="str">
        <f>VLOOKUP($D626,metadata!$B$2:$S$451,10,FALSE)</f>
        <v/>
      </c>
      <c r="N626" t="str">
        <f>VLOOKUP($D626,metadata!$B$2:$S$451,11,FALSE)</f>
        <v>Pieris rapae</v>
      </c>
      <c r="O626" t="str">
        <f>VLOOKUP($D626,metadata!$B$2:$S$451,12,FALSE)</f>
        <v>lepidoptera</v>
      </c>
      <c r="P626" t="str">
        <f>VLOOKUP($D626,metadata!$B$2:$S$451,13,FALSE)</f>
        <v>Iwamizawa</v>
      </c>
      <c r="Q626">
        <f>VLOOKUP($D626,metadata!$B$2:$S$451,14,FALSE)</f>
        <v>43.166666666666664</v>
      </c>
      <c r="R626">
        <f>VLOOKUP($D626,metadata!$B$2:$S$451,15,FALSE)</f>
        <v>141.77574999999999</v>
      </c>
      <c r="S626">
        <f>VLOOKUP($D626,metadata!$B$2:$S$451,16,FALSE)</f>
        <v>0.05</v>
      </c>
      <c r="T626" t="str">
        <f>VLOOKUP($D626,metadata!$B$2:$S$451,17,FALSE)</f>
        <v/>
      </c>
      <c r="U626" t="str">
        <f>VLOOKUP($D626,metadata!$B$2:$S$451,18,FALSE)</f>
        <v/>
      </c>
      <c r="V626">
        <f>VLOOKUP($D626,metadata!$B$2:$Z$451,19,FALSE)</f>
        <v>37.5</v>
      </c>
      <c r="W626" t="str">
        <f>VLOOKUP($D626,metadata!$B$2:$Z$451,20,FALSE)</f>
        <v>global average</v>
      </c>
      <c r="X626" t="str">
        <f>VLOOKUP($D626,metadata!$B$2:$Z$451,21,FALSE)</f>
        <v/>
      </c>
      <c r="Y626" t="str">
        <f>VLOOKUP($D626,metadata!$B$2:$Z$451,22,FALSE)</f>
        <v>11_1</v>
      </c>
      <c r="Z626" t="str">
        <f>VLOOKUP($D626,metadata!$B$2:$Z$451,23,FALSE)</f>
        <v/>
      </c>
      <c r="AA626" t="str">
        <f>VLOOKUP($D626,metadata!$B$2:$Z$451,24,FALSE)</f>
        <v/>
      </c>
      <c r="AB626" t="str">
        <f>VLOOKUP($D626,metadata!$B$2:$Z$451,25,FALSE)</f>
        <v/>
      </c>
      <c r="AC626">
        <v>15.988269974461801</v>
      </c>
      <c r="AD626">
        <v>-0.58518788763228702</v>
      </c>
      <c r="AF626" t="str">
        <f t="shared" si="19"/>
        <v>NA</v>
      </c>
    </row>
    <row r="627" spans="3:32" x14ac:dyDescent="0.3">
      <c r="C627">
        <v>626</v>
      </c>
      <c r="D627" s="4" t="str">
        <f t="shared" si="18"/>
        <v>11-Sendai</v>
      </c>
      <c r="E627" t="str">
        <f>VLOOKUP($D627,metadata!$B$2:$S$451,2,FALSE)</f>
        <v>Hashimoto, K; Iijima, K; Ogawa, K</v>
      </c>
      <c r="F627" t="str">
        <f>VLOOKUP($D627,metadata!$B$2:$S$451,3,FALSE)</f>
        <v>Geographic Variation in Photoperiodic Response for the Induction of Pupal Diapause in the White Cabbage Butterfly, Pieris rapae crucivora Boisuduval (Lepidoptera: Pieridae)</v>
      </c>
      <c r="G627" t="str">
        <f>VLOOKUP($D627,metadata!$B$2:$S$451,4,FALSE)</f>
        <v>10.1303/jjaez.2008.202</v>
      </c>
      <c r="H627" t="str">
        <f>VLOOKUP($D627,metadata!$B$2:$S$451,5,FALSE)</f>
        <v>y</v>
      </c>
      <c r="I627" t="str">
        <f>VLOOKUP($D627,metadata!$B$2:$S$451,6,FALSE)</f>
        <v>a</v>
      </c>
      <c r="J627" t="str">
        <f>VLOOKUP($D627,metadata!$B$2:$S$451,7,FALSE)</f>
        <v>i</v>
      </c>
      <c r="K627">
        <f>VLOOKUP($D627,metadata!$B$2:$S$451,8,FALSE)</f>
        <v>7</v>
      </c>
      <c r="L627">
        <f>VLOOKUP($D627,metadata!$B$2:$S$451,9,FALSE)</f>
        <v>5</v>
      </c>
      <c r="M627" t="str">
        <f>VLOOKUP($D627,metadata!$B$2:$S$451,10,FALSE)</f>
        <v/>
      </c>
      <c r="N627" t="str">
        <f>VLOOKUP($D627,metadata!$B$2:$S$451,11,FALSE)</f>
        <v>Pieris rapae</v>
      </c>
      <c r="O627" t="str">
        <f>VLOOKUP($D627,metadata!$B$2:$S$451,12,FALSE)</f>
        <v>lepidoptera</v>
      </c>
      <c r="P627" t="str">
        <f>VLOOKUP($D627,metadata!$B$2:$S$451,13,FALSE)</f>
        <v>Sendai</v>
      </c>
      <c r="Q627">
        <f>VLOOKUP($D627,metadata!$B$2:$S$451,14,FALSE)</f>
        <v>38.25</v>
      </c>
      <c r="R627">
        <f>VLOOKUP($D627,metadata!$B$2:$S$451,15,FALSE)</f>
        <v>140.86944399999999</v>
      </c>
      <c r="S627">
        <f>VLOOKUP($D627,metadata!$B$2:$S$451,16,FALSE)</f>
        <v>0.05</v>
      </c>
      <c r="T627" t="str">
        <f>VLOOKUP($D627,metadata!$B$2:$S$451,17,FALSE)</f>
        <v/>
      </c>
      <c r="U627" t="str">
        <f>VLOOKUP($D627,metadata!$B$2:$S$451,18,FALSE)</f>
        <v/>
      </c>
      <c r="V627">
        <f>VLOOKUP($D627,metadata!$B$2:$Z$451,19,FALSE)</f>
        <v>37.5</v>
      </c>
      <c r="W627" t="str">
        <f>VLOOKUP($D627,metadata!$B$2:$Z$451,20,FALSE)</f>
        <v>global average</v>
      </c>
      <c r="X627" t="str">
        <f>VLOOKUP($D627,metadata!$B$2:$Z$451,21,FALSE)</f>
        <v/>
      </c>
      <c r="Y627" t="str">
        <f>VLOOKUP($D627,metadata!$B$2:$Z$451,22,FALSE)</f>
        <v>11_2</v>
      </c>
      <c r="Z627" t="str">
        <f>VLOOKUP($D627,metadata!$B$2:$Z$451,23,FALSE)</f>
        <v/>
      </c>
      <c r="AA627" t="str">
        <f>VLOOKUP($D627,metadata!$B$2:$Z$451,24,FALSE)</f>
        <v/>
      </c>
      <c r="AB627" t="str">
        <f>VLOOKUP($D627,metadata!$B$2:$Z$451,25,FALSE)</f>
        <v/>
      </c>
      <c r="AC627">
        <v>10.9672372656087</v>
      </c>
      <c r="AD627">
        <v>100.109689506637</v>
      </c>
      <c r="AF627" t="str">
        <f t="shared" si="19"/>
        <v>NA</v>
      </c>
    </row>
    <row r="628" spans="3:32" x14ac:dyDescent="0.3">
      <c r="C628">
        <v>627</v>
      </c>
      <c r="D628" s="4" t="str">
        <f t="shared" si="18"/>
        <v>11-Sendai</v>
      </c>
      <c r="E628" t="str">
        <f>VLOOKUP($D628,metadata!$B$2:$S$451,2,FALSE)</f>
        <v>Hashimoto, K; Iijima, K; Ogawa, K</v>
      </c>
      <c r="F628" t="str">
        <f>VLOOKUP($D628,metadata!$B$2:$S$451,3,FALSE)</f>
        <v>Geographic Variation in Photoperiodic Response for the Induction of Pupal Diapause in the White Cabbage Butterfly, Pieris rapae crucivora Boisuduval (Lepidoptera: Pieridae)</v>
      </c>
      <c r="G628" t="str">
        <f>VLOOKUP($D628,metadata!$B$2:$S$451,4,FALSE)</f>
        <v>10.1303/jjaez.2008.202</v>
      </c>
      <c r="H628" t="str">
        <f>VLOOKUP($D628,metadata!$B$2:$S$451,5,FALSE)</f>
        <v>y</v>
      </c>
      <c r="I628" t="str">
        <f>VLOOKUP($D628,metadata!$B$2:$S$451,6,FALSE)</f>
        <v>a</v>
      </c>
      <c r="J628" t="str">
        <f>VLOOKUP($D628,metadata!$B$2:$S$451,7,FALSE)</f>
        <v>i</v>
      </c>
      <c r="K628">
        <f>VLOOKUP($D628,metadata!$B$2:$S$451,8,FALSE)</f>
        <v>7</v>
      </c>
      <c r="L628">
        <f>VLOOKUP($D628,metadata!$B$2:$S$451,9,FALSE)</f>
        <v>5</v>
      </c>
      <c r="M628" t="str">
        <f>VLOOKUP($D628,metadata!$B$2:$S$451,10,FALSE)</f>
        <v/>
      </c>
      <c r="N628" t="str">
        <f>VLOOKUP($D628,metadata!$B$2:$S$451,11,FALSE)</f>
        <v>Pieris rapae</v>
      </c>
      <c r="O628" t="str">
        <f>VLOOKUP($D628,metadata!$B$2:$S$451,12,FALSE)</f>
        <v>lepidoptera</v>
      </c>
      <c r="P628" t="str">
        <f>VLOOKUP($D628,metadata!$B$2:$S$451,13,FALSE)</f>
        <v>Sendai</v>
      </c>
      <c r="Q628">
        <f>VLOOKUP($D628,metadata!$B$2:$S$451,14,FALSE)</f>
        <v>38.25</v>
      </c>
      <c r="R628">
        <f>VLOOKUP($D628,metadata!$B$2:$S$451,15,FALSE)</f>
        <v>140.86944399999999</v>
      </c>
      <c r="S628">
        <f>VLOOKUP($D628,metadata!$B$2:$S$451,16,FALSE)</f>
        <v>0.05</v>
      </c>
      <c r="T628" t="str">
        <f>VLOOKUP($D628,metadata!$B$2:$S$451,17,FALSE)</f>
        <v/>
      </c>
      <c r="U628" t="str">
        <f>VLOOKUP($D628,metadata!$B$2:$S$451,18,FALSE)</f>
        <v/>
      </c>
      <c r="V628">
        <f>VLOOKUP($D628,metadata!$B$2:$Z$451,19,FALSE)</f>
        <v>37.5</v>
      </c>
      <c r="W628" t="str">
        <f>VLOOKUP($D628,metadata!$B$2:$Z$451,20,FALSE)</f>
        <v>global average</v>
      </c>
      <c r="X628" t="str">
        <f>VLOOKUP($D628,metadata!$B$2:$Z$451,21,FALSE)</f>
        <v/>
      </c>
      <c r="Y628" t="str">
        <f>VLOOKUP($D628,metadata!$B$2:$Z$451,22,FALSE)</f>
        <v>11_2</v>
      </c>
      <c r="Z628" t="str">
        <f>VLOOKUP($D628,metadata!$B$2:$Z$451,23,FALSE)</f>
        <v/>
      </c>
      <c r="AA628" t="str">
        <f>VLOOKUP($D628,metadata!$B$2:$Z$451,24,FALSE)</f>
        <v/>
      </c>
      <c r="AB628" t="str">
        <f>VLOOKUP($D628,metadata!$B$2:$Z$451,25,FALSE)</f>
        <v/>
      </c>
      <c r="AC628">
        <v>13.3278835529792</v>
      </c>
      <c r="AD628">
        <v>100.15292478662499</v>
      </c>
      <c r="AF628" t="str">
        <f t="shared" si="19"/>
        <v>NA</v>
      </c>
    </row>
    <row r="629" spans="3:32" x14ac:dyDescent="0.3">
      <c r="C629">
        <v>628</v>
      </c>
      <c r="D629" s="4" t="str">
        <f t="shared" si="18"/>
        <v>11-Sendai</v>
      </c>
      <c r="E629" t="str">
        <f>VLOOKUP($D629,metadata!$B$2:$S$451,2,FALSE)</f>
        <v>Hashimoto, K; Iijima, K; Ogawa, K</v>
      </c>
      <c r="F629" t="str">
        <f>VLOOKUP($D629,metadata!$B$2:$S$451,3,FALSE)</f>
        <v>Geographic Variation in Photoperiodic Response for the Induction of Pupal Diapause in the White Cabbage Butterfly, Pieris rapae crucivora Boisuduval (Lepidoptera: Pieridae)</v>
      </c>
      <c r="G629" t="str">
        <f>VLOOKUP($D629,metadata!$B$2:$S$451,4,FALSE)</f>
        <v>10.1303/jjaez.2008.202</v>
      </c>
      <c r="H629" t="str">
        <f>VLOOKUP($D629,metadata!$B$2:$S$451,5,FALSE)</f>
        <v>y</v>
      </c>
      <c r="I629" t="str">
        <f>VLOOKUP($D629,metadata!$B$2:$S$451,6,FALSE)</f>
        <v>a</v>
      </c>
      <c r="J629" t="str">
        <f>VLOOKUP($D629,metadata!$B$2:$S$451,7,FALSE)</f>
        <v>i</v>
      </c>
      <c r="K629">
        <f>VLOOKUP($D629,metadata!$B$2:$S$451,8,FALSE)</f>
        <v>7</v>
      </c>
      <c r="L629">
        <f>VLOOKUP($D629,metadata!$B$2:$S$451,9,FALSE)</f>
        <v>5</v>
      </c>
      <c r="M629" t="str">
        <f>VLOOKUP($D629,metadata!$B$2:$S$451,10,FALSE)</f>
        <v/>
      </c>
      <c r="N629" t="str">
        <f>VLOOKUP($D629,metadata!$B$2:$S$451,11,FALSE)</f>
        <v>Pieris rapae</v>
      </c>
      <c r="O629" t="str">
        <f>VLOOKUP($D629,metadata!$B$2:$S$451,12,FALSE)</f>
        <v>lepidoptera</v>
      </c>
      <c r="P629" t="str">
        <f>VLOOKUP($D629,metadata!$B$2:$S$451,13,FALSE)</f>
        <v>Sendai</v>
      </c>
      <c r="Q629">
        <f>VLOOKUP($D629,metadata!$B$2:$S$451,14,FALSE)</f>
        <v>38.25</v>
      </c>
      <c r="R629">
        <f>VLOOKUP($D629,metadata!$B$2:$S$451,15,FALSE)</f>
        <v>140.86944399999999</v>
      </c>
      <c r="S629">
        <f>VLOOKUP($D629,metadata!$B$2:$S$451,16,FALSE)</f>
        <v>0.05</v>
      </c>
      <c r="T629" t="str">
        <f>VLOOKUP($D629,metadata!$B$2:$S$451,17,FALSE)</f>
        <v/>
      </c>
      <c r="U629" t="str">
        <f>VLOOKUP($D629,metadata!$B$2:$S$451,18,FALSE)</f>
        <v/>
      </c>
      <c r="V629">
        <f>VLOOKUP($D629,metadata!$B$2:$Z$451,19,FALSE)</f>
        <v>37.5</v>
      </c>
      <c r="W629" t="str">
        <f>VLOOKUP($D629,metadata!$B$2:$Z$451,20,FALSE)</f>
        <v>global average</v>
      </c>
      <c r="X629" t="str">
        <f>VLOOKUP($D629,metadata!$B$2:$Z$451,21,FALSE)</f>
        <v/>
      </c>
      <c r="Y629" t="str">
        <f>VLOOKUP($D629,metadata!$B$2:$Z$451,22,FALSE)</f>
        <v>11_2</v>
      </c>
      <c r="Z629" t="str">
        <f>VLOOKUP($D629,metadata!$B$2:$Z$451,23,FALSE)</f>
        <v/>
      </c>
      <c r="AA629" t="str">
        <f>VLOOKUP($D629,metadata!$B$2:$Z$451,24,FALSE)</f>
        <v/>
      </c>
      <c r="AB629" t="str">
        <f>VLOOKUP($D629,metadata!$B$2:$Z$451,25,FALSE)</f>
        <v/>
      </c>
      <c r="AC629">
        <v>14.579689026245401</v>
      </c>
      <c r="AD629">
        <v>73.142884593828498</v>
      </c>
      <c r="AF629" t="str">
        <f t="shared" si="19"/>
        <v>NA</v>
      </c>
    </row>
    <row r="630" spans="3:32" x14ac:dyDescent="0.3">
      <c r="C630">
        <v>629</v>
      </c>
      <c r="D630" s="4" t="str">
        <f t="shared" si="18"/>
        <v>11-Sendai</v>
      </c>
      <c r="E630" t="str">
        <f>VLOOKUP($D630,metadata!$B$2:$S$451,2,FALSE)</f>
        <v>Hashimoto, K; Iijima, K; Ogawa, K</v>
      </c>
      <c r="F630" t="str">
        <f>VLOOKUP($D630,metadata!$B$2:$S$451,3,FALSE)</f>
        <v>Geographic Variation in Photoperiodic Response for the Induction of Pupal Diapause in the White Cabbage Butterfly, Pieris rapae crucivora Boisuduval (Lepidoptera: Pieridae)</v>
      </c>
      <c r="G630" t="str">
        <f>VLOOKUP($D630,metadata!$B$2:$S$451,4,FALSE)</f>
        <v>10.1303/jjaez.2008.202</v>
      </c>
      <c r="H630" t="str">
        <f>VLOOKUP($D630,metadata!$B$2:$S$451,5,FALSE)</f>
        <v>y</v>
      </c>
      <c r="I630" t="str">
        <f>VLOOKUP($D630,metadata!$B$2:$S$451,6,FALSE)</f>
        <v>a</v>
      </c>
      <c r="J630" t="str">
        <f>VLOOKUP($D630,metadata!$B$2:$S$451,7,FALSE)</f>
        <v>i</v>
      </c>
      <c r="K630">
        <f>VLOOKUP($D630,metadata!$B$2:$S$451,8,FALSE)</f>
        <v>7</v>
      </c>
      <c r="L630">
        <f>VLOOKUP($D630,metadata!$B$2:$S$451,9,FALSE)</f>
        <v>5</v>
      </c>
      <c r="M630" t="str">
        <f>VLOOKUP($D630,metadata!$B$2:$S$451,10,FALSE)</f>
        <v/>
      </c>
      <c r="N630" t="str">
        <f>VLOOKUP($D630,metadata!$B$2:$S$451,11,FALSE)</f>
        <v>Pieris rapae</v>
      </c>
      <c r="O630" t="str">
        <f>VLOOKUP($D630,metadata!$B$2:$S$451,12,FALSE)</f>
        <v>lepidoptera</v>
      </c>
      <c r="P630" t="str">
        <f>VLOOKUP($D630,metadata!$B$2:$S$451,13,FALSE)</f>
        <v>Sendai</v>
      </c>
      <c r="Q630">
        <f>VLOOKUP($D630,metadata!$B$2:$S$451,14,FALSE)</f>
        <v>38.25</v>
      </c>
      <c r="R630">
        <f>VLOOKUP($D630,metadata!$B$2:$S$451,15,FALSE)</f>
        <v>140.86944399999999</v>
      </c>
      <c r="S630">
        <f>VLOOKUP($D630,metadata!$B$2:$S$451,16,FALSE)</f>
        <v>0.05</v>
      </c>
      <c r="T630" t="str">
        <f>VLOOKUP($D630,metadata!$B$2:$S$451,17,FALSE)</f>
        <v/>
      </c>
      <c r="U630" t="str">
        <f>VLOOKUP($D630,metadata!$B$2:$S$451,18,FALSE)</f>
        <v/>
      </c>
      <c r="V630">
        <f>VLOOKUP($D630,metadata!$B$2:$Z$451,19,FALSE)</f>
        <v>37.5</v>
      </c>
      <c r="W630" t="str">
        <f>VLOOKUP($D630,metadata!$B$2:$Z$451,20,FALSE)</f>
        <v>global average</v>
      </c>
      <c r="X630" t="str">
        <f>VLOOKUP($D630,metadata!$B$2:$Z$451,21,FALSE)</f>
        <v/>
      </c>
      <c r="Y630" t="str">
        <f>VLOOKUP($D630,metadata!$B$2:$Z$451,22,FALSE)</f>
        <v>11_2</v>
      </c>
      <c r="Z630" t="str">
        <f>VLOOKUP($D630,metadata!$B$2:$Z$451,23,FALSE)</f>
        <v/>
      </c>
      <c r="AA630" t="str">
        <f>VLOOKUP($D630,metadata!$B$2:$Z$451,24,FALSE)</f>
        <v/>
      </c>
      <c r="AB630" t="str">
        <f>VLOOKUP($D630,metadata!$B$2:$Z$451,25,FALSE)</f>
        <v/>
      </c>
      <c r="AC630">
        <v>15.137712373296599</v>
      </c>
      <c r="AD630">
        <v>20.186071834617</v>
      </c>
      <c r="AF630" t="str">
        <f t="shared" si="19"/>
        <v>NA</v>
      </c>
    </row>
    <row r="631" spans="3:32" x14ac:dyDescent="0.3">
      <c r="C631">
        <v>630</v>
      </c>
      <c r="D631" s="4" t="str">
        <f t="shared" si="18"/>
        <v>11-Sendai</v>
      </c>
      <c r="E631" t="str">
        <f>VLOOKUP($D631,metadata!$B$2:$S$451,2,FALSE)</f>
        <v>Hashimoto, K; Iijima, K; Ogawa, K</v>
      </c>
      <c r="F631" t="str">
        <f>VLOOKUP($D631,metadata!$B$2:$S$451,3,FALSE)</f>
        <v>Geographic Variation in Photoperiodic Response for the Induction of Pupal Diapause in the White Cabbage Butterfly, Pieris rapae crucivora Boisuduval (Lepidoptera: Pieridae)</v>
      </c>
      <c r="G631" t="str">
        <f>VLOOKUP($D631,metadata!$B$2:$S$451,4,FALSE)</f>
        <v>10.1303/jjaez.2008.202</v>
      </c>
      <c r="H631" t="str">
        <f>VLOOKUP($D631,metadata!$B$2:$S$451,5,FALSE)</f>
        <v>y</v>
      </c>
      <c r="I631" t="str">
        <f>VLOOKUP($D631,metadata!$B$2:$S$451,6,FALSE)</f>
        <v>a</v>
      </c>
      <c r="J631" t="str">
        <f>VLOOKUP($D631,metadata!$B$2:$S$451,7,FALSE)</f>
        <v>i</v>
      </c>
      <c r="K631">
        <f>VLOOKUP($D631,metadata!$B$2:$S$451,8,FALSE)</f>
        <v>7</v>
      </c>
      <c r="L631">
        <f>VLOOKUP($D631,metadata!$B$2:$S$451,9,FALSE)</f>
        <v>5</v>
      </c>
      <c r="M631" t="str">
        <f>VLOOKUP($D631,metadata!$B$2:$S$451,10,FALSE)</f>
        <v/>
      </c>
      <c r="N631" t="str">
        <f>VLOOKUP($D631,metadata!$B$2:$S$451,11,FALSE)</f>
        <v>Pieris rapae</v>
      </c>
      <c r="O631" t="str">
        <f>VLOOKUP($D631,metadata!$B$2:$S$451,12,FALSE)</f>
        <v>lepidoptera</v>
      </c>
      <c r="P631" t="str">
        <f>VLOOKUP($D631,metadata!$B$2:$S$451,13,FALSE)</f>
        <v>Sendai</v>
      </c>
      <c r="Q631">
        <f>VLOOKUP($D631,metadata!$B$2:$S$451,14,FALSE)</f>
        <v>38.25</v>
      </c>
      <c r="R631">
        <f>VLOOKUP($D631,metadata!$B$2:$S$451,15,FALSE)</f>
        <v>140.86944399999999</v>
      </c>
      <c r="S631">
        <f>VLOOKUP($D631,metadata!$B$2:$S$451,16,FALSE)</f>
        <v>0.05</v>
      </c>
      <c r="T631" t="str">
        <f>VLOOKUP($D631,metadata!$B$2:$S$451,17,FALSE)</f>
        <v/>
      </c>
      <c r="U631" t="str">
        <f>VLOOKUP($D631,metadata!$B$2:$S$451,18,FALSE)</f>
        <v/>
      </c>
      <c r="V631">
        <f>VLOOKUP($D631,metadata!$B$2:$Z$451,19,FALSE)</f>
        <v>37.5</v>
      </c>
      <c r="W631" t="str">
        <f>VLOOKUP($D631,metadata!$B$2:$Z$451,20,FALSE)</f>
        <v>global average</v>
      </c>
      <c r="X631" t="str">
        <f>VLOOKUP($D631,metadata!$B$2:$Z$451,21,FALSE)</f>
        <v/>
      </c>
      <c r="Y631" t="str">
        <f>VLOOKUP($D631,metadata!$B$2:$Z$451,22,FALSE)</f>
        <v>11_2</v>
      </c>
      <c r="Z631" t="str">
        <f>VLOOKUP($D631,metadata!$B$2:$Z$451,23,FALSE)</f>
        <v/>
      </c>
      <c r="AA631" t="str">
        <f>VLOOKUP($D631,metadata!$B$2:$Z$451,24,FALSE)</f>
        <v/>
      </c>
      <c r="AB631" t="str">
        <f>VLOOKUP($D631,metadata!$B$2:$Z$451,25,FALSE)</f>
        <v/>
      </c>
      <c r="AC631">
        <v>15.754103348332199</v>
      </c>
      <c r="AD631">
        <v>0.19736104661404799</v>
      </c>
      <c r="AF631" t="str">
        <f t="shared" si="19"/>
        <v>NA</v>
      </c>
    </row>
    <row r="632" spans="3:32" x14ac:dyDescent="0.3">
      <c r="C632">
        <v>631</v>
      </c>
      <c r="D632" s="4" t="str">
        <f t="shared" si="18"/>
        <v>11-Nagaoka</v>
      </c>
      <c r="E632" t="str">
        <f>VLOOKUP($D632,metadata!$B$2:$S$451,2,FALSE)</f>
        <v>Hashimoto, K; Iijima, K; Ogawa, K</v>
      </c>
      <c r="F632" t="str">
        <f>VLOOKUP($D632,metadata!$B$2:$S$451,3,FALSE)</f>
        <v>Geographic Variation in Photoperiodic Response for the Induction of Pupal Diapause in the White Cabbage Butterfly, Pieris rapae crucivora Boisuduval (Lepidoptera: Pieridae)</v>
      </c>
      <c r="G632" t="str">
        <f>VLOOKUP($D632,metadata!$B$2:$S$451,4,FALSE)</f>
        <v>10.1303/jjaez.2008.203</v>
      </c>
      <c r="H632" t="str">
        <f>VLOOKUP($D632,metadata!$B$2:$S$451,5,FALSE)</f>
        <v>y</v>
      </c>
      <c r="I632" t="str">
        <f>VLOOKUP($D632,metadata!$B$2:$S$451,6,FALSE)</f>
        <v>a</v>
      </c>
      <c r="J632" t="str">
        <f>VLOOKUP($D632,metadata!$B$2:$S$451,7,FALSE)</f>
        <v>i</v>
      </c>
      <c r="K632">
        <f>VLOOKUP($D632,metadata!$B$2:$S$451,8,FALSE)</f>
        <v>7</v>
      </c>
      <c r="L632">
        <f>VLOOKUP($D632,metadata!$B$2:$S$451,9,FALSE)</f>
        <v>5</v>
      </c>
      <c r="M632" t="str">
        <f>VLOOKUP($D632,metadata!$B$2:$S$451,10,FALSE)</f>
        <v/>
      </c>
      <c r="N632" t="str">
        <f>VLOOKUP($D632,metadata!$B$2:$S$451,11,FALSE)</f>
        <v>Pieris rapae</v>
      </c>
      <c r="O632" t="str">
        <f>VLOOKUP($D632,metadata!$B$2:$S$451,12,FALSE)</f>
        <v>lepidoptera</v>
      </c>
      <c r="P632" t="str">
        <f>VLOOKUP($D632,metadata!$B$2:$S$451,13,FALSE)</f>
        <v>Nagaoka</v>
      </c>
      <c r="Q632">
        <f>VLOOKUP($D632,metadata!$B$2:$S$451,14,FALSE)</f>
        <v>37.383333333333333</v>
      </c>
      <c r="R632">
        <f>VLOOKUP($D632,metadata!$B$2:$S$451,15,FALSE)</f>
        <v>138.83888899999999</v>
      </c>
      <c r="S632">
        <f>VLOOKUP($D632,metadata!$B$2:$S$451,16,FALSE)</f>
        <v>0.05</v>
      </c>
      <c r="T632" t="str">
        <f>VLOOKUP($D632,metadata!$B$2:$S$451,17,FALSE)</f>
        <v/>
      </c>
      <c r="U632" t="str">
        <f>VLOOKUP($D632,metadata!$B$2:$S$451,18,FALSE)</f>
        <v/>
      </c>
      <c r="V632">
        <f>VLOOKUP($D632,metadata!$B$2:$Z$451,19,FALSE)</f>
        <v>37.5</v>
      </c>
      <c r="W632" t="str">
        <f>VLOOKUP($D632,metadata!$B$2:$Z$451,20,FALSE)</f>
        <v>global average</v>
      </c>
      <c r="X632" t="str">
        <f>VLOOKUP($D632,metadata!$B$2:$Z$451,21,FALSE)</f>
        <v/>
      </c>
      <c r="Y632" t="str">
        <f>VLOOKUP($D632,metadata!$B$2:$Z$451,22,FALSE)</f>
        <v>11_3</v>
      </c>
      <c r="Z632" t="str">
        <f>VLOOKUP($D632,metadata!$B$2:$Z$451,23,FALSE)</f>
        <v/>
      </c>
      <c r="AA632" t="str">
        <f>VLOOKUP($D632,metadata!$B$2:$Z$451,24,FALSE)</f>
        <v/>
      </c>
      <c r="AB632" t="str">
        <f>VLOOKUP($D632,metadata!$B$2:$Z$451,25,FALSE)</f>
        <v/>
      </c>
      <c r="AC632">
        <v>11.0346746021477</v>
      </c>
      <c r="AD632">
        <v>100.756889636434</v>
      </c>
      <c r="AF632" t="str">
        <f t="shared" si="19"/>
        <v>NA</v>
      </c>
    </row>
    <row r="633" spans="3:32" x14ac:dyDescent="0.3">
      <c r="C633">
        <v>632</v>
      </c>
      <c r="D633" s="4" t="str">
        <f t="shared" si="18"/>
        <v>11-Nagaoka</v>
      </c>
      <c r="E633" t="str">
        <f>VLOOKUP($D633,metadata!$B$2:$S$451,2,FALSE)</f>
        <v>Hashimoto, K; Iijima, K; Ogawa, K</v>
      </c>
      <c r="F633" t="str">
        <f>VLOOKUP($D633,metadata!$B$2:$S$451,3,FALSE)</f>
        <v>Geographic Variation in Photoperiodic Response for the Induction of Pupal Diapause in the White Cabbage Butterfly, Pieris rapae crucivora Boisuduval (Lepidoptera: Pieridae)</v>
      </c>
      <c r="G633" t="str">
        <f>VLOOKUP($D633,metadata!$B$2:$S$451,4,FALSE)</f>
        <v>10.1303/jjaez.2008.203</v>
      </c>
      <c r="H633" t="str">
        <f>VLOOKUP($D633,metadata!$B$2:$S$451,5,FALSE)</f>
        <v>y</v>
      </c>
      <c r="I633" t="str">
        <f>VLOOKUP($D633,metadata!$B$2:$S$451,6,FALSE)</f>
        <v>a</v>
      </c>
      <c r="J633" t="str">
        <f>VLOOKUP($D633,metadata!$B$2:$S$451,7,FALSE)</f>
        <v>i</v>
      </c>
      <c r="K633">
        <f>VLOOKUP($D633,metadata!$B$2:$S$451,8,FALSE)</f>
        <v>7</v>
      </c>
      <c r="L633">
        <f>VLOOKUP($D633,metadata!$B$2:$S$451,9,FALSE)</f>
        <v>5</v>
      </c>
      <c r="M633" t="str">
        <f>VLOOKUP($D633,metadata!$B$2:$S$451,10,FALSE)</f>
        <v/>
      </c>
      <c r="N633" t="str">
        <f>VLOOKUP($D633,metadata!$B$2:$S$451,11,FALSE)</f>
        <v>Pieris rapae</v>
      </c>
      <c r="O633" t="str">
        <f>VLOOKUP($D633,metadata!$B$2:$S$451,12,FALSE)</f>
        <v>lepidoptera</v>
      </c>
      <c r="P633" t="str">
        <f>VLOOKUP($D633,metadata!$B$2:$S$451,13,FALSE)</f>
        <v>Nagaoka</v>
      </c>
      <c r="Q633">
        <f>VLOOKUP($D633,metadata!$B$2:$S$451,14,FALSE)</f>
        <v>37.383333333333333</v>
      </c>
      <c r="R633">
        <f>VLOOKUP($D633,metadata!$B$2:$S$451,15,FALSE)</f>
        <v>138.83888899999999</v>
      </c>
      <c r="S633">
        <f>VLOOKUP($D633,metadata!$B$2:$S$451,16,FALSE)</f>
        <v>0.05</v>
      </c>
      <c r="T633" t="str">
        <f>VLOOKUP($D633,metadata!$B$2:$S$451,17,FALSE)</f>
        <v/>
      </c>
      <c r="U633" t="str">
        <f>VLOOKUP($D633,metadata!$B$2:$S$451,18,FALSE)</f>
        <v/>
      </c>
      <c r="V633">
        <f>VLOOKUP($D633,metadata!$B$2:$Z$451,19,FALSE)</f>
        <v>37.5</v>
      </c>
      <c r="W633" t="str">
        <f>VLOOKUP($D633,metadata!$B$2:$Z$451,20,FALSE)</f>
        <v>global average</v>
      </c>
      <c r="X633" t="str">
        <f>VLOOKUP($D633,metadata!$B$2:$Z$451,21,FALSE)</f>
        <v/>
      </c>
      <c r="Y633" t="str">
        <f>VLOOKUP($D633,metadata!$B$2:$Z$451,22,FALSE)</f>
        <v>11_3</v>
      </c>
      <c r="Z633" t="str">
        <f>VLOOKUP($D633,metadata!$B$2:$Z$451,23,FALSE)</f>
        <v/>
      </c>
      <c r="AA633" t="str">
        <f>VLOOKUP($D633,metadata!$B$2:$Z$451,24,FALSE)</f>
        <v/>
      </c>
      <c r="AB633" t="str">
        <f>VLOOKUP($D633,metadata!$B$2:$Z$451,25,FALSE)</f>
        <v/>
      </c>
      <c r="AC633">
        <v>13.4295510415318</v>
      </c>
      <c r="AD633">
        <v>85.813171173502397</v>
      </c>
      <c r="AF633" t="str">
        <f t="shared" si="19"/>
        <v>NA</v>
      </c>
    </row>
    <row r="634" spans="3:32" x14ac:dyDescent="0.3">
      <c r="C634">
        <v>633</v>
      </c>
      <c r="D634" s="4" t="str">
        <f t="shared" si="18"/>
        <v>11-Nagaoka</v>
      </c>
      <c r="E634" t="str">
        <f>VLOOKUP($D634,metadata!$B$2:$S$451,2,FALSE)</f>
        <v>Hashimoto, K; Iijima, K; Ogawa, K</v>
      </c>
      <c r="F634" t="str">
        <f>VLOOKUP($D634,metadata!$B$2:$S$451,3,FALSE)</f>
        <v>Geographic Variation in Photoperiodic Response for the Induction of Pupal Diapause in the White Cabbage Butterfly, Pieris rapae crucivora Boisuduval (Lepidoptera: Pieridae)</v>
      </c>
      <c r="G634" t="str">
        <f>VLOOKUP($D634,metadata!$B$2:$S$451,4,FALSE)</f>
        <v>10.1303/jjaez.2008.203</v>
      </c>
      <c r="H634" t="str">
        <f>VLOOKUP($D634,metadata!$B$2:$S$451,5,FALSE)</f>
        <v>y</v>
      </c>
      <c r="I634" t="str">
        <f>VLOOKUP($D634,metadata!$B$2:$S$451,6,FALSE)</f>
        <v>a</v>
      </c>
      <c r="J634" t="str">
        <f>VLOOKUP($D634,metadata!$B$2:$S$451,7,FALSE)</f>
        <v>i</v>
      </c>
      <c r="K634">
        <f>VLOOKUP($D634,metadata!$B$2:$S$451,8,FALSE)</f>
        <v>7</v>
      </c>
      <c r="L634">
        <f>VLOOKUP($D634,metadata!$B$2:$S$451,9,FALSE)</f>
        <v>5</v>
      </c>
      <c r="M634" t="str">
        <f>VLOOKUP($D634,metadata!$B$2:$S$451,10,FALSE)</f>
        <v/>
      </c>
      <c r="N634" t="str">
        <f>VLOOKUP($D634,metadata!$B$2:$S$451,11,FALSE)</f>
        <v>Pieris rapae</v>
      </c>
      <c r="O634" t="str">
        <f>VLOOKUP($D634,metadata!$B$2:$S$451,12,FALSE)</f>
        <v>lepidoptera</v>
      </c>
      <c r="P634" t="str">
        <f>VLOOKUP($D634,metadata!$B$2:$S$451,13,FALSE)</f>
        <v>Nagaoka</v>
      </c>
      <c r="Q634">
        <f>VLOOKUP($D634,metadata!$B$2:$S$451,14,FALSE)</f>
        <v>37.383333333333333</v>
      </c>
      <c r="R634">
        <f>VLOOKUP($D634,metadata!$B$2:$S$451,15,FALSE)</f>
        <v>138.83888899999999</v>
      </c>
      <c r="S634">
        <f>VLOOKUP($D634,metadata!$B$2:$S$451,16,FALSE)</f>
        <v>0.05</v>
      </c>
      <c r="T634" t="str">
        <f>VLOOKUP($D634,metadata!$B$2:$S$451,17,FALSE)</f>
        <v/>
      </c>
      <c r="U634" t="str">
        <f>VLOOKUP($D634,metadata!$B$2:$S$451,18,FALSE)</f>
        <v/>
      </c>
      <c r="V634">
        <f>VLOOKUP($D634,metadata!$B$2:$Z$451,19,FALSE)</f>
        <v>37.5</v>
      </c>
      <c r="W634" t="str">
        <f>VLOOKUP($D634,metadata!$B$2:$Z$451,20,FALSE)</f>
        <v>global average</v>
      </c>
      <c r="X634" t="str">
        <f>VLOOKUP($D634,metadata!$B$2:$Z$451,21,FALSE)</f>
        <v/>
      </c>
      <c r="Y634" t="str">
        <f>VLOOKUP($D634,metadata!$B$2:$Z$451,22,FALSE)</f>
        <v>11_3</v>
      </c>
      <c r="Z634" t="str">
        <f>VLOOKUP($D634,metadata!$B$2:$Z$451,23,FALSE)</f>
        <v/>
      </c>
      <c r="AA634" t="str">
        <f>VLOOKUP($D634,metadata!$B$2:$Z$451,24,FALSE)</f>
        <v/>
      </c>
      <c r="AB634" t="str">
        <f>VLOOKUP($D634,metadata!$B$2:$Z$451,25,FALSE)</f>
        <v/>
      </c>
      <c r="AC634">
        <v>14.591667744857</v>
      </c>
      <c r="AD634">
        <v>75.320222538491393</v>
      </c>
      <c r="AF634" t="str">
        <f t="shared" si="19"/>
        <v>NA</v>
      </c>
    </row>
    <row r="635" spans="3:32" x14ac:dyDescent="0.3">
      <c r="C635">
        <v>634</v>
      </c>
      <c r="D635" s="4" t="str">
        <f t="shared" si="18"/>
        <v>11-Nagaoka</v>
      </c>
      <c r="E635" t="str">
        <f>VLOOKUP($D635,metadata!$B$2:$S$451,2,FALSE)</f>
        <v>Hashimoto, K; Iijima, K; Ogawa, K</v>
      </c>
      <c r="F635" t="str">
        <f>VLOOKUP($D635,metadata!$B$2:$S$451,3,FALSE)</f>
        <v>Geographic Variation in Photoperiodic Response for the Induction of Pupal Diapause in the White Cabbage Butterfly, Pieris rapae crucivora Boisuduval (Lepidoptera: Pieridae)</v>
      </c>
      <c r="G635" t="str">
        <f>VLOOKUP($D635,metadata!$B$2:$S$451,4,FALSE)</f>
        <v>10.1303/jjaez.2008.203</v>
      </c>
      <c r="H635" t="str">
        <f>VLOOKUP($D635,metadata!$B$2:$S$451,5,FALSE)</f>
        <v>y</v>
      </c>
      <c r="I635" t="str">
        <f>VLOOKUP($D635,metadata!$B$2:$S$451,6,FALSE)</f>
        <v>a</v>
      </c>
      <c r="J635" t="str">
        <f>VLOOKUP($D635,metadata!$B$2:$S$451,7,FALSE)</f>
        <v>i</v>
      </c>
      <c r="K635">
        <f>VLOOKUP($D635,metadata!$B$2:$S$451,8,FALSE)</f>
        <v>7</v>
      </c>
      <c r="L635">
        <f>VLOOKUP($D635,metadata!$B$2:$S$451,9,FALSE)</f>
        <v>5</v>
      </c>
      <c r="M635" t="str">
        <f>VLOOKUP($D635,metadata!$B$2:$S$451,10,FALSE)</f>
        <v/>
      </c>
      <c r="N635" t="str">
        <f>VLOOKUP($D635,metadata!$B$2:$S$451,11,FALSE)</f>
        <v>Pieris rapae</v>
      </c>
      <c r="O635" t="str">
        <f>VLOOKUP($D635,metadata!$B$2:$S$451,12,FALSE)</f>
        <v>lepidoptera</v>
      </c>
      <c r="P635" t="str">
        <f>VLOOKUP($D635,metadata!$B$2:$S$451,13,FALSE)</f>
        <v>Nagaoka</v>
      </c>
      <c r="Q635">
        <f>VLOOKUP($D635,metadata!$B$2:$S$451,14,FALSE)</f>
        <v>37.383333333333333</v>
      </c>
      <c r="R635">
        <f>VLOOKUP($D635,metadata!$B$2:$S$451,15,FALSE)</f>
        <v>138.83888899999999</v>
      </c>
      <c r="S635">
        <f>VLOOKUP($D635,metadata!$B$2:$S$451,16,FALSE)</f>
        <v>0.05</v>
      </c>
      <c r="T635" t="str">
        <f>VLOOKUP($D635,metadata!$B$2:$S$451,17,FALSE)</f>
        <v/>
      </c>
      <c r="U635" t="str">
        <f>VLOOKUP($D635,metadata!$B$2:$S$451,18,FALSE)</f>
        <v/>
      </c>
      <c r="V635">
        <f>VLOOKUP($D635,metadata!$B$2:$Z$451,19,FALSE)</f>
        <v>37.5</v>
      </c>
      <c r="W635" t="str">
        <f>VLOOKUP($D635,metadata!$B$2:$Z$451,20,FALSE)</f>
        <v>global average</v>
      </c>
      <c r="X635" t="str">
        <f>VLOOKUP($D635,metadata!$B$2:$Z$451,21,FALSE)</f>
        <v/>
      </c>
      <c r="Y635" t="str">
        <f>VLOOKUP($D635,metadata!$B$2:$Z$451,22,FALSE)</f>
        <v>11_3</v>
      </c>
      <c r="Z635" t="str">
        <f>VLOOKUP($D635,metadata!$B$2:$Z$451,23,FALSE)</f>
        <v/>
      </c>
      <c r="AA635" t="str">
        <f>VLOOKUP($D635,metadata!$B$2:$Z$451,24,FALSE)</f>
        <v/>
      </c>
      <c r="AB635" t="str">
        <f>VLOOKUP($D635,metadata!$B$2:$Z$451,25,FALSE)</f>
        <v/>
      </c>
      <c r="AC635">
        <v>15.1832061068702</v>
      </c>
      <c r="AD635">
        <v>0.64044507698278597</v>
      </c>
      <c r="AF635" t="str">
        <f t="shared" si="19"/>
        <v>NA</v>
      </c>
    </row>
    <row r="636" spans="3:32" x14ac:dyDescent="0.3">
      <c r="C636">
        <v>635</v>
      </c>
      <c r="D636" s="4" t="str">
        <f t="shared" si="18"/>
        <v>11-Nagaoka</v>
      </c>
      <c r="E636" t="str">
        <f>VLOOKUP($D636,metadata!$B$2:$S$451,2,FALSE)</f>
        <v>Hashimoto, K; Iijima, K; Ogawa, K</v>
      </c>
      <c r="F636" t="str">
        <f>VLOOKUP($D636,metadata!$B$2:$S$451,3,FALSE)</f>
        <v>Geographic Variation in Photoperiodic Response for the Induction of Pupal Diapause in the White Cabbage Butterfly, Pieris rapae crucivora Boisuduval (Lepidoptera: Pieridae)</v>
      </c>
      <c r="G636" t="str">
        <f>VLOOKUP($D636,metadata!$B$2:$S$451,4,FALSE)</f>
        <v>10.1303/jjaez.2008.203</v>
      </c>
      <c r="H636" t="str">
        <f>VLOOKUP($D636,metadata!$B$2:$S$451,5,FALSE)</f>
        <v>y</v>
      </c>
      <c r="I636" t="str">
        <f>VLOOKUP($D636,metadata!$B$2:$S$451,6,FALSE)</f>
        <v>a</v>
      </c>
      <c r="J636" t="str">
        <f>VLOOKUP($D636,metadata!$B$2:$S$451,7,FALSE)</f>
        <v>i</v>
      </c>
      <c r="K636">
        <f>VLOOKUP($D636,metadata!$B$2:$S$451,8,FALSE)</f>
        <v>7</v>
      </c>
      <c r="L636">
        <f>VLOOKUP($D636,metadata!$B$2:$S$451,9,FALSE)</f>
        <v>5</v>
      </c>
      <c r="M636" t="str">
        <f>VLOOKUP($D636,metadata!$B$2:$S$451,10,FALSE)</f>
        <v/>
      </c>
      <c r="N636" t="str">
        <f>VLOOKUP($D636,metadata!$B$2:$S$451,11,FALSE)</f>
        <v>Pieris rapae</v>
      </c>
      <c r="O636" t="str">
        <f>VLOOKUP($D636,metadata!$B$2:$S$451,12,FALSE)</f>
        <v>lepidoptera</v>
      </c>
      <c r="P636" t="str">
        <f>VLOOKUP($D636,metadata!$B$2:$S$451,13,FALSE)</f>
        <v>Nagaoka</v>
      </c>
      <c r="Q636">
        <f>VLOOKUP($D636,metadata!$B$2:$S$451,14,FALSE)</f>
        <v>37.383333333333333</v>
      </c>
      <c r="R636">
        <f>VLOOKUP($D636,metadata!$B$2:$S$451,15,FALSE)</f>
        <v>138.83888899999999</v>
      </c>
      <c r="S636">
        <f>VLOOKUP($D636,metadata!$B$2:$S$451,16,FALSE)</f>
        <v>0.05</v>
      </c>
      <c r="T636" t="str">
        <f>VLOOKUP($D636,metadata!$B$2:$S$451,17,FALSE)</f>
        <v/>
      </c>
      <c r="U636" t="str">
        <f>VLOOKUP($D636,metadata!$B$2:$S$451,18,FALSE)</f>
        <v/>
      </c>
      <c r="V636">
        <f>VLOOKUP($D636,metadata!$B$2:$Z$451,19,FALSE)</f>
        <v>37.5</v>
      </c>
      <c r="W636" t="str">
        <f>VLOOKUP($D636,metadata!$B$2:$Z$451,20,FALSE)</f>
        <v>global average</v>
      </c>
      <c r="X636" t="str">
        <f>VLOOKUP($D636,metadata!$B$2:$Z$451,21,FALSE)</f>
        <v/>
      </c>
      <c r="Y636" t="str">
        <f>VLOOKUP($D636,metadata!$B$2:$Z$451,22,FALSE)</f>
        <v>11_3</v>
      </c>
      <c r="Z636" t="str">
        <f>VLOOKUP($D636,metadata!$B$2:$Z$451,23,FALSE)</f>
        <v/>
      </c>
      <c r="AA636" t="str">
        <f>VLOOKUP($D636,metadata!$B$2:$Z$451,24,FALSE)</f>
        <v/>
      </c>
      <c r="AB636" t="str">
        <f>VLOOKUP($D636,metadata!$B$2:$Z$451,25,FALSE)</f>
        <v/>
      </c>
      <c r="AC636">
        <v>15.7315305990425</v>
      </c>
      <c r="AD636">
        <v>-7.9786087031521902E-2</v>
      </c>
      <c r="AF636" t="str">
        <f t="shared" si="19"/>
        <v>NA</v>
      </c>
    </row>
    <row r="637" spans="3:32" x14ac:dyDescent="0.3">
      <c r="C637">
        <v>636</v>
      </c>
      <c r="D637" s="4" t="str">
        <f t="shared" si="18"/>
        <v>11-Okayama</v>
      </c>
      <c r="E637" t="str">
        <f>VLOOKUP($D637,metadata!$B$2:$S$451,2,FALSE)</f>
        <v>Hashimoto, K; Iijima, K; Ogawa, K</v>
      </c>
      <c r="F637" t="str">
        <f>VLOOKUP($D637,metadata!$B$2:$S$451,3,FALSE)</f>
        <v>Geographic Variation in Photoperiodic Response for the Induction of Pupal Diapause in the White Cabbage Butterfly, Pieris rapae crucivora Boisuduval (Lepidoptera: Pieridae)</v>
      </c>
      <c r="G637" t="str">
        <f>VLOOKUP($D637,metadata!$B$2:$S$451,4,FALSE)</f>
        <v>10.1303/jjaez.2008.204</v>
      </c>
      <c r="H637" t="str">
        <f>VLOOKUP($D637,metadata!$B$2:$S$451,5,FALSE)</f>
        <v>y</v>
      </c>
      <c r="I637" t="str">
        <f>VLOOKUP($D637,metadata!$B$2:$S$451,6,FALSE)</f>
        <v>a</v>
      </c>
      <c r="J637" t="str">
        <f>VLOOKUP($D637,metadata!$B$2:$S$451,7,FALSE)</f>
        <v>i</v>
      </c>
      <c r="K637">
        <f>VLOOKUP($D637,metadata!$B$2:$S$451,8,FALSE)</f>
        <v>7</v>
      </c>
      <c r="L637">
        <f>VLOOKUP($D637,metadata!$B$2:$S$451,9,FALSE)</f>
        <v>5</v>
      </c>
      <c r="M637" t="str">
        <f>VLOOKUP($D637,metadata!$B$2:$S$451,10,FALSE)</f>
        <v/>
      </c>
      <c r="N637" t="str">
        <f>VLOOKUP($D637,metadata!$B$2:$S$451,11,FALSE)</f>
        <v>Pieris rapae</v>
      </c>
      <c r="O637" t="str">
        <f>VLOOKUP($D637,metadata!$B$2:$S$451,12,FALSE)</f>
        <v>lepidoptera</v>
      </c>
      <c r="P637" t="str">
        <f>VLOOKUP($D637,metadata!$B$2:$S$451,13,FALSE)</f>
        <v>Okayama</v>
      </c>
      <c r="Q637">
        <f>VLOOKUP($D637,metadata!$B$2:$S$451,14,FALSE)</f>
        <v>34.655278000000003</v>
      </c>
      <c r="R637">
        <f>VLOOKUP($D637,metadata!$B$2:$S$451,15,FALSE)</f>
        <v>133.919444</v>
      </c>
      <c r="S637">
        <f>VLOOKUP($D637,metadata!$B$2:$S$451,16,FALSE)</f>
        <v>0.05</v>
      </c>
      <c r="T637" t="str">
        <f>VLOOKUP($D637,metadata!$B$2:$S$451,17,FALSE)</f>
        <v/>
      </c>
      <c r="U637" t="str">
        <f>VLOOKUP($D637,metadata!$B$2:$S$451,18,FALSE)</f>
        <v/>
      </c>
      <c r="V637">
        <f>VLOOKUP($D637,metadata!$B$2:$Z$451,19,FALSE)</f>
        <v>37.5</v>
      </c>
      <c r="W637" t="str">
        <f>VLOOKUP($D637,metadata!$B$2:$Z$451,20,FALSE)</f>
        <v>global average</v>
      </c>
      <c r="X637" t="str">
        <f>VLOOKUP($D637,metadata!$B$2:$Z$451,21,FALSE)</f>
        <v/>
      </c>
      <c r="Y637" t="str">
        <f>VLOOKUP($D637,metadata!$B$2:$Z$451,22,FALSE)</f>
        <v>11_3</v>
      </c>
      <c r="Z637" t="str">
        <f>VLOOKUP($D637,metadata!$B$2:$Z$451,23,FALSE)</f>
        <v/>
      </c>
      <c r="AA637" t="str">
        <f>VLOOKUP($D637,metadata!$B$2:$Z$451,24,FALSE)</f>
        <v/>
      </c>
      <c r="AB637" t="str">
        <f>VLOOKUP($D637,metadata!$B$2:$Z$451,25,FALSE)</f>
        <v/>
      </c>
      <c r="AC637">
        <v>10.9478260869565</v>
      </c>
      <c r="AD637">
        <v>99.996706192358403</v>
      </c>
      <c r="AF637" t="str">
        <f t="shared" si="19"/>
        <v>NA</v>
      </c>
    </row>
    <row r="638" spans="3:32" x14ac:dyDescent="0.3">
      <c r="C638">
        <v>637</v>
      </c>
      <c r="D638" s="4" t="str">
        <f t="shared" si="18"/>
        <v>11-Okayama</v>
      </c>
      <c r="E638" t="str">
        <f>VLOOKUP($D638,metadata!$B$2:$S$451,2,FALSE)</f>
        <v>Hashimoto, K; Iijima, K; Ogawa, K</v>
      </c>
      <c r="F638" t="str">
        <f>VLOOKUP($D638,metadata!$B$2:$S$451,3,FALSE)</f>
        <v>Geographic Variation in Photoperiodic Response for the Induction of Pupal Diapause in the White Cabbage Butterfly, Pieris rapae crucivora Boisuduval (Lepidoptera: Pieridae)</v>
      </c>
      <c r="G638" t="str">
        <f>VLOOKUP($D638,metadata!$B$2:$S$451,4,FALSE)</f>
        <v>10.1303/jjaez.2008.204</v>
      </c>
      <c r="H638" t="str">
        <f>VLOOKUP($D638,metadata!$B$2:$S$451,5,FALSE)</f>
        <v>y</v>
      </c>
      <c r="I638" t="str">
        <f>VLOOKUP($D638,metadata!$B$2:$S$451,6,FALSE)</f>
        <v>a</v>
      </c>
      <c r="J638" t="str">
        <f>VLOOKUP($D638,metadata!$B$2:$S$451,7,FALSE)</f>
        <v>i</v>
      </c>
      <c r="K638">
        <f>VLOOKUP($D638,metadata!$B$2:$S$451,8,FALSE)</f>
        <v>7</v>
      </c>
      <c r="L638">
        <f>VLOOKUP($D638,metadata!$B$2:$S$451,9,FALSE)</f>
        <v>5</v>
      </c>
      <c r="M638" t="str">
        <f>VLOOKUP($D638,metadata!$B$2:$S$451,10,FALSE)</f>
        <v/>
      </c>
      <c r="N638" t="str">
        <f>VLOOKUP($D638,metadata!$B$2:$S$451,11,FALSE)</f>
        <v>Pieris rapae</v>
      </c>
      <c r="O638" t="str">
        <f>VLOOKUP($D638,metadata!$B$2:$S$451,12,FALSE)</f>
        <v>lepidoptera</v>
      </c>
      <c r="P638" t="str">
        <f>VLOOKUP($D638,metadata!$B$2:$S$451,13,FALSE)</f>
        <v>Okayama</v>
      </c>
      <c r="Q638">
        <f>VLOOKUP($D638,metadata!$B$2:$S$451,14,FALSE)</f>
        <v>34.655278000000003</v>
      </c>
      <c r="R638">
        <f>VLOOKUP($D638,metadata!$B$2:$S$451,15,FALSE)</f>
        <v>133.919444</v>
      </c>
      <c r="S638">
        <f>VLOOKUP($D638,metadata!$B$2:$S$451,16,FALSE)</f>
        <v>0.05</v>
      </c>
      <c r="T638" t="str">
        <f>VLOOKUP($D638,metadata!$B$2:$S$451,17,FALSE)</f>
        <v/>
      </c>
      <c r="U638" t="str">
        <f>VLOOKUP($D638,metadata!$B$2:$S$451,18,FALSE)</f>
        <v/>
      </c>
      <c r="V638">
        <f>VLOOKUP($D638,metadata!$B$2:$Z$451,19,FALSE)</f>
        <v>37.5</v>
      </c>
      <c r="W638" t="str">
        <f>VLOOKUP($D638,metadata!$B$2:$Z$451,20,FALSE)</f>
        <v>global average</v>
      </c>
      <c r="X638" t="str">
        <f>VLOOKUP($D638,metadata!$B$2:$Z$451,21,FALSE)</f>
        <v/>
      </c>
      <c r="Y638" t="str">
        <f>VLOOKUP($D638,metadata!$B$2:$Z$451,22,FALSE)</f>
        <v>11_3</v>
      </c>
      <c r="Z638" t="str">
        <f>VLOOKUP($D638,metadata!$B$2:$Z$451,23,FALSE)</f>
        <v/>
      </c>
      <c r="AA638" t="str">
        <f>VLOOKUP($D638,metadata!$B$2:$Z$451,24,FALSE)</f>
        <v/>
      </c>
      <c r="AB638" t="str">
        <f>VLOOKUP($D638,metadata!$B$2:$Z$451,25,FALSE)</f>
        <v/>
      </c>
      <c r="AC638">
        <v>12.165217391304299</v>
      </c>
      <c r="AD638">
        <v>97.422046552481305</v>
      </c>
      <c r="AF638" t="str">
        <f t="shared" si="19"/>
        <v>NA</v>
      </c>
    </row>
    <row r="639" spans="3:32" x14ac:dyDescent="0.3">
      <c r="C639">
        <v>638</v>
      </c>
      <c r="D639" s="4" t="str">
        <f t="shared" si="18"/>
        <v>11-Okayama</v>
      </c>
      <c r="E639" t="str">
        <f>VLOOKUP($D639,metadata!$B$2:$S$451,2,FALSE)</f>
        <v>Hashimoto, K; Iijima, K; Ogawa, K</v>
      </c>
      <c r="F639" t="str">
        <f>VLOOKUP($D639,metadata!$B$2:$S$451,3,FALSE)</f>
        <v>Geographic Variation in Photoperiodic Response for the Induction of Pupal Diapause in the White Cabbage Butterfly, Pieris rapae crucivora Boisuduval (Lepidoptera: Pieridae)</v>
      </c>
      <c r="G639" t="str">
        <f>VLOOKUP($D639,metadata!$B$2:$S$451,4,FALSE)</f>
        <v>10.1303/jjaez.2008.204</v>
      </c>
      <c r="H639" t="str">
        <f>VLOOKUP($D639,metadata!$B$2:$S$451,5,FALSE)</f>
        <v>y</v>
      </c>
      <c r="I639" t="str">
        <f>VLOOKUP($D639,metadata!$B$2:$S$451,6,FALSE)</f>
        <v>a</v>
      </c>
      <c r="J639" t="str">
        <f>VLOOKUP($D639,metadata!$B$2:$S$451,7,FALSE)</f>
        <v>i</v>
      </c>
      <c r="K639">
        <f>VLOOKUP($D639,metadata!$B$2:$S$451,8,FALSE)</f>
        <v>7</v>
      </c>
      <c r="L639">
        <f>VLOOKUP($D639,metadata!$B$2:$S$451,9,FALSE)</f>
        <v>5</v>
      </c>
      <c r="M639" t="str">
        <f>VLOOKUP($D639,metadata!$B$2:$S$451,10,FALSE)</f>
        <v/>
      </c>
      <c r="N639" t="str">
        <f>VLOOKUP($D639,metadata!$B$2:$S$451,11,FALSE)</f>
        <v>Pieris rapae</v>
      </c>
      <c r="O639" t="str">
        <f>VLOOKUP($D639,metadata!$B$2:$S$451,12,FALSE)</f>
        <v>lepidoptera</v>
      </c>
      <c r="P639" t="str">
        <f>VLOOKUP($D639,metadata!$B$2:$S$451,13,FALSE)</f>
        <v>Okayama</v>
      </c>
      <c r="Q639">
        <f>VLOOKUP($D639,metadata!$B$2:$S$451,14,FALSE)</f>
        <v>34.655278000000003</v>
      </c>
      <c r="R639">
        <f>VLOOKUP($D639,metadata!$B$2:$S$451,15,FALSE)</f>
        <v>133.919444</v>
      </c>
      <c r="S639">
        <f>VLOOKUP($D639,metadata!$B$2:$S$451,16,FALSE)</f>
        <v>0.05</v>
      </c>
      <c r="T639" t="str">
        <f>VLOOKUP($D639,metadata!$B$2:$S$451,17,FALSE)</f>
        <v/>
      </c>
      <c r="U639" t="str">
        <f>VLOOKUP($D639,metadata!$B$2:$S$451,18,FALSE)</f>
        <v/>
      </c>
      <c r="V639">
        <f>VLOOKUP($D639,metadata!$B$2:$Z$451,19,FALSE)</f>
        <v>37.5</v>
      </c>
      <c r="W639" t="str">
        <f>VLOOKUP($D639,metadata!$B$2:$Z$451,20,FALSE)</f>
        <v>global average</v>
      </c>
      <c r="X639" t="str">
        <f>VLOOKUP($D639,metadata!$B$2:$Z$451,21,FALSE)</f>
        <v/>
      </c>
      <c r="Y639" t="str">
        <f>VLOOKUP($D639,metadata!$B$2:$Z$451,22,FALSE)</f>
        <v>11_3</v>
      </c>
      <c r="Z639" t="str">
        <f>VLOOKUP($D639,metadata!$B$2:$Z$451,23,FALSE)</f>
        <v/>
      </c>
      <c r="AA639" t="str">
        <f>VLOOKUP($D639,metadata!$B$2:$Z$451,24,FALSE)</f>
        <v/>
      </c>
      <c r="AB639" t="str">
        <f>VLOOKUP($D639,metadata!$B$2:$Z$451,25,FALSE)</f>
        <v/>
      </c>
      <c r="AC639">
        <v>13.3478260869565</v>
      </c>
      <c r="AD639">
        <v>56.587615283267397</v>
      </c>
      <c r="AF639" t="str">
        <f t="shared" si="19"/>
        <v>NA</v>
      </c>
    </row>
    <row r="640" spans="3:32" x14ac:dyDescent="0.3">
      <c r="C640">
        <v>639</v>
      </c>
      <c r="D640" s="4" t="str">
        <f t="shared" si="18"/>
        <v>11-Okayama</v>
      </c>
      <c r="E640" t="str">
        <f>VLOOKUP($D640,metadata!$B$2:$S$451,2,FALSE)</f>
        <v>Hashimoto, K; Iijima, K; Ogawa, K</v>
      </c>
      <c r="F640" t="str">
        <f>VLOOKUP($D640,metadata!$B$2:$S$451,3,FALSE)</f>
        <v>Geographic Variation in Photoperiodic Response for the Induction of Pupal Diapause in the White Cabbage Butterfly, Pieris rapae crucivora Boisuduval (Lepidoptera: Pieridae)</v>
      </c>
      <c r="G640" t="str">
        <f>VLOOKUP($D640,metadata!$B$2:$S$451,4,FALSE)</f>
        <v>10.1303/jjaez.2008.204</v>
      </c>
      <c r="H640" t="str">
        <f>VLOOKUP($D640,metadata!$B$2:$S$451,5,FALSE)</f>
        <v>y</v>
      </c>
      <c r="I640" t="str">
        <f>VLOOKUP($D640,metadata!$B$2:$S$451,6,FALSE)</f>
        <v>a</v>
      </c>
      <c r="J640" t="str">
        <f>VLOOKUP($D640,metadata!$B$2:$S$451,7,FALSE)</f>
        <v>i</v>
      </c>
      <c r="K640">
        <f>VLOOKUP($D640,metadata!$B$2:$S$451,8,FALSE)</f>
        <v>7</v>
      </c>
      <c r="L640">
        <f>VLOOKUP($D640,metadata!$B$2:$S$451,9,FALSE)</f>
        <v>5</v>
      </c>
      <c r="M640" t="str">
        <f>VLOOKUP($D640,metadata!$B$2:$S$451,10,FALSE)</f>
        <v/>
      </c>
      <c r="N640" t="str">
        <f>VLOOKUP($D640,metadata!$B$2:$S$451,11,FALSE)</f>
        <v>Pieris rapae</v>
      </c>
      <c r="O640" t="str">
        <f>VLOOKUP($D640,metadata!$B$2:$S$451,12,FALSE)</f>
        <v>lepidoptera</v>
      </c>
      <c r="P640" t="str">
        <f>VLOOKUP($D640,metadata!$B$2:$S$451,13,FALSE)</f>
        <v>Okayama</v>
      </c>
      <c r="Q640">
        <f>VLOOKUP($D640,metadata!$B$2:$S$451,14,FALSE)</f>
        <v>34.655278000000003</v>
      </c>
      <c r="R640">
        <f>VLOOKUP($D640,metadata!$B$2:$S$451,15,FALSE)</f>
        <v>133.919444</v>
      </c>
      <c r="S640">
        <f>VLOOKUP($D640,metadata!$B$2:$S$451,16,FALSE)</f>
        <v>0.05</v>
      </c>
      <c r="T640" t="str">
        <f>VLOOKUP($D640,metadata!$B$2:$S$451,17,FALSE)</f>
        <v/>
      </c>
      <c r="U640" t="str">
        <f>VLOOKUP($D640,metadata!$B$2:$S$451,18,FALSE)</f>
        <v/>
      </c>
      <c r="V640">
        <f>VLOOKUP($D640,metadata!$B$2:$Z$451,19,FALSE)</f>
        <v>37.5</v>
      </c>
      <c r="W640" t="str">
        <f>VLOOKUP($D640,metadata!$B$2:$Z$451,20,FALSE)</f>
        <v>global average</v>
      </c>
      <c r="X640" t="str">
        <f>VLOOKUP($D640,metadata!$B$2:$Z$451,21,FALSE)</f>
        <v/>
      </c>
      <c r="Y640" t="str">
        <f>VLOOKUP($D640,metadata!$B$2:$Z$451,22,FALSE)</f>
        <v>11_3</v>
      </c>
      <c r="Z640" t="str">
        <f>VLOOKUP($D640,metadata!$B$2:$Z$451,23,FALSE)</f>
        <v/>
      </c>
      <c r="AA640" t="str">
        <f>VLOOKUP($D640,metadata!$B$2:$Z$451,24,FALSE)</f>
        <v/>
      </c>
      <c r="AB640" t="str">
        <f>VLOOKUP($D640,metadata!$B$2:$Z$451,25,FALSE)</f>
        <v/>
      </c>
      <c r="AC640">
        <v>14.5304347826086</v>
      </c>
      <c r="AD640">
        <v>3.63197189284142</v>
      </c>
      <c r="AF640" t="str">
        <f t="shared" si="19"/>
        <v>NA</v>
      </c>
    </row>
    <row r="641" spans="3:32" x14ac:dyDescent="0.3">
      <c r="C641">
        <v>640</v>
      </c>
      <c r="D641" s="4" t="str">
        <f t="shared" si="18"/>
        <v>11-Okayama</v>
      </c>
      <c r="E641" t="str">
        <f>VLOOKUP($D641,metadata!$B$2:$S$451,2,FALSE)</f>
        <v>Hashimoto, K; Iijima, K; Ogawa, K</v>
      </c>
      <c r="F641" t="str">
        <f>VLOOKUP($D641,metadata!$B$2:$S$451,3,FALSE)</f>
        <v>Geographic Variation in Photoperiodic Response for the Induction of Pupal Diapause in the White Cabbage Butterfly, Pieris rapae crucivora Boisuduval (Lepidoptera: Pieridae)</v>
      </c>
      <c r="G641" t="str">
        <f>VLOOKUP($D641,metadata!$B$2:$S$451,4,FALSE)</f>
        <v>10.1303/jjaez.2008.204</v>
      </c>
      <c r="H641" t="str">
        <f>VLOOKUP($D641,metadata!$B$2:$S$451,5,FALSE)</f>
        <v>y</v>
      </c>
      <c r="I641" t="str">
        <f>VLOOKUP($D641,metadata!$B$2:$S$451,6,FALSE)</f>
        <v>a</v>
      </c>
      <c r="J641" t="str">
        <f>VLOOKUP($D641,metadata!$B$2:$S$451,7,FALSE)</f>
        <v>i</v>
      </c>
      <c r="K641">
        <f>VLOOKUP($D641,metadata!$B$2:$S$451,8,FALSE)</f>
        <v>7</v>
      </c>
      <c r="L641">
        <f>VLOOKUP($D641,metadata!$B$2:$S$451,9,FALSE)</f>
        <v>5</v>
      </c>
      <c r="M641" t="str">
        <f>VLOOKUP($D641,metadata!$B$2:$S$451,10,FALSE)</f>
        <v/>
      </c>
      <c r="N641" t="str">
        <f>VLOOKUP($D641,metadata!$B$2:$S$451,11,FALSE)</f>
        <v>Pieris rapae</v>
      </c>
      <c r="O641" t="str">
        <f>VLOOKUP($D641,metadata!$B$2:$S$451,12,FALSE)</f>
        <v>lepidoptera</v>
      </c>
      <c r="P641" t="str">
        <f>VLOOKUP($D641,metadata!$B$2:$S$451,13,FALSE)</f>
        <v>Okayama</v>
      </c>
      <c r="Q641">
        <f>VLOOKUP($D641,metadata!$B$2:$S$451,14,FALSE)</f>
        <v>34.655278000000003</v>
      </c>
      <c r="R641">
        <f>VLOOKUP($D641,metadata!$B$2:$S$451,15,FALSE)</f>
        <v>133.919444</v>
      </c>
      <c r="S641">
        <f>VLOOKUP($D641,metadata!$B$2:$S$451,16,FALSE)</f>
        <v>0.05</v>
      </c>
      <c r="T641" t="str">
        <f>VLOOKUP($D641,metadata!$B$2:$S$451,17,FALSE)</f>
        <v/>
      </c>
      <c r="U641" t="str">
        <f>VLOOKUP($D641,metadata!$B$2:$S$451,18,FALSE)</f>
        <v/>
      </c>
      <c r="V641">
        <f>VLOOKUP($D641,metadata!$B$2:$Z$451,19,FALSE)</f>
        <v>37.5</v>
      </c>
      <c r="W641" t="str">
        <f>VLOOKUP($D641,metadata!$B$2:$Z$451,20,FALSE)</f>
        <v>global average</v>
      </c>
      <c r="X641" t="str">
        <f>VLOOKUP($D641,metadata!$B$2:$Z$451,21,FALSE)</f>
        <v/>
      </c>
      <c r="Y641" t="str">
        <f>VLOOKUP($D641,metadata!$B$2:$Z$451,22,FALSE)</f>
        <v>11_3</v>
      </c>
      <c r="Z641" t="str">
        <f>VLOOKUP($D641,metadata!$B$2:$Z$451,23,FALSE)</f>
        <v/>
      </c>
      <c r="AA641" t="str">
        <f>VLOOKUP($D641,metadata!$B$2:$Z$451,24,FALSE)</f>
        <v/>
      </c>
      <c r="AB641" t="str">
        <f>VLOOKUP($D641,metadata!$B$2:$Z$451,25,FALSE)</f>
        <v/>
      </c>
      <c r="AC641">
        <v>15.713043478260801</v>
      </c>
      <c r="AD641">
        <v>1.05511638120333</v>
      </c>
      <c r="AF641" t="str">
        <f t="shared" si="19"/>
        <v>NA</v>
      </c>
    </row>
    <row r="642" spans="3:32" x14ac:dyDescent="0.3">
      <c r="C642">
        <v>641</v>
      </c>
      <c r="D642" s="4" t="str">
        <f t="shared" si="18"/>
        <v>11-Matsuyama</v>
      </c>
      <c r="E642" t="str">
        <f>VLOOKUP($D642,metadata!$B$2:$S$451,2,FALSE)</f>
        <v>Hashimoto, K; Iijima, K; Ogawa, K</v>
      </c>
      <c r="F642" t="str">
        <f>VLOOKUP($D642,metadata!$B$2:$S$451,3,FALSE)</f>
        <v>Geographic Variation in Photoperiodic Response for the Induction of Pupal Diapause in the White Cabbage Butterfly, Pieris rapae crucivora Boisuduval (Lepidoptera: Pieridae)</v>
      </c>
      <c r="G642" t="str">
        <f>VLOOKUP($D642,metadata!$B$2:$S$451,4,FALSE)</f>
        <v>10.1303/jjaez.2008.205</v>
      </c>
      <c r="H642" t="str">
        <f>VLOOKUP($D642,metadata!$B$2:$S$451,5,FALSE)</f>
        <v>y</v>
      </c>
      <c r="I642" t="str">
        <f>VLOOKUP($D642,metadata!$B$2:$S$451,6,FALSE)</f>
        <v>a</v>
      </c>
      <c r="J642" t="str">
        <f>VLOOKUP($D642,metadata!$B$2:$S$451,7,FALSE)</f>
        <v>i</v>
      </c>
      <c r="K642">
        <f>VLOOKUP($D642,metadata!$B$2:$S$451,8,FALSE)</f>
        <v>7</v>
      </c>
      <c r="L642">
        <f>VLOOKUP($D642,metadata!$B$2:$S$451,9,FALSE)</f>
        <v>6</v>
      </c>
      <c r="M642" t="str">
        <f>VLOOKUP($D642,metadata!$B$2:$S$451,10,FALSE)</f>
        <v/>
      </c>
      <c r="N642" t="str">
        <f>VLOOKUP($D642,metadata!$B$2:$S$451,11,FALSE)</f>
        <v>Pieris rapae</v>
      </c>
      <c r="O642" t="str">
        <f>VLOOKUP($D642,metadata!$B$2:$S$451,12,FALSE)</f>
        <v>lepidoptera</v>
      </c>
      <c r="P642" t="str">
        <f>VLOOKUP($D642,metadata!$B$2:$S$451,13,FALSE)</f>
        <v>Matsuyama</v>
      </c>
      <c r="Q642">
        <f>VLOOKUP($D642,metadata!$B$2:$S$451,14,FALSE)</f>
        <v>33.839167000000003</v>
      </c>
      <c r="R642">
        <f>VLOOKUP($D642,metadata!$B$2:$S$451,15,FALSE)</f>
        <v>132.765556</v>
      </c>
      <c r="S642">
        <f>VLOOKUP($D642,metadata!$B$2:$S$451,16,FALSE)</f>
        <v>0.05</v>
      </c>
      <c r="T642" t="str">
        <f>VLOOKUP($D642,metadata!$B$2:$S$451,17,FALSE)</f>
        <v/>
      </c>
      <c r="U642" t="str">
        <f>VLOOKUP($D642,metadata!$B$2:$S$451,18,FALSE)</f>
        <v/>
      </c>
      <c r="V642">
        <f>VLOOKUP($D642,metadata!$B$2:$Z$451,19,FALSE)</f>
        <v>37.5</v>
      </c>
      <c r="W642" t="str">
        <f>VLOOKUP($D642,metadata!$B$2:$Z$451,20,FALSE)</f>
        <v>global average</v>
      </c>
      <c r="X642" t="str">
        <f>VLOOKUP($D642,metadata!$B$2:$Z$451,21,FALSE)</f>
        <v/>
      </c>
      <c r="Y642" t="str">
        <f>VLOOKUP($D642,metadata!$B$2:$Z$451,22,FALSE)</f>
        <v>11_1</v>
      </c>
      <c r="Z642" t="str">
        <f>VLOOKUP($D642,metadata!$B$2:$Z$451,23,FALSE)</f>
        <v/>
      </c>
      <c r="AA642" t="str">
        <f>VLOOKUP($D642,metadata!$B$2:$Z$451,24,FALSE)</f>
        <v/>
      </c>
      <c r="AB642" t="str">
        <f>VLOOKUP($D642,metadata!$B$2:$Z$451,25,FALSE)</f>
        <v/>
      </c>
      <c r="AC642">
        <v>8.5647545504688303</v>
      </c>
      <c r="AD642">
        <v>100.059293987865</v>
      </c>
      <c r="AF642" t="str">
        <f t="shared" si="19"/>
        <v>NA</v>
      </c>
    </row>
    <row r="643" spans="3:32" x14ac:dyDescent="0.3">
      <c r="C643">
        <v>642</v>
      </c>
      <c r="D643" s="4" t="str">
        <f t="shared" ref="D643:D706" si="20">VLOOKUP(C643,$A$1:$B$451,2)</f>
        <v>11-Matsuyama</v>
      </c>
      <c r="E643" t="str">
        <f>VLOOKUP($D643,metadata!$B$2:$S$451,2,FALSE)</f>
        <v>Hashimoto, K; Iijima, K; Ogawa, K</v>
      </c>
      <c r="F643" t="str">
        <f>VLOOKUP($D643,metadata!$B$2:$S$451,3,FALSE)</f>
        <v>Geographic Variation in Photoperiodic Response for the Induction of Pupal Diapause in the White Cabbage Butterfly, Pieris rapae crucivora Boisuduval (Lepidoptera: Pieridae)</v>
      </c>
      <c r="G643" t="str">
        <f>VLOOKUP($D643,metadata!$B$2:$S$451,4,FALSE)</f>
        <v>10.1303/jjaez.2008.205</v>
      </c>
      <c r="H643" t="str">
        <f>VLOOKUP($D643,metadata!$B$2:$S$451,5,FALSE)</f>
        <v>y</v>
      </c>
      <c r="I643" t="str">
        <f>VLOOKUP($D643,metadata!$B$2:$S$451,6,FALSE)</f>
        <v>a</v>
      </c>
      <c r="J643" t="str">
        <f>VLOOKUP($D643,metadata!$B$2:$S$451,7,FALSE)</f>
        <v>i</v>
      </c>
      <c r="K643">
        <f>VLOOKUP($D643,metadata!$B$2:$S$451,8,FALSE)</f>
        <v>7</v>
      </c>
      <c r="L643">
        <f>VLOOKUP($D643,metadata!$B$2:$S$451,9,FALSE)</f>
        <v>6</v>
      </c>
      <c r="M643" t="str">
        <f>VLOOKUP($D643,metadata!$B$2:$S$451,10,FALSE)</f>
        <v/>
      </c>
      <c r="N643" t="str">
        <f>VLOOKUP($D643,metadata!$B$2:$S$451,11,FALSE)</f>
        <v>Pieris rapae</v>
      </c>
      <c r="O643" t="str">
        <f>VLOOKUP($D643,metadata!$B$2:$S$451,12,FALSE)</f>
        <v>lepidoptera</v>
      </c>
      <c r="P643" t="str">
        <f>VLOOKUP($D643,metadata!$B$2:$S$451,13,FALSE)</f>
        <v>Matsuyama</v>
      </c>
      <c r="Q643">
        <f>VLOOKUP($D643,metadata!$B$2:$S$451,14,FALSE)</f>
        <v>33.839167000000003</v>
      </c>
      <c r="R643">
        <f>VLOOKUP($D643,metadata!$B$2:$S$451,15,FALSE)</f>
        <v>132.765556</v>
      </c>
      <c r="S643">
        <f>VLOOKUP($D643,metadata!$B$2:$S$451,16,FALSE)</f>
        <v>0.05</v>
      </c>
      <c r="T643" t="str">
        <f>VLOOKUP($D643,metadata!$B$2:$S$451,17,FALSE)</f>
        <v/>
      </c>
      <c r="U643" t="str">
        <f>VLOOKUP($D643,metadata!$B$2:$S$451,18,FALSE)</f>
        <v/>
      </c>
      <c r="V643">
        <f>VLOOKUP($D643,metadata!$B$2:$Z$451,19,FALSE)</f>
        <v>37.5</v>
      </c>
      <c r="W643" t="str">
        <f>VLOOKUP($D643,metadata!$B$2:$Z$451,20,FALSE)</f>
        <v>global average</v>
      </c>
      <c r="X643" t="str">
        <f>VLOOKUP($D643,metadata!$B$2:$Z$451,21,FALSE)</f>
        <v/>
      </c>
      <c r="Y643" t="str">
        <f>VLOOKUP($D643,metadata!$B$2:$Z$451,22,FALSE)</f>
        <v>11_1</v>
      </c>
      <c r="Z643" t="str">
        <f>VLOOKUP($D643,metadata!$B$2:$Z$451,23,FALSE)</f>
        <v/>
      </c>
      <c r="AA643" t="str">
        <f>VLOOKUP($D643,metadata!$B$2:$Z$451,24,FALSE)</f>
        <v/>
      </c>
      <c r="AB643" t="str">
        <f>VLOOKUP($D643,metadata!$B$2:$Z$451,25,FALSE)</f>
        <v/>
      </c>
      <c r="AC643">
        <v>10.989740761169299</v>
      </c>
      <c r="AD643">
        <v>99.500827357970195</v>
      </c>
      <c r="AF643" t="str">
        <f t="shared" ref="AF643:AF706" si="21">IF(AE643="","NA",AE643)</f>
        <v>NA</v>
      </c>
    </row>
    <row r="644" spans="3:32" x14ac:dyDescent="0.3">
      <c r="C644">
        <v>643</v>
      </c>
      <c r="D644" s="4" t="str">
        <f t="shared" si="20"/>
        <v>11-Matsuyama</v>
      </c>
      <c r="E644" t="str">
        <f>VLOOKUP($D644,metadata!$B$2:$S$451,2,FALSE)</f>
        <v>Hashimoto, K; Iijima, K; Ogawa, K</v>
      </c>
      <c r="F644" t="str">
        <f>VLOOKUP($D644,metadata!$B$2:$S$451,3,FALSE)</f>
        <v>Geographic Variation in Photoperiodic Response for the Induction of Pupal Diapause in the White Cabbage Butterfly, Pieris rapae crucivora Boisuduval (Lepidoptera: Pieridae)</v>
      </c>
      <c r="G644" t="str">
        <f>VLOOKUP($D644,metadata!$B$2:$S$451,4,FALSE)</f>
        <v>10.1303/jjaez.2008.205</v>
      </c>
      <c r="H644" t="str">
        <f>VLOOKUP($D644,metadata!$B$2:$S$451,5,FALSE)</f>
        <v>y</v>
      </c>
      <c r="I644" t="str">
        <f>VLOOKUP($D644,metadata!$B$2:$S$451,6,FALSE)</f>
        <v>a</v>
      </c>
      <c r="J644" t="str">
        <f>VLOOKUP($D644,metadata!$B$2:$S$451,7,FALSE)</f>
        <v>i</v>
      </c>
      <c r="K644">
        <f>VLOOKUP($D644,metadata!$B$2:$S$451,8,FALSE)</f>
        <v>7</v>
      </c>
      <c r="L644">
        <f>VLOOKUP($D644,metadata!$B$2:$S$451,9,FALSE)</f>
        <v>6</v>
      </c>
      <c r="M644" t="str">
        <f>VLOOKUP($D644,metadata!$B$2:$S$451,10,FALSE)</f>
        <v/>
      </c>
      <c r="N644" t="str">
        <f>VLOOKUP($D644,metadata!$B$2:$S$451,11,FALSE)</f>
        <v>Pieris rapae</v>
      </c>
      <c r="O644" t="str">
        <f>VLOOKUP($D644,metadata!$B$2:$S$451,12,FALSE)</f>
        <v>lepidoptera</v>
      </c>
      <c r="P644" t="str">
        <f>VLOOKUP($D644,metadata!$B$2:$S$451,13,FALSE)</f>
        <v>Matsuyama</v>
      </c>
      <c r="Q644">
        <f>VLOOKUP($D644,metadata!$B$2:$S$451,14,FALSE)</f>
        <v>33.839167000000003</v>
      </c>
      <c r="R644">
        <f>VLOOKUP($D644,metadata!$B$2:$S$451,15,FALSE)</f>
        <v>132.765556</v>
      </c>
      <c r="S644">
        <f>VLOOKUP($D644,metadata!$B$2:$S$451,16,FALSE)</f>
        <v>0.05</v>
      </c>
      <c r="T644" t="str">
        <f>VLOOKUP($D644,metadata!$B$2:$S$451,17,FALSE)</f>
        <v/>
      </c>
      <c r="U644" t="str">
        <f>VLOOKUP($D644,metadata!$B$2:$S$451,18,FALSE)</f>
        <v/>
      </c>
      <c r="V644">
        <f>VLOOKUP($D644,metadata!$B$2:$Z$451,19,FALSE)</f>
        <v>37.5</v>
      </c>
      <c r="W644" t="str">
        <f>VLOOKUP($D644,metadata!$B$2:$Z$451,20,FALSE)</f>
        <v>global average</v>
      </c>
      <c r="X644" t="str">
        <f>VLOOKUP($D644,metadata!$B$2:$Z$451,21,FALSE)</f>
        <v/>
      </c>
      <c r="Y644" t="str">
        <f>VLOOKUP($D644,metadata!$B$2:$Z$451,22,FALSE)</f>
        <v>11_1</v>
      </c>
      <c r="Z644" t="str">
        <f>VLOOKUP($D644,metadata!$B$2:$Z$451,23,FALSE)</f>
        <v/>
      </c>
      <c r="AA644" t="str">
        <f>VLOOKUP($D644,metadata!$B$2:$Z$451,24,FALSE)</f>
        <v/>
      </c>
      <c r="AB644" t="str">
        <f>VLOOKUP($D644,metadata!$B$2:$Z$451,25,FALSE)</f>
        <v/>
      </c>
      <c r="AC644">
        <v>12.155281301709801</v>
      </c>
      <c r="AD644">
        <v>75.767719249862097</v>
      </c>
      <c r="AF644" t="str">
        <f t="shared" si="21"/>
        <v>NA</v>
      </c>
    </row>
    <row r="645" spans="3:32" x14ac:dyDescent="0.3">
      <c r="C645">
        <v>644</v>
      </c>
      <c r="D645" s="4" t="str">
        <f t="shared" si="20"/>
        <v>11-Matsuyama</v>
      </c>
      <c r="E645" t="str">
        <f>VLOOKUP($D645,metadata!$B$2:$S$451,2,FALSE)</f>
        <v>Hashimoto, K; Iijima, K; Ogawa, K</v>
      </c>
      <c r="F645" t="str">
        <f>VLOOKUP($D645,metadata!$B$2:$S$451,3,FALSE)</f>
        <v>Geographic Variation in Photoperiodic Response for the Induction of Pupal Diapause in the White Cabbage Butterfly, Pieris rapae crucivora Boisuduval (Lepidoptera: Pieridae)</v>
      </c>
      <c r="G645" t="str">
        <f>VLOOKUP($D645,metadata!$B$2:$S$451,4,FALSE)</f>
        <v>10.1303/jjaez.2008.205</v>
      </c>
      <c r="H645" t="str">
        <f>VLOOKUP($D645,metadata!$B$2:$S$451,5,FALSE)</f>
        <v>y</v>
      </c>
      <c r="I645" t="str">
        <f>VLOOKUP($D645,metadata!$B$2:$S$451,6,FALSE)</f>
        <v>a</v>
      </c>
      <c r="J645" t="str">
        <f>VLOOKUP($D645,metadata!$B$2:$S$451,7,FALSE)</f>
        <v>i</v>
      </c>
      <c r="K645">
        <f>VLOOKUP($D645,metadata!$B$2:$S$451,8,FALSE)</f>
        <v>7</v>
      </c>
      <c r="L645">
        <f>VLOOKUP($D645,metadata!$B$2:$S$451,9,FALSE)</f>
        <v>6</v>
      </c>
      <c r="M645" t="str">
        <f>VLOOKUP($D645,metadata!$B$2:$S$451,10,FALSE)</f>
        <v/>
      </c>
      <c r="N645" t="str">
        <f>VLOOKUP($D645,metadata!$B$2:$S$451,11,FALSE)</f>
        <v>Pieris rapae</v>
      </c>
      <c r="O645" t="str">
        <f>VLOOKUP($D645,metadata!$B$2:$S$451,12,FALSE)</f>
        <v>lepidoptera</v>
      </c>
      <c r="P645" t="str">
        <f>VLOOKUP($D645,metadata!$B$2:$S$451,13,FALSE)</f>
        <v>Matsuyama</v>
      </c>
      <c r="Q645">
        <f>VLOOKUP($D645,metadata!$B$2:$S$451,14,FALSE)</f>
        <v>33.839167000000003</v>
      </c>
      <c r="R645">
        <f>VLOOKUP($D645,metadata!$B$2:$S$451,15,FALSE)</f>
        <v>132.765556</v>
      </c>
      <c r="S645">
        <f>VLOOKUP($D645,metadata!$B$2:$S$451,16,FALSE)</f>
        <v>0.05</v>
      </c>
      <c r="T645" t="str">
        <f>VLOOKUP($D645,metadata!$B$2:$S$451,17,FALSE)</f>
        <v/>
      </c>
      <c r="U645" t="str">
        <f>VLOOKUP($D645,metadata!$B$2:$S$451,18,FALSE)</f>
        <v/>
      </c>
      <c r="V645">
        <f>VLOOKUP($D645,metadata!$B$2:$Z$451,19,FALSE)</f>
        <v>37.5</v>
      </c>
      <c r="W645" t="str">
        <f>VLOOKUP($D645,metadata!$B$2:$Z$451,20,FALSE)</f>
        <v>global average</v>
      </c>
      <c r="X645" t="str">
        <f>VLOOKUP($D645,metadata!$B$2:$Z$451,21,FALSE)</f>
        <v/>
      </c>
      <c r="Y645" t="str">
        <f>VLOOKUP($D645,metadata!$B$2:$Z$451,22,FALSE)</f>
        <v>11_1</v>
      </c>
      <c r="Z645" t="str">
        <f>VLOOKUP($D645,metadata!$B$2:$Z$451,23,FALSE)</f>
        <v/>
      </c>
      <c r="AA645" t="str">
        <f>VLOOKUP($D645,metadata!$B$2:$Z$451,24,FALSE)</f>
        <v/>
      </c>
      <c r="AB645" t="str">
        <f>VLOOKUP($D645,metadata!$B$2:$Z$451,25,FALSE)</f>
        <v/>
      </c>
      <c r="AC645">
        <v>13.3849007170435</v>
      </c>
      <c r="AD645">
        <v>42.854040264754502</v>
      </c>
      <c r="AF645" t="str">
        <f t="shared" si="21"/>
        <v>NA</v>
      </c>
    </row>
    <row r="646" spans="3:32" x14ac:dyDescent="0.3">
      <c r="C646">
        <v>645</v>
      </c>
      <c r="D646" s="4" t="str">
        <f t="shared" si="20"/>
        <v>11-Matsuyama</v>
      </c>
      <c r="E646" t="str">
        <f>VLOOKUP($D646,metadata!$B$2:$S$451,2,FALSE)</f>
        <v>Hashimoto, K; Iijima, K; Ogawa, K</v>
      </c>
      <c r="F646" t="str">
        <f>VLOOKUP($D646,metadata!$B$2:$S$451,3,FALSE)</f>
        <v>Geographic Variation in Photoperiodic Response for the Induction of Pupal Diapause in the White Cabbage Butterfly, Pieris rapae crucivora Boisuduval (Lepidoptera: Pieridae)</v>
      </c>
      <c r="G646" t="str">
        <f>VLOOKUP($D646,metadata!$B$2:$S$451,4,FALSE)</f>
        <v>10.1303/jjaez.2008.205</v>
      </c>
      <c r="H646" t="str">
        <f>VLOOKUP($D646,metadata!$B$2:$S$451,5,FALSE)</f>
        <v>y</v>
      </c>
      <c r="I646" t="str">
        <f>VLOOKUP($D646,metadata!$B$2:$S$451,6,FALSE)</f>
        <v>a</v>
      </c>
      <c r="J646" t="str">
        <f>VLOOKUP($D646,metadata!$B$2:$S$451,7,FALSE)</f>
        <v>i</v>
      </c>
      <c r="K646">
        <f>VLOOKUP($D646,metadata!$B$2:$S$451,8,FALSE)</f>
        <v>7</v>
      </c>
      <c r="L646">
        <f>VLOOKUP($D646,metadata!$B$2:$S$451,9,FALSE)</f>
        <v>6</v>
      </c>
      <c r="M646" t="str">
        <f>VLOOKUP($D646,metadata!$B$2:$S$451,10,FALSE)</f>
        <v/>
      </c>
      <c r="N646" t="str">
        <f>VLOOKUP($D646,metadata!$B$2:$S$451,11,FALSE)</f>
        <v>Pieris rapae</v>
      </c>
      <c r="O646" t="str">
        <f>VLOOKUP($D646,metadata!$B$2:$S$451,12,FALSE)</f>
        <v>lepidoptera</v>
      </c>
      <c r="P646" t="str">
        <f>VLOOKUP($D646,metadata!$B$2:$S$451,13,FALSE)</f>
        <v>Matsuyama</v>
      </c>
      <c r="Q646">
        <f>VLOOKUP($D646,metadata!$B$2:$S$451,14,FALSE)</f>
        <v>33.839167000000003</v>
      </c>
      <c r="R646">
        <f>VLOOKUP($D646,metadata!$B$2:$S$451,15,FALSE)</f>
        <v>132.765556</v>
      </c>
      <c r="S646">
        <f>VLOOKUP($D646,metadata!$B$2:$S$451,16,FALSE)</f>
        <v>0.05</v>
      </c>
      <c r="T646" t="str">
        <f>VLOOKUP($D646,metadata!$B$2:$S$451,17,FALSE)</f>
        <v/>
      </c>
      <c r="U646" t="str">
        <f>VLOOKUP($D646,metadata!$B$2:$S$451,18,FALSE)</f>
        <v/>
      </c>
      <c r="V646">
        <f>VLOOKUP($D646,metadata!$B$2:$Z$451,19,FALSE)</f>
        <v>37.5</v>
      </c>
      <c r="W646" t="str">
        <f>VLOOKUP($D646,metadata!$B$2:$Z$451,20,FALSE)</f>
        <v>global average</v>
      </c>
      <c r="X646" t="str">
        <f>VLOOKUP($D646,metadata!$B$2:$Z$451,21,FALSE)</f>
        <v/>
      </c>
      <c r="Y646" t="str">
        <f>VLOOKUP($D646,metadata!$B$2:$Z$451,22,FALSE)</f>
        <v>11_1</v>
      </c>
      <c r="Z646" t="str">
        <f>VLOOKUP($D646,metadata!$B$2:$Z$451,23,FALSE)</f>
        <v/>
      </c>
      <c r="AA646" t="str">
        <f>VLOOKUP($D646,metadata!$B$2:$Z$451,24,FALSE)</f>
        <v/>
      </c>
      <c r="AB646" t="str">
        <f>VLOOKUP($D646,metadata!$B$2:$Z$451,25,FALSE)</f>
        <v/>
      </c>
      <c r="AC646">
        <v>14.5336872586872</v>
      </c>
      <c r="AD646">
        <v>-4.10231660231659E-2</v>
      </c>
      <c r="AF646" t="str">
        <f t="shared" si="21"/>
        <v>NA</v>
      </c>
    </row>
    <row r="647" spans="3:32" x14ac:dyDescent="0.3">
      <c r="C647">
        <v>646</v>
      </c>
      <c r="D647" s="4" t="str">
        <f t="shared" si="20"/>
        <v>11-Matsuyama</v>
      </c>
      <c r="E647" t="str">
        <f>VLOOKUP($D647,metadata!$B$2:$S$451,2,FALSE)</f>
        <v>Hashimoto, K; Iijima, K; Ogawa, K</v>
      </c>
      <c r="F647" t="str">
        <f>VLOOKUP($D647,metadata!$B$2:$S$451,3,FALSE)</f>
        <v>Geographic Variation in Photoperiodic Response for the Induction of Pupal Diapause in the White Cabbage Butterfly, Pieris rapae crucivora Boisuduval (Lepidoptera: Pieridae)</v>
      </c>
      <c r="G647" t="str">
        <f>VLOOKUP($D647,metadata!$B$2:$S$451,4,FALSE)</f>
        <v>10.1303/jjaez.2008.205</v>
      </c>
      <c r="H647" t="str">
        <f>VLOOKUP($D647,metadata!$B$2:$S$451,5,FALSE)</f>
        <v>y</v>
      </c>
      <c r="I647" t="str">
        <f>VLOOKUP($D647,metadata!$B$2:$S$451,6,FALSE)</f>
        <v>a</v>
      </c>
      <c r="J647" t="str">
        <f>VLOOKUP($D647,metadata!$B$2:$S$451,7,FALSE)</f>
        <v>i</v>
      </c>
      <c r="K647">
        <f>VLOOKUP($D647,metadata!$B$2:$S$451,8,FALSE)</f>
        <v>7</v>
      </c>
      <c r="L647">
        <f>VLOOKUP($D647,metadata!$B$2:$S$451,9,FALSE)</f>
        <v>6</v>
      </c>
      <c r="M647" t="str">
        <f>VLOOKUP($D647,metadata!$B$2:$S$451,10,FALSE)</f>
        <v/>
      </c>
      <c r="N647" t="str">
        <f>VLOOKUP($D647,metadata!$B$2:$S$451,11,FALSE)</f>
        <v>Pieris rapae</v>
      </c>
      <c r="O647" t="str">
        <f>VLOOKUP($D647,metadata!$B$2:$S$451,12,FALSE)</f>
        <v>lepidoptera</v>
      </c>
      <c r="P647" t="str">
        <f>VLOOKUP($D647,metadata!$B$2:$S$451,13,FALSE)</f>
        <v>Matsuyama</v>
      </c>
      <c r="Q647">
        <f>VLOOKUP($D647,metadata!$B$2:$S$451,14,FALSE)</f>
        <v>33.839167000000003</v>
      </c>
      <c r="R647">
        <f>VLOOKUP($D647,metadata!$B$2:$S$451,15,FALSE)</f>
        <v>132.765556</v>
      </c>
      <c r="S647">
        <f>VLOOKUP($D647,metadata!$B$2:$S$451,16,FALSE)</f>
        <v>0.05</v>
      </c>
      <c r="T647" t="str">
        <f>VLOOKUP($D647,metadata!$B$2:$S$451,17,FALSE)</f>
        <v/>
      </c>
      <c r="U647" t="str">
        <f>VLOOKUP($D647,metadata!$B$2:$S$451,18,FALSE)</f>
        <v/>
      </c>
      <c r="V647">
        <f>VLOOKUP($D647,metadata!$B$2:$Z$451,19,FALSE)</f>
        <v>37.5</v>
      </c>
      <c r="W647" t="str">
        <f>VLOOKUP($D647,metadata!$B$2:$Z$451,20,FALSE)</f>
        <v>global average</v>
      </c>
      <c r="X647" t="str">
        <f>VLOOKUP($D647,metadata!$B$2:$Z$451,21,FALSE)</f>
        <v/>
      </c>
      <c r="Y647" t="str">
        <f>VLOOKUP($D647,metadata!$B$2:$Z$451,22,FALSE)</f>
        <v>11_1</v>
      </c>
      <c r="Z647" t="str">
        <f>VLOOKUP($D647,metadata!$B$2:$Z$451,23,FALSE)</f>
        <v/>
      </c>
      <c r="AA647" t="str">
        <f>VLOOKUP($D647,metadata!$B$2:$Z$451,24,FALSE)</f>
        <v/>
      </c>
      <c r="AB647" t="str">
        <f>VLOOKUP($D647,metadata!$B$2:$Z$451,25,FALSE)</f>
        <v/>
      </c>
      <c r="AC647">
        <v>15.7357142857142</v>
      </c>
      <c r="AD647">
        <v>0.17857142857144401</v>
      </c>
      <c r="AF647" t="str">
        <f t="shared" si="21"/>
        <v>NA</v>
      </c>
    </row>
    <row r="648" spans="3:32" x14ac:dyDescent="0.3">
      <c r="C648">
        <v>647</v>
      </c>
      <c r="D648" s="4" t="str">
        <f t="shared" si="20"/>
        <v>11-Kagoshima</v>
      </c>
      <c r="E648" t="str">
        <f>VLOOKUP($D648,metadata!$B$2:$S$451,2,FALSE)</f>
        <v>Hashimoto, K; Iijima, K; Ogawa, K</v>
      </c>
      <c r="F648" t="str">
        <f>VLOOKUP($D648,metadata!$B$2:$S$451,3,FALSE)</f>
        <v>Geographic Variation in Photoperiodic Response for the Induction of Pupal Diapause in the White Cabbage Butterfly, Pieris rapae crucivora Boisuduval (Lepidoptera: Pieridae)</v>
      </c>
      <c r="G648" t="str">
        <f>VLOOKUP($D648,metadata!$B$2:$S$451,4,FALSE)</f>
        <v>10.1303/jjaez.2008.206</v>
      </c>
      <c r="H648" t="str">
        <f>VLOOKUP($D648,metadata!$B$2:$S$451,5,FALSE)</f>
        <v>y</v>
      </c>
      <c r="I648" t="str">
        <f>VLOOKUP($D648,metadata!$B$2:$S$451,6,FALSE)</f>
        <v>a</v>
      </c>
      <c r="J648" t="str">
        <f>VLOOKUP($D648,metadata!$B$2:$S$451,7,FALSE)</f>
        <v>i</v>
      </c>
      <c r="K648">
        <f>VLOOKUP($D648,metadata!$B$2:$S$451,8,FALSE)</f>
        <v>7</v>
      </c>
      <c r="L648">
        <f>VLOOKUP($D648,metadata!$B$2:$S$451,9,FALSE)</f>
        <v>6</v>
      </c>
      <c r="M648" t="str">
        <f>VLOOKUP($D648,metadata!$B$2:$S$451,10,FALSE)</f>
        <v/>
      </c>
      <c r="N648" t="str">
        <f>VLOOKUP($D648,metadata!$B$2:$S$451,11,FALSE)</f>
        <v>Pieris rapae</v>
      </c>
      <c r="O648" t="str">
        <f>VLOOKUP($D648,metadata!$B$2:$S$451,12,FALSE)</f>
        <v>lepidoptera</v>
      </c>
      <c r="P648" t="str">
        <f>VLOOKUP($D648,metadata!$B$2:$S$451,13,FALSE)</f>
        <v>Kagoshima</v>
      </c>
      <c r="Q648">
        <f>VLOOKUP($D648,metadata!$B$2:$S$451,14,FALSE)</f>
        <v>31.596536</v>
      </c>
      <c r="R648">
        <f>VLOOKUP($D648,metadata!$B$2:$S$451,15,FALSE)</f>
        <v>130.55711700000001</v>
      </c>
      <c r="S648">
        <f>VLOOKUP($D648,metadata!$B$2:$S$451,16,FALSE)</f>
        <v>0.05</v>
      </c>
      <c r="T648" t="str">
        <f>VLOOKUP($D648,metadata!$B$2:$S$451,17,FALSE)</f>
        <v/>
      </c>
      <c r="U648" t="str">
        <f>VLOOKUP($D648,metadata!$B$2:$S$451,18,FALSE)</f>
        <v/>
      </c>
      <c r="V648">
        <f>VLOOKUP($D648,metadata!$B$2:$Z$451,19,FALSE)</f>
        <v>37.5</v>
      </c>
      <c r="W648" t="str">
        <f>VLOOKUP($D648,metadata!$B$2:$Z$451,20,FALSE)</f>
        <v>global average</v>
      </c>
      <c r="X648" t="str">
        <f>VLOOKUP($D648,metadata!$B$2:$Z$451,21,FALSE)</f>
        <v/>
      </c>
      <c r="Y648" t="str">
        <f>VLOOKUP($D648,metadata!$B$2:$Z$451,22,FALSE)</f>
        <v>11_2</v>
      </c>
      <c r="Z648" t="str">
        <f>VLOOKUP($D648,metadata!$B$2:$Z$451,23,FALSE)</f>
        <v/>
      </c>
      <c r="AA648" t="str">
        <f>VLOOKUP($D648,metadata!$B$2:$Z$451,24,FALSE)</f>
        <v/>
      </c>
      <c r="AB648" t="str">
        <f>VLOOKUP($D648,metadata!$B$2:$Z$451,25,FALSE)</f>
        <v/>
      </c>
      <c r="AC648">
        <v>8.5603126088436792</v>
      </c>
      <c r="AD648">
        <v>99.636046288650505</v>
      </c>
      <c r="AF648" t="str">
        <f t="shared" si="21"/>
        <v>NA</v>
      </c>
    </row>
    <row r="649" spans="3:32" x14ac:dyDescent="0.3">
      <c r="C649">
        <v>648</v>
      </c>
      <c r="D649" s="4" t="str">
        <f t="shared" si="20"/>
        <v>11-Kagoshima</v>
      </c>
      <c r="E649" t="str">
        <f>VLOOKUP($D649,metadata!$B$2:$S$451,2,FALSE)</f>
        <v>Hashimoto, K; Iijima, K; Ogawa, K</v>
      </c>
      <c r="F649" t="str">
        <f>VLOOKUP($D649,metadata!$B$2:$S$451,3,FALSE)</f>
        <v>Geographic Variation in Photoperiodic Response for the Induction of Pupal Diapause in the White Cabbage Butterfly, Pieris rapae crucivora Boisuduval (Lepidoptera: Pieridae)</v>
      </c>
      <c r="G649" t="str">
        <f>VLOOKUP($D649,metadata!$B$2:$S$451,4,FALSE)</f>
        <v>10.1303/jjaez.2008.206</v>
      </c>
      <c r="H649" t="str">
        <f>VLOOKUP($D649,metadata!$B$2:$S$451,5,FALSE)</f>
        <v>y</v>
      </c>
      <c r="I649" t="str">
        <f>VLOOKUP($D649,metadata!$B$2:$S$451,6,FALSE)</f>
        <v>a</v>
      </c>
      <c r="J649" t="str">
        <f>VLOOKUP($D649,metadata!$B$2:$S$451,7,FALSE)</f>
        <v>i</v>
      </c>
      <c r="K649">
        <f>VLOOKUP($D649,metadata!$B$2:$S$451,8,FALSE)</f>
        <v>7</v>
      </c>
      <c r="L649">
        <f>VLOOKUP($D649,metadata!$B$2:$S$451,9,FALSE)</f>
        <v>6</v>
      </c>
      <c r="M649" t="str">
        <f>VLOOKUP($D649,metadata!$B$2:$S$451,10,FALSE)</f>
        <v/>
      </c>
      <c r="N649" t="str">
        <f>VLOOKUP($D649,metadata!$B$2:$S$451,11,FALSE)</f>
        <v>Pieris rapae</v>
      </c>
      <c r="O649" t="str">
        <f>VLOOKUP($D649,metadata!$B$2:$S$451,12,FALSE)</f>
        <v>lepidoptera</v>
      </c>
      <c r="P649" t="str">
        <f>VLOOKUP($D649,metadata!$B$2:$S$451,13,FALSE)</f>
        <v>Kagoshima</v>
      </c>
      <c r="Q649">
        <f>VLOOKUP($D649,metadata!$B$2:$S$451,14,FALSE)</f>
        <v>31.596536</v>
      </c>
      <c r="R649">
        <f>VLOOKUP($D649,metadata!$B$2:$S$451,15,FALSE)</f>
        <v>130.55711700000001</v>
      </c>
      <c r="S649">
        <f>VLOOKUP($D649,metadata!$B$2:$S$451,16,FALSE)</f>
        <v>0.05</v>
      </c>
      <c r="T649" t="str">
        <f>VLOOKUP($D649,metadata!$B$2:$S$451,17,FALSE)</f>
        <v/>
      </c>
      <c r="U649" t="str">
        <f>VLOOKUP($D649,metadata!$B$2:$S$451,18,FALSE)</f>
        <v/>
      </c>
      <c r="V649">
        <f>VLOOKUP($D649,metadata!$B$2:$Z$451,19,FALSE)</f>
        <v>37.5</v>
      </c>
      <c r="W649" t="str">
        <f>VLOOKUP($D649,metadata!$B$2:$Z$451,20,FALSE)</f>
        <v>global average</v>
      </c>
      <c r="X649" t="str">
        <f>VLOOKUP($D649,metadata!$B$2:$Z$451,21,FALSE)</f>
        <v/>
      </c>
      <c r="Y649" t="str">
        <f>VLOOKUP($D649,metadata!$B$2:$Z$451,22,FALSE)</f>
        <v>11_2</v>
      </c>
      <c r="Z649" t="str">
        <f>VLOOKUP($D649,metadata!$B$2:$Z$451,23,FALSE)</f>
        <v/>
      </c>
      <c r="AA649" t="str">
        <f>VLOOKUP($D649,metadata!$B$2:$Z$451,24,FALSE)</f>
        <v/>
      </c>
      <c r="AB649" t="str">
        <f>VLOOKUP($D649,metadata!$B$2:$Z$451,25,FALSE)</f>
        <v/>
      </c>
      <c r="AC649">
        <v>11.043791849784901</v>
      </c>
      <c r="AD649">
        <v>99.466592571430795</v>
      </c>
      <c r="AF649" t="str">
        <f t="shared" si="21"/>
        <v>NA</v>
      </c>
    </row>
    <row r="650" spans="3:32" x14ac:dyDescent="0.3">
      <c r="C650">
        <v>649</v>
      </c>
      <c r="D650" s="4" t="str">
        <f t="shared" si="20"/>
        <v>11-Kagoshima</v>
      </c>
      <c r="E650" t="str">
        <f>VLOOKUP($D650,metadata!$B$2:$S$451,2,FALSE)</f>
        <v>Hashimoto, K; Iijima, K; Ogawa, K</v>
      </c>
      <c r="F650" t="str">
        <f>VLOOKUP($D650,metadata!$B$2:$S$451,3,FALSE)</f>
        <v>Geographic Variation in Photoperiodic Response for the Induction of Pupal Diapause in the White Cabbage Butterfly, Pieris rapae crucivora Boisuduval (Lepidoptera: Pieridae)</v>
      </c>
      <c r="G650" t="str">
        <f>VLOOKUP($D650,metadata!$B$2:$S$451,4,FALSE)</f>
        <v>10.1303/jjaez.2008.206</v>
      </c>
      <c r="H650" t="str">
        <f>VLOOKUP($D650,metadata!$B$2:$S$451,5,FALSE)</f>
        <v>y</v>
      </c>
      <c r="I650" t="str">
        <f>VLOOKUP($D650,metadata!$B$2:$S$451,6,FALSE)</f>
        <v>a</v>
      </c>
      <c r="J650" t="str">
        <f>VLOOKUP($D650,metadata!$B$2:$S$451,7,FALSE)</f>
        <v>i</v>
      </c>
      <c r="K650">
        <f>VLOOKUP($D650,metadata!$B$2:$S$451,8,FALSE)</f>
        <v>7</v>
      </c>
      <c r="L650">
        <f>VLOOKUP($D650,metadata!$B$2:$S$451,9,FALSE)</f>
        <v>6</v>
      </c>
      <c r="M650" t="str">
        <f>VLOOKUP($D650,metadata!$B$2:$S$451,10,FALSE)</f>
        <v/>
      </c>
      <c r="N650" t="str">
        <f>VLOOKUP($D650,metadata!$B$2:$S$451,11,FALSE)</f>
        <v>Pieris rapae</v>
      </c>
      <c r="O650" t="str">
        <f>VLOOKUP($D650,metadata!$B$2:$S$451,12,FALSE)</f>
        <v>lepidoptera</v>
      </c>
      <c r="P650" t="str">
        <f>VLOOKUP($D650,metadata!$B$2:$S$451,13,FALSE)</f>
        <v>Kagoshima</v>
      </c>
      <c r="Q650">
        <f>VLOOKUP($D650,metadata!$B$2:$S$451,14,FALSE)</f>
        <v>31.596536</v>
      </c>
      <c r="R650">
        <f>VLOOKUP($D650,metadata!$B$2:$S$451,15,FALSE)</f>
        <v>130.55711700000001</v>
      </c>
      <c r="S650">
        <f>VLOOKUP($D650,metadata!$B$2:$S$451,16,FALSE)</f>
        <v>0.05</v>
      </c>
      <c r="T650" t="str">
        <f>VLOOKUP($D650,metadata!$B$2:$S$451,17,FALSE)</f>
        <v/>
      </c>
      <c r="U650" t="str">
        <f>VLOOKUP($D650,metadata!$B$2:$S$451,18,FALSE)</f>
        <v/>
      </c>
      <c r="V650">
        <f>VLOOKUP($D650,metadata!$B$2:$Z$451,19,FALSE)</f>
        <v>37.5</v>
      </c>
      <c r="W650" t="str">
        <f>VLOOKUP($D650,metadata!$B$2:$Z$451,20,FALSE)</f>
        <v>global average</v>
      </c>
      <c r="X650" t="str">
        <f>VLOOKUP($D650,metadata!$B$2:$Z$451,21,FALSE)</f>
        <v/>
      </c>
      <c r="Y650" t="str">
        <f>VLOOKUP($D650,metadata!$B$2:$Z$451,22,FALSE)</f>
        <v>11_2</v>
      </c>
      <c r="Z650" t="str">
        <f>VLOOKUP($D650,metadata!$B$2:$Z$451,23,FALSE)</f>
        <v/>
      </c>
      <c r="AA650" t="str">
        <f>VLOOKUP($D650,metadata!$B$2:$Z$451,24,FALSE)</f>
        <v/>
      </c>
      <c r="AB650" t="str">
        <f>VLOOKUP($D650,metadata!$B$2:$Z$451,25,FALSE)</f>
        <v/>
      </c>
      <c r="AC650">
        <v>12.2525877891573</v>
      </c>
      <c r="AD650">
        <v>99.488116715650406</v>
      </c>
      <c r="AF650" t="str">
        <f t="shared" si="21"/>
        <v>NA</v>
      </c>
    </row>
    <row r="651" spans="3:32" x14ac:dyDescent="0.3">
      <c r="C651">
        <v>650</v>
      </c>
      <c r="D651" s="4" t="str">
        <f t="shared" si="20"/>
        <v>11-Kagoshima</v>
      </c>
      <c r="E651" t="str">
        <f>VLOOKUP($D651,metadata!$B$2:$S$451,2,FALSE)</f>
        <v>Hashimoto, K; Iijima, K; Ogawa, K</v>
      </c>
      <c r="F651" t="str">
        <f>VLOOKUP($D651,metadata!$B$2:$S$451,3,FALSE)</f>
        <v>Geographic Variation in Photoperiodic Response for the Induction of Pupal Diapause in the White Cabbage Butterfly, Pieris rapae crucivora Boisuduval (Lepidoptera: Pieridae)</v>
      </c>
      <c r="G651" t="str">
        <f>VLOOKUP($D651,metadata!$B$2:$S$451,4,FALSE)</f>
        <v>10.1303/jjaez.2008.206</v>
      </c>
      <c r="H651" t="str">
        <f>VLOOKUP($D651,metadata!$B$2:$S$451,5,FALSE)</f>
        <v>y</v>
      </c>
      <c r="I651" t="str">
        <f>VLOOKUP($D651,metadata!$B$2:$S$451,6,FALSE)</f>
        <v>a</v>
      </c>
      <c r="J651" t="str">
        <f>VLOOKUP($D651,metadata!$B$2:$S$451,7,FALSE)</f>
        <v>i</v>
      </c>
      <c r="K651">
        <f>VLOOKUP($D651,metadata!$B$2:$S$451,8,FALSE)</f>
        <v>7</v>
      </c>
      <c r="L651">
        <f>VLOOKUP($D651,metadata!$B$2:$S$451,9,FALSE)</f>
        <v>6</v>
      </c>
      <c r="M651" t="str">
        <f>VLOOKUP($D651,metadata!$B$2:$S$451,10,FALSE)</f>
        <v/>
      </c>
      <c r="N651" t="str">
        <f>VLOOKUP($D651,metadata!$B$2:$S$451,11,FALSE)</f>
        <v>Pieris rapae</v>
      </c>
      <c r="O651" t="str">
        <f>VLOOKUP($D651,metadata!$B$2:$S$451,12,FALSE)</f>
        <v>lepidoptera</v>
      </c>
      <c r="P651" t="str">
        <f>VLOOKUP($D651,metadata!$B$2:$S$451,13,FALSE)</f>
        <v>Kagoshima</v>
      </c>
      <c r="Q651">
        <f>VLOOKUP($D651,metadata!$B$2:$S$451,14,FALSE)</f>
        <v>31.596536</v>
      </c>
      <c r="R651">
        <f>VLOOKUP($D651,metadata!$B$2:$S$451,15,FALSE)</f>
        <v>130.55711700000001</v>
      </c>
      <c r="S651">
        <f>VLOOKUP($D651,metadata!$B$2:$S$451,16,FALSE)</f>
        <v>0.05</v>
      </c>
      <c r="T651" t="str">
        <f>VLOOKUP($D651,metadata!$B$2:$S$451,17,FALSE)</f>
        <v/>
      </c>
      <c r="U651" t="str">
        <f>VLOOKUP($D651,metadata!$B$2:$S$451,18,FALSE)</f>
        <v/>
      </c>
      <c r="V651">
        <f>VLOOKUP($D651,metadata!$B$2:$Z$451,19,FALSE)</f>
        <v>37.5</v>
      </c>
      <c r="W651" t="str">
        <f>VLOOKUP($D651,metadata!$B$2:$Z$451,20,FALSE)</f>
        <v>global average</v>
      </c>
      <c r="X651" t="str">
        <f>VLOOKUP($D651,metadata!$B$2:$Z$451,21,FALSE)</f>
        <v/>
      </c>
      <c r="Y651" t="str">
        <f>VLOOKUP($D651,metadata!$B$2:$Z$451,22,FALSE)</f>
        <v>11_2</v>
      </c>
      <c r="Z651" t="str">
        <f>VLOOKUP($D651,metadata!$B$2:$Z$451,23,FALSE)</f>
        <v/>
      </c>
      <c r="AA651" t="str">
        <f>VLOOKUP($D651,metadata!$B$2:$Z$451,24,FALSE)</f>
        <v/>
      </c>
      <c r="AB651" t="str">
        <f>VLOOKUP($D651,metadata!$B$2:$Z$451,25,FALSE)</f>
        <v/>
      </c>
      <c r="AC651">
        <v>13.403714675944199</v>
      </c>
      <c r="AD651">
        <v>37.115451596113097</v>
      </c>
      <c r="AF651" t="str">
        <f t="shared" si="21"/>
        <v>NA</v>
      </c>
    </row>
    <row r="652" spans="3:32" x14ac:dyDescent="0.3">
      <c r="C652">
        <v>651</v>
      </c>
      <c r="D652" s="4" t="str">
        <f t="shared" si="20"/>
        <v>11-Kagoshima</v>
      </c>
      <c r="E652" t="str">
        <f>VLOOKUP($D652,metadata!$B$2:$S$451,2,FALSE)</f>
        <v>Hashimoto, K; Iijima, K; Ogawa, K</v>
      </c>
      <c r="F652" t="str">
        <f>VLOOKUP($D652,metadata!$B$2:$S$451,3,FALSE)</f>
        <v>Geographic Variation in Photoperiodic Response for the Induction of Pupal Diapause in the White Cabbage Butterfly, Pieris rapae crucivora Boisuduval (Lepidoptera: Pieridae)</v>
      </c>
      <c r="G652" t="str">
        <f>VLOOKUP($D652,metadata!$B$2:$S$451,4,FALSE)</f>
        <v>10.1303/jjaez.2008.206</v>
      </c>
      <c r="H652" t="str">
        <f>VLOOKUP($D652,metadata!$B$2:$S$451,5,FALSE)</f>
        <v>y</v>
      </c>
      <c r="I652" t="str">
        <f>VLOOKUP($D652,metadata!$B$2:$S$451,6,FALSE)</f>
        <v>a</v>
      </c>
      <c r="J652" t="str">
        <f>VLOOKUP($D652,metadata!$B$2:$S$451,7,FALSE)</f>
        <v>i</v>
      </c>
      <c r="K652">
        <f>VLOOKUP($D652,metadata!$B$2:$S$451,8,FALSE)</f>
        <v>7</v>
      </c>
      <c r="L652">
        <f>VLOOKUP($D652,metadata!$B$2:$S$451,9,FALSE)</f>
        <v>6</v>
      </c>
      <c r="M652" t="str">
        <f>VLOOKUP($D652,metadata!$B$2:$S$451,10,FALSE)</f>
        <v/>
      </c>
      <c r="N652" t="str">
        <f>VLOOKUP($D652,metadata!$B$2:$S$451,11,FALSE)</f>
        <v>Pieris rapae</v>
      </c>
      <c r="O652" t="str">
        <f>VLOOKUP($D652,metadata!$B$2:$S$451,12,FALSE)</f>
        <v>lepidoptera</v>
      </c>
      <c r="P652" t="str">
        <f>VLOOKUP($D652,metadata!$B$2:$S$451,13,FALSE)</f>
        <v>Kagoshima</v>
      </c>
      <c r="Q652">
        <f>VLOOKUP($D652,metadata!$B$2:$S$451,14,FALSE)</f>
        <v>31.596536</v>
      </c>
      <c r="R652">
        <f>VLOOKUP($D652,metadata!$B$2:$S$451,15,FALSE)</f>
        <v>130.55711700000001</v>
      </c>
      <c r="S652">
        <f>VLOOKUP($D652,metadata!$B$2:$S$451,16,FALSE)</f>
        <v>0.05</v>
      </c>
      <c r="T652" t="str">
        <f>VLOOKUP($D652,metadata!$B$2:$S$451,17,FALSE)</f>
        <v/>
      </c>
      <c r="U652" t="str">
        <f>VLOOKUP($D652,metadata!$B$2:$S$451,18,FALSE)</f>
        <v/>
      </c>
      <c r="V652">
        <f>VLOOKUP($D652,metadata!$B$2:$Z$451,19,FALSE)</f>
        <v>37.5</v>
      </c>
      <c r="W652" t="str">
        <f>VLOOKUP($D652,metadata!$B$2:$Z$451,20,FALSE)</f>
        <v>global average</v>
      </c>
      <c r="X652" t="str">
        <f>VLOOKUP($D652,metadata!$B$2:$Z$451,21,FALSE)</f>
        <v/>
      </c>
      <c r="Y652" t="str">
        <f>VLOOKUP($D652,metadata!$B$2:$Z$451,22,FALSE)</f>
        <v>11_2</v>
      </c>
      <c r="Z652" t="str">
        <f>VLOOKUP($D652,metadata!$B$2:$Z$451,23,FALSE)</f>
        <v/>
      </c>
      <c r="AA652" t="str">
        <f>VLOOKUP($D652,metadata!$B$2:$Z$451,24,FALSE)</f>
        <v/>
      </c>
      <c r="AB652" t="str">
        <f>VLOOKUP($D652,metadata!$B$2:$Z$451,25,FALSE)</f>
        <v/>
      </c>
      <c r="AC652">
        <v>14.582502044793699</v>
      </c>
      <c r="AD652">
        <v>0.59797986122796898</v>
      </c>
      <c r="AF652" t="str">
        <f t="shared" si="21"/>
        <v>NA</v>
      </c>
    </row>
    <row r="653" spans="3:32" x14ac:dyDescent="0.3">
      <c r="C653">
        <v>652</v>
      </c>
      <c r="D653" s="4" t="str">
        <f t="shared" si="20"/>
        <v>11-Kagoshima</v>
      </c>
      <c r="E653" t="str">
        <f>VLOOKUP($D653,metadata!$B$2:$S$451,2,FALSE)</f>
        <v>Hashimoto, K; Iijima, K; Ogawa, K</v>
      </c>
      <c r="F653" t="str">
        <f>VLOOKUP($D653,metadata!$B$2:$S$451,3,FALSE)</f>
        <v>Geographic Variation in Photoperiodic Response for the Induction of Pupal Diapause in the White Cabbage Butterfly, Pieris rapae crucivora Boisuduval (Lepidoptera: Pieridae)</v>
      </c>
      <c r="G653" t="str">
        <f>VLOOKUP($D653,metadata!$B$2:$S$451,4,FALSE)</f>
        <v>10.1303/jjaez.2008.206</v>
      </c>
      <c r="H653" t="str">
        <f>VLOOKUP($D653,metadata!$B$2:$S$451,5,FALSE)</f>
        <v>y</v>
      </c>
      <c r="I653" t="str">
        <f>VLOOKUP($D653,metadata!$B$2:$S$451,6,FALSE)</f>
        <v>a</v>
      </c>
      <c r="J653" t="str">
        <f>VLOOKUP($D653,metadata!$B$2:$S$451,7,FALSE)</f>
        <v>i</v>
      </c>
      <c r="K653">
        <f>VLOOKUP($D653,metadata!$B$2:$S$451,8,FALSE)</f>
        <v>7</v>
      </c>
      <c r="L653">
        <f>VLOOKUP($D653,metadata!$B$2:$S$451,9,FALSE)</f>
        <v>6</v>
      </c>
      <c r="M653" t="str">
        <f>VLOOKUP($D653,metadata!$B$2:$S$451,10,FALSE)</f>
        <v/>
      </c>
      <c r="N653" t="str">
        <f>VLOOKUP($D653,metadata!$B$2:$S$451,11,FALSE)</f>
        <v>Pieris rapae</v>
      </c>
      <c r="O653" t="str">
        <f>VLOOKUP($D653,metadata!$B$2:$S$451,12,FALSE)</f>
        <v>lepidoptera</v>
      </c>
      <c r="P653" t="str">
        <f>VLOOKUP($D653,metadata!$B$2:$S$451,13,FALSE)</f>
        <v>Kagoshima</v>
      </c>
      <c r="Q653">
        <f>VLOOKUP($D653,metadata!$B$2:$S$451,14,FALSE)</f>
        <v>31.596536</v>
      </c>
      <c r="R653">
        <f>VLOOKUP($D653,metadata!$B$2:$S$451,15,FALSE)</f>
        <v>130.55711700000001</v>
      </c>
      <c r="S653">
        <f>VLOOKUP($D653,metadata!$B$2:$S$451,16,FALSE)</f>
        <v>0.05</v>
      </c>
      <c r="T653" t="str">
        <f>VLOOKUP($D653,metadata!$B$2:$S$451,17,FALSE)</f>
        <v/>
      </c>
      <c r="U653" t="str">
        <f>VLOOKUP($D653,metadata!$B$2:$S$451,18,FALSE)</f>
        <v/>
      </c>
      <c r="V653">
        <f>VLOOKUP($D653,metadata!$B$2:$Z$451,19,FALSE)</f>
        <v>37.5</v>
      </c>
      <c r="W653" t="str">
        <f>VLOOKUP($D653,metadata!$B$2:$Z$451,20,FALSE)</f>
        <v>global average</v>
      </c>
      <c r="X653" t="str">
        <f>VLOOKUP($D653,metadata!$B$2:$Z$451,21,FALSE)</f>
        <v/>
      </c>
      <c r="Y653" t="str">
        <f>VLOOKUP($D653,metadata!$B$2:$Z$451,22,FALSE)</f>
        <v>11_2</v>
      </c>
      <c r="Z653" t="str">
        <f>VLOOKUP($D653,metadata!$B$2:$Z$451,23,FALSE)</f>
        <v/>
      </c>
      <c r="AA653" t="str">
        <f>VLOOKUP($D653,metadata!$B$2:$Z$451,24,FALSE)</f>
        <v/>
      </c>
      <c r="AB653" t="str">
        <f>VLOOKUP($D653,metadata!$B$2:$Z$451,25,FALSE)</f>
        <v/>
      </c>
      <c r="AC653">
        <v>15.835254200143201</v>
      </c>
      <c r="AD653">
        <v>0.62028670160100297</v>
      </c>
      <c r="AF653" t="str">
        <f t="shared" si="21"/>
        <v>NA</v>
      </c>
    </row>
    <row r="654" spans="3:32" x14ac:dyDescent="0.3">
      <c r="C654">
        <v>653</v>
      </c>
      <c r="D654" s="4" t="str">
        <f t="shared" si="20"/>
        <v>11-Naze</v>
      </c>
      <c r="E654" t="str">
        <f>VLOOKUP($D654,metadata!$B$2:$S$451,2,FALSE)</f>
        <v>Hashimoto, K; Iijima, K; Ogawa, K</v>
      </c>
      <c r="F654" t="str">
        <f>VLOOKUP($D654,metadata!$B$2:$S$451,3,FALSE)</f>
        <v>Geographic Variation in Photoperiodic Response for the Induction of Pupal Diapause in the White Cabbage Butterfly, Pieris rapae crucivora Boisuduval (Lepidoptera: Pieridae)</v>
      </c>
      <c r="G654" t="str">
        <f>VLOOKUP($D654,metadata!$B$2:$S$451,4,FALSE)</f>
        <v>10.1303/jjaez.2008.207</v>
      </c>
      <c r="H654" t="str">
        <f>VLOOKUP($D654,metadata!$B$2:$S$451,5,FALSE)</f>
        <v>y</v>
      </c>
      <c r="I654" t="str">
        <f>VLOOKUP($D654,metadata!$B$2:$S$451,6,FALSE)</f>
        <v>a</v>
      </c>
      <c r="J654" t="str">
        <f>VLOOKUP($D654,metadata!$B$2:$S$451,7,FALSE)</f>
        <v>i</v>
      </c>
      <c r="K654">
        <f>VLOOKUP($D654,metadata!$B$2:$S$451,8,FALSE)</f>
        <v>7</v>
      </c>
      <c r="L654">
        <f>VLOOKUP($D654,metadata!$B$2:$S$451,9,FALSE)</f>
        <v>5</v>
      </c>
      <c r="M654" t="str">
        <f>VLOOKUP($D654,metadata!$B$2:$S$451,10,FALSE)</f>
        <v/>
      </c>
      <c r="N654" t="str">
        <f>VLOOKUP($D654,metadata!$B$2:$S$451,11,FALSE)</f>
        <v>Pieris rapae</v>
      </c>
      <c r="O654" t="str">
        <f>VLOOKUP($D654,metadata!$B$2:$S$451,12,FALSE)</f>
        <v>lepidoptera</v>
      </c>
      <c r="P654" t="str">
        <f>VLOOKUP($D654,metadata!$B$2:$S$451,13,FALSE)</f>
        <v>Naze</v>
      </c>
      <c r="Q654">
        <f>VLOOKUP($D654,metadata!$B$2:$S$451,14,FALSE)</f>
        <v>28.377247000000001</v>
      </c>
      <c r="R654">
        <f>VLOOKUP($D654,metadata!$B$2:$S$451,15,FALSE)</f>
        <v>129.493742</v>
      </c>
      <c r="S654">
        <f>VLOOKUP($D654,metadata!$B$2:$S$451,16,FALSE)</f>
        <v>0.05</v>
      </c>
      <c r="T654" t="str">
        <f>VLOOKUP($D654,metadata!$B$2:$S$451,17,FALSE)</f>
        <v/>
      </c>
      <c r="U654" t="str">
        <f>VLOOKUP($D654,metadata!$B$2:$S$451,18,FALSE)</f>
        <v/>
      </c>
      <c r="V654">
        <f>VLOOKUP($D654,metadata!$B$2:$Z$451,19,FALSE)</f>
        <v>37.5</v>
      </c>
      <c r="W654" t="str">
        <f>VLOOKUP($D654,metadata!$B$2:$Z$451,20,FALSE)</f>
        <v>global average</v>
      </c>
      <c r="X654" t="str">
        <f>VLOOKUP($D654,metadata!$B$2:$Z$451,21,FALSE)</f>
        <v/>
      </c>
      <c r="Y654" t="str">
        <f>VLOOKUP($D654,metadata!$B$2:$Z$451,22,FALSE)</f>
        <v>11_3</v>
      </c>
      <c r="Z654" t="str">
        <f>VLOOKUP($D654,metadata!$B$2:$Z$451,23,FALSE)</f>
        <v/>
      </c>
      <c r="AA654" t="str">
        <f>VLOOKUP($D654,metadata!$B$2:$Z$451,24,FALSE)</f>
        <v/>
      </c>
      <c r="AB654" t="str">
        <f>VLOOKUP($D654,metadata!$B$2:$Z$451,25,FALSE)</f>
        <v/>
      </c>
      <c r="AC654">
        <v>8.4682080924855505</v>
      </c>
      <c r="AD654">
        <v>100.11116051578399</v>
      </c>
      <c r="AF654" t="str">
        <f t="shared" si="21"/>
        <v>NA</v>
      </c>
    </row>
    <row r="655" spans="3:32" x14ac:dyDescent="0.3">
      <c r="C655">
        <v>654</v>
      </c>
      <c r="D655" s="4" t="str">
        <f t="shared" si="20"/>
        <v>11-Naze</v>
      </c>
      <c r="E655" t="str">
        <f>VLOOKUP($D655,metadata!$B$2:$S$451,2,FALSE)</f>
        <v>Hashimoto, K; Iijima, K; Ogawa, K</v>
      </c>
      <c r="F655" t="str">
        <f>VLOOKUP($D655,metadata!$B$2:$S$451,3,FALSE)</f>
        <v>Geographic Variation in Photoperiodic Response for the Induction of Pupal Diapause in the White Cabbage Butterfly, Pieris rapae crucivora Boisuduval (Lepidoptera: Pieridae)</v>
      </c>
      <c r="G655" t="str">
        <f>VLOOKUP($D655,metadata!$B$2:$S$451,4,FALSE)</f>
        <v>10.1303/jjaez.2008.207</v>
      </c>
      <c r="H655" t="str">
        <f>VLOOKUP($D655,metadata!$B$2:$S$451,5,FALSE)</f>
        <v>y</v>
      </c>
      <c r="I655" t="str">
        <f>VLOOKUP($D655,metadata!$B$2:$S$451,6,FALSE)</f>
        <v>a</v>
      </c>
      <c r="J655" t="str">
        <f>VLOOKUP($D655,metadata!$B$2:$S$451,7,FALSE)</f>
        <v>i</v>
      </c>
      <c r="K655">
        <f>VLOOKUP($D655,metadata!$B$2:$S$451,8,FALSE)</f>
        <v>7</v>
      </c>
      <c r="L655">
        <f>VLOOKUP($D655,metadata!$B$2:$S$451,9,FALSE)</f>
        <v>5</v>
      </c>
      <c r="M655" t="str">
        <f>VLOOKUP($D655,metadata!$B$2:$S$451,10,FALSE)</f>
        <v/>
      </c>
      <c r="N655" t="str">
        <f>VLOOKUP($D655,metadata!$B$2:$S$451,11,FALSE)</f>
        <v>Pieris rapae</v>
      </c>
      <c r="O655" t="str">
        <f>VLOOKUP($D655,metadata!$B$2:$S$451,12,FALSE)</f>
        <v>lepidoptera</v>
      </c>
      <c r="P655" t="str">
        <f>VLOOKUP($D655,metadata!$B$2:$S$451,13,FALSE)</f>
        <v>Naze</v>
      </c>
      <c r="Q655">
        <f>VLOOKUP($D655,metadata!$B$2:$S$451,14,FALSE)</f>
        <v>28.377247000000001</v>
      </c>
      <c r="R655">
        <f>VLOOKUP($D655,metadata!$B$2:$S$451,15,FALSE)</f>
        <v>129.493742</v>
      </c>
      <c r="S655">
        <f>VLOOKUP($D655,metadata!$B$2:$S$451,16,FALSE)</f>
        <v>0.05</v>
      </c>
      <c r="T655" t="str">
        <f>VLOOKUP($D655,metadata!$B$2:$S$451,17,FALSE)</f>
        <v/>
      </c>
      <c r="U655" t="str">
        <f>VLOOKUP($D655,metadata!$B$2:$S$451,18,FALSE)</f>
        <v/>
      </c>
      <c r="V655">
        <f>VLOOKUP($D655,metadata!$B$2:$Z$451,19,FALSE)</f>
        <v>37.5</v>
      </c>
      <c r="W655" t="str">
        <f>VLOOKUP($D655,metadata!$B$2:$Z$451,20,FALSE)</f>
        <v>global average</v>
      </c>
      <c r="X655" t="str">
        <f>VLOOKUP($D655,metadata!$B$2:$Z$451,21,FALSE)</f>
        <v/>
      </c>
      <c r="Y655" t="str">
        <f>VLOOKUP($D655,metadata!$B$2:$Z$451,22,FALSE)</f>
        <v>11_3</v>
      </c>
      <c r="Z655" t="str">
        <f>VLOOKUP($D655,metadata!$B$2:$Z$451,23,FALSE)</f>
        <v/>
      </c>
      <c r="AA655" t="str">
        <f>VLOOKUP($D655,metadata!$B$2:$Z$451,24,FALSE)</f>
        <v/>
      </c>
      <c r="AB655" t="str">
        <f>VLOOKUP($D655,metadata!$B$2:$Z$451,25,FALSE)</f>
        <v/>
      </c>
      <c r="AC655">
        <v>10.965317919075099</v>
      </c>
      <c r="AD655">
        <v>96.729657625611395</v>
      </c>
      <c r="AF655" t="str">
        <f t="shared" si="21"/>
        <v>NA</v>
      </c>
    </row>
    <row r="656" spans="3:32" x14ac:dyDescent="0.3">
      <c r="C656">
        <v>655</v>
      </c>
      <c r="D656" s="4" t="str">
        <f t="shared" si="20"/>
        <v>11-Naze</v>
      </c>
      <c r="E656" t="str">
        <f>VLOOKUP($D656,metadata!$B$2:$S$451,2,FALSE)</f>
        <v>Hashimoto, K; Iijima, K; Ogawa, K</v>
      </c>
      <c r="F656" t="str">
        <f>VLOOKUP($D656,metadata!$B$2:$S$451,3,FALSE)</f>
        <v>Geographic Variation in Photoperiodic Response for the Induction of Pupal Diapause in the White Cabbage Butterfly, Pieris rapae crucivora Boisuduval (Lepidoptera: Pieridae)</v>
      </c>
      <c r="G656" t="str">
        <f>VLOOKUP($D656,metadata!$B$2:$S$451,4,FALSE)</f>
        <v>10.1303/jjaez.2008.207</v>
      </c>
      <c r="H656" t="str">
        <f>VLOOKUP($D656,metadata!$B$2:$S$451,5,FALSE)</f>
        <v>y</v>
      </c>
      <c r="I656" t="str">
        <f>VLOOKUP($D656,metadata!$B$2:$S$451,6,FALSE)</f>
        <v>a</v>
      </c>
      <c r="J656" t="str">
        <f>VLOOKUP($D656,metadata!$B$2:$S$451,7,FALSE)</f>
        <v>i</v>
      </c>
      <c r="K656">
        <f>VLOOKUP($D656,metadata!$B$2:$S$451,8,FALSE)</f>
        <v>7</v>
      </c>
      <c r="L656">
        <f>VLOOKUP($D656,metadata!$B$2:$S$451,9,FALSE)</f>
        <v>5</v>
      </c>
      <c r="M656" t="str">
        <f>VLOOKUP($D656,metadata!$B$2:$S$451,10,FALSE)</f>
        <v/>
      </c>
      <c r="N656" t="str">
        <f>VLOOKUP($D656,metadata!$B$2:$S$451,11,FALSE)</f>
        <v>Pieris rapae</v>
      </c>
      <c r="O656" t="str">
        <f>VLOOKUP($D656,metadata!$B$2:$S$451,12,FALSE)</f>
        <v>lepidoptera</v>
      </c>
      <c r="P656" t="str">
        <f>VLOOKUP($D656,metadata!$B$2:$S$451,13,FALSE)</f>
        <v>Naze</v>
      </c>
      <c r="Q656">
        <f>VLOOKUP($D656,metadata!$B$2:$S$451,14,FALSE)</f>
        <v>28.377247000000001</v>
      </c>
      <c r="R656">
        <f>VLOOKUP($D656,metadata!$B$2:$S$451,15,FALSE)</f>
        <v>129.493742</v>
      </c>
      <c r="S656">
        <f>VLOOKUP($D656,metadata!$B$2:$S$451,16,FALSE)</f>
        <v>0.05</v>
      </c>
      <c r="T656" t="str">
        <f>VLOOKUP($D656,metadata!$B$2:$S$451,17,FALSE)</f>
        <v/>
      </c>
      <c r="U656" t="str">
        <f>VLOOKUP($D656,metadata!$B$2:$S$451,18,FALSE)</f>
        <v/>
      </c>
      <c r="V656">
        <f>VLOOKUP($D656,metadata!$B$2:$Z$451,19,FALSE)</f>
        <v>37.5</v>
      </c>
      <c r="W656" t="str">
        <f>VLOOKUP($D656,metadata!$B$2:$Z$451,20,FALSE)</f>
        <v>global average</v>
      </c>
      <c r="X656" t="str">
        <f>VLOOKUP($D656,metadata!$B$2:$Z$451,21,FALSE)</f>
        <v/>
      </c>
      <c r="Y656" t="str">
        <f>VLOOKUP($D656,metadata!$B$2:$Z$451,22,FALSE)</f>
        <v>11_3</v>
      </c>
      <c r="Z656" t="str">
        <f>VLOOKUP($D656,metadata!$B$2:$Z$451,23,FALSE)</f>
        <v/>
      </c>
      <c r="AA656" t="str">
        <f>VLOOKUP($D656,metadata!$B$2:$Z$451,24,FALSE)</f>
        <v/>
      </c>
      <c r="AB656" t="str">
        <f>VLOOKUP($D656,metadata!$B$2:$Z$451,25,FALSE)</f>
        <v/>
      </c>
      <c r="AC656">
        <v>12.179190751445001</v>
      </c>
      <c r="AD656">
        <v>63.691640729212899</v>
      </c>
      <c r="AF656" t="str">
        <f t="shared" si="21"/>
        <v>NA</v>
      </c>
    </row>
    <row r="657" spans="3:32" x14ac:dyDescent="0.3">
      <c r="C657">
        <v>656</v>
      </c>
      <c r="D657" s="4" t="str">
        <f t="shared" si="20"/>
        <v>11-Naze</v>
      </c>
      <c r="E657" t="str">
        <f>VLOOKUP($D657,metadata!$B$2:$S$451,2,FALSE)</f>
        <v>Hashimoto, K; Iijima, K; Ogawa, K</v>
      </c>
      <c r="F657" t="str">
        <f>VLOOKUP($D657,metadata!$B$2:$S$451,3,FALSE)</f>
        <v>Geographic Variation in Photoperiodic Response for the Induction of Pupal Diapause in the White Cabbage Butterfly, Pieris rapae crucivora Boisuduval (Lepidoptera: Pieridae)</v>
      </c>
      <c r="G657" t="str">
        <f>VLOOKUP($D657,metadata!$B$2:$S$451,4,FALSE)</f>
        <v>10.1303/jjaez.2008.207</v>
      </c>
      <c r="H657" t="str">
        <f>VLOOKUP($D657,metadata!$B$2:$S$451,5,FALSE)</f>
        <v>y</v>
      </c>
      <c r="I657" t="str">
        <f>VLOOKUP($D657,metadata!$B$2:$S$451,6,FALSE)</f>
        <v>a</v>
      </c>
      <c r="J657" t="str">
        <f>VLOOKUP($D657,metadata!$B$2:$S$451,7,FALSE)</f>
        <v>i</v>
      </c>
      <c r="K657">
        <f>VLOOKUP($D657,metadata!$B$2:$S$451,8,FALSE)</f>
        <v>7</v>
      </c>
      <c r="L657">
        <f>VLOOKUP($D657,metadata!$B$2:$S$451,9,FALSE)</f>
        <v>5</v>
      </c>
      <c r="M657" t="str">
        <f>VLOOKUP($D657,metadata!$B$2:$S$451,10,FALSE)</f>
        <v/>
      </c>
      <c r="N657" t="str">
        <f>VLOOKUP($D657,metadata!$B$2:$S$451,11,FALSE)</f>
        <v>Pieris rapae</v>
      </c>
      <c r="O657" t="str">
        <f>VLOOKUP($D657,metadata!$B$2:$S$451,12,FALSE)</f>
        <v>lepidoptera</v>
      </c>
      <c r="P657" t="str">
        <f>VLOOKUP($D657,metadata!$B$2:$S$451,13,FALSE)</f>
        <v>Naze</v>
      </c>
      <c r="Q657">
        <f>VLOOKUP($D657,metadata!$B$2:$S$451,14,FALSE)</f>
        <v>28.377247000000001</v>
      </c>
      <c r="R657">
        <f>VLOOKUP($D657,metadata!$B$2:$S$451,15,FALSE)</f>
        <v>129.493742</v>
      </c>
      <c r="S657">
        <f>VLOOKUP($D657,metadata!$B$2:$S$451,16,FALSE)</f>
        <v>0.05</v>
      </c>
      <c r="T657" t="str">
        <f>VLOOKUP($D657,metadata!$B$2:$S$451,17,FALSE)</f>
        <v/>
      </c>
      <c r="U657" t="str">
        <f>VLOOKUP($D657,metadata!$B$2:$S$451,18,FALSE)</f>
        <v/>
      </c>
      <c r="V657">
        <f>VLOOKUP($D657,metadata!$B$2:$Z$451,19,FALSE)</f>
        <v>37.5</v>
      </c>
      <c r="W657" t="str">
        <f>VLOOKUP($D657,metadata!$B$2:$Z$451,20,FALSE)</f>
        <v>global average</v>
      </c>
      <c r="X657" t="str">
        <f>VLOOKUP($D657,metadata!$B$2:$Z$451,21,FALSE)</f>
        <v/>
      </c>
      <c r="Y657" t="str">
        <f>VLOOKUP($D657,metadata!$B$2:$Z$451,22,FALSE)</f>
        <v>11_3</v>
      </c>
      <c r="Z657" t="str">
        <f>VLOOKUP($D657,metadata!$B$2:$Z$451,23,FALSE)</f>
        <v/>
      </c>
      <c r="AA657" t="str">
        <f>VLOOKUP($D657,metadata!$B$2:$Z$451,24,FALSE)</f>
        <v/>
      </c>
      <c r="AB657" t="str">
        <f>VLOOKUP($D657,metadata!$B$2:$Z$451,25,FALSE)</f>
        <v/>
      </c>
      <c r="AC657">
        <v>13.3236994219653</v>
      </c>
      <c r="AD657">
        <v>9.8821698532681204</v>
      </c>
      <c r="AF657" t="str">
        <f t="shared" si="21"/>
        <v>NA</v>
      </c>
    </row>
    <row r="658" spans="3:32" x14ac:dyDescent="0.3">
      <c r="C658">
        <v>657</v>
      </c>
      <c r="D658" s="4" t="str">
        <f t="shared" si="20"/>
        <v>11-Naze</v>
      </c>
      <c r="E658" t="str">
        <f>VLOOKUP($D658,metadata!$B$2:$S$451,2,FALSE)</f>
        <v>Hashimoto, K; Iijima, K; Ogawa, K</v>
      </c>
      <c r="F658" t="str">
        <f>VLOOKUP($D658,metadata!$B$2:$S$451,3,FALSE)</f>
        <v>Geographic Variation in Photoperiodic Response for the Induction of Pupal Diapause in the White Cabbage Butterfly, Pieris rapae crucivora Boisuduval (Lepidoptera: Pieridae)</v>
      </c>
      <c r="G658" t="str">
        <f>VLOOKUP($D658,metadata!$B$2:$S$451,4,FALSE)</f>
        <v>10.1303/jjaez.2008.207</v>
      </c>
      <c r="H658" t="str">
        <f>VLOOKUP($D658,metadata!$B$2:$S$451,5,FALSE)</f>
        <v>y</v>
      </c>
      <c r="I658" t="str">
        <f>VLOOKUP($D658,metadata!$B$2:$S$451,6,FALSE)</f>
        <v>a</v>
      </c>
      <c r="J658" t="str">
        <f>VLOOKUP($D658,metadata!$B$2:$S$451,7,FALSE)</f>
        <v>i</v>
      </c>
      <c r="K658">
        <f>VLOOKUP($D658,metadata!$B$2:$S$451,8,FALSE)</f>
        <v>7</v>
      </c>
      <c r="L658">
        <f>VLOOKUP($D658,metadata!$B$2:$S$451,9,FALSE)</f>
        <v>5</v>
      </c>
      <c r="M658" t="str">
        <f>VLOOKUP($D658,metadata!$B$2:$S$451,10,FALSE)</f>
        <v/>
      </c>
      <c r="N658" t="str">
        <f>VLOOKUP($D658,metadata!$B$2:$S$451,11,FALSE)</f>
        <v>Pieris rapae</v>
      </c>
      <c r="O658" t="str">
        <f>VLOOKUP($D658,metadata!$B$2:$S$451,12,FALSE)</f>
        <v>lepidoptera</v>
      </c>
      <c r="P658" t="str">
        <f>VLOOKUP($D658,metadata!$B$2:$S$451,13,FALSE)</f>
        <v>Naze</v>
      </c>
      <c r="Q658">
        <f>VLOOKUP($D658,metadata!$B$2:$S$451,14,FALSE)</f>
        <v>28.377247000000001</v>
      </c>
      <c r="R658">
        <f>VLOOKUP($D658,metadata!$B$2:$S$451,15,FALSE)</f>
        <v>129.493742</v>
      </c>
      <c r="S658">
        <f>VLOOKUP($D658,metadata!$B$2:$S$451,16,FALSE)</f>
        <v>0.05</v>
      </c>
      <c r="T658" t="str">
        <f>VLOOKUP($D658,metadata!$B$2:$S$451,17,FALSE)</f>
        <v/>
      </c>
      <c r="U658" t="str">
        <f>VLOOKUP($D658,metadata!$B$2:$S$451,18,FALSE)</f>
        <v/>
      </c>
      <c r="V658">
        <f>VLOOKUP($D658,metadata!$B$2:$Z$451,19,FALSE)</f>
        <v>37.5</v>
      </c>
      <c r="W658" t="str">
        <f>VLOOKUP($D658,metadata!$B$2:$Z$451,20,FALSE)</f>
        <v>global average</v>
      </c>
      <c r="X658" t="str">
        <f>VLOOKUP($D658,metadata!$B$2:$Z$451,21,FALSE)</f>
        <v/>
      </c>
      <c r="Y658" t="str">
        <f>VLOOKUP($D658,metadata!$B$2:$Z$451,22,FALSE)</f>
        <v>11_3</v>
      </c>
      <c r="Z658" t="str">
        <f>VLOOKUP($D658,metadata!$B$2:$Z$451,23,FALSE)</f>
        <v/>
      </c>
      <c r="AA658" t="str">
        <f>VLOOKUP($D658,metadata!$B$2:$Z$451,24,FALSE)</f>
        <v/>
      </c>
      <c r="AB658" t="str">
        <f>VLOOKUP($D658,metadata!$B$2:$Z$451,25,FALSE)</f>
        <v/>
      </c>
      <c r="AC658">
        <v>15.786127167629999</v>
      </c>
      <c r="AD658">
        <v>0.73032458870608197</v>
      </c>
      <c r="AF658" t="str">
        <f t="shared" si="21"/>
        <v>NA</v>
      </c>
    </row>
    <row r="659" spans="3:32" x14ac:dyDescent="0.3">
      <c r="C659">
        <v>658</v>
      </c>
      <c r="D659" s="4" t="str">
        <f t="shared" si="20"/>
        <v>14-AH</v>
      </c>
      <c r="E659" t="str">
        <f>VLOOKUP($D659,metadata!$B$2:$S$451,2,FALSE)</f>
        <v>Zeng, Y; Zhu, DH</v>
      </c>
      <c r="F659" t="str">
        <f>VLOOKUP($D659,metadata!$B$2:$S$451,3,FALSE)</f>
        <v>Geographical Variation in Body Size, Development Time, and Wing Dimorphism in the Cricket Velarifictorus micado (Orthoptera: Gryllidae)</v>
      </c>
      <c r="G659" t="str">
        <f>VLOOKUP($D659,metadata!$B$2:$S$451,4,FALSE)</f>
        <v>10.1603/AN14040</v>
      </c>
      <c r="H659" t="str">
        <f>VLOOKUP($D659,metadata!$B$2:$S$451,5,FALSE)</f>
        <v>y-askcoordinates</v>
      </c>
      <c r="I659" t="str">
        <f>VLOOKUP($D659,metadata!$B$2:$S$451,6,FALSE)</f>
        <v>a</v>
      </c>
      <c r="J659" t="str">
        <f>VLOOKUP($D659,metadata!$B$2:$S$451,7,FALSE)</f>
        <v>i</v>
      </c>
      <c r="K659">
        <f>VLOOKUP($D659,metadata!$B$2:$S$451,8,FALSE)</f>
        <v>5</v>
      </c>
      <c r="L659">
        <f>VLOOKUP($D659,metadata!$B$2:$S$451,9,FALSE)</f>
        <v>4</v>
      </c>
      <c r="M659" t="str">
        <f>VLOOKUP($D659,metadata!$B$2:$S$451,10,FALSE)</f>
        <v>n</v>
      </c>
      <c r="N659" t="str">
        <f>VLOOKUP($D659,metadata!$B$2:$S$451,11,FALSE)</f>
        <v>Velarifictorus micado</v>
      </c>
      <c r="O659" t="str">
        <f>VLOOKUP($D659,metadata!$B$2:$S$451,12,FALSE)</f>
        <v>orthoptera</v>
      </c>
      <c r="P659" t="str">
        <f>VLOOKUP($D659,metadata!$B$2:$S$451,13,FALSE)</f>
        <v>AH</v>
      </c>
      <c r="Q659" t="str">
        <f>VLOOKUP($D659,metadata!$B$2:$S$451,14,FALSE)</f>
        <v/>
      </c>
      <c r="R659" t="str">
        <f>VLOOKUP($D659,metadata!$B$2:$S$451,15,FALSE)</f>
        <v/>
      </c>
      <c r="S659" t="str">
        <f>VLOOKUP($D659,metadata!$B$2:$S$451,16,FALSE)</f>
        <v/>
      </c>
      <c r="T659" t="str">
        <f>VLOOKUP($D659,metadata!$B$2:$S$451,17,FALSE)</f>
        <v/>
      </c>
      <c r="U659" t="str">
        <f>VLOOKUP($D659,metadata!$B$2:$S$451,18,FALSE)</f>
        <v/>
      </c>
      <c r="V659">
        <f>VLOOKUP($D659,metadata!$B$2:$Z$451,19,FALSE)</f>
        <v>85.5</v>
      </c>
      <c r="W659" t="str">
        <f>VLOOKUP($D659,metadata!$B$2:$Z$451,20,FALSE)</f>
        <v>global average</v>
      </c>
      <c r="X659" t="str">
        <f>VLOOKUP($D659,metadata!$B$2:$Z$451,21,FALSE)</f>
        <v/>
      </c>
      <c r="Y659">
        <f>VLOOKUP($D659,metadata!$B$2:$Z$451,22,FALSE)</f>
        <v>14</v>
      </c>
      <c r="Z659" t="str">
        <f>VLOOKUP($D659,metadata!$B$2:$Z$451,23,FALSE)</f>
        <v/>
      </c>
      <c r="AA659" t="str">
        <f>VLOOKUP($D659,metadata!$B$2:$Z$451,24,FALSE)</f>
        <v>macroptery</v>
      </c>
      <c r="AB659" t="str">
        <f>VLOOKUP($D659,metadata!$B$2:$Z$451,25,FALSE)</f>
        <v/>
      </c>
      <c r="AC659">
        <v>10</v>
      </c>
      <c r="AD659">
        <v>15.410958904109499</v>
      </c>
      <c r="AF659" t="str">
        <f t="shared" si="21"/>
        <v>NA</v>
      </c>
    </row>
    <row r="660" spans="3:32" x14ac:dyDescent="0.3">
      <c r="C660">
        <v>659</v>
      </c>
      <c r="D660" s="4" t="str">
        <f t="shared" si="20"/>
        <v>14-AH</v>
      </c>
      <c r="E660" t="str">
        <f>VLOOKUP($D660,metadata!$B$2:$S$451,2,FALSE)</f>
        <v>Zeng, Y; Zhu, DH</v>
      </c>
      <c r="F660" t="str">
        <f>VLOOKUP($D660,metadata!$B$2:$S$451,3,FALSE)</f>
        <v>Geographical Variation in Body Size, Development Time, and Wing Dimorphism in the Cricket Velarifictorus micado (Orthoptera: Gryllidae)</v>
      </c>
      <c r="G660" t="str">
        <f>VLOOKUP($D660,metadata!$B$2:$S$451,4,FALSE)</f>
        <v>10.1603/AN14040</v>
      </c>
      <c r="H660" t="str">
        <f>VLOOKUP($D660,metadata!$B$2:$S$451,5,FALSE)</f>
        <v>y-askcoordinates</v>
      </c>
      <c r="I660" t="str">
        <f>VLOOKUP($D660,metadata!$B$2:$S$451,6,FALSE)</f>
        <v>a</v>
      </c>
      <c r="J660" t="str">
        <f>VLOOKUP($D660,metadata!$B$2:$S$451,7,FALSE)</f>
        <v>i</v>
      </c>
      <c r="K660">
        <f>VLOOKUP($D660,metadata!$B$2:$S$451,8,FALSE)</f>
        <v>5</v>
      </c>
      <c r="L660">
        <f>VLOOKUP($D660,metadata!$B$2:$S$451,9,FALSE)</f>
        <v>4</v>
      </c>
      <c r="M660" t="str">
        <f>VLOOKUP($D660,metadata!$B$2:$S$451,10,FALSE)</f>
        <v>n</v>
      </c>
      <c r="N660" t="str">
        <f>VLOOKUP($D660,metadata!$B$2:$S$451,11,FALSE)</f>
        <v>Velarifictorus micado</v>
      </c>
      <c r="O660" t="str">
        <f>VLOOKUP($D660,metadata!$B$2:$S$451,12,FALSE)</f>
        <v>orthoptera</v>
      </c>
      <c r="P660" t="str">
        <f>VLOOKUP($D660,metadata!$B$2:$S$451,13,FALSE)</f>
        <v>AH</v>
      </c>
      <c r="Q660" t="str">
        <f>VLOOKUP($D660,metadata!$B$2:$S$451,14,FALSE)</f>
        <v/>
      </c>
      <c r="R660" t="str">
        <f>VLOOKUP($D660,metadata!$B$2:$S$451,15,FALSE)</f>
        <v/>
      </c>
      <c r="S660" t="str">
        <f>VLOOKUP($D660,metadata!$B$2:$S$451,16,FALSE)</f>
        <v/>
      </c>
      <c r="T660" t="str">
        <f>VLOOKUP($D660,metadata!$B$2:$S$451,17,FALSE)</f>
        <v/>
      </c>
      <c r="U660" t="str">
        <f>VLOOKUP($D660,metadata!$B$2:$S$451,18,FALSE)</f>
        <v/>
      </c>
      <c r="V660">
        <f>VLOOKUP($D660,metadata!$B$2:$Z$451,19,FALSE)</f>
        <v>85.5</v>
      </c>
      <c r="W660" t="str">
        <f>VLOOKUP($D660,metadata!$B$2:$Z$451,20,FALSE)</f>
        <v>global average</v>
      </c>
      <c r="X660" t="str">
        <f>VLOOKUP($D660,metadata!$B$2:$Z$451,21,FALSE)</f>
        <v/>
      </c>
      <c r="Y660">
        <f>VLOOKUP($D660,metadata!$B$2:$Z$451,22,FALSE)</f>
        <v>14</v>
      </c>
      <c r="Z660" t="str">
        <f>VLOOKUP($D660,metadata!$B$2:$Z$451,23,FALSE)</f>
        <v/>
      </c>
      <c r="AA660" t="str">
        <f>VLOOKUP($D660,metadata!$B$2:$Z$451,24,FALSE)</f>
        <v>macroptery</v>
      </c>
      <c r="AB660" t="str">
        <f>VLOOKUP($D660,metadata!$B$2:$Z$451,25,FALSE)</f>
        <v/>
      </c>
      <c r="AC660">
        <v>12.005970149253701</v>
      </c>
      <c r="AD660">
        <v>10.2739726027397</v>
      </c>
      <c r="AF660" t="str">
        <f t="shared" si="21"/>
        <v>NA</v>
      </c>
    </row>
    <row r="661" spans="3:32" x14ac:dyDescent="0.3">
      <c r="C661">
        <v>660</v>
      </c>
      <c r="D661" s="4" t="str">
        <f t="shared" si="20"/>
        <v>14-AH</v>
      </c>
      <c r="E661" t="str">
        <f>VLOOKUP($D661,metadata!$B$2:$S$451,2,FALSE)</f>
        <v>Zeng, Y; Zhu, DH</v>
      </c>
      <c r="F661" t="str">
        <f>VLOOKUP($D661,metadata!$B$2:$S$451,3,FALSE)</f>
        <v>Geographical Variation in Body Size, Development Time, and Wing Dimorphism in the Cricket Velarifictorus micado (Orthoptera: Gryllidae)</v>
      </c>
      <c r="G661" t="str">
        <f>VLOOKUP($D661,metadata!$B$2:$S$451,4,FALSE)</f>
        <v>10.1603/AN14040</v>
      </c>
      <c r="H661" t="str">
        <f>VLOOKUP($D661,metadata!$B$2:$S$451,5,FALSE)</f>
        <v>y-askcoordinates</v>
      </c>
      <c r="I661" t="str">
        <f>VLOOKUP($D661,metadata!$B$2:$S$451,6,FALSE)</f>
        <v>a</v>
      </c>
      <c r="J661" t="str">
        <f>VLOOKUP($D661,metadata!$B$2:$S$451,7,FALSE)</f>
        <v>i</v>
      </c>
      <c r="K661">
        <f>VLOOKUP($D661,metadata!$B$2:$S$451,8,FALSE)</f>
        <v>5</v>
      </c>
      <c r="L661">
        <f>VLOOKUP($D661,metadata!$B$2:$S$451,9,FALSE)</f>
        <v>4</v>
      </c>
      <c r="M661" t="str">
        <f>VLOOKUP($D661,metadata!$B$2:$S$451,10,FALSE)</f>
        <v>n</v>
      </c>
      <c r="N661" t="str">
        <f>VLOOKUP($D661,metadata!$B$2:$S$451,11,FALSE)</f>
        <v>Velarifictorus micado</v>
      </c>
      <c r="O661" t="str">
        <f>VLOOKUP($D661,metadata!$B$2:$S$451,12,FALSE)</f>
        <v>orthoptera</v>
      </c>
      <c r="P661" t="str">
        <f>VLOOKUP($D661,metadata!$B$2:$S$451,13,FALSE)</f>
        <v>AH</v>
      </c>
      <c r="Q661" t="str">
        <f>VLOOKUP($D661,metadata!$B$2:$S$451,14,FALSE)</f>
        <v/>
      </c>
      <c r="R661" t="str">
        <f>VLOOKUP($D661,metadata!$B$2:$S$451,15,FALSE)</f>
        <v/>
      </c>
      <c r="S661" t="str">
        <f>VLOOKUP($D661,metadata!$B$2:$S$451,16,FALSE)</f>
        <v/>
      </c>
      <c r="T661" t="str">
        <f>VLOOKUP($D661,metadata!$B$2:$S$451,17,FALSE)</f>
        <v/>
      </c>
      <c r="U661" t="str">
        <f>VLOOKUP($D661,metadata!$B$2:$S$451,18,FALSE)</f>
        <v/>
      </c>
      <c r="V661">
        <f>VLOOKUP($D661,metadata!$B$2:$Z$451,19,FALSE)</f>
        <v>85.5</v>
      </c>
      <c r="W661" t="str">
        <f>VLOOKUP($D661,metadata!$B$2:$Z$451,20,FALSE)</f>
        <v>global average</v>
      </c>
      <c r="X661" t="str">
        <f>VLOOKUP($D661,metadata!$B$2:$Z$451,21,FALSE)</f>
        <v/>
      </c>
      <c r="Y661">
        <f>VLOOKUP($D661,metadata!$B$2:$Z$451,22,FALSE)</f>
        <v>14</v>
      </c>
      <c r="Z661" t="str">
        <f>VLOOKUP($D661,metadata!$B$2:$Z$451,23,FALSE)</f>
        <v/>
      </c>
      <c r="AA661" t="str">
        <f>VLOOKUP($D661,metadata!$B$2:$Z$451,24,FALSE)</f>
        <v>macroptery</v>
      </c>
      <c r="AB661" t="str">
        <f>VLOOKUP($D661,metadata!$B$2:$Z$451,25,FALSE)</f>
        <v/>
      </c>
      <c r="AC661">
        <v>14.011940298507399</v>
      </c>
      <c r="AD661">
        <v>75</v>
      </c>
      <c r="AF661" t="str">
        <f t="shared" si="21"/>
        <v>NA</v>
      </c>
    </row>
    <row r="662" spans="3:32" x14ac:dyDescent="0.3">
      <c r="C662">
        <v>661</v>
      </c>
      <c r="D662" s="4" t="str">
        <f t="shared" si="20"/>
        <v>14-AH</v>
      </c>
      <c r="E662" t="str">
        <f>VLOOKUP($D662,metadata!$B$2:$S$451,2,FALSE)</f>
        <v>Zeng, Y; Zhu, DH</v>
      </c>
      <c r="F662" t="str">
        <f>VLOOKUP($D662,metadata!$B$2:$S$451,3,FALSE)</f>
        <v>Geographical Variation in Body Size, Development Time, and Wing Dimorphism in the Cricket Velarifictorus micado (Orthoptera: Gryllidae)</v>
      </c>
      <c r="G662" t="str">
        <f>VLOOKUP($D662,metadata!$B$2:$S$451,4,FALSE)</f>
        <v>10.1603/AN14040</v>
      </c>
      <c r="H662" t="str">
        <f>VLOOKUP($D662,metadata!$B$2:$S$451,5,FALSE)</f>
        <v>y-askcoordinates</v>
      </c>
      <c r="I662" t="str">
        <f>VLOOKUP($D662,metadata!$B$2:$S$451,6,FALSE)</f>
        <v>a</v>
      </c>
      <c r="J662" t="str">
        <f>VLOOKUP($D662,metadata!$B$2:$S$451,7,FALSE)</f>
        <v>i</v>
      </c>
      <c r="K662">
        <f>VLOOKUP($D662,metadata!$B$2:$S$451,8,FALSE)</f>
        <v>5</v>
      </c>
      <c r="L662">
        <f>VLOOKUP($D662,metadata!$B$2:$S$451,9,FALSE)</f>
        <v>4</v>
      </c>
      <c r="M662" t="str">
        <f>VLOOKUP($D662,metadata!$B$2:$S$451,10,FALSE)</f>
        <v>n</v>
      </c>
      <c r="N662" t="str">
        <f>VLOOKUP($D662,metadata!$B$2:$S$451,11,FALSE)</f>
        <v>Velarifictorus micado</v>
      </c>
      <c r="O662" t="str">
        <f>VLOOKUP($D662,metadata!$B$2:$S$451,12,FALSE)</f>
        <v>orthoptera</v>
      </c>
      <c r="P662" t="str">
        <f>VLOOKUP($D662,metadata!$B$2:$S$451,13,FALSE)</f>
        <v>AH</v>
      </c>
      <c r="Q662" t="str">
        <f>VLOOKUP($D662,metadata!$B$2:$S$451,14,FALSE)</f>
        <v/>
      </c>
      <c r="R662" t="str">
        <f>VLOOKUP($D662,metadata!$B$2:$S$451,15,FALSE)</f>
        <v/>
      </c>
      <c r="S662" t="str">
        <f>VLOOKUP($D662,metadata!$B$2:$S$451,16,FALSE)</f>
        <v/>
      </c>
      <c r="T662" t="str">
        <f>VLOOKUP($D662,metadata!$B$2:$S$451,17,FALSE)</f>
        <v/>
      </c>
      <c r="U662" t="str">
        <f>VLOOKUP($D662,metadata!$B$2:$S$451,18,FALSE)</f>
        <v/>
      </c>
      <c r="V662">
        <f>VLOOKUP($D662,metadata!$B$2:$Z$451,19,FALSE)</f>
        <v>85.5</v>
      </c>
      <c r="W662" t="str">
        <f>VLOOKUP($D662,metadata!$B$2:$Z$451,20,FALSE)</f>
        <v>global average</v>
      </c>
      <c r="X662" t="str">
        <f>VLOOKUP($D662,metadata!$B$2:$Z$451,21,FALSE)</f>
        <v/>
      </c>
      <c r="Y662">
        <f>VLOOKUP($D662,metadata!$B$2:$Z$451,22,FALSE)</f>
        <v>14</v>
      </c>
      <c r="Z662" t="str">
        <f>VLOOKUP($D662,metadata!$B$2:$Z$451,23,FALSE)</f>
        <v/>
      </c>
      <c r="AA662" t="str">
        <f>VLOOKUP($D662,metadata!$B$2:$Z$451,24,FALSE)</f>
        <v>macroptery</v>
      </c>
      <c r="AB662" t="str">
        <f>VLOOKUP($D662,metadata!$B$2:$Z$451,25,FALSE)</f>
        <v/>
      </c>
      <c r="AC662">
        <v>16</v>
      </c>
      <c r="AD662">
        <v>86.301369863013704</v>
      </c>
      <c r="AF662" t="str">
        <f t="shared" si="21"/>
        <v>NA</v>
      </c>
    </row>
    <row r="663" spans="3:32" x14ac:dyDescent="0.3">
      <c r="C663">
        <v>662</v>
      </c>
      <c r="D663" s="4" t="str">
        <f t="shared" si="20"/>
        <v>14-SD</v>
      </c>
      <c r="E663" t="str">
        <f>VLOOKUP($D663,metadata!$B$2:$S$451,2,FALSE)</f>
        <v>Zeng, Y; Zhu, DH</v>
      </c>
      <c r="F663" t="str">
        <f>VLOOKUP($D663,metadata!$B$2:$S$451,3,FALSE)</f>
        <v>Geographical Variation in Body Size, Development Time, and Wing Dimorphism in the Cricket Velarifictorus micado (Orthoptera: Gryllidae)</v>
      </c>
      <c r="G663" t="str">
        <f>VLOOKUP($D663,metadata!$B$2:$S$451,4,FALSE)</f>
        <v>10.1603/AN14040</v>
      </c>
      <c r="H663" t="str">
        <f>VLOOKUP($D663,metadata!$B$2:$S$451,5,FALSE)</f>
        <v>y-askcoordinates</v>
      </c>
      <c r="I663" t="str">
        <f>VLOOKUP($D663,metadata!$B$2:$S$451,6,FALSE)</f>
        <v>a</v>
      </c>
      <c r="J663" t="str">
        <f>VLOOKUP($D663,metadata!$B$2:$S$451,7,FALSE)</f>
        <v>i</v>
      </c>
      <c r="K663">
        <f>VLOOKUP($D663,metadata!$B$2:$S$451,8,FALSE)</f>
        <v>5</v>
      </c>
      <c r="L663">
        <f>VLOOKUP($D663,metadata!$B$2:$S$451,9,FALSE)</f>
        <v>4</v>
      </c>
      <c r="M663" t="str">
        <f>VLOOKUP($D663,metadata!$B$2:$S$451,10,FALSE)</f>
        <v>n</v>
      </c>
      <c r="N663" t="str">
        <f>VLOOKUP($D663,metadata!$B$2:$S$451,11,FALSE)</f>
        <v>Velarifictorus micado</v>
      </c>
      <c r="O663" t="str">
        <f>VLOOKUP($D663,metadata!$B$2:$S$451,12,FALSE)</f>
        <v>orthoptera</v>
      </c>
      <c r="P663" t="str">
        <f>VLOOKUP($D663,metadata!$B$2:$S$451,13,FALSE)</f>
        <v>SD</v>
      </c>
      <c r="Q663" t="str">
        <f>VLOOKUP($D663,metadata!$B$2:$S$451,14,FALSE)</f>
        <v/>
      </c>
      <c r="R663" t="str">
        <f>VLOOKUP($D663,metadata!$B$2:$S$451,15,FALSE)</f>
        <v/>
      </c>
      <c r="S663" t="str">
        <f>VLOOKUP($D663,metadata!$B$2:$S$451,16,FALSE)</f>
        <v/>
      </c>
      <c r="T663" t="str">
        <f>VLOOKUP($D663,metadata!$B$2:$S$451,17,FALSE)</f>
        <v/>
      </c>
      <c r="U663" t="str">
        <f>VLOOKUP($D663,metadata!$B$2:$S$451,18,FALSE)</f>
        <v/>
      </c>
      <c r="V663">
        <f>VLOOKUP($D663,metadata!$B$2:$Z$451,19,FALSE)</f>
        <v>85.5</v>
      </c>
      <c r="W663" t="str">
        <f>VLOOKUP($D663,metadata!$B$2:$Z$451,20,FALSE)</f>
        <v>global average</v>
      </c>
      <c r="X663" t="str">
        <f>VLOOKUP($D663,metadata!$B$2:$Z$451,21,FALSE)</f>
        <v/>
      </c>
      <c r="Y663">
        <f>VLOOKUP($D663,metadata!$B$2:$Z$451,22,FALSE)</f>
        <v>14</v>
      </c>
      <c r="Z663" t="str">
        <f>VLOOKUP($D663,metadata!$B$2:$Z$451,23,FALSE)</f>
        <v/>
      </c>
      <c r="AA663" t="str">
        <f>VLOOKUP($D663,metadata!$B$2:$Z$451,24,FALSE)</f>
        <v>macroptery</v>
      </c>
      <c r="AB663" t="str">
        <f>VLOOKUP($D663,metadata!$B$2:$Z$451,25,FALSE)</f>
        <v/>
      </c>
      <c r="AC663">
        <v>10</v>
      </c>
      <c r="AD663">
        <v>5.8219178082191796</v>
      </c>
      <c r="AF663" t="str">
        <f t="shared" si="21"/>
        <v>NA</v>
      </c>
    </row>
    <row r="664" spans="3:32" x14ac:dyDescent="0.3">
      <c r="C664">
        <v>663</v>
      </c>
      <c r="D664" s="4" t="str">
        <f t="shared" si="20"/>
        <v>14-SD</v>
      </c>
      <c r="E664" t="str">
        <f>VLOOKUP($D664,metadata!$B$2:$S$451,2,FALSE)</f>
        <v>Zeng, Y; Zhu, DH</v>
      </c>
      <c r="F664" t="str">
        <f>VLOOKUP($D664,metadata!$B$2:$S$451,3,FALSE)</f>
        <v>Geographical Variation in Body Size, Development Time, and Wing Dimorphism in the Cricket Velarifictorus micado (Orthoptera: Gryllidae)</v>
      </c>
      <c r="G664" t="str">
        <f>VLOOKUP($D664,metadata!$B$2:$S$451,4,FALSE)</f>
        <v>10.1603/AN14040</v>
      </c>
      <c r="H664" t="str">
        <f>VLOOKUP($D664,metadata!$B$2:$S$451,5,FALSE)</f>
        <v>y-askcoordinates</v>
      </c>
      <c r="I664" t="str">
        <f>VLOOKUP($D664,metadata!$B$2:$S$451,6,FALSE)</f>
        <v>a</v>
      </c>
      <c r="J664" t="str">
        <f>VLOOKUP($D664,metadata!$B$2:$S$451,7,FALSE)</f>
        <v>i</v>
      </c>
      <c r="K664">
        <f>VLOOKUP($D664,metadata!$B$2:$S$451,8,FALSE)</f>
        <v>5</v>
      </c>
      <c r="L664">
        <f>VLOOKUP($D664,metadata!$B$2:$S$451,9,FALSE)</f>
        <v>4</v>
      </c>
      <c r="M664" t="str">
        <f>VLOOKUP($D664,metadata!$B$2:$S$451,10,FALSE)</f>
        <v>n</v>
      </c>
      <c r="N664" t="str">
        <f>VLOOKUP($D664,metadata!$B$2:$S$451,11,FALSE)</f>
        <v>Velarifictorus micado</v>
      </c>
      <c r="O664" t="str">
        <f>VLOOKUP($D664,metadata!$B$2:$S$451,12,FALSE)</f>
        <v>orthoptera</v>
      </c>
      <c r="P664" t="str">
        <f>VLOOKUP($D664,metadata!$B$2:$S$451,13,FALSE)</f>
        <v>SD</v>
      </c>
      <c r="Q664" t="str">
        <f>VLOOKUP($D664,metadata!$B$2:$S$451,14,FALSE)</f>
        <v/>
      </c>
      <c r="R664" t="str">
        <f>VLOOKUP($D664,metadata!$B$2:$S$451,15,FALSE)</f>
        <v/>
      </c>
      <c r="S664" t="str">
        <f>VLOOKUP($D664,metadata!$B$2:$S$451,16,FALSE)</f>
        <v/>
      </c>
      <c r="T664" t="str">
        <f>VLOOKUP($D664,metadata!$B$2:$S$451,17,FALSE)</f>
        <v/>
      </c>
      <c r="U664" t="str">
        <f>VLOOKUP($D664,metadata!$B$2:$S$451,18,FALSE)</f>
        <v/>
      </c>
      <c r="V664">
        <f>VLOOKUP($D664,metadata!$B$2:$Z$451,19,FALSE)</f>
        <v>85.5</v>
      </c>
      <c r="W664" t="str">
        <f>VLOOKUP($D664,metadata!$B$2:$Z$451,20,FALSE)</f>
        <v>global average</v>
      </c>
      <c r="X664" t="str">
        <f>VLOOKUP($D664,metadata!$B$2:$Z$451,21,FALSE)</f>
        <v/>
      </c>
      <c r="Y664">
        <f>VLOOKUP($D664,metadata!$B$2:$Z$451,22,FALSE)</f>
        <v>14</v>
      </c>
      <c r="Z664" t="str">
        <f>VLOOKUP($D664,metadata!$B$2:$Z$451,23,FALSE)</f>
        <v/>
      </c>
      <c r="AA664" t="str">
        <f>VLOOKUP($D664,metadata!$B$2:$Z$451,24,FALSE)</f>
        <v>macroptery</v>
      </c>
      <c r="AB664" t="str">
        <f>VLOOKUP($D664,metadata!$B$2:$Z$451,25,FALSE)</f>
        <v/>
      </c>
      <c r="AC664">
        <v>12.005970149253701</v>
      </c>
      <c r="AD664">
        <v>2.0547945205479499</v>
      </c>
      <c r="AF664" t="str">
        <f t="shared" si="21"/>
        <v>NA</v>
      </c>
    </row>
    <row r="665" spans="3:32" x14ac:dyDescent="0.3">
      <c r="C665">
        <v>664</v>
      </c>
      <c r="D665" s="4" t="str">
        <f t="shared" si="20"/>
        <v>14-SD</v>
      </c>
      <c r="E665" t="str">
        <f>VLOOKUP($D665,metadata!$B$2:$S$451,2,FALSE)</f>
        <v>Zeng, Y; Zhu, DH</v>
      </c>
      <c r="F665" t="str">
        <f>VLOOKUP($D665,metadata!$B$2:$S$451,3,FALSE)</f>
        <v>Geographical Variation in Body Size, Development Time, and Wing Dimorphism in the Cricket Velarifictorus micado (Orthoptera: Gryllidae)</v>
      </c>
      <c r="G665" t="str">
        <f>VLOOKUP($D665,metadata!$B$2:$S$451,4,FALSE)</f>
        <v>10.1603/AN14040</v>
      </c>
      <c r="H665" t="str">
        <f>VLOOKUP($D665,metadata!$B$2:$S$451,5,FALSE)</f>
        <v>y-askcoordinates</v>
      </c>
      <c r="I665" t="str">
        <f>VLOOKUP($D665,metadata!$B$2:$S$451,6,FALSE)</f>
        <v>a</v>
      </c>
      <c r="J665" t="str">
        <f>VLOOKUP($D665,metadata!$B$2:$S$451,7,FALSE)</f>
        <v>i</v>
      </c>
      <c r="K665">
        <f>VLOOKUP($D665,metadata!$B$2:$S$451,8,FALSE)</f>
        <v>5</v>
      </c>
      <c r="L665">
        <f>VLOOKUP($D665,metadata!$B$2:$S$451,9,FALSE)</f>
        <v>4</v>
      </c>
      <c r="M665" t="str">
        <f>VLOOKUP($D665,metadata!$B$2:$S$451,10,FALSE)</f>
        <v>n</v>
      </c>
      <c r="N665" t="str">
        <f>VLOOKUP($D665,metadata!$B$2:$S$451,11,FALSE)</f>
        <v>Velarifictorus micado</v>
      </c>
      <c r="O665" t="str">
        <f>VLOOKUP($D665,metadata!$B$2:$S$451,12,FALSE)</f>
        <v>orthoptera</v>
      </c>
      <c r="P665" t="str">
        <f>VLOOKUP($D665,metadata!$B$2:$S$451,13,FALSE)</f>
        <v>SD</v>
      </c>
      <c r="Q665" t="str">
        <f>VLOOKUP($D665,metadata!$B$2:$S$451,14,FALSE)</f>
        <v/>
      </c>
      <c r="R665" t="str">
        <f>VLOOKUP($D665,metadata!$B$2:$S$451,15,FALSE)</f>
        <v/>
      </c>
      <c r="S665" t="str">
        <f>VLOOKUP($D665,metadata!$B$2:$S$451,16,FALSE)</f>
        <v/>
      </c>
      <c r="T665" t="str">
        <f>VLOOKUP($D665,metadata!$B$2:$S$451,17,FALSE)</f>
        <v/>
      </c>
      <c r="U665" t="str">
        <f>VLOOKUP($D665,metadata!$B$2:$S$451,18,FALSE)</f>
        <v/>
      </c>
      <c r="V665">
        <f>VLOOKUP($D665,metadata!$B$2:$Z$451,19,FALSE)</f>
        <v>85.5</v>
      </c>
      <c r="W665" t="str">
        <f>VLOOKUP($D665,metadata!$B$2:$Z$451,20,FALSE)</f>
        <v>global average</v>
      </c>
      <c r="X665" t="str">
        <f>VLOOKUP($D665,metadata!$B$2:$Z$451,21,FALSE)</f>
        <v/>
      </c>
      <c r="Y665">
        <f>VLOOKUP($D665,metadata!$B$2:$Z$451,22,FALSE)</f>
        <v>14</v>
      </c>
      <c r="Z665" t="str">
        <f>VLOOKUP($D665,metadata!$B$2:$Z$451,23,FALSE)</f>
        <v/>
      </c>
      <c r="AA665" t="str">
        <f>VLOOKUP($D665,metadata!$B$2:$Z$451,24,FALSE)</f>
        <v>macroptery</v>
      </c>
      <c r="AB665" t="str">
        <f>VLOOKUP($D665,metadata!$B$2:$Z$451,25,FALSE)</f>
        <v/>
      </c>
      <c r="AC665">
        <v>14.011940298507399</v>
      </c>
      <c r="AD665">
        <v>9.2465753424657606</v>
      </c>
      <c r="AF665" t="str">
        <f t="shared" si="21"/>
        <v>NA</v>
      </c>
    </row>
    <row r="666" spans="3:32" x14ac:dyDescent="0.3">
      <c r="C666">
        <v>665</v>
      </c>
      <c r="D666" s="4" t="str">
        <f t="shared" si="20"/>
        <v>14-SD</v>
      </c>
      <c r="E666" t="str">
        <f>VLOOKUP($D666,metadata!$B$2:$S$451,2,FALSE)</f>
        <v>Zeng, Y; Zhu, DH</v>
      </c>
      <c r="F666" t="str">
        <f>VLOOKUP($D666,metadata!$B$2:$S$451,3,FALSE)</f>
        <v>Geographical Variation in Body Size, Development Time, and Wing Dimorphism in the Cricket Velarifictorus micado (Orthoptera: Gryllidae)</v>
      </c>
      <c r="G666" t="str">
        <f>VLOOKUP($D666,metadata!$B$2:$S$451,4,FALSE)</f>
        <v>10.1603/AN14040</v>
      </c>
      <c r="H666" t="str">
        <f>VLOOKUP($D666,metadata!$B$2:$S$451,5,FALSE)</f>
        <v>y-askcoordinates</v>
      </c>
      <c r="I666" t="str">
        <f>VLOOKUP($D666,metadata!$B$2:$S$451,6,FALSE)</f>
        <v>a</v>
      </c>
      <c r="J666" t="str">
        <f>VLOOKUP($D666,metadata!$B$2:$S$451,7,FALSE)</f>
        <v>i</v>
      </c>
      <c r="K666">
        <f>VLOOKUP($D666,metadata!$B$2:$S$451,8,FALSE)</f>
        <v>5</v>
      </c>
      <c r="L666">
        <f>VLOOKUP($D666,metadata!$B$2:$S$451,9,FALSE)</f>
        <v>4</v>
      </c>
      <c r="M666" t="str">
        <f>VLOOKUP($D666,metadata!$B$2:$S$451,10,FALSE)</f>
        <v>n</v>
      </c>
      <c r="N666" t="str">
        <f>VLOOKUP($D666,metadata!$B$2:$S$451,11,FALSE)</f>
        <v>Velarifictorus micado</v>
      </c>
      <c r="O666" t="str">
        <f>VLOOKUP($D666,metadata!$B$2:$S$451,12,FALSE)</f>
        <v>orthoptera</v>
      </c>
      <c r="P666" t="str">
        <f>VLOOKUP($D666,metadata!$B$2:$S$451,13,FALSE)</f>
        <v>SD</v>
      </c>
      <c r="Q666" t="str">
        <f>VLOOKUP($D666,metadata!$B$2:$S$451,14,FALSE)</f>
        <v/>
      </c>
      <c r="R666" t="str">
        <f>VLOOKUP($D666,metadata!$B$2:$S$451,15,FALSE)</f>
        <v/>
      </c>
      <c r="S666" t="str">
        <f>VLOOKUP($D666,metadata!$B$2:$S$451,16,FALSE)</f>
        <v/>
      </c>
      <c r="T666" t="str">
        <f>VLOOKUP($D666,metadata!$B$2:$S$451,17,FALSE)</f>
        <v/>
      </c>
      <c r="U666" t="str">
        <f>VLOOKUP($D666,metadata!$B$2:$S$451,18,FALSE)</f>
        <v/>
      </c>
      <c r="V666">
        <f>VLOOKUP($D666,metadata!$B$2:$Z$451,19,FALSE)</f>
        <v>85.5</v>
      </c>
      <c r="W666" t="str">
        <f>VLOOKUP($D666,metadata!$B$2:$Z$451,20,FALSE)</f>
        <v>global average</v>
      </c>
      <c r="X666" t="str">
        <f>VLOOKUP($D666,metadata!$B$2:$Z$451,21,FALSE)</f>
        <v/>
      </c>
      <c r="Y666">
        <f>VLOOKUP($D666,metadata!$B$2:$Z$451,22,FALSE)</f>
        <v>14</v>
      </c>
      <c r="Z666" t="str">
        <f>VLOOKUP($D666,metadata!$B$2:$Z$451,23,FALSE)</f>
        <v/>
      </c>
      <c r="AA666" t="str">
        <f>VLOOKUP($D666,metadata!$B$2:$Z$451,24,FALSE)</f>
        <v>macroptery</v>
      </c>
      <c r="AB666" t="str">
        <f>VLOOKUP($D666,metadata!$B$2:$Z$451,25,FALSE)</f>
        <v/>
      </c>
      <c r="AC666">
        <v>16</v>
      </c>
      <c r="AD666">
        <v>64.726027397260196</v>
      </c>
      <c r="AF666" t="str">
        <f t="shared" si="21"/>
        <v>NA</v>
      </c>
    </row>
    <row r="667" spans="3:32" x14ac:dyDescent="0.3">
      <c r="C667">
        <v>666</v>
      </c>
      <c r="D667" s="4" t="str">
        <f t="shared" si="20"/>
        <v>14-HB</v>
      </c>
      <c r="E667" t="str">
        <f>VLOOKUP($D667,metadata!$B$2:$S$451,2,FALSE)</f>
        <v>Zeng, Y; Zhu, DH</v>
      </c>
      <c r="F667" t="str">
        <f>VLOOKUP($D667,metadata!$B$2:$S$451,3,FALSE)</f>
        <v>Geographical Variation in Body Size, Development Time, and Wing Dimorphism in the Cricket Velarifictorus micado (Orthoptera: Gryllidae)</v>
      </c>
      <c r="G667" t="str">
        <f>VLOOKUP($D667,metadata!$B$2:$S$451,4,FALSE)</f>
        <v>10.1603/AN14040</v>
      </c>
      <c r="H667" t="str">
        <f>VLOOKUP($D667,metadata!$B$2:$S$451,5,FALSE)</f>
        <v>y-askcoordinates</v>
      </c>
      <c r="I667" t="str">
        <f>VLOOKUP($D667,metadata!$B$2:$S$451,6,FALSE)</f>
        <v>a</v>
      </c>
      <c r="J667" t="str">
        <f>VLOOKUP($D667,metadata!$B$2:$S$451,7,FALSE)</f>
        <v>i</v>
      </c>
      <c r="K667">
        <f>VLOOKUP($D667,metadata!$B$2:$S$451,8,FALSE)</f>
        <v>5</v>
      </c>
      <c r="L667">
        <f>VLOOKUP($D667,metadata!$B$2:$S$451,9,FALSE)</f>
        <v>4</v>
      </c>
      <c r="M667" t="str">
        <f>VLOOKUP($D667,metadata!$B$2:$S$451,10,FALSE)</f>
        <v>n</v>
      </c>
      <c r="N667" t="str">
        <f>VLOOKUP($D667,metadata!$B$2:$S$451,11,FALSE)</f>
        <v>Velarifictorus micado</v>
      </c>
      <c r="O667" t="str">
        <f>VLOOKUP($D667,metadata!$B$2:$S$451,12,FALSE)</f>
        <v>orthoptera</v>
      </c>
      <c r="P667" t="str">
        <f>VLOOKUP($D667,metadata!$B$2:$S$451,13,FALSE)</f>
        <v>HB</v>
      </c>
      <c r="Q667" t="str">
        <f>VLOOKUP($D667,metadata!$B$2:$S$451,14,FALSE)</f>
        <v/>
      </c>
      <c r="R667" t="str">
        <f>VLOOKUP($D667,metadata!$B$2:$S$451,15,FALSE)</f>
        <v/>
      </c>
      <c r="S667" t="str">
        <f>VLOOKUP($D667,metadata!$B$2:$S$451,16,FALSE)</f>
        <v/>
      </c>
      <c r="T667" t="str">
        <f>VLOOKUP($D667,metadata!$B$2:$S$451,17,FALSE)</f>
        <v/>
      </c>
      <c r="U667" t="str">
        <f>VLOOKUP($D667,metadata!$B$2:$S$451,18,FALSE)</f>
        <v/>
      </c>
      <c r="V667">
        <f>VLOOKUP($D667,metadata!$B$2:$Z$451,19,FALSE)</f>
        <v>85.5</v>
      </c>
      <c r="W667" t="str">
        <f>VLOOKUP($D667,metadata!$B$2:$Z$451,20,FALSE)</f>
        <v>global average</v>
      </c>
      <c r="X667" t="str">
        <f>VLOOKUP($D667,metadata!$B$2:$Z$451,21,FALSE)</f>
        <v/>
      </c>
      <c r="Y667">
        <f>VLOOKUP($D667,metadata!$B$2:$Z$451,22,FALSE)</f>
        <v>14</v>
      </c>
      <c r="Z667" t="str">
        <f>VLOOKUP($D667,metadata!$B$2:$Z$451,23,FALSE)</f>
        <v/>
      </c>
      <c r="AA667" t="str">
        <f>VLOOKUP($D667,metadata!$B$2:$Z$451,24,FALSE)</f>
        <v>macroptery</v>
      </c>
      <c r="AB667" t="str">
        <f>VLOOKUP($D667,metadata!$B$2:$Z$451,25,FALSE)</f>
        <v/>
      </c>
      <c r="AC667">
        <v>10</v>
      </c>
      <c r="AD667">
        <v>1.7123287671232901</v>
      </c>
      <c r="AF667" t="str">
        <f t="shared" si="21"/>
        <v>NA</v>
      </c>
    </row>
    <row r="668" spans="3:32" x14ac:dyDescent="0.3">
      <c r="C668">
        <v>667</v>
      </c>
      <c r="D668" s="4" t="str">
        <f t="shared" si="20"/>
        <v>14-HB</v>
      </c>
      <c r="E668" t="str">
        <f>VLOOKUP($D668,metadata!$B$2:$S$451,2,FALSE)</f>
        <v>Zeng, Y; Zhu, DH</v>
      </c>
      <c r="F668" t="str">
        <f>VLOOKUP($D668,metadata!$B$2:$S$451,3,FALSE)</f>
        <v>Geographical Variation in Body Size, Development Time, and Wing Dimorphism in the Cricket Velarifictorus micado (Orthoptera: Gryllidae)</v>
      </c>
      <c r="G668" t="str">
        <f>VLOOKUP($D668,metadata!$B$2:$S$451,4,FALSE)</f>
        <v>10.1603/AN14040</v>
      </c>
      <c r="H668" t="str">
        <f>VLOOKUP($D668,metadata!$B$2:$S$451,5,FALSE)</f>
        <v>y-askcoordinates</v>
      </c>
      <c r="I668" t="str">
        <f>VLOOKUP($D668,metadata!$B$2:$S$451,6,FALSE)</f>
        <v>a</v>
      </c>
      <c r="J668" t="str">
        <f>VLOOKUP($D668,metadata!$B$2:$S$451,7,FALSE)</f>
        <v>i</v>
      </c>
      <c r="K668">
        <f>VLOOKUP($D668,metadata!$B$2:$S$451,8,FALSE)</f>
        <v>5</v>
      </c>
      <c r="L668">
        <f>VLOOKUP($D668,metadata!$B$2:$S$451,9,FALSE)</f>
        <v>4</v>
      </c>
      <c r="M668" t="str">
        <f>VLOOKUP($D668,metadata!$B$2:$S$451,10,FALSE)</f>
        <v>n</v>
      </c>
      <c r="N668" t="str">
        <f>VLOOKUP($D668,metadata!$B$2:$S$451,11,FALSE)</f>
        <v>Velarifictorus micado</v>
      </c>
      <c r="O668" t="str">
        <f>VLOOKUP($D668,metadata!$B$2:$S$451,12,FALSE)</f>
        <v>orthoptera</v>
      </c>
      <c r="P668" t="str">
        <f>VLOOKUP($D668,metadata!$B$2:$S$451,13,FALSE)</f>
        <v>HB</v>
      </c>
      <c r="Q668" t="str">
        <f>VLOOKUP($D668,metadata!$B$2:$S$451,14,FALSE)</f>
        <v/>
      </c>
      <c r="R668" t="str">
        <f>VLOOKUP($D668,metadata!$B$2:$S$451,15,FALSE)</f>
        <v/>
      </c>
      <c r="S668" t="str">
        <f>VLOOKUP($D668,metadata!$B$2:$S$451,16,FALSE)</f>
        <v/>
      </c>
      <c r="T668" t="str">
        <f>VLOOKUP($D668,metadata!$B$2:$S$451,17,FALSE)</f>
        <v/>
      </c>
      <c r="U668" t="str">
        <f>VLOOKUP($D668,metadata!$B$2:$S$451,18,FALSE)</f>
        <v/>
      </c>
      <c r="V668">
        <f>VLOOKUP($D668,metadata!$B$2:$Z$451,19,FALSE)</f>
        <v>85.5</v>
      </c>
      <c r="W668" t="str">
        <f>VLOOKUP($D668,metadata!$B$2:$Z$451,20,FALSE)</f>
        <v>global average</v>
      </c>
      <c r="X668" t="str">
        <f>VLOOKUP($D668,metadata!$B$2:$Z$451,21,FALSE)</f>
        <v/>
      </c>
      <c r="Y668">
        <f>VLOOKUP($D668,metadata!$B$2:$Z$451,22,FALSE)</f>
        <v>14</v>
      </c>
      <c r="Z668" t="str">
        <f>VLOOKUP($D668,metadata!$B$2:$Z$451,23,FALSE)</f>
        <v/>
      </c>
      <c r="AA668" t="str">
        <f>VLOOKUP($D668,metadata!$B$2:$Z$451,24,FALSE)</f>
        <v>macroptery</v>
      </c>
      <c r="AB668" t="str">
        <f>VLOOKUP($D668,metadata!$B$2:$Z$451,25,FALSE)</f>
        <v/>
      </c>
      <c r="AC668">
        <v>12.005970149253701</v>
      </c>
      <c r="AD668">
        <v>6.1643835616438398</v>
      </c>
      <c r="AF668" t="str">
        <f t="shared" si="21"/>
        <v>NA</v>
      </c>
    </row>
    <row r="669" spans="3:32" x14ac:dyDescent="0.3">
      <c r="C669">
        <v>668</v>
      </c>
      <c r="D669" s="4" t="str">
        <f t="shared" si="20"/>
        <v>14-HB</v>
      </c>
      <c r="E669" t="str">
        <f>VLOOKUP($D669,metadata!$B$2:$S$451,2,FALSE)</f>
        <v>Zeng, Y; Zhu, DH</v>
      </c>
      <c r="F669" t="str">
        <f>VLOOKUP($D669,metadata!$B$2:$S$451,3,FALSE)</f>
        <v>Geographical Variation in Body Size, Development Time, and Wing Dimorphism in the Cricket Velarifictorus micado (Orthoptera: Gryllidae)</v>
      </c>
      <c r="G669" t="str">
        <f>VLOOKUP($D669,metadata!$B$2:$S$451,4,FALSE)</f>
        <v>10.1603/AN14040</v>
      </c>
      <c r="H669" t="str">
        <f>VLOOKUP($D669,metadata!$B$2:$S$451,5,FALSE)</f>
        <v>y-askcoordinates</v>
      </c>
      <c r="I669" t="str">
        <f>VLOOKUP($D669,metadata!$B$2:$S$451,6,FALSE)</f>
        <v>a</v>
      </c>
      <c r="J669" t="str">
        <f>VLOOKUP($D669,metadata!$B$2:$S$451,7,FALSE)</f>
        <v>i</v>
      </c>
      <c r="K669">
        <f>VLOOKUP($D669,metadata!$B$2:$S$451,8,FALSE)</f>
        <v>5</v>
      </c>
      <c r="L669">
        <f>VLOOKUP($D669,metadata!$B$2:$S$451,9,FALSE)</f>
        <v>4</v>
      </c>
      <c r="M669" t="str">
        <f>VLOOKUP($D669,metadata!$B$2:$S$451,10,FALSE)</f>
        <v>n</v>
      </c>
      <c r="N669" t="str">
        <f>VLOOKUP($D669,metadata!$B$2:$S$451,11,FALSE)</f>
        <v>Velarifictorus micado</v>
      </c>
      <c r="O669" t="str">
        <f>VLOOKUP($D669,metadata!$B$2:$S$451,12,FALSE)</f>
        <v>orthoptera</v>
      </c>
      <c r="P669" t="str">
        <f>VLOOKUP($D669,metadata!$B$2:$S$451,13,FALSE)</f>
        <v>HB</v>
      </c>
      <c r="Q669" t="str">
        <f>VLOOKUP($D669,metadata!$B$2:$S$451,14,FALSE)</f>
        <v/>
      </c>
      <c r="R669" t="str">
        <f>VLOOKUP($D669,metadata!$B$2:$S$451,15,FALSE)</f>
        <v/>
      </c>
      <c r="S669" t="str">
        <f>VLOOKUP($D669,metadata!$B$2:$S$451,16,FALSE)</f>
        <v/>
      </c>
      <c r="T669" t="str">
        <f>VLOOKUP($D669,metadata!$B$2:$S$451,17,FALSE)</f>
        <v/>
      </c>
      <c r="U669" t="str">
        <f>VLOOKUP($D669,metadata!$B$2:$S$451,18,FALSE)</f>
        <v/>
      </c>
      <c r="V669">
        <f>VLOOKUP($D669,metadata!$B$2:$Z$451,19,FALSE)</f>
        <v>85.5</v>
      </c>
      <c r="W669" t="str">
        <f>VLOOKUP($D669,metadata!$B$2:$Z$451,20,FALSE)</f>
        <v>global average</v>
      </c>
      <c r="X669" t="str">
        <f>VLOOKUP($D669,metadata!$B$2:$Z$451,21,FALSE)</f>
        <v/>
      </c>
      <c r="Y669">
        <f>VLOOKUP($D669,metadata!$B$2:$Z$451,22,FALSE)</f>
        <v>14</v>
      </c>
      <c r="Z669" t="str">
        <f>VLOOKUP($D669,metadata!$B$2:$Z$451,23,FALSE)</f>
        <v/>
      </c>
      <c r="AA669" t="str">
        <f>VLOOKUP($D669,metadata!$B$2:$Z$451,24,FALSE)</f>
        <v>macroptery</v>
      </c>
      <c r="AB669" t="str">
        <f>VLOOKUP($D669,metadata!$B$2:$Z$451,25,FALSE)</f>
        <v/>
      </c>
      <c r="AC669">
        <v>13.9940298507462</v>
      </c>
      <c r="AD669">
        <v>5.1369863013698698</v>
      </c>
      <c r="AF669" t="str">
        <f t="shared" si="21"/>
        <v>NA</v>
      </c>
    </row>
    <row r="670" spans="3:32" x14ac:dyDescent="0.3">
      <c r="C670">
        <v>669</v>
      </c>
      <c r="D670" s="4" t="str">
        <f t="shared" si="20"/>
        <v>14-HB</v>
      </c>
      <c r="E670" t="str">
        <f>VLOOKUP($D670,metadata!$B$2:$S$451,2,FALSE)</f>
        <v>Zeng, Y; Zhu, DH</v>
      </c>
      <c r="F670" t="str">
        <f>VLOOKUP($D670,metadata!$B$2:$S$451,3,FALSE)</f>
        <v>Geographical Variation in Body Size, Development Time, and Wing Dimorphism in the Cricket Velarifictorus micado (Orthoptera: Gryllidae)</v>
      </c>
      <c r="G670" t="str">
        <f>VLOOKUP($D670,metadata!$B$2:$S$451,4,FALSE)</f>
        <v>10.1603/AN14040</v>
      </c>
      <c r="H670" t="str">
        <f>VLOOKUP($D670,metadata!$B$2:$S$451,5,FALSE)</f>
        <v>y-askcoordinates</v>
      </c>
      <c r="I670" t="str">
        <f>VLOOKUP($D670,metadata!$B$2:$S$451,6,FALSE)</f>
        <v>a</v>
      </c>
      <c r="J670" t="str">
        <f>VLOOKUP($D670,metadata!$B$2:$S$451,7,FALSE)</f>
        <v>i</v>
      </c>
      <c r="K670">
        <f>VLOOKUP($D670,metadata!$B$2:$S$451,8,FALSE)</f>
        <v>5</v>
      </c>
      <c r="L670">
        <f>VLOOKUP($D670,metadata!$B$2:$S$451,9,FALSE)</f>
        <v>4</v>
      </c>
      <c r="M670" t="str">
        <f>VLOOKUP($D670,metadata!$B$2:$S$451,10,FALSE)</f>
        <v>n</v>
      </c>
      <c r="N670" t="str">
        <f>VLOOKUP($D670,metadata!$B$2:$S$451,11,FALSE)</f>
        <v>Velarifictorus micado</v>
      </c>
      <c r="O670" t="str">
        <f>VLOOKUP($D670,metadata!$B$2:$S$451,12,FALSE)</f>
        <v>orthoptera</v>
      </c>
      <c r="P670" t="str">
        <f>VLOOKUP($D670,metadata!$B$2:$S$451,13,FALSE)</f>
        <v>HB</v>
      </c>
      <c r="Q670" t="str">
        <f>VLOOKUP($D670,metadata!$B$2:$S$451,14,FALSE)</f>
        <v/>
      </c>
      <c r="R670" t="str">
        <f>VLOOKUP($D670,metadata!$B$2:$S$451,15,FALSE)</f>
        <v/>
      </c>
      <c r="S670" t="str">
        <f>VLOOKUP($D670,metadata!$B$2:$S$451,16,FALSE)</f>
        <v/>
      </c>
      <c r="T670" t="str">
        <f>VLOOKUP($D670,metadata!$B$2:$S$451,17,FALSE)</f>
        <v/>
      </c>
      <c r="U670" t="str">
        <f>VLOOKUP($D670,metadata!$B$2:$S$451,18,FALSE)</f>
        <v/>
      </c>
      <c r="V670">
        <f>VLOOKUP($D670,metadata!$B$2:$Z$451,19,FALSE)</f>
        <v>85.5</v>
      </c>
      <c r="W670" t="str">
        <f>VLOOKUP($D670,metadata!$B$2:$Z$451,20,FALSE)</f>
        <v>global average</v>
      </c>
      <c r="X670" t="str">
        <f>VLOOKUP($D670,metadata!$B$2:$Z$451,21,FALSE)</f>
        <v/>
      </c>
      <c r="Y670">
        <f>VLOOKUP($D670,metadata!$B$2:$Z$451,22,FALSE)</f>
        <v>14</v>
      </c>
      <c r="Z670" t="str">
        <f>VLOOKUP($D670,metadata!$B$2:$Z$451,23,FALSE)</f>
        <v/>
      </c>
      <c r="AA670" t="str">
        <f>VLOOKUP($D670,metadata!$B$2:$Z$451,24,FALSE)</f>
        <v>macroptery</v>
      </c>
      <c r="AB670" t="str">
        <f>VLOOKUP($D670,metadata!$B$2:$Z$451,25,FALSE)</f>
        <v/>
      </c>
      <c r="AC670">
        <v>16</v>
      </c>
      <c r="AD670">
        <v>57.191780821917803</v>
      </c>
      <c r="AF670" t="str">
        <f t="shared" si="21"/>
        <v>NA</v>
      </c>
    </row>
    <row r="671" spans="3:32" x14ac:dyDescent="0.3">
      <c r="C671">
        <v>670</v>
      </c>
      <c r="D671" s="4" t="str">
        <f t="shared" si="20"/>
        <v>14-LN</v>
      </c>
      <c r="E671" t="str">
        <f>VLOOKUP($D671,metadata!$B$2:$S$451,2,FALSE)</f>
        <v>Zeng, Y; Zhu, DH</v>
      </c>
      <c r="F671" t="str">
        <f>VLOOKUP($D671,metadata!$B$2:$S$451,3,FALSE)</f>
        <v>Geographical Variation in Body Size, Development Time, and Wing Dimorphism in the Cricket Velarifictorus micado (Orthoptera: Gryllidae)</v>
      </c>
      <c r="G671" t="str">
        <f>VLOOKUP($D671,metadata!$B$2:$S$451,4,FALSE)</f>
        <v>10.1603/AN14040</v>
      </c>
      <c r="H671" t="str">
        <f>VLOOKUP($D671,metadata!$B$2:$S$451,5,FALSE)</f>
        <v>y-askcoordinates</v>
      </c>
      <c r="I671" t="str">
        <f>VLOOKUP($D671,metadata!$B$2:$S$451,6,FALSE)</f>
        <v>a</v>
      </c>
      <c r="J671" t="str">
        <f>VLOOKUP($D671,metadata!$B$2:$S$451,7,FALSE)</f>
        <v>i</v>
      </c>
      <c r="K671">
        <f>VLOOKUP($D671,metadata!$B$2:$S$451,8,FALSE)</f>
        <v>5</v>
      </c>
      <c r="L671">
        <f>VLOOKUP($D671,metadata!$B$2:$S$451,9,FALSE)</f>
        <v>4</v>
      </c>
      <c r="M671" t="str">
        <f>VLOOKUP($D671,metadata!$B$2:$S$451,10,FALSE)</f>
        <v>n</v>
      </c>
      <c r="N671" t="str">
        <f>VLOOKUP($D671,metadata!$B$2:$S$451,11,FALSE)</f>
        <v>Velarifictorus micado</v>
      </c>
      <c r="O671" t="str">
        <f>VLOOKUP($D671,metadata!$B$2:$S$451,12,FALSE)</f>
        <v>orthoptera</v>
      </c>
      <c r="P671" t="str">
        <f>VLOOKUP($D671,metadata!$B$2:$S$451,13,FALSE)</f>
        <v>LN</v>
      </c>
      <c r="Q671" t="str">
        <f>VLOOKUP($D671,metadata!$B$2:$S$451,14,FALSE)</f>
        <v/>
      </c>
      <c r="R671" t="str">
        <f>VLOOKUP($D671,metadata!$B$2:$S$451,15,FALSE)</f>
        <v/>
      </c>
      <c r="S671" t="str">
        <f>VLOOKUP($D671,metadata!$B$2:$S$451,16,FALSE)</f>
        <v/>
      </c>
      <c r="T671" t="str">
        <f>VLOOKUP($D671,metadata!$B$2:$S$451,17,FALSE)</f>
        <v/>
      </c>
      <c r="U671" t="str">
        <f>VLOOKUP($D671,metadata!$B$2:$S$451,18,FALSE)</f>
        <v/>
      </c>
      <c r="V671">
        <f>VLOOKUP($D671,metadata!$B$2:$Z$451,19,FALSE)</f>
        <v>85.5</v>
      </c>
      <c r="W671" t="str">
        <f>VLOOKUP($D671,metadata!$B$2:$Z$451,20,FALSE)</f>
        <v>global average</v>
      </c>
      <c r="X671" t="str">
        <f>VLOOKUP($D671,metadata!$B$2:$Z$451,21,FALSE)</f>
        <v/>
      </c>
      <c r="Y671">
        <f>VLOOKUP($D671,metadata!$B$2:$Z$451,22,FALSE)</f>
        <v>14</v>
      </c>
      <c r="Z671" t="str">
        <f>VLOOKUP($D671,metadata!$B$2:$Z$451,23,FALSE)</f>
        <v/>
      </c>
      <c r="AA671" t="str">
        <f>VLOOKUP($D671,metadata!$B$2:$Z$451,24,FALSE)</f>
        <v>macroptery</v>
      </c>
      <c r="AB671" t="str">
        <f>VLOOKUP($D671,metadata!$B$2:$Z$451,25,FALSE)</f>
        <v/>
      </c>
      <c r="AC671">
        <v>10</v>
      </c>
      <c r="AD671">
        <v>4.1095890410958802</v>
      </c>
      <c r="AF671" t="str">
        <f t="shared" si="21"/>
        <v>NA</v>
      </c>
    </row>
    <row r="672" spans="3:32" x14ac:dyDescent="0.3">
      <c r="C672">
        <v>671</v>
      </c>
      <c r="D672" s="4" t="str">
        <f t="shared" si="20"/>
        <v>14-LN</v>
      </c>
      <c r="E672" t="str">
        <f>VLOOKUP($D672,metadata!$B$2:$S$451,2,FALSE)</f>
        <v>Zeng, Y; Zhu, DH</v>
      </c>
      <c r="F672" t="str">
        <f>VLOOKUP($D672,metadata!$B$2:$S$451,3,FALSE)</f>
        <v>Geographical Variation in Body Size, Development Time, and Wing Dimorphism in the Cricket Velarifictorus micado (Orthoptera: Gryllidae)</v>
      </c>
      <c r="G672" t="str">
        <f>VLOOKUP($D672,metadata!$B$2:$S$451,4,FALSE)</f>
        <v>10.1603/AN14040</v>
      </c>
      <c r="H672" t="str">
        <f>VLOOKUP($D672,metadata!$B$2:$S$451,5,FALSE)</f>
        <v>y-askcoordinates</v>
      </c>
      <c r="I672" t="str">
        <f>VLOOKUP($D672,metadata!$B$2:$S$451,6,FALSE)</f>
        <v>a</v>
      </c>
      <c r="J672" t="str">
        <f>VLOOKUP($D672,metadata!$B$2:$S$451,7,FALSE)</f>
        <v>i</v>
      </c>
      <c r="K672">
        <f>VLOOKUP($D672,metadata!$B$2:$S$451,8,FALSE)</f>
        <v>5</v>
      </c>
      <c r="L672">
        <f>VLOOKUP($D672,metadata!$B$2:$S$451,9,FALSE)</f>
        <v>4</v>
      </c>
      <c r="M672" t="str">
        <f>VLOOKUP($D672,metadata!$B$2:$S$451,10,FALSE)</f>
        <v>n</v>
      </c>
      <c r="N672" t="str">
        <f>VLOOKUP($D672,metadata!$B$2:$S$451,11,FALSE)</f>
        <v>Velarifictorus micado</v>
      </c>
      <c r="O672" t="str">
        <f>VLOOKUP($D672,metadata!$B$2:$S$451,12,FALSE)</f>
        <v>orthoptera</v>
      </c>
      <c r="P672" t="str">
        <f>VLOOKUP($D672,metadata!$B$2:$S$451,13,FALSE)</f>
        <v>LN</v>
      </c>
      <c r="Q672" t="str">
        <f>VLOOKUP($D672,metadata!$B$2:$S$451,14,FALSE)</f>
        <v/>
      </c>
      <c r="R672" t="str">
        <f>VLOOKUP($D672,metadata!$B$2:$S$451,15,FALSE)</f>
        <v/>
      </c>
      <c r="S672" t="str">
        <f>VLOOKUP($D672,metadata!$B$2:$S$451,16,FALSE)</f>
        <v/>
      </c>
      <c r="T672" t="str">
        <f>VLOOKUP($D672,metadata!$B$2:$S$451,17,FALSE)</f>
        <v/>
      </c>
      <c r="U672" t="str">
        <f>VLOOKUP($D672,metadata!$B$2:$S$451,18,FALSE)</f>
        <v/>
      </c>
      <c r="V672">
        <f>VLOOKUP($D672,metadata!$B$2:$Z$451,19,FALSE)</f>
        <v>85.5</v>
      </c>
      <c r="W672" t="str">
        <f>VLOOKUP($D672,metadata!$B$2:$Z$451,20,FALSE)</f>
        <v>global average</v>
      </c>
      <c r="X672" t="str">
        <f>VLOOKUP($D672,metadata!$B$2:$Z$451,21,FALSE)</f>
        <v/>
      </c>
      <c r="Y672">
        <f>VLOOKUP($D672,metadata!$B$2:$Z$451,22,FALSE)</f>
        <v>14</v>
      </c>
      <c r="Z672" t="str">
        <f>VLOOKUP($D672,metadata!$B$2:$Z$451,23,FALSE)</f>
        <v/>
      </c>
      <c r="AA672" t="str">
        <f>VLOOKUP($D672,metadata!$B$2:$Z$451,24,FALSE)</f>
        <v>macroptery</v>
      </c>
      <c r="AB672" t="str">
        <f>VLOOKUP($D672,metadata!$B$2:$Z$451,25,FALSE)</f>
        <v/>
      </c>
      <c r="AC672">
        <v>12.005970149253701</v>
      </c>
      <c r="AD672">
        <v>5.4794520547945202</v>
      </c>
      <c r="AF672" t="str">
        <f t="shared" si="21"/>
        <v>NA</v>
      </c>
    </row>
    <row r="673" spans="3:32" x14ac:dyDescent="0.3">
      <c r="C673">
        <v>672</v>
      </c>
      <c r="D673" s="4" t="str">
        <f t="shared" si="20"/>
        <v>14-LN</v>
      </c>
      <c r="E673" t="str">
        <f>VLOOKUP($D673,metadata!$B$2:$S$451,2,FALSE)</f>
        <v>Zeng, Y; Zhu, DH</v>
      </c>
      <c r="F673" t="str">
        <f>VLOOKUP($D673,metadata!$B$2:$S$451,3,FALSE)</f>
        <v>Geographical Variation in Body Size, Development Time, and Wing Dimorphism in the Cricket Velarifictorus micado (Orthoptera: Gryllidae)</v>
      </c>
      <c r="G673" t="str">
        <f>VLOOKUP($D673,metadata!$B$2:$S$451,4,FALSE)</f>
        <v>10.1603/AN14040</v>
      </c>
      <c r="H673" t="str">
        <f>VLOOKUP($D673,metadata!$B$2:$S$451,5,FALSE)</f>
        <v>y-askcoordinates</v>
      </c>
      <c r="I673" t="str">
        <f>VLOOKUP($D673,metadata!$B$2:$S$451,6,FALSE)</f>
        <v>a</v>
      </c>
      <c r="J673" t="str">
        <f>VLOOKUP($D673,metadata!$B$2:$S$451,7,FALSE)</f>
        <v>i</v>
      </c>
      <c r="K673">
        <f>VLOOKUP($D673,metadata!$B$2:$S$451,8,FALSE)</f>
        <v>5</v>
      </c>
      <c r="L673">
        <f>VLOOKUP($D673,metadata!$B$2:$S$451,9,FALSE)</f>
        <v>4</v>
      </c>
      <c r="M673" t="str">
        <f>VLOOKUP($D673,metadata!$B$2:$S$451,10,FALSE)</f>
        <v>n</v>
      </c>
      <c r="N673" t="str">
        <f>VLOOKUP($D673,metadata!$B$2:$S$451,11,FALSE)</f>
        <v>Velarifictorus micado</v>
      </c>
      <c r="O673" t="str">
        <f>VLOOKUP($D673,metadata!$B$2:$S$451,12,FALSE)</f>
        <v>orthoptera</v>
      </c>
      <c r="P673" t="str">
        <f>VLOOKUP($D673,metadata!$B$2:$S$451,13,FALSE)</f>
        <v>LN</v>
      </c>
      <c r="Q673" t="str">
        <f>VLOOKUP($D673,metadata!$B$2:$S$451,14,FALSE)</f>
        <v/>
      </c>
      <c r="R673" t="str">
        <f>VLOOKUP($D673,metadata!$B$2:$S$451,15,FALSE)</f>
        <v/>
      </c>
      <c r="S673" t="str">
        <f>VLOOKUP($D673,metadata!$B$2:$S$451,16,FALSE)</f>
        <v/>
      </c>
      <c r="T673" t="str">
        <f>VLOOKUP($D673,metadata!$B$2:$S$451,17,FALSE)</f>
        <v/>
      </c>
      <c r="U673" t="str">
        <f>VLOOKUP($D673,metadata!$B$2:$S$451,18,FALSE)</f>
        <v/>
      </c>
      <c r="V673">
        <f>VLOOKUP($D673,metadata!$B$2:$Z$451,19,FALSE)</f>
        <v>85.5</v>
      </c>
      <c r="W673" t="str">
        <f>VLOOKUP($D673,metadata!$B$2:$Z$451,20,FALSE)</f>
        <v>global average</v>
      </c>
      <c r="X673" t="str">
        <f>VLOOKUP($D673,metadata!$B$2:$Z$451,21,FALSE)</f>
        <v/>
      </c>
      <c r="Y673">
        <f>VLOOKUP($D673,metadata!$B$2:$Z$451,22,FALSE)</f>
        <v>14</v>
      </c>
      <c r="Z673" t="str">
        <f>VLOOKUP($D673,metadata!$B$2:$Z$451,23,FALSE)</f>
        <v/>
      </c>
      <c r="AA673" t="str">
        <f>VLOOKUP($D673,metadata!$B$2:$Z$451,24,FALSE)</f>
        <v>macroptery</v>
      </c>
      <c r="AB673" t="str">
        <f>VLOOKUP($D673,metadata!$B$2:$Z$451,25,FALSE)</f>
        <v/>
      </c>
      <c r="AC673">
        <v>13.9940298507462</v>
      </c>
      <c r="AD673">
        <v>6.8493150684931496</v>
      </c>
      <c r="AF673" t="str">
        <f t="shared" si="21"/>
        <v>NA</v>
      </c>
    </row>
    <row r="674" spans="3:32" x14ac:dyDescent="0.3">
      <c r="C674">
        <v>673</v>
      </c>
      <c r="D674" s="4" t="str">
        <f t="shared" si="20"/>
        <v>14-LN</v>
      </c>
      <c r="E674" t="str">
        <f>VLOOKUP($D674,metadata!$B$2:$S$451,2,FALSE)</f>
        <v>Zeng, Y; Zhu, DH</v>
      </c>
      <c r="F674" t="str">
        <f>VLOOKUP($D674,metadata!$B$2:$S$451,3,FALSE)</f>
        <v>Geographical Variation in Body Size, Development Time, and Wing Dimorphism in the Cricket Velarifictorus micado (Orthoptera: Gryllidae)</v>
      </c>
      <c r="G674" t="str">
        <f>VLOOKUP($D674,metadata!$B$2:$S$451,4,FALSE)</f>
        <v>10.1603/AN14040</v>
      </c>
      <c r="H674" t="str">
        <f>VLOOKUP($D674,metadata!$B$2:$S$451,5,FALSE)</f>
        <v>y-askcoordinates</v>
      </c>
      <c r="I674" t="str">
        <f>VLOOKUP($D674,metadata!$B$2:$S$451,6,FALSE)</f>
        <v>a</v>
      </c>
      <c r="J674" t="str">
        <f>VLOOKUP($D674,metadata!$B$2:$S$451,7,FALSE)</f>
        <v>i</v>
      </c>
      <c r="K674">
        <f>VLOOKUP($D674,metadata!$B$2:$S$451,8,FALSE)</f>
        <v>5</v>
      </c>
      <c r="L674">
        <f>VLOOKUP($D674,metadata!$B$2:$S$451,9,FALSE)</f>
        <v>4</v>
      </c>
      <c r="M674" t="str">
        <f>VLOOKUP($D674,metadata!$B$2:$S$451,10,FALSE)</f>
        <v>n</v>
      </c>
      <c r="N674" t="str">
        <f>VLOOKUP($D674,metadata!$B$2:$S$451,11,FALSE)</f>
        <v>Velarifictorus micado</v>
      </c>
      <c r="O674" t="str">
        <f>VLOOKUP($D674,metadata!$B$2:$S$451,12,FALSE)</f>
        <v>orthoptera</v>
      </c>
      <c r="P674" t="str">
        <f>VLOOKUP($D674,metadata!$B$2:$S$451,13,FALSE)</f>
        <v>LN</v>
      </c>
      <c r="Q674" t="str">
        <f>VLOOKUP($D674,metadata!$B$2:$S$451,14,FALSE)</f>
        <v/>
      </c>
      <c r="R674" t="str">
        <f>VLOOKUP($D674,metadata!$B$2:$S$451,15,FALSE)</f>
        <v/>
      </c>
      <c r="S674" t="str">
        <f>VLOOKUP($D674,metadata!$B$2:$S$451,16,FALSE)</f>
        <v/>
      </c>
      <c r="T674" t="str">
        <f>VLOOKUP($D674,metadata!$B$2:$S$451,17,FALSE)</f>
        <v/>
      </c>
      <c r="U674" t="str">
        <f>VLOOKUP($D674,metadata!$B$2:$S$451,18,FALSE)</f>
        <v/>
      </c>
      <c r="V674">
        <f>VLOOKUP($D674,metadata!$B$2:$Z$451,19,FALSE)</f>
        <v>85.5</v>
      </c>
      <c r="W674" t="str">
        <f>VLOOKUP($D674,metadata!$B$2:$Z$451,20,FALSE)</f>
        <v>global average</v>
      </c>
      <c r="X674" t="str">
        <f>VLOOKUP($D674,metadata!$B$2:$Z$451,21,FALSE)</f>
        <v/>
      </c>
      <c r="Y674">
        <f>VLOOKUP($D674,metadata!$B$2:$Z$451,22,FALSE)</f>
        <v>14</v>
      </c>
      <c r="Z674" t="str">
        <f>VLOOKUP($D674,metadata!$B$2:$Z$451,23,FALSE)</f>
        <v/>
      </c>
      <c r="AA674" t="str">
        <f>VLOOKUP($D674,metadata!$B$2:$Z$451,24,FALSE)</f>
        <v>macroptery</v>
      </c>
      <c r="AB674" t="str">
        <f>VLOOKUP($D674,metadata!$B$2:$Z$451,25,FALSE)</f>
        <v/>
      </c>
      <c r="AC674">
        <v>16.0179104477611</v>
      </c>
      <c r="AD674">
        <v>34.246575342465697</v>
      </c>
      <c r="AF674" t="str">
        <f t="shared" si="21"/>
        <v>NA</v>
      </c>
    </row>
    <row r="675" spans="3:32" x14ac:dyDescent="0.3">
      <c r="C675">
        <v>674</v>
      </c>
      <c r="D675" s="4" t="str">
        <f t="shared" si="20"/>
        <v>14-JL</v>
      </c>
      <c r="E675" t="str">
        <f>VLOOKUP($D675,metadata!$B$2:$S$451,2,FALSE)</f>
        <v>Zeng, Y; Zhu, DH</v>
      </c>
      <c r="F675" t="str">
        <f>VLOOKUP($D675,metadata!$B$2:$S$451,3,FALSE)</f>
        <v>Geographical Variation in Body Size, Development Time, and Wing Dimorphism in the Cricket Velarifictorus micado (Orthoptera: Gryllidae)</v>
      </c>
      <c r="G675" t="str">
        <f>VLOOKUP($D675,metadata!$B$2:$S$451,4,FALSE)</f>
        <v>10.1603/AN14040</v>
      </c>
      <c r="H675" t="str">
        <f>VLOOKUP($D675,metadata!$B$2:$S$451,5,FALSE)</f>
        <v>y-askcoordinates</v>
      </c>
      <c r="I675" t="str">
        <f>VLOOKUP($D675,metadata!$B$2:$S$451,6,FALSE)</f>
        <v>a</v>
      </c>
      <c r="J675" t="str">
        <f>VLOOKUP($D675,metadata!$B$2:$S$451,7,FALSE)</f>
        <v>i</v>
      </c>
      <c r="K675">
        <f>VLOOKUP($D675,metadata!$B$2:$S$451,8,FALSE)</f>
        <v>5</v>
      </c>
      <c r="L675">
        <f>VLOOKUP($D675,metadata!$B$2:$S$451,9,FALSE)</f>
        <v>4</v>
      </c>
      <c r="M675" t="str">
        <f>VLOOKUP($D675,metadata!$B$2:$S$451,10,FALSE)</f>
        <v>n</v>
      </c>
      <c r="N675" t="str">
        <f>VLOOKUP($D675,metadata!$B$2:$S$451,11,FALSE)</f>
        <v>Velarifictorus micado</v>
      </c>
      <c r="O675" t="str">
        <f>VLOOKUP($D675,metadata!$B$2:$S$451,12,FALSE)</f>
        <v>orthoptera</v>
      </c>
      <c r="P675" t="str">
        <f>VLOOKUP($D675,metadata!$B$2:$S$451,13,FALSE)</f>
        <v>JL</v>
      </c>
      <c r="Q675" t="str">
        <f>VLOOKUP($D675,metadata!$B$2:$S$451,14,FALSE)</f>
        <v>"43°88' "</v>
      </c>
      <c r="R675" t="str">
        <f>VLOOKUP($D675,metadata!$B$2:$S$451,15,FALSE)</f>
        <v/>
      </c>
      <c r="S675" t="str">
        <f>VLOOKUP($D675,metadata!$B$2:$S$451,16,FALSE)</f>
        <v/>
      </c>
      <c r="T675" t="str">
        <f>VLOOKUP($D675,metadata!$B$2:$S$451,17,FALSE)</f>
        <v/>
      </c>
      <c r="U675" t="str">
        <f>VLOOKUP($D675,metadata!$B$2:$S$451,18,FALSE)</f>
        <v/>
      </c>
      <c r="V675">
        <f>VLOOKUP($D675,metadata!$B$2:$Z$451,19,FALSE)</f>
        <v>85.5</v>
      </c>
      <c r="W675" t="str">
        <f>VLOOKUP($D675,metadata!$B$2:$Z$451,20,FALSE)</f>
        <v>global average</v>
      </c>
      <c r="X675" t="str">
        <f>VLOOKUP($D675,metadata!$B$2:$Z$451,21,FALSE)</f>
        <v/>
      </c>
      <c r="Y675">
        <f>VLOOKUP($D675,metadata!$B$2:$Z$451,22,FALSE)</f>
        <v>14</v>
      </c>
      <c r="Z675" t="str">
        <f>VLOOKUP($D675,metadata!$B$2:$Z$451,23,FALSE)</f>
        <v/>
      </c>
      <c r="AA675" t="str">
        <f>VLOOKUP($D675,metadata!$B$2:$Z$451,24,FALSE)</f>
        <v>macroptery</v>
      </c>
      <c r="AB675" t="str">
        <f>VLOOKUP($D675,metadata!$B$2:$Z$451,25,FALSE)</f>
        <v/>
      </c>
      <c r="AC675">
        <v>10.0179104477611</v>
      </c>
      <c r="AD675">
        <v>7.1917808219178001</v>
      </c>
      <c r="AF675" t="str">
        <f t="shared" si="21"/>
        <v>NA</v>
      </c>
    </row>
    <row r="676" spans="3:32" x14ac:dyDescent="0.3">
      <c r="C676">
        <v>675</v>
      </c>
      <c r="D676" s="4" t="str">
        <f t="shared" si="20"/>
        <v>14-JL</v>
      </c>
      <c r="E676" t="str">
        <f>VLOOKUP($D676,metadata!$B$2:$S$451,2,FALSE)</f>
        <v>Zeng, Y; Zhu, DH</v>
      </c>
      <c r="F676" t="str">
        <f>VLOOKUP($D676,metadata!$B$2:$S$451,3,FALSE)</f>
        <v>Geographical Variation in Body Size, Development Time, and Wing Dimorphism in the Cricket Velarifictorus micado (Orthoptera: Gryllidae)</v>
      </c>
      <c r="G676" t="str">
        <f>VLOOKUP($D676,metadata!$B$2:$S$451,4,FALSE)</f>
        <v>10.1603/AN14040</v>
      </c>
      <c r="H676" t="str">
        <f>VLOOKUP($D676,metadata!$B$2:$S$451,5,FALSE)</f>
        <v>y-askcoordinates</v>
      </c>
      <c r="I676" t="str">
        <f>VLOOKUP($D676,metadata!$B$2:$S$451,6,FALSE)</f>
        <v>a</v>
      </c>
      <c r="J676" t="str">
        <f>VLOOKUP($D676,metadata!$B$2:$S$451,7,FALSE)</f>
        <v>i</v>
      </c>
      <c r="K676">
        <f>VLOOKUP($D676,metadata!$B$2:$S$451,8,FALSE)</f>
        <v>5</v>
      </c>
      <c r="L676">
        <f>VLOOKUP($D676,metadata!$B$2:$S$451,9,FALSE)</f>
        <v>4</v>
      </c>
      <c r="M676" t="str">
        <f>VLOOKUP($D676,metadata!$B$2:$S$451,10,FALSE)</f>
        <v>n</v>
      </c>
      <c r="N676" t="str">
        <f>VLOOKUP($D676,metadata!$B$2:$S$451,11,FALSE)</f>
        <v>Velarifictorus micado</v>
      </c>
      <c r="O676" t="str">
        <f>VLOOKUP($D676,metadata!$B$2:$S$451,12,FALSE)</f>
        <v>orthoptera</v>
      </c>
      <c r="P676" t="str">
        <f>VLOOKUP($D676,metadata!$B$2:$S$451,13,FALSE)</f>
        <v>JL</v>
      </c>
      <c r="Q676" t="str">
        <f>VLOOKUP($D676,metadata!$B$2:$S$451,14,FALSE)</f>
        <v>"43°88' "</v>
      </c>
      <c r="R676" t="str">
        <f>VLOOKUP($D676,metadata!$B$2:$S$451,15,FALSE)</f>
        <v/>
      </c>
      <c r="S676" t="str">
        <f>VLOOKUP($D676,metadata!$B$2:$S$451,16,FALSE)</f>
        <v/>
      </c>
      <c r="T676" t="str">
        <f>VLOOKUP($D676,metadata!$B$2:$S$451,17,FALSE)</f>
        <v/>
      </c>
      <c r="U676" t="str">
        <f>VLOOKUP($D676,metadata!$B$2:$S$451,18,FALSE)</f>
        <v/>
      </c>
      <c r="V676">
        <f>VLOOKUP($D676,metadata!$B$2:$Z$451,19,FALSE)</f>
        <v>85.5</v>
      </c>
      <c r="W676" t="str">
        <f>VLOOKUP($D676,metadata!$B$2:$Z$451,20,FALSE)</f>
        <v>global average</v>
      </c>
      <c r="X676" t="str">
        <f>VLOOKUP($D676,metadata!$B$2:$Z$451,21,FALSE)</f>
        <v/>
      </c>
      <c r="Y676">
        <f>VLOOKUP($D676,metadata!$B$2:$Z$451,22,FALSE)</f>
        <v>14</v>
      </c>
      <c r="Z676" t="str">
        <f>VLOOKUP($D676,metadata!$B$2:$Z$451,23,FALSE)</f>
        <v/>
      </c>
      <c r="AA676" t="str">
        <f>VLOOKUP($D676,metadata!$B$2:$Z$451,24,FALSE)</f>
        <v>macroptery</v>
      </c>
      <c r="AB676" t="str">
        <f>VLOOKUP($D676,metadata!$B$2:$Z$451,25,FALSE)</f>
        <v/>
      </c>
      <c r="AC676">
        <v>12.005970149253701</v>
      </c>
      <c r="AD676">
        <v>4.45205479452056</v>
      </c>
      <c r="AF676" t="str">
        <f t="shared" si="21"/>
        <v>NA</v>
      </c>
    </row>
    <row r="677" spans="3:32" x14ac:dyDescent="0.3">
      <c r="C677">
        <v>676</v>
      </c>
      <c r="D677" s="4" t="str">
        <f t="shared" si="20"/>
        <v>14-JL</v>
      </c>
      <c r="E677" t="str">
        <f>VLOOKUP($D677,metadata!$B$2:$S$451,2,FALSE)</f>
        <v>Zeng, Y; Zhu, DH</v>
      </c>
      <c r="F677" t="str">
        <f>VLOOKUP($D677,metadata!$B$2:$S$451,3,FALSE)</f>
        <v>Geographical Variation in Body Size, Development Time, and Wing Dimorphism in the Cricket Velarifictorus micado (Orthoptera: Gryllidae)</v>
      </c>
      <c r="G677" t="str">
        <f>VLOOKUP($D677,metadata!$B$2:$S$451,4,FALSE)</f>
        <v>10.1603/AN14040</v>
      </c>
      <c r="H677" t="str">
        <f>VLOOKUP($D677,metadata!$B$2:$S$451,5,FALSE)</f>
        <v>y-askcoordinates</v>
      </c>
      <c r="I677" t="str">
        <f>VLOOKUP($D677,metadata!$B$2:$S$451,6,FALSE)</f>
        <v>a</v>
      </c>
      <c r="J677" t="str">
        <f>VLOOKUP($D677,metadata!$B$2:$S$451,7,FALSE)</f>
        <v>i</v>
      </c>
      <c r="K677">
        <f>VLOOKUP($D677,metadata!$B$2:$S$451,8,FALSE)</f>
        <v>5</v>
      </c>
      <c r="L677">
        <f>VLOOKUP($D677,metadata!$B$2:$S$451,9,FALSE)</f>
        <v>4</v>
      </c>
      <c r="M677" t="str">
        <f>VLOOKUP($D677,metadata!$B$2:$S$451,10,FALSE)</f>
        <v>n</v>
      </c>
      <c r="N677" t="str">
        <f>VLOOKUP($D677,metadata!$B$2:$S$451,11,FALSE)</f>
        <v>Velarifictorus micado</v>
      </c>
      <c r="O677" t="str">
        <f>VLOOKUP($D677,metadata!$B$2:$S$451,12,FALSE)</f>
        <v>orthoptera</v>
      </c>
      <c r="P677" t="str">
        <f>VLOOKUP($D677,metadata!$B$2:$S$451,13,FALSE)</f>
        <v>JL</v>
      </c>
      <c r="Q677" t="str">
        <f>VLOOKUP($D677,metadata!$B$2:$S$451,14,FALSE)</f>
        <v>"43°88' "</v>
      </c>
      <c r="R677" t="str">
        <f>VLOOKUP($D677,metadata!$B$2:$S$451,15,FALSE)</f>
        <v/>
      </c>
      <c r="S677" t="str">
        <f>VLOOKUP($D677,metadata!$B$2:$S$451,16,FALSE)</f>
        <v/>
      </c>
      <c r="T677" t="str">
        <f>VLOOKUP($D677,metadata!$B$2:$S$451,17,FALSE)</f>
        <v/>
      </c>
      <c r="U677" t="str">
        <f>VLOOKUP($D677,metadata!$B$2:$S$451,18,FALSE)</f>
        <v/>
      </c>
      <c r="V677">
        <f>VLOOKUP($D677,metadata!$B$2:$Z$451,19,FALSE)</f>
        <v>85.5</v>
      </c>
      <c r="W677" t="str">
        <f>VLOOKUP($D677,metadata!$B$2:$Z$451,20,FALSE)</f>
        <v>global average</v>
      </c>
      <c r="X677" t="str">
        <f>VLOOKUP($D677,metadata!$B$2:$Z$451,21,FALSE)</f>
        <v/>
      </c>
      <c r="Y677">
        <f>VLOOKUP($D677,metadata!$B$2:$Z$451,22,FALSE)</f>
        <v>14</v>
      </c>
      <c r="Z677" t="str">
        <f>VLOOKUP($D677,metadata!$B$2:$Z$451,23,FALSE)</f>
        <v/>
      </c>
      <c r="AA677" t="str">
        <f>VLOOKUP($D677,metadata!$B$2:$Z$451,24,FALSE)</f>
        <v>macroptery</v>
      </c>
      <c r="AB677" t="str">
        <f>VLOOKUP($D677,metadata!$B$2:$Z$451,25,FALSE)</f>
        <v/>
      </c>
      <c r="AC677">
        <v>14.011940298507399</v>
      </c>
      <c r="AD677">
        <v>10.958904109589</v>
      </c>
      <c r="AF677" t="str">
        <f t="shared" si="21"/>
        <v>NA</v>
      </c>
    </row>
    <row r="678" spans="3:32" x14ac:dyDescent="0.3">
      <c r="C678">
        <v>677</v>
      </c>
      <c r="D678" s="4" t="str">
        <f t="shared" si="20"/>
        <v>14-JL</v>
      </c>
      <c r="E678" t="str">
        <f>VLOOKUP($D678,metadata!$B$2:$S$451,2,FALSE)</f>
        <v>Zeng, Y; Zhu, DH</v>
      </c>
      <c r="F678" t="str">
        <f>VLOOKUP($D678,metadata!$B$2:$S$451,3,FALSE)</f>
        <v>Geographical Variation in Body Size, Development Time, and Wing Dimorphism in the Cricket Velarifictorus micado (Orthoptera: Gryllidae)</v>
      </c>
      <c r="G678" t="str">
        <f>VLOOKUP($D678,metadata!$B$2:$S$451,4,FALSE)</f>
        <v>10.1603/AN14040</v>
      </c>
      <c r="H678" t="str">
        <f>VLOOKUP($D678,metadata!$B$2:$S$451,5,FALSE)</f>
        <v>y-askcoordinates</v>
      </c>
      <c r="I678" t="str">
        <f>VLOOKUP($D678,metadata!$B$2:$S$451,6,FALSE)</f>
        <v>a</v>
      </c>
      <c r="J678" t="str">
        <f>VLOOKUP($D678,metadata!$B$2:$S$451,7,FALSE)</f>
        <v>i</v>
      </c>
      <c r="K678">
        <f>VLOOKUP($D678,metadata!$B$2:$S$451,8,FALSE)</f>
        <v>5</v>
      </c>
      <c r="L678">
        <f>VLOOKUP($D678,metadata!$B$2:$S$451,9,FALSE)</f>
        <v>4</v>
      </c>
      <c r="M678" t="str">
        <f>VLOOKUP($D678,metadata!$B$2:$S$451,10,FALSE)</f>
        <v>n</v>
      </c>
      <c r="N678" t="str">
        <f>VLOOKUP($D678,metadata!$B$2:$S$451,11,FALSE)</f>
        <v>Velarifictorus micado</v>
      </c>
      <c r="O678" t="str">
        <f>VLOOKUP($D678,metadata!$B$2:$S$451,12,FALSE)</f>
        <v>orthoptera</v>
      </c>
      <c r="P678" t="str">
        <f>VLOOKUP($D678,metadata!$B$2:$S$451,13,FALSE)</f>
        <v>JL</v>
      </c>
      <c r="Q678" t="str">
        <f>VLOOKUP($D678,metadata!$B$2:$S$451,14,FALSE)</f>
        <v>"43°88' "</v>
      </c>
      <c r="R678" t="str">
        <f>VLOOKUP($D678,metadata!$B$2:$S$451,15,FALSE)</f>
        <v/>
      </c>
      <c r="S678" t="str">
        <f>VLOOKUP($D678,metadata!$B$2:$S$451,16,FALSE)</f>
        <v/>
      </c>
      <c r="T678" t="str">
        <f>VLOOKUP($D678,metadata!$B$2:$S$451,17,FALSE)</f>
        <v/>
      </c>
      <c r="U678" t="str">
        <f>VLOOKUP($D678,metadata!$B$2:$S$451,18,FALSE)</f>
        <v/>
      </c>
      <c r="V678">
        <f>VLOOKUP($D678,metadata!$B$2:$Z$451,19,FALSE)</f>
        <v>85.5</v>
      </c>
      <c r="W678" t="str">
        <f>VLOOKUP($D678,metadata!$B$2:$Z$451,20,FALSE)</f>
        <v>global average</v>
      </c>
      <c r="X678" t="str">
        <f>VLOOKUP($D678,metadata!$B$2:$Z$451,21,FALSE)</f>
        <v/>
      </c>
      <c r="Y678">
        <f>VLOOKUP($D678,metadata!$B$2:$Z$451,22,FALSE)</f>
        <v>14</v>
      </c>
      <c r="Z678" t="str">
        <f>VLOOKUP($D678,metadata!$B$2:$Z$451,23,FALSE)</f>
        <v/>
      </c>
      <c r="AA678" t="str">
        <f>VLOOKUP($D678,metadata!$B$2:$Z$451,24,FALSE)</f>
        <v>macroptery</v>
      </c>
      <c r="AB678" t="str">
        <f>VLOOKUP($D678,metadata!$B$2:$Z$451,25,FALSE)</f>
        <v/>
      </c>
      <c r="AC678">
        <v>16</v>
      </c>
      <c r="AD678">
        <v>30.821917808219101</v>
      </c>
      <c r="AF678" t="str">
        <f t="shared" si="21"/>
        <v>NA</v>
      </c>
    </row>
    <row r="679" spans="3:32" x14ac:dyDescent="0.3">
      <c r="C679">
        <v>678</v>
      </c>
      <c r="D679" s="4" t="str">
        <f t="shared" si="20"/>
        <v>15-HN</v>
      </c>
      <c r="E679" t="str">
        <f>VLOOKUP($D679,metadata!$B$2:$S$451,2,FALSE)</f>
        <v>Hou, YY; Xu, LZ; Wu, Y; Wang, P; Shi, JJ; Zhai, BP</v>
      </c>
      <c r="F679" t="str">
        <f>VLOOKUP($D679,metadata!$B$2:$S$451,3,FALSE)</f>
        <v>Geographic Variation of Diapause and Sensitive Stages of Photoperiodic Response in Laodelphax striatellus Fallen (Hemiptera: Delphacidae)</v>
      </c>
      <c r="G679" t="str">
        <f>VLOOKUP($D679,metadata!$B$2:$S$451,4,FALSE)</f>
        <v>10.1093/jisesa/iev161</v>
      </c>
      <c r="H679" t="str">
        <f>VLOOKUP($D679,metadata!$B$2:$S$451,5,FALSE)</f>
        <v>y</v>
      </c>
      <c r="I679" t="str">
        <f>VLOOKUP($D679,metadata!$B$2:$S$451,6,FALSE)</f>
        <v>a</v>
      </c>
      <c r="J679" t="str">
        <f>VLOOKUP($D679,metadata!$B$2:$S$451,7,FALSE)</f>
        <v>i</v>
      </c>
      <c r="K679">
        <f>VLOOKUP($D679,metadata!$B$2:$S$451,8,FALSE)</f>
        <v>3</v>
      </c>
      <c r="L679">
        <f>VLOOKUP($D679,metadata!$B$2:$S$451,9,FALSE)</f>
        <v>4</v>
      </c>
      <c r="M679" t="str">
        <f>VLOOKUP($D679,metadata!$B$2:$S$451,10,FALSE)</f>
        <v/>
      </c>
      <c r="N679" t="str">
        <f>VLOOKUP($D679,metadata!$B$2:$S$451,11,FALSE)</f>
        <v>Laodelphax striatellus</v>
      </c>
      <c r="O679" t="str">
        <f>VLOOKUP($D679,metadata!$B$2:$S$451,12,FALSE)</f>
        <v>hemiptera</v>
      </c>
      <c r="P679" t="str">
        <f>VLOOKUP($D679,metadata!$B$2:$S$451,13,FALSE)</f>
        <v>HN</v>
      </c>
      <c r="Q679">
        <f>VLOOKUP($D679,metadata!$B$2:$S$451,14,FALSE)</f>
        <v>21.02</v>
      </c>
      <c r="R679">
        <f>VLOOKUP($D679,metadata!$B$2:$S$451,15,FALSE)</f>
        <v>105.85</v>
      </c>
      <c r="S679">
        <f>VLOOKUP($D679,metadata!$B$2:$S$451,16,FALSE)</f>
        <v>0.01</v>
      </c>
      <c r="T679">
        <f>VLOOKUP($D679,metadata!$B$2:$S$451,17,FALSE)</f>
        <v>10</v>
      </c>
      <c r="U679" t="str">
        <f>VLOOKUP($D679,metadata!$B$2:$S$451,18,FALSE)</f>
        <v/>
      </c>
      <c r="V679">
        <f>VLOOKUP($D679,metadata!$B$2:$Z$451,19,FALSE)</f>
        <v>244.5</v>
      </c>
      <c r="W679" t="str">
        <f>VLOOKUP($D679,metadata!$B$2:$Z$451,20,FALSE)</f>
        <v>global average</v>
      </c>
      <c r="X679" t="str">
        <f>VLOOKUP($D679,metadata!$B$2:$Z$451,21,FALSE)</f>
        <v/>
      </c>
      <c r="Y679">
        <f>VLOOKUP($D679,metadata!$B$2:$Z$451,22,FALSE)</f>
        <v>15</v>
      </c>
      <c r="Z679" t="str">
        <f>VLOOKUP($D679,metadata!$B$2:$Z$451,23,FALSE)</f>
        <v/>
      </c>
      <c r="AA679" t="str">
        <f>VLOOKUP($D679,metadata!$B$2:$Z$451,24,FALSE)</f>
        <v>nymph</v>
      </c>
      <c r="AB679" t="str">
        <f>VLOOKUP($D679,metadata!$B$2:$Z$451,25,FALSE)</f>
        <v/>
      </c>
      <c r="AC679">
        <v>8.7953667953667907</v>
      </c>
      <c r="AD679">
        <v>42.104221398495604</v>
      </c>
      <c r="AF679" t="str">
        <f t="shared" si="21"/>
        <v>NA</v>
      </c>
    </row>
    <row r="680" spans="3:32" x14ac:dyDescent="0.3">
      <c r="C680">
        <v>679</v>
      </c>
      <c r="D680" s="4" t="str">
        <f t="shared" si="20"/>
        <v>15-HN</v>
      </c>
      <c r="E680" t="str">
        <f>VLOOKUP($D680,metadata!$B$2:$S$451,2,FALSE)</f>
        <v>Hou, YY; Xu, LZ; Wu, Y; Wang, P; Shi, JJ; Zhai, BP</v>
      </c>
      <c r="F680" t="str">
        <f>VLOOKUP($D680,metadata!$B$2:$S$451,3,FALSE)</f>
        <v>Geographic Variation of Diapause and Sensitive Stages of Photoperiodic Response in Laodelphax striatellus Fallen (Hemiptera: Delphacidae)</v>
      </c>
      <c r="G680" t="str">
        <f>VLOOKUP($D680,metadata!$B$2:$S$451,4,FALSE)</f>
        <v>10.1093/jisesa/iev161</v>
      </c>
      <c r="H680" t="str">
        <f>VLOOKUP($D680,metadata!$B$2:$S$451,5,FALSE)</f>
        <v>y</v>
      </c>
      <c r="I680" t="str">
        <f>VLOOKUP($D680,metadata!$B$2:$S$451,6,FALSE)</f>
        <v>a</v>
      </c>
      <c r="J680" t="str">
        <f>VLOOKUP($D680,metadata!$B$2:$S$451,7,FALSE)</f>
        <v>i</v>
      </c>
      <c r="K680">
        <f>VLOOKUP($D680,metadata!$B$2:$S$451,8,FALSE)</f>
        <v>3</v>
      </c>
      <c r="L680">
        <f>VLOOKUP($D680,metadata!$B$2:$S$451,9,FALSE)</f>
        <v>4</v>
      </c>
      <c r="M680" t="str">
        <f>VLOOKUP($D680,metadata!$B$2:$S$451,10,FALSE)</f>
        <v/>
      </c>
      <c r="N680" t="str">
        <f>VLOOKUP($D680,metadata!$B$2:$S$451,11,FALSE)</f>
        <v>Laodelphax striatellus</v>
      </c>
      <c r="O680" t="str">
        <f>VLOOKUP($D680,metadata!$B$2:$S$451,12,FALSE)</f>
        <v>hemiptera</v>
      </c>
      <c r="P680" t="str">
        <f>VLOOKUP($D680,metadata!$B$2:$S$451,13,FALSE)</f>
        <v>HN</v>
      </c>
      <c r="Q680">
        <f>VLOOKUP($D680,metadata!$B$2:$S$451,14,FALSE)</f>
        <v>21.02</v>
      </c>
      <c r="R680">
        <f>VLOOKUP($D680,metadata!$B$2:$S$451,15,FALSE)</f>
        <v>105.85</v>
      </c>
      <c r="S680">
        <f>VLOOKUP($D680,metadata!$B$2:$S$451,16,FALSE)</f>
        <v>0.01</v>
      </c>
      <c r="T680">
        <f>VLOOKUP($D680,metadata!$B$2:$S$451,17,FALSE)</f>
        <v>10</v>
      </c>
      <c r="U680" t="str">
        <f>VLOOKUP($D680,metadata!$B$2:$S$451,18,FALSE)</f>
        <v/>
      </c>
      <c r="V680">
        <f>VLOOKUP($D680,metadata!$B$2:$Z$451,19,FALSE)</f>
        <v>244.5</v>
      </c>
      <c r="W680" t="str">
        <f>VLOOKUP($D680,metadata!$B$2:$Z$451,20,FALSE)</f>
        <v>global average</v>
      </c>
      <c r="X680" t="str">
        <f>VLOOKUP($D680,metadata!$B$2:$Z$451,21,FALSE)</f>
        <v/>
      </c>
      <c r="Y680">
        <f>VLOOKUP($D680,metadata!$B$2:$Z$451,22,FALSE)</f>
        <v>15</v>
      </c>
      <c r="Z680" t="str">
        <f>VLOOKUP($D680,metadata!$B$2:$Z$451,23,FALSE)</f>
        <v/>
      </c>
      <c r="AA680" t="str">
        <f>VLOOKUP($D680,metadata!$B$2:$Z$451,24,FALSE)</f>
        <v>nymph</v>
      </c>
      <c r="AB680" t="str">
        <f>VLOOKUP($D680,metadata!$B$2:$Z$451,25,FALSE)</f>
        <v/>
      </c>
      <c r="AC680">
        <v>11.2393822393822</v>
      </c>
      <c r="AD680">
        <v>24.473417682472199</v>
      </c>
      <c r="AF680" t="str">
        <f t="shared" si="21"/>
        <v>NA</v>
      </c>
    </row>
    <row r="681" spans="3:32" x14ac:dyDescent="0.3">
      <c r="C681">
        <v>680</v>
      </c>
      <c r="D681" s="4" t="str">
        <f t="shared" si="20"/>
        <v>15-HN</v>
      </c>
      <c r="E681" t="str">
        <f>VLOOKUP($D681,metadata!$B$2:$S$451,2,FALSE)</f>
        <v>Hou, YY; Xu, LZ; Wu, Y; Wang, P; Shi, JJ; Zhai, BP</v>
      </c>
      <c r="F681" t="str">
        <f>VLOOKUP($D681,metadata!$B$2:$S$451,3,FALSE)</f>
        <v>Geographic Variation of Diapause and Sensitive Stages of Photoperiodic Response in Laodelphax striatellus Fallen (Hemiptera: Delphacidae)</v>
      </c>
      <c r="G681" t="str">
        <f>VLOOKUP($D681,metadata!$B$2:$S$451,4,FALSE)</f>
        <v>10.1093/jisesa/iev161</v>
      </c>
      <c r="H681" t="str">
        <f>VLOOKUP($D681,metadata!$B$2:$S$451,5,FALSE)</f>
        <v>y</v>
      </c>
      <c r="I681" t="str">
        <f>VLOOKUP($D681,metadata!$B$2:$S$451,6,FALSE)</f>
        <v>a</v>
      </c>
      <c r="J681" t="str">
        <f>VLOOKUP($D681,metadata!$B$2:$S$451,7,FALSE)</f>
        <v>i</v>
      </c>
      <c r="K681">
        <f>VLOOKUP($D681,metadata!$B$2:$S$451,8,FALSE)</f>
        <v>3</v>
      </c>
      <c r="L681">
        <f>VLOOKUP($D681,metadata!$B$2:$S$451,9,FALSE)</f>
        <v>4</v>
      </c>
      <c r="M681" t="str">
        <f>VLOOKUP($D681,metadata!$B$2:$S$451,10,FALSE)</f>
        <v/>
      </c>
      <c r="N681" t="str">
        <f>VLOOKUP($D681,metadata!$B$2:$S$451,11,FALSE)</f>
        <v>Laodelphax striatellus</v>
      </c>
      <c r="O681" t="str">
        <f>VLOOKUP($D681,metadata!$B$2:$S$451,12,FALSE)</f>
        <v>hemiptera</v>
      </c>
      <c r="P681" t="str">
        <f>VLOOKUP($D681,metadata!$B$2:$S$451,13,FALSE)</f>
        <v>HN</v>
      </c>
      <c r="Q681">
        <f>VLOOKUP($D681,metadata!$B$2:$S$451,14,FALSE)</f>
        <v>21.02</v>
      </c>
      <c r="R681">
        <f>VLOOKUP($D681,metadata!$B$2:$S$451,15,FALSE)</f>
        <v>105.85</v>
      </c>
      <c r="S681">
        <f>VLOOKUP($D681,metadata!$B$2:$S$451,16,FALSE)</f>
        <v>0.01</v>
      </c>
      <c r="T681">
        <f>VLOOKUP($D681,metadata!$B$2:$S$451,17,FALSE)</f>
        <v>10</v>
      </c>
      <c r="U681" t="str">
        <f>VLOOKUP($D681,metadata!$B$2:$S$451,18,FALSE)</f>
        <v/>
      </c>
      <c r="V681">
        <f>VLOOKUP($D681,metadata!$B$2:$Z$451,19,FALSE)</f>
        <v>244.5</v>
      </c>
      <c r="W681" t="str">
        <f>VLOOKUP($D681,metadata!$B$2:$Z$451,20,FALSE)</f>
        <v>global average</v>
      </c>
      <c r="X681" t="str">
        <f>VLOOKUP($D681,metadata!$B$2:$Z$451,21,FALSE)</f>
        <v/>
      </c>
      <c r="Y681">
        <f>VLOOKUP($D681,metadata!$B$2:$Z$451,22,FALSE)</f>
        <v>15</v>
      </c>
      <c r="Z681" t="str">
        <f>VLOOKUP($D681,metadata!$B$2:$Z$451,23,FALSE)</f>
        <v/>
      </c>
      <c r="AA681" t="str">
        <f>VLOOKUP($D681,metadata!$B$2:$Z$451,24,FALSE)</f>
        <v>nymph</v>
      </c>
      <c r="AB681" t="str">
        <f>VLOOKUP($D681,metadata!$B$2:$Z$451,25,FALSE)</f>
        <v/>
      </c>
      <c r="AC681">
        <v>13.625482625482601</v>
      </c>
      <c r="AD681">
        <v>0.58557701700176701</v>
      </c>
      <c r="AF681" t="str">
        <f t="shared" si="21"/>
        <v>NA</v>
      </c>
    </row>
    <row r="682" spans="3:32" x14ac:dyDescent="0.3">
      <c r="C682">
        <v>681</v>
      </c>
      <c r="D682" s="4" t="str">
        <f t="shared" si="20"/>
        <v>15-HN</v>
      </c>
      <c r="E682" t="str">
        <f>VLOOKUP($D682,metadata!$B$2:$S$451,2,FALSE)</f>
        <v>Hou, YY; Xu, LZ; Wu, Y; Wang, P; Shi, JJ; Zhai, BP</v>
      </c>
      <c r="F682" t="str">
        <f>VLOOKUP($D682,metadata!$B$2:$S$451,3,FALSE)</f>
        <v>Geographic Variation of Diapause and Sensitive Stages of Photoperiodic Response in Laodelphax striatellus Fallen (Hemiptera: Delphacidae)</v>
      </c>
      <c r="G682" t="str">
        <f>VLOOKUP($D682,metadata!$B$2:$S$451,4,FALSE)</f>
        <v>10.1093/jisesa/iev161</v>
      </c>
      <c r="H682" t="str">
        <f>VLOOKUP($D682,metadata!$B$2:$S$451,5,FALSE)</f>
        <v>y</v>
      </c>
      <c r="I682" t="str">
        <f>VLOOKUP($D682,metadata!$B$2:$S$451,6,FALSE)</f>
        <v>a</v>
      </c>
      <c r="J682" t="str">
        <f>VLOOKUP($D682,metadata!$B$2:$S$451,7,FALSE)</f>
        <v>i</v>
      </c>
      <c r="K682">
        <f>VLOOKUP($D682,metadata!$B$2:$S$451,8,FALSE)</f>
        <v>3</v>
      </c>
      <c r="L682">
        <f>VLOOKUP($D682,metadata!$B$2:$S$451,9,FALSE)</f>
        <v>4</v>
      </c>
      <c r="M682" t="str">
        <f>VLOOKUP($D682,metadata!$B$2:$S$451,10,FALSE)</f>
        <v/>
      </c>
      <c r="N682" t="str">
        <f>VLOOKUP($D682,metadata!$B$2:$S$451,11,FALSE)</f>
        <v>Laodelphax striatellus</v>
      </c>
      <c r="O682" t="str">
        <f>VLOOKUP($D682,metadata!$B$2:$S$451,12,FALSE)</f>
        <v>hemiptera</v>
      </c>
      <c r="P682" t="str">
        <f>VLOOKUP($D682,metadata!$B$2:$S$451,13,FALSE)</f>
        <v>HN</v>
      </c>
      <c r="Q682">
        <f>VLOOKUP($D682,metadata!$B$2:$S$451,14,FALSE)</f>
        <v>21.02</v>
      </c>
      <c r="R682">
        <f>VLOOKUP($D682,metadata!$B$2:$S$451,15,FALSE)</f>
        <v>105.85</v>
      </c>
      <c r="S682">
        <f>VLOOKUP($D682,metadata!$B$2:$S$451,16,FALSE)</f>
        <v>0.01</v>
      </c>
      <c r="T682">
        <f>VLOOKUP($D682,metadata!$B$2:$S$451,17,FALSE)</f>
        <v>10</v>
      </c>
      <c r="U682" t="str">
        <f>VLOOKUP($D682,metadata!$B$2:$S$451,18,FALSE)</f>
        <v/>
      </c>
      <c r="V682">
        <f>VLOOKUP($D682,metadata!$B$2:$Z$451,19,FALSE)</f>
        <v>244.5</v>
      </c>
      <c r="W682" t="str">
        <f>VLOOKUP($D682,metadata!$B$2:$Z$451,20,FALSE)</f>
        <v>global average</v>
      </c>
      <c r="X682" t="str">
        <f>VLOOKUP($D682,metadata!$B$2:$Z$451,21,FALSE)</f>
        <v/>
      </c>
      <c r="Y682">
        <f>VLOOKUP($D682,metadata!$B$2:$Z$451,22,FALSE)</f>
        <v>15</v>
      </c>
      <c r="Z682" t="str">
        <f>VLOOKUP($D682,metadata!$B$2:$Z$451,23,FALSE)</f>
        <v/>
      </c>
      <c r="AA682" t="str">
        <f>VLOOKUP($D682,metadata!$B$2:$Z$451,24,FALSE)</f>
        <v>nymph</v>
      </c>
      <c r="AB682" t="str">
        <f>VLOOKUP($D682,metadata!$B$2:$Z$451,25,FALSE)</f>
        <v/>
      </c>
      <c r="AC682">
        <v>16.011583011582999</v>
      </c>
      <c r="AD682">
        <v>0.66577896138482995</v>
      </c>
      <c r="AF682" t="str">
        <f t="shared" si="21"/>
        <v>NA</v>
      </c>
    </row>
    <row r="683" spans="3:32" x14ac:dyDescent="0.3">
      <c r="C683">
        <v>682</v>
      </c>
      <c r="D683" s="4" t="str">
        <f t="shared" si="20"/>
        <v>15-JY</v>
      </c>
      <c r="E683" t="str">
        <f>VLOOKUP($D683,metadata!$B$2:$S$451,2,FALSE)</f>
        <v>Hou, YY; Xu, LZ; Wu, Y; Wang, P; Shi, JJ; Zhai, BP</v>
      </c>
      <c r="F683" t="str">
        <f>VLOOKUP($D683,metadata!$B$2:$S$451,3,FALSE)</f>
        <v>Geographic Variation of Diapause and Sensitive Stages of Photoperiodic Response in Laodelphax striatellus Fallen (Hemiptera: Delphacidae)</v>
      </c>
      <c r="G683" t="str">
        <f>VLOOKUP($D683,metadata!$B$2:$S$451,4,FALSE)</f>
        <v>10.1093/jisesa/iev161</v>
      </c>
      <c r="H683" t="str">
        <f>VLOOKUP($D683,metadata!$B$2:$S$451,5,FALSE)</f>
        <v>y</v>
      </c>
      <c r="I683" t="str">
        <f>VLOOKUP($D683,metadata!$B$2:$S$451,6,FALSE)</f>
        <v>a</v>
      </c>
      <c r="J683" t="str">
        <f>VLOOKUP($D683,metadata!$B$2:$S$451,7,FALSE)</f>
        <v>i</v>
      </c>
      <c r="K683">
        <f>VLOOKUP($D683,metadata!$B$2:$S$451,8,FALSE)</f>
        <v>3</v>
      </c>
      <c r="L683">
        <f>VLOOKUP($D683,metadata!$B$2:$S$451,9,FALSE)</f>
        <v>4</v>
      </c>
      <c r="M683" t="str">
        <f>VLOOKUP($D683,metadata!$B$2:$S$451,10,FALSE)</f>
        <v/>
      </c>
      <c r="N683" t="str">
        <f>VLOOKUP($D683,metadata!$B$2:$S$451,11,FALSE)</f>
        <v>Laodelphax striatellus</v>
      </c>
      <c r="O683" t="str">
        <f>VLOOKUP($D683,metadata!$B$2:$S$451,12,FALSE)</f>
        <v>hemiptera</v>
      </c>
      <c r="P683" t="str">
        <f>VLOOKUP($D683,metadata!$B$2:$S$451,13,FALSE)</f>
        <v>JY</v>
      </c>
      <c r="Q683">
        <f>VLOOKUP($D683,metadata!$B$2:$S$451,14,FALSE)</f>
        <v>32.51</v>
      </c>
      <c r="R683">
        <f>VLOOKUP($D683,metadata!$B$2:$S$451,15,FALSE)</f>
        <v>120.15</v>
      </c>
      <c r="S683">
        <f>VLOOKUP($D683,metadata!$B$2:$S$451,16,FALSE)</f>
        <v>0.01</v>
      </c>
      <c r="T683">
        <f>VLOOKUP($D683,metadata!$B$2:$S$451,17,FALSE)</f>
        <v>3</v>
      </c>
      <c r="U683" t="str">
        <f>VLOOKUP($D683,metadata!$B$2:$S$451,18,FALSE)</f>
        <v/>
      </c>
      <c r="V683">
        <f>VLOOKUP($D683,metadata!$B$2:$Z$451,19,FALSE)</f>
        <v>244.5</v>
      </c>
      <c r="W683" t="str">
        <f>VLOOKUP($D683,metadata!$B$2:$Z$451,20,FALSE)</f>
        <v>global average</v>
      </c>
      <c r="X683" t="str">
        <f>VLOOKUP($D683,metadata!$B$2:$Z$451,21,FALSE)</f>
        <v/>
      </c>
      <c r="Y683">
        <f>VLOOKUP($D683,metadata!$B$2:$Z$451,22,FALSE)</f>
        <v>15</v>
      </c>
      <c r="Z683" t="str">
        <f>VLOOKUP($D683,metadata!$B$2:$Z$451,23,FALSE)</f>
        <v/>
      </c>
      <c r="AA683" t="str">
        <f>VLOOKUP($D683,metadata!$B$2:$Z$451,24,FALSE)</f>
        <v>nymph</v>
      </c>
      <c r="AB683" t="str">
        <f>VLOOKUP($D683,metadata!$B$2:$Z$451,25,FALSE)</f>
        <v/>
      </c>
      <c r="AC683">
        <v>8.7953667953667907</v>
      </c>
      <c r="AD683">
        <v>89.374527656817904</v>
      </c>
      <c r="AF683" t="str">
        <f t="shared" si="21"/>
        <v>NA</v>
      </c>
    </row>
    <row r="684" spans="3:32" x14ac:dyDescent="0.3">
      <c r="C684">
        <v>683</v>
      </c>
      <c r="D684" s="4" t="str">
        <f t="shared" si="20"/>
        <v>15-JY</v>
      </c>
      <c r="E684" t="str">
        <f>VLOOKUP($D684,metadata!$B$2:$S$451,2,FALSE)</f>
        <v>Hou, YY; Xu, LZ; Wu, Y; Wang, P; Shi, JJ; Zhai, BP</v>
      </c>
      <c r="F684" t="str">
        <f>VLOOKUP($D684,metadata!$B$2:$S$451,3,FALSE)</f>
        <v>Geographic Variation of Diapause and Sensitive Stages of Photoperiodic Response in Laodelphax striatellus Fallen (Hemiptera: Delphacidae)</v>
      </c>
      <c r="G684" t="str">
        <f>VLOOKUP($D684,metadata!$B$2:$S$451,4,FALSE)</f>
        <v>10.1093/jisesa/iev161</v>
      </c>
      <c r="H684" t="str">
        <f>VLOOKUP($D684,metadata!$B$2:$S$451,5,FALSE)</f>
        <v>y</v>
      </c>
      <c r="I684" t="str">
        <f>VLOOKUP($D684,metadata!$B$2:$S$451,6,FALSE)</f>
        <v>a</v>
      </c>
      <c r="J684" t="str">
        <f>VLOOKUP($D684,metadata!$B$2:$S$451,7,FALSE)</f>
        <v>i</v>
      </c>
      <c r="K684">
        <f>VLOOKUP($D684,metadata!$B$2:$S$451,8,FALSE)</f>
        <v>3</v>
      </c>
      <c r="L684">
        <f>VLOOKUP($D684,metadata!$B$2:$S$451,9,FALSE)</f>
        <v>4</v>
      </c>
      <c r="M684" t="str">
        <f>VLOOKUP($D684,metadata!$B$2:$S$451,10,FALSE)</f>
        <v/>
      </c>
      <c r="N684" t="str">
        <f>VLOOKUP($D684,metadata!$B$2:$S$451,11,FALSE)</f>
        <v>Laodelphax striatellus</v>
      </c>
      <c r="O684" t="str">
        <f>VLOOKUP($D684,metadata!$B$2:$S$451,12,FALSE)</f>
        <v>hemiptera</v>
      </c>
      <c r="P684" t="str">
        <f>VLOOKUP($D684,metadata!$B$2:$S$451,13,FALSE)</f>
        <v>JY</v>
      </c>
      <c r="Q684">
        <f>VLOOKUP($D684,metadata!$B$2:$S$451,14,FALSE)</f>
        <v>32.51</v>
      </c>
      <c r="R684">
        <f>VLOOKUP($D684,metadata!$B$2:$S$451,15,FALSE)</f>
        <v>120.15</v>
      </c>
      <c r="S684">
        <f>VLOOKUP($D684,metadata!$B$2:$S$451,16,FALSE)</f>
        <v>0.01</v>
      </c>
      <c r="T684">
        <f>VLOOKUP($D684,metadata!$B$2:$S$451,17,FALSE)</f>
        <v>3</v>
      </c>
      <c r="U684" t="str">
        <f>VLOOKUP($D684,metadata!$B$2:$S$451,18,FALSE)</f>
        <v/>
      </c>
      <c r="V684">
        <f>VLOOKUP($D684,metadata!$B$2:$Z$451,19,FALSE)</f>
        <v>244.5</v>
      </c>
      <c r="W684" t="str">
        <f>VLOOKUP($D684,metadata!$B$2:$Z$451,20,FALSE)</f>
        <v>global average</v>
      </c>
      <c r="X684" t="str">
        <f>VLOOKUP($D684,metadata!$B$2:$Z$451,21,FALSE)</f>
        <v/>
      </c>
      <c r="Y684">
        <f>VLOOKUP($D684,metadata!$B$2:$Z$451,22,FALSE)</f>
        <v>15</v>
      </c>
      <c r="Z684" t="str">
        <f>VLOOKUP($D684,metadata!$B$2:$Z$451,23,FALSE)</f>
        <v/>
      </c>
      <c r="AA684" t="str">
        <f>VLOOKUP($D684,metadata!$B$2:$Z$451,24,FALSE)</f>
        <v>nymph</v>
      </c>
      <c r="AB684" t="str">
        <f>VLOOKUP($D684,metadata!$B$2:$Z$451,25,FALSE)</f>
        <v/>
      </c>
      <c r="AC684">
        <v>11.2162162162162</v>
      </c>
      <c r="AD684">
        <v>65.619071611082205</v>
      </c>
      <c r="AF684" t="str">
        <f t="shared" si="21"/>
        <v>NA</v>
      </c>
    </row>
    <row r="685" spans="3:32" x14ac:dyDescent="0.3">
      <c r="C685">
        <v>684</v>
      </c>
      <c r="D685" s="4" t="str">
        <f t="shared" si="20"/>
        <v>15-JY</v>
      </c>
      <c r="E685" t="str">
        <f>VLOOKUP($D685,metadata!$B$2:$S$451,2,FALSE)</f>
        <v>Hou, YY; Xu, LZ; Wu, Y; Wang, P; Shi, JJ; Zhai, BP</v>
      </c>
      <c r="F685" t="str">
        <f>VLOOKUP($D685,metadata!$B$2:$S$451,3,FALSE)</f>
        <v>Geographic Variation of Diapause and Sensitive Stages of Photoperiodic Response in Laodelphax striatellus Fallen (Hemiptera: Delphacidae)</v>
      </c>
      <c r="G685" t="str">
        <f>VLOOKUP($D685,metadata!$B$2:$S$451,4,FALSE)</f>
        <v>10.1093/jisesa/iev161</v>
      </c>
      <c r="H685" t="str">
        <f>VLOOKUP($D685,metadata!$B$2:$S$451,5,FALSE)</f>
        <v>y</v>
      </c>
      <c r="I685" t="str">
        <f>VLOOKUP($D685,metadata!$B$2:$S$451,6,FALSE)</f>
        <v>a</v>
      </c>
      <c r="J685" t="str">
        <f>VLOOKUP($D685,metadata!$B$2:$S$451,7,FALSE)</f>
        <v>i</v>
      </c>
      <c r="K685">
        <f>VLOOKUP($D685,metadata!$B$2:$S$451,8,FALSE)</f>
        <v>3</v>
      </c>
      <c r="L685">
        <f>VLOOKUP($D685,metadata!$B$2:$S$451,9,FALSE)</f>
        <v>4</v>
      </c>
      <c r="M685" t="str">
        <f>VLOOKUP($D685,metadata!$B$2:$S$451,10,FALSE)</f>
        <v/>
      </c>
      <c r="N685" t="str">
        <f>VLOOKUP($D685,metadata!$B$2:$S$451,11,FALSE)</f>
        <v>Laodelphax striatellus</v>
      </c>
      <c r="O685" t="str">
        <f>VLOOKUP($D685,metadata!$B$2:$S$451,12,FALSE)</f>
        <v>hemiptera</v>
      </c>
      <c r="P685" t="str">
        <f>VLOOKUP($D685,metadata!$B$2:$S$451,13,FALSE)</f>
        <v>JY</v>
      </c>
      <c r="Q685">
        <f>VLOOKUP($D685,metadata!$B$2:$S$451,14,FALSE)</f>
        <v>32.51</v>
      </c>
      <c r="R685">
        <f>VLOOKUP($D685,metadata!$B$2:$S$451,15,FALSE)</f>
        <v>120.15</v>
      </c>
      <c r="S685">
        <f>VLOOKUP($D685,metadata!$B$2:$S$451,16,FALSE)</f>
        <v>0.01</v>
      </c>
      <c r="T685">
        <f>VLOOKUP($D685,metadata!$B$2:$S$451,17,FALSE)</f>
        <v>3</v>
      </c>
      <c r="U685" t="str">
        <f>VLOOKUP($D685,metadata!$B$2:$S$451,18,FALSE)</f>
        <v/>
      </c>
      <c r="V685">
        <f>VLOOKUP($D685,metadata!$B$2:$Z$451,19,FALSE)</f>
        <v>244.5</v>
      </c>
      <c r="W685" t="str">
        <f>VLOOKUP($D685,metadata!$B$2:$Z$451,20,FALSE)</f>
        <v>global average</v>
      </c>
      <c r="X685" t="str">
        <f>VLOOKUP($D685,metadata!$B$2:$Z$451,21,FALSE)</f>
        <v/>
      </c>
      <c r="Y685">
        <f>VLOOKUP($D685,metadata!$B$2:$Z$451,22,FALSE)</f>
        <v>15</v>
      </c>
      <c r="Z685" t="str">
        <f>VLOOKUP($D685,metadata!$B$2:$Z$451,23,FALSE)</f>
        <v/>
      </c>
      <c r="AA685" t="str">
        <f>VLOOKUP($D685,metadata!$B$2:$Z$451,24,FALSE)</f>
        <v>nymph</v>
      </c>
      <c r="AB685" t="str">
        <f>VLOOKUP($D685,metadata!$B$2:$Z$451,25,FALSE)</f>
        <v/>
      </c>
      <c r="AC685">
        <v>13.6023166023166</v>
      </c>
      <c r="AD685">
        <v>0.58609113202986396</v>
      </c>
      <c r="AF685" t="str">
        <f t="shared" si="21"/>
        <v>NA</v>
      </c>
    </row>
    <row r="686" spans="3:32" x14ac:dyDescent="0.3">
      <c r="C686">
        <v>685</v>
      </c>
      <c r="D686" s="4" t="str">
        <f t="shared" si="20"/>
        <v>15-JY</v>
      </c>
      <c r="E686" t="str">
        <f>VLOOKUP($D686,metadata!$B$2:$S$451,2,FALSE)</f>
        <v>Hou, YY; Xu, LZ; Wu, Y; Wang, P; Shi, JJ; Zhai, BP</v>
      </c>
      <c r="F686" t="str">
        <f>VLOOKUP($D686,metadata!$B$2:$S$451,3,FALSE)</f>
        <v>Geographic Variation of Diapause and Sensitive Stages of Photoperiodic Response in Laodelphax striatellus Fallen (Hemiptera: Delphacidae)</v>
      </c>
      <c r="G686" t="str">
        <f>VLOOKUP($D686,metadata!$B$2:$S$451,4,FALSE)</f>
        <v>10.1093/jisesa/iev161</v>
      </c>
      <c r="H686" t="str">
        <f>VLOOKUP($D686,metadata!$B$2:$S$451,5,FALSE)</f>
        <v>y</v>
      </c>
      <c r="I686" t="str">
        <f>VLOOKUP($D686,metadata!$B$2:$S$451,6,FALSE)</f>
        <v>a</v>
      </c>
      <c r="J686" t="str">
        <f>VLOOKUP($D686,metadata!$B$2:$S$451,7,FALSE)</f>
        <v>i</v>
      </c>
      <c r="K686">
        <f>VLOOKUP($D686,metadata!$B$2:$S$451,8,FALSE)</f>
        <v>3</v>
      </c>
      <c r="L686">
        <f>VLOOKUP($D686,metadata!$B$2:$S$451,9,FALSE)</f>
        <v>4</v>
      </c>
      <c r="M686" t="str">
        <f>VLOOKUP($D686,metadata!$B$2:$S$451,10,FALSE)</f>
        <v/>
      </c>
      <c r="N686" t="str">
        <f>VLOOKUP($D686,metadata!$B$2:$S$451,11,FALSE)</f>
        <v>Laodelphax striatellus</v>
      </c>
      <c r="O686" t="str">
        <f>VLOOKUP($D686,metadata!$B$2:$S$451,12,FALSE)</f>
        <v>hemiptera</v>
      </c>
      <c r="P686" t="str">
        <f>VLOOKUP($D686,metadata!$B$2:$S$451,13,FALSE)</f>
        <v>JY</v>
      </c>
      <c r="Q686">
        <f>VLOOKUP($D686,metadata!$B$2:$S$451,14,FALSE)</f>
        <v>32.51</v>
      </c>
      <c r="R686">
        <f>VLOOKUP($D686,metadata!$B$2:$S$451,15,FALSE)</f>
        <v>120.15</v>
      </c>
      <c r="S686">
        <f>VLOOKUP($D686,metadata!$B$2:$S$451,16,FALSE)</f>
        <v>0.01</v>
      </c>
      <c r="T686">
        <f>VLOOKUP($D686,metadata!$B$2:$S$451,17,FALSE)</f>
        <v>3</v>
      </c>
      <c r="U686" t="str">
        <f>VLOOKUP($D686,metadata!$B$2:$S$451,18,FALSE)</f>
        <v/>
      </c>
      <c r="V686">
        <f>VLOOKUP($D686,metadata!$B$2:$Z$451,19,FALSE)</f>
        <v>244.5</v>
      </c>
      <c r="W686" t="str">
        <f>VLOOKUP($D686,metadata!$B$2:$Z$451,20,FALSE)</f>
        <v>global average</v>
      </c>
      <c r="X686" t="str">
        <f>VLOOKUP($D686,metadata!$B$2:$Z$451,21,FALSE)</f>
        <v/>
      </c>
      <c r="Y686">
        <f>VLOOKUP($D686,metadata!$B$2:$Z$451,22,FALSE)</f>
        <v>15</v>
      </c>
      <c r="Z686" t="str">
        <f>VLOOKUP($D686,metadata!$B$2:$Z$451,23,FALSE)</f>
        <v/>
      </c>
      <c r="AA686" t="str">
        <f>VLOOKUP($D686,metadata!$B$2:$Z$451,24,FALSE)</f>
        <v>nymph</v>
      </c>
      <c r="AB686" t="str">
        <f>VLOOKUP($D686,metadata!$B$2:$Z$451,25,FALSE)</f>
        <v/>
      </c>
      <c r="AC686">
        <v>15.988416988416899</v>
      </c>
      <c r="AD686">
        <v>0.53313728413594597</v>
      </c>
      <c r="AF686" t="str">
        <f t="shared" si="21"/>
        <v>NA</v>
      </c>
    </row>
    <row r="687" spans="3:32" x14ac:dyDescent="0.3">
      <c r="C687">
        <v>686</v>
      </c>
      <c r="D687" s="4" t="str">
        <f t="shared" si="20"/>
        <v>15-CC</v>
      </c>
      <c r="E687" t="str">
        <f>VLOOKUP($D687,metadata!$B$2:$S$451,2,FALSE)</f>
        <v>Hou, YY; Xu, LZ; Wu, Y; Wang, P; Shi, JJ; Zhai, BP</v>
      </c>
      <c r="F687" t="str">
        <f>VLOOKUP($D687,metadata!$B$2:$S$451,3,FALSE)</f>
        <v>Geographic Variation of Diapause and Sensitive Stages of Photoperiodic Response in Laodelphax striatellus Fallen (Hemiptera: Delphacidae)</v>
      </c>
      <c r="G687" t="str">
        <f>VLOOKUP($D687,metadata!$B$2:$S$451,4,FALSE)</f>
        <v>10.1093/jisesa/iev161</v>
      </c>
      <c r="H687" t="str">
        <f>VLOOKUP($D687,metadata!$B$2:$S$451,5,FALSE)</f>
        <v>y</v>
      </c>
      <c r="I687" t="str">
        <f>VLOOKUP($D687,metadata!$B$2:$S$451,6,FALSE)</f>
        <v>a</v>
      </c>
      <c r="J687" t="str">
        <f>VLOOKUP($D687,metadata!$B$2:$S$451,7,FALSE)</f>
        <v>i</v>
      </c>
      <c r="K687">
        <f>VLOOKUP($D687,metadata!$B$2:$S$451,8,FALSE)</f>
        <v>3</v>
      </c>
      <c r="L687">
        <f>VLOOKUP($D687,metadata!$B$2:$S$451,9,FALSE)</f>
        <v>4</v>
      </c>
      <c r="M687" t="str">
        <f>VLOOKUP($D687,metadata!$B$2:$S$451,10,FALSE)</f>
        <v/>
      </c>
      <c r="N687" t="str">
        <f>VLOOKUP($D687,metadata!$B$2:$S$451,11,FALSE)</f>
        <v>Laodelphax striatellus</v>
      </c>
      <c r="O687" t="str">
        <f>VLOOKUP($D687,metadata!$B$2:$S$451,12,FALSE)</f>
        <v>hemiptera</v>
      </c>
      <c r="P687" t="str">
        <f>VLOOKUP($D687,metadata!$B$2:$S$451,13,FALSE)</f>
        <v>CC</v>
      </c>
      <c r="Q687">
        <f>VLOOKUP($D687,metadata!$B$2:$S$451,14,FALSE)</f>
        <v>43.89</v>
      </c>
      <c r="R687">
        <f>VLOOKUP($D687,metadata!$B$2:$S$451,15,FALSE)</f>
        <v>125.32</v>
      </c>
      <c r="S687">
        <f>VLOOKUP($D687,metadata!$B$2:$S$451,16,FALSE)</f>
        <v>0.01</v>
      </c>
      <c r="T687">
        <f>VLOOKUP($D687,metadata!$B$2:$S$451,17,FALSE)</f>
        <v>236</v>
      </c>
      <c r="U687" t="str">
        <f>VLOOKUP($D687,metadata!$B$2:$S$451,18,FALSE)</f>
        <v/>
      </c>
      <c r="V687">
        <f>VLOOKUP($D687,metadata!$B$2:$Z$451,19,FALSE)</f>
        <v>244.5</v>
      </c>
      <c r="W687" t="str">
        <f>VLOOKUP($D687,metadata!$B$2:$Z$451,20,FALSE)</f>
        <v>global average</v>
      </c>
      <c r="X687" t="str">
        <f>VLOOKUP($D687,metadata!$B$2:$Z$451,21,FALSE)</f>
        <v/>
      </c>
      <c r="Y687">
        <f>VLOOKUP($D687,metadata!$B$2:$Z$451,22,FALSE)</f>
        <v>15</v>
      </c>
      <c r="Z687" t="str">
        <f>VLOOKUP($D687,metadata!$B$2:$Z$451,23,FALSE)</f>
        <v/>
      </c>
      <c r="AA687" t="str">
        <f>VLOOKUP($D687,metadata!$B$2:$Z$451,24,FALSE)</f>
        <v>nymph</v>
      </c>
      <c r="AB687" t="str">
        <f>VLOOKUP($D687,metadata!$B$2:$Z$451,25,FALSE)</f>
        <v/>
      </c>
      <c r="AC687">
        <v>8.8185328185328107</v>
      </c>
      <c r="AD687">
        <v>97.496516870684601</v>
      </c>
      <c r="AF687" t="str">
        <f t="shared" si="21"/>
        <v>NA</v>
      </c>
    </row>
    <row r="688" spans="3:32" x14ac:dyDescent="0.3">
      <c r="C688">
        <v>687</v>
      </c>
      <c r="D688" s="4" t="str">
        <f t="shared" si="20"/>
        <v>15-CC</v>
      </c>
      <c r="E688" t="str">
        <f>VLOOKUP($D688,metadata!$B$2:$S$451,2,FALSE)</f>
        <v>Hou, YY; Xu, LZ; Wu, Y; Wang, P; Shi, JJ; Zhai, BP</v>
      </c>
      <c r="F688" t="str">
        <f>VLOOKUP($D688,metadata!$B$2:$S$451,3,FALSE)</f>
        <v>Geographic Variation of Diapause and Sensitive Stages of Photoperiodic Response in Laodelphax striatellus Fallen (Hemiptera: Delphacidae)</v>
      </c>
      <c r="G688" t="str">
        <f>VLOOKUP($D688,metadata!$B$2:$S$451,4,FALSE)</f>
        <v>10.1093/jisesa/iev161</v>
      </c>
      <c r="H688" t="str">
        <f>VLOOKUP($D688,metadata!$B$2:$S$451,5,FALSE)</f>
        <v>y</v>
      </c>
      <c r="I688" t="str">
        <f>VLOOKUP($D688,metadata!$B$2:$S$451,6,FALSE)</f>
        <v>a</v>
      </c>
      <c r="J688" t="str">
        <f>VLOOKUP($D688,metadata!$B$2:$S$451,7,FALSE)</f>
        <v>i</v>
      </c>
      <c r="K688">
        <f>VLOOKUP($D688,metadata!$B$2:$S$451,8,FALSE)</f>
        <v>3</v>
      </c>
      <c r="L688">
        <f>VLOOKUP($D688,metadata!$B$2:$S$451,9,FALSE)</f>
        <v>4</v>
      </c>
      <c r="M688" t="str">
        <f>VLOOKUP($D688,metadata!$B$2:$S$451,10,FALSE)</f>
        <v/>
      </c>
      <c r="N688" t="str">
        <f>VLOOKUP($D688,metadata!$B$2:$S$451,11,FALSE)</f>
        <v>Laodelphax striatellus</v>
      </c>
      <c r="O688" t="str">
        <f>VLOOKUP($D688,metadata!$B$2:$S$451,12,FALSE)</f>
        <v>hemiptera</v>
      </c>
      <c r="P688" t="str">
        <f>VLOOKUP($D688,metadata!$B$2:$S$451,13,FALSE)</f>
        <v>CC</v>
      </c>
      <c r="Q688">
        <f>VLOOKUP($D688,metadata!$B$2:$S$451,14,FALSE)</f>
        <v>43.89</v>
      </c>
      <c r="R688">
        <f>VLOOKUP($D688,metadata!$B$2:$S$451,15,FALSE)</f>
        <v>125.32</v>
      </c>
      <c r="S688">
        <f>VLOOKUP($D688,metadata!$B$2:$S$451,16,FALSE)</f>
        <v>0.01</v>
      </c>
      <c r="T688">
        <f>VLOOKUP($D688,metadata!$B$2:$S$451,17,FALSE)</f>
        <v>236</v>
      </c>
      <c r="U688" t="str">
        <f>VLOOKUP($D688,metadata!$B$2:$S$451,18,FALSE)</f>
        <v/>
      </c>
      <c r="V688">
        <f>VLOOKUP($D688,metadata!$B$2:$Z$451,19,FALSE)</f>
        <v>244.5</v>
      </c>
      <c r="W688" t="str">
        <f>VLOOKUP($D688,metadata!$B$2:$Z$451,20,FALSE)</f>
        <v>global average</v>
      </c>
      <c r="X688" t="str">
        <f>VLOOKUP($D688,metadata!$B$2:$Z$451,21,FALSE)</f>
        <v/>
      </c>
      <c r="Y688">
        <f>VLOOKUP($D688,metadata!$B$2:$Z$451,22,FALSE)</f>
        <v>15</v>
      </c>
      <c r="Z688" t="str">
        <f>VLOOKUP($D688,metadata!$B$2:$Z$451,23,FALSE)</f>
        <v/>
      </c>
      <c r="AA688" t="str">
        <f>VLOOKUP($D688,metadata!$B$2:$Z$451,24,FALSE)</f>
        <v>nymph</v>
      </c>
      <c r="AB688" t="str">
        <f>VLOOKUP($D688,metadata!$B$2:$Z$451,25,FALSE)</f>
        <v/>
      </c>
      <c r="AC688">
        <v>11.2162162162162</v>
      </c>
      <c r="AD688">
        <v>91.451295312813301</v>
      </c>
      <c r="AF688" t="str">
        <f t="shared" si="21"/>
        <v>NA</v>
      </c>
    </row>
    <row r="689" spans="3:32" x14ac:dyDescent="0.3">
      <c r="C689">
        <v>688</v>
      </c>
      <c r="D689" s="4" t="str">
        <f t="shared" si="20"/>
        <v>15-CC</v>
      </c>
      <c r="E689" t="str">
        <f>VLOOKUP($D689,metadata!$B$2:$S$451,2,FALSE)</f>
        <v>Hou, YY; Xu, LZ; Wu, Y; Wang, P; Shi, JJ; Zhai, BP</v>
      </c>
      <c r="F689" t="str">
        <f>VLOOKUP($D689,metadata!$B$2:$S$451,3,FALSE)</f>
        <v>Geographic Variation of Diapause and Sensitive Stages of Photoperiodic Response in Laodelphax striatellus Fallen (Hemiptera: Delphacidae)</v>
      </c>
      <c r="G689" t="str">
        <f>VLOOKUP($D689,metadata!$B$2:$S$451,4,FALSE)</f>
        <v>10.1093/jisesa/iev161</v>
      </c>
      <c r="H689" t="str">
        <f>VLOOKUP($D689,metadata!$B$2:$S$451,5,FALSE)</f>
        <v>y</v>
      </c>
      <c r="I689" t="str">
        <f>VLOOKUP($D689,metadata!$B$2:$S$451,6,FALSE)</f>
        <v>a</v>
      </c>
      <c r="J689" t="str">
        <f>VLOOKUP($D689,metadata!$B$2:$S$451,7,FALSE)</f>
        <v>i</v>
      </c>
      <c r="K689">
        <f>VLOOKUP($D689,metadata!$B$2:$S$451,8,FALSE)</f>
        <v>3</v>
      </c>
      <c r="L689">
        <f>VLOOKUP($D689,metadata!$B$2:$S$451,9,FALSE)</f>
        <v>4</v>
      </c>
      <c r="M689" t="str">
        <f>VLOOKUP($D689,metadata!$B$2:$S$451,10,FALSE)</f>
        <v/>
      </c>
      <c r="N689" t="str">
        <f>VLOOKUP($D689,metadata!$B$2:$S$451,11,FALSE)</f>
        <v>Laodelphax striatellus</v>
      </c>
      <c r="O689" t="str">
        <f>VLOOKUP($D689,metadata!$B$2:$S$451,12,FALSE)</f>
        <v>hemiptera</v>
      </c>
      <c r="P689" t="str">
        <f>VLOOKUP($D689,metadata!$B$2:$S$451,13,FALSE)</f>
        <v>CC</v>
      </c>
      <c r="Q689">
        <f>VLOOKUP($D689,metadata!$B$2:$S$451,14,FALSE)</f>
        <v>43.89</v>
      </c>
      <c r="R689">
        <f>VLOOKUP($D689,metadata!$B$2:$S$451,15,FALSE)</f>
        <v>125.32</v>
      </c>
      <c r="S689">
        <f>VLOOKUP($D689,metadata!$B$2:$S$451,16,FALSE)</f>
        <v>0.01</v>
      </c>
      <c r="T689">
        <f>VLOOKUP($D689,metadata!$B$2:$S$451,17,FALSE)</f>
        <v>236</v>
      </c>
      <c r="U689" t="str">
        <f>VLOOKUP($D689,metadata!$B$2:$S$451,18,FALSE)</f>
        <v/>
      </c>
      <c r="V689">
        <f>VLOOKUP($D689,metadata!$B$2:$Z$451,19,FALSE)</f>
        <v>244.5</v>
      </c>
      <c r="W689" t="str">
        <f>VLOOKUP($D689,metadata!$B$2:$Z$451,20,FALSE)</f>
        <v>global average</v>
      </c>
      <c r="X689" t="str">
        <f>VLOOKUP($D689,metadata!$B$2:$Z$451,21,FALSE)</f>
        <v/>
      </c>
      <c r="Y689">
        <f>VLOOKUP($D689,metadata!$B$2:$Z$451,22,FALSE)</f>
        <v>15</v>
      </c>
      <c r="Z689" t="str">
        <f>VLOOKUP($D689,metadata!$B$2:$Z$451,23,FALSE)</f>
        <v/>
      </c>
      <c r="AA689" t="str">
        <f>VLOOKUP($D689,metadata!$B$2:$Z$451,24,FALSE)</f>
        <v>nymph</v>
      </c>
      <c r="AB689" t="str">
        <f>VLOOKUP($D689,metadata!$B$2:$Z$451,25,FALSE)</f>
        <v/>
      </c>
      <c r="AC689">
        <v>13.6138996138996</v>
      </c>
      <c r="AD689">
        <v>4.3141962582708198</v>
      </c>
      <c r="AF689" t="str">
        <f t="shared" si="21"/>
        <v>NA</v>
      </c>
    </row>
    <row r="690" spans="3:32" x14ac:dyDescent="0.3">
      <c r="C690">
        <v>689</v>
      </c>
      <c r="D690" s="4" t="str">
        <f t="shared" si="20"/>
        <v>15-CC</v>
      </c>
      <c r="E690" t="str">
        <f>VLOOKUP($D690,metadata!$B$2:$S$451,2,FALSE)</f>
        <v>Hou, YY; Xu, LZ; Wu, Y; Wang, P; Shi, JJ; Zhai, BP</v>
      </c>
      <c r="F690" t="str">
        <f>VLOOKUP($D690,metadata!$B$2:$S$451,3,FALSE)</f>
        <v>Geographic Variation of Diapause and Sensitive Stages of Photoperiodic Response in Laodelphax striatellus Fallen (Hemiptera: Delphacidae)</v>
      </c>
      <c r="G690" t="str">
        <f>VLOOKUP($D690,metadata!$B$2:$S$451,4,FALSE)</f>
        <v>10.1093/jisesa/iev161</v>
      </c>
      <c r="H690" t="str">
        <f>VLOOKUP($D690,metadata!$B$2:$S$451,5,FALSE)</f>
        <v>y</v>
      </c>
      <c r="I690" t="str">
        <f>VLOOKUP($D690,metadata!$B$2:$S$451,6,FALSE)</f>
        <v>a</v>
      </c>
      <c r="J690" t="str">
        <f>VLOOKUP($D690,metadata!$B$2:$S$451,7,FALSE)</f>
        <v>i</v>
      </c>
      <c r="K690">
        <f>VLOOKUP($D690,metadata!$B$2:$S$451,8,FALSE)</f>
        <v>3</v>
      </c>
      <c r="L690">
        <f>VLOOKUP($D690,metadata!$B$2:$S$451,9,FALSE)</f>
        <v>4</v>
      </c>
      <c r="M690" t="str">
        <f>VLOOKUP($D690,metadata!$B$2:$S$451,10,FALSE)</f>
        <v/>
      </c>
      <c r="N690" t="str">
        <f>VLOOKUP($D690,metadata!$B$2:$S$451,11,FALSE)</f>
        <v>Laodelphax striatellus</v>
      </c>
      <c r="O690" t="str">
        <f>VLOOKUP($D690,metadata!$B$2:$S$451,12,FALSE)</f>
        <v>hemiptera</v>
      </c>
      <c r="P690" t="str">
        <f>VLOOKUP($D690,metadata!$B$2:$S$451,13,FALSE)</f>
        <v>CC</v>
      </c>
      <c r="Q690">
        <f>VLOOKUP($D690,metadata!$B$2:$S$451,14,FALSE)</f>
        <v>43.89</v>
      </c>
      <c r="R690">
        <f>VLOOKUP($D690,metadata!$B$2:$S$451,15,FALSE)</f>
        <v>125.32</v>
      </c>
      <c r="S690">
        <f>VLOOKUP($D690,metadata!$B$2:$S$451,16,FALSE)</f>
        <v>0.01</v>
      </c>
      <c r="T690">
        <f>VLOOKUP($D690,metadata!$B$2:$S$451,17,FALSE)</f>
        <v>236</v>
      </c>
      <c r="U690" t="str">
        <f>VLOOKUP($D690,metadata!$B$2:$S$451,18,FALSE)</f>
        <v/>
      </c>
      <c r="V690">
        <f>VLOOKUP($D690,metadata!$B$2:$Z$451,19,FALSE)</f>
        <v>244.5</v>
      </c>
      <c r="W690" t="str">
        <f>VLOOKUP($D690,metadata!$B$2:$Z$451,20,FALSE)</f>
        <v>global average</v>
      </c>
      <c r="X690" t="str">
        <f>VLOOKUP($D690,metadata!$B$2:$Z$451,21,FALSE)</f>
        <v/>
      </c>
      <c r="Y690">
        <f>VLOOKUP($D690,metadata!$B$2:$Z$451,22,FALSE)</f>
        <v>15</v>
      </c>
      <c r="Z690" t="str">
        <f>VLOOKUP($D690,metadata!$B$2:$Z$451,23,FALSE)</f>
        <v/>
      </c>
      <c r="AA690" t="str">
        <f>VLOOKUP($D690,metadata!$B$2:$Z$451,24,FALSE)</f>
        <v>nymph</v>
      </c>
      <c r="AB690" t="str">
        <f>VLOOKUP($D690,metadata!$B$2:$Z$451,25,FALSE)</f>
        <v/>
      </c>
      <c r="AC690">
        <v>15.9768339768339</v>
      </c>
      <c r="AD690">
        <v>0.26708275709609097</v>
      </c>
      <c r="AF690" t="str">
        <f t="shared" si="21"/>
        <v>NA</v>
      </c>
    </row>
    <row r="691" spans="3:32" x14ac:dyDescent="0.3">
      <c r="C691">
        <v>690</v>
      </c>
      <c r="D691" s="4" t="str">
        <f t="shared" si="20"/>
        <v>16-Aomori</v>
      </c>
      <c r="E691" t="str">
        <f>VLOOKUP($D691,metadata!$B$2:$S$451,2,FALSE)</f>
        <v>Ishihara, M; Shimada, M</v>
      </c>
      <c r="F691" t="str">
        <f>VLOOKUP($D691,metadata!$B$2:$S$451,3,FALSE)</f>
        <v>Geographical variation in photoperiodic response for diapause induction between univoltine and multivoltine populations of Kytorhinus sharpianus (Coleoptera : Bruchidae)</v>
      </c>
      <c r="G691" t="str">
        <f>VLOOKUP($D691,metadata!$B$2:$S$451,4,FALSE)</f>
        <v>10.1093/ee/28.2.195</v>
      </c>
      <c r="H691" t="str">
        <f>VLOOKUP($D691,metadata!$B$2:$S$451,5,FALSE)</f>
        <v>y</v>
      </c>
      <c r="I691" t="str">
        <f>VLOOKUP($D691,metadata!$B$2:$S$451,6,FALSE)</f>
        <v>a</v>
      </c>
      <c r="J691" t="str">
        <f>VLOOKUP($D691,metadata!$B$2:$S$451,7,FALSE)</f>
        <v>i</v>
      </c>
      <c r="K691">
        <f>VLOOKUP($D691,metadata!$B$2:$S$451,8,FALSE)</f>
        <v>4</v>
      </c>
      <c r="L691">
        <f>VLOOKUP($D691,metadata!$B$2:$S$451,9,FALSE)</f>
        <v>3</v>
      </c>
      <c r="M691" t="str">
        <f>VLOOKUP($D691,metadata!$B$2:$S$451,10,FALSE)</f>
        <v>n</v>
      </c>
      <c r="N691" t="str">
        <f>VLOOKUP($D691,metadata!$B$2:$S$451,11,FALSE)</f>
        <v>Kytorhinus sharpianus</v>
      </c>
      <c r="O691" t="str">
        <f>VLOOKUP($D691,metadata!$B$2:$S$451,12,FALSE)</f>
        <v>coleoptera</v>
      </c>
      <c r="P691" t="str">
        <f>VLOOKUP($D691,metadata!$B$2:$S$451,13,FALSE)</f>
        <v>Aomori</v>
      </c>
      <c r="Q691">
        <f>VLOOKUP($D691,metadata!$B$2:$S$451,14,FALSE)</f>
        <v>40.822228000000003</v>
      </c>
      <c r="R691">
        <f>VLOOKUP($D691,metadata!$B$2:$S$451,15,FALSE)</f>
        <v>140.74742499999999</v>
      </c>
      <c r="S691">
        <f>VLOOKUP($D691,metadata!$B$2:$S$451,16,FALSE)</f>
        <v>0.05</v>
      </c>
      <c r="T691" t="str">
        <f>VLOOKUP($D691,metadata!$B$2:$S$451,17,FALSE)</f>
        <v/>
      </c>
      <c r="U691" t="str">
        <f>VLOOKUP($D691,metadata!$B$2:$S$451,18,FALSE)</f>
        <v/>
      </c>
      <c r="V691">
        <f>VLOOKUP($D691,metadata!$B$2:$Z$451,19,FALSE)</f>
        <v>84</v>
      </c>
      <c r="W691" t="str">
        <f>VLOOKUP($D691,metadata!$B$2:$Z$451,20,FALSE)</f>
        <v>global average</v>
      </c>
      <c r="X691" t="str">
        <f>VLOOKUP($D691,metadata!$B$2:$Z$451,21,FALSE)</f>
        <v/>
      </c>
      <c r="Y691">
        <f>VLOOKUP($D691,metadata!$B$2:$Z$451,22,FALSE)</f>
        <v>16</v>
      </c>
      <c r="Z691" t="str">
        <f>VLOOKUP($D691,metadata!$B$2:$Z$451,23,FALSE)</f>
        <v/>
      </c>
      <c r="AA691" t="str">
        <f>VLOOKUP($D691,metadata!$B$2:$Z$451,24,FALSE)</f>
        <v>larval</v>
      </c>
      <c r="AB691" t="str">
        <f>VLOOKUP($D691,metadata!$B$2:$Z$451,25,FALSE)</f>
        <v/>
      </c>
      <c r="AC691">
        <v>14.0121814706169</v>
      </c>
      <c r="AD691">
        <v>98.707225644234398</v>
      </c>
      <c r="AF691" t="str">
        <f t="shared" si="21"/>
        <v>NA</v>
      </c>
    </row>
    <row r="692" spans="3:32" x14ac:dyDescent="0.3">
      <c r="C692">
        <v>691</v>
      </c>
      <c r="D692" s="4" t="str">
        <f t="shared" si="20"/>
        <v>16-Aomori</v>
      </c>
      <c r="E692" t="str">
        <f>VLOOKUP($D692,metadata!$B$2:$S$451,2,FALSE)</f>
        <v>Ishihara, M; Shimada, M</v>
      </c>
      <c r="F692" t="str">
        <f>VLOOKUP($D692,metadata!$B$2:$S$451,3,FALSE)</f>
        <v>Geographical variation in photoperiodic response for diapause induction between univoltine and multivoltine populations of Kytorhinus sharpianus (Coleoptera : Bruchidae)</v>
      </c>
      <c r="G692" t="str">
        <f>VLOOKUP($D692,metadata!$B$2:$S$451,4,FALSE)</f>
        <v>10.1093/ee/28.2.195</v>
      </c>
      <c r="H692" t="str">
        <f>VLOOKUP($D692,metadata!$B$2:$S$451,5,FALSE)</f>
        <v>y</v>
      </c>
      <c r="I692" t="str">
        <f>VLOOKUP($D692,metadata!$B$2:$S$451,6,FALSE)</f>
        <v>a</v>
      </c>
      <c r="J692" t="str">
        <f>VLOOKUP($D692,metadata!$B$2:$S$451,7,FALSE)</f>
        <v>i</v>
      </c>
      <c r="K692">
        <f>VLOOKUP($D692,metadata!$B$2:$S$451,8,FALSE)</f>
        <v>4</v>
      </c>
      <c r="L692">
        <f>VLOOKUP($D692,metadata!$B$2:$S$451,9,FALSE)</f>
        <v>3</v>
      </c>
      <c r="M692" t="str">
        <f>VLOOKUP($D692,metadata!$B$2:$S$451,10,FALSE)</f>
        <v>n</v>
      </c>
      <c r="N692" t="str">
        <f>VLOOKUP($D692,metadata!$B$2:$S$451,11,FALSE)</f>
        <v>Kytorhinus sharpianus</v>
      </c>
      <c r="O692" t="str">
        <f>VLOOKUP($D692,metadata!$B$2:$S$451,12,FALSE)</f>
        <v>coleoptera</v>
      </c>
      <c r="P692" t="str">
        <f>VLOOKUP($D692,metadata!$B$2:$S$451,13,FALSE)</f>
        <v>Aomori</v>
      </c>
      <c r="Q692">
        <f>VLOOKUP($D692,metadata!$B$2:$S$451,14,FALSE)</f>
        <v>40.822228000000003</v>
      </c>
      <c r="R692">
        <f>VLOOKUP($D692,metadata!$B$2:$S$451,15,FALSE)</f>
        <v>140.74742499999999</v>
      </c>
      <c r="S692">
        <f>VLOOKUP($D692,metadata!$B$2:$S$451,16,FALSE)</f>
        <v>0.05</v>
      </c>
      <c r="T692" t="str">
        <f>VLOOKUP($D692,metadata!$B$2:$S$451,17,FALSE)</f>
        <v/>
      </c>
      <c r="U692" t="str">
        <f>VLOOKUP($D692,metadata!$B$2:$S$451,18,FALSE)</f>
        <v/>
      </c>
      <c r="V692">
        <f>VLOOKUP($D692,metadata!$B$2:$Z$451,19,FALSE)</f>
        <v>84</v>
      </c>
      <c r="W692" t="str">
        <f>VLOOKUP($D692,metadata!$B$2:$Z$451,20,FALSE)</f>
        <v>global average</v>
      </c>
      <c r="X692" t="str">
        <f>VLOOKUP($D692,metadata!$B$2:$Z$451,21,FALSE)</f>
        <v/>
      </c>
      <c r="Y692">
        <f>VLOOKUP($D692,metadata!$B$2:$Z$451,22,FALSE)</f>
        <v>16</v>
      </c>
      <c r="Z692" t="str">
        <f>VLOOKUP($D692,metadata!$B$2:$Z$451,23,FALSE)</f>
        <v/>
      </c>
      <c r="AA692" t="str">
        <f>VLOOKUP($D692,metadata!$B$2:$Z$451,24,FALSE)</f>
        <v>larval</v>
      </c>
      <c r="AB692" t="str">
        <f>VLOOKUP($D692,metadata!$B$2:$Z$451,25,FALSE)</f>
        <v/>
      </c>
      <c r="AC692">
        <v>15.0054822358337</v>
      </c>
      <c r="AD692">
        <v>62.754665641019699</v>
      </c>
      <c r="AF692" t="str">
        <f t="shared" si="21"/>
        <v>NA</v>
      </c>
    </row>
    <row r="693" spans="3:32" x14ac:dyDescent="0.3">
      <c r="C693">
        <v>692</v>
      </c>
      <c r="D693" s="4" t="str">
        <f t="shared" si="20"/>
        <v>16-Aomori</v>
      </c>
      <c r="E693" t="str">
        <f>VLOOKUP($D693,metadata!$B$2:$S$451,2,FALSE)</f>
        <v>Ishihara, M; Shimada, M</v>
      </c>
      <c r="F693" t="str">
        <f>VLOOKUP($D693,metadata!$B$2:$S$451,3,FALSE)</f>
        <v>Geographical variation in photoperiodic response for diapause induction between univoltine and multivoltine populations of Kytorhinus sharpianus (Coleoptera : Bruchidae)</v>
      </c>
      <c r="G693" t="str">
        <f>VLOOKUP($D693,metadata!$B$2:$S$451,4,FALSE)</f>
        <v>10.1093/ee/28.2.195</v>
      </c>
      <c r="H693" t="str">
        <f>VLOOKUP($D693,metadata!$B$2:$S$451,5,FALSE)</f>
        <v>y</v>
      </c>
      <c r="I693" t="str">
        <f>VLOOKUP($D693,metadata!$B$2:$S$451,6,FALSE)</f>
        <v>a</v>
      </c>
      <c r="J693" t="str">
        <f>VLOOKUP($D693,metadata!$B$2:$S$451,7,FALSE)</f>
        <v>i</v>
      </c>
      <c r="K693">
        <f>VLOOKUP($D693,metadata!$B$2:$S$451,8,FALSE)</f>
        <v>4</v>
      </c>
      <c r="L693">
        <f>VLOOKUP($D693,metadata!$B$2:$S$451,9,FALSE)</f>
        <v>3</v>
      </c>
      <c r="M693" t="str">
        <f>VLOOKUP($D693,metadata!$B$2:$S$451,10,FALSE)</f>
        <v>n</v>
      </c>
      <c r="N693" t="str">
        <f>VLOOKUP($D693,metadata!$B$2:$S$451,11,FALSE)</f>
        <v>Kytorhinus sharpianus</v>
      </c>
      <c r="O693" t="str">
        <f>VLOOKUP($D693,metadata!$B$2:$S$451,12,FALSE)</f>
        <v>coleoptera</v>
      </c>
      <c r="P693" t="str">
        <f>VLOOKUP($D693,metadata!$B$2:$S$451,13,FALSE)</f>
        <v>Aomori</v>
      </c>
      <c r="Q693">
        <f>VLOOKUP($D693,metadata!$B$2:$S$451,14,FALSE)</f>
        <v>40.822228000000003</v>
      </c>
      <c r="R693">
        <f>VLOOKUP($D693,metadata!$B$2:$S$451,15,FALSE)</f>
        <v>140.74742499999999</v>
      </c>
      <c r="S693">
        <f>VLOOKUP($D693,metadata!$B$2:$S$451,16,FALSE)</f>
        <v>0.05</v>
      </c>
      <c r="T693" t="str">
        <f>VLOOKUP($D693,metadata!$B$2:$S$451,17,FALSE)</f>
        <v/>
      </c>
      <c r="U693" t="str">
        <f>VLOOKUP($D693,metadata!$B$2:$S$451,18,FALSE)</f>
        <v/>
      </c>
      <c r="V693">
        <f>VLOOKUP($D693,metadata!$B$2:$Z$451,19,FALSE)</f>
        <v>84</v>
      </c>
      <c r="W693" t="str">
        <f>VLOOKUP($D693,metadata!$B$2:$Z$451,20,FALSE)</f>
        <v>global average</v>
      </c>
      <c r="X693" t="str">
        <f>VLOOKUP($D693,metadata!$B$2:$Z$451,21,FALSE)</f>
        <v/>
      </c>
      <c r="Y693">
        <f>VLOOKUP($D693,metadata!$B$2:$Z$451,22,FALSE)</f>
        <v>16</v>
      </c>
      <c r="Z693" t="str">
        <f>VLOOKUP($D693,metadata!$B$2:$Z$451,23,FALSE)</f>
        <v/>
      </c>
      <c r="AA693" t="str">
        <f>VLOOKUP($D693,metadata!$B$2:$Z$451,24,FALSE)</f>
        <v>larval</v>
      </c>
      <c r="AB693" t="str">
        <f>VLOOKUP($D693,metadata!$B$2:$Z$451,25,FALSE)</f>
        <v/>
      </c>
      <c r="AC693">
        <v>15.9947531271706</v>
      </c>
      <c r="AD693">
        <v>5.1751158158198196</v>
      </c>
      <c r="AF693" t="str">
        <f t="shared" si="21"/>
        <v>NA</v>
      </c>
    </row>
    <row r="694" spans="3:32" x14ac:dyDescent="0.3">
      <c r="C694">
        <v>693</v>
      </c>
      <c r="D694" s="4" t="str">
        <f t="shared" si="20"/>
        <v>16-Obanazawa</v>
      </c>
      <c r="E694" t="str">
        <f>VLOOKUP($D694,metadata!$B$2:$S$451,2,FALSE)</f>
        <v>Ishihara, M; Shimada, M</v>
      </c>
      <c r="F694" t="str">
        <f>VLOOKUP($D694,metadata!$B$2:$S$451,3,FALSE)</f>
        <v>Geographical variation in photoperiodic response for diapause induction between univoltine and multivoltine populations of Kytorhinus sharpianus (Coleoptera : Bruchidae)</v>
      </c>
      <c r="G694" t="str">
        <f>VLOOKUP($D694,metadata!$B$2:$S$451,4,FALSE)</f>
        <v>10.1093/ee/28.2.195</v>
      </c>
      <c r="H694" t="str">
        <f>VLOOKUP($D694,metadata!$B$2:$S$451,5,FALSE)</f>
        <v>y</v>
      </c>
      <c r="I694" t="str">
        <f>VLOOKUP($D694,metadata!$B$2:$S$451,6,FALSE)</f>
        <v>a</v>
      </c>
      <c r="J694" t="str">
        <f>VLOOKUP($D694,metadata!$B$2:$S$451,7,FALSE)</f>
        <v>i</v>
      </c>
      <c r="K694">
        <f>VLOOKUP($D694,metadata!$B$2:$S$451,8,FALSE)</f>
        <v>4</v>
      </c>
      <c r="L694">
        <f>VLOOKUP($D694,metadata!$B$2:$S$451,9,FALSE)</f>
        <v>3</v>
      </c>
      <c r="M694" t="str">
        <f>VLOOKUP($D694,metadata!$B$2:$S$451,10,FALSE)</f>
        <v>n</v>
      </c>
      <c r="N694" t="str">
        <f>VLOOKUP($D694,metadata!$B$2:$S$451,11,FALSE)</f>
        <v>Kytorhinus sharpianus</v>
      </c>
      <c r="O694" t="str">
        <f>VLOOKUP($D694,metadata!$B$2:$S$451,12,FALSE)</f>
        <v>coleoptera</v>
      </c>
      <c r="P694" t="str">
        <f>VLOOKUP($D694,metadata!$B$2:$S$451,13,FALSE)</f>
        <v>Obanazawa</v>
      </c>
      <c r="Q694">
        <f>VLOOKUP($D694,metadata!$B$2:$S$451,14,FALSE)</f>
        <v>38.600619000000002</v>
      </c>
      <c r="R694">
        <f>VLOOKUP($D694,metadata!$B$2:$S$451,15,FALSE)</f>
        <v>140.405689</v>
      </c>
      <c r="S694">
        <f>VLOOKUP($D694,metadata!$B$2:$S$451,16,FALSE)</f>
        <v>0.05</v>
      </c>
      <c r="T694" t="str">
        <f>VLOOKUP($D694,metadata!$B$2:$S$451,17,FALSE)</f>
        <v/>
      </c>
      <c r="U694" t="str">
        <f>VLOOKUP($D694,metadata!$B$2:$S$451,18,FALSE)</f>
        <v/>
      </c>
      <c r="V694">
        <f>VLOOKUP($D694,metadata!$B$2:$Z$451,19,FALSE)</f>
        <v>84</v>
      </c>
      <c r="W694" t="str">
        <f>VLOOKUP($D694,metadata!$B$2:$Z$451,20,FALSE)</f>
        <v>global average</v>
      </c>
      <c r="X694" t="str">
        <f>VLOOKUP($D694,metadata!$B$2:$Z$451,21,FALSE)</f>
        <v/>
      </c>
      <c r="Y694">
        <f>VLOOKUP($D694,metadata!$B$2:$Z$451,22,FALSE)</f>
        <v>16</v>
      </c>
      <c r="Z694" t="str">
        <f>VLOOKUP($D694,metadata!$B$2:$Z$451,23,FALSE)</f>
        <v/>
      </c>
      <c r="AA694" t="str">
        <f>VLOOKUP($D694,metadata!$B$2:$Z$451,24,FALSE)</f>
        <v>larval</v>
      </c>
      <c r="AB694" t="str">
        <f>VLOOKUP($D694,metadata!$B$2:$Z$451,25,FALSE)</f>
        <v/>
      </c>
      <c r="AC694">
        <v>14.0062457304576</v>
      </c>
      <c r="AD694">
        <v>100.185420122962</v>
      </c>
      <c r="AF694" t="str">
        <f t="shared" si="21"/>
        <v>NA</v>
      </c>
    </row>
    <row r="695" spans="3:32" x14ac:dyDescent="0.3">
      <c r="C695">
        <v>694</v>
      </c>
      <c r="D695" s="4" t="str">
        <f t="shared" si="20"/>
        <v>16-Obanazawa</v>
      </c>
      <c r="E695" t="str">
        <f>VLOOKUP($D695,metadata!$B$2:$S$451,2,FALSE)</f>
        <v>Ishihara, M; Shimada, M</v>
      </c>
      <c r="F695" t="str">
        <f>VLOOKUP($D695,metadata!$B$2:$S$451,3,FALSE)</f>
        <v>Geographical variation in photoperiodic response for diapause induction between univoltine and multivoltine populations of Kytorhinus sharpianus (Coleoptera : Bruchidae)</v>
      </c>
      <c r="G695" t="str">
        <f>VLOOKUP($D695,metadata!$B$2:$S$451,4,FALSE)</f>
        <v>10.1093/ee/28.2.195</v>
      </c>
      <c r="H695" t="str">
        <f>VLOOKUP($D695,metadata!$B$2:$S$451,5,FALSE)</f>
        <v>y</v>
      </c>
      <c r="I695" t="str">
        <f>VLOOKUP($D695,metadata!$B$2:$S$451,6,FALSE)</f>
        <v>a</v>
      </c>
      <c r="J695" t="str">
        <f>VLOOKUP($D695,metadata!$B$2:$S$451,7,FALSE)</f>
        <v>i</v>
      </c>
      <c r="K695">
        <f>VLOOKUP($D695,metadata!$B$2:$S$451,8,FALSE)</f>
        <v>4</v>
      </c>
      <c r="L695">
        <f>VLOOKUP($D695,metadata!$B$2:$S$451,9,FALSE)</f>
        <v>3</v>
      </c>
      <c r="M695" t="str">
        <f>VLOOKUP($D695,metadata!$B$2:$S$451,10,FALSE)</f>
        <v>n</v>
      </c>
      <c r="N695" t="str">
        <f>VLOOKUP($D695,metadata!$B$2:$S$451,11,FALSE)</f>
        <v>Kytorhinus sharpianus</v>
      </c>
      <c r="O695" t="str">
        <f>VLOOKUP($D695,metadata!$B$2:$S$451,12,FALSE)</f>
        <v>coleoptera</v>
      </c>
      <c r="P695" t="str">
        <f>VLOOKUP($D695,metadata!$B$2:$S$451,13,FALSE)</f>
        <v>Obanazawa</v>
      </c>
      <c r="Q695">
        <f>VLOOKUP($D695,metadata!$B$2:$S$451,14,FALSE)</f>
        <v>38.600619000000002</v>
      </c>
      <c r="R695">
        <f>VLOOKUP($D695,metadata!$B$2:$S$451,15,FALSE)</f>
        <v>140.405689</v>
      </c>
      <c r="S695">
        <f>VLOOKUP($D695,metadata!$B$2:$S$451,16,FALSE)</f>
        <v>0.05</v>
      </c>
      <c r="T695" t="str">
        <f>VLOOKUP($D695,metadata!$B$2:$S$451,17,FALSE)</f>
        <v/>
      </c>
      <c r="U695" t="str">
        <f>VLOOKUP($D695,metadata!$B$2:$S$451,18,FALSE)</f>
        <v/>
      </c>
      <c r="V695">
        <f>VLOOKUP($D695,metadata!$B$2:$Z$451,19,FALSE)</f>
        <v>84</v>
      </c>
      <c r="W695" t="str">
        <f>VLOOKUP($D695,metadata!$B$2:$Z$451,20,FALSE)</f>
        <v>global average</v>
      </c>
      <c r="X695" t="str">
        <f>VLOOKUP($D695,metadata!$B$2:$Z$451,21,FALSE)</f>
        <v/>
      </c>
      <c r="Y695">
        <f>VLOOKUP($D695,metadata!$B$2:$Z$451,22,FALSE)</f>
        <v>16</v>
      </c>
      <c r="Z695" t="str">
        <f>VLOOKUP($D695,metadata!$B$2:$Z$451,23,FALSE)</f>
        <v/>
      </c>
      <c r="AA695" t="str">
        <f>VLOOKUP($D695,metadata!$B$2:$Z$451,24,FALSE)</f>
        <v>larval</v>
      </c>
      <c r="AB695" t="str">
        <f>VLOOKUP($D695,metadata!$B$2:$Z$451,25,FALSE)</f>
        <v/>
      </c>
      <c r="AC695">
        <v>15.001842720107399</v>
      </c>
      <c r="AD695">
        <v>9.8892645767197092</v>
      </c>
      <c r="AF695" t="str">
        <f t="shared" si="21"/>
        <v>NA</v>
      </c>
    </row>
    <row r="696" spans="3:32" x14ac:dyDescent="0.3">
      <c r="C696">
        <v>695</v>
      </c>
      <c r="D696" s="4" t="str">
        <f t="shared" si="20"/>
        <v>16-Obanazawa</v>
      </c>
      <c r="E696" t="str">
        <f>VLOOKUP($D696,metadata!$B$2:$S$451,2,FALSE)</f>
        <v>Ishihara, M; Shimada, M</v>
      </c>
      <c r="F696" t="str">
        <f>VLOOKUP($D696,metadata!$B$2:$S$451,3,FALSE)</f>
        <v>Geographical variation in photoperiodic response for diapause induction between univoltine and multivoltine populations of Kytorhinus sharpianus (Coleoptera : Bruchidae)</v>
      </c>
      <c r="G696" t="str">
        <f>VLOOKUP($D696,metadata!$B$2:$S$451,4,FALSE)</f>
        <v>10.1093/ee/28.2.195</v>
      </c>
      <c r="H696" t="str">
        <f>VLOOKUP($D696,metadata!$B$2:$S$451,5,FALSE)</f>
        <v>y</v>
      </c>
      <c r="I696" t="str">
        <f>VLOOKUP($D696,metadata!$B$2:$S$451,6,FALSE)</f>
        <v>a</v>
      </c>
      <c r="J696" t="str">
        <f>VLOOKUP($D696,metadata!$B$2:$S$451,7,FALSE)</f>
        <v>i</v>
      </c>
      <c r="K696">
        <f>VLOOKUP($D696,metadata!$B$2:$S$451,8,FALSE)</f>
        <v>4</v>
      </c>
      <c r="L696">
        <f>VLOOKUP($D696,metadata!$B$2:$S$451,9,FALSE)</f>
        <v>3</v>
      </c>
      <c r="M696" t="str">
        <f>VLOOKUP($D696,metadata!$B$2:$S$451,10,FALSE)</f>
        <v>n</v>
      </c>
      <c r="N696" t="str">
        <f>VLOOKUP($D696,metadata!$B$2:$S$451,11,FALSE)</f>
        <v>Kytorhinus sharpianus</v>
      </c>
      <c r="O696" t="str">
        <f>VLOOKUP($D696,metadata!$B$2:$S$451,12,FALSE)</f>
        <v>coleoptera</v>
      </c>
      <c r="P696" t="str">
        <f>VLOOKUP($D696,metadata!$B$2:$S$451,13,FALSE)</f>
        <v>Obanazawa</v>
      </c>
      <c r="Q696">
        <f>VLOOKUP($D696,metadata!$B$2:$S$451,14,FALSE)</f>
        <v>38.600619000000002</v>
      </c>
      <c r="R696">
        <f>VLOOKUP($D696,metadata!$B$2:$S$451,15,FALSE)</f>
        <v>140.405689</v>
      </c>
      <c r="S696">
        <f>VLOOKUP($D696,metadata!$B$2:$S$451,16,FALSE)</f>
        <v>0.05</v>
      </c>
      <c r="T696" t="str">
        <f>VLOOKUP($D696,metadata!$B$2:$S$451,17,FALSE)</f>
        <v/>
      </c>
      <c r="U696" t="str">
        <f>VLOOKUP($D696,metadata!$B$2:$S$451,18,FALSE)</f>
        <v/>
      </c>
      <c r="V696">
        <f>VLOOKUP($D696,metadata!$B$2:$Z$451,19,FALSE)</f>
        <v>84</v>
      </c>
      <c r="W696" t="str">
        <f>VLOOKUP($D696,metadata!$B$2:$Z$451,20,FALSE)</f>
        <v>global average</v>
      </c>
      <c r="X696" t="str">
        <f>VLOOKUP($D696,metadata!$B$2:$Z$451,21,FALSE)</f>
        <v/>
      </c>
      <c r="Y696">
        <f>VLOOKUP($D696,metadata!$B$2:$Z$451,22,FALSE)</f>
        <v>16</v>
      </c>
      <c r="Z696" t="str">
        <f>VLOOKUP($D696,metadata!$B$2:$Z$451,23,FALSE)</f>
        <v/>
      </c>
      <c r="AA696" t="str">
        <f>VLOOKUP($D696,metadata!$B$2:$Z$451,24,FALSE)</f>
        <v>larval</v>
      </c>
      <c r="AB696" t="str">
        <f>VLOOKUP($D696,metadata!$B$2:$Z$451,25,FALSE)</f>
        <v/>
      </c>
      <c r="AC696">
        <v>15.98774964265</v>
      </c>
      <c r="AD696">
        <v>0.92308222205637902</v>
      </c>
      <c r="AF696" t="str">
        <f t="shared" si="21"/>
        <v>NA</v>
      </c>
    </row>
    <row r="697" spans="3:32" x14ac:dyDescent="0.3">
      <c r="C697">
        <v>696</v>
      </c>
      <c r="D697" s="4" t="str">
        <f t="shared" si="20"/>
        <v>16-Kujiranami</v>
      </c>
      <c r="E697" t="str">
        <f>VLOOKUP($D697,metadata!$B$2:$S$451,2,FALSE)</f>
        <v>Ishihara, M; Shimada, M</v>
      </c>
      <c r="F697" t="str">
        <f>VLOOKUP($D697,metadata!$B$2:$S$451,3,FALSE)</f>
        <v>Geographical variation in photoperiodic response for diapause induction between univoltine and multivoltine populations of Kytorhinus sharpianus (Coleoptera : Bruchidae)</v>
      </c>
      <c r="G697" t="str">
        <f>VLOOKUP($D697,metadata!$B$2:$S$451,4,FALSE)</f>
        <v>10.1093/ee/28.2.195</v>
      </c>
      <c r="H697" t="str">
        <f>VLOOKUP($D697,metadata!$B$2:$S$451,5,FALSE)</f>
        <v>y</v>
      </c>
      <c r="I697" t="str">
        <f>VLOOKUP($D697,metadata!$B$2:$S$451,6,FALSE)</f>
        <v>a</v>
      </c>
      <c r="J697" t="str">
        <f>VLOOKUP($D697,metadata!$B$2:$S$451,7,FALSE)</f>
        <v>i</v>
      </c>
      <c r="K697">
        <f>VLOOKUP($D697,metadata!$B$2:$S$451,8,FALSE)</f>
        <v>4</v>
      </c>
      <c r="L697">
        <f>VLOOKUP($D697,metadata!$B$2:$S$451,9,FALSE)</f>
        <v>3</v>
      </c>
      <c r="M697" t="str">
        <f>VLOOKUP($D697,metadata!$B$2:$S$451,10,FALSE)</f>
        <v>n</v>
      </c>
      <c r="N697" t="str">
        <f>VLOOKUP($D697,metadata!$B$2:$S$451,11,FALSE)</f>
        <v>Kytorhinus sharpianus</v>
      </c>
      <c r="O697" t="str">
        <f>VLOOKUP($D697,metadata!$B$2:$S$451,12,FALSE)</f>
        <v>coleoptera</v>
      </c>
      <c r="P697" t="str">
        <f>VLOOKUP($D697,metadata!$B$2:$S$451,13,FALSE)</f>
        <v>Kujiranami</v>
      </c>
      <c r="Q697">
        <f>VLOOKUP($D697,metadata!$B$2:$S$451,14,FALSE)</f>
        <v>37.355800000000002</v>
      </c>
      <c r="R697">
        <f>VLOOKUP($D697,metadata!$B$2:$S$451,15,FALSE)</f>
        <v>138.51740000000001</v>
      </c>
      <c r="S697">
        <f>VLOOKUP($D697,metadata!$B$2:$S$451,16,FALSE)</f>
        <v>0.05</v>
      </c>
      <c r="T697" t="str">
        <f>VLOOKUP($D697,metadata!$B$2:$S$451,17,FALSE)</f>
        <v/>
      </c>
      <c r="U697" t="str">
        <f>VLOOKUP($D697,metadata!$B$2:$S$451,18,FALSE)</f>
        <v/>
      </c>
      <c r="V697">
        <f>VLOOKUP($D697,metadata!$B$2:$Z$451,19,FALSE)</f>
        <v>84</v>
      </c>
      <c r="W697" t="str">
        <f>VLOOKUP($D697,metadata!$B$2:$Z$451,20,FALSE)</f>
        <v>global average</v>
      </c>
      <c r="X697" t="str">
        <f>VLOOKUP($D697,metadata!$B$2:$Z$451,21,FALSE)</f>
        <v/>
      </c>
      <c r="Y697">
        <f>VLOOKUP($D697,metadata!$B$2:$Z$451,22,FALSE)</f>
        <v>16</v>
      </c>
      <c r="Z697" t="str">
        <f>VLOOKUP($D697,metadata!$B$2:$Z$451,23,FALSE)</f>
        <v/>
      </c>
      <c r="AA697" t="str">
        <f>VLOOKUP($D697,metadata!$B$2:$Z$451,24,FALSE)</f>
        <v>larval</v>
      </c>
      <c r="AB697" t="str">
        <f>VLOOKUP($D697,metadata!$B$2:$Z$451,25,FALSE)</f>
        <v/>
      </c>
      <c r="AC697">
        <v>13.9991733592041</v>
      </c>
      <c r="AD697">
        <v>95.563694395490202</v>
      </c>
      <c r="AF697" t="str">
        <f t="shared" si="21"/>
        <v>NA</v>
      </c>
    </row>
    <row r="698" spans="3:32" x14ac:dyDescent="0.3">
      <c r="C698">
        <v>697</v>
      </c>
      <c r="D698" s="4" t="str">
        <f t="shared" si="20"/>
        <v>16-Kujiranami</v>
      </c>
      <c r="E698" t="str">
        <f>VLOOKUP($D698,metadata!$B$2:$S$451,2,FALSE)</f>
        <v>Ishihara, M; Shimada, M</v>
      </c>
      <c r="F698" t="str">
        <f>VLOOKUP($D698,metadata!$B$2:$S$451,3,FALSE)</f>
        <v>Geographical variation in photoperiodic response for diapause induction between univoltine and multivoltine populations of Kytorhinus sharpianus (Coleoptera : Bruchidae)</v>
      </c>
      <c r="G698" t="str">
        <f>VLOOKUP($D698,metadata!$B$2:$S$451,4,FALSE)</f>
        <v>10.1093/ee/28.2.195</v>
      </c>
      <c r="H698" t="str">
        <f>VLOOKUP($D698,metadata!$B$2:$S$451,5,FALSE)</f>
        <v>y</v>
      </c>
      <c r="I698" t="str">
        <f>VLOOKUP($D698,metadata!$B$2:$S$451,6,FALSE)</f>
        <v>a</v>
      </c>
      <c r="J698" t="str">
        <f>VLOOKUP($D698,metadata!$B$2:$S$451,7,FALSE)</f>
        <v>i</v>
      </c>
      <c r="K698">
        <f>VLOOKUP($D698,metadata!$B$2:$S$451,8,FALSE)</f>
        <v>4</v>
      </c>
      <c r="L698">
        <f>VLOOKUP($D698,metadata!$B$2:$S$451,9,FALSE)</f>
        <v>3</v>
      </c>
      <c r="M698" t="str">
        <f>VLOOKUP($D698,metadata!$B$2:$S$451,10,FALSE)</f>
        <v>n</v>
      </c>
      <c r="N698" t="str">
        <f>VLOOKUP($D698,metadata!$B$2:$S$451,11,FALSE)</f>
        <v>Kytorhinus sharpianus</v>
      </c>
      <c r="O698" t="str">
        <f>VLOOKUP($D698,metadata!$B$2:$S$451,12,FALSE)</f>
        <v>coleoptera</v>
      </c>
      <c r="P698" t="str">
        <f>VLOOKUP($D698,metadata!$B$2:$S$451,13,FALSE)</f>
        <v>Kujiranami</v>
      </c>
      <c r="Q698">
        <f>VLOOKUP($D698,metadata!$B$2:$S$451,14,FALSE)</f>
        <v>37.355800000000002</v>
      </c>
      <c r="R698">
        <f>VLOOKUP($D698,metadata!$B$2:$S$451,15,FALSE)</f>
        <v>138.51740000000001</v>
      </c>
      <c r="S698">
        <f>VLOOKUP($D698,metadata!$B$2:$S$451,16,FALSE)</f>
        <v>0.05</v>
      </c>
      <c r="T698" t="str">
        <f>VLOOKUP($D698,metadata!$B$2:$S$451,17,FALSE)</f>
        <v/>
      </c>
      <c r="U698" t="str">
        <f>VLOOKUP($D698,metadata!$B$2:$S$451,18,FALSE)</f>
        <v/>
      </c>
      <c r="V698">
        <f>VLOOKUP($D698,metadata!$B$2:$Z$451,19,FALSE)</f>
        <v>84</v>
      </c>
      <c r="W698" t="str">
        <f>VLOOKUP($D698,metadata!$B$2:$Z$451,20,FALSE)</f>
        <v>global average</v>
      </c>
      <c r="X698" t="str">
        <f>VLOOKUP($D698,metadata!$B$2:$Z$451,21,FALSE)</f>
        <v/>
      </c>
      <c r="Y698">
        <f>VLOOKUP($D698,metadata!$B$2:$Z$451,22,FALSE)</f>
        <v>16</v>
      </c>
      <c r="Z698" t="str">
        <f>VLOOKUP($D698,metadata!$B$2:$Z$451,23,FALSE)</f>
        <v/>
      </c>
      <c r="AA698" t="str">
        <f>VLOOKUP($D698,metadata!$B$2:$Z$451,24,FALSE)</f>
        <v>larval</v>
      </c>
      <c r="AB698" t="str">
        <f>VLOOKUP($D698,metadata!$B$2:$Z$451,25,FALSE)</f>
        <v/>
      </c>
      <c r="AC698">
        <v>14.9756198370828</v>
      </c>
      <c r="AD698">
        <v>2.4931256781037598</v>
      </c>
      <c r="AF698" t="str">
        <f t="shared" si="21"/>
        <v>NA</v>
      </c>
    </row>
    <row r="699" spans="3:32" x14ac:dyDescent="0.3">
      <c r="C699">
        <v>698</v>
      </c>
      <c r="D699" s="4" t="str">
        <f t="shared" si="20"/>
        <v>16-Kujiranami</v>
      </c>
      <c r="E699" t="str">
        <f>VLOOKUP($D699,metadata!$B$2:$S$451,2,FALSE)</f>
        <v>Ishihara, M; Shimada, M</v>
      </c>
      <c r="F699" t="str">
        <f>VLOOKUP($D699,metadata!$B$2:$S$451,3,FALSE)</f>
        <v>Geographical variation in photoperiodic response for diapause induction between univoltine and multivoltine populations of Kytorhinus sharpianus (Coleoptera : Bruchidae)</v>
      </c>
      <c r="G699" t="str">
        <f>VLOOKUP($D699,metadata!$B$2:$S$451,4,FALSE)</f>
        <v>10.1093/ee/28.2.195</v>
      </c>
      <c r="H699" t="str">
        <f>VLOOKUP($D699,metadata!$B$2:$S$451,5,FALSE)</f>
        <v>y</v>
      </c>
      <c r="I699" t="str">
        <f>VLOOKUP($D699,metadata!$B$2:$S$451,6,FALSE)</f>
        <v>a</v>
      </c>
      <c r="J699" t="str">
        <f>VLOOKUP($D699,metadata!$B$2:$S$451,7,FALSE)</f>
        <v>i</v>
      </c>
      <c r="K699">
        <f>VLOOKUP($D699,metadata!$B$2:$S$451,8,FALSE)</f>
        <v>4</v>
      </c>
      <c r="L699">
        <f>VLOOKUP($D699,metadata!$B$2:$S$451,9,FALSE)</f>
        <v>3</v>
      </c>
      <c r="M699" t="str">
        <f>VLOOKUP($D699,metadata!$B$2:$S$451,10,FALSE)</f>
        <v>n</v>
      </c>
      <c r="N699" t="str">
        <f>VLOOKUP($D699,metadata!$B$2:$S$451,11,FALSE)</f>
        <v>Kytorhinus sharpianus</v>
      </c>
      <c r="O699" t="str">
        <f>VLOOKUP($D699,metadata!$B$2:$S$451,12,FALSE)</f>
        <v>coleoptera</v>
      </c>
      <c r="P699" t="str">
        <f>VLOOKUP($D699,metadata!$B$2:$S$451,13,FALSE)</f>
        <v>Kujiranami</v>
      </c>
      <c r="Q699">
        <f>VLOOKUP($D699,metadata!$B$2:$S$451,14,FALSE)</f>
        <v>37.355800000000002</v>
      </c>
      <c r="R699">
        <f>VLOOKUP($D699,metadata!$B$2:$S$451,15,FALSE)</f>
        <v>138.51740000000001</v>
      </c>
      <c r="S699">
        <f>VLOOKUP($D699,metadata!$B$2:$S$451,16,FALSE)</f>
        <v>0.05</v>
      </c>
      <c r="T699" t="str">
        <f>VLOOKUP($D699,metadata!$B$2:$S$451,17,FALSE)</f>
        <v/>
      </c>
      <c r="U699" t="str">
        <f>VLOOKUP($D699,metadata!$B$2:$S$451,18,FALSE)</f>
        <v/>
      </c>
      <c r="V699">
        <f>VLOOKUP($D699,metadata!$B$2:$Z$451,19,FALSE)</f>
        <v>84</v>
      </c>
      <c r="W699" t="str">
        <f>VLOOKUP($D699,metadata!$B$2:$Z$451,20,FALSE)</f>
        <v>global average</v>
      </c>
      <c r="X699" t="str">
        <f>VLOOKUP($D699,metadata!$B$2:$Z$451,21,FALSE)</f>
        <v/>
      </c>
      <c r="Y699">
        <f>VLOOKUP($D699,metadata!$B$2:$Z$451,22,FALSE)</f>
        <v>16</v>
      </c>
      <c r="Z699" t="str">
        <f>VLOOKUP($D699,metadata!$B$2:$Z$451,23,FALSE)</f>
        <v/>
      </c>
      <c r="AA699" t="str">
        <f>VLOOKUP($D699,metadata!$B$2:$Z$451,24,FALSE)</f>
        <v>larval</v>
      </c>
      <c r="AB699" t="str">
        <f>VLOOKUP($D699,metadata!$B$2:$Z$451,25,FALSE)</f>
        <v/>
      </c>
      <c r="AC699">
        <v>15.981538355558801</v>
      </c>
      <c r="AD699">
        <v>0.92250816594813001</v>
      </c>
      <c r="AF699" t="str">
        <f t="shared" si="21"/>
        <v>NA</v>
      </c>
    </row>
    <row r="700" spans="3:32" x14ac:dyDescent="0.3">
      <c r="C700">
        <v>699</v>
      </c>
      <c r="D700" s="4" t="str">
        <f t="shared" si="20"/>
        <v>16-Mitsuma</v>
      </c>
      <c r="E700" t="str">
        <f>VLOOKUP($D700,metadata!$B$2:$S$451,2,FALSE)</f>
        <v>Ishihara, M; Shimada, M</v>
      </c>
      <c r="F700" t="str">
        <f>VLOOKUP($D700,metadata!$B$2:$S$451,3,FALSE)</f>
        <v>Geographical variation in photoperiodic response for diapause induction between univoltine and multivoltine populations of Kytorhinus sharpianus (Coleoptera : Bruchidae)</v>
      </c>
      <c r="G700" t="str">
        <f>VLOOKUP($D700,metadata!$B$2:$S$451,4,FALSE)</f>
        <v>10.1093/ee/28.2.195</v>
      </c>
      <c r="H700" t="str">
        <f>VLOOKUP($D700,metadata!$B$2:$S$451,5,FALSE)</f>
        <v>y</v>
      </c>
      <c r="I700" t="str">
        <f>VLOOKUP($D700,metadata!$B$2:$S$451,6,FALSE)</f>
        <v>a</v>
      </c>
      <c r="J700" t="str">
        <f>VLOOKUP($D700,metadata!$B$2:$S$451,7,FALSE)</f>
        <v>i</v>
      </c>
      <c r="K700">
        <f>VLOOKUP($D700,metadata!$B$2:$S$451,8,FALSE)</f>
        <v>4</v>
      </c>
      <c r="L700">
        <f>VLOOKUP($D700,metadata!$B$2:$S$451,9,FALSE)</f>
        <v>3</v>
      </c>
      <c r="M700" t="str">
        <f>VLOOKUP($D700,metadata!$B$2:$S$451,10,FALSE)</f>
        <v>n</v>
      </c>
      <c r="N700" t="str">
        <f>VLOOKUP($D700,metadata!$B$2:$S$451,11,FALSE)</f>
        <v>Kytorhinus sharpianus</v>
      </c>
      <c r="O700" t="str">
        <f>VLOOKUP($D700,metadata!$B$2:$S$451,12,FALSE)</f>
        <v>coleoptera</v>
      </c>
      <c r="P700" t="str">
        <f>VLOOKUP($D700,metadata!$B$2:$S$451,13,FALSE)</f>
        <v>Mitsuma</v>
      </c>
      <c r="Q700">
        <f>VLOOKUP($D700,metadata!$B$2:$S$451,14,FALSE)</f>
        <v>36.073500000000003</v>
      </c>
      <c r="R700">
        <f>VLOOKUP($D700,metadata!$B$2:$S$451,15,FALSE)</f>
        <v>139.98310000000001</v>
      </c>
      <c r="S700">
        <f>VLOOKUP($D700,metadata!$B$2:$S$451,16,FALSE)</f>
        <v>0.01</v>
      </c>
      <c r="T700" t="str">
        <f>VLOOKUP($D700,metadata!$B$2:$S$451,17,FALSE)</f>
        <v/>
      </c>
      <c r="U700" t="str">
        <f>VLOOKUP($D700,metadata!$B$2:$S$451,18,FALSE)</f>
        <v/>
      </c>
      <c r="V700">
        <f>VLOOKUP($D700,metadata!$B$2:$Z$451,19,FALSE)</f>
        <v>84</v>
      </c>
      <c r="W700" t="str">
        <f>VLOOKUP($D700,metadata!$B$2:$Z$451,20,FALSE)</f>
        <v>global average</v>
      </c>
      <c r="X700" t="str">
        <f>VLOOKUP($D700,metadata!$B$2:$Z$451,21,FALSE)</f>
        <v/>
      </c>
      <c r="Y700">
        <f>VLOOKUP($D700,metadata!$B$2:$Z$451,22,FALSE)</f>
        <v>16</v>
      </c>
      <c r="Z700" t="str">
        <f>VLOOKUP($D700,metadata!$B$2:$Z$451,23,FALSE)</f>
        <v/>
      </c>
      <c r="AA700" t="str">
        <f>VLOOKUP($D700,metadata!$B$2:$Z$451,24,FALSE)</f>
        <v>larval</v>
      </c>
      <c r="AB700" t="str">
        <f>VLOOKUP($D700,metadata!$B$2:$Z$451,25,FALSE)</f>
        <v/>
      </c>
      <c r="AC700">
        <v>13.999448906135999</v>
      </c>
      <c r="AD700">
        <v>97.042462930326806</v>
      </c>
      <c r="AF700" t="str">
        <f t="shared" si="21"/>
        <v>NA</v>
      </c>
    </row>
    <row r="701" spans="3:32" x14ac:dyDescent="0.3">
      <c r="C701">
        <v>700</v>
      </c>
      <c r="D701" s="4" t="str">
        <f t="shared" si="20"/>
        <v>16-Mitsuma</v>
      </c>
      <c r="E701" t="str">
        <f>VLOOKUP($D701,metadata!$B$2:$S$451,2,FALSE)</f>
        <v>Ishihara, M; Shimada, M</v>
      </c>
      <c r="F701" t="str">
        <f>VLOOKUP($D701,metadata!$B$2:$S$451,3,FALSE)</f>
        <v>Geographical variation in photoperiodic response for diapause induction between univoltine and multivoltine populations of Kytorhinus sharpianus (Coleoptera : Bruchidae)</v>
      </c>
      <c r="G701" t="str">
        <f>VLOOKUP($D701,metadata!$B$2:$S$451,4,FALSE)</f>
        <v>10.1093/ee/28.2.195</v>
      </c>
      <c r="H701" t="str">
        <f>VLOOKUP($D701,metadata!$B$2:$S$451,5,FALSE)</f>
        <v>y</v>
      </c>
      <c r="I701" t="str">
        <f>VLOOKUP($D701,metadata!$B$2:$S$451,6,FALSE)</f>
        <v>a</v>
      </c>
      <c r="J701" t="str">
        <f>VLOOKUP($D701,metadata!$B$2:$S$451,7,FALSE)</f>
        <v>i</v>
      </c>
      <c r="K701">
        <f>VLOOKUP($D701,metadata!$B$2:$S$451,8,FALSE)</f>
        <v>4</v>
      </c>
      <c r="L701">
        <f>VLOOKUP($D701,metadata!$B$2:$S$451,9,FALSE)</f>
        <v>3</v>
      </c>
      <c r="M701" t="str">
        <f>VLOOKUP($D701,metadata!$B$2:$S$451,10,FALSE)</f>
        <v>n</v>
      </c>
      <c r="N701" t="str">
        <f>VLOOKUP($D701,metadata!$B$2:$S$451,11,FALSE)</f>
        <v>Kytorhinus sharpianus</v>
      </c>
      <c r="O701" t="str">
        <f>VLOOKUP($D701,metadata!$B$2:$S$451,12,FALSE)</f>
        <v>coleoptera</v>
      </c>
      <c r="P701" t="str">
        <f>VLOOKUP($D701,metadata!$B$2:$S$451,13,FALSE)</f>
        <v>Mitsuma</v>
      </c>
      <c r="Q701">
        <f>VLOOKUP($D701,metadata!$B$2:$S$451,14,FALSE)</f>
        <v>36.073500000000003</v>
      </c>
      <c r="R701">
        <f>VLOOKUP($D701,metadata!$B$2:$S$451,15,FALSE)</f>
        <v>139.98310000000001</v>
      </c>
      <c r="S701">
        <f>VLOOKUP($D701,metadata!$B$2:$S$451,16,FALSE)</f>
        <v>0.01</v>
      </c>
      <c r="T701" t="str">
        <f>VLOOKUP($D701,metadata!$B$2:$S$451,17,FALSE)</f>
        <v/>
      </c>
      <c r="U701" t="str">
        <f>VLOOKUP($D701,metadata!$B$2:$S$451,18,FALSE)</f>
        <v/>
      </c>
      <c r="V701">
        <f>VLOOKUP($D701,metadata!$B$2:$Z$451,19,FALSE)</f>
        <v>84</v>
      </c>
      <c r="W701" t="str">
        <f>VLOOKUP($D701,metadata!$B$2:$Z$451,20,FALSE)</f>
        <v>global average</v>
      </c>
      <c r="X701" t="str">
        <f>VLOOKUP($D701,metadata!$B$2:$Z$451,21,FALSE)</f>
        <v/>
      </c>
      <c r="Y701">
        <f>VLOOKUP($D701,metadata!$B$2:$Z$451,22,FALSE)</f>
        <v>16</v>
      </c>
      <c r="Z701" t="str">
        <f>VLOOKUP($D701,metadata!$B$2:$Z$451,23,FALSE)</f>
        <v/>
      </c>
      <c r="AA701" t="str">
        <f>VLOOKUP($D701,metadata!$B$2:$Z$451,24,FALSE)</f>
        <v>larval</v>
      </c>
      <c r="AB701" t="str">
        <f>VLOOKUP($D701,metadata!$B$2:$Z$451,25,FALSE)</f>
        <v/>
      </c>
      <c r="AC701">
        <v>14.944494514893799</v>
      </c>
      <c r="AD701">
        <v>2.12056326385341</v>
      </c>
      <c r="AF701" t="str">
        <f t="shared" si="21"/>
        <v>NA</v>
      </c>
    </row>
    <row r="702" spans="3:32" x14ac:dyDescent="0.3">
      <c r="C702">
        <v>701</v>
      </c>
      <c r="D702" s="4" t="str">
        <f t="shared" si="20"/>
        <v>16-Mitsuma</v>
      </c>
      <c r="E702" t="str">
        <f>VLOOKUP($D702,metadata!$B$2:$S$451,2,FALSE)</f>
        <v>Ishihara, M; Shimada, M</v>
      </c>
      <c r="F702" t="str">
        <f>VLOOKUP($D702,metadata!$B$2:$S$451,3,FALSE)</f>
        <v>Geographical variation in photoperiodic response for diapause induction between univoltine and multivoltine populations of Kytorhinus sharpianus (Coleoptera : Bruchidae)</v>
      </c>
      <c r="G702" t="str">
        <f>VLOOKUP($D702,metadata!$B$2:$S$451,4,FALSE)</f>
        <v>10.1093/ee/28.2.195</v>
      </c>
      <c r="H702" t="str">
        <f>VLOOKUP($D702,metadata!$B$2:$S$451,5,FALSE)</f>
        <v>y</v>
      </c>
      <c r="I702" t="str">
        <f>VLOOKUP($D702,metadata!$B$2:$S$451,6,FALSE)</f>
        <v>a</v>
      </c>
      <c r="J702" t="str">
        <f>VLOOKUP($D702,metadata!$B$2:$S$451,7,FALSE)</f>
        <v>i</v>
      </c>
      <c r="K702">
        <f>VLOOKUP($D702,metadata!$B$2:$S$451,8,FALSE)</f>
        <v>4</v>
      </c>
      <c r="L702">
        <f>VLOOKUP($D702,metadata!$B$2:$S$451,9,FALSE)</f>
        <v>3</v>
      </c>
      <c r="M702" t="str">
        <f>VLOOKUP($D702,metadata!$B$2:$S$451,10,FALSE)</f>
        <v>n</v>
      </c>
      <c r="N702" t="str">
        <f>VLOOKUP($D702,metadata!$B$2:$S$451,11,FALSE)</f>
        <v>Kytorhinus sharpianus</v>
      </c>
      <c r="O702" t="str">
        <f>VLOOKUP($D702,metadata!$B$2:$S$451,12,FALSE)</f>
        <v>coleoptera</v>
      </c>
      <c r="P702" t="str">
        <f>VLOOKUP($D702,metadata!$B$2:$S$451,13,FALSE)</f>
        <v>Mitsuma</v>
      </c>
      <c r="Q702">
        <f>VLOOKUP($D702,metadata!$B$2:$S$451,14,FALSE)</f>
        <v>36.073500000000003</v>
      </c>
      <c r="R702">
        <f>VLOOKUP($D702,metadata!$B$2:$S$451,15,FALSE)</f>
        <v>139.98310000000001</v>
      </c>
      <c r="S702">
        <f>VLOOKUP($D702,metadata!$B$2:$S$451,16,FALSE)</f>
        <v>0.01</v>
      </c>
      <c r="T702" t="str">
        <f>VLOOKUP($D702,metadata!$B$2:$S$451,17,FALSE)</f>
        <v/>
      </c>
      <c r="U702" t="str">
        <f>VLOOKUP($D702,metadata!$B$2:$S$451,18,FALSE)</f>
        <v/>
      </c>
      <c r="V702">
        <f>VLOOKUP($D702,metadata!$B$2:$Z$451,19,FALSE)</f>
        <v>84</v>
      </c>
      <c r="W702" t="str">
        <f>VLOOKUP($D702,metadata!$B$2:$Z$451,20,FALSE)</f>
        <v>global average</v>
      </c>
      <c r="X702" t="str">
        <f>VLOOKUP($D702,metadata!$B$2:$Z$451,21,FALSE)</f>
        <v/>
      </c>
      <c r="Y702">
        <f>VLOOKUP($D702,metadata!$B$2:$Z$451,22,FALSE)</f>
        <v>16</v>
      </c>
      <c r="Z702" t="str">
        <f>VLOOKUP($D702,metadata!$B$2:$Z$451,23,FALSE)</f>
        <v/>
      </c>
      <c r="AA702" t="str">
        <f>VLOOKUP($D702,metadata!$B$2:$Z$451,24,FALSE)</f>
        <v>larval</v>
      </c>
      <c r="AB702" t="str">
        <f>VLOOKUP($D702,metadata!$B$2:$Z$451,25,FALSE)</f>
        <v/>
      </c>
      <c r="AC702">
        <v>15.981572798925299</v>
      </c>
      <c r="AD702">
        <v>1.1073542328027199</v>
      </c>
      <c r="AF702" t="str">
        <f t="shared" si="21"/>
        <v>NA</v>
      </c>
    </row>
    <row r="703" spans="3:32" x14ac:dyDescent="0.3">
      <c r="C703">
        <v>702</v>
      </c>
      <c r="D703" s="4" t="str">
        <f t="shared" si="20"/>
        <v>17-WA</v>
      </c>
      <c r="E703" t="str">
        <f>VLOOKUP($D703,metadata!$B$2:$S$451,2,FALSE)</f>
        <v>Ito, K; Nakata, T</v>
      </c>
      <c r="F703" t="str">
        <f>VLOOKUP($D703,metadata!$B$2:$S$451,3,FALSE)</f>
        <v>Geographical variation of photoperiodic response in the females of a predatory bug, Orius sauteri (Poppius) (Heteroptera : Anthocoridae) from northern Japan</v>
      </c>
      <c r="G703" t="str">
        <f>VLOOKUP($D703,metadata!$B$2:$S$451,4,FALSE)</f>
        <v>10.1303/aez.2000.101</v>
      </c>
      <c r="H703" t="str">
        <f>VLOOKUP($D703,metadata!$B$2:$S$451,5,FALSE)</f>
        <v>y</v>
      </c>
      <c r="I703" t="str">
        <f>VLOOKUP($D703,metadata!$B$2:$S$451,6,FALSE)</f>
        <v>a</v>
      </c>
      <c r="J703" t="str">
        <f>VLOOKUP($D703,metadata!$B$2:$S$451,7,FALSE)</f>
        <v>i</v>
      </c>
      <c r="K703">
        <f>VLOOKUP($D703,metadata!$B$2:$S$451,8,FALSE)</f>
        <v>8</v>
      </c>
      <c r="L703">
        <f>VLOOKUP($D703,metadata!$B$2:$S$451,9,FALSE)</f>
        <v>8</v>
      </c>
      <c r="M703" t="str">
        <f>VLOOKUP($D703,metadata!$B$2:$S$451,10,FALSE)</f>
        <v/>
      </c>
      <c r="N703" t="str">
        <f>VLOOKUP($D703,metadata!$B$2:$S$451,11,FALSE)</f>
        <v>Orius sauteri</v>
      </c>
      <c r="O703" t="str">
        <f>VLOOKUP($D703,metadata!$B$2:$S$451,12,FALSE)</f>
        <v>heteroptera</v>
      </c>
      <c r="P703" t="str">
        <f>VLOOKUP($D703,metadata!$B$2:$S$451,13,FALSE)</f>
        <v>WA</v>
      </c>
      <c r="Q703">
        <f>VLOOKUP($D703,metadata!$B$2:$S$451,14,FALSE)</f>
        <v>45.397500000000001</v>
      </c>
      <c r="R703">
        <f>VLOOKUP($D703,metadata!$B$2:$S$451,15,FALSE)</f>
        <v>141.70088100000001</v>
      </c>
      <c r="S703">
        <f>VLOOKUP($D703,metadata!$B$2:$S$451,16,FALSE)</f>
        <v>0.05</v>
      </c>
      <c r="T703" t="str">
        <f>VLOOKUP($D703,metadata!$B$2:$S$451,17,FALSE)</f>
        <v/>
      </c>
      <c r="U703" t="str">
        <f>VLOOKUP($D703,metadata!$B$2:$S$451,18,FALSE)</f>
        <v/>
      </c>
      <c r="V703">
        <f>VLOOKUP($D703,metadata!$B$2:$Z$451,19,FALSE)</f>
        <v>38.75</v>
      </c>
      <c r="W703" t="str">
        <f>VLOOKUP($D703,metadata!$B$2:$Z$451,20,FALSE)</f>
        <v>acc</v>
      </c>
      <c r="X703" t="str">
        <f>VLOOKUP($D703,metadata!$B$2:$Z$451,21,FALSE)</f>
        <v/>
      </c>
      <c r="Y703">
        <f>VLOOKUP($D703,metadata!$B$2:$Z$451,22,FALSE)</f>
        <v>17</v>
      </c>
      <c r="Z703" t="str">
        <f>VLOOKUP($D703,metadata!$B$2:$Z$451,23,FALSE)</f>
        <v/>
      </c>
      <c r="AA703" t="str">
        <f>VLOOKUP($D703,metadata!$B$2:$Z$451,24,FALSE)</f>
        <v/>
      </c>
      <c r="AB703" t="str">
        <f>VLOOKUP($D703,metadata!$B$2:$Z$451,25,FALSE)</f>
        <v/>
      </c>
      <c r="AC703">
        <v>11</v>
      </c>
      <c r="AD703">
        <v>99.997029555918601</v>
      </c>
      <c r="AF703" t="str">
        <f t="shared" si="21"/>
        <v>NA</v>
      </c>
    </row>
    <row r="704" spans="3:32" x14ac:dyDescent="0.3">
      <c r="C704">
        <v>703</v>
      </c>
      <c r="D704" s="4" t="str">
        <f t="shared" si="20"/>
        <v>17-WA</v>
      </c>
      <c r="E704" t="str">
        <f>VLOOKUP($D704,metadata!$B$2:$S$451,2,FALSE)</f>
        <v>Ito, K; Nakata, T</v>
      </c>
      <c r="F704" t="str">
        <f>VLOOKUP($D704,metadata!$B$2:$S$451,3,FALSE)</f>
        <v>Geographical variation of photoperiodic response in the females of a predatory bug, Orius sauteri (Poppius) (Heteroptera : Anthocoridae) from northern Japan</v>
      </c>
      <c r="G704" t="str">
        <f>VLOOKUP($D704,metadata!$B$2:$S$451,4,FALSE)</f>
        <v>10.1303/aez.2000.101</v>
      </c>
      <c r="H704" t="str">
        <f>VLOOKUP($D704,metadata!$B$2:$S$451,5,FALSE)</f>
        <v>y</v>
      </c>
      <c r="I704" t="str">
        <f>VLOOKUP($D704,metadata!$B$2:$S$451,6,FALSE)</f>
        <v>a</v>
      </c>
      <c r="J704" t="str">
        <f>VLOOKUP($D704,metadata!$B$2:$S$451,7,FALSE)</f>
        <v>i</v>
      </c>
      <c r="K704">
        <f>VLOOKUP($D704,metadata!$B$2:$S$451,8,FALSE)</f>
        <v>8</v>
      </c>
      <c r="L704">
        <f>VLOOKUP($D704,metadata!$B$2:$S$451,9,FALSE)</f>
        <v>8</v>
      </c>
      <c r="M704" t="str">
        <f>VLOOKUP($D704,metadata!$B$2:$S$451,10,FALSE)</f>
        <v/>
      </c>
      <c r="N704" t="str">
        <f>VLOOKUP($D704,metadata!$B$2:$S$451,11,FALSE)</f>
        <v>Orius sauteri</v>
      </c>
      <c r="O704" t="str">
        <f>VLOOKUP($D704,metadata!$B$2:$S$451,12,FALSE)</f>
        <v>heteroptera</v>
      </c>
      <c r="P704" t="str">
        <f>VLOOKUP($D704,metadata!$B$2:$S$451,13,FALSE)</f>
        <v>WA</v>
      </c>
      <c r="Q704">
        <f>VLOOKUP($D704,metadata!$B$2:$S$451,14,FALSE)</f>
        <v>45.397500000000001</v>
      </c>
      <c r="R704">
        <f>VLOOKUP($D704,metadata!$B$2:$S$451,15,FALSE)</f>
        <v>141.70088100000001</v>
      </c>
      <c r="S704">
        <f>VLOOKUP($D704,metadata!$B$2:$S$451,16,FALSE)</f>
        <v>0.05</v>
      </c>
      <c r="T704" t="str">
        <f>VLOOKUP($D704,metadata!$B$2:$S$451,17,FALSE)</f>
        <v/>
      </c>
      <c r="U704" t="str">
        <f>VLOOKUP($D704,metadata!$B$2:$S$451,18,FALSE)</f>
        <v/>
      </c>
      <c r="V704">
        <f>VLOOKUP($D704,metadata!$B$2:$Z$451,19,FALSE)</f>
        <v>38.75</v>
      </c>
      <c r="W704" t="str">
        <f>VLOOKUP($D704,metadata!$B$2:$Z$451,20,FALSE)</f>
        <v>acc</v>
      </c>
      <c r="X704" t="str">
        <f>VLOOKUP($D704,metadata!$B$2:$Z$451,21,FALSE)</f>
        <v/>
      </c>
      <c r="Y704">
        <f>VLOOKUP($D704,metadata!$B$2:$Z$451,22,FALSE)</f>
        <v>17</v>
      </c>
      <c r="Z704" t="str">
        <f>VLOOKUP($D704,metadata!$B$2:$Z$451,23,FALSE)</f>
        <v/>
      </c>
      <c r="AA704" t="str">
        <f>VLOOKUP($D704,metadata!$B$2:$Z$451,24,FALSE)</f>
        <v/>
      </c>
      <c r="AB704" t="str">
        <f>VLOOKUP($D704,metadata!$B$2:$Z$451,25,FALSE)</f>
        <v/>
      </c>
      <c r="AC704">
        <v>12.048418238526599</v>
      </c>
      <c r="AD704">
        <v>100.112876875092</v>
      </c>
      <c r="AF704" t="str">
        <f t="shared" si="21"/>
        <v>NA</v>
      </c>
    </row>
    <row r="705" spans="3:32" x14ac:dyDescent="0.3">
      <c r="C705">
        <v>704</v>
      </c>
      <c r="D705" s="4" t="str">
        <f t="shared" si="20"/>
        <v>17-WA</v>
      </c>
      <c r="E705" t="str">
        <f>VLOOKUP($D705,metadata!$B$2:$S$451,2,FALSE)</f>
        <v>Ito, K; Nakata, T</v>
      </c>
      <c r="F705" t="str">
        <f>VLOOKUP($D705,metadata!$B$2:$S$451,3,FALSE)</f>
        <v>Geographical variation of photoperiodic response in the females of a predatory bug, Orius sauteri (Poppius) (Heteroptera : Anthocoridae) from northern Japan</v>
      </c>
      <c r="G705" t="str">
        <f>VLOOKUP($D705,metadata!$B$2:$S$451,4,FALSE)</f>
        <v>10.1303/aez.2000.101</v>
      </c>
      <c r="H705" t="str">
        <f>VLOOKUP($D705,metadata!$B$2:$S$451,5,FALSE)</f>
        <v>y</v>
      </c>
      <c r="I705" t="str">
        <f>VLOOKUP($D705,metadata!$B$2:$S$451,6,FALSE)</f>
        <v>a</v>
      </c>
      <c r="J705" t="str">
        <f>VLOOKUP($D705,metadata!$B$2:$S$451,7,FALSE)</f>
        <v>i</v>
      </c>
      <c r="K705">
        <f>VLOOKUP($D705,metadata!$B$2:$S$451,8,FALSE)</f>
        <v>8</v>
      </c>
      <c r="L705">
        <f>VLOOKUP($D705,metadata!$B$2:$S$451,9,FALSE)</f>
        <v>8</v>
      </c>
      <c r="M705" t="str">
        <f>VLOOKUP($D705,metadata!$B$2:$S$451,10,FALSE)</f>
        <v/>
      </c>
      <c r="N705" t="str">
        <f>VLOOKUP($D705,metadata!$B$2:$S$451,11,FALSE)</f>
        <v>Orius sauteri</v>
      </c>
      <c r="O705" t="str">
        <f>VLOOKUP($D705,metadata!$B$2:$S$451,12,FALSE)</f>
        <v>heteroptera</v>
      </c>
      <c r="P705" t="str">
        <f>VLOOKUP($D705,metadata!$B$2:$S$451,13,FALSE)</f>
        <v>WA</v>
      </c>
      <c r="Q705">
        <f>VLOOKUP($D705,metadata!$B$2:$S$451,14,FALSE)</f>
        <v>45.397500000000001</v>
      </c>
      <c r="R705">
        <f>VLOOKUP($D705,metadata!$B$2:$S$451,15,FALSE)</f>
        <v>141.70088100000001</v>
      </c>
      <c r="S705">
        <f>VLOOKUP($D705,metadata!$B$2:$S$451,16,FALSE)</f>
        <v>0.05</v>
      </c>
      <c r="T705" t="str">
        <f>VLOOKUP($D705,metadata!$B$2:$S$451,17,FALSE)</f>
        <v/>
      </c>
      <c r="U705" t="str">
        <f>VLOOKUP($D705,metadata!$B$2:$S$451,18,FALSE)</f>
        <v/>
      </c>
      <c r="V705">
        <f>VLOOKUP($D705,metadata!$B$2:$Z$451,19,FALSE)</f>
        <v>38.75</v>
      </c>
      <c r="W705" t="str">
        <f>VLOOKUP($D705,metadata!$B$2:$Z$451,20,FALSE)</f>
        <v>acc</v>
      </c>
      <c r="X705" t="str">
        <f>VLOOKUP($D705,metadata!$B$2:$Z$451,21,FALSE)</f>
        <v/>
      </c>
      <c r="Y705">
        <f>VLOOKUP($D705,metadata!$B$2:$Z$451,22,FALSE)</f>
        <v>17</v>
      </c>
      <c r="Z705" t="str">
        <f>VLOOKUP($D705,metadata!$B$2:$Z$451,23,FALSE)</f>
        <v/>
      </c>
      <c r="AA705" t="str">
        <f>VLOOKUP($D705,metadata!$B$2:$Z$451,24,FALSE)</f>
        <v/>
      </c>
      <c r="AB705" t="str">
        <f>VLOOKUP($D705,metadata!$B$2:$Z$451,25,FALSE)</f>
        <v/>
      </c>
      <c r="AC705">
        <v>13.0430714391801</v>
      </c>
      <c r="AD705">
        <v>100.22278330610401</v>
      </c>
      <c r="AF705" t="str">
        <f t="shared" si="21"/>
        <v>NA</v>
      </c>
    </row>
    <row r="706" spans="3:32" x14ac:dyDescent="0.3">
      <c r="C706">
        <v>705</v>
      </c>
      <c r="D706" s="4" t="str">
        <f t="shared" si="20"/>
        <v>17-WA</v>
      </c>
      <c r="E706" t="str">
        <f>VLOOKUP($D706,metadata!$B$2:$S$451,2,FALSE)</f>
        <v>Ito, K; Nakata, T</v>
      </c>
      <c r="F706" t="str">
        <f>VLOOKUP($D706,metadata!$B$2:$S$451,3,FALSE)</f>
        <v>Geographical variation of photoperiodic response in the females of a predatory bug, Orius sauteri (Poppius) (Heteroptera : Anthocoridae) from northern Japan</v>
      </c>
      <c r="G706" t="str">
        <f>VLOOKUP($D706,metadata!$B$2:$S$451,4,FALSE)</f>
        <v>10.1303/aez.2000.101</v>
      </c>
      <c r="H706" t="str">
        <f>VLOOKUP($D706,metadata!$B$2:$S$451,5,FALSE)</f>
        <v>y</v>
      </c>
      <c r="I706" t="str">
        <f>VLOOKUP($D706,metadata!$B$2:$S$451,6,FALSE)</f>
        <v>a</v>
      </c>
      <c r="J706" t="str">
        <f>VLOOKUP($D706,metadata!$B$2:$S$451,7,FALSE)</f>
        <v>i</v>
      </c>
      <c r="K706">
        <f>VLOOKUP($D706,metadata!$B$2:$S$451,8,FALSE)</f>
        <v>8</v>
      </c>
      <c r="L706">
        <f>VLOOKUP($D706,metadata!$B$2:$S$451,9,FALSE)</f>
        <v>8</v>
      </c>
      <c r="M706" t="str">
        <f>VLOOKUP($D706,metadata!$B$2:$S$451,10,FALSE)</f>
        <v/>
      </c>
      <c r="N706" t="str">
        <f>VLOOKUP($D706,metadata!$B$2:$S$451,11,FALSE)</f>
        <v>Orius sauteri</v>
      </c>
      <c r="O706" t="str">
        <f>VLOOKUP($D706,metadata!$B$2:$S$451,12,FALSE)</f>
        <v>heteroptera</v>
      </c>
      <c r="P706" t="str">
        <f>VLOOKUP($D706,metadata!$B$2:$S$451,13,FALSE)</f>
        <v>WA</v>
      </c>
      <c r="Q706">
        <f>VLOOKUP($D706,metadata!$B$2:$S$451,14,FALSE)</f>
        <v>45.397500000000001</v>
      </c>
      <c r="R706">
        <f>VLOOKUP($D706,metadata!$B$2:$S$451,15,FALSE)</f>
        <v>141.70088100000001</v>
      </c>
      <c r="S706">
        <f>VLOOKUP($D706,metadata!$B$2:$S$451,16,FALSE)</f>
        <v>0.05</v>
      </c>
      <c r="T706" t="str">
        <f>VLOOKUP($D706,metadata!$B$2:$S$451,17,FALSE)</f>
        <v/>
      </c>
      <c r="U706" t="str">
        <f>VLOOKUP($D706,metadata!$B$2:$S$451,18,FALSE)</f>
        <v/>
      </c>
      <c r="V706">
        <f>VLOOKUP($D706,metadata!$B$2:$Z$451,19,FALSE)</f>
        <v>38.75</v>
      </c>
      <c r="W706" t="str">
        <f>VLOOKUP($D706,metadata!$B$2:$Z$451,20,FALSE)</f>
        <v>acc</v>
      </c>
      <c r="X706" t="str">
        <f>VLOOKUP($D706,metadata!$B$2:$Z$451,21,FALSE)</f>
        <v/>
      </c>
      <c r="Y706">
        <f>VLOOKUP($D706,metadata!$B$2:$Z$451,22,FALSE)</f>
        <v>17</v>
      </c>
      <c r="Z706" t="str">
        <f>VLOOKUP($D706,metadata!$B$2:$Z$451,23,FALSE)</f>
        <v/>
      </c>
      <c r="AA706" t="str">
        <f>VLOOKUP($D706,metadata!$B$2:$Z$451,24,FALSE)</f>
        <v/>
      </c>
      <c r="AB706" t="str">
        <f>VLOOKUP($D706,metadata!$B$2:$Z$451,25,FALSE)</f>
        <v/>
      </c>
      <c r="AC706">
        <v>13.9839596019604</v>
      </c>
      <c r="AD706">
        <v>100.32674884895199</v>
      </c>
      <c r="AF706" t="str">
        <f t="shared" si="21"/>
        <v>NA</v>
      </c>
    </row>
    <row r="707" spans="3:32" x14ac:dyDescent="0.3">
      <c r="C707">
        <v>706</v>
      </c>
      <c r="D707" s="4" t="str">
        <f t="shared" ref="D707:D770" si="22">VLOOKUP(C707,$A$1:$B$451,2)</f>
        <v>17-WA</v>
      </c>
      <c r="E707" t="str">
        <f>VLOOKUP($D707,metadata!$B$2:$S$451,2,FALSE)</f>
        <v>Ito, K; Nakata, T</v>
      </c>
      <c r="F707" t="str">
        <f>VLOOKUP($D707,metadata!$B$2:$S$451,3,FALSE)</f>
        <v>Geographical variation of photoperiodic response in the females of a predatory bug, Orius sauteri (Poppius) (Heteroptera : Anthocoridae) from northern Japan</v>
      </c>
      <c r="G707" t="str">
        <f>VLOOKUP($D707,metadata!$B$2:$S$451,4,FALSE)</f>
        <v>10.1303/aez.2000.101</v>
      </c>
      <c r="H707" t="str">
        <f>VLOOKUP($D707,metadata!$B$2:$S$451,5,FALSE)</f>
        <v>y</v>
      </c>
      <c r="I707" t="str">
        <f>VLOOKUP($D707,metadata!$B$2:$S$451,6,FALSE)</f>
        <v>a</v>
      </c>
      <c r="J707" t="str">
        <f>VLOOKUP($D707,metadata!$B$2:$S$451,7,FALSE)</f>
        <v>i</v>
      </c>
      <c r="K707">
        <f>VLOOKUP($D707,metadata!$B$2:$S$451,8,FALSE)</f>
        <v>8</v>
      </c>
      <c r="L707">
        <f>VLOOKUP($D707,metadata!$B$2:$S$451,9,FALSE)</f>
        <v>8</v>
      </c>
      <c r="M707" t="str">
        <f>VLOOKUP($D707,metadata!$B$2:$S$451,10,FALSE)</f>
        <v/>
      </c>
      <c r="N707" t="str">
        <f>VLOOKUP($D707,metadata!$B$2:$S$451,11,FALSE)</f>
        <v>Orius sauteri</v>
      </c>
      <c r="O707" t="str">
        <f>VLOOKUP($D707,metadata!$B$2:$S$451,12,FALSE)</f>
        <v>heteroptera</v>
      </c>
      <c r="P707" t="str">
        <f>VLOOKUP($D707,metadata!$B$2:$S$451,13,FALSE)</f>
        <v>WA</v>
      </c>
      <c r="Q707">
        <f>VLOOKUP($D707,metadata!$B$2:$S$451,14,FALSE)</f>
        <v>45.397500000000001</v>
      </c>
      <c r="R707">
        <f>VLOOKUP($D707,metadata!$B$2:$S$451,15,FALSE)</f>
        <v>141.70088100000001</v>
      </c>
      <c r="S707">
        <f>VLOOKUP($D707,metadata!$B$2:$S$451,16,FALSE)</f>
        <v>0.05</v>
      </c>
      <c r="T707" t="str">
        <f>VLOOKUP($D707,metadata!$B$2:$S$451,17,FALSE)</f>
        <v/>
      </c>
      <c r="U707" t="str">
        <f>VLOOKUP($D707,metadata!$B$2:$S$451,18,FALSE)</f>
        <v/>
      </c>
      <c r="V707">
        <f>VLOOKUP($D707,metadata!$B$2:$Z$451,19,FALSE)</f>
        <v>38.75</v>
      </c>
      <c r="W707" t="str">
        <f>VLOOKUP($D707,metadata!$B$2:$Z$451,20,FALSE)</f>
        <v>acc</v>
      </c>
      <c r="X707" t="str">
        <f>VLOOKUP($D707,metadata!$B$2:$Z$451,21,FALSE)</f>
        <v/>
      </c>
      <c r="Y707">
        <f>VLOOKUP($D707,metadata!$B$2:$Z$451,22,FALSE)</f>
        <v>17</v>
      </c>
      <c r="Z707" t="str">
        <f>VLOOKUP($D707,metadata!$B$2:$Z$451,23,FALSE)</f>
        <v/>
      </c>
      <c r="AA707" t="str">
        <f>VLOOKUP($D707,metadata!$B$2:$Z$451,24,FALSE)</f>
        <v/>
      </c>
      <c r="AB707" t="str">
        <f>VLOOKUP($D707,metadata!$B$2:$Z$451,25,FALSE)</f>
        <v/>
      </c>
      <c r="AC707">
        <v>14.520273280855401</v>
      </c>
      <c r="AD707">
        <v>95.413634338333495</v>
      </c>
      <c r="AF707" t="str">
        <f t="shared" ref="AF707:AF770" si="23">IF(AE707="","NA",AE707)</f>
        <v>NA</v>
      </c>
    </row>
    <row r="708" spans="3:32" x14ac:dyDescent="0.3">
      <c r="C708">
        <v>707</v>
      </c>
      <c r="D708" s="4" t="str">
        <f t="shared" si="22"/>
        <v>17-WA</v>
      </c>
      <c r="E708" t="str">
        <f>VLOOKUP($D708,metadata!$B$2:$S$451,2,FALSE)</f>
        <v>Ito, K; Nakata, T</v>
      </c>
      <c r="F708" t="str">
        <f>VLOOKUP($D708,metadata!$B$2:$S$451,3,FALSE)</f>
        <v>Geographical variation of photoperiodic response in the females of a predatory bug, Orius sauteri (Poppius) (Heteroptera : Anthocoridae) from northern Japan</v>
      </c>
      <c r="G708" t="str">
        <f>VLOOKUP($D708,metadata!$B$2:$S$451,4,FALSE)</f>
        <v>10.1303/aez.2000.101</v>
      </c>
      <c r="H708" t="str">
        <f>VLOOKUP($D708,metadata!$B$2:$S$451,5,FALSE)</f>
        <v>y</v>
      </c>
      <c r="I708" t="str">
        <f>VLOOKUP($D708,metadata!$B$2:$S$451,6,FALSE)</f>
        <v>a</v>
      </c>
      <c r="J708" t="str">
        <f>VLOOKUP($D708,metadata!$B$2:$S$451,7,FALSE)</f>
        <v>i</v>
      </c>
      <c r="K708">
        <f>VLOOKUP($D708,metadata!$B$2:$S$451,8,FALSE)</f>
        <v>8</v>
      </c>
      <c r="L708">
        <f>VLOOKUP($D708,metadata!$B$2:$S$451,9,FALSE)</f>
        <v>8</v>
      </c>
      <c r="M708" t="str">
        <f>VLOOKUP($D708,metadata!$B$2:$S$451,10,FALSE)</f>
        <v/>
      </c>
      <c r="N708" t="str">
        <f>VLOOKUP($D708,metadata!$B$2:$S$451,11,FALSE)</f>
        <v>Orius sauteri</v>
      </c>
      <c r="O708" t="str">
        <f>VLOOKUP($D708,metadata!$B$2:$S$451,12,FALSE)</f>
        <v>heteroptera</v>
      </c>
      <c r="P708" t="str">
        <f>VLOOKUP($D708,metadata!$B$2:$S$451,13,FALSE)</f>
        <v>WA</v>
      </c>
      <c r="Q708">
        <f>VLOOKUP($D708,metadata!$B$2:$S$451,14,FALSE)</f>
        <v>45.397500000000001</v>
      </c>
      <c r="R708">
        <f>VLOOKUP($D708,metadata!$B$2:$S$451,15,FALSE)</f>
        <v>141.70088100000001</v>
      </c>
      <c r="S708">
        <f>VLOOKUP($D708,metadata!$B$2:$S$451,16,FALSE)</f>
        <v>0.05</v>
      </c>
      <c r="T708" t="str">
        <f>VLOOKUP($D708,metadata!$B$2:$S$451,17,FALSE)</f>
        <v/>
      </c>
      <c r="U708" t="str">
        <f>VLOOKUP($D708,metadata!$B$2:$S$451,18,FALSE)</f>
        <v/>
      </c>
      <c r="V708">
        <f>VLOOKUP($D708,metadata!$B$2:$Z$451,19,FALSE)</f>
        <v>38.75</v>
      </c>
      <c r="W708" t="str">
        <f>VLOOKUP($D708,metadata!$B$2:$Z$451,20,FALSE)</f>
        <v>acc</v>
      </c>
      <c r="X708" t="str">
        <f>VLOOKUP($D708,metadata!$B$2:$Z$451,21,FALSE)</f>
        <v/>
      </c>
      <c r="Y708">
        <f>VLOOKUP($D708,metadata!$B$2:$Z$451,22,FALSE)</f>
        <v>17</v>
      </c>
      <c r="Z708" t="str">
        <f>VLOOKUP($D708,metadata!$B$2:$Z$451,23,FALSE)</f>
        <v/>
      </c>
      <c r="AA708" t="str">
        <f>VLOOKUP($D708,metadata!$B$2:$Z$451,24,FALSE)</f>
        <v/>
      </c>
      <c r="AB708" t="str">
        <f>VLOOKUP($D708,metadata!$B$2:$Z$451,25,FALSE)</f>
        <v/>
      </c>
      <c r="AC708">
        <v>15.0127729095499</v>
      </c>
      <c r="AD708">
        <v>27.512253081835699</v>
      </c>
      <c r="AF708" t="str">
        <f t="shared" si="23"/>
        <v>NA</v>
      </c>
    </row>
    <row r="709" spans="3:32" x14ac:dyDescent="0.3">
      <c r="C709">
        <v>708</v>
      </c>
      <c r="D709" s="4" t="str">
        <f t="shared" si="22"/>
        <v>17-WA</v>
      </c>
      <c r="E709" t="str">
        <f>VLOOKUP($D709,metadata!$B$2:$S$451,2,FALSE)</f>
        <v>Ito, K; Nakata, T</v>
      </c>
      <c r="F709" t="str">
        <f>VLOOKUP($D709,metadata!$B$2:$S$451,3,FALSE)</f>
        <v>Geographical variation of photoperiodic response in the females of a predatory bug, Orius sauteri (Poppius) (Heteroptera : Anthocoridae) from northern Japan</v>
      </c>
      <c r="G709" t="str">
        <f>VLOOKUP($D709,metadata!$B$2:$S$451,4,FALSE)</f>
        <v>10.1303/aez.2000.101</v>
      </c>
      <c r="H709" t="str">
        <f>VLOOKUP($D709,metadata!$B$2:$S$451,5,FALSE)</f>
        <v>y</v>
      </c>
      <c r="I709" t="str">
        <f>VLOOKUP($D709,metadata!$B$2:$S$451,6,FALSE)</f>
        <v>a</v>
      </c>
      <c r="J709" t="str">
        <f>VLOOKUP($D709,metadata!$B$2:$S$451,7,FALSE)</f>
        <v>i</v>
      </c>
      <c r="K709">
        <f>VLOOKUP($D709,metadata!$B$2:$S$451,8,FALSE)</f>
        <v>8</v>
      </c>
      <c r="L709">
        <f>VLOOKUP($D709,metadata!$B$2:$S$451,9,FALSE)</f>
        <v>8</v>
      </c>
      <c r="M709" t="str">
        <f>VLOOKUP($D709,metadata!$B$2:$S$451,10,FALSE)</f>
        <v/>
      </c>
      <c r="N709" t="str">
        <f>VLOOKUP($D709,metadata!$B$2:$S$451,11,FALSE)</f>
        <v>Orius sauteri</v>
      </c>
      <c r="O709" t="str">
        <f>VLOOKUP($D709,metadata!$B$2:$S$451,12,FALSE)</f>
        <v>heteroptera</v>
      </c>
      <c r="P709" t="str">
        <f>VLOOKUP($D709,metadata!$B$2:$S$451,13,FALSE)</f>
        <v>WA</v>
      </c>
      <c r="Q709">
        <f>VLOOKUP($D709,metadata!$B$2:$S$451,14,FALSE)</f>
        <v>45.397500000000001</v>
      </c>
      <c r="R709">
        <f>VLOOKUP($D709,metadata!$B$2:$S$451,15,FALSE)</f>
        <v>141.70088100000001</v>
      </c>
      <c r="S709">
        <f>VLOOKUP($D709,metadata!$B$2:$S$451,16,FALSE)</f>
        <v>0.05</v>
      </c>
      <c r="T709" t="str">
        <f>VLOOKUP($D709,metadata!$B$2:$S$451,17,FALSE)</f>
        <v/>
      </c>
      <c r="U709" t="str">
        <f>VLOOKUP($D709,metadata!$B$2:$S$451,18,FALSE)</f>
        <v/>
      </c>
      <c r="V709">
        <f>VLOOKUP($D709,metadata!$B$2:$Z$451,19,FALSE)</f>
        <v>38.75</v>
      </c>
      <c r="W709" t="str">
        <f>VLOOKUP($D709,metadata!$B$2:$Z$451,20,FALSE)</f>
        <v>acc</v>
      </c>
      <c r="X709" t="str">
        <f>VLOOKUP($D709,metadata!$B$2:$Z$451,21,FALSE)</f>
        <v/>
      </c>
      <c r="Y709">
        <f>VLOOKUP($D709,metadata!$B$2:$Z$451,22,FALSE)</f>
        <v>17</v>
      </c>
      <c r="Z709" t="str">
        <f>VLOOKUP($D709,metadata!$B$2:$Z$451,23,FALSE)</f>
        <v/>
      </c>
      <c r="AA709" t="str">
        <f>VLOOKUP($D709,metadata!$B$2:$Z$451,24,FALSE)</f>
        <v/>
      </c>
      <c r="AB709" t="str">
        <f>VLOOKUP($D709,metadata!$B$2:$Z$451,25,FALSE)</f>
        <v/>
      </c>
      <c r="AC709">
        <v>15.4622010990643</v>
      </c>
      <c r="AD709">
        <v>-0.61488192484774995</v>
      </c>
      <c r="AF709" t="str">
        <f t="shared" si="23"/>
        <v>NA</v>
      </c>
    </row>
    <row r="710" spans="3:32" x14ac:dyDescent="0.3">
      <c r="C710">
        <v>709</v>
      </c>
      <c r="D710" s="4" t="str">
        <f t="shared" si="22"/>
        <v>17-WA</v>
      </c>
      <c r="E710" t="str">
        <f>VLOOKUP($D710,metadata!$B$2:$S$451,2,FALSE)</f>
        <v>Ito, K; Nakata, T</v>
      </c>
      <c r="F710" t="str">
        <f>VLOOKUP($D710,metadata!$B$2:$S$451,3,FALSE)</f>
        <v>Geographical variation of photoperiodic response in the females of a predatory bug, Orius sauteri (Poppius) (Heteroptera : Anthocoridae) from northern Japan</v>
      </c>
      <c r="G710" t="str">
        <f>VLOOKUP($D710,metadata!$B$2:$S$451,4,FALSE)</f>
        <v>10.1303/aez.2000.101</v>
      </c>
      <c r="H710" t="str">
        <f>VLOOKUP($D710,metadata!$B$2:$S$451,5,FALSE)</f>
        <v>y</v>
      </c>
      <c r="I710" t="str">
        <f>VLOOKUP($D710,metadata!$B$2:$S$451,6,FALSE)</f>
        <v>a</v>
      </c>
      <c r="J710" t="str">
        <f>VLOOKUP($D710,metadata!$B$2:$S$451,7,FALSE)</f>
        <v>i</v>
      </c>
      <c r="K710">
        <f>VLOOKUP($D710,metadata!$B$2:$S$451,8,FALSE)</f>
        <v>8</v>
      </c>
      <c r="L710">
        <f>VLOOKUP($D710,metadata!$B$2:$S$451,9,FALSE)</f>
        <v>8</v>
      </c>
      <c r="M710" t="str">
        <f>VLOOKUP($D710,metadata!$B$2:$S$451,10,FALSE)</f>
        <v/>
      </c>
      <c r="N710" t="str">
        <f>VLOOKUP($D710,metadata!$B$2:$S$451,11,FALSE)</f>
        <v>Orius sauteri</v>
      </c>
      <c r="O710" t="str">
        <f>VLOOKUP($D710,metadata!$B$2:$S$451,12,FALSE)</f>
        <v>heteroptera</v>
      </c>
      <c r="P710" t="str">
        <f>VLOOKUP($D710,metadata!$B$2:$S$451,13,FALSE)</f>
        <v>WA</v>
      </c>
      <c r="Q710">
        <f>VLOOKUP($D710,metadata!$B$2:$S$451,14,FALSE)</f>
        <v>45.397500000000001</v>
      </c>
      <c r="R710">
        <f>VLOOKUP($D710,metadata!$B$2:$S$451,15,FALSE)</f>
        <v>141.70088100000001</v>
      </c>
      <c r="S710">
        <f>VLOOKUP($D710,metadata!$B$2:$S$451,16,FALSE)</f>
        <v>0.05</v>
      </c>
      <c r="T710" t="str">
        <f>VLOOKUP($D710,metadata!$B$2:$S$451,17,FALSE)</f>
        <v/>
      </c>
      <c r="U710" t="str">
        <f>VLOOKUP($D710,metadata!$B$2:$S$451,18,FALSE)</f>
        <v/>
      </c>
      <c r="V710">
        <f>VLOOKUP($D710,metadata!$B$2:$Z$451,19,FALSE)</f>
        <v>38.75</v>
      </c>
      <c r="W710" t="str">
        <f>VLOOKUP($D710,metadata!$B$2:$Z$451,20,FALSE)</f>
        <v>acc</v>
      </c>
      <c r="X710" t="str">
        <f>VLOOKUP($D710,metadata!$B$2:$Z$451,21,FALSE)</f>
        <v/>
      </c>
      <c r="Y710">
        <f>VLOOKUP($D710,metadata!$B$2:$Z$451,22,FALSE)</f>
        <v>17</v>
      </c>
      <c r="Z710" t="str">
        <f>VLOOKUP($D710,metadata!$B$2:$Z$451,23,FALSE)</f>
        <v/>
      </c>
      <c r="AA710" t="str">
        <f>VLOOKUP($D710,metadata!$B$2:$Z$451,24,FALSE)</f>
        <v/>
      </c>
      <c r="AB710" t="str">
        <f>VLOOKUP($D710,metadata!$B$2:$Z$451,25,FALSE)</f>
        <v/>
      </c>
      <c r="AC710">
        <v>15.973266003267399</v>
      </c>
      <c r="AD710">
        <v>0.54656171097579398</v>
      </c>
      <c r="AF710" t="str">
        <f t="shared" si="23"/>
        <v>NA</v>
      </c>
    </row>
    <row r="711" spans="3:32" x14ac:dyDescent="0.3">
      <c r="C711">
        <v>710</v>
      </c>
      <c r="D711" s="4" t="str">
        <f t="shared" si="22"/>
        <v>17-EN</v>
      </c>
      <c r="E711" t="str">
        <f>VLOOKUP($D711,metadata!$B$2:$S$451,2,FALSE)</f>
        <v>Ito, K; Nakata, T</v>
      </c>
      <c r="F711" t="str">
        <f>VLOOKUP($D711,metadata!$B$2:$S$451,3,FALSE)</f>
        <v>Geographical variation of photoperiodic response in the females of a predatory bug, Orius sauteri (Poppius) (Heteroptera : Anthocoridae) from northern Japan</v>
      </c>
      <c r="G711" t="str">
        <f>VLOOKUP($D711,metadata!$B$2:$S$451,4,FALSE)</f>
        <v>10.1303/aez.2000.101</v>
      </c>
      <c r="H711" t="str">
        <f>VLOOKUP($D711,metadata!$B$2:$S$451,5,FALSE)</f>
        <v>y</v>
      </c>
      <c r="I711" t="str">
        <f>VLOOKUP($D711,metadata!$B$2:$S$451,6,FALSE)</f>
        <v>a</v>
      </c>
      <c r="J711" t="str">
        <f>VLOOKUP($D711,metadata!$B$2:$S$451,7,FALSE)</f>
        <v>i</v>
      </c>
      <c r="K711">
        <f>VLOOKUP($D711,metadata!$B$2:$S$451,8,FALSE)</f>
        <v>8</v>
      </c>
      <c r="L711">
        <f>VLOOKUP($D711,metadata!$B$2:$S$451,9,FALSE)</f>
        <v>6</v>
      </c>
      <c r="M711" t="str">
        <f>VLOOKUP($D711,metadata!$B$2:$S$451,10,FALSE)</f>
        <v/>
      </c>
      <c r="N711" t="str">
        <f>VLOOKUP($D711,metadata!$B$2:$S$451,11,FALSE)</f>
        <v>Orius sauteri</v>
      </c>
      <c r="O711" t="str">
        <f>VLOOKUP($D711,metadata!$B$2:$S$451,12,FALSE)</f>
        <v>heteroptera</v>
      </c>
      <c r="P711" t="str">
        <f>VLOOKUP($D711,metadata!$B$2:$S$451,13,FALSE)</f>
        <v>EN</v>
      </c>
      <c r="Q711">
        <f>VLOOKUP($D711,metadata!$B$2:$S$451,14,FALSE)</f>
        <v>44.066667000000002</v>
      </c>
      <c r="R711">
        <f>VLOOKUP($D711,metadata!$B$2:$S$451,15,FALSE)</f>
        <v>143.533333</v>
      </c>
      <c r="S711">
        <f>VLOOKUP($D711,metadata!$B$2:$S$451,16,FALSE)</f>
        <v>0.05</v>
      </c>
      <c r="T711" t="str">
        <f>VLOOKUP($D711,metadata!$B$2:$S$451,17,FALSE)</f>
        <v/>
      </c>
      <c r="U711" t="str">
        <f>VLOOKUP($D711,metadata!$B$2:$S$451,18,FALSE)</f>
        <v/>
      </c>
      <c r="V711">
        <f>VLOOKUP($D711,metadata!$B$2:$Z$451,19,FALSE)</f>
        <v>39.299999999999997</v>
      </c>
      <c r="W711" t="str">
        <f>VLOOKUP($D711,metadata!$B$2:$Z$451,20,FALSE)</f>
        <v>acc</v>
      </c>
      <c r="X711" t="str">
        <f>VLOOKUP($D711,metadata!$B$2:$Z$451,21,FALSE)</f>
        <v/>
      </c>
      <c r="Y711">
        <f>VLOOKUP($D711,metadata!$B$2:$Z$451,22,FALSE)</f>
        <v>17</v>
      </c>
      <c r="Z711" t="str">
        <f>VLOOKUP($D711,metadata!$B$2:$Z$451,23,FALSE)</f>
        <v/>
      </c>
      <c r="AA711" t="str">
        <f>VLOOKUP($D711,metadata!$B$2:$Z$451,24,FALSE)</f>
        <v/>
      </c>
      <c r="AB711" t="str">
        <f>VLOOKUP($D711,metadata!$B$2:$Z$451,25,FALSE)</f>
        <v/>
      </c>
      <c r="AC711">
        <v>12.010722679200899</v>
      </c>
      <c r="AD711">
        <v>99.782608695652101</v>
      </c>
      <c r="AF711" t="str">
        <f t="shared" si="23"/>
        <v>NA</v>
      </c>
    </row>
    <row r="712" spans="3:32" x14ac:dyDescent="0.3">
      <c r="C712">
        <v>711</v>
      </c>
      <c r="D712" s="4" t="str">
        <f t="shared" si="22"/>
        <v>17-EN</v>
      </c>
      <c r="E712" t="str">
        <f>VLOOKUP($D712,metadata!$B$2:$S$451,2,FALSE)</f>
        <v>Ito, K; Nakata, T</v>
      </c>
      <c r="F712" t="str">
        <f>VLOOKUP($D712,metadata!$B$2:$S$451,3,FALSE)</f>
        <v>Geographical variation of photoperiodic response in the females of a predatory bug, Orius sauteri (Poppius) (Heteroptera : Anthocoridae) from northern Japan</v>
      </c>
      <c r="G712" t="str">
        <f>VLOOKUP($D712,metadata!$B$2:$S$451,4,FALSE)</f>
        <v>10.1303/aez.2000.101</v>
      </c>
      <c r="H712" t="str">
        <f>VLOOKUP($D712,metadata!$B$2:$S$451,5,FALSE)</f>
        <v>y</v>
      </c>
      <c r="I712" t="str">
        <f>VLOOKUP($D712,metadata!$B$2:$S$451,6,FALSE)</f>
        <v>a</v>
      </c>
      <c r="J712" t="str">
        <f>VLOOKUP($D712,metadata!$B$2:$S$451,7,FALSE)</f>
        <v>i</v>
      </c>
      <c r="K712">
        <f>VLOOKUP($D712,metadata!$B$2:$S$451,8,FALSE)</f>
        <v>8</v>
      </c>
      <c r="L712">
        <f>VLOOKUP($D712,metadata!$B$2:$S$451,9,FALSE)</f>
        <v>6</v>
      </c>
      <c r="M712" t="str">
        <f>VLOOKUP($D712,metadata!$B$2:$S$451,10,FALSE)</f>
        <v/>
      </c>
      <c r="N712" t="str">
        <f>VLOOKUP($D712,metadata!$B$2:$S$451,11,FALSE)</f>
        <v>Orius sauteri</v>
      </c>
      <c r="O712" t="str">
        <f>VLOOKUP($D712,metadata!$B$2:$S$451,12,FALSE)</f>
        <v>heteroptera</v>
      </c>
      <c r="P712" t="str">
        <f>VLOOKUP($D712,metadata!$B$2:$S$451,13,FALSE)</f>
        <v>EN</v>
      </c>
      <c r="Q712">
        <f>VLOOKUP($D712,metadata!$B$2:$S$451,14,FALSE)</f>
        <v>44.066667000000002</v>
      </c>
      <c r="R712">
        <f>VLOOKUP($D712,metadata!$B$2:$S$451,15,FALSE)</f>
        <v>143.533333</v>
      </c>
      <c r="S712">
        <f>VLOOKUP($D712,metadata!$B$2:$S$451,16,FALSE)</f>
        <v>0.05</v>
      </c>
      <c r="T712" t="str">
        <f>VLOOKUP($D712,metadata!$B$2:$S$451,17,FALSE)</f>
        <v/>
      </c>
      <c r="U712" t="str">
        <f>VLOOKUP($D712,metadata!$B$2:$S$451,18,FALSE)</f>
        <v/>
      </c>
      <c r="V712">
        <f>VLOOKUP($D712,metadata!$B$2:$Z$451,19,FALSE)</f>
        <v>39.299999999999997</v>
      </c>
      <c r="W712" t="str">
        <f>VLOOKUP($D712,metadata!$B$2:$Z$451,20,FALSE)</f>
        <v>acc</v>
      </c>
      <c r="X712" t="str">
        <f>VLOOKUP($D712,metadata!$B$2:$Z$451,21,FALSE)</f>
        <v/>
      </c>
      <c r="Y712">
        <f>VLOOKUP($D712,metadata!$B$2:$Z$451,22,FALSE)</f>
        <v>17</v>
      </c>
      <c r="Z712" t="str">
        <f>VLOOKUP($D712,metadata!$B$2:$Z$451,23,FALSE)</f>
        <v/>
      </c>
      <c r="AA712" t="str">
        <f>VLOOKUP($D712,metadata!$B$2:$Z$451,24,FALSE)</f>
        <v/>
      </c>
      <c r="AB712" t="str">
        <f>VLOOKUP($D712,metadata!$B$2:$Z$451,25,FALSE)</f>
        <v/>
      </c>
      <c r="AC712">
        <v>12.991627497062201</v>
      </c>
      <c r="AD712">
        <v>89.894242068155094</v>
      </c>
      <c r="AF712" t="str">
        <f t="shared" si="23"/>
        <v>NA</v>
      </c>
    </row>
    <row r="713" spans="3:32" x14ac:dyDescent="0.3">
      <c r="C713">
        <v>712</v>
      </c>
      <c r="D713" s="4" t="str">
        <f t="shared" si="22"/>
        <v>17-EN</v>
      </c>
      <c r="E713" t="str">
        <f>VLOOKUP($D713,metadata!$B$2:$S$451,2,FALSE)</f>
        <v>Ito, K; Nakata, T</v>
      </c>
      <c r="F713" t="str">
        <f>VLOOKUP($D713,metadata!$B$2:$S$451,3,FALSE)</f>
        <v>Geographical variation of photoperiodic response in the females of a predatory bug, Orius sauteri (Poppius) (Heteroptera : Anthocoridae) from northern Japan</v>
      </c>
      <c r="G713" t="str">
        <f>VLOOKUP($D713,metadata!$B$2:$S$451,4,FALSE)</f>
        <v>10.1303/aez.2000.101</v>
      </c>
      <c r="H713" t="str">
        <f>VLOOKUP($D713,metadata!$B$2:$S$451,5,FALSE)</f>
        <v>y</v>
      </c>
      <c r="I713" t="str">
        <f>VLOOKUP($D713,metadata!$B$2:$S$451,6,FALSE)</f>
        <v>a</v>
      </c>
      <c r="J713" t="str">
        <f>VLOOKUP($D713,metadata!$B$2:$S$451,7,FALSE)</f>
        <v>i</v>
      </c>
      <c r="K713">
        <f>VLOOKUP($D713,metadata!$B$2:$S$451,8,FALSE)</f>
        <v>8</v>
      </c>
      <c r="L713">
        <f>VLOOKUP($D713,metadata!$B$2:$S$451,9,FALSE)</f>
        <v>6</v>
      </c>
      <c r="M713" t="str">
        <f>VLOOKUP($D713,metadata!$B$2:$S$451,10,FALSE)</f>
        <v/>
      </c>
      <c r="N713" t="str">
        <f>VLOOKUP($D713,metadata!$B$2:$S$451,11,FALSE)</f>
        <v>Orius sauteri</v>
      </c>
      <c r="O713" t="str">
        <f>VLOOKUP($D713,metadata!$B$2:$S$451,12,FALSE)</f>
        <v>heteroptera</v>
      </c>
      <c r="P713" t="str">
        <f>VLOOKUP($D713,metadata!$B$2:$S$451,13,FALSE)</f>
        <v>EN</v>
      </c>
      <c r="Q713">
        <f>VLOOKUP($D713,metadata!$B$2:$S$451,14,FALSE)</f>
        <v>44.066667000000002</v>
      </c>
      <c r="R713">
        <f>VLOOKUP($D713,metadata!$B$2:$S$451,15,FALSE)</f>
        <v>143.533333</v>
      </c>
      <c r="S713">
        <f>VLOOKUP($D713,metadata!$B$2:$S$451,16,FALSE)</f>
        <v>0.05</v>
      </c>
      <c r="T713" t="str">
        <f>VLOOKUP($D713,metadata!$B$2:$S$451,17,FALSE)</f>
        <v/>
      </c>
      <c r="U713" t="str">
        <f>VLOOKUP($D713,metadata!$B$2:$S$451,18,FALSE)</f>
        <v/>
      </c>
      <c r="V713">
        <f>VLOOKUP($D713,metadata!$B$2:$Z$451,19,FALSE)</f>
        <v>39.299999999999997</v>
      </c>
      <c r="W713" t="str">
        <f>VLOOKUP($D713,metadata!$B$2:$Z$451,20,FALSE)</f>
        <v>acc</v>
      </c>
      <c r="X713" t="str">
        <f>VLOOKUP($D713,metadata!$B$2:$Z$451,21,FALSE)</f>
        <v/>
      </c>
      <c r="Y713">
        <f>VLOOKUP($D713,metadata!$B$2:$Z$451,22,FALSE)</f>
        <v>17</v>
      </c>
      <c r="Z713" t="str">
        <f>VLOOKUP($D713,metadata!$B$2:$Z$451,23,FALSE)</f>
        <v/>
      </c>
      <c r="AA713" t="str">
        <f>VLOOKUP($D713,metadata!$B$2:$Z$451,24,FALSE)</f>
        <v/>
      </c>
      <c r="AB713" t="str">
        <f>VLOOKUP($D713,metadata!$B$2:$Z$451,25,FALSE)</f>
        <v/>
      </c>
      <c r="AC713">
        <v>14.032608695652099</v>
      </c>
      <c r="AD713">
        <v>99.885428907168006</v>
      </c>
      <c r="AF713" t="str">
        <f t="shared" si="23"/>
        <v>NA</v>
      </c>
    </row>
    <row r="714" spans="3:32" x14ac:dyDescent="0.3">
      <c r="C714">
        <v>713</v>
      </c>
      <c r="D714" s="4" t="str">
        <f t="shared" si="22"/>
        <v>17-EN</v>
      </c>
      <c r="E714" t="str">
        <f>VLOOKUP($D714,metadata!$B$2:$S$451,2,FALSE)</f>
        <v>Ito, K; Nakata, T</v>
      </c>
      <c r="F714" t="str">
        <f>VLOOKUP($D714,metadata!$B$2:$S$451,3,FALSE)</f>
        <v>Geographical variation of photoperiodic response in the females of a predatory bug, Orius sauteri (Poppius) (Heteroptera : Anthocoridae) from northern Japan</v>
      </c>
      <c r="G714" t="str">
        <f>VLOOKUP($D714,metadata!$B$2:$S$451,4,FALSE)</f>
        <v>10.1303/aez.2000.101</v>
      </c>
      <c r="H714" t="str">
        <f>VLOOKUP($D714,metadata!$B$2:$S$451,5,FALSE)</f>
        <v>y</v>
      </c>
      <c r="I714" t="str">
        <f>VLOOKUP($D714,metadata!$B$2:$S$451,6,FALSE)</f>
        <v>a</v>
      </c>
      <c r="J714" t="str">
        <f>VLOOKUP($D714,metadata!$B$2:$S$451,7,FALSE)</f>
        <v>i</v>
      </c>
      <c r="K714">
        <f>VLOOKUP($D714,metadata!$B$2:$S$451,8,FALSE)</f>
        <v>8</v>
      </c>
      <c r="L714">
        <f>VLOOKUP($D714,metadata!$B$2:$S$451,9,FALSE)</f>
        <v>6</v>
      </c>
      <c r="M714" t="str">
        <f>VLOOKUP($D714,metadata!$B$2:$S$451,10,FALSE)</f>
        <v/>
      </c>
      <c r="N714" t="str">
        <f>VLOOKUP($D714,metadata!$B$2:$S$451,11,FALSE)</f>
        <v>Orius sauteri</v>
      </c>
      <c r="O714" t="str">
        <f>VLOOKUP($D714,metadata!$B$2:$S$451,12,FALSE)</f>
        <v>heteroptera</v>
      </c>
      <c r="P714" t="str">
        <f>VLOOKUP($D714,metadata!$B$2:$S$451,13,FALSE)</f>
        <v>EN</v>
      </c>
      <c r="Q714">
        <f>VLOOKUP($D714,metadata!$B$2:$S$451,14,FALSE)</f>
        <v>44.066667000000002</v>
      </c>
      <c r="R714">
        <f>VLOOKUP($D714,metadata!$B$2:$S$451,15,FALSE)</f>
        <v>143.533333</v>
      </c>
      <c r="S714">
        <f>VLOOKUP($D714,metadata!$B$2:$S$451,16,FALSE)</f>
        <v>0.05</v>
      </c>
      <c r="T714" t="str">
        <f>VLOOKUP($D714,metadata!$B$2:$S$451,17,FALSE)</f>
        <v/>
      </c>
      <c r="U714" t="str">
        <f>VLOOKUP($D714,metadata!$B$2:$S$451,18,FALSE)</f>
        <v/>
      </c>
      <c r="V714">
        <f>VLOOKUP($D714,metadata!$B$2:$Z$451,19,FALSE)</f>
        <v>39.299999999999997</v>
      </c>
      <c r="W714" t="str">
        <f>VLOOKUP($D714,metadata!$B$2:$Z$451,20,FALSE)</f>
        <v>acc</v>
      </c>
      <c r="X714" t="str">
        <f>VLOOKUP($D714,metadata!$B$2:$Z$451,21,FALSE)</f>
        <v/>
      </c>
      <c r="Y714">
        <f>VLOOKUP($D714,metadata!$B$2:$Z$451,22,FALSE)</f>
        <v>17</v>
      </c>
      <c r="Z714" t="str">
        <f>VLOOKUP($D714,metadata!$B$2:$Z$451,23,FALSE)</f>
        <v/>
      </c>
      <c r="AA714" t="str">
        <f>VLOOKUP($D714,metadata!$B$2:$Z$451,24,FALSE)</f>
        <v/>
      </c>
      <c r="AB714" t="str">
        <f>VLOOKUP($D714,metadata!$B$2:$Z$451,25,FALSE)</f>
        <v/>
      </c>
      <c r="AC714">
        <v>14.4806110458284</v>
      </c>
      <c r="AD714">
        <v>39.574030552291397</v>
      </c>
      <c r="AF714" t="str">
        <f t="shared" si="23"/>
        <v>NA</v>
      </c>
    </row>
    <row r="715" spans="3:32" x14ac:dyDescent="0.3">
      <c r="C715">
        <v>714</v>
      </c>
      <c r="D715" s="4" t="str">
        <f t="shared" si="22"/>
        <v>17-EN</v>
      </c>
      <c r="E715" t="str">
        <f>VLOOKUP($D715,metadata!$B$2:$S$451,2,FALSE)</f>
        <v>Ito, K; Nakata, T</v>
      </c>
      <c r="F715" t="str">
        <f>VLOOKUP($D715,metadata!$B$2:$S$451,3,FALSE)</f>
        <v>Geographical variation of photoperiodic response in the females of a predatory bug, Orius sauteri (Poppius) (Heteroptera : Anthocoridae) from northern Japan</v>
      </c>
      <c r="G715" t="str">
        <f>VLOOKUP($D715,metadata!$B$2:$S$451,4,FALSE)</f>
        <v>10.1303/aez.2000.101</v>
      </c>
      <c r="H715" t="str">
        <f>VLOOKUP($D715,metadata!$B$2:$S$451,5,FALSE)</f>
        <v>y</v>
      </c>
      <c r="I715" t="str">
        <f>VLOOKUP($D715,metadata!$B$2:$S$451,6,FALSE)</f>
        <v>a</v>
      </c>
      <c r="J715" t="str">
        <f>VLOOKUP($D715,metadata!$B$2:$S$451,7,FALSE)</f>
        <v>i</v>
      </c>
      <c r="K715">
        <f>VLOOKUP($D715,metadata!$B$2:$S$451,8,FALSE)</f>
        <v>8</v>
      </c>
      <c r="L715">
        <f>VLOOKUP($D715,metadata!$B$2:$S$451,9,FALSE)</f>
        <v>6</v>
      </c>
      <c r="M715" t="str">
        <f>VLOOKUP($D715,metadata!$B$2:$S$451,10,FALSE)</f>
        <v/>
      </c>
      <c r="N715" t="str">
        <f>VLOOKUP($D715,metadata!$B$2:$S$451,11,FALSE)</f>
        <v>Orius sauteri</v>
      </c>
      <c r="O715" t="str">
        <f>VLOOKUP($D715,metadata!$B$2:$S$451,12,FALSE)</f>
        <v>heteroptera</v>
      </c>
      <c r="P715" t="str">
        <f>VLOOKUP($D715,metadata!$B$2:$S$451,13,FALSE)</f>
        <v>EN</v>
      </c>
      <c r="Q715">
        <f>VLOOKUP($D715,metadata!$B$2:$S$451,14,FALSE)</f>
        <v>44.066667000000002</v>
      </c>
      <c r="R715">
        <f>VLOOKUP($D715,metadata!$B$2:$S$451,15,FALSE)</f>
        <v>143.533333</v>
      </c>
      <c r="S715">
        <f>VLOOKUP($D715,metadata!$B$2:$S$451,16,FALSE)</f>
        <v>0.05</v>
      </c>
      <c r="T715" t="str">
        <f>VLOOKUP($D715,metadata!$B$2:$S$451,17,FALSE)</f>
        <v/>
      </c>
      <c r="U715" t="str">
        <f>VLOOKUP($D715,metadata!$B$2:$S$451,18,FALSE)</f>
        <v/>
      </c>
      <c r="V715">
        <f>VLOOKUP($D715,metadata!$B$2:$Z$451,19,FALSE)</f>
        <v>39.299999999999997</v>
      </c>
      <c r="W715" t="str">
        <f>VLOOKUP($D715,metadata!$B$2:$Z$451,20,FALSE)</f>
        <v>acc</v>
      </c>
      <c r="X715" t="str">
        <f>VLOOKUP($D715,metadata!$B$2:$Z$451,21,FALSE)</f>
        <v/>
      </c>
      <c r="Y715">
        <f>VLOOKUP($D715,metadata!$B$2:$Z$451,22,FALSE)</f>
        <v>17</v>
      </c>
      <c r="Z715" t="str">
        <f>VLOOKUP($D715,metadata!$B$2:$Z$451,23,FALSE)</f>
        <v/>
      </c>
      <c r="AA715" t="str">
        <f>VLOOKUP($D715,metadata!$B$2:$Z$451,24,FALSE)</f>
        <v/>
      </c>
      <c r="AB715" t="str">
        <f>VLOOKUP($D715,metadata!$B$2:$Z$451,25,FALSE)</f>
        <v/>
      </c>
      <c r="AC715">
        <v>15.043625146886001</v>
      </c>
      <c r="AD715">
        <v>0.205640423031724</v>
      </c>
      <c r="AF715" t="str">
        <f t="shared" si="23"/>
        <v>NA</v>
      </c>
    </row>
    <row r="716" spans="3:32" x14ac:dyDescent="0.3">
      <c r="C716">
        <v>715</v>
      </c>
      <c r="D716" s="4" t="str">
        <f t="shared" si="22"/>
        <v>17-EN</v>
      </c>
      <c r="E716" t="str">
        <f>VLOOKUP($D716,metadata!$B$2:$S$451,2,FALSE)</f>
        <v>Ito, K; Nakata, T</v>
      </c>
      <c r="F716" t="str">
        <f>VLOOKUP($D716,metadata!$B$2:$S$451,3,FALSE)</f>
        <v>Geographical variation of photoperiodic response in the females of a predatory bug, Orius sauteri (Poppius) (Heteroptera : Anthocoridae) from northern Japan</v>
      </c>
      <c r="G716" t="str">
        <f>VLOOKUP($D716,metadata!$B$2:$S$451,4,FALSE)</f>
        <v>10.1303/aez.2000.101</v>
      </c>
      <c r="H716" t="str">
        <f>VLOOKUP($D716,metadata!$B$2:$S$451,5,FALSE)</f>
        <v>y</v>
      </c>
      <c r="I716" t="str">
        <f>VLOOKUP($D716,metadata!$B$2:$S$451,6,FALSE)</f>
        <v>a</v>
      </c>
      <c r="J716" t="str">
        <f>VLOOKUP($D716,metadata!$B$2:$S$451,7,FALSE)</f>
        <v>i</v>
      </c>
      <c r="K716">
        <f>VLOOKUP($D716,metadata!$B$2:$S$451,8,FALSE)</f>
        <v>8</v>
      </c>
      <c r="L716">
        <f>VLOOKUP($D716,metadata!$B$2:$S$451,9,FALSE)</f>
        <v>6</v>
      </c>
      <c r="M716" t="str">
        <f>VLOOKUP($D716,metadata!$B$2:$S$451,10,FALSE)</f>
        <v/>
      </c>
      <c r="N716" t="str">
        <f>VLOOKUP($D716,metadata!$B$2:$S$451,11,FALSE)</f>
        <v>Orius sauteri</v>
      </c>
      <c r="O716" t="str">
        <f>VLOOKUP($D716,metadata!$B$2:$S$451,12,FALSE)</f>
        <v>heteroptera</v>
      </c>
      <c r="P716" t="str">
        <f>VLOOKUP($D716,metadata!$B$2:$S$451,13,FALSE)</f>
        <v>EN</v>
      </c>
      <c r="Q716">
        <f>VLOOKUP($D716,metadata!$B$2:$S$451,14,FALSE)</f>
        <v>44.066667000000002</v>
      </c>
      <c r="R716">
        <f>VLOOKUP($D716,metadata!$B$2:$S$451,15,FALSE)</f>
        <v>143.533333</v>
      </c>
      <c r="S716">
        <f>VLOOKUP($D716,metadata!$B$2:$S$451,16,FALSE)</f>
        <v>0.05</v>
      </c>
      <c r="T716" t="str">
        <f>VLOOKUP($D716,metadata!$B$2:$S$451,17,FALSE)</f>
        <v/>
      </c>
      <c r="U716" t="str">
        <f>VLOOKUP($D716,metadata!$B$2:$S$451,18,FALSE)</f>
        <v/>
      </c>
      <c r="V716">
        <f>VLOOKUP($D716,metadata!$B$2:$Z$451,19,FALSE)</f>
        <v>39.299999999999997</v>
      </c>
      <c r="W716" t="str">
        <f>VLOOKUP($D716,metadata!$B$2:$Z$451,20,FALSE)</f>
        <v>acc</v>
      </c>
      <c r="X716" t="str">
        <f>VLOOKUP($D716,metadata!$B$2:$Z$451,21,FALSE)</f>
        <v/>
      </c>
      <c r="Y716">
        <f>VLOOKUP($D716,metadata!$B$2:$Z$451,22,FALSE)</f>
        <v>17</v>
      </c>
      <c r="Z716" t="str">
        <f>VLOOKUP($D716,metadata!$B$2:$Z$451,23,FALSE)</f>
        <v/>
      </c>
      <c r="AA716" t="str">
        <f>VLOOKUP($D716,metadata!$B$2:$Z$451,24,FALSE)</f>
        <v/>
      </c>
      <c r="AB716" t="str">
        <f>VLOOKUP($D716,metadata!$B$2:$Z$451,25,FALSE)</f>
        <v/>
      </c>
      <c r="AC716">
        <v>16.081668625146801</v>
      </c>
      <c r="AD716">
        <v>-0.555229142185652</v>
      </c>
      <c r="AF716" t="str">
        <f t="shared" si="23"/>
        <v>NA</v>
      </c>
    </row>
    <row r="717" spans="3:32" x14ac:dyDescent="0.3">
      <c r="C717">
        <v>716</v>
      </c>
      <c r="D717" s="4" t="str">
        <f t="shared" si="22"/>
        <v>17-KU</v>
      </c>
      <c r="E717" t="str">
        <f>VLOOKUP($D717,metadata!$B$2:$S$451,2,FALSE)</f>
        <v>Ito, K; Nakata, T</v>
      </c>
      <c r="F717" t="str">
        <f>VLOOKUP($D717,metadata!$B$2:$S$451,3,FALSE)</f>
        <v>Geographical variation of photoperiodic response in the females of a predatory bug, Orius sauteri (Poppius) (Heteroptera : Anthocoridae) from northern Japan</v>
      </c>
      <c r="G717" t="str">
        <f>VLOOKUP($D717,metadata!$B$2:$S$451,4,FALSE)</f>
        <v>10.1303/aez.2000.101</v>
      </c>
      <c r="H717" t="str">
        <f>VLOOKUP($D717,metadata!$B$2:$S$451,5,FALSE)</f>
        <v>y</v>
      </c>
      <c r="I717" t="str">
        <f>VLOOKUP($D717,metadata!$B$2:$S$451,6,FALSE)</f>
        <v>a</v>
      </c>
      <c r="J717" t="str">
        <f>VLOOKUP($D717,metadata!$B$2:$S$451,7,FALSE)</f>
        <v>i</v>
      </c>
      <c r="K717">
        <f>VLOOKUP($D717,metadata!$B$2:$S$451,8,FALSE)</f>
        <v>8</v>
      </c>
      <c r="L717">
        <f>VLOOKUP($D717,metadata!$B$2:$S$451,9,FALSE)</f>
        <v>6</v>
      </c>
      <c r="M717" t="str">
        <f>VLOOKUP($D717,metadata!$B$2:$S$451,10,FALSE)</f>
        <v/>
      </c>
      <c r="N717" t="str">
        <f>VLOOKUP($D717,metadata!$B$2:$S$451,11,FALSE)</f>
        <v>Orius sauteri</v>
      </c>
      <c r="O717" t="str">
        <f>VLOOKUP($D717,metadata!$B$2:$S$451,12,FALSE)</f>
        <v>heteroptera</v>
      </c>
      <c r="P717" t="str">
        <f>VLOOKUP($D717,metadata!$B$2:$S$451,13,FALSE)</f>
        <v>KU</v>
      </c>
      <c r="Q717">
        <f>VLOOKUP($D717,metadata!$B$2:$S$451,14,FALSE)</f>
        <v>43.733333000000002</v>
      </c>
      <c r="R717">
        <f>VLOOKUP($D717,metadata!$B$2:$S$451,15,FALSE)</f>
        <v>143.73333299999999</v>
      </c>
      <c r="S717">
        <f>VLOOKUP($D717,metadata!$B$2:$S$451,16,FALSE)</f>
        <v>0.05</v>
      </c>
      <c r="T717" t="str">
        <f>VLOOKUP($D717,metadata!$B$2:$S$451,17,FALSE)</f>
        <v/>
      </c>
      <c r="U717" t="str">
        <f>VLOOKUP($D717,metadata!$B$2:$S$451,18,FALSE)</f>
        <v/>
      </c>
      <c r="V717">
        <f>VLOOKUP($D717,metadata!$B$2:$Z$451,19,FALSE)</f>
        <v>34</v>
      </c>
      <c r="W717" t="str">
        <f>VLOOKUP($D717,metadata!$B$2:$Z$451,20,FALSE)</f>
        <v>acc</v>
      </c>
      <c r="X717" t="str">
        <f>VLOOKUP($D717,metadata!$B$2:$Z$451,21,FALSE)</f>
        <v/>
      </c>
      <c r="Y717">
        <f>VLOOKUP($D717,metadata!$B$2:$Z$451,22,FALSE)</f>
        <v>17</v>
      </c>
      <c r="Z717" t="str">
        <f>VLOOKUP($D717,metadata!$B$2:$Z$451,23,FALSE)</f>
        <v/>
      </c>
      <c r="AA717" t="str">
        <f>VLOOKUP($D717,metadata!$B$2:$Z$451,24,FALSE)</f>
        <v/>
      </c>
      <c r="AB717" t="str">
        <f>VLOOKUP($D717,metadata!$B$2:$Z$451,25,FALSE)</f>
        <v/>
      </c>
      <c r="AC717">
        <v>12.0002574297073</v>
      </c>
      <c r="AD717">
        <v>99.036068762335105</v>
      </c>
      <c r="AF717" t="str">
        <f t="shared" si="23"/>
        <v>NA</v>
      </c>
    </row>
    <row r="718" spans="3:32" x14ac:dyDescent="0.3">
      <c r="C718">
        <v>717</v>
      </c>
      <c r="D718" s="4" t="str">
        <f t="shared" si="22"/>
        <v>17-KU</v>
      </c>
      <c r="E718" t="str">
        <f>VLOOKUP($D718,metadata!$B$2:$S$451,2,FALSE)</f>
        <v>Ito, K; Nakata, T</v>
      </c>
      <c r="F718" t="str">
        <f>VLOOKUP($D718,metadata!$B$2:$S$451,3,FALSE)</f>
        <v>Geographical variation of photoperiodic response in the females of a predatory bug, Orius sauteri (Poppius) (Heteroptera : Anthocoridae) from northern Japan</v>
      </c>
      <c r="G718" t="str">
        <f>VLOOKUP($D718,metadata!$B$2:$S$451,4,FALSE)</f>
        <v>10.1303/aez.2000.101</v>
      </c>
      <c r="H718" t="str">
        <f>VLOOKUP($D718,metadata!$B$2:$S$451,5,FALSE)</f>
        <v>y</v>
      </c>
      <c r="I718" t="str">
        <f>VLOOKUP($D718,metadata!$B$2:$S$451,6,FALSE)</f>
        <v>a</v>
      </c>
      <c r="J718" t="str">
        <f>VLOOKUP($D718,metadata!$B$2:$S$451,7,FALSE)</f>
        <v>i</v>
      </c>
      <c r="K718">
        <f>VLOOKUP($D718,metadata!$B$2:$S$451,8,FALSE)</f>
        <v>8</v>
      </c>
      <c r="L718">
        <f>VLOOKUP($D718,metadata!$B$2:$S$451,9,FALSE)</f>
        <v>6</v>
      </c>
      <c r="M718" t="str">
        <f>VLOOKUP($D718,metadata!$B$2:$S$451,10,FALSE)</f>
        <v/>
      </c>
      <c r="N718" t="str">
        <f>VLOOKUP($D718,metadata!$B$2:$S$451,11,FALSE)</f>
        <v>Orius sauteri</v>
      </c>
      <c r="O718" t="str">
        <f>VLOOKUP($D718,metadata!$B$2:$S$451,12,FALSE)</f>
        <v>heteroptera</v>
      </c>
      <c r="P718" t="str">
        <f>VLOOKUP($D718,metadata!$B$2:$S$451,13,FALSE)</f>
        <v>KU</v>
      </c>
      <c r="Q718">
        <f>VLOOKUP($D718,metadata!$B$2:$S$451,14,FALSE)</f>
        <v>43.733333000000002</v>
      </c>
      <c r="R718">
        <f>VLOOKUP($D718,metadata!$B$2:$S$451,15,FALSE)</f>
        <v>143.73333299999999</v>
      </c>
      <c r="S718">
        <f>VLOOKUP($D718,metadata!$B$2:$S$451,16,FALSE)</f>
        <v>0.05</v>
      </c>
      <c r="T718" t="str">
        <f>VLOOKUP($D718,metadata!$B$2:$S$451,17,FALSE)</f>
        <v/>
      </c>
      <c r="U718" t="str">
        <f>VLOOKUP($D718,metadata!$B$2:$S$451,18,FALSE)</f>
        <v/>
      </c>
      <c r="V718">
        <f>VLOOKUP($D718,metadata!$B$2:$Z$451,19,FALSE)</f>
        <v>34</v>
      </c>
      <c r="W718" t="str">
        <f>VLOOKUP($D718,metadata!$B$2:$Z$451,20,FALSE)</f>
        <v>acc</v>
      </c>
      <c r="X718" t="str">
        <f>VLOOKUP($D718,metadata!$B$2:$Z$451,21,FALSE)</f>
        <v/>
      </c>
      <c r="Y718">
        <f>VLOOKUP($D718,metadata!$B$2:$Z$451,22,FALSE)</f>
        <v>17</v>
      </c>
      <c r="Z718" t="str">
        <f>VLOOKUP($D718,metadata!$B$2:$Z$451,23,FALSE)</f>
        <v/>
      </c>
      <c r="AA718" t="str">
        <f>VLOOKUP($D718,metadata!$B$2:$Z$451,24,FALSE)</f>
        <v/>
      </c>
      <c r="AB718" t="str">
        <f>VLOOKUP($D718,metadata!$B$2:$Z$451,25,FALSE)</f>
        <v/>
      </c>
      <c r="AC718">
        <v>12.946168587855</v>
      </c>
      <c r="AD718">
        <v>99.164783616029197</v>
      </c>
      <c r="AF718" t="str">
        <f t="shared" si="23"/>
        <v>NA</v>
      </c>
    </row>
    <row r="719" spans="3:32" x14ac:dyDescent="0.3">
      <c r="C719">
        <v>718</v>
      </c>
      <c r="D719" s="4" t="str">
        <f t="shared" si="22"/>
        <v>17-KU</v>
      </c>
      <c r="E719" t="str">
        <f>VLOOKUP($D719,metadata!$B$2:$S$451,2,FALSE)</f>
        <v>Ito, K; Nakata, T</v>
      </c>
      <c r="F719" t="str">
        <f>VLOOKUP($D719,metadata!$B$2:$S$451,3,FALSE)</f>
        <v>Geographical variation of photoperiodic response in the females of a predatory bug, Orius sauteri (Poppius) (Heteroptera : Anthocoridae) from northern Japan</v>
      </c>
      <c r="G719" t="str">
        <f>VLOOKUP($D719,metadata!$B$2:$S$451,4,FALSE)</f>
        <v>10.1303/aez.2000.101</v>
      </c>
      <c r="H719" t="str">
        <f>VLOOKUP($D719,metadata!$B$2:$S$451,5,FALSE)</f>
        <v>y</v>
      </c>
      <c r="I719" t="str">
        <f>VLOOKUP($D719,metadata!$B$2:$S$451,6,FALSE)</f>
        <v>a</v>
      </c>
      <c r="J719" t="str">
        <f>VLOOKUP($D719,metadata!$B$2:$S$451,7,FALSE)</f>
        <v>i</v>
      </c>
      <c r="K719">
        <f>VLOOKUP($D719,metadata!$B$2:$S$451,8,FALSE)</f>
        <v>8</v>
      </c>
      <c r="L719">
        <f>VLOOKUP($D719,metadata!$B$2:$S$451,9,FALSE)</f>
        <v>6</v>
      </c>
      <c r="M719" t="str">
        <f>VLOOKUP($D719,metadata!$B$2:$S$451,10,FALSE)</f>
        <v/>
      </c>
      <c r="N719" t="str">
        <f>VLOOKUP($D719,metadata!$B$2:$S$451,11,FALSE)</f>
        <v>Orius sauteri</v>
      </c>
      <c r="O719" t="str">
        <f>VLOOKUP($D719,metadata!$B$2:$S$451,12,FALSE)</f>
        <v>heteroptera</v>
      </c>
      <c r="P719" t="str">
        <f>VLOOKUP($D719,metadata!$B$2:$S$451,13,FALSE)</f>
        <v>KU</v>
      </c>
      <c r="Q719">
        <f>VLOOKUP($D719,metadata!$B$2:$S$451,14,FALSE)</f>
        <v>43.733333000000002</v>
      </c>
      <c r="R719">
        <f>VLOOKUP($D719,metadata!$B$2:$S$451,15,FALSE)</f>
        <v>143.73333299999999</v>
      </c>
      <c r="S719">
        <f>VLOOKUP($D719,metadata!$B$2:$S$451,16,FALSE)</f>
        <v>0.05</v>
      </c>
      <c r="T719" t="str">
        <f>VLOOKUP($D719,metadata!$B$2:$S$451,17,FALSE)</f>
        <v/>
      </c>
      <c r="U719" t="str">
        <f>VLOOKUP($D719,metadata!$B$2:$S$451,18,FALSE)</f>
        <v/>
      </c>
      <c r="V719">
        <f>VLOOKUP($D719,metadata!$B$2:$Z$451,19,FALSE)</f>
        <v>34</v>
      </c>
      <c r="W719" t="str">
        <f>VLOOKUP($D719,metadata!$B$2:$Z$451,20,FALSE)</f>
        <v>acc</v>
      </c>
      <c r="X719" t="str">
        <f>VLOOKUP($D719,metadata!$B$2:$Z$451,21,FALSE)</f>
        <v/>
      </c>
      <c r="Y719">
        <f>VLOOKUP($D719,metadata!$B$2:$Z$451,22,FALSE)</f>
        <v>17</v>
      </c>
      <c r="Z719" t="str">
        <f>VLOOKUP($D719,metadata!$B$2:$Z$451,23,FALSE)</f>
        <v/>
      </c>
      <c r="AA719" t="str">
        <f>VLOOKUP($D719,metadata!$B$2:$Z$451,24,FALSE)</f>
        <v/>
      </c>
      <c r="AB719" t="str">
        <f>VLOOKUP($D719,metadata!$B$2:$Z$451,25,FALSE)</f>
        <v/>
      </c>
      <c r="AC719">
        <v>13.9464260175624</v>
      </c>
      <c r="AD719">
        <v>98.212293698692704</v>
      </c>
      <c r="AF719" t="str">
        <f t="shared" si="23"/>
        <v>NA</v>
      </c>
    </row>
    <row r="720" spans="3:32" x14ac:dyDescent="0.3">
      <c r="C720">
        <v>719</v>
      </c>
      <c r="D720" s="4" t="str">
        <f t="shared" si="22"/>
        <v>17-KU</v>
      </c>
      <c r="E720" t="str">
        <f>VLOOKUP($D720,metadata!$B$2:$S$451,2,FALSE)</f>
        <v>Ito, K; Nakata, T</v>
      </c>
      <c r="F720" t="str">
        <f>VLOOKUP($D720,metadata!$B$2:$S$451,3,FALSE)</f>
        <v>Geographical variation of photoperiodic response in the females of a predatory bug, Orius sauteri (Poppius) (Heteroptera : Anthocoridae) from northern Japan</v>
      </c>
      <c r="G720" t="str">
        <f>VLOOKUP($D720,metadata!$B$2:$S$451,4,FALSE)</f>
        <v>10.1303/aez.2000.101</v>
      </c>
      <c r="H720" t="str">
        <f>VLOOKUP($D720,metadata!$B$2:$S$451,5,FALSE)</f>
        <v>y</v>
      </c>
      <c r="I720" t="str">
        <f>VLOOKUP($D720,metadata!$B$2:$S$451,6,FALSE)</f>
        <v>a</v>
      </c>
      <c r="J720" t="str">
        <f>VLOOKUP($D720,metadata!$B$2:$S$451,7,FALSE)</f>
        <v>i</v>
      </c>
      <c r="K720">
        <f>VLOOKUP($D720,metadata!$B$2:$S$451,8,FALSE)</f>
        <v>8</v>
      </c>
      <c r="L720">
        <f>VLOOKUP($D720,metadata!$B$2:$S$451,9,FALSE)</f>
        <v>6</v>
      </c>
      <c r="M720" t="str">
        <f>VLOOKUP($D720,metadata!$B$2:$S$451,10,FALSE)</f>
        <v/>
      </c>
      <c r="N720" t="str">
        <f>VLOOKUP($D720,metadata!$B$2:$S$451,11,FALSE)</f>
        <v>Orius sauteri</v>
      </c>
      <c r="O720" t="str">
        <f>VLOOKUP($D720,metadata!$B$2:$S$451,12,FALSE)</f>
        <v>heteroptera</v>
      </c>
      <c r="P720" t="str">
        <f>VLOOKUP($D720,metadata!$B$2:$S$451,13,FALSE)</f>
        <v>KU</v>
      </c>
      <c r="Q720">
        <f>VLOOKUP($D720,metadata!$B$2:$S$451,14,FALSE)</f>
        <v>43.733333000000002</v>
      </c>
      <c r="R720">
        <f>VLOOKUP($D720,metadata!$B$2:$S$451,15,FALSE)</f>
        <v>143.73333299999999</v>
      </c>
      <c r="S720">
        <f>VLOOKUP($D720,metadata!$B$2:$S$451,16,FALSE)</f>
        <v>0.05</v>
      </c>
      <c r="T720" t="str">
        <f>VLOOKUP($D720,metadata!$B$2:$S$451,17,FALSE)</f>
        <v/>
      </c>
      <c r="U720" t="str">
        <f>VLOOKUP($D720,metadata!$B$2:$S$451,18,FALSE)</f>
        <v/>
      </c>
      <c r="V720">
        <f>VLOOKUP($D720,metadata!$B$2:$Z$451,19,FALSE)</f>
        <v>34</v>
      </c>
      <c r="W720" t="str">
        <f>VLOOKUP($D720,metadata!$B$2:$Z$451,20,FALSE)</f>
        <v>acc</v>
      </c>
      <c r="X720" t="str">
        <f>VLOOKUP($D720,metadata!$B$2:$Z$451,21,FALSE)</f>
        <v/>
      </c>
      <c r="Y720">
        <f>VLOOKUP($D720,metadata!$B$2:$Z$451,22,FALSE)</f>
        <v>17</v>
      </c>
      <c r="Z720" t="str">
        <f>VLOOKUP($D720,metadata!$B$2:$Z$451,23,FALSE)</f>
        <v/>
      </c>
      <c r="AA720" t="str">
        <f>VLOOKUP($D720,metadata!$B$2:$Z$451,24,FALSE)</f>
        <v/>
      </c>
      <c r="AB720" t="str">
        <f>VLOOKUP($D720,metadata!$B$2:$Z$451,25,FALSE)</f>
        <v/>
      </c>
      <c r="AC720">
        <v>14.5109121592631</v>
      </c>
      <c r="AD720">
        <v>9.6135694059094003</v>
      </c>
      <c r="AF720" t="str">
        <f t="shared" si="23"/>
        <v>NA</v>
      </c>
    </row>
    <row r="721" spans="3:32" x14ac:dyDescent="0.3">
      <c r="C721">
        <v>720</v>
      </c>
      <c r="D721" s="4" t="str">
        <f t="shared" si="22"/>
        <v>17-KU</v>
      </c>
      <c r="E721" t="str">
        <f>VLOOKUP($D721,metadata!$B$2:$S$451,2,FALSE)</f>
        <v>Ito, K; Nakata, T</v>
      </c>
      <c r="F721" t="str">
        <f>VLOOKUP($D721,metadata!$B$2:$S$451,3,FALSE)</f>
        <v>Geographical variation of photoperiodic response in the females of a predatory bug, Orius sauteri (Poppius) (Heteroptera : Anthocoridae) from northern Japan</v>
      </c>
      <c r="G721" t="str">
        <f>VLOOKUP($D721,metadata!$B$2:$S$451,4,FALSE)</f>
        <v>10.1303/aez.2000.101</v>
      </c>
      <c r="H721" t="str">
        <f>VLOOKUP($D721,metadata!$B$2:$S$451,5,FALSE)</f>
        <v>y</v>
      </c>
      <c r="I721" t="str">
        <f>VLOOKUP($D721,metadata!$B$2:$S$451,6,FALSE)</f>
        <v>a</v>
      </c>
      <c r="J721" t="str">
        <f>VLOOKUP($D721,metadata!$B$2:$S$451,7,FALSE)</f>
        <v>i</v>
      </c>
      <c r="K721">
        <f>VLOOKUP($D721,metadata!$B$2:$S$451,8,FALSE)</f>
        <v>8</v>
      </c>
      <c r="L721">
        <f>VLOOKUP($D721,metadata!$B$2:$S$451,9,FALSE)</f>
        <v>6</v>
      </c>
      <c r="M721" t="str">
        <f>VLOOKUP($D721,metadata!$B$2:$S$451,10,FALSE)</f>
        <v/>
      </c>
      <c r="N721" t="str">
        <f>VLOOKUP($D721,metadata!$B$2:$S$451,11,FALSE)</f>
        <v>Orius sauteri</v>
      </c>
      <c r="O721" t="str">
        <f>VLOOKUP($D721,metadata!$B$2:$S$451,12,FALSE)</f>
        <v>heteroptera</v>
      </c>
      <c r="P721" t="str">
        <f>VLOOKUP($D721,metadata!$B$2:$S$451,13,FALSE)</f>
        <v>KU</v>
      </c>
      <c r="Q721">
        <f>VLOOKUP($D721,metadata!$B$2:$S$451,14,FALSE)</f>
        <v>43.733333000000002</v>
      </c>
      <c r="R721">
        <f>VLOOKUP($D721,metadata!$B$2:$S$451,15,FALSE)</f>
        <v>143.73333299999999</v>
      </c>
      <c r="S721">
        <f>VLOOKUP($D721,metadata!$B$2:$S$451,16,FALSE)</f>
        <v>0.05</v>
      </c>
      <c r="T721" t="str">
        <f>VLOOKUP($D721,metadata!$B$2:$S$451,17,FALSE)</f>
        <v/>
      </c>
      <c r="U721" t="str">
        <f>VLOOKUP($D721,metadata!$B$2:$S$451,18,FALSE)</f>
        <v/>
      </c>
      <c r="V721">
        <f>VLOOKUP($D721,metadata!$B$2:$Z$451,19,FALSE)</f>
        <v>34</v>
      </c>
      <c r="W721" t="str">
        <f>VLOOKUP($D721,metadata!$B$2:$Z$451,20,FALSE)</f>
        <v>acc</v>
      </c>
      <c r="X721" t="str">
        <f>VLOOKUP($D721,metadata!$B$2:$Z$451,21,FALSE)</f>
        <v/>
      </c>
      <c r="Y721">
        <f>VLOOKUP($D721,metadata!$B$2:$Z$451,22,FALSE)</f>
        <v>17</v>
      </c>
      <c r="Z721" t="str">
        <f>VLOOKUP($D721,metadata!$B$2:$Z$451,23,FALSE)</f>
        <v/>
      </c>
      <c r="AA721" t="str">
        <f>VLOOKUP($D721,metadata!$B$2:$Z$451,24,FALSE)</f>
        <v/>
      </c>
      <c r="AB721" t="str">
        <f>VLOOKUP($D721,metadata!$B$2:$Z$451,25,FALSE)</f>
        <v/>
      </c>
      <c r="AC721">
        <v>15.000171619804901</v>
      </c>
      <c r="AD721">
        <v>-0.64643459855273</v>
      </c>
      <c r="AF721" t="str">
        <f t="shared" si="23"/>
        <v>NA</v>
      </c>
    </row>
    <row r="722" spans="3:32" x14ac:dyDescent="0.3">
      <c r="C722">
        <v>721</v>
      </c>
      <c r="D722" s="4" t="str">
        <f t="shared" si="22"/>
        <v>17-KU</v>
      </c>
      <c r="E722" t="str">
        <f>VLOOKUP($D722,metadata!$B$2:$S$451,2,FALSE)</f>
        <v>Ito, K; Nakata, T</v>
      </c>
      <c r="F722" t="str">
        <f>VLOOKUP($D722,metadata!$B$2:$S$451,3,FALSE)</f>
        <v>Geographical variation of photoperiodic response in the females of a predatory bug, Orius sauteri (Poppius) (Heteroptera : Anthocoridae) from northern Japan</v>
      </c>
      <c r="G722" t="str">
        <f>VLOOKUP($D722,metadata!$B$2:$S$451,4,FALSE)</f>
        <v>10.1303/aez.2000.101</v>
      </c>
      <c r="H722" t="str">
        <f>VLOOKUP($D722,metadata!$B$2:$S$451,5,FALSE)</f>
        <v>y</v>
      </c>
      <c r="I722" t="str">
        <f>VLOOKUP($D722,metadata!$B$2:$S$451,6,FALSE)</f>
        <v>a</v>
      </c>
      <c r="J722" t="str">
        <f>VLOOKUP($D722,metadata!$B$2:$S$451,7,FALSE)</f>
        <v>i</v>
      </c>
      <c r="K722">
        <f>VLOOKUP($D722,metadata!$B$2:$S$451,8,FALSE)</f>
        <v>8</v>
      </c>
      <c r="L722">
        <f>VLOOKUP($D722,metadata!$B$2:$S$451,9,FALSE)</f>
        <v>6</v>
      </c>
      <c r="M722" t="str">
        <f>VLOOKUP($D722,metadata!$B$2:$S$451,10,FALSE)</f>
        <v/>
      </c>
      <c r="N722" t="str">
        <f>VLOOKUP($D722,metadata!$B$2:$S$451,11,FALSE)</f>
        <v>Orius sauteri</v>
      </c>
      <c r="O722" t="str">
        <f>VLOOKUP($D722,metadata!$B$2:$S$451,12,FALSE)</f>
        <v>heteroptera</v>
      </c>
      <c r="P722" t="str">
        <f>VLOOKUP($D722,metadata!$B$2:$S$451,13,FALSE)</f>
        <v>KU</v>
      </c>
      <c r="Q722">
        <f>VLOOKUP($D722,metadata!$B$2:$S$451,14,FALSE)</f>
        <v>43.733333000000002</v>
      </c>
      <c r="R722">
        <f>VLOOKUP($D722,metadata!$B$2:$S$451,15,FALSE)</f>
        <v>143.73333299999999</v>
      </c>
      <c r="S722">
        <f>VLOOKUP($D722,metadata!$B$2:$S$451,16,FALSE)</f>
        <v>0.05</v>
      </c>
      <c r="T722" t="str">
        <f>VLOOKUP($D722,metadata!$B$2:$S$451,17,FALSE)</f>
        <v/>
      </c>
      <c r="U722" t="str">
        <f>VLOOKUP($D722,metadata!$B$2:$S$451,18,FALSE)</f>
        <v/>
      </c>
      <c r="V722">
        <f>VLOOKUP($D722,metadata!$B$2:$Z$451,19,FALSE)</f>
        <v>34</v>
      </c>
      <c r="W722" t="str">
        <f>VLOOKUP($D722,metadata!$B$2:$Z$451,20,FALSE)</f>
        <v>acc</v>
      </c>
      <c r="X722" t="str">
        <f>VLOOKUP($D722,metadata!$B$2:$Z$451,21,FALSE)</f>
        <v/>
      </c>
      <c r="Y722">
        <f>VLOOKUP($D722,metadata!$B$2:$Z$451,22,FALSE)</f>
        <v>17</v>
      </c>
      <c r="Z722" t="str">
        <f>VLOOKUP($D722,metadata!$B$2:$Z$451,23,FALSE)</f>
        <v/>
      </c>
      <c r="AA722" t="str">
        <f>VLOOKUP($D722,metadata!$B$2:$Z$451,24,FALSE)</f>
        <v/>
      </c>
      <c r="AB722" t="str">
        <f>VLOOKUP($D722,metadata!$B$2:$Z$451,25,FALSE)</f>
        <v/>
      </c>
      <c r="AC722">
        <v>16.000286033008202</v>
      </c>
      <c r="AD722">
        <v>-1.06976345070228</v>
      </c>
      <c r="AF722" t="str">
        <f t="shared" si="23"/>
        <v>NA</v>
      </c>
    </row>
    <row r="723" spans="3:32" x14ac:dyDescent="0.3">
      <c r="C723">
        <v>722</v>
      </c>
      <c r="D723" s="4" t="str">
        <f t="shared" si="22"/>
        <v>17-SA</v>
      </c>
      <c r="E723" t="str">
        <f>VLOOKUP($D723,metadata!$B$2:$S$451,2,FALSE)</f>
        <v>Ito, K; Nakata, T</v>
      </c>
      <c r="F723" t="str">
        <f>VLOOKUP($D723,metadata!$B$2:$S$451,3,FALSE)</f>
        <v>Geographical variation of photoperiodic response in the females of a predatory bug, Orius sauteri (Poppius) (Heteroptera : Anthocoridae) from northern Japan</v>
      </c>
      <c r="G723" t="str">
        <f>VLOOKUP($D723,metadata!$B$2:$S$451,4,FALSE)</f>
        <v>10.1303/aez.2000.101</v>
      </c>
      <c r="H723" t="str">
        <f>VLOOKUP($D723,metadata!$B$2:$S$451,5,FALSE)</f>
        <v>y</v>
      </c>
      <c r="I723" t="str">
        <f>VLOOKUP($D723,metadata!$B$2:$S$451,6,FALSE)</f>
        <v>a</v>
      </c>
      <c r="J723" t="str">
        <f>VLOOKUP($D723,metadata!$B$2:$S$451,7,FALSE)</f>
        <v>i</v>
      </c>
      <c r="K723">
        <f>VLOOKUP($D723,metadata!$B$2:$S$451,8,FALSE)</f>
        <v>8</v>
      </c>
      <c r="L723">
        <f>VLOOKUP($D723,metadata!$B$2:$S$451,9,FALSE)</f>
        <v>7</v>
      </c>
      <c r="M723" t="str">
        <f>VLOOKUP($D723,metadata!$B$2:$S$451,10,FALSE)</f>
        <v/>
      </c>
      <c r="N723" t="str">
        <f>VLOOKUP($D723,metadata!$B$2:$S$451,11,FALSE)</f>
        <v>Orius sauteri</v>
      </c>
      <c r="O723" t="str">
        <f>VLOOKUP($D723,metadata!$B$2:$S$451,12,FALSE)</f>
        <v>heteroptera</v>
      </c>
      <c r="P723" t="str">
        <f>VLOOKUP($D723,metadata!$B$2:$S$451,13,FALSE)</f>
        <v>SA</v>
      </c>
      <c r="Q723">
        <f>VLOOKUP($D723,metadata!$B$2:$S$451,14,FALSE)</f>
        <v>43.061943999999997</v>
      </c>
      <c r="R723">
        <f>VLOOKUP($D723,metadata!$B$2:$S$451,15,FALSE)</f>
        <v>141.35416699999999</v>
      </c>
      <c r="S723">
        <f>VLOOKUP($D723,metadata!$B$2:$S$451,16,FALSE)</f>
        <v>0.05</v>
      </c>
      <c r="T723" t="str">
        <f>VLOOKUP($D723,metadata!$B$2:$S$451,17,FALSE)</f>
        <v/>
      </c>
      <c r="U723" t="str">
        <f>VLOOKUP($D723,metadata!$B$2:$S$451,18,FALSE)</f>
        <v/>
      </c>
      <c r="V723">
        <f>VLOOKUP($D723,metadata!$B$2:$Z$451,19,FALSE)</f>
        <v>44.8</v>
      </c>
      <c r="W723" t="str">
        <f>VLOOKUP($D723,metadata!$B$2:$Z$451,20,FALSE)</f>
        <v>acc</v>
      </c>
      <c r="X723" t="str">
        <f>VLOOKUP($D723,metadata!$B$2:$Z$451,21,FALSE)</f>
        <v/>
      </c>
      <c r="Y723">
        <f>VLOOKUP($D723,metadata!$B$2:$Z$451,22,FALSE)</f>
        <v>17</v>
      </c>
      <c r="Z723" t="str">
        <f>VLOOKUP($D723,metadata!$B$2:$Z$451,23,FALSE)</f>
        <v/>
      </c>
      <c r="AA723" t="str">
        <f>VLOOKUP($D723,metadata!$B$2:$Z$451,24,FALSE)</f>
        <v/>
      </c>
      <c r="AB723" t="str">
        <f>VLOOKUP($D723,metadata!$B$2:$Z$451,25,FALSE)</f>
        <v/>
      </c>
      <c r="AC723">
        <v>11.027025421715299</v>
      </c>
      <c r="AD723">
        <v>100</v>
      </c>
      <c r="AF723" t="str">
        <f t="shared" si="23"/>
        <v>NA</v>
      </c>
    </row>
    <row r="724" spans="3:32" x14ac:dyDescent="0.3">
      <c r="C724">
        <v>723</v>
      </c>
      <c r="D724" s="4" t="str">
        <f t="shared" si="22"/>
        <v>17-SA</v>
      </c>
      <c r="E724" t="str">
        <f>VLOOKUP($D724,metadata!$B$2:$S$451,2,FALSE)</f>
        <v>Ito, K; Nakata, T</v>
      </c>
      <c r="F724" t="str">
        <f>VLOOKUP($D724,metadata!$B$2:$S$451,3,FALSE)</f>
        <v>Geographical variation of photoperiodic response in the females of a predatory bug, Orius sauteri (Poppius) (Heteroptera : Anthocoridae) from northern Japan</v>
      </c>
      <c r="G724" t="str">
        <f>VLOOKUP($D724,metadata!$B$2:$S$451,4,FALSE)</f>
        <v>10.1303/aez.2000.101</v>
      </c>
      <c r="H724" t="str">
        <f>VLOOKUP($D724,metadata!$B$2:$S$451,5,FALSE)</f>
        <v>y</v>
      </c>
      <c r="I724" t="str">
        <f>VLOOKUP($D724,metadata!$B$2:$S$451,6,FALSE)</f>
        <v>a</v>
      </c>
      <c r="J724" t="str">
        <f>VLOOKUP($D724,metadata!$B$2:$S$451,7,FALSE)</f>
        <v>i</v>
      </c>
      <c r="K724">
        <f>VLOOKUP($D724,metadata!$B$2:$S$451,8,FALSE)</f>
        <v>8</v>
      </c>
      <c r="L724">
        <f>VLOOKUP($D724,metadata!$B$2:$S$451,9,FALSE)</f>
        <v>7</v>
      </c>
      <c r="M724" t="str">
        <f>VLOOKUP($D724,metadata!$B$2:$S$451,10,FALSE)</f>
        <v/>
      </c>
      <c r="N724" t="str">
        <f>VLOOKUP($D724,metadata!$B$2:$S$451,11,FALSE)</f>
        <v>Orius sauteri</v>
      </c>
      <c r="O724" t="str">
        <f>VLOOKUP($D724,metadata!$B$2:$S$451,12,FALSE)</f>
        <v>heteroptera</v>
      </c>
      <c r="P724" t="str">
        <f>VLOOKUP($D724,metadata!$B$2:$S$451,13,FALSE)</f>
        <v>SA</v>
      </c>
      <c r="Q724">
        <f>VLOOKUP($D724,metadata!$B$2:$S$451,14,FALSE)</f>
        <v>43.061943999999997</v>
      </c>
      <c r="R724">
        <f>VLOOKUP($D724,metadata!$B$2:$S$451,15,FALSE)</f>
        <v>141.35416699999999</v>
      </c>
      <c r="S724">
        <f>VLOOKUP($D724,metadata!$B$2:$S$451,16,FALSE)</f>
        <v>0.05</v>
      </c>
      <c r="T724" t="str">
        <f>VLOOKUP($D724,metadata!$B$2:$S$451,17,FALSE)</f>
        <v/>
      </c>
      <c r="U724" t="str">
        <f>VLOOKUP($D724,metadata!$B$2:$S$451,18,FALSE)</f>
        <v/>
      </c>
      <c r="V724">
        <f>VLOOKUP($D724,metadata!$B$2:$Z$451,19,FALSE)</f>
        <v>44.8</v>
      </c>
      <c r="W724" t="str">
        <f>VLOOKUP($D724,metadata!$B$2:$Z$451,20,FALSE)</f>
        <v>acc</v>
      </c>
      <c r="X724" t="str">
        <f>VLOOKUP($D724,metadata!$B$2:$Z$451,21,FALSE)</f>
        <v/>
      </c>
      <c r="Y724">
        <f>VLOOKUP($D724,metadata!$B$2:$Z$451,22,FALSE)</f>
        <v>17</v>
      </c>
      <c r="Z724" t="str">
        <f>VLOOKUP($D724,metadata!$B$2:$Z$451,23,FALSE)</f>
        <v/>
      </c>
      <c r="AA724" t="str">
        <f>VLOOKUP($D724,metadata!$B$2:$Z$451,24,FALSE)</f>
        <v/>
      </c>
      <c r="AB724" t="str">
        <f>VLOOKUP($D724,metadata!$B$2:$Z$451,25,FALSE)</f>
        <v/>
      </c>
      <c r="AC724">
        <v>11.9830125920646</v>
      </c>
      <c r="AD724">
        <v>99.456521739130494</v>
      </c>
      <c r="AF724" t="str">
        <f t="shared" si="23"/>
        <v>NA</v>
      </c>
    </row>
    <row r="725" spans="3:32" x14ac:dyDescent="0.3">
      <c r="C725">
        <v>724</v>
      </c>
      <c r="D725" s="4" t="str">
        <f t="shared" si="22"/>
        <v>17-SA</v>
      </c>
      <c r="E725" t="str">
        <f>VLOOKUP($D725,metadata!$B$2:$S$451,2,FALSE)</f>
        <v>Ito, K; Nakata, T</v>
      </c>
      <c r="F725" t="str">
        <f>VLOOKUP($D725,metadata!$B$2:$S$451,3,FALSE)</f>
        <v>Geographical variation of photoperiodic response in the females of a predatory bug, Orius sauteri (Poppius) (Heteroptera : Anthocoridae) from northern Japan</v>
      </c>
      <c r="G725" t="str">
        <f>VLOOKUP($D725,metadata!$B$2:$S$451,4,FALSE)</f>
        <v>10.1303/aez.2000.101</v>
      </c>
      <c r="H725" t="str">
        <f>VLOOKUP($D725,metadata!$B$2:$S$451,5,FALSE)</f>
        <v>y</v>
      </c>
      <c r="I725" t="str">
        <f>VLOOKUP($D725,metadata!$B$2:$S$451,6,FALSE)</f>
        <v>a</v>
      </c>
      <c r="J725" t="str">
        <f>VLOOKUP($D725,metadata!$B$2:$S$451,7,FALSE)</f>
        <v>i</v>
      </c>
      <c r="K725">
        <f>VLOOKUP($D725,metadata!$B$2:$S$451,8,FALSE)</f>
        <v>8</v>
      </c>
      <c r="L725">
        <f>VLOOKUP($D725,metadata!$B$2:$S$451,9,FALSE)</f>
        <v>7</v>
      </c>
      <c r="M725" t="str">
        <f>VLOOKUP($D725,metadata!$B$2:$S$451,10,FALSE)</f>
        <v/>
      </c>
      <c r="N725" t="str">
        <f>VLOOKUP($D725,metadata!$B$2:$S$451,11,FALSE)</f>
        <v>Orius sauteri</v>
      </c>
      <c r="O725" t="str">
        <f>VLOOKUP($D725,metadata!$B$2:$S$451,12,FALSE)</f>
        <v>heteroptera</v>
      </c>
      <c r="P725" t="str">
        <f>VLOOKUP($D725,metadata!$B$2:$S$451,13,FALSE)</f>
        <v>SA</v>
      </c>
      <c r="Q725">
        <f>VLOOKUP($D725,metadata!$B$2:$S$451,14,FALSE)</f>
        <v>43.061943999999997</v>
      </c>
      <c r="R725">
        <f>VLOOKUP($D725,metadata!$B$2:$S$451,15,FALSE)</f>
        <v>141.35416699999999</v>
      </c>
      <c r="S725">
        <f>VLOOKUP($D725,metadata!$B$2:$S$451,16,FALSE)</f>
        <v>0.05</v>
      </c>
      <c r="T725" t="str">
        <f>VLOOKUP($D725,metadata!$B$2:$S$451,17,FALSE)</f>
        <v/>
      </c>
      <c r="U725" t="str">
        <f>VLOOKUP($D725,metadata!$B$2:$S$451,18,FALSE)</f>
        <v/>
      </c>
      <c r="V725">
        <f>VLOOKUP($D725,metadata!$B$2:$Z$451,19,FALSE)</f>
        <v>44.8</v>
      </c>
      <c r="W725" t="str">
        <f>VLOOKUP($D725,metadata!$B$2:$Z$451,20,FALSE)</f>
        <v>acc</v>
      </c>
      <c r="X725" t="str">
        <f>VLOOKUP($D725,metadata!$B$2:$Z$451,21,FALSE)</f>
        <v/>
      </c>
      <c r="Y725">
        <f>VLOOKUP($D725,metadata!$B$2:$Z$451,22,FALSE)</f>
        <v>17</v>
      </c>
      <c r="Z725" t="str">
        <f>VLOOKUP($D725,metadata!$B$2:$Z$451,23,FALSE)</f>
        <v/>
      </c>
      <c r="AA725" t="str">
        <f>VLOOKUP($D725,metadata!$B$2:$Z$451,24,FALSE)</f>
        <v/>
      </c>
      <c r="AB725" t="str">
        <f>VLOOKUP($D725,metadata!$B$2:$Z$451,25,FALSE)</f>
        <v/>
      </c>
      <c r="AC725">
        <v>12.9930506058446</v>
      </c>
      <c r="AD725">
        <v>97.826086956521706</v>
      </c>
      <c r="AF725" t="str">
        <f t="shared" si="23"/>
        <v>NA</v>
      </c>
    </row>
    <row r="726" spans="3:32" x14ac:dyDescent="0.3">
      <c r="C726">
        <v>725</v>
      </c>
      <c r="D726" s="4" t="str">
        <f t="shared" si="22"/>
        <v>17-SA</v>
      </c>
      <c r="E726" t="str">
        <f>VLOOKUP($D726,metadata!$B$2:$S$451,2,FALSE)</f>
        <v>Ito, K; Nakata, T</v>
      </c>
      <c r="F726" t="str">
        <f>VLOOKUP($D726,metadata!$B$2:$S$451,3,FALSE)</f>
        <v>Geographical variation of photoperiodic response in the females of a predatory bug, Orius sauteri (Poppius) (Heteroptera : Anthocoridae) from northern Japan</v>
      </c>
      <c r="G726" t="str">
        <f>VLOOKUP($D726,metadata!$B$2:$S$451,4,FALSE)</f>
        <v>10.1303/aez.2000.101</v>
      </c>
      <c r="H726" t="str">
        <f>VLOOKUP($D726,metadata!$B$2:$S$451,5,FALSE)</f>
        <v>y</v>
      </c>
      <c r="I726" t="str">
        <f>VLOOKUP($D726,metadata!$B$2:$S$451,6,FALSE)</f>
        <v>a</v>
      </c>
      <c r="J726" t="str">
        <f>VLOOKUP($D726,metadata!$B$2:$S$451,7,FALSE)</f>
        <v>i</v>
      </c>
      <c r="K726">
        <f>VLOOKUP($D726,metadata!$B$2:$S$451,8,FALSE)</f>
        <v>8</v>
      </c>
      <c r="L726">
        <f>VLOOKUP($D726,metadata!$B$2:$S$451,9,FALSE)</f>
        <v>7</v>
      </c>
      <c r="M726" t="str">
        <f>VLOOKUP($D726,metadata!$B$2:$S$451,10,FALSE)</f>
        <v/>
      </c>
      <c r="N726" t="str">
        <f>VLOOKUP($D726,metadata!$B$2:$S$451,11,FALSE)</f>
        <v>Orius sauteri</v>
      </c>
      <c r="O726" t="str">
        <f>VLOOKUP($D726,metadata!$B$2:$S$451,12,FALSE)</f>
        <v>heteroptera</v>
      </c>
      <c r="P726" t="str">
        <f>VLOOKUP($D726,metadata!$B$2:$S$451,13,FALSE)</f>
        <v>SA</v>
      </c>
      <c r="Q726">
        <f>VLOOKUP($D726,metadata!$B$2:$S$451,14,FALSE)</f>
        <v>43.061943999999997</v>
      </c>
      <c r="R726">
        <f>VLOOKUP($D726,metadata!$B$2:$S$451,15,FALSE)</f>
        <v>141.35416699999999</v>
      </c>
      <c r="S726">
        <f>VLOOKUP($D726,metadata!$B$2:$S$451,16,FALSE)</f>
        <v>0.05</v>
      </c>
      <c r="T726" t="str">
        <f>VLOOKUP($D726,metadata!$B$2:$S$451,17,FALSE)</f>
        <v/>
      </c>
      <c r="U726" t="str">
        <f>VLOOKUP($D726,metadata!$B$2:$S$451,18,FALSE)</f>
        <v/>
      </c>
      <c r="V726">
        <f>VLOOKUP($D726,metadata!$B$2:$Z$451,19,FALSE)</f>
        <v>44.8</v>
      </c>
      <c r="W726" t="str">
        <f>VLOOKUP($D726,metadata!$B$2:$Z$451,20,FALSE)</f>
        <v>acc</v>
      </c>
      <c r="X726" t="str">
        <f>VLOOKUP($D726,metadata!$B$2:$Z$451,21,FALSE)</f>
        <v/>
      </c>
      <c r="Y726">
        <f>VLOOKUP($D726,metadata!$B$2:$Z$451,22,FALSE)</f>
        <v>17</v>
      </c>
      <c r="Z726" t="str">
        <f>VLOOKUP($D726,metadata!$B$2:$Z$451,23,FALSE)</f>
        <v/>
      </c>
      <c r="AA726" t="str">
        <f>VLOOKUP($D726,metadata!$B$2:$Z$451,24,FALSE)</f>
        <v/>
      </c>
      <c r="AB726" t="str">
        <f>VLOOKUP($D726,metadata!$B$2:$Z$451,25,FALSE)</f>
        <v/>
      </c>
      <c r="AC726">
        <v>14.0054644808743</v>
      </c>
      <c r="AD726">
        <v>100.54347826086899</v>
      </c>
      <c r="AF726" t="str">
        <f t="shared" si="23"/>
        <v>NA</v>
      </c>
    </row>
    <row r="727" spans="3:32" x14ac:dyDescent="0.3">
      <c r="C727">
        <v>726</v>
      </c>
      <c r="D727" s="4" t="str">
        <f t="shared" si="22"/>
        <v>17-SA</v>
      </c>
      <c r="E727" t="str">
        <f>VLOOKUP($D727,metadata!$B$2:$S$451,2,FALSE)</f>
        <v>Ito, K; Nakata, T</v>
      </c>
      <c r="F727" t="str">
        <f>VLOOKUP($D727,metadata!$B$2:$S$451,3,FALSE)</f>
        <v>Geographical variation of photoperiodic response in the females of a predatory bug, Orius sauteri (Poppius) (Heteroptera : Anthocoridae) from northern Japan</v>
      </c>
      <c r="G727" t="str">
        <f>VLOOKUP($D727,metadata!$B$2:$S$451,4,FALSE)</f>
        <v>10.1303/aez.2000.101</v>
      </c>
      <c r="H727" t="str">
        <f>VLOOKUP($D727,metadata!$B$2:$S$451,5,FALSE)</f>
        <v>y</v>
      </c>
      <c r="I727" t="str">
        <f>VLOOKUP($D727,metadata!$B$2:$S$451,6,FALSE)</f>
        <v>a</v>
      </c>
      <c r="J727" t="str">
        <f>VLOOKUP($D727,metadata!$B$2:$S$451,7,FALSE)</f>
        <v>i</v>
      </c>
      <c r="K727">
        <f>VLOOKUP($D727,metadata!$B$2:$S$451,8,FALSE)</f>
        <v>8</v>
      </c>
      <c r="L727">
        <f>VLOOKUP($D727,metadata!$B$2:$S$451,9,FALSE)</f>
        <v>7</v>
      </c>
      <c r="M727" t="str">
        <f>VLOOKUP($D727,metadata!$B$2:$S$451,10,FALSE)</f>
        <v/>
      </c>
      <c r="N727" t="str">
        <f>VLOOKUP($D727,metadata!$B$2:$S$451,11,FALSE)</f>
        <v>Orius sauteri</v>
      </c>
      <c r="O727" t="str">
        <f>VLOOKUP($D727,metadata!$B$2:$S$451,12,FALSE)</f>
        <v>heteroptera</v>
      </c>
      <c r="P727" t="str">
        <f>VLOOKUP($D727,metadata!$B$2:$S$451,13,FALSE)</f>
        <v>SA</v>
      </c>
      <c r="Q727">
        <f>VLOOKUP($D727,metadata!$B$2:$S$451,14,FALSE)</f>
        <v>43.061943999999997</v>
      </c>
      <c r="R727">
        <f>VLOOKUP($D727,metadata!$B$2:$S$451,15,FALSE)</f>
        <v>141.35416699999999</v>
      </c>
      <c r="S727">
        <f>VLOOKUP($D727,metadata!$B$2:$S$451,16,FALSE)</f>
        <v>0.05</v>
      </c>
      <c r="T727" t="str">
        <f>VLOOKUP($D727,metadata!$B$2:$S$451,17,FALSE)</f>
        <v/>
      </c>
      <c r="U727" t="str">
        <f>VLOOKUP($D727,metadata!$B$2:$S$451,18,FALSE)</f>
        <v/>
      </c>
      <c r="V727">
        <f>VLOOKUP($D727,metadata!$B$2:$Z$451,19,FALSE)</f>
        <v>44.8</v>
      </c>
      <c r="W727" t="str">
        <f>VLOOKUP($D727,metadata!$B$2:$Z$451,20,FALSE)</f>
        <v>acc</v>
      </c>
      <c r="X727" t="str">
        <f>VLOOKUP($D727,metadata!$B$2:$Z$451,21,FALSE)</f>
        <v/>
      </c>
      <c r="Y727">
        <f>VLOOKUP($D727,metadata!$B$2:$Z$451,22,FALSE)</f>
        <v>17</v>
      </c>
      <c r="Z727" t="str">
        <f>VLOOKUP($D727,metadata!$B$2:$Z$451,23,FALSE)</f>
        <v/>
      </c>
      <c r="AA727" t="str">
        <f>VLOOKUP($D727,metadata!$B$2:$Z$451,24,FALSE)</f>
        <v/>
      </c>
      <c r="AB727" t="str">
        <f>VLOOKUP($D727,metadata!$B$2:$Z$451,25,FALSE)</f>
        <v/>
      </c>
      <c r="AC727">
        <v>14.5005345687811</v>
      </c>
      <c r="AD727">
        <v>6.5217391304347503</v>
      </c>
      <c r="AF727" t="str">
        <f t="shared" si="23"/>
        <v>NA</v>
      </c>
    </row>
    <row r="728" spans="3:32" x14ac:dyDescent="0.3">
      <c r="C728">
        <v>727</v>
      </c>
      <c r="D728" s="4" t="str">
        <f t="shared" si="22"/>
        <v>17-SA</v>
      </c>
      <c r="E728" t="str">
        <f>VLOOKUP($D728,metadata!$B$2:$S$451,2,FALSE)</f>
        <v>Ito, K; Nakata, T</v>
      </c>
      <c r="F728" t="str">
        <f>VLOOKUP($D728,metadata!$B$2:$S$451,3,FALSE)</f>
        <v>Geographical variation of photoperiodic response in the females of a predatory bug, Orius sauteri (Poppius) (Heteroptera : Anthocoridae) from northern Japan</v>
      </c>
      <c r="G728" t="str">
        <f>VLOOKUP($D728,metadata!$B$2:$S$451,4,FALSE)</f>
        <v>10.1303/aez.2000.101</v>
      </c>
      <c r="H728" t="str">
        <f>VLOOKUP($D728,metadata!$B$2:$S$451,5,FALSE)</f>
        <v>y</v>
      </c>
      <c r="I728" t="str">
        <f>VLOOKUP($D728,metadata!$B$2:$S$451,6,FALSE)</f>
        <v>a</v>
      </c>
      <c r="J728" t="str">
        <f>VLOOKUP($D728,metadata!$B$2:$S$451,7,FALSE)</f>
        <v>i</v>
      </c>
      <c r="K728">
        <f>VLOOKUP($D728,metadata!$B$2:$S$451,8,FALSE)</f>
        <v>8</v>
      </c>
      <c r="L728">
        <f>VLOOKUP($D728,metadata!$B$2:$S$451,9,FALSE)</f>
        <v>7</v>
      </c>
      <c r="M728" t="str">
        <f>VLOOKUP($D728,metadata!$B$2:$S$451,10,FALSE)</f>
        <v/>
      </c>
      <c r="N728" t="str">
        <f>VLOOKUP($D728,metadata!$B$2:$S$451,11,FALSE)</f>
        <v>Orius sauteri</v>
      </c>
      <c r="O728" t="str">
        <f>VLOOKUP($D728,metadata!$B$2:$S$451,12,FALSE)</f>
        <v>heteroptera</v>
      </c>
      <c r="P728" t="str">
        <f>VLOOKUP($D728,metadata!$B$2:$S$451,13,FALSE)</f>
        <v>SA</v>
      </c>
      <c r="Q728">
        <f>VLOOKUP($D728,metadata!$B$2:$S$451,14,FALSE)</f>
        <v>43.061943999999997</v>
      </c>
      <c r="R728">
        <f>VLOOKUP($D728,metadata!$B$2:$S$451,15,FALSE)</f>
        <v>141.35416699999999</v>
      </c>
      <c r="S728">
        <f>VLOOKUP($D728,metadata!$B$2:$S$451,16,FALSE)</f>
        <v>0.05</v>
      </c>
      <c r="T728" t="str">
        <f>VLOOKUP($D728,metadata!$B$2:$S$451,17,FALSE)</f>
        <v/>
      </c>
      <c r="U728" t="str">
        <f>VLOOKUP($D728,metadata!$B$2:$S$451,18,FALSE)</f>
        <v/>
      </c>
      <c r="V728">
        <f>VLOOKUP($D728,metadata!$B$2:$Z$451,19,FALSE)</f>
        <v>44.8</v>
      </c>
      <c r="W728" t="str">
        <f>VLOOKUP($D728,metadata!$B$2:$Z$451,20,FALSE)</f>
        <v>acc</v>
      </c>
      <c r="X728" t="str">
        <f>VLOOKUP($D728,metadata!$B$2:$Z$451,21,FALSE)</f>
        <v/>
      </c>
      <c r="Y728">
        <f>VLOOKUP($D728,metadata!$B$2:$Z$451,22,FALSE)</f>
        <v>17</v>
      </c>
      <c r="Z728" t="str">
        <f>VLOOKUP($D728,metadata!$B$2:$Z$451,23,FALSE)</f>
        <v/>
      </c>
      <c r="AA728" t="str">
        <f>VLOOKUP($D728,metadata!$B$2:$Z$451,24,FALSE)</f>
        <v/>
      </c>
      <c r="AB728" t="str">
        <f>VLOOKUP($D728,metadata!$B$2:$Z$451,25,FALSE)</f>
        <v/>
      </c>
      <c r="AC728">
        <v>14.990852934188601</v>
      </c>
      <c r="AD728">
        <v>3.8043478260869299</v>
      </c>
      <c r="AF728" t="str">
        <f t="shared" si="23"/>
        <v>NA</v>
      </c>
    </row>
    <row r="729" spans="3:32" x14ac:dyDescent="0.3">
      <c r="C729">
        <v>728</v>
      </c>
      <c r="D729" s="4" t="str">
        <f t="shared" si="22"/>
        <v>17-SA</v>
      </c>
      <c r="E729" t="str">
        <f>VLOOKUP($D729,metadata!$B$2:$S$451,2,FALSE)</f>
        <v>Ito, K; Nakata, T</v>
      </c>
      <c r="F729" t="str">
        <f>VLOOKUP($D729,metadata!$B$2:$S$451,3,FALSE)</f>
        <v>Geographical variation of photoperiodic response in the females of a predatory bug, Orius sauteri (Poppius) (Heteroptera : Anthocoridae) from northern Japan</v>
      </c>
      <c r="G729" t="str">
        <f>VLOOKUP($D729,metadata!$B$2:$S$451,4,FALSE)</f>
        <v>10.1303/aez.2000.101</v>
      </c>
      <c r="H729" t="str">
        <f>VLOOKUP($D729,metadata!$B$2:$S$451,5,FALSE)</f>
        <v>y</v>
      </c>
      <c r="I729" t="str">
        <f>VLOOKUP($D729,metadata!$B$2:$S$451,6,FALSE)</f>
        <v>a</v>
      </c>
      <c r="J729" t="str">
        <f>VLOOKUP($D729,metadata!$B$2:$S$451,7,FALSE)</f>
        <v>i</v>
      </c>
      <c r="K729">
        <f>VLOOKUP($D729,metadata!$B$2:$S$451,8,FALSE)</f>
        <v>8</v>
      </c>
      <c r="L729">
        <f>VLOOKUP($D729,metadata!$B$2:$S$451,9,FALSE)</f>
        <v>7</v>
      </c>
      <c r="M729" t="str">
        <f>VLOOKUP($D729,metadata!$B$2:$S$451,10,FALSE)</f>
        <v/>
      </c>
      <c r="N729" t="str">
        <f>VLOOKUP($D729,metadata!$B$2:$S$451,11,FALSE)</f>
        <v>Orius sauteri</v>
      </c>
      <c r="O729" t="str">
        <f>VLOOKUP($D729,metadata!$B$2:$S$451,12,FALSE)</f>
        <v>heteroptera</v>
      </c>
      <c r="P729" t="str">
        <f>VLOOKUP($D729,metadata!$B$2:$S$451,13,FALSE)</f>
        <v>SA</v>
      </c>
      <c r="Q729">
        <f>VLOOKUP($D729,metadata!$B$2:$S$451,14,FALSE)</f>
        <v>43.061943999999997</v>
      </c>
      <c r="R729">
        <f>VLOOKUP($D729,metadata!$B$2:$S$451,15,FALSE)</f>
        <v>141.35416699999999</v>
      </c>
      <c r="S729">
        <f>VLOOKUP($D729,metadata!$B$2:$S$451,16,FALSE)</f>
        <v>0.05</v>
      </c>
      <c r="T729" t="str">
        <f>VLOOKUP($D729,metadata!$B$2:$S$451,17,FALSE)</f>
        <v/>
      </c>
      <c r="U729" t="str">
        <f>VLOOKUP($D729,metadata!$B$2:$S$451,18,FALSE)</f>
        <v/>
      </c>
      <c r="V729">
        <f>VLOOKUP($D729,metadata!$B$2:$Z$451,19,FALSE)</f>
        <v>44.8</v>
      </c>
      <c r="W729" t="str">
        <f>VLOOKUP($D729,metadata!$B$2:$Z$451,20,FALSE)</f>
        <v>acc</v>
      </c>
      <c r="X729" t="str">
        <f>VLOOKUP($D729,metadata!$B$2:$Z$451,21,FALSE)</f>
        <v/>
      </c>
      <c r="Y729">
        <f>VLOOKUP($D729,metadata!$B$2:$Z$451,22,FALSE)</f>
        <v>17</v>
      </c>
      <c r="Z729" t="str">
        <f>VLOOKUP($D729,metadata!$B$2:$Z$451,23,FALSE)</f>
        <v/>
      </c>
      <c r="AA729" t="str">
        <f>VLOOKUP($D729,metadata!$B$2:$Z$451,24,FALSE)</f>
        <v/>
      </c>
      <c r="AB729" t="str">
        <f>VLOOKUP($D729,metadata!$B$2:$Z$451,25,FALSE)</f>
        <v/>
      </c>
      <c r="AC729">
        <v>15.9453551912568</v>
      </c>
      <c r="AD729">
        <v>0.54347826086950501</v>
      </c>
      <c r="AF729" t="str">
        <f t="shared" si="23"/>
        <v>NA</v>
      </c>
    </row>
    <row r="730" spans="3:32" x14ac:dyDescent="0.3">
      <c r="C730">
        <v>729</v>
      </c>
      <c r="D730" s="4" t="str">
        <f t="shared" si="22"/>
        <v>17-ME</v>
      </c>
      <c r="E730" t="str">
        <f>VLOOKUP($D730,metadata!$B$2:$S$451,2,FALSE)</f>
        <v>Ito, K; Nakata, T</v>
      </c>
      <c r="F730" t="str">
        <f>VLOOKUP($D730,metadata!$B$2:$S$451,3,FALSE)</f>
        <v>Geographical variation of photoperiodic response in the females of a predatory bug, Orius sauteri (Poppius) (Heteroptera : Anthocoridae) from northern Japan</v>
      </c>
      <c r="G730" t="str">
        <f>VLOOKUP($D730,metadata!$B$2:$S$451,4,FALSE)</f>
        <v>10.1303/aez.2000.101</v>
      </c>
      <c r="H730" t="str">
        <f>VLOOKUP($D730,metadata!$B$2:$S$451,5,FALSE)</f>
        <v>y</v>
      </c>
      <c r="I730" t="str">
        <f>VLOOKUP($D730,metadata!$B$2:$S$451,6,FALSE)</f>
        <v>a</v>
      </c>
      <c r="J730" t="str">
        <f>VLOOKUP($D730,metadata!$B$2:$S$451,7,FALSE)</f>
        <v>i</v>
      </c>
      <c r="K730">
        <f>VLOOKUP($D730,metadata!$B$2:$S$451,8,FALSE)</f>
        <v>8</v>
      </c>
      <c r="L730">
        <f>VLOOKUP($D730,metadata!$B$2:$S$451,9,FALSE)</f>
        <v>6</v>
      </c>
      <c r="M730" t="str">
        <f>VLOOKUP($D730,metadata!$B$2:$S$451,10,FALSE)</f>
        <v/>
      </c>
      <c r="N730" t="str">
        <f>VLOOKUP($D730,metadata!$B$2:$S$451,11,FALSE)</f>
        <v>Orius sauteri</v>
      </c>
      <c r="O730" t="str">
        <f>VLOOKUP($D730,metadata!$B$2:$S$451,12,FALSE)</f>
        <v>heteroptera</v>
      </c>
      <c r="P730" t="str">
        <f>VLOOKUP($D730,metadata!$B$2:$S$451,13,FALSE)</f>
        <v>ME</v>
      </c>
      <c r="Q730">
        <f>VLOOKUP($D730,metadata!$B$2:$S$451,14,FALSE)</f>
        <v>42.916666999999997</v>
      </c>
      <c r="R730">
        <f>VLOOKUP($D730,metadata!$B$2:$S$451,15,FALSE)</f>
        <v>143.05000000000001</v>
      </c>
      <c r="S730">
        <f>VLOOKUP($D730,metadata!$B$2:$S$451,16,FALSE)</f>
        <v>0.05</v>
      </c>
      <c r="T730" t="str">
        <f>VLOOKUP($D730,metadata!$B$2:$S$451,17,FALSE)</f>
        <v/>
      </c>
      <c r="U730" t="str">
        <f>VLOOKUP($D730,metadata!$B$2:$S$451,18,FALSE)</f>
        <v/>
      </c>
      <c r="V730">
        <f>VLOOKUP($D730,metadata!$B$2:$Z$451,19,FALSE)</f>
        <v>38</v>
      </c>
      <c r="W730" t="str">
        <f>VLOOKUP($D730,metadata!$B$2:$Z$451,20,FALSE)</f>
        <v>acc</v>
      </c>
      <c r="X730" t="str">
        <f>VLOOKUP($D730,metadata!$B$2:$Z$451,21,FALSE)</f>
        <v/>
      </c>
      <c r="Y730">
        <f>VLOOKUP($D730,metadata!$B$2:$Z$451,22,FALSE)</f>
        <v>17</v>
      </c>
      <c r="Z730" t="str">
        <f>VLOOKUP($D730,metadata!$B$2:$Z$451,23,FALSE)</f>
        <v/>
      </c>
      <c r="AA730" t="str">
        <f>VLOOKUP($D730,metadata!$B$2:$Z$451,24,FALSE)</f>
        <v/>
      </c>
      <c r="AB730" t="str">
        <f>VLOOKUP($D730,metadata!$B$2:$Z$451,25,FALSE)</f>
        <v/>
      </c>
      <c r="AC730">
        <v>13.2773009766203</v>
      </c>
      <c r="AD730">
        <v>100.839409185073</v>
      </c>
      <c r="AF730" t="str">
        <f t="shared" si="23"/>
        <v>NA</v>
      </c>
    </row>
    <row r="731" spans="3:32" x14ac:dyDescent="0.3">
      <c r="C731">
        <v>730</v>
      </c>
      <c r="D731" s="4" t="str">
        <f t="shared" si="22"/>
        <v>17-ME</v>
      </c>
      <c r="E731" t="str">
        <f>VLOOKUP($D731,metadata!$B$2:$S$451,2,FALSE)</f>
        <v>Ito, K; Nakata, T</v>
      </c>
      <c r="F731" t="str">
        <f>VLOOKUP($D731,metadata!$B$2:$S$451,3,FALSE)</f>
        <v>Geographical variation of photoperiodic response in the females of a predatory bug, Orius sauteri (Poppius) (Heteroptera : Anthocoridae) from northern Japan</v>
      </c>
      <c r="G731" t="str">
        <f>VLOOKUP($D731,metadata!$B$2:$S$451,4,FALSE)</f>
        <v>10.1303/aez.2000.101</v>
      </c>
      <c r="H731" t="str">
        <f>VLOOKUP($D731,metadata!$B$2:$S$451,5,FALSE)</f>
        <v>y</v>
      </c>
      <c r="I731" t="str">
        <f>VLOOKUP($D731,metadata!$B$2:$S$451,6,FALSE)</f>
        <v>a</v>
      </c>
      <c r="J731" t="str">
        <f>VLOOKUP($D731,metadata!$B$2:$S$451,7,FALSE)</f>
        <v>i</v>
      </c>
      <c r="K731">
        <f>VLOOKUP($D731,metadata!$B$2:$S$451,8,FALSE)</f>
        <v>8</v>
      </c>
      <c r="L731">
        <f>VLOOKUP($D731,metadata!$B$2:$S$451,9,FALSE)</f>
        <v>6</v>
      </c>
      <c r="M731" t="str">
        <f>VLOOKUP($D731,metadata!$B$2:$S$451,10,FALSE)</f>
        <v/>
      </c>
      <c r="N731" t="str">
        <f>VLOOKUP($D731,metadata!$B$2:$S$451,11,FALSE)</f>
        <v>Orius sauteri</v>
      </c>
      <c r="O731" t="str">
        <f>VLOOKUP($D731,metadata!$B$2:$S$451,12,FALSE)</f>
        <v>heteroptera</v>
      </c>
      <c r="P731" t="str">
        <f>VLOOKUP($D731,metadata!$B$2:$S$451,13,FALSE)</f>
        <v>ME</v>
      </c>
      <c r="Q731">
        <f>VLOOKUP($D731,metadata!$B$2:$S$451,14,FALSE)</f>
        <v>42.916666999999997</v>
      </c>
      <c r="R731">
        <f>VLOOKUP($D731,metadata!$B$2:$S$451,15,FALSE)</f>
        <v>143.05000000000001</v>
      </c>
      <c r="S731">
        <f>VLOOKUP($D731,metadata!$B$2:$S$451,16,FALSE)</f>
        <v>0.05</v>
      </c>
      <c r="T731" t="str">
        <f>VLOOKUP($D731,metadata!$B$2:$S$451,17,FALSE)</f>
        <v/>
      </c>
      <c r="U731" t="str">
        <f>VLOOKUP($D731,metadata!$B$2:$S$451,18,FALSE)</f>
        <v/>
      </c>
      <c r="V731">
        <f>VLOOKUP($D731,metadata!$B$2:$Z$451,19,FALSE)</f>
        <v>38</v>
      </c>
      <c r="W731" t="str">
        <f>VLOOKUP($D731,metadata!$B$2:$Z$451,20,FALSE)</f>
        <v>acc</v>
      </c>
      <c r="X731" t="str">
        <f>VLOOKUP($D731,metadata!$B$2:$Z$451,21,FALSE)</f>
        <v/>
      </c>
      <c r="Y731">
        <f>VLOOKUP($D731,metadata!$B$2:$Z$451,22,FALSE)</f>
        <v>17</v>
      </c>
      <c r="Z731" t="str">
        <f>VLOOKUP($D731,metadata!$B$2:$Z$451,23,FALSE)</f>
        <v/>
      </c>
      <c r="AA731" t="str">
        <f>VLOOKUP($D731,metadata!$B$2:$Z$451,24,FALSE)</f>
        <v/>
      </c>
      <c r="AB731" t="str">
        <f>VLOOKUP($D731,metadata!$B$2:$Z$451,25,FALSE)</f>
        <v/>
      </c>
      <c r="AC731">
        <v>14.1929834001452</v>
      </c>
      <c r="AD731">
        <v>100.196400225994</v>
      </c>
      <c r="AF731" t="str">
        <f t="shared" si="23"/>
        <v>NA</v>
      </c>
    </row>
    <row r="732" spans="3:32" x14ac:dyDescent="0.3">
      <c r="C732">
        <v>731</v>
      </c>
      <c r="D732" s="4" t="str">
        <f t="shared" si="22"/>
        <v>17-ME</v>
      </c>
      <c r="E732" t="str">
        <f>VLOOKUP($D732,metadata!$B$2:$S$451,2,FALSE)</f>
        <v>Ito, K; Nakata, T</v>
      </c>
      <c r="F732" t="str">
        <f>VLOOKUP($D732,metadata!$B$2:$S$451,3,FALSE)</f>
        <v>Geographical variation of photoperiodic response in the females of a predatory bug, Orius sauteri (Poppius) (Heteroptera : Anthocoridae) from northern Japan</v>
      </c>
      <c r="G732" t="str">
        <f>VLOOKUP($D732,metadata!$B$2:$S$451,4,FALSE)</f>
        <v>10.1303/aez.2000.101</v>
      </c>
      <c r="H732" t="str">
        <f>VLOOKUP($D732,metadata!$B$2:$S$451,5,FALSE)</f>
        <v>y</v>
      </c>
      <c r="I732" t="str">
        <f>VLOOKUP($D732,metadata!$B$2:$S$451,6,FALSE)</f>
        <v>a</v>
      </c>
      <c r="J732" t="str">
        <f>VLOOKUP($D732,metadata!$B$2:$S$451,7,FALSE)</f>
        <v>i</v>
      </c>
      <c r="K732">
        <f>VLOOKUP($D732,metadata!$B$2:$S$451,8,FALSE)</f>
        <v>8</v>
      </c>
      <c r="L732">
        <f>VLOOKUP($D732,metadata!$B$2:$S$451,9,FALSE)</f>
        <v>6</v>
      </c>
      <c r="M732" t="str">
        <f>VLOOKUP($D732,metadata!$B$2:$S$451,10,FALSE)</f>
        <v/>
      </c>
      <c r="N732" t="str">
        <f>VLOOKUP($D732,metadata!$B$2:$S$451,11,FALSE)</f>
        <v>Orius sauteri</v>
      </c>
      <c r="O732" t="str">
        <f>VLOOKUP($D732,metadata!$B$2:$S$451,12,FALSE)</f>
        <v>heteroptera</v>
      </c>
      <c r="P732" t="str">
        <f>VLOOKUP($D732,metadata!$B$2:$S$451,13,FALSE)</f>
        <v>ME</v>
      </c>
      <c r="Q732">
        <f>VLOOKUP($D732,metadata!$B$2:$S$451,14,FALSE)</f>
        <v>42.916666999999997</v>
      </c>
      <c r="R732">
        <f>VLOOKUP($D732,metadata!$B$2:$S$451,15,FALSE)</f>
        <v>143.05000000000001</v>
      </c>
      <c r="S732">
        <f>VLOOKUP($D732,metadata!$B$2:$S$451,16,FALSE)</f>
        <v>0.05</v>
      </c>
      <c r="T732" t="str">
        <f>VLOOKUP($D732,metadata!$B$2:$S$451,17,FALSE)</f>
        <v/>
      </c>
      <c r="U732" t="str">
        <f>VLOOKUP($D732,metadata!$B$2:$S$451,18,FALSE)</f>
        <v/>
      </c>
      <c r="V732">
        <f>VLOOKUP($D732,metadata!$B$2:$Z$451,19,FALSE)</f>
        <v>38</v>
      </c>
      <c r="W732" t="str">
        <f>VLOOKUP($D732,metadata!$B$2:$Z$451,20,FALSE)</f>
        <v>acc</v>
      </c>
      <c r="X732" t="str">
        <f>VLOOKUP($D732,metadata!$B$2:$Z$451,21,FALSE)</f>
        <v/>
      </c>
      <c r="Y732">
        <f>VLOOKUP($D732,metadata!$B$2:$Z$451,22,FALSE)</f>
        <v>17</v>
      </c>
      <c r="Z732" t="str">
        <f>VLOOKUP($D732,metadata!$B$2:$Z$451,23,FALSE)</f>
        <v/>
      </c>
      <c r="AA732" t="str">
        <f>VLOOKUP($D732,metadata!$B$2:$Z$451,24,FALSE)</f>
        <v/>
      </c>
      <c r="AB732" t="str">
        <f>VLOOKUP($D732,metadata!$B$2:$Z$451,25,FALSE)</f>
        <v/>
      </c>
      <c r="AC732">
        <v>14.6292340391186</v>
      </c>
      <c r="AD732">
        <v>62.6489816782803</v>
      </c>
      <c r="AF732" t="str">
        <f t="shared" si="23"/>
        <v>NA</v>
      </c>
    </row>
    <row r="733" spans="3:32" x14ac:dyDescent="0.3">
      <c r="C733">
        <v>732</v>
      </c>
      <c r="D733" s="4" t="str">
        <f t="shared" si="22"/>
        <v>17-ME</v>
      </c>
      <c r="E733" t="str">
        <f>VLOOKUP($D733,metadata!$B$2:$S$451,2,FALSE)</f>
        <v>Ito, K; Nakata, T</v>
      </c>
      <c r="F733" t="str">
        <f>VLOOKUP($D733,metadata!$B$2:$S$451,3,FALSE)</f>
        <v>Geographical variation of photoperiodic response in the females of a predatory bug, Orius sauteri (Poppius) (Heteroptera : Anthocoridae) from northern Japan</v>
      </c>
      <c r="G733" t="str">
        <f>VLOOKUP($D733,metadata!$B$2:$S$451,4,FALSE)</f>
        <v>10.1303/aez.2000.101</v>
      </c>
      <c r="H733" t="str">
        <f>VLOOKUP($D733,metadata!$B$2:$S$451,5,FALSE)</f>
        <v>y</v>
      </c>
      <c r="I733" t="str">
        <f>VLOOKUP($D733,metadata!$B$2:$S$451,6,FALSE)</f>
        <v>a</v>
      </c>
      <c r="J733" t="str">
        <f>VLOOKUP($D733,metadata!$B$2:$S$451,7,FALSE)</f>
        <v>i</v>
      </c>
      <c r="K733">
        <f>VLOOKUP($D733,metadata!$B$2:$S$451,8,FALSE)</f>
        <v>8</v>
      </c>
      <c r="L733">
        <f>VLOOKUP($D733,metadata!$B$2:$S$451,9,FALSE)</f>
        <v>6</v>
      </c>
      <c r="M733" t="str">
        <f>VLOOKUP($D733,metadata!$B$2:$S$451,10,FALSE)</f>
        <v/>
      </c>
      <c r="N733" t="str">
        <f>VLOOKUP($D733,metadata!$B$2:$S$451,11,FALSE)</f>
        <v>Orius sauteri</v>
      </c>
      <c r="O733" t="str">
        <f>VLOOKUP($D733,metadata!$B$2:$S$451,12,FALSE)</f>
        <v>heteroptera</v>
      </c>
      <c r="P733" t="str">
        <f>VLOOKUP($D733,metadata!$B$2:$S$451,13,FALSE)</f>
        <v>ME</v>
      </c>
      <c r="Q733">
        <f>VLOOKUP($D733,metadata!$B$2:$S$451,14,FALSE)</f>
        <v>42.916666999999997</v>
      </c>
      <c r="R733">
        <f>VLOOKUP($D733,metadata!$B$2:$S$451,15,FALSE)</f>
        <v>143.05000000000001</v>
      </c>
      <c r="S733">
        <f>VLOOKUP($D733,metadata!$B$2:$S$451,16,FALSE)</f>
        <v>0.05</v>
      </c>
      <c r="T733" t="str">
        <f>VLOOKUP($D733,metadata!$B$2:$S$451,17,FALSE)</f>
        <v/>
      </c>
      <c r="U733" t="str">
        <f>VLOOKUP($D733,metadata!$B$2:$S$451,18,FALSE)</f>
        <v/>
      </c>
      <c r="V733">
        <f>VLOOKUP($D733,metadata!$B$2:$Z$451,19,FALSE)</f>
        <v>38</v>
      </c>
      <c r="W733" t="str">
        <f>VLOOKUP($D733,metadata!$B$2:$Z$451,20,FALSE)</f>
        <v>acc</v>
      </c>
      <c r="X733" t="str">
        <f>VLOOKUP($D733,metadata!$B$2:$Z$451,21,FALSE)</f>
        <v/>
      </c>
      <c r="Y733">
        <f>VLOOKUP($D733,metadata!$B$2:$Z$451,22,FALSE)</f>
        <v>17</v>
      </c>
      <c r="Z733" t="str">
        <f>VLOOKUP($D733,metadata!$B$2:$Z$451,23,FALSE)</f>
        <v/>
      </c>
      <c r="AA733" t="str">
        <f>VLOOKUP($D733,metadata!$B$2:$Z$451,24,FALSE)</f>
        <v/>
      </c>
      <c r="AB733" t="str">
        <f>VLOOKUP($D733,metadata!$B$2:$Z$451,25,FALSE)</f>
        <v/>
      </c>
      <c r="AC733">
        <v>15.110011030697599</v>
      </c>
      <c r="AD733">
        <v>4.9880276574564801</v>
      </c>
      <c r="AF733" t="str">
        <f t="shared" si="23"/>
        <v>NA</v>
      </c>
    </row>
    <row r="734" spans="3:32" x14ac:dyDescent="0.3">
      <c r="C734">
        <v>733</v>
      </c>
      <c r="D734" s="4" t="str">
        <f t="shared" si="22"/>
        <v>17-ME</v>
      </c>
      <c r="E734" t="str">
        <f>VLOOKUP($D734,metadata!$B$2:$S$451,2,FALSE)</f>
        <v>Ito, K; Nakata, T</v>
      </c>
      <c r="F734" t="str">
        <f>VLOOKUP($D734,metadata!$B$2:$S$451,3,FALSE)</f>
        <v>Geographical variation of photoperiodic response in the females of a predatory bug, Orius sauteri (Poppius) (Heteroptera : Anthocoridae) from northern Japan</v>
      </c>
      <c r="G734" t="str">
        <f>VLOOKUP($D734,metadata!$B$2:$S$451,4,FALSE)</f>
        <v>10.1303/aez.2000.101</v>
      </c>
      <c r="H734" t="str">
        <f>VLOOKUP($D734,metadata!$B$2:$S$451,5,FALSE)</f>
        <v>y</v>
      </c>
      <c r="I734" t="str">
        <f>VLOOKUP($D734,metadata!$B$2:$S$451,6,FALSE)</f>
        <v>a</v>
      </c>
      <c r="J734" t="str">
        <f>VLOOKUP($D734,metadata!$B$2:$S$451,7,FALSE)</f>
        <v>i</v>
      </c>
      <c r="K734">
        <f>VLOOKUP($D734,metadata!$B$2:$S$451,8,FALSE)</f>
        <v>8</v>
      </c>
      <c r="L734">
        <f>VLOOKUP($D734,metadata!$B$2:$S$451,9,FALSE)</f>
        <v>6</v>
      </c>
      <c r="M734" t="str">
        <f>VLOOKUP($D734,metadata!$B$2:$S$451,10,FALSE)</f>
        <v/>
      </c>
      <c r="N734" t="str">
        <f>VLOOKUP($D734,metadata!$B$2:$S$451,11,FALSE)</f>
        <v>Orius sauteri</v>
      </c>
      <c r="O734" t="str">
        <f>VLOOKUP($D734,metadata!$B$2:$S$451,12,FALSE)</f>
        <v>heteroptera</v>
      </c>
      <c r="P734" t="str">
        <f>VLOOKUP($D734,metadata!$B$2:$S$451,13,FALSE)</f>
        <v>ME</v>
      </c>
      <c r="Q734">
        <f>VLOOKUP($D734,metadata!$B$2:$S$451,14,FALSE)</f>
        <v>42.916666999999997</v>
      </c>
      <c r="R734">
        <f>VLOOKUP($D734,metadata!$B$2:$S$451,15,FALSE)</f>
        <v>143.05000000000001</v>
      </c>
      <c r="S734">
        <f>VLOOKUP($D734,metadata!$B$2:$S$451,16,FALSE)</f>
        <v>0.05</v>
      </c>
      <c r="T734" t="str">
        <f>VLOOKUP($D734,metadata!$B$2:$S$451,17,FALSE)</f>
        <v/>
      </c>
      <c r="U734" t="str">
        <f>VLOOKUP($D734,metadata!$B$2:$S$451,18,FALSE)</f>
        <v/>
      </c>
      <c r="V734">
        <f>VLOOKUP($D734,metadata!$B$2:$Z$451,19,FALSE)</f>
        <v>38</v>
      </c>
      <c r="W734" t="str">
        <f>VLOOKUP($D734,metadata!$B$2:$Z$451,20,FALSE)</f>
        <v>acc</v>
      </c>
      <c r="X734" t="str">
        <f>VLOOKUP($D734,metadata!$B$2:$Z$451,21,FALSE)</f>
        <v/>
      </c>
      <c r="Y734">
        <f>VLOOKUP($D734,metadata!$B$2:$Z$451,22,FALSE)</f>
        <v>17</v>
      </c>
      <c r="Z734" t="str">
        <f>VLOOKUP($D734,metadata!$B$2:$Z$451,23,FALSE)</f>
        <v/>
      </c>
      <c r="AA734" t="str">
        <f>VLOOKUP($D734,metadata!$B$2:$Z$451,24,FALSE)</f>
        <v/>
      </c>
      <c r="AB734" t="str">
        <f>VLOOKUP($D734,metadata!$B$2:$Z$451,25,FALSE)</f>
        <v/>
      </c>
      <c r="AC734">
        <v>15.5544674325378</v>
      </c>
      <c r="AD734">
        <v>0.59189109203906298</v>
      </c>
      <c r="AF734" t="str">
        <f t="shared" si="23"/>
        <v>NA</v>
      </c>
    </row>
    <row r="735" spans="3:32" x14ac:dyDescent="0.3">
      <c r="C735">
        <v>734</v>
      </c>
      <c r="D735" s="4" t="str">
        <f t="shared" si="22"/>
        <v>17-ME</v>
      </c>
      <c r="E735" t="str">
        <f>VLOOKUP($D735,metadata!$B$2:$S$451,2,FALSE)</f>
        <v>Ito, K; Nakata, T</v>
      </c>
      <c r="F735" t="str">
        <f>VLOOKUP($D735,metadata!$B$2:$S$451,3,FALSE)</f>
        <v>Geographical variation of photoperiodic response in the females of a predatory bug, Orius sauteri (Poppius) (Heteroptera : Anthocoridae) from northern Japan</v>
      </c>
      <c r="G735" t="str">
        <f>VLOOKUP($D735,metadata!$B$2:$S$451,4,FALSE)</f>
        <v>10.1303/aez.2000.101</v>
      </c>
      <c r="H735" t="str">
        <f>VLOOKUP($D735,metadata!$B$2:$S$451,5,FALSE)</f>
        <v>y</v>
      </c>
      <c r="I735" t="str">
        <f>VLOOKUP($D735,metadata!$B$2:$S$451,6,FALSE)</f>
        <v>a</v>
      </c>
      <c r="J735" t="str">
        <f>VLOOKUP($D735,metadata!$B$2:$S$451,7,FALSE)</f>
        <v>i</v>
      </c>
      <c r="K735">
        <f>VLOOKUP($D735,metadata!$B$2:$S$451,8,FALSE)</f>
        <v>8</v>
      </c>
      <c r="L735">
        <f>VLOOKUP($D735,metadata!$B$2:$S$451,9,FALSE)</f>
        <v>6</v>
      </c>
      <c r="M735" t="str">
        <f>VLOOKUP($D735,metadata!$B$2:$S$451,10,FALSE)</f>
        <v/>
      </c>
      <c r="N735" t="str">
        <f>VLOOKUP($D735,metadata!$B$2:$S$451,11,FALSE)</f>
        <v>Orius sauteri</v>
      </c>
      <c r="O735" t="str">
        <f>VLOOKUP($D735,metadata!$B$2:$S$451,12,FALSE)</f>
        <v>heteroptera</v>
      </c>
      <c r="P735" t="str">
        <f>VLOOKUP($D735,metadata!$B$2:$S$451,13,FALSE)</f>
        <v>ME</v>
      </c>
      <c r="Q735">
        <f>VLOOKUP($D735,metadata!$B$2:$S$451,14,FALSE)</f>
        <v>42.916666999999997</v>
      </c>
      <c r="R735">
        <f>VLOOKUP($D735,metadata!$B$2:$S$451,15,FALSE)</f>
        <v>143.05000000000001</v>
      </c>
      <c r="S735">
        <f>VLOOKUP($D735,metadata!$B$2:$S$451,16,FALSE)</f>
        <v>0.05</v>
      </c>
      <c r="T735" t="str">
        <f>VLOOKUP($D735,metadata!$B$2:$S$451,17,FALSE)</f>
        <v/>
      </c>
      <c r="U735" t="str">
        <f>VLOOKUP($D735,metadata!$B$2:$S$451,18,FALSE)</f>
        <v/>
      </c>
      <c r="V735">
        <f>VLOOKUP($D735,metadata!$B$2:$Z$451,19,FALSE)</f>
        <v>38</v>
      </c>
      <c r="W735" t="str">
        <f>VLOOKUP($D735,metadata!$B$2:$Z$451,20,FALSE)</f>
        <v>acc</v>
      </c>
      <c r="X735" t="str">
        <f>VLOOKUP($D735,metadata!$B$2:$Z$451,21,FALSE)</f>
        <v/>
      </c>
      <c r="Y735">
        <f>VLOOKUP($D735,metadata!$B$2:$Z$451,22,FALSE)</f>
        <v>17</v>
      </c>
      <c r="Z735" t="str">
        <f>VLOOKUP($D735,metadata!$B$2:$Z$451,23,FALSE)</f>
        <v/>
      </c>
      <c r="AA735" t="str">
        <f>VLOOKUP($D735,metadata!$B$2:$Z$451,24,FALSE)</f>
        <v/>
      </c>
      <c r="AB735" t="str">
        <f>VLOOKUP($D735,metadata!$B$2:$Z$451,25,FALSE)</f>
        <v/>
      </c>
      <c r="AC735">
        <v>16.025424412817099</v>
      </c>
      <c r="AD735">
        <v>3.2580914202695701</v>
      </c>
      <c r="AF735" t="str">
        <f t="shared" si="23"/>
        <v>NA</v>
      </c>
    </row>
    <row r="736" spans="3:32" x14ac:dyDescent="0.3">
      <c r="C736">
        <v>735</v>
      </c>
      <c r="D736" s="4" t="str">
        <f t="shared" si="22"/>
        <v>17-MO</v>
      </c>
      <c r="E736" t="str">
        <f>VLOOKUP($D736,metadata!$B$2:$S$451,2,FALSE)</f>
        <v>Ito, K; Nakata, T</v>
      </c>
      <c r="F736" t="str">
        <f>VLOOKUP($D736,metadata!$B$2:$S$451,3,FALSE)</f>
        <v>Geographical variation of photoperiodic response in the females of a predatory bug, Orius sauteri (Poppius) (Heteroptera : Anthocoridae) from northern Japan</v>
      </c>
      <c r="G736" t="str">
        <f>VLOOKUP($D736,metadata!$B$2:$S$451,4,FALSE)</f>
        <v>10.1303/aez.2000.101</v>
      </c>
      <c r="H736" t="str">
        <f>VLOOKUP($D736,metadata!$B$2:$S$451,5,FALSE)</f>
        <v>y</v>
      </c>
      <c r="I736" t="str">
        <f>VLOOKUP($D736,metadata!$B$2:$S$451,6,FALSE)</f>
        <v>a</v>
      </c>
      <c r="J736" t="str">
        <f>VLOOKUP($D736,metadata!$B$2:$S$451,7,FALSE)</f>
        <v>i</v>
      </c>
      <c r="K736">
        <f>VLOOKUP($D736,metadata!$B$2:$S$451,8,FALSE)</f>
        <v>8</v>
      </c>
      <c r="L736">
        <f>VLOOKUP($D736,metadata!$B$2:$S$451,9,FALSE)</f>
        <v>6</v>
      </c>
      <c r="M736" t="str">
        <f>VLOOKUP($D736,metadata!$B$2:$S$451,10,FALSE)</f>
        <v/>
      </c>
      <c r="N736" t="str">
        <f>VLOOKUP($D736,metadata!$B$2:$S$451,11,FALSE)</f>
        <v>Orius sauteri</v>
      </c>
      <c r="O736" t="str">
        <f>VLOOKUP($D736,metadata!$B$2:$S$451,12,FALSE)</f>
        <v>heteroptera</v>
      </c>
      <c r="P736" t="str">
        <f>VLOOKUP($D736,metadata!$B$2:$S$451,13,FALSE)</f>
        <v>MO</v>
      </c>
      <c r="Q736">
        <f>VLOOKUP($D736,metadata!$B$2:$S$451,14,FALSE)</f>
        <v>42.1</v>
      </c>
      <c r="R736">
        <f>VLOOKUP($D736,metadata!$B$2:$S$451,15,FALSE)</f>
        <v>140.58333300000001</v>
      </c>
      <c r="S736">
        <f>VLOOKUP($D736,metadata!$B$2:$S$451,16,FALSE)</f>
        <v>0.05</v>
      </c>
      <c r="T736" t="str">
        <f>VLOOKUP($D736,metadata!$B$2:$S$451,17,FALSE)</f>
        <v/>
      </c>
      <c r="U736" t="str">
        <f>VLOOKUP($D736,metadata!$B$2:$S$451,18,FALSE)</f>
        <v/>
      </c>
      <c r="V736">
        <f>VLOOKUP($D736,metadata!$B$2:$Z$451,19,FALSE)</f>
        <v>34.6</v>
      </c>
      <c r="W736" t="str">
        <f>VLOOKUP($D736,metadata!$B$2:$Z$451,20,FALSE)</f>
        <v>acc</v>
      </c>
      <c r="X736" t="str">
        <f>VLOOKUP($D736,metadata!$B$2:$Z$451,21,FALSE)</f>
        <v/>
      </c>
      <c r="Y736">
        <f>VLOOKUP($D736,metadata!$B$2:$Z$451,22,FALSE)</f>
        <v>17</v>
      </c>
      <c r="Z736" t="str">
        <f>VLOOKUP($D736,metadata!$B$2:$Z$451,23,FALSE)</f>
        <v/>
      </c>
      <c r="AA736" t="str">
        <f>VLOOKUP($D736,metadata!$B$2:$Z$451,24,FALSE)</f>
        <v/>
      </c>
      <c r="AB736" t="str">
        <f>VLOOKUP($D736,metadata!$B$2:$Z$451,25,FALSE)</f>
        <v/>
      </c>
      <c r="AC736">
        <v>12.0867639241627</v>
      </c>
      <c r="AD736">
        <v>99.645620459512102</v>
      </c>
      <c r="AF736" t="str">
        <f t="shared" si="23"/>
        <v>NA</v>
      </c>
    </row>
    <row r="737" spans="3:32" x14ac:dyDescent="0.3">
      <c r="C737">
        <v>736</v>
      </c>
      <c r="D737" s="4" t="str">
        <f t="shared" si="22"/>
        <v>17-MO</v>
      </c>
      <c r="E737" t="str">
        <f>VLOOKUP($D737,metadata!$B$2:$S$451,2,FALSE)</f>
        <v>Ito, K; Nakata, T</v>
      </c>
      <c r="F737" t="str">
        <f>VLOOKUP($D737,metadata!$B$2:$S$451,3,FALSE)</f>
        <v>Geographical variation of photoperiodic response in the females of a predatory bug, Orius sauteri (Poppius) (Heteroptera : Anthocoridae) from northern Japan</v>
      </c>
      <c r="G737" t="str">
        <f>VLOOKUP($D737,metadata!$B$2:$S$451,4,FALSE)</f>
        <v>10.1303/aez.2000.101</v>
      </c>
      <c r="H737" t="str">
        <f>VLOOKUP($D737,metadata!$B$2:$S$451,5,FALSE)</f>
        <v>y</v>
      </c>
      <c r="I737" t="str">
        <f>VLOOKUP($D737,metadata!$B$2:$S$451,6,FALSE)</f>
        <v>a</v>
      </c>
      <c r="J737" t="str">
        <f>VLOOKUP($D737,metadata!$B$2:$S$451,7,FALSE)</f>
        <v>i</v>
      </c>
      <c r="K737">
        <f>VLOOKUP($D737,metadata!$B$2:$S$451,8,FALSE)</f>
        <v>8</v>
      </c>
      <c r="L737">
        <f>VLOOKUP($D737,metadata!$B$2:$S$451,9,FALSE)</f>
        <v>6</v>
      </c>
      <c r="M737" t="str">
        <f>VLOOKUP($D737,metadata!$B$2:$S$451,10,FALSE)</f>
        <v/>
      </c>
      <c r="N737" t="str">
        <f>VLOOKUP($D737,metadata!$B$2:$S$451,11,FALSE)</f>
        <v>Orius sauteri</v>
      </c>
      <c r="O737" t="str">
        <f>VLOOKUP($D737,metadata!$B$2:$S$451,12,FALSE)</f>
        <v>heteroptera</v>
      </c>
      <c r="P737" t="str">
        <f>VLOOKUP($D737,metadata!$B$2:$S$451,13,FALSE)</f>
        <v>MO</v>
      </c>
      <c r="Q737">
        <f>VLOOKUP($D737,metadata!$B$2:$S$451,14,FALSE)</f>
        <v>42.1</v>
      </c>
      <c r="R737">
        <f>VLOOKUP($D737,metadata!$B$2:$S$451,15,FALSE)</f>
        <v>140.58333300000001</v>
      </c>
      <c r="S737">
        <f>VLOOKUP($D737,metadata!$B$2:$S$451,16,FALSE)</f>
        <v>0.05</v>
      </c>
      <c r="T737" t="str">
        <f>VLOOKUP($D737,metadata!$B$2:$S$451,17,FALSE)</f>
        <v/>
      </c>
      <c r="U737" t="str">
        <f>VLOOKUP($D737,metadata!$B$2:$S$451,18,FALSE)</f>
        <v/>
      </c>
      <c r="V737">
        <f>VLOOKUP($D737,metadata!$B$2:$Z$451,19,FALSE)</f>
        <v>34.6</v>
      </c>
      <c r="W737" t="str">
        <f>VLOOKUP($D737,metadata!$B$2:$Z$451,20,FALSE)</f>
        <v>acc</v>
      </c>
      <c r="X737" t="str">
        <f>VLOOKUP($D737,metadata!$B$2:$Z$451,21,FALSE)</f>
        <v/>
      </c>
      <c r="Y737">
        <f>VLOOKUP($D737,metadata!$B$2:$Z$451,22,FALSE)</f>
        <v>17</v>
      </c>
      <c r="Z737" t="str">
        <f>VLOOKUP($D737,metadata!$B$2:$Z$451,23,FALSE)</f>
        <v/>
      </c>
      <c r="AA737" t="str">
        <f>VLOOKUP($D737,metadata!$B$2:$Z$451,24,FALSE)</f>
        <v/>
      </c>
      <c r="AB737" t="str">
        <f>VLOOKUP($D737,metadata!$B$2:$Z$451,25,FALSE)</f>
        <v/>
      </c>
      <c r="AC737">
        <v>13.0359104601027</v>
      </c>
      <c r="AD737">
        <v>96.075246589096906</v>
      </c>
      <c r="AF737" t="str">
        <f t="shared" si="23"/>
        <v>NA</v>
      </c>
    </row>
    <row r="738" spans="3:32" x14ac:dyDescent="0.3">
      <c r="C738">
        <v>737</v>
      </c>
      <c r="D738" s="4" t="str">
        <f t="shared" si="22"/>
        <v>17-MO</v>
      </c>
      <c r="E738" t="str">
        <f>VLOOKUP($D738,metadata!$B$2:$S$451,2,FALSE)</f>
        <v>Ito, K; Nakata, T</v>
      </c>
      <c r="F738" t="str">
        <f>VLOOKUP($D738,metadata!$B$2:$S$451,3,FALSE)</f>
        <v>Geographical variation of photoperiodic response in the females of a predatory bug, Orius sauteri (Poppius) (Heteroptera : Anthocoridae) from northern Japan</v>
      </c>
      <c r="G738" t="str">
        <f>VLOOKUP($D738,metadata!$B$2:$S$451,4,FALSE)</f>
        <v>10.1303/aez.2000.101</v>
      </c>
      <c r="H738" t="str">
        <f>VLOOKUP($D738,metadata!$B$2:$S$451,5,FALSE)</f>
        <v>y</v>
      </c>
      <c r="I738" t="str">
        <f>VLOOKUP($D738,metadata!$B$2:$S$451,6,FALSE)</f>
        <v>a</v>
      </c>
      <c r="J738" t="str">
        <f>VLOOKUP($D738,metadata!$B$2:$S$451,7,FALSE)</f>
        <v>i</v>
      </c>
      <c r="K738">
        <f>VLOOKUP($D738,metadata!$B$2:$S$451,8,FALSE)</f>
        <v>8</v>
      </c>
      <c r="L738">
        <f>VLOOKUP($D738,metadata!$B$2:$S$451,9,FALSE)</f>
        <v>6</v>
      </c>
      <c r="M738" t="str">
        <f>VLOOKUP($D738,metadata!$B$2:$S$451,10,FALSE)</f>
        <v/>
      </c>
      <c r="N738" t="str">
        <f>VLOOKUP($D738,metadata!$B$2:$S$451,11,FALSE)</f>
        <v>Orius sauteri</v>
      </c>
      <c r="O738" t="str">
        <f>VLOOKUP($D738,metadata!$B$2:$S$451,12,FALSE)</f>
        <v>heteroptera</v>
      </c>
      <c r="P738" t="str">
        <f>VLOOKUP($D738,metadata!$B$2:$S$451,13,FALSE)</f>
        <v>MO</v>
      </c>
      <c r="Q738">
        <f>VLOOKUP($D738,metadata!$B$2:$S$451,14,FALSE)</f>
        <v>42.1</v>
      </c>
      <c r="R738">
        <f>VLOOKUP($D738,metadata!$B$2:$S$451,15,FALSE)</f>
        <v>140.58333300000001</v>
      </c>
      <c r="S738">
        <f>VLOOKUP($D738,metadata!$B$2:$S$451,16,FALSE)</f>
        <v>0.05</v>
      </c>
      <c r="T738" t="str">
        <f>VLOOKUP($D738,metadata!$B$2:$S$451,17,FALSE)</f>
        <v/>
      </c>
      <c r="U738" t="str">
        <f>VLOOKUP($D738,metadata!$B$2:$S$451,18,FALSE)</f>
        <v/>
      </c>
      <c r="V738">
        <f>VLOOKUP($D738,metadata!$B$2:$Z$451,19,FALSE)</f>
        <v>34.6</v>
      </c>
      <c r="W738" t="str">
        <f>VLOOKUP($D738,metadata!$B$2:$Z$451,20,FALSE)</f>
        <v>acc</v>
      </c>
      <c r="X738" t="str">
        <f>VLOOKUP($D738,metadata!$B$2:$Z$451,21,FALSE)</f>
        <v/>
      </c>
      <c r="Y738">
        <f>VLOOKUP($D738,metadata!$B$2:$Z$451,22,FALSE)</f>
        <v>17</v>
      </c>
      <c r="Z738" t="str">
        <f>VLOOKUP($D738,metadata!$B$2:$Z$451,23,FALSE)</f>
        <v/>
      </c>
      <c r="AA738" t="str">
        <f>VLOOKUP($D738,metadata!$B$2:$Z$451,24,FALSE)</f>
        <v/>
      </c>
      <c r="AB738" t="str">
        <f>VLOOKUP($D738,metadata!$B$2:$Z$451,25,FALSE)</f>
        <v/>
      </c>
      <c r="AC738">
        <v>14.0054338196208</v>
      </c>
      <c r="AD738">
        <v>79.998228102297503</v>
      </c>
      <c r="AF738" t="str">
        <f t="shared" si="23"/>
        <v>NA</v>
      </c>
    </row>
    <row r="739" spans="3:32" x14ac:dyDescent="0.3">
      <c r="C739">
        <v>738</v>
      </c>
      <c r="D739" s="4" t="str">
        <f t="shared" si="22"/>
        <v>17-MO</v>
      </c>
      <c r="E739" t="str">
        <f>VLOOKUP($D739,metadata!$B$2:$S$451,2,FALSE)</f>
        <v>Ito, K; Nakata, T</v>
      </c>
      <c r="F739" t="str">
        <f>VLOOKUP($D739,metadata!$B$2:$S$451,3,FALSE)</f>
        <v>Geographical variation of photoperiodic response in the females of a predatory bug, Orius sauteri (Poppius) (Heteroptera : Anthocoridae) from northern Japan</v>
      </c>
      <c r="G739" t="str">
        <f>VLOOKUP($D739,metadata!$B$2:$S$451,4,FALSE)</f>
        <v>10.1303/aez.2000.101</v>
      </c>
      <c r="H739" t="str">
        <f>VLOOKUP($D739,metadata!$B$2:$S$451,5,FALSE)</f>
        <v>y</v>
      </c>
      <c r="I739" t="str">
        <f>VLOOKUP($D739,metadata!$B$2:$S$451,6,FALSE)</f>
        <v>a</v>
      </c>
      <c r="J739" t="str">
        <f>VLOOKUP($D739,metadata!$B$2:$S$451,7,FALSE)</f>
        <v>i</v>
      </c>
      <c r="K739">
        <f>VLOOKUP($D739,metadata!$B$2:$S$451,8,FALSE)</f>
        <v>8</v>
      </c>
      <c r="L739">
        <f>VLOOKUP($D739,metadata!$B$2:$S$451,9,FALSE)</f>
        <v>6</v>
      </c>
      <c r="M739" t="str">
        <f>VLOOKUP($D739,metadata!$B$2:$S$451,10,FALSE)</f>
        <v/>
      </c>
      <c r="N739" t="str">
        <f>VLOOKUP($D739,metadata!$B$2:$S$451,11,FALSE)</f>
        <v>Orius sauteri</v>
      </c>
      <c r="O739" t="str">
        <f>VLOOKUP($D739,metadata!$B$2:$S$451,12,FALSE)</f>
        <v>heteroptera</v>
      </c>
      <c r="P739" t="str">
        <f>VLOOKUP($D739,metadata!$B$2:$S$451,13,FALSE)</f>
        <v>MO</v>
      </c>
      <c r="Q739">
        <f>VLOOKUP($D739,metadata!$B$2:$S$451,14,FALSE)</f>
        <v>42.1</v>
      </c>
      <c r="R739">
        <f>VLOOKUP($D739,metadata!$B$2:$S$451,15,FALSE)</f>
        <v>140.58333300000001</v>
      </c>
      <c r="S739">
        <f>VLOOKUP($D739,metadata!$B$2:$S$451,16,FALSE)</f>
        <v>0.05</v>
      </c>
      <c r="T739" t="str">
        <f>VLOOKUP($D739,metadata!$B$2:$S$451,17,FALSE)</f>
        <v/>
      </c>
      <c r="U739" t="str">
        <f>VLOOKUP($D739,metadata!$B$2:$S$451,18,FALSE)</f>
        <v/>
      </c>
      <c r="V739">
        <f>VLOOKUP($D739,metadata!$B$2:$Z$451,19,FALSE)</f>
        <v>34.6</v>
      </c>
      <c r="W739" t="str">
        <f>VLOOKUP($D739,metadata!$B$2:$Z$451,20,FALSE)</f>
        <v>acc</v>
      </c>
      <c r="X739" t="str">
        <f>VLOOKUP($D739,metadata!$B$2:$Z$451,21,FALSE)</f>
        <v/>
      </c>
      <c r="Y739">
        <f>VLOOKUP($D739,metadata!$B$2:$Z$451,22,FALSE)</f>
        <v>17</v>
      </c>
      <c r="Z739" t="str">
        <f>VLOOKUP($D739,metadata!$B$2:$Z$451,23,FALSE)</f>
        <v/>
      </c>
      <c r="AA739" t="str">
        <f>VLOOKUP($D739,metadata!$B$2:$Z$451,24,FALSE)</f>
        <v/>
      </c>
      <c r="AB739" t="str">
        <f>VLOOKUP($D739,metadata!$B$2:$Z$451,25,FALSE)</f>
        <v/>
      </c>
      <c r="AC739">
        <v>14.5116059299509</v>
      </c>
      <c r="AD739">
        <v>11.3549111097986</v>
      </c>
      <c r="AF739" t="str">
        <f t="shared" si="23"/>
        <v>NA</v>
      </c>
    </row>
    <row r="740" spans="3:32" x14ac:dyDescent="0.3">
      <c r="C740">
        <v>739</v>
      </c>
      <c r="D740" s="4" t="str">
        <f t="shared" si="22"/>
        <v>17-MO</v>
      </c>
      <c r="E740" t="str">
        <f>VLOOKUP($D740,metadata!$B$2:$S$451,2,FALSE)</f>
        <v>Ito, K; Nakata, T</v>
      </c>
      <c r="F740" t="str">
        <f>VLOOKUP($D740,metadata!$B$2:$S$451,3,FALSE)</f>
        <v>Geographical variation of photoperiodic response in the females of a predatory bug, Orius sauteri (Poppius) (Heteroptera : Anthocoridae) from northern Japan</v>
      </c>
      <c r="G740" t="str">
        <f>VLOOKUP($D740,metadata!$B$2:$S$451,4,FALSE)</f>
        <v>10.1303/aez.2000.101</v>
      </c>
      <c r="H740" t="str">
        <f>VLOOKUP($D740,metadata!$B$2:$S$451,5,FALSE)</f>
        <v>y</v>
      </c>
      <c r="I740" t="str">
        <f>VLOOKUP($D740,metadata!$B$2:$S$451,6,FALSE)</f>
        <v>a</v>
      </c>
      <c r="J740" t="str">
        <f>VLOOKUP($D740,metadata!$B$2:$S$451,7,FALSE)</f>
        <v>i</v>
      </c>
      <c r="K740">
        <f>VLOOKUP($D740,metadata!$B$2:$S$451,8,FALSE)</f>
        <v>8</v>
      </c>
      <c r="L740">
        <f>VLOOKUP($D740,metadata!$B$2:$S$451,9,FALSE)</f>
        <v>6</v>
      </c>
      <c r="M740" t="str">
        <f>VLOOKUP($D740,metadata!$B$2:$S$451,10,FALSE)</f>
        <v/>
      </c>
      <c r="N740" t="str">
        <f>VLOOKUP($D740,metadata!$B$2:$S$451,11,FALSE)</f>
        <v>Orius sauteri</v>
      </c>
      <c r="O740" t="str">
        <f>VLOOKUP($D740,metadata!$B$2:$S$451,12,FALSE)</f>
        <v>heteroptera</v>
      </c>
      <c r="P740" t="str">
        <f>VLOOKUP($D740,metadata!$B$2:$S$451,13,FALSE)</f>
        <v>MO</v>
      </c>
      <c r="Q740">
        <f>VLOOKUP($D740,metadata!$B$2:$S$451,14,FALSE)</f>
        <v>42.1</v>
      </c>
      <c r="R740">
        <f>VLOOKUP($D740,metadata!$B$2:$S$451,15,FALSE)</f>
        <v>140.58333300000001</v>
      </c>
      <c r="S740">
        <f>VLOOKUP($D740,metadata!$B$2:$S$451,16,FALSE)</f>
        <v>0.05</v>
      </c>
      <c r="T740" t="str">
        <f>VLOOKUP($D740,metadata!$B$2:$S$451,17,FALSE)</f>
        <v/>
      </c>
      <c r="U740" t="str">
        <f>VLOOKUP($D740,metadata!$B$2:$S$451,18,FALSE)</f>
        <v/>
      </c>
      <c r="V740">
        <f>VLOOKUP($D740,metadata!$B$2:$Z$451,19,FALSE)</f>
        <v>34.6</v>
      </c>
      <c r="W740" t="str">
        <f>VLOOKUP($D740,metadata!$B$2:$Z$451,20,FALSE)</f>
        <v>acc</v>
      </c>
      <c r="X740" t="str">
        <f>VLOOKUP($D740,metadata!$B$2:$Z$451,21,FALSE)</f>
        <v/>
      </c>
      <c r="Y740">
        <f>VLOOKUP($D740,metadata!$B$2:$Z$451,22,FALSE)</f>
        <v>17</v>
      </c>
      <c r="Z740" t="str">
        <f>VLOOKUP($D740,metadata!$B$2:$Z$451,23,FALSE)</f>
        <v/>
      </c>
      <c r="AA740" t="str">
        <f>VLOOKUP($D740,metadata!$B$2:$Z$451,24,FALSE)</f>
        <v/>
      </c>
      <c r="AB740" t="str">
        <f>VLOOKUP($D740,metadata!$B$2:$Z$451,25,FALSE)</f>
        <v/>
      </c>
      <c r="AC740">
        <v>14.996219951568101</v>
      </c>
      <c r="AD740">
        <v>3.0447108853582199</v>
      </c>
      <c r="AF740" t="str">
        <f t="shared" si="23"/>
        <v>NA</v>
      </c>
    </row>
    <row r="741" spans="3:32" x14ac:dyDescent="0.3">
      <c r="C741">
        <v>740</v>
      </c>
      <c r="D741" s="4" t="str">
        <f t="shared" si="22"/>
        <v>17-MO</v>
      </c>
      <c r="E741" t="str">
        <f>VLOOKUP($D741,metadata!$B$2:$S$451,2,FALSE)</f>
        <v>Ito, K; Nakata, T</v>
      </c>
      <c r="F741" t="str">
        <f>VLOOKUP($D741,metadata!$B$2:$S$451,3,FALSE)</f>
        <v>Geographical variation of photoperiodic response in the females of a predatory bug, Orius sauteri (Poppius) (Heteroptera : Anthocoridae) from northern Japan</v>
      </c>
      <c r="G741" t="str">
        <f>VLOOKUP($D741,metadata!$B$2:$S$451,4,FALSE)</f>
        <v>10.1303/aez.2000.101</v>
      </c>
      <c r="H741" t="str">
        <f>VLOOKUP($D741,metadata!$B$2:$S$451,5,FALSE)</f>
        <v>y</v>
      </c>
      <c r="I741" t="str">
        <f>VLOOKUP($D741,metadata!$B$2:$S$451,6,FALSE)</f>
        <v>a</v>
      </c>
      <c r="J741" t="str">
        <f>VLOOKUP($D741,metadata!$B$2:$S$451,7,FALSE)</f>
        <v>i</v>
      </c>
      <c r="K741">
        <f>VLOOKUP($D741,metadata!$B$2:$S$451,8,FALSE)</f>
        <v>8</v>
      </c>
      <c r="L741">
        <f>VLOOKUP($D741,metadata!$B$2:$S$451,9,FALSE)</f>
        <v>6</v>
      </c>
      <c r="M741" t="str">
        <f>VLOOKUP($D741,metadata!$B$2:$S$451,10,FALSE)</f>
        <v/>
      </c>
      <c r="N741" t="str">
        <f>VLOOKUP($D741,metadata!$B$2:$S$451,11,FALSE)</f>
        <v>Orius sauteri</v>
      </c>
      <c r="O741" t="str">
        <f>VLOOKUP($D741,metadata!$B$2:$S$451,12,FALSE)</f>
        <v>heteroptera</v>
      </c>
      <c r="P741" t="str">
        <f>VLOOKUP($D741,metadata!$B$2:$S$451,13,FALSE)</f>
        <v>MO</v>
      </c>
      <c r="Q741">
        <f>VLOOKUP($D741,metadata!$B$2:$S$451,14,FALSE)</f>
        <v>42.1</v>
      </c>
      <c r="R741">
        <f>VLOOKUP($D741,metadata!$B$2:$S$451,15,FALSE)</f>
        <v>140.58333300000001</v>
      </c>
      <c r="S741">
        <f>VLOOKUP($D741,metadata!$B$2:$S$451,16,FALSE)</f>
        <v>0.05</v>
      </c>
      <c r="T741" t="str">
        <f>VLOOKUP($D741,metadata!$B$2:$S$451,17,FALSE)</f>
        <v/>
      </c>
      <c r="U741" t="str">
        <f>VLOOKUP($D741,metadata!$B$2:$S$451,18,FALSE)</f>
        <v/>
      </c>
      <c r="V741">
        <f>VLOOKUP($D741,metadata!$B$2:$Z$451,19,FALSE)</f>
        <v>34.6</v>
      </c>
      <c r="W741" t="str">
        <f>VLOOKUP($D741,metadata!$B$2:$Z$451,20,FALSE)</f>
        <v>acc</v>
      </c>
      <c r="X741" t="str">
        <f>VLOOKUP($D741,metadata!$B$2:$Z$451,21,FALSE)</f>
        <v/>
      </c>
      <c r="Y741">
        <f>VLOOKUP($D741,metadata!$B$2:$Z$451,22,FALSE)</f>
        <v>17</v>
      </c>
      <c r="Z741" t="str">
        <f>VLOOKUP($D741,metadata!$B$2:$Z$451,23,FALSE)</f>
        <v/>
      </c>
      <c r="AA741" t="str">
        <f>VLOOKUP($D741,metadata!$B$2:$Z$451,24,FALSE)</f>
        <v/>
      </c>
      <c r="AB741" t="str">
        <f>VLOOKUP($D741,metadata!$B$2:$Z$451,25,FALSE)</f>
        <v/>
      </c>
      <c r="AC741">
        <v>16.001771897702401</v>
      </c>
      <c r="AD741">
        <v>3.2602917724883298</v>
      </c>
      <c r="AF741" t="str">
        <f t="shared" si="23"/>
        <v>NA</v>
      </c>
    </row>
    <row r="742" spans="3:32" x14ac:dyDescent="0.3">
      <c r="C742">
        <v>741</v>
      </c>
      <c r="D742" s="4" t="str">
        <f t="shared" si="22"/>
        <v>17-HA</v>
      </c>
      <c r="E742" t="str">
        <f>VLOOKUP($D742,metadata!$B$2:$S$451,2,FALSE)</f>
        <v>Ito, K; Nakata, T</v>
      </c>
      <c r="F742" t="str">
        <f>VLOOKUP($D742,metadata!$B$2:$S$451,3,FALSE)</f>
        <v>Geographical variation of photoperiodic response in the females of a predatory bug, Orius sauteri (Poppius) (Heteroptera : Anthocoridae) from northern Japan</v>
      </c>
      <c r="G742" t="str">
        <f>VLOOKUP($D742,metadata!$B$2:$S$451,4,FALSE)</f>
        <v>10.1303/aez.2000.101</v>
      </c>
      <c r="H742" t="str">
        <f>VLOOKUP($D742,metadata!$B$2:$S$451,5,FALSE)</f>
        <v>y</v>
      </c>
      <c r="I742" t="str">
        <f>VLOOKUP($D742,metadata!$B$2:$S$451,6,FALSE)</f>
        <v>a</v>
      </c>
      <c r="J742" t="str">
        <f>VLOOKUP($D742,metadata!$B$2:$S$451,7,FALSE)</f>
        <v>i</v>
      </c>
      <c r="K742">
        <f>VLOOKUP($D742,metadata!$B$2:$S$451,8,FALSE)</f>
        <v>8</v>
      </c>
      <c r="L742">
        <f>VLOOKUP($D742,metadata!$B$2:$S$451,9,FALSE)</f>
        <v>7</v>
      </c>
      <c r="M742" t="str">
        <f>VLOOKUP($D742,metadata!$B$2:$S$451,10,FALSE)</f>
        <v/>
      </c>
      <c r="N742" t="str">
        <f>VLOOKUP($D742,metadata!$B$2:$S$451,11,FALSE)</f>
        <v>Orius sauteri</v>
      </c>
      <c r="O742" t="str">
        <f>VLOOKUP($D742,metadata!$B$2:$S$451,12,FALSE)</f>
        <v>heteroptera</v>
      </c>
      <c r="P742" t="str">
        <f>VLOOKUP($D742,metadata!$B$2:$S$451,13,FALSE)</f>
        <v>HA</v>
      </c>
      <c r="Q742">
        <f>VLOOKUP($D742,metadata!$B$2:$S$451,14,FALSE)</f>
        <v>39.388610999999997</v>
      </c>
      <c r="R742">
        <f>VLOOKUP($D742,metadata!$B$2:$S$451,15,FALSE)</f>
        <v>141.11694399999999</v>
      </c>
      <c r="S742">
        <f>VLOOKUP($D742,metadata!$B$2:$S$451,16,FALSE)</f>
        <v>0.05</v>
      </c>
      <c r="T742" t="str">
        <f>VLOOKUP($D742,metadata!$B$2:$S$451,17,FALSE)</f>
        <v/>
      </c>
      <c r="U742" t="str">
        <f>VLOOKUP($D742,metadata!$B$2:$S$451,18,FALSE)</f>
        <v/>
      </c>
      <c r="V742">
        <f>VLOOKUP($D742,metadata!$B$2:$Z$451,19,FALSE)</f>
        <v>40.1</v>
      </c>
      <c r="W742" t="str">
        <f>VLOOKUP($D742,metadata!$B$2:$Z$451,20,FALSE)</f>
        <v>acc</v>
      </c>
      <c r="X742" t="str">
        <f>VLOOKUP($D742,metadata!$B$2:$Z$451,21,FALSE)</f>
        <v/>
      </c>
      <c r="Y742">
        <f>VLOOKUP($D742,metadata!$B$2:$Z$451,22,FALSE)</f>
        <v>17</v>
      </c>
      <c r="Z742" t="str">
        <f>VLOOKUP($D742,metadata!$B$2:$Z$451,23,FALSE)</f>
        <v/>
      </c>
      <c r="AA742" t="str">
        <f>VLOOKUP($D742,metadata!$B$2:$Z$451,24,FALSE)</f>
        <v/>
      </c>
      <c r="AB742" t="str">
        <f>VLOOKUP($D742,metadata!$B$2:$Z$451,25,FALSE)</f>
        <v/>
      </c>
      <c r="AC742">
        <v>11</v>
      </c>
      <c r="AD742">
        <v>99.462334675100607</v>
      </c>
      <c r="AF742" t="str">
        <f t="shared" si="23"/>
        <v>NA</v>
      </c>
    </row>
    <row r="743" spans="3:32" x14ac:dyDescent="0.3">
      <c r="C743">
        <v>742</v>
      </c>
      <c r="D743" s="4" t="str">
        <f t="shared" si="22"/>
        <v>17-HA</v>
      </c>
      <c r="E743" t="str">
        <f>VLOOKUP($D743,metadata!$B$2:$S$451,2,FALSE)</f>
        <v>Ito, K; Nakata, T</v>
      </c>
      <c r="F743" t="str">
        <f>VLOOKUP($D743,metadata!$B$2:$S$451,3,FALSE)</f>
        <v>Geographical variation of photoperiodic response in the females of a predatory bug, Orius sauteri (Poppius) (Heteroptera : Anthocoridae) from northern Japan</v>
      </c>
      <c r="G743" t="str">
        <f>VLOOKUP($D743,metadata!$B$2:$S$451,4,FALSE)</f>
        <v>10.1303/aez.2000.101</v>
      </c>
      <c r="H743" t="str">
        <f>VLOOKUP($D743,metadata!$B$2:$S$451,5,FALSE)</f>
        <v>y</v>
      </c>
      <c r="I743" t="str">
        <f>VLOOKUP($D743,metadata!$B$2:$S$451,6,FALSE)</f>
        <v>a</v>
      </c>
      <c r="J743" t="str">
        <f>VLOOKUP($D743,metadata!$B$2:$S$451,7,FALSE)</f>
        <v>i</v>
      </c>
      <c r="K743">
        <f>VLOOKUP($D743,metadata!$B$2:$S$451,8,FALSE)</f>
        <v>8</v>
      </c>
      <c r="L743">
        <f>VLOOKUP($D743,metadata!$B$2:$S$451,9,FALSE)</f>
        <v>7</v>
      </c>
      <c r="M743" t="str">
        <f>VLOOKUP($D743,metadata!$B$2:$S$451,10,FALSE)</f>
        <v/>
      </c>
      <c r="N743" t="str">
        <f>VLOOKUP($D743,metadata!$B$2:$S$451,11,FALSE)</f>
        <v>Orius sauteri</v>
      </c>
      <c r="O743" t="str">
        <f>VLOOKUP($D743,metadata!$B$2:$S$451,12,FALSE)</f>
        <v>heteroptera</v>
      </c>
      <c r="P743" t="str">
        <f>VLOOKUP($D743,metadata!$B$2:$S$451,13,FALSE)</f>
        <v>HA</v>
      </c>
      <c r="Q743">
        <f>VLOOKUP($D743,metadata!$B$2:$S$451,14,FALSE)</f>
        <v>39.388610999999997</v>
      </c>
      <c r="R743">
        <f>VLOOKUP($D743,metadata!$B$2:$S$451,15,FALSE)</f>
        <v>141.11694399999999</v>
      </c>
      <c r="S743">
        <f>VLOOKUP($D743,metadata!$B$2:$S$451,16,FALSE)</f>
        <v>0.05</v>
      </c>
      <c r="T743" t="str">
        <f>VLOOKUP($D743,metadata!$B$2:$S$451,17,FALSE)</f>
        <v/>
      </c>
      <c r="U743" t="str">
        <f>VLOOKUP($D743,metadata!$B$2:$S$451,18,FALSE)</f>
        <v/>
      </c>
      <c r="V743">
        <f>VLOOKUP($D743,metadata!$B$2:$Z$451,19,FALSE)</f>
        <v>40.1</v>
      </c>
      <c r="W743" t="str">
        <f>VLOOKUP($D743,metadata!$B$2:$Z$451,20,FALSE)</f>
        <v>acc</v>
      </c>
      <c r="X743" t="str">
        <f>VLOOKUP($D743,metadata!$B$2:$Z$451,21,FALSE)</f>
        <v/>
      </c>
      <c r="Y743">
        <f>VLOOKUP($D743,metadata!$B$2:$Z$451,22,FALSE)</f>
        <v>17</v>
      </c>
      <c r="Z743" t="str">
        <f>VLOOKUP($D743,metadata!$B$2:$Z$451,23,FALSE)</f>
        <v/>
      </c>
      <c r="AA743" t="str">
        <f>VLOOKUP($D743,metadata!$B$2:$Z$451,24,FALSE)</f>
        <v/>
      </c>
      <c r="AB743" t="str">
        <f>VLOOKUP($D743,metadata!$B$2:$Z$451,25,FALSE)</f>
        <v/>
      </c>
      <c r="AC743">
        <v>12.486486486486401</v>
      </c>
      <c r="AD743">
        <v>99.146060954571595</v>
      </c>
      <c r="AF743" t="str">
        <f t="shared" si="23"/>
        <v>NA</v>
      </c>
    </row>
    <row r="744" spans="3:32" x14ac:dyDescent="0.3">
      <c r="C744">
        <v>743</v>
      </c>
      <c r="D744" s="4" t="str">
        <f t="shared" si="22"/>
        <v>17-HA</v>
      </c>
      <c r="E744" t="str">
        <f>VLOOKUP($D744,metadata!$B$2:$S$451,2,FALSE)</f>
        <v>Ito, K; Nakata, T</v>
      </c>
      <c r="F744" t="str">
        <f>VLOOKUP($D744,metadata!$B$2:$S$451,3,FALSE)</f>
        <v>Geographical variation of photoperiodic response in the females of a predatory bug, Orius sauteri (Poppius) (Heteroptera : Anthocoridae) from northern Japan</v>
      </c>
      <c r="G744" t="str">
        <f>VLOOKUP($D744,metadata!$B$2:$S$451,4,FALSE)</f>
        <v>10.1303/aez.2000.101</v>
      </c>
      <c r="H744" t="str">
        <f>VLOOKUP($D744,metadata!$B$2:$S$451,5,FALSE)</f>
        <v>y</v>
      </c>
      <c r="I744" t="str">
        <f>VLOOKUP($D744,metadata!$B$2:$S$451,6,FALSE)</f>
        <v>a</v>
      </c>
      <c r="J744" t="str">
        <f>VLOOKUP($D744,metadata!$B$2:$S$451,7,FALSE)</f>
        <v>i</v>
      </c>
      <c r="K744">
        <f>VLOOKUP($D744,metadata!$B$2:$S$451,8,FALSE)</f>
        <v>8</v>
      </c>
      <c r="L744">
        <f>VLOOKUP($D744,metadata!$B$2:$S$451,9,FALSE)</f>
        <v>7</v>
      </c>
      <c r="M744" t="str">
        <f>VLOOKUP($D744,metadata!$B$2:$S$451,10,FALSE)</f>
        <v/>
      </c>
      <c r="N744" t="str">
        <f>VLOOKUP($D744,metadata!$B$2:$S$451,11,FALSE)</f>
        <v>Orius sauteri</v>
      </c>
      <c r="O744" t="str">
        <f>VLOOKUP($D744,metadata!$B$2:$S$451,12,FALSE)</f>
        <v>heteroptera</v>
      </c>
      <c r="P744" t="str">
        <f>VLOOKUP($D744,metadata!$B$2:$S$451,13,FALSE)</f>
        <v>HA</v>
      </c>
      <c r="Q744">
        <f>VLOOKUP($D744,metadata!$B$2:$S$451,14,FALSE)</f>
        <v>39.388610999999997</v>
      </c>
      <c r="R744">
        <f>VLOOKUP($D744,metadata!$B$2:$S$451,15,FALSE)</f>
        <v>141.11694399999999</v>
      </c>
      <c r="S744">
        <f>VLOOKUP($D744,metadata!$B$2:$S$451,16,FALSE)</f>
        <v>0.05</v>
      </c>
      <c r="T744" t="str">
        <f>VLOOKUP($D744,metadata!$B$2:$S$451,17,FALSE)</f>
        <v/>
      </c>
      <c r="U744" t="str">
        <f>VLOOKUP($D744,metadata!$B$2:$S$451,18,FALSE)</f>
        <v/>
      </c>
      <c r="V744">
        <f>VLOOKUP($D744,metadata!$B$2:$Z$451,19,FALSE)</f>
        <v>40.1</v>
      </c>
      <c r="W744" t="str">
        <f>VLOOKUP($D744,metadata!$B$2:$Z$451,20,FALSE)</f>
        <v>acc</v>
      </c>
      <c r="X744" t="str">
        <f>VLOOKUP($D744,metadata!$B$2:$Z$451,21,FALSE)</f>
        <v/>
      </c>
      <c r="Y744">
        <f>VLOOKUP($D744,metadata!$B$2:$Z$451,22,FALSE)</f>
        <v>17</v>
      </c>
      <c r="Z744" t="str">
        <f>VLOOKUP($D744,metadata!$B$2:$Z$451,23,FALSE)</f>
        <v/>
      </c>
      <c r="AA744" t="str">
        <f>VLOOKUP($D744,metadata!$B$2:$Z$451,24,FALSE)</f>
        <v/>
      </c>
      <c r="AB744" t="str">
        <f>VLOOKUP($D744,metadata!$B$2:$Z$451,25,FALSE)</f>
        <v/>
      </c>
      <c r="AC744">
        <v>12.972972972972901</v>
      </c>
      <c r="AD744">
        <v>88.404255319148803</v>
      </c>
      <c r="AF744" t="str">
        <f t="shared" si="23"/>
        <v>NA</v>
      </c>
    </row>
    <row r="745" spans="3:32" x14ac:dyDescent="0.3">
      <c r="C745">
        <v>744</v>
      </c>
      <c r="D745" s="4" t="str">
        <f t="shared" si="22"/>
        <v>17-HA</v>
      </c>
      <c r="E745" t="str">
        <f>VLOOKUP($D745,metadata!$B$2:$S$451,2,FALSE)</f>
        <v>Ito, K; Nakata, T</v>
      </c>
      <c r="F745" t="str">
        <f>VLOOKUP($D745,metadata!$B$2:$S$451,3,FALSE)</f>
        <v>Geographical variation of photoperiodic response in the females of a predatory bug, Orius sauteri (Poppius) (Heteroptera : Anthocoridae) from northern Japan</v>
      </c>
      <c r="G745" t="str">
        <f>VLOOKUP($D745,metadata!$B$2:$S$451,4,FALSE)</f>
        <v>10.1303/aez.2000.101</v>
      </c>
      <c r="H745" t="str">
        <f>VLOOKUP($D745,metadata!$B$2:$S$451,5,FALSE)</f>
        <v>y</v>
      </c>
      <c r="I745" t="str">
        <f>VLOOKUP($D745,metadata!$B$2:$S$451,6,FALSE)</f>
        <v>a</v>
      </c>
      <c r="J745" t="str">
        <f>VLOOKUP($D745,metadata!$B$2:$S$451,7,FALSE)</f>
        <v>i</v>
      </c>
      <c r="K745">
        <f>VLOOKUP($D745,metadata!$B$2:$S$451,8,FALSE)</f>
        <v>8</v>
      </c>
      <c r="L745">
        <f>VLOOKUP($D745,metadata!$B$2:$S$451,9,FALSE)</f>
        <v>7</v>
      </c>
      <c r="M745" t="str">
        <f>VLOOKUP($D745,metadata!$B$2:$S$451,10,FALSE)</f>
        <v/>
      </c>
      <c r="N745" t="str">
        <f>VLOOKUP($D745,metadata!$B$2:$S$451,11,FALSE)</f>
        <v>Orius sauteri</v>
      </c>
      <c r="O745" t="str">
        <f>VLOOKUP($D745,metadata!$B$2:$S$451,12,FALSE)</f>
        <v>heteroptera</v>
      </c>
      <c r="P745" t="str">
        <f>VLOOKUP($D745,metadata!$B$2:$S$451,13,FALSE)</f>
        <v>HA</v>
      </c>
      <c r="Q745">
        <f>VLOOKUP($D745,metadata!$B$2:$S$451,14,FALSE)</f>
        <v>39.388610999999997</v>
      </c>
      <c r="R745">
        <f>VLOOKUP($D745,metadata!$B$2:$S$451,15,FALSE)</f>
        <v>141.11694399999999</v>
      </c>
      <c r="S745">
        <f>VLOOKUP($D745,metadata!$B$2:$S$451,16,FALSE)</f>
        <v>0.05</v>
      </c>
      <c r="T745" t="str">
        <f>VLOOKUP($D745,metadata!$B$2:$S$451,17,FALSE)</f>
        <v/>
      </c>
      <c r="U745" t="str">
        <f>VLOOKUP($D745,metadata!$B$2:$S$451,18,FALSE)</f>
        <v/>
      </c>
      <c r="V745">
        <f>VLOOKUP($D745,metadata!$B$2:$Z$451,19,FALSE)</f>
        <v>40.1</v>
      </c>
      <c r="W745" t="str">
        <f>VLOOKUP($D745,metadata!$B$2:$Z$451,20,FALSE)</f>
        <v>acc</v>
      </c>
      <c r="X745" t="str">
        <f>VLOOKUP($D745,metadata!$B$2:$Z$451,21,FALSE)</f>
        <v/>
      </c>
      <c r="Y745">
        <f>VLOOKUP($D745,metadata!$B$2:$Z$451,22,FALSE)</f>
        <v>17</v>
      </c>
      <c r="Z745" t="str">
        <f>VLOOKUP($D745,metadata!$B$2:$Z$451,23,FALSE)</f>
        <v/>
      </c>
      <c r="AA745" t="str">
        <f>VLOOKUP($D745,metadata!$B$2:$Z$451,24,FALSE)</f>
        <v/>
      </c>
      <c r="AB745" t="str">
        <f>VLOOKUP($D745,metadata!$B$2:$Z$451,25,FALSE)</f>
        <v/>
      </c>
      <c r="AC745">
        <v>13.486486486486401</v>
      </c>
      <c r="AD745">
        <v>29.784358826911902</v>
      </c>
      <c r="AF745" t="str">
        <f t="shared" si="23"/>
        <v>NA</v>
      </c>
    </row>
    <row r="746" spans="3:32" x14ac:dyDescent="0.3">
      <c r="C746">
        <v>745</v>
      </c>
      <c r="D746" s="4" t="str">
        <f t="shared" si="22"/>
        <v>17-HA</v>
      </c>
      <c r="E746" t="str">
        <f>VLOOKUP($D746,metadata!$B$2:$S$451,2,FALSE)</f>
        <v>Ito, K; Nakata, T</v>
      </c>
      <c r="F746" t="str">
        <f>VLOOKUP($D746,metadata!$B$2:$S$451,3,FALSE)</f>
        <v>Geographical variation of photoperiodic response in the females of a predatory bug, Orius sauteri (Poppius) (Heteroptera : Anthocoridae) from northern Japan</v>
      </c>
      <c r="G746" t="str">
        <f>VLOOKUP($D746,metadata!$B$2:$S$451,4,FALSE)</f>
        <v>10.1303/aez.2000.101</v>
      </c>
      <c r="H746" t="str">
        <f>VLOOKUP($D746,metadata!$B$2:$S$451,5,FALSE)</f>
        <v>y</v>
      </c>
      <c r="I746" t="str">
        <f>VLOOKUP($D746,metadata!$B$2:$S$451,6,FALSE)</f>
        <v>a</v>
      </c>
      <c r="J746" t="str">
        <f>VLOOKUP($D746,metadata!$B$2:$S$451,7,FALSE)</f>
        <v>i</v>
      </c>
      <c r="K746">
        <f>VLOOKUP($D746,metadata!$B$2:$S$451,8,FALSE)</f>
        <v>8</v>
      </c>
      <c r="L746">
        <f>VLOOKUP($D746,metadata!$B$2:$S$451,9,FALSE)</f>
        <v>7</v>
      </c>
      <c r="M746" t="str">
        <f>VLOOKUP($D746,metadata!$B$2:$S$451,10,FALSE)</f>
        <v/>
      </c>
      <c r="N746" t="str">
        <f>VLOOKUP($D746,metadata!$B$2:$S$451,11,FALSE)</f>
        <v>Orius sauteri</v>
      </c>
      <c r="O746" t="str">
        <f>VLOOKUP($D746,metadata!$B$2:$S$451,12,FALSE)</f>
        <v>heteroptera</v>
      </c>
      <c r="P746" t="str">
        <f>VLOOKUP($D746,metadata!$B$2:$S$451,13,FALSE)</f>
        <v>HA</v>
      </c>
      <c r="Q746">
        <f>VLOOKUP($D746,metadata!$B$2:$S$451,14,FALSE)</f>
        <v>39.388610999999997</v>
      </c>
      <c r="R746">
        <f>VLOOKUP($D746,metadata!$B$2:$S$451,15,FALSE)</f>
        <v>141.11694399999999</v>
      </c>
      <c r="S746">
        <f>VLOOKUP($D746,metadata!$B$2:$S$451,16,FALSE)</f>
        <v>0.05</v>
      </c>
      <c r="T746" t="str">
        <f>VLOOKUP($D746,metadata!$B$2:$S$451,17,FALSE)</f>
        <v/>
      </c>
      <c r="U746" t="str">
        <f>VLOOKUP($D746,metadata!$B$2:$S$451,18,FALSE)</f>
        <v/>
      </c>
      <c r="V746">
        <f>VLOOKUP($D746,metadata!$B$2:$Z$451,19,FALSE)</f>
        <v>40.1</v>
      </c>
      <c r="W746" t="str">
        <f>VLOOKUP($D746,metadata!$B$2:$Z$451,20,FALSE)</f>
        <v>acc</v>
      </c>
      <c r="X746" t="str">
        <f>VLOOKUP($D746,metadata!$B$2:$Z$451,21,FALSE)</f>
        <v/>
      </c>
      <c r="Y746">
        <f>VLOOKUP($D746,metadata!$B$2:$Z$451,22,FALSE)</f>
        <v>17</v>
      </c>
      <c r="Z746" t="str">
        <f>VLOOKUP($D746,metadata!$B$2:$Z$451,23,FALSE)</f>
        <v/>
      </c>
      <c r="AA746" t="str">
        <f>VLOOKUP($D746,metadata!$B$2:$Z$451,24,FALSE)</f>
        <v/>
      </c>
      <c r="AB746" t="str">
        <f>VLOOKUP($D746,metadata!$B$2:$Z$451,25,FALSE)</f>
        <v/>
      </c>
      <c r="AC746">
        <v>13.972972972972901</v>
      </c>
      <c r="AD746">
        <v>8.4042553191488807</v>
      </c>
      <c r="AF746" t="str">
        <f t="shared" si="23"/>
        <v>NA</v>
      </c>
    </row>
    <row r="747" spans="3:32" x14ac:dyDescent="0.3">
      <c r="C747">
        <v>746</v>
      </c>
      <c r="D747" s="4" t="str">
        <f t="shared" si="22"/>
        <v>17-HA</v>
      </c>
      <c r="E747" t="str">
        <f>VLOOKUP($D747,metadata!$B$2:$S$451,2,FALSE)</f>
        <v>Ito, K; Nakata, T</v>
      </c>
      <c r="F747" t="str">
        <f>VLOOKUP($D747,metadata!$B$2:$S$451,3,FALSE)</f>
        <v>Geographical variation of photoperiodic response in the females of a predatory bug, Orius sauteri (Poppius) (Heteroptera : Anthocoridae) from northern Japan</v>
      </c>
      <c r="G747" t="str">
        <f>VLOOKUP($D747,metadata!$B$2:$S$451,4,FALSE)</f>
        <v>10.1303/aez.2000.101</v>
      </c>
      <c r="H747" t="str">
        <f>VLOOKUP($D747,metadata!$B$2:$S$451,5,FALSE)</f>
        <v>y</v>
      </c>
      <c r="I747" t="str">
        <f>VLOOKUP($D747,metadata!$B$2:$S$451,6,FALSE)</f>
        <v>a</v>
      </c>
      <c r="J747" t="str">
        <f>VLOOKUP($D747,metadata!$B$2:$S$451,7,FALSE)</f>
        <v>i</v>
      </c>
      <c r="K747">
        <f>VLOOKUP($D747,metadata!$B$2:$S$451,8,FALSE)</f>
        <v>8</v>
      </c>
      <c r="L747">
        <f>VLOOKUP($D747,metadata!$B$2:$S$451,9,FALSE)</f>
        <v>7</v>
      </c>
      <c r="M747" t="str">
        <f>VLOOKUP($D747,metadata!$B$2:$S$451,10,FALSE)</f>
        <v/>
      </c>
      <c r="N747" t="str">
        <f>VLOOKUP($D747,metadata!$B$2:$S$451,11,FALSE)</f>
        <v>Orius sauteri</v>
      </c>
      <c r="O747" t="str">
        <f>VLOOKUP($D747,metadata!$B$2:$S$451,12,FALSE)</f>
        <v>heteroptera</v>
      </c>
      <c r="P747" t="str">
        <f>VLOOKUP($D747,metadata!$B$2:$S$451,13,FALSE)</f>
        <v>HA</v>
      </c>
      <c r="Q747">
        <f>VLOOKUP($D747,metadata!$B$2:$S$451,14,FALSE)</f>
        <v>39.388610999999997</v>
      </c>
      <c r="R747">
        <f>VLOOKUP($D747,metadata!$B$2:$S$451,15,FALSE)</f>
        <v>141.11694399999999</v>
      </c>
      <c r="S747">
        <f>VLOOKUP($D747,metadata!$B$2:$S$451,16,FALSE)</f>
        <v>0.05</v>
      </c>
      <c r="T747" t="str">
        <f>VLOOKUP($D747,metadata!$B$2:$S$451,17,FALSE)</f>
        <v/>
      </c>
      <c r="U747" t="str">
        <f>VLOOKUP($D747,metadata!$B$2:$S$451,18,FALSE)</f>
        <v/>
      </c>
      <c r="V747">
        <f>VLOOKUP($D747,metadata!$B$2:$Z$451,19,FALSE)</f>
        <v>40.1</v>
      </c>
      <c r="W747" t="str">
        <f>VLOOKUP($D747,metadata!$B$2:$Z$451,20,FALSE)</f>
        <v>acc</v>
      </c>
      <c r="X747" t="str">
        <f>VLOOKUP($D747,metadata!$B$2:$Z$451,21,FALSE)</f>
        <v/>
      </c>
      <c r="Y747">
        <f>VLOOKUP($D747,metadata!$B$2:$Z$451,22,FALSE)</f>
        <v>17</v>
      </c>
      <c r="Z747" t="str">
        <f>VLOOKUP($D747,metadata!$B$2:$Z$451,23,FALSE)</f>
        <v/>
      </c>
      <c r="AA747" t="str">
        <f>VLOOKUP($D747,metadata!$B$2:$Z$451,24,FALSE)</f>
        <v/>
      </c>
      <c r="AB747" t="str">
        <f>VLOOKUP($D747,metadata!$B$2:$Z$451,25,FALSE)</f>
        <v/>
      </c>
      <c r="AC747">
        <v>14.945945945945899</v>
      </c>
      <c r="AD747">
        <v>0.75043128234614098</v>
      </c>
      <c r="AF747" t="str">
        <f t="shared" si="23"/>
        <v>NA</v>
      </c>
    </row>
    <row r="748" spans="3:32" x14ac:dyDescent="0.3">
      <c r="C748">
        <v>747</v>
      </c>
      <c r="D748" s="4" t="str">
        <f t="shared" si="22"/>
        <v>17-HA</v>
      </c>
      <c r="E748" t="str">
        <f>VLOOKUP($D748,metadata!$B$2:$S$451,2,FALSE)</f>
        <v>Ito, K; Nakata, T</v>
      </c>
      <c r="F748" t="str">
        <f>VLOOKUP($D748,metadata!$B$2:$S$451,3,FALSE)</f>
        <v>Geographical variation of photoperiodic response in the females of a predatory bug, Orius sauteri (Poppius) (Heteroptera : Anthocoridae) from northern Japan</v>
      </c>
      <c r="G748" t="str">
        <f>VLOOKUP($D748,metadata!$B$2:$S$451,4,FALSE)</f>
        <v>10.1303/aez.2000.101</v>
      </c>
      <c r="H748" t="str">
        <f>VLOOKUP($D748,metadata!$B$2:$S$451,5,FALSE)</f>
        <v>y</v>
      </c>
      <c r="I748" t="str">
        <f>VLOOKUP($D748,metadata!$B$2:$S$451,6,FALSE)</f>
        <v>a</v>
      </c>
      <c r="J748" t="str">
        <f>VLOOKUP($D748,metadata!$B$2:$S$451,7,FALSE)</f>
        <v>i</v>
      </c>
      <c r="K748">
        <f>VLOOKUP($D748,metadata!$B$2:$S$451,8,FALSE)</f>
        <v>8</v>
      </c>
      <c r="L748">
        <f>VLOOKUP($D748,metadata!$B$2:$S$451,9,FALSE)</f>
        <v>7</v>
      </c>
      <c r="M748" t="str">
        <f>VLOOKUP($D748,metadata!$B$2:$S$451,10,FALSE)</f>
        <v/>
      </c>
      <c r="N748" t="str">
        <f>VLOOKUP($D748,metadata!$B$2:$S$451,11,FALSE)</f>
        <v>Orius sauteri</v>
      </c>
      <c r="O748" t="str">
        <f>VLOOKUP($D748,metadata!$B$2:$S$451,12,FALSE)</f>
        <v>heteroptera</v>
      </c>
      <c r="P748" t="str">
        <f>VLOOKUP($D748,metadata!$B$2:$S$451,13,FALSE)</f>
        <v>HA</v>
      </c>
      <c r="Q748">
        <f>VLOOKUP($D748,metadata!$B$2:$S$451,14,FALSE)</f>
        <v>39.388610999999997</v>
      </c>
      <c r="R748">
        <f>VLOOKUP($D748,metadata!$B$2:$S$451,15,FALSE)</f>
        <v>141.11694399999999</v>
      </c>
      <c r="S748">
        <f>VLOOKUP($D748,metadata!$B$2:$S$451,16,FALSE)</f>
        <v>0.05</v>
      </c>
      <c r="T748" t="str">
        <f>VLOOKUP($D748,metadata!$B$2:$S$451,17,FALSE)</f>
        <v/>
      </c>
      <c r="U748" t="str">
        <f>VLOOKUP($D748,metadata!$B$2:$S$451,18,FALSE)</f>
        <v/>
      </c>
      <c r="V748">
        <f>VLOOKUP($D748,metadata!$B$2:$Z$451,19,FALSE)</f>
        <v>40.1</v>
      </c>
      <c r="W748" t="str">
        <f>VLOOKUP($D748,metadata!$B$2:$Z$451,20,FALSE)</f>
        <v>acc</v>
      </c>
      <c r="X748" t="str">
        <f>VLOOKUP($D748,metadata!$B$2:$Z$451,21,FALSE)</f>
        <v/>
      </c>
      <c r="Y748">
        <f>VLOOKUP($D748,metadata!$B$2:$Z$451,22,FALSE)</f>
        <v>17</v>
      </c>
      <c r="Z748" t="str">
        <f>VLOOKUP($D748,metadata!$B$2:$Z$451,23,FALSE)</f>
        <v/>
      </c>
      <c r="AA748" t="str">
        <f>VLOOKUP($D748,metadata!$B$2:$Z$451,24,FALSE)</f>
        <v/>
      </c>
      <c r="AB748" t="str">
        <f>VLOOKUP($D748,metadata!$B$2:$Z$451,25,FALSE)</f>
        <v/>
      </c>
      <c r="AC748">
        <v>15.945945945945899</v>
      </c>
      <c r="AD748">
        <v>4.2610695802184697</v>
      </c>
      <c r="AF748" t="str">
        <f t="shared" si="23"/>
        <v>NA</v>
      </c>
    </row>
    <row r="749" spans="3:32" x14ac:dyDescent="0.3">
      <c r="C749">
        <v>748</v>
      </c>
      <c r="D749" s="4" t="str">
        <f t="shared" si="22"/>
        <v>17-TU</v>
      </c>
      <c r="E749" t="str">
        <f>VLOOKUP($D749,metadata!$B$2:$S$451,2,FALSE)</f>
        <v>Ito, K; Nakata, T</v>
      </c>
      <c r="F749" t="str">
        <f>VLOOKUP($D749,metadata!$B$2:$S$451,3,FALSE)</f>
        <v>Geographical variation of photoperiodic response in the females of a predatory bug, Orius sauteri (Poppius) (Heteroptera : Anthocoridae) from northern Japan</v>
      </c>
      <c r="G749" t="str">
        <f>VLOOKUP($D749,metadata!$B$2:$S$451,4,FALSE)</f>
        <v>10.1303/aez.2000.101</v>
      </c>
      <c r="H749" t="str">
        <f>VLOOKUP($D749,metadata!$B$2:$S$451,5,FALSE)</f>
        <v>y</v>
      </c>
      <c r="I749" t="str">
        <f>VLOOKUP($D749,metadata!$B$2:$S$451,6,FALSE)</f>
        <v>a</v>
      </c>
      <c r="J749" t="str">
        <f>VLOOKUP($D749,metadata!$B$2:$S$451,7,FALSE)</f>
        <v>i</v>
      </c>
      <c r="K749">
        <f>VLOOKUP($D749,metadata!$B$2:$S$451,8,FALSE)</f>
        <v>8</v>
      </c>
      <c r="L749">
        <f>VLOOKUP($D749,metadata!$B$2:$S$451,9,FALSE)</f>
        <v>7</v>
      </c>
      <c r="M749" t="str">
        <f>VLOOKUP($D749,metadata!$B$2:$S$451,10,FALSE)</f>
        <v/>
      </c>
      <c r="N749" t="str">
        <f>VLOOKUP($D749,metadata!$B$2:$S$451,11,FALSE)</f>
        <v>Orius sauteri</v>
      </c>
      <c r="O749" t="str">
        <f>VLOOKUP($D749,metadata!$B$2:$S$451,12,FALSE)</f>
        <v>heteroptera</v>
      </c>
      <c r="P749" t="str">
        <f>VLOOKUP($D749,metadata!$B$2:$S$451,13,FALSE)</f>
        <v>TU</v>
      </c>
      <c r="Q749">
        <f>VLOOKUP($D749,metadata!$B$2:$S$451,14,FALSE)</f>
        <v>36.080556000000001</v>
      </c>
      <c r="R749">
        <f>VLOOKUP($D749,metadata!$B$2:$S$451,15,FALSE)</f>
        <v>140.114722</v>
      </c>
      <c r="S749">
        <f>VLOOKUP($D749,metadata!$B$2:$S$451,16,FALSE)</f>
        <v>0.05</v>
      </c>
      <c r="T749" t="str">
        <f>VLOOKUP($D749,metadata!$B$2:$S$451,17,FALSE)</f>
        <v/>
      </c>
      <c r="U749" t="str">
        <f>VLOOKUP($D749,metadata!$B$2:$S$451,18,FALSE)</f>
        <v/>
      </c>
      <c r="V749">
        <f>VLOOKUP($D749,metadata!$B$2:$Z$451,19,FALSE)</f>
        <v>43.3</v>
      </c>
      <c r="W749" t="str">
        <f>VLOOKUP($D749,metadata!$B$2:$Z$451,20,FALSE)</f>
        <v>acc</v>
      </c>
      <c r="X749" t="str">
        <f>VLOOKUP($D749,metadata!$B$2:$Z$451,21,FALSE)</f>
        <v/>
      </c>
      <c r="Y749">
        <f>VLOOKUP($D749,metadata!$B$2:$Z$451,22,FALSE)</f>
        <v>17</v>
      </c>
      <c r="Z749" t="str">
        <f>VLOOKUP($D749,metadata!$B$2:$Z$451,23,FALSE)</f>
        <v/>
      </c>
      <c r="AA749" t="str">
        <f>VLOOKUP($D749,metadata!$B$2:$Z$451,24,FALSE)</f>
        <v/>
      </c>
      <c r="AB749" t="str">
        <f>VLOOKUP($D749,metadata!$B$2:$Z$451,25,FALSE)</f>
        <v/>
      </c>
      <c r="AC749">
        <v>10.972972972972901</v>
      </c>
      <c r="AD749">
        <v>100.55248618784501</v>
      </c>
      <c r="AF749" t="str">
        <f t="shared" si="23"/>
        <v>NA</v>
      </c>
    </row>
    <row r="750" spans="3:32" x14ac:dyDescent="0.3">
      <c r="C750">
        <v>749</v>
      </c>
      <c r="D750" s="4" t="str">
        <f t="shared" si="22"/>
        <v>17-TU</v>
      </c>
      <c r="E750" t="str">
        <f>VLOOKUP($D750,metadata!$B$2:$S$451,2,FALSE)</f>
        <v>Ito, K; Nakata, T</v>
      </c>
      <c r="F750" t="str">
        <f>VLOOKUP($D750,metadata!$B$2:$S$451,3,FALSE)</f>
        <v>Geographical variation of photoperiodic response in the females of a predatory bug, Orius sauteri (Poppius) (Heteroptera : Anthocoridae) from northern Japan</v>
      </c>
      <c r="G750" t="str">
        <f>VLOOKUP($D750,metadata!$B$2:$S$451,4,FALSE)</f>
        <v>10.1303/aez.2000.101</v>
      </c>
      <c r="H750" t="str">
        <f>VLOOKUP($D750,metadata!$B$2:$S$451,5,FALSE)</f>
        <v>y</v>
      </c>
      <c r="I750" t="str">
        <f>VLOOKUP($D750,metadata!$B$2:$S$451,6,FALSE)</f>
        <v>a</v>
      </c>
      <c r="J750" t="str">
        <f>VLOOKUP($D750,metadata!$B$2:$S$451,7,FALSE)</f>
        <v>i</v>
      </c>
      <c r="K750">
        <f>VLOOKUP($D750,metadata!$B$2:$S$451,8,FALSE)</f>
        <v>8</v>
      </c>
      <c r="L750">
        <f>VLOOKUP($D750,metadata!$B$2:$S$451,9,FALSE)</f>
        <v>7</v>
      </c>
      <c r="M750" t="str">
        <f>VLOOKUP($D750,metadata!$B$2:$S$451,10,FALSE)</f>
        <v/>
      </c>
      <c r="N750" t="str">
        <f>VLOOKUP($D750,metadata!$B$2:$S$451,11,FALSE)</f>
        <v>Orius sauteri</v>
      </c>
      <c r="O750" t="str">
        <f>VLOOKUP($D750,metadata!$B$2:$S$451,12,FALSE)</f>
        <v>heteroptera</v>
      </c>
      <c r="P750" t="str">
        <f>VLOOKUP($D750,metadata!$B$2:$S$451,13,FALSE)</f>
        <v>TU</v>
      </c>
      <c r="Q750">
        <f>VLOOKUP($D750,metadata!$B$2:$S$451,14,FALSE)</f>
        <v>36.080556000000001</v>
      </c>
      <c r="R750">
        <f>VLOOKUP($D750,metadata!$B$2:$S$451,15,FALSE)</f>
        <v>140.114722</v>
      </c>
      <c r="S750">
        <f>VLOOKUP($D750,metadata!$B$2:$S$451,16,FALSE)</f>
        <v>0.05</v>
      </c>
      <c r="T750" t="str">
        <f>VLOOKUP($D750,metadata!$B$2:$S$451,17,FALSE)</f>
        <v/>
      </c>
      <c r="U750" t="str">
        <f>VLOOKUP($D750,metadata!$B$2:$S$451,18,FALSE)</f>
        <v/>
      </c>
      <c r="V750">
        <f>VLOOKUP($D750,metadata!$B$2:$Z$451,19,FALSE)</f>
        <v>43.3</v>
      </c>
      <c r="W750" t="str">
        <f>VLOOKUP($D750,metadata!$B$2:$Z$451,20,FALSE)</f>
        <v>acc</v>
      </c>
      <c r="X750" t="str">
        <f>VLOOKUP($D750,metadata!$B$2:$Z$451,21,FALSE)</f>
        <v/>
      </c>
      <c r="Y750">
        <f>VLOOKUP($D750,metadata!$B$2:$Z$451,22,FALSE)</f>
        <v>17</v>
      </c>
      <c r="Z750" t="str">
        <f>VLOOKUP($D750,metadata!$B$2:$Z$451,23,FALSE)</f>
        <v/>
      </c>
      <c r="AA750" t="str">
        <f>VLOOKUP($D750,metadata!$B$2:$Z$451,24,FALSE)</f>
        <v/>
      </c>
      <c r="AB750" t="str">
        <f>VLOOKUP($D750,metadata!$B$2:$Z$451,25,FALSE)</f>
        <v/>
      </c>
      <c r="AC750">
        <v>11.948932357772099</v>
      </c>
      <c r="AD750">
        <v>95.027624309392294</v>
      </c>
      <c r="AF750" t="str">
        <f t="shared" si="23"/>
        <v>NA</v>
      </c>
    </row>
    <row r="751" spans="3:32" x14ac:dyDescent="0.3">
      <c r="C751">
        <v>750</v>
      </c>
      <c r="D751" s="4" t="str">
        <f t="shared" si="22"/>
        <v>17-TU</v>
      </c>
      <c r="E751" t="str">
        <f>VLOOKUP($D751,metadata!$B$2:$S$451,2,FALSE)</f>
        <v>Ito, K; Nakata, T</v>
      </c>
      <c r="F751" t="str">
        <f>VLOOKUP($D751,metadata!$B$2:$S$451,3,FALSE)</f>
        <v>Geographical variation of photoperiodic response in the females of a predatory bug, Orius sauteri (Poppius) (Heteroptera : Anthocoridae) from northern Japan</v>
      </c>
      <c r="G751" t="str">
        <f>VLOOKUP($D751,metadata!$B$2:$S$451,4,FALSE)</f>
        <v>10.1303/aez.2000.101</v>
      </c>
      <c r="H751" t="str">
        <f>VLOOKUP($D751,metadata!$B$2:$S$451,5,FALSE)</f>
        <v>y</v>
      </c>
      <c r="I751" t="str">
        <f>VLOOKUP($D751,metadata!$B$2:$S$451,6,FALSE)</f>
        <v>a</v>
      </c>
      <c r="J751" t="str">
        <f>VLOOKUP($D751,metadata!$B$2:$S$451,7,FALSE)</f>
        <v>i</v>
      </c>
      <c r="K751">
        <f>VLOOKUP($D751,metadata!$B$2:$S$451,8,FALSE)</f>
        <v>8</v>
      </c>
      <c r="L751">
        <f>VLOOKUP($D751,metadata!$B$2:$S$451,9,FALSE)</f>
        <v>7</v>
      </c>
      <c r="M751" t="str">
        <f>VLOOKUP($D751,metadata!$B$2:$S$451,10,FALSE)</f>
        <v/>
      </c>
      <c r="N751" t="str">
        <f>VLOOKUP($D751,metadata!$B$2:$S$451,11,FALSE)</f>
        <v>Orius sauteri</v>
      </c>
      <c r="O751" t="str">
        <f>VLOOKUP($D751,metadata!$B$2:$S$451,12,FALSE)</f>
        <v>heteroptera</v>
      </c>
      <c r="P751" t="str">
        <f>VLOOKUP($D751,metadata!$B$2:$S$451,13,FALSE)</f>
        <v>TU</v>
      </c>
      <c r="Q751">
        <f>VLOOKUP($D751,metadata!$B$2:$S$451,14,FALSE)</f>
        <v>36.080556000000001</v>
      </c>
      <c r="R751">
        <f>VLOOKUP($D751,metadata!$B$2:$S$451,15,FALSE)</f>
        <v>140.114722</v>
      </c>
      <c r="S751">
        <f>VLOOKUP($D751,metadata!$B$2:$S$451,16,FALSE)</f>
        <v>0.05</v>
      </c>
      <c r="T751" t="str">
        <f>VLOOKUP($D751,metadata!$B$2:$S$451,17,FALSE)</f>
        <v/>
      </c>
      <c r="U751" t="str">
        <f>VLOOKUP($D751,metadata!$B$2:$S$451,18,FALSE)</f>
        <v/>
      </c>
      <c r="V751">
        <f>VLOOKUP($D751,metadata!$B$2:$Z$451,19,FALSE)</f>
        <v>43.3</v>
      </c>
      <c r="W751" t="str">
        <f>VLOOKUP($D751,metadata!$B$2:$Z$451,20,FALSE)</f>
        <v>acc</v>
      </c>
      <c r="X751" t="str">
        <f>VLOOKUP($D751,metadata!$B$2:$Z$451,21,FALSE)</f>
        <v/>
      </c>
      <c r="Y751">
        <f>VLOOKUP($D751,metadata!$B$2:$Z$451,22,FALSE)</f>
        <v>17</v>
      </c>
      <c r="Z751" t="str">
        <f>VLOOKUP($D751,metadata!$B$2:$Z$451,23,FALSE)</f>
        <v/>
      </c>
      <c r="AA751" t="str">
        <f>VLOOKUP($D751,metadata!$B$2:$Z$451,24,FALSE)</f>
        <v/>
      </c>
      <c r="AB751" t="str">
        <f>VLOOKUP($D751,metadata!$B$2:$Z$451,25,FALSE)</f>
        <v/>
      </c>
      <c r="AC751">
        <v>12.4699119008511</v>
      </c>
      <c r="AD751">
        <v>81.2154696132597</v>
      </c>
      <c r="AF751" t="str">
        <f t="shared" si="23"/>
        <v>NA</v>
      </c>
    </row>
    <row r="752" spans="3:32" x14ac:dyDescent="0.3">
      <c r="C752">
        <v>751</v>
      </c>
      <c r="D752" s="4" t="str">
        <f t="shared" si="22"/>
        <v>17-TU</v>
      </c>
      <c r="E752" t="str">
        <f>VLOOKUP($D752,metadata!$B$2:$S$451,2,FALSE)</f>
        <v>Ito, K; Nakata, T</v>
      </c>
      <c r="F752" t="str">
        <f>VLOOKUP($D752,metadata!$B$2:$S$451,3,FALSE)</f>
        <v>Geographical variation of photoperiodic response in the females of a predatory bug, Orius sauteri (Poppius) (Heteroptera : Anthocoridae) from northern Japan</v>
      </c>
      <c r="G752" t="str">
        <f>VLOOKUP($D752,metadata!$B$2:$S$451,4,FALSE)</f>
        <v>10.1303/aez.2000.101</v>
      </c>
      <c r="H752" t="str">
        <f>VLOOKUP($D752,metadata!$B$2:$S$451,5,FALSE)</f>
        <v>y</v>
      </c>
      <c r="I752" t="str">
        <f>VLOOKUP($D752,metadata!$B$2:$S$451,6,FALSE)</f>
        <v>a</v>
      </c>
      <c r="J752" t="str">
        <f>VLOOKUP($D752,metadata!$B$2:$S$451,7,FALSE)</f>
        <v>i</v>
      </c>
      <c r="K752">
        <f>VLOOKUP($D752,metadata!$B$2:$S$451,8,FALSE)</f>
        <v>8</v>
      </c>
      <c r="L752">
        <f>VLOOKUP($D752,metadata!$B$2:$S$451,9,FALSE)</f>
        <v>7</v>
      </c>
      <c r="M752" t="str">
        <f>VLOOKUP($D752,metadata!$B$2:$S$451,10,FALSE)</f>
        <v/>
      </c>
      <c r="N752" t="str">
        <f>VLOOKUP($D752,metadata!$B$2:$S$451,11,FALSE)</f>
        <v>Orius sauteri</v>
      </c>
      <c r="O752" t="str">
        <f>VLOOKUP($D752,metadata!$B$2:$S$451,12,FALSE)</f>
        <v>heteroptera</v>
      </c>
      <c r="P752" t="str">
        <f>VLOOKUP($D752,metadata!$B$2:$S$451,13,FALSE)</f>
        <v>TU</v>
      </c>
      <c r="Q752">
        <f>VLOOKUP($D752,metadata!$B$2:$S$451,14,FALSE)</f>
        <v>36.080556000000001</v>
      </c>
      <c r="R752">
        <f>VLOOKUP($D752,metadata!$B$2:$S$451,15,FALSE)</f>
        <v>140.114722</v>
      </c>
      <c r="S752">
        <f>VLOOKUP($D752,metadata!$B$2:$S$451,16,FALSE)</f>
        <v>0.05</v>
      </c>
      <c r="T752" t="str">
        <f>VLOOKUP($D752,metadata!$B$2:$S$451,17,FALSE)</f>
        <v/>
      </c>
      <c r="U752" t="str">
        <f>VLOOKUP($D752,metadata!$B$2:$S$451,18,FALSE)</f>
        <v/>
      </c>
      <c r="V752">
        <f>VLOOKUP($D752,metadata!$B$2:$Z$451,19,FALSE)</f>
        <v>43.3</v>
      </c>
      <c r="W752" t="str">
        <f>VLOOKUP($D752,metadata!$B$2:$Z$451,20,FALSE)</f>
        <v>acc</v>
      </c>
      <c r="X752" t="str">
        <f>VLOOKUP($D752,metadata!$B$2:$Z$451,21,FALSE)</f>
        <v/>
      </c>
      <c r="Y752">
        <f>VLOOKUP($D752,metadata!$B$2:$Z$451,22,FALSE)</f>
        <v>17</v>
      </c>
      <c r="Z752" t="str">
        <f>VLOOKUP($D752,metadata!$B$2:$Z$451,23,FALSE)</f>
        <v/>
      </c>
      <c r="AA752" t="str">
        <f>VLOOKUP($D752,metadata!$B$2:$Z$451,24,FALSE)</f>
        <v/>
      </c>
      <c r="AB752" t="str">
        <f>VLOOKUP($D752,metadata!$B$2:$Z$451,25,FALSE)</f>
        <v/>
      </c>
      <c r="AC752">
        <v>12.974316858294699</v>
      </c>
      <c r="AD752">
        <v>48.066298342541401</v>
      </c>
      <c r="AF752" t="str">
        <f t="shared" si="23"/>
        <v>NA</v>
      </c>
    </row>
    <row r="753" spans="3:32" x14ac:dyDescent="0.3">
      <c r="C753">
        <v>752</v>
      </c>
      <c r="D753" s="4" t="str">
        <f t="shared" si="22"/>
        <v>17-TU</v>
      </c>
      <c r="E753" t="str">
        <f>VLOOKUP($D753,metadata!$B$2:$S$451,2,FALSE)</f>
        <v>Ito, K; Nakata, T</v>
      </c>
      <c r="F753" t="str">
        <f>VLOOKUP($D753,metadata!$B$2:$S$451,3,FALSE)</f>
        <v>Geographical variation of photoperiodic response in the females of a predatory bug, Orius sauteri (Poppius) (Heteroptera : Anthocoridae) from northern Japan</v>
      </c>
      <c r="G753" t="str">
        <f>VLOOKUP($D753,metadata!$B$2:$S$451,4,FALSE)</f>
        <v>10.1303/aez.2000.101</v>
      </c>
      <c r="H753" t="str">
        <f>VLOOKUP($D753,metadata!$B$2:$S$451,5,FALSE)</f>
        <v>y</v>
      </c>
      <c r="I753" t="str">
        <f>VLOOKUP($D753,metadata!$B$2:$S$451,6,FALSE)</f>
        <v>a</v>
      </c>
      <c r="J753" t="str">
        <f>VLOOKUP($D753,metadata!$B$2:$S$451,7,FALSE)</f>
        <v>i</v>
      </c>
      <c r="K753">
        <f>VLOOKUP($D753,metadata!$B$2:$S$451,8,FALSE)</f>
        <v>8</v>
      </c>
      <c r="L753">
        <f>VLOOKUP($D753,metadata!$B$2:$S$451,9,FALSE)</f>
        <v>7</v>
      </c>
      <c r="M753" t="str">
        <f>VLOOKUP($D753,metadata!$B$2:$S$451,10,FALSE)</f>
        <v/>
      </c>
      <c r="N753" t="str">
        <f>VLOOKUP($D753,metadata!$B$2:$S$451,11,FALSE)</f>
        <v>Orius sauteri</v>
      </c>
      <c r="O753" t="str">
        <f>VLOOKUP($D753,metadata!$B$2:$S$451,12,FALSE)</f>
        <v>heteroptera</v>
      </c>
      <c r="P753" t="str">
        <f>VLOOKUP($D753,metadata!$B$2:$S$451,13,FALSE)</f>
        <v>TU</v>
      </c>
      <c r="Q753">
        <f>VLOOKUP($D753,metadata!$B$2:$S$451,14,FALSE)</f>
        <v>36.080556000000001</v>
      </c>
      <c r="R753">
        <f>VLOOKUP($D753,metadata!$B$2:$S$451,15,FALSE)</f>
        <v>140.114722</v>
      </c>
      <c r="S753">
        <f>VLOOKUP($D753,metadata!$B$2:$S$451,16,FALSE)</f>
        <v>0.05</v>
      </c>
      <c r="T753" t="str">
        <f>VLOOKUP($D753,metadata!$B$2:$S$451,17,FALSE)</f>
        <v/>
      </c>
      <c r="U753" t="str">
        <f>VLOOKUP($D753,metadata!$B$2:$S$451,18,FALSE)</f>
        <v/>
      </c>
      <c r="V753">
        <f>VLOOKUP($D753,metadata!$B$2:$Z$451,19,FALSE)</f>
        <v>43.3</v>
      </c>
      <c r="W753" t="str">
        <f>VLOOKUP($D753,metadata!$B$2:$Z$451,20,FALSE)</f>
        <v>acc</v>
      </c>
      <c r="X753" t="str">
        <f>VLOOKUP($D753,metadata!$B$2:$Z$451,21,FALSE)</f>
        <v/>
      </c>
      <c r="Y753">
        <f>VLOOKUP($D753,metadata!$B$2:$Z$451,22,FALSE)</f>
        <v>17</v>
      </c>
      <c r="Z753" t="str">
        <f>VLOOKUP($D753,metadata!$B$2:$Z$451,23,FALSE)</f>
        <v/>
      </c>
      <c r="AA753" t="str">
        <f>VLOOKUP($D753,metadata!$B$2:$Z$451,24,FALSE)</f>
        <v/>
      </c>
      <c r="AB753" t="str">
        <f>VLOOKUP($D753,metadata!$B$2:$Z$451,25,FALSE)</f>
        <v/>
      </c>
      <c r="AC753">
        <v>14.0174705091832</v>
      </c>
      <c r="AD753">
        <v>18.232044198895</v>
      </c>
      <c r="AF753" t="str">
        <f t="shared" si="23"/>
        <v>NA</v>
      </c>
    </row>
    <row r="754" spans="3:32" x14ac:dyDescent="0.3">
      <c r="C754">
        <v>753</v>
      </c>
      <c r="D754" s="4" t="str">
        <f t="shared" si="22"/>
        <v>17-TU</v>
      </c>
      <c r="E754" t="str">
        <f>VLOOKUP($D754,metadata!$B$2:$S$451,2,FALSE)</f>
        <v>Ito, K; Nakata, T</v>
      </c>
      <c r="F754" t="str">
        <f>VLOOKUP($D754,metadata!$B$2:$S$451,3,FALSE)</f>
        <v>Geographical variation of photoperiodic response in the females of a predatory bug, Orius sauteri (Poppius) (Heteroptera : Anthocoridae) from northern Japan</v>
      </c>
      <c r="G754" t="str">
        <f>VLOOKUP($D754,metadata!$B$2:$S$451,4,FALSE)</f>
        <v>10.1303/aez.2000.101</v>
      </c>
      <c r="H754" t="str">
        <f>VLOOKUP($D754,metadata!$B$2:$S$451,5,FALSE)</f>
        <v>y</v>
      </c>
      <c r="I754" t="str">
        <f>VLOOKUP($D754,metadata!$B$2:$S$451,6,FALSE)</f>
        <v>a</v>
      </c>
      <c r="J754" t="str">
        <f>VLOOKUP($D754,metadata!$B$2:$S$451,7,FALSE)</f>
        <v>i</v>
      </c>
      <c r="K754">
        <f>VLOOKUP($D754,metadata!$B$2:$S$451,8,FALSE)</f>
        <v>8</v>
      </c>
      <c r="L754">
        <f>VLOOKUP($D754,metadata!$B$2:$S$451,9,FALSE)</f>
        <v>7</v>
      </c>
      <c r="M754" t="str">
        <f>VLOOKUP($D754,metadata!$B$2:$S$451,10,FALSE)</f>
        <v/>
      </c>
      <c r="N754" t="str">
        <f>VLOOKUP($D754,metadata!$B$2:$S$451,11,FALSE)</f>
        <v>Orius sauteri</v>
      </c>
      <c r="O754" t="str">
        <f>VLOOKUP($D754,metadata!$B$2:$S$451,12,FALSE)</f>
        <v>heteroptera</v>
      </c>
      <c r="P754" t="str">
        <f>VLOOKUP($D754,metadata!$B$2:$S$451,13,FALSE)</f>
        <v>TU</v>
      </c>
      <c r="Q754">
        <f>VLOOKUP($D754,metadata!$B$2:$S$451,14,FALSE)</f>
        <v>36.080556000000001</v>
      </c>
      <c r="R754">
        <f>VLOOKUP($D754,metadata!$B$2:$S$451,15,FALSE)</f>
        <v>140.114722</v>
      </c>
      <c r="S754">
        <f>VLOOKUP($D754,metadata!$B$2:$S$451,16,FALSE)</f>
        <v>0.05</v>
      </c>
      <c r="T754" t="str">
        <f>VLOOKUP($D754,metadata!$B$2:$S$451,17,FALSE)</f>
        <v/>
      </c>
      <c r="U754" t="str">
        <f>VLOOKUP($D754,metadata!$B$2:$S$451,18,FALSE)</f>
        <v/>
      </c>
      <c r="V754">
        <f>VLOOKUP($D754,metadata!$B$2:$Z$451,19,FALSE)</f>
        <v>43.3</v>
      </c>
      <c r="W754" t="str">
        <f>VLOOKUP($D754,metadata!$B$2:$Z$451,20,FALSE)</f>
        <v>acc</v>
      </c>
      <c r="X754" t="str">
        <f>VLOOKUP($D754,metadata!$B$2:$Z$451,21,FALSE)</f>
        <v/>
      </c>
      <c r="Y754">
        <f>VLOOKUP($D754,metadata!$B$2:$Z$451,22,FALSE)</f>
        <v>17</v>
      </c>
      <c r="Z754" t="str">
        <f>VLOOKUP($D754,metadata!$B$2:$Z$451,23,FALSE)</f>
        <v/>
      </c>
      <c r="AA754" t="str">
        <f>VLOOKUP($D754,metadata!$B$2:$Z$451,24,FALSE)</f>
        <v/>
      </c>
      <c r="AB754" t="str">
        <f>VLOOKUP($D754,metadata!$B$2:$Z$451,25,FALSE)</f>
        <v/>
      </c>
      <c r="AC754">
        <v>15.0195609974615</v>
      </c>
      <c r="AD754">
        <v>14.3646408839779</v>
      </c>
      <c r="AF754" t="str">
        <f t="shared" si="23"/>
        <v>NA</v>
      </c>
    </row>
    <row r="755" spans="3:32" x14ac:dyDescent="0.3">
      <c r="C755">
        <v>754</v>
      </c>
      <c r="D755" s="4" t="str">
        <f t="shared" si="22"/>
        <v>17-TU</v>
      </c>
      <c r="E755" t="str">
        <f>VLOOKUP($D755,metadata!$B$2:$S$451,2,FALSE)</f>
        <v>Ito, K; Nakata, T</v>
      </c>
      <c r="F755" t="str">
        <f>VLOOKUP($D755,metadata!$B$2:$S$451,3,FALSE)</f>
        <v>Geographical variation of photoperiodic response in the females of a predatory bug, Orius sauteri (Poppius) (Heteroptera : Anthocoridae) from northern Japan</v>
      </c>
      <c r="G755" t="str">
        <f>VLOOKUP($D755,metadata!$B$2:$S$451,4,FALSE)</f>
        <v>10.1303/aez.2000.101</v>
      </c>
      <c r="H755" t="str">
        <f>VLOOKUP($D755,metadata!$B$2:$S$451,5,FALSE)</f>
        <v>y</v>
      </c>
      <c r="I755" t="str">
        <f>VLOOKUP($D755,metadata!$B$2:$S$451,6,FALSE)</f>
        <v>a</v>
      </c>
      <c r="J755" t="str">
        <f>VLOOKUP($D755,metadata!$B$2:$S$451,7,FALSE)</f>
        <v>i</v>
      </c>
      <c r="K755">
        <f>VLOOKUP($D755,metadata!$B$2:$S$451,8,FALSE)</f>
        <v>8</v>
      </c>
      <c r="L755">
        <f>VLOOKUP($D755,metadata!$B$2:$S$451,9,FALSE)</f>
        <v>7</v>
      </c>
      <c r="M755" t="str">
        <f>VLOOKUP($D755,metadata!$B$2:$S$451,10,FALSE)</f>
        <v/>
      </c>
      <c r="N755" t="str">
        <f>VLOOKUP($D755,metadata!$B$2:$S$451,11,FALSE)</f>
        <v>Orius sauteri</v>
      </c>
      <c r="O755" t="str">
        <f>VLOOKUP($D755,metadata!$B$2:$S$451,12,FALSE)</f>
        <v>heteroptera</v>
      </c>
      <c r="P755" t="str">
        <f>VLOOKUP($D755,metadata!$B$2:$S$451,13,FALSE)</f>
        <v>TU</v>
      </c>
      <c r="Q755">
        <f>VLOOKUP($D755,metadata!$B$2:$S$451,14,FALSE)</f>
        <v>36.080556000000001</v>
      </c>
      <c r="R755">
        <f>VLOOKUP($D755,metadata!$B$2:$S$451,15,FALSE)</f>
        <v>140.114722</v>
      </c>
      <c r="S755">
        <f>VLOOKUP($D755,metadata!$B$2:$S$451,16,FALSE)</f>
        <v>0.05</v>
      </c>
      <c r="T755" t="str">
        <f>VLOOKUP($D755,metadata!$B$2:$S$451,17,FALSE)</f>
        <v/>
      </c>
      <c r="U755" t="str">
        <f>VLOOKUP($D755,metadata!$B$2:$S$451,18,FALSE)</f>
        <v/>
      </c>
      <c r="V755">
        <f>VLOOKUP($D755,metadata!$B$2:$Z$451,19,FALSE)</f>
        <v>43.3</v>
      </c>
      <c r="W755" t="str">
        <f>VLOOKUP($D755,metadata!$B$2:$Z$451,20,FALSE)</f>
        <v>acc</v>
      </c>
      <c r="X755" t="str">
        <f>VLOOKUP($D755,metadata!$B$2:$Z$451,21,FALSE)</f>
        <v/>
      </c>
      <c r="Y755">
        <f>VLOOKUP($D755,metadata!$B$2:$Z$451,22,FALSE)</f>
        <v>17</v>
      </c>
      <c r="Z755" t="str">
        <f>VLOOKUP($D755,metadata!$B$2:$Z$451,23,FALSE)</f>
        <v/>
      </c>
      <c r="AA755" t="str">
        <f>VLOOKUP($D755,metadata!$B$2:$Z$451,24,FALSE)</f>
        <v/>
      </c>
      <c r="AB755" t="str">
        <f>VLOOKUP($D755,metadata!$B$2:$Z$451,25,FALSE)</f>
        <v/>
      </c>
      <c r="AC755">
        <v>15.993728535164999</v>
      </c>
      <c r="AD755">
        <v>12.154696132596699</v>
      </c>
      <c r="AF755" t="str">
        <f t="shared" si="23"/>
        <v>NA</v>
      </c>
    </row>
    <row r="756" spans="3:32" x14ac:dyDescent="0.3">
      <c r="C756">
        <v>755</v>
      </c>
      <c r="D756" s="4" t="str">
        <f t="shared" si="22"/>
        <v>19-Yamagata</v>
      </c>
      <c r="E756" t="str">
        <f>VLOOKUP($D756,metadata!$B$2:$S$451,2,FALSE)</f>
        <v>Kato, Y</v>
      </c>
      <c r="F756" t="str">
        <f>VLOOKUP($D756,metadata!$B$2:$S$451,3,FALSE)</f>
        <v>Geographic variation in photoperiodic response for the induction of pupal diapause in the Aristolochia-feeding butterfly Atrophaneura alcinous</v>
      </c>
      <c r="G756" t="str">
        <f>VLOOKUP($D756,metadata!$B$2:$S$451,4,FALSE)</f>
        <v>10.1303/aez.2005.347</v>
      </c>
      <c r="H756" t="str">
        <f>VLOOKUP($D756,metadata!$B$2:$S$451,5,FALSE)</f>
        <v>y</v>
      </c>
      <c r="I756" t="str">
        <f>VLOOKUP($D756,metadata!$B$2:$S$451,6,FALSE)</f>
        <v>a</v>
      </c>
      <c r="J756" t="str">
        <f>VLOOKUP($D756,metadata!$B$2:$S$451,7,FALSE)</f>
        <v>i</v>
      </c>
      <c r="K756">
        <f>VLOOKUP($D756,metadata!$B$2:$S$451,8,FALSE)</f>
        <v>7</v>
      </c>
      <c r="L756">
        <f>VLOOKUP($D756,metadata!$B$2:$S$451,9,FALSE)</f>
        <v>5</v>
      </c>
      <c r="M756" t="str">
        <f>VLOOKUP($D756,metadata!$B$2:$S$451,10,FALSE)</f>
        <v/>
      </c>
      <c r="N756" t="str">
        <f>VLOOKUP($D756,metadata!$B$2:$S$451,11,FALSE)</f>
        <v>Atrophaneura alcinous</v>
      </c>
      <c r="O756" t="str">
        <f>VLOOKUP($D756,metadata!$B$2:$S$451,12,FALSE)</f>
        <v>lepidoptera</v>
      </c>
      <c r="P756" t="str">
        <f>VLOOKUP($D756,metadata!$B$2:$S$451,13,FALSE)</f>
        <v>Yamagata</v>
      </c>
      <c r="Q756">
        <f>VLOOKUP($D756,metadata!$B$2:$S$451,14,FALSE)</f>
        <v>38.255555999999999</v>
      </c>
      <c r="R756">
        <f>VLOOKUP($D756,metadata!$B$2:$S$451,15,FALSE)</f>
        <v>140.33972199999999</v>
      </c>
      <c r="S756">
        <f>VLOOKUP($D756,metadata!$B$2:$S$451,16,FALSE)</f>
        <v>0.05</v>
      </c>
      <c r="T756">
        <f>VLOOKUP($D756,metadata!$B$2:$S$451,17,FALSE)</f>
        <v>150</v>
      </c>
      <c r="U756" t="str">
        <f>VLOOKUP($D756,metadata!$B$2:$S$451,18,FALSE)</f>
        <v/>
      </c>
      <c r="V756">
        <f>VLOOKUP($D756,metadata!$B$2:$Z$451,19,FALSE)</f>
        <v>25</v>
      </c>
      <c r="W756" t="str">
        <f>VLOOKUP($D756,metadata!$B$2:$Z$451,20,FALSE)</f>
        <v>global average</v>
      </c>
      <c r="X756" t="str">
        <f>VLOOKUP($D756,metadata!$B$2:$Z$451,21,FALSE)</f>
        <v/>
      </c>
      <c r="Y756">
        <f>VLOOKUP($D756,metadata!$B$2:$Z$451,22,FALSE)</f>
        <v>19</v>
      </c>
      <c r="Z756" t="str">
        <f>VLOOKUP($D756,metadata!$B$2:$Z$451,23,FALSE)</f>
        <v/>
      </c>
      <c r="AA756" t="str">
        <f>VLOOKUP($D756,metadata!$B$2:$Z$451,24,FALSE)</f>
        <v/>
      </c>
      <c r="AB756" t="str">
        <f>VLOOKUP($D756,metadata!$B$2:$Z$451,25,FALSE)</f>
        <v/>
      </c>
      <c r="AC756">
        <v>11.9998288001027</v>
      </c>
      <c r="AD756">
        <v>99.494960303023802</v>
      </c>
      <c r="AF756" t="str">
        <f t="shared" si="23"/>
        <v>NA</v>
      </c>
    </row>
    <row r="757" spans="3:32" x14ac:dyDescent="0.3">
      <c r="C757">
        <v>756</v>
      </c>
      <c r="D757" s="4" t="str">
        <f t="shared" si="22"/>
        <v>19-Yamagata</v>
      </c>
      <c r="E757" t="str">
        <f>VLOOKUP($D757,metadata!$B$2:$S$451,2,FALSE)</f>
        <v>Kato, Y</v>
      </c>
      <c r="F757" t="str">
        <f>VLOOKUP($D757,metadata!$B$2:$S$451,3,FALSE)</f>
        <v>Geographic variation in photoperiodic response for the induction of pupal diapause in the Aristolochia-feeding butterfly Atrophaneura alcinous</v>
      </c>
      <c r="G757" t="str">
        <f>VLOOKUP($D757,metadata!$B$2:$S$451,4,FALSE)</f>
        <v>10.1303/aez.2005.347</v>
      </c>
      <c r="H757" t="str">
        <f>VLOOKUP($D757,metadata!$B$2:$S$451,5,FALSE)</f>
        <v>y</v>
      </c>
      <c r="I757" t="str">
        <f>VLOOKUP($D757,metadata!$B$2:$S$451,6,FALSE)</f>
        <v>a</v>
      </c>
      <c r="J757" t="str">
        <f>VLOOKUP($D757,metadata!$B$2:$S$451,7,FALSE)</f>
        <v>i</v>
      </c>
      <c r="K757">
        <f>VLOOKUP($D757,metadata!$B$2:$S$451,8,FALSE)</f>
        <v>7</v>
      </c>
      <c r="L757">
        <f>VLOOKUP($D757,metadata!$B$2:$S$451,9,FALSE)</f>
        <v>5</v>
      </c>
      <c r="M757" t="str">
        <f>VLOOKUP($D757,metadata!$B$2:$S$451,10,FALSE)</f>
        <v/>
      </c>
      <c r="N757" t="str">
        <f>VLOOKUP($D757,metadata!$B$2:$S$451,11,FALSE)</f>
        <v>Atrophaneura alcinous</v>
      </c>
      <c r="O757" t="str">
        <f>VLOOKUP($D757,metadata!$B$2:$S$451,12,FALSE)</f>
        <v>lepidoptera</v>
      </c>
      <c r="P757" t="str">
        <f>VLOOKUP($D757,metadata!$B$2:$S$451,13,FALSE)</f>
        <v>Yamagata</v>
      </c>
      <c r="Q757">
        <f>VLOOKUP($D757,metadata!$B$2:$S$451,14,FALSE)</f>
        <v>38.255555999999999</v>
      </c>
      <c r="R757">
        <f>VLOOKUP($D757,metadata!$B$2:$S$451,15,FALSE)</f>
        <v>140.33972199999999</v>
      </c>
      <c r="S757">
        <f>VLOOKUP($D757,metadata!$B$2:$S$451,16,FALSE)</f>
        <v>0.05</v>
      </c>
      <c r="T757">
        <f>VLOOKUP($D757,metadata!$B$2:$S$451,17,FALSE)</f>
        <v>150</v>
      </c>
      <c r="U757" t="str">
        <f>VLOOKUP($D757,metadata!$B$2:$S$451,18,FALSE)</f>
        <v/>
      </c>
      <c r="V757">
        <f>VLOOKUP($D757,metadata!$B$2:$Z$451,19,FALSE)</f>
        <v>25</v>
      </c>
      <c r="W757" t="str">
        <f>VLOOKUP($D757,metadata!$B$2:$Z$451,20,FALSE)</f>
        <v>global average</v>
      </c>
      <c r="X757" t="str">
        <f>VLOOKUP($D757,metadata!$B$2:$Z$451,21,FALSE)</f>
        <v/>
      </c>
      <c r="Y757">
        <f>VLOOKUP($D757,metadata!$B$2:$Z$451,22,FALSE)</f>
        <v>19</v>
      </c>
      <c r="Z757" t="str">
        <f>VLOOKUP($D757,metadata!$B$2:$Z$451,23,FALSE)</f>
        <v/>
      </c>
      <c r="AA757" t="str">
        <f>VLOOKUP($D757,metadata!$B$2:$Z$451,24,FALSE)</f>
        <v/>
      </c>
      <c r="AB757" t="str">
        <f>VLOOKUP($D757,metadata!$B$2:$Z$451,25,FALSE)</f>
        <v/>
      </c>
      <c r="AC757">
        <v>13.033704979776999</v>
      </c>
      <c r="AD757">
        <v>99.364420381347799</v>
      </c>
      <c r="AF757" t="str">
        <f t="shared" si="23"/>
        <v>NA</v>
      </c>
    </row>
    <row r="758" spans="3:32" x14ac:dyDescent="0.3">
      <c r="C758">
        <v>757</v>
      </c>
      <c r="D758" s="4" t="str">
        <f t="shared" si="22"/>
        <v>19-Yamagata</v>
      </c>
      <c r="E758" t="str">
        <f>VLOOKUP($D758,metadata!$B$2:$S$451,2,FALSE)</f>
        <v>Kato, Y</v>
      </c>
      <c r="F758" t="str">
        <f>VLOOKUP($D758,metadata!$B$2:$S$451,3,FALSE)</f>
        <v>Geographic variation in photoperiodic response for the induction of pupal diapause in the Aristolochia-feeding butterfly Atrophaneura alcinous</v>
      </c>
      <c r="G758" t="str">
        <f>VLOOKUP($D758,metadata!$B$2:$S$451,4,FALSE)</f>
        <v>10.1303/aez.2005.347</v>
      </c>
      <c r="H758" t="str">
        <f>VLOOKUP($D758,metadata!$B$2:$S$451,5,FALSE)</f>
        <v>y</v>
      </c>
      <c r="I758" t="str">
        <f>VLOOKUP($D758,metadata!$B$2:$S$451,6,FALSE)</f>
        <v>a</v>
      </c>
      <c r="J758" t="str">
        <f>VLOOKUP($D758,metadata!$B$2:$S$451,7,FALSE)</f>
        <v>i</v>
      </c>
      <c r="K758">
        <f>VLOOKUP($D758,metadata!$B$2:$S$451,8,FALSE)</f>
        <v>7</v>
      </c>
      <c r="L758">
        <f>VLOOKUP($D758,metadata!$B$2:$S$451,9,FALSE)</f>
        <v>5</v>
      </c>
      <c r="M758" t="str">
        <f>VLOOKUP($D758,metadata!$B$2:$S$451,10,FALSE)</f>
        <v/>
      </c>
      <c r="N758" t="str">
        <f>VLOOKUP($D758,metadata!$B$2:$S$451,11,FALSE)</f>
        <v>Atrophaneura alcinous</v>
      </c>
      <c r="O758" t="str">
        <f>VLOOKUP($D758,metadata!$B$2:$S$451,12,FALSE)</f>
        <v>lepidoptera</v>
      </c>
      <c r="P758" t="str">
        <f>VLOOKUP($D758,metadata!$B$2:$S$451,13,FALSE)</f>
        <v>Yamagata</v>
      </c>
      <c r="Q758">
        <f>VLOOKUP($D758,metadata!$B$2:$S$451,14,FALSE)</f>
        <v>38.255555999999999</v>
      </c>
      <c r="R758">
        <f>VLOOKUP($D758,metadata!$B$2:$S$451,15,FALSE)</f>
        <v>140.33972199999999</v>
      </c>
      <c r="S758">
        <f>VLOOKUP($D758,metadata!$B$2:$S$451,16,FALSE)</f>
        <v>0.05</v>
      </c>
      <c r="T758">
        <f>VLOOKUP($D758,metadata!$B$2:$S$451,17,FALSE)</f>
        <v>150</v>
      </c>
      <c r="U758" t="str">
        <f>VLOOKUP($D758,metadata!$B$2:$S$451,18,FALSE)</f>
        <v/>
      </c>
      <c r="V758">
        <f>VLOOKUP($D758,metadata!$B$2:$Z$451,19,FALSE)</f>
        <v>25</v>
      </c>
      <c r="W758" t="str">
        <f>VLOOKUP($D758,metadata!$B$2:$Z$451,20,FALSE)</f>
        <v>global average</v>
      </c>
      <c r="X758" t="str">
        <f>VLOOKUP($D758,metadata!$B$2:$Z$451,21,FALSE)</f>
        <v/>
      </c>
      <c r="Y758">
        <f>VLOOKUP($D758,metadata!$B$2:$Z$451,22,FALSE)</f>
        <v>19</v>
      </c>
      <c r="Z758" t="str">
        <f>VLOOKUP($D758,metadata!$B$2:$Z$451,23,FALSE)</f>
        <v/>
      </c>
      <c r="AA758" t="str">
        <f>VLOOKUP($D758,metadata!$B$2:$Z$451,24,FALSE)</f>
        <v/>
      </c>
      <c r="AB758" t="str">
        <f>VLOOKUP($D758,metadata!$B$2:$Z$451,25,FALSE)</f>
        <v/>
      </c>
      <c r="AC758">
        <v>14.0168203899077</v>
      </c>
      <c r="AD758">
        <v>99.745340152795904</v>
      </c>
      <c r="AF758" t="str">
        <f t="shared" si="23"/>
        <v>NA</v>
      </c>
    </row>
    <row r="759" spans="3:32" x14ac:dyDescent="0.3">
      <c r="C759">
        <v>758</v>
      </c>
      <c r="D759" s="4" t="str">
        <f t="shared" si="22"/>
        <v>19-Yamagata</v>
      </c>
      <c r="E759" t="str">
        <f>VLOOKUP($D759,metadata!$B$2:$S$451,2,FALSE)</f>
        <v>Kato, Y</v>
      </c>
      <c r="F759" t="str">
        <f>VLOOKUP($D759,metadata!$B$2:$S$451,3,FALSE)</f>
        <v>Geographic variation in photoperiodic response for the induction of pupal diapause in the Aristolochia-feeding butterfly Atrophaneura alcinous</v>
      </c>
      <c r="G759" t="str">
        <f>VLOOKUP($D759,metadata!$B$2:$S$451,4,FALSE)</f>
        <v>10.1303/aez.2005.347</v>
      </c>
      <c r="H759" t="str">
        <f>VLOOKUP($D759,metadata!$B$2:$S$451,5,FALSE)</f>
        <v>y</v>
      </c>
      <c r="I759" t="str">
        <f>VLOOKUP($D759,metadata!$B$2:$S$451,6,FALSE)</f>
        <v>a</v>
      </c>
      <c r="J759" t="str">
        <f>VLOOKUP($D759,metadata!$B$2:$S$451,7,FALSE)</f>
        <v>i</v>
      </c>
      <c r="K759">
        <f>VLOOKUP($D759,metadata!$B$2:$S$451,8,FALSE)</f>
        <v>7</v>
      </c>
      <c r="L759">
        <f>VLOOKUP($D759,metadata!$B$2:$S$451,9,FALSE)</f>
        <v>5</v>
      </c>
      <c r="M759" t="str">
        <f>VLOOKUP($D759,metadata!$B$2:$S$451,10,FALSE)</f>
        <v/>
      </c>
      <c r="N759" t="str">
        <f>VLOOKUP($D759,metadata!$B$2:$S$451,11,FALSE)</f>
        <v>Atrophaneura alcinous</v>
      </c>
      <c r="O759" t="str">
        <f>VLOOKUP($D759,metadata!$B$2:$S$451,12,FALSE)</f>
        <v>lepidoptera</v>
      </c>
      <c r="P759" t="str">
        <f>VLOOKUP($D759,metadata!$B$2:$S$451,13,FALSE)</f>
        <v>Yamagata</v>
      </c>
      <c r="Q759">
        <f>VLOOKUP($D759,metadata!$B$2:$S$451,14,FALSE)</f>
        <v>38.255555999999999</v>
      </c>
      <c r="R759">
        <f>VLOOKUP($D759,metadata!$B$2:$S$451,15,FALSE)</f>
        <v>140.33972199999999</v>
      </c>
      <c r="S759">
        <f>VLOOKUP($D759,metadata!$B$2:$S$451,16,FALSE)</f>
        <v>0.05</v>
      </c>
      <c r="T759">
        <f>VLOOKUP($D759,metadata!$B$2:$S$451,17,FALSE)</f>
        <v>150</v>
      </c>
      <c r="U759" t="str">
        <f>VLOOKUP($D759,metadata!$B$2:$S$451,18,FALSE)</f>
        <v/>
      </c>
      <c r="V759">
        <f>VLOOKUP($D759,metadata!$B$2:$Z$451,19,FALSE)</f>
        <v>25</v>
      </c>
      <c r="W759" t="str">
        <f>VLOOKUP($D759,metadata!$B$2:$Z$451,20,FALSE)</f>
        <v>global average</v>
      </c>
      <c r="X759" t="str">
        <f>VLOOKUP($D759,metadata!$B$2:$Z$451,21,FALSE)</f>
        <v/>
      </c>
      <c r="Y759">
        <f>VLOOKUP($D759,metadata!$B$2:$Z$451,22,FALSE)</f>
        <v>19</v>
      </c>
      <c r="Z759" t="str">
        <f>VLOOKUP($D759,metadata!$B$2:$Z$451,23,FALSE)</f>
        <v/>
      </c>
      <c r="AA759" t="str">
        <f>VLOOKUP($D759,metadata!$B$2:$Z$451,24,FALSE)</f>
        <v/>
      </c>
      <c r="AB759" t="str">
        <f>VLOOKUP($D759,metadata!$B$2:$Z$451,25,FALSE)</f>
        <v/>
      </c>
      <c r="AC759">
        <v>14.9942006034796</v>
      </c>
      <c r="AD759">
        <v>66.288600226839804</v>
      </c>
      <c r="AF759" t="str">
        <f t="shared" si="23"/>
        <v>NA</v>
      </c>
    </row>
    <row r="760" spans="3:32" x14ac:dyDescent="0.3">
      <c r="C760">
        <v>759</v>
      </c>
      <c r="D760" s="4" t="str">
        <f t="shared" si="22"/>
        <v>19-Yamagata</v>
      </c>
      <c r="E760" t="str">
        <f>VLOOKUP($D760,metadata!$B$2:$S$451,2,FALSE)</f>
        <v>Kato, Y</v>
      </c>
      <c r="F760" t="str">
        <f>VLOOKUP($D760,metadata!$B$2:$S$451,3,FALSE)</f>
        <v>Geographic variation in photoperiodic response for the induction of pupal diapause in the Aristolochia-feeding butterfly Atrophaneura alcinous</v>
      </c>
      <c r="G760" t="str">
        <f>VLOOKUP($D760,metadata!$B$2:$S$451,4,FALSE)</f>
        <v>10.1303/aez.2005.347</v>
      </c>
      <c r="H760" t="str">
        <f>VLOOKUP($D760,metadata!$B$2:$S$451,5,FALSE)</f>
        <v>y</v>
      </c>
      <c r="I760" t="str">
        <f>VLOOKUP($D760,metadata!$B$2:$S$451,6,FALSE)</f>
        <v>a</v>
      </c>
      <c r="J760" t="str">
        <f>VLOOKUP($D760,metadata!$B$2:$S$451,7,FALSE)</f>
        <v>i</v>
      </c>
      <c r="K760">
        <f>VLOOKUP($D760,metadata!$B$2:$S$451,8,FALSE)</f>
        <v>7</v>
      </c>
      <c r="L760">
        <f>VLOOKUP($D760,metadata!$B$2:$S$451,9,FALSE)</f>
        <v>5</v>
      </c>
      <c r="M760" t="str">
        <f>VLOOKUP($D760,metadata!$B$2:$S$451,10,FALSE)</f>
        <v/>
      </c>
      <c r="N760" t="str">
        <f>VLOOKUP($D760,metadata!$B$2:$S$451,11,FALSE)</f>
        <v>Atrophaneura alcinous</v>
      </c>
      <c r="O760" t="str">
        <f>VLOOKUP($D760,metadata!$B$2:$S$451,12,FALSE)</f>
        <v>lepidoptera</v>
      </c>
      <c r="P760" t="str">
        <f>VLOOKUP($D760,metadata!$B$2:$S$451,13,FALSE)</f>
        <v>Yamagata</v>
      </c>
      <c r="Q760">
        <f>VLOOKUP($D760,metadata!$B$2:$S$451,14,FALSE)</f>
        <v>38.255555999999999</v>
      </c>
      <c r="R760">
        <f>VLOOKUP($D760,metadata!$B$2:$S$451,15,FALSE)</f>
        <v>140.33972199999999</v>
      </c>
      <c r="S760">
        <f>VLOOKUP($D760,metadata!$B$2:$S$451,16,FALSE)</f>
        <v>0.05</v>
      </c>
      <c r="T760">
        <f>VLOOKUP($D760,metadata!$B$2:$S$451,17,FALSE)</f>
        <v>150</v>
      </c>
      <c r="U760" t="str">
        <f>VLOOKUP($D760,metadata!$B$2:$S$451,18,FALSE)</f>
        <v/>
      </c>
      <c r="V760">
        <f>VLOOKUP($D760,metadata!$B$2:$Z$451,19,FALSE)</f>
        <v>25</v>
      </c>
      <c r="W760" t="str">
        <f>VLOOKUP($D760,metadata!$B$2:$Z$451,20,FALSE)</f>
        <v>global average</v>
      </c>
      <c r="X760" t="str">
        <f>VLOOKUP($D760,metadata!$B$2:$Z$451,21,FALSE)</f>
        <v/>
      </c>
      <c r="Y760">
        <f>VLOOKUP($D760,metadata!$B$2:$Z$451,22,FALSE)</f>
        <v>19</v>
      </c>
      <c r="Z760" t="str">
        <f>VLOOKUP($D760,metadata!$B$2:$Z$451,23,FALSE)</f>
        <v/>
      </c>
      <c r="AA760" t="str">
        <f>VLOOKUP($D760,metadata!$B$2:$Z$451,24,FALSE)</f>
        <v/>
      </c>
      <c r="AB760" t="str">
        <f>VLOOKUP($D760,metadata!$B$2:$Z$451,25,FALSE)</f>
        <v/>
      </c>
      <c r="AC760">
        <v>16.033983179610001</v>
      </c>
      <c r="AD760">
        <v>1.00579939652038</v>
      </c>
      <c r="AF760" t="str">
        <f t="shared" si="23"/>
        <v>NA</v>
      </c>
    </row>
    <row r="761" spans="3:32" x14ac:dyDescent="0.3">
      <c r="C761">
        <v>760</v>
      </c>
      <c r="D761" s="4" t="str">
        <f t="shared" si="22"/>
        <v>19- Fuchu</v>
      </c>
      <c r="E761" t="str">
        <f>VLOOKUP($D761,metadata!$B$2:$S$451,2,FALSE)</f>
        <v>Kato, Y</v>
      </c>
      <c r="F761" t="str">
        <f>VLOOKUP($D761,metadata!$B$2:$S$451,3,FALSE)</f>
        <v>Geographic variation in photoperiodic response for the induction of pupal diapause in the Aristolochia-feeding butterfly Atrophaneura alcinous</v>
      </c>
      <c r="G761" t="str">
        <f>VLOOKUP($D761,metadata!$B$2:$S$451,4,FALSE)</f>
        <v>10.1303/aez.2005.347</v>
      </c>
      <c r="H761" t="str">
        <f>VLOOKUP($D761,metadata!$B$2:$S$451,5,FALSE)</f>
        <v>y</v>
      </c>
      <c r="I761" t="str">
        <f>VLOOKUP($D761,metadata!$B$2:$S$451,6,FALSE)</f>
        <v>a</v>
      </c>
      <c r="J761" t="str">
        <f>VLOOKUP($D761,metadata!$B$2:$S$451,7,FALSE)</f>
        <v>i</v>
      </c>
      <c r="K761">
        <f>VLOOKUP($D761,metadata!$B$2:$S$451,8,FALSE)</f>
        <v>7</v>
      </c>
      <c r="L761">
        <f>VLOOKUP($D761,metadata!$B$2:$S$451,9,FALSE)</f>
        <v>5</v>
      </c>
      <c r="M761" t="str">
        <f>VLOOKUP($D761,metadata!$B$2:$S$451,10,FALSE)</f>
        <v/>
      </c>
      <c r="N761" t="str">
        <f>VLOOKUP($D761,metadata!$B$2:$S$451,11,FALSE)</f>
        <v>Atrophaneura alcinous</v>
      </c>
      <c r="O761" t="str">
        <f>VLOOKUP($D761,metadata!$B$2:$S$451,12,FALSE)</f>
        <v>lepidoptera</v>
      </c>
      <c r="P761" t="str">
        <f>VLOOKUP($D761,metadata!$B$2:$S$451,13,FALSE)</f>
        <v xml:space="preserve"> Fuchu</v>
      </c>
      <c r="Q761">
        <f>VLOOKUP($D761,metadata!$B$2:$S$451,14,FALSE)</f>
        <v>35.668968999999997</v>
      </c>
      <c r="R761">
        <f>VLOOKUP($D761,metadata!$B$2:$S$451,15,FALSE)</f>
        <v>139.47766899999999</v>
      </c>
      <c r="S761">
        <f>VLOOKUP($D761,metadata!$B$2:$S$451,16,FALSE)</f>
        <v>0.05</v>
      </c>
      <c r="T761">
        <f>VLOOKUP($D761,metadata!$B$2:$S$451,17,FALSE)</f>
        <v>50</v>
      </c>
      <c r="U761" t="str">
        <f>VLOOKUP($D761,metadata!$B$2:$S$451,18,FALSE)</f>
        <v/>
      </c>
      <c r="V761">
        <f>VLOOKUP($D761,metadata!$B$2:$Z$451,19,FALSE)</f>
        <v>25</v>
      </c>
      <c r="W761" t="str">
        <f>VLOOKUP($D761,metadata!$B$2:$Z$451,20,FALSE)</f>
        <v>global average</v>
      </c>
      <c r="X761" t="str">
        <f>VLOOKUP($D761,metadata!$B$2:$Z$451,21,FALSE)</f>
        <v/>
      </c>
      <c r="Y761">
        <f>VLOOKUP($D761,metadata!$B$2:$Z$451,22,FALSE)</f>
        <v>19</v>
      </c>
      <c r="Z761" t="str">
        <f>VLOOKUP($D761,metadata!$B$2:$Z$451,23,FALSE)</f>
        <v/>
      </c>
      <c r="AA761" t="str">
        <f>VLOOKUP($D761,metadata!$B$2:$Z$451,24,FALSE)</f>
        <v/>
      </c>
      <c r="AB761" t="str">
        <f>VLOOKUP($D761,metadata!$B$2:$Z$451,25,FALSE)</f>
        <v/>
      </c>
      <c r="AC761">
        <v>12.0337567351178</v>
      </c>
      <c r="AD761">
        <v>100.00216389327601</v>
      </c>
      <c r="AF761" t="str">
        <f t="shared" si="23"/>
        <v>NA</v>
      </c>
    </row>
    <row r="762" spans="3:32" x14ac:dyDescent="0.3">
      <c r="C762">
        <v>761</v>
      </c>
      <c r="D762" s="4" t="str">
        <f t="shared" si="22"/>
        <v>19- Fuchu</v>
      </c>
      <c r="E762" t="str">
        <f>VLOOKUP($D762,metadata!$B$2:$S$451,2,FALSE)</f>
        <v>Kato, Y</v>
      </c>
      <c r="F762" t="str">
        <f>VLOOKUP($D762,metadata!$B$2:$S$451,3,FALSE)</f>
        <v>Geographic variation in photoperiodic response for the induction of pupal diapause in the Aristolochia-feeding butterfly Atrophaneura alcinous</v>
      </c>
      <c r="G762" t="str">
        <f>VLOOKUP($D762,metadata!$B$2:$S$451,4,FALSE)</f>
        <v>10.1303/aez.2005.347</v>
      </c>
      <c r="H762" t="str">
        <f>VLOOKUP($D762,metadata!$B$2:$S$451,5,FALSE)</f>
        <v>y</v>
      </c>
      <c r="I762" t="str">
        <f>VLOOKUP($D762,metadata!$B$2:$S$451,6,FALSE)</f>
        <v>a</v>
      </c>
      <c r="J762" t="str">
        <f>VLOOKUP($D762,metadata!$B$2:$S$451,7,FALSE)</f>
        <v>i</v>
      </c>
      <c r="K762">
        <f>VLOOKUP($D762,metadata!$B$2:$S$451,8,FALSE)</f>
        <v>7</v>
      </c>
      <c r="L762">
        <f>VLOOKUP($D762,metadata!$B$2:$S$451,9,FALSE)</f>
        <v>5</v>
      </c>
      <c r="M762" t="str">
        <f>VLOOKUP($D762,metadata!$B$2:$S$451,10,FALSE)</f>
        <v/>
      </c>
      <c r="N762" t="str">
        <f>VLOOKUP($D762,metadata!$B$2:$S$451,11,FALSE)</f>
        <v>Atrophaneura alcinous</v>
      </c>
      <c r="O762" t="str">
        <f>VLOOKUP($D762,metadata!$B$2:$S$451,12,FALSE)</f>
        <v>lepidoptera</v>
      </c>
      <c r="P762" t="str">
        <f>VLOOKUP($D762,metadata!$B$2:$S$451,13,FALSE)</f>
        <v xml:space="preserve"> Fuchu</v>
      </c>
      <c r="Q762">
        <f>VLOOKUP($D762,metadata!$B$2:$S$451,14,FALSE)</f>
        <v>35.668968999999997</v>
      </c>
      <c r="R762">
        <f>VLOOKUP($D762,metadata!$B$2:$S$451,15,FALSE)</f>
        <v>139.47766899999999</v>
      </c>
      <c r="S762">
        <f>VLOOKUP($D762,metadata!$B$2:$S$451,16,FALSE)</f>
        <v>0.05</v>
      </c>
      <c r="T762">
        <f>VLOOKUP($D762,metadata!$B$2:$S$451,17,FALSE)</f>
        <v>50</v>
      </c>
      <c r="U762" t="str">
        <f>VLOOKUP($D762,metadata!$B$2:$S$451,18,FALSE)</f>
        <v/>
      </c>
      <c r="V762">
        <f>VLOOKUP($D762,metadata!$B$2:$Z$451,19,FALSE)</f>
        <v>25</v>
      </c>
      <c r="W762" t="str">
        <f>VLOOKUP($D762,metadata!$B$2:$Z$451,20,FALSE)</f>
        <v>global average</v>
      </c>
      <c r="X762" t="str">
        <f>VLOOKUP($D762,metadata!$B$2:$Z$451,21,FALSE)</f>
        <v/>
      </c>
      <c r="Y762">
        <f>VLOOKUP($D762,metadata!$B$2:$Z$451,22,FALSE)</f>
        <v>19</v>
      </c>
      <c r="Z762" t="str">
        <f>VLOOKUP($D762,metadata!$B$2:$Z$451,23,FALSE)</f>
        <v/>
      </c>
      <c r="AA762" t="str">
        <f>VLOOKUP($D762,metadata!$B$2:$Z$451,24,FALSE)</f>
        <v/>
      </c>
      <c r="AB762" t="str">
        <f>VLOOKUP($D762,metadata!$B$2:$Z$451,25,FALSE)</f>
        <v/>
      </c>
      <c r="AC762">
        <v>13.046112565728199</v>
      </c>
      <c r="AD762">
        <v>99.106312076688297</v>
      </c>
      <c r="AF762" t="str">
        <f t="shared" si="23"/>
        <v>NA</v>
      </c>
    </row>
    <row r="763" spans="3:32" x14ac:dyDescent="0.3">
      <c r="C763">
        <v>762</v>
      </c>
      <c r="D763" s="4" t="str">
        <f t="shared" si="22"/>
        <v>19- Fuchu</v>
      </c>
      <c r="E763" t="str">
        <f>VLOOKUP($D763,metadata!$B$2:$S$451,2,FALSE)</f>
        <v>Kato, Y</v>
      </c>
      <c r="F763" t="str">
        <f>VLOOKUP($D763,metadata!$B$2:$S$451,3,FALSE)</f>
        <v>Geographic variation in photoperiodic response for the induction of pupal diapause in the Aristolochia-feeding butterfly Atrophaneura alcinous</v>
      </c>
      <c r="G763" t="str">
        <f>VLOOKUP($D763,metadata!$B$2:$S$451,4,FALSE)</f>
        <v>10.1303/aez.2005.347</v>
      </c>
      <c r="H763" t="str">
        <f>VLOOKUP($D763,metadata!$B$2:$S$451,5,FALSE)</f>
        <v>y</v>
      </c>
      <c r="I763" t="str">
        <f>VLOOKUP($D763,metadata!$B$2:$S$451,6,FALSE)</f>
        <v>a</v>
      </c>
      <c r="J763" t="str">
        <f>VLOOKUP($D763,metadata!$B$2:$S$451,7,FALSE)</f>
        <v>i</v>
      </c>
      <c r="K763">
        <f>VLOOKUP($D763,metadata!$B$2:$S$451,8,FALSE)</f>
        <v>7</v>
      </c>
      <c r="L763">
        <f>VLOOKUP($D763,metadata!$B$2:$S$451,9,FALSE)</f>
        <v>5</v>
      </c>
      <c r="M763" t="str">
        <f>VLOOKUP($D763,metadata!$B$2:$S$451,10,FALSE)</f>
        <v/>
      </c>
      <c r="N763" t="str">
        <f>VLOOKUP($D763,metadata!$B$2:$S$451,11,FALSE)</f>
        <v>Atrophaneura alcinous</v>
      </c>
      <c r="O763" t="str">
        <f>VLOOKUP($D763,metadata!$B$2:$S$451,12,FALSE)</f>
        <v>lepidoptera</v>
      </c>
      <c r="P763" t="str">
        <f>VLOOKUP($D763,metadata!$B$2:$S$451,13,FALSE)</f>
        <v xml:space="preserve"> Fuchu</v>
      </c>
      <c r="Q763">
        <f>VLOOKUP($D763,metadata!$B$2:$S$451,14,FALSE)</f>
        <v>35.668968999999997</v>
      </c>
      <c r="R763">
        <f>VLOOKUP($D763,metadata!$B$2:$S$451,15,FALSE)</f>
        <v>139.47766899999999</v>
      </c>
      <c r="S763">
        <f>VLOOKUP($D763,metadata!$B$2:$S$451,16,FALSE)</f>
        <v>0.05</v>
      </c>
      <c r="T763">
        <f>VLOOKUP($D763,metadata!$B$2:$S$451,17,FALSE)</f>
        <v>50</v>
      </c>
      <c r="U763" t="str">
        <f>VLOOKUP($D763,metadata!$B$2:$S$451,18,FALSE)</f>
        <v/>
      </c>
      <c r="V763">
        <f>VLOOKUP($D763,metadata!$B$2:$Z$451,19,FALSE)</f>
        <v>25</v>
      </c>
      <c r="W763" t="str">
        <f>VLOOKUP($D763,metadata!$B$2:$Z$451,20,FALSE)</f>
        <v>global average</v>
      </c>
      <c r="X763" t="str">
        <f>VLOOKUP($D763,metadata!$B$2:$Z$451,21,FALSE)</f>
        <v/>
      </c>
      <c r="Y763">
        <f>VLOOKUP($D763,metadata!$B$2:$Z$451,22,FALSE)</f>
        <v>19</v>
      </c>
      <c r="Z763" t="str">
        <f>VLOOKUP($D763,metadata!$B$2:$Z$451,23,FALSE)</f>
        <v/>
      </c>
      <c r="AA763" t="str">
        <f>VLOOKUP($D763,metadata!$B$2:$Z$451,24,FALSE)</f>
        <v/>
      </c>
      <c r="AB763" t="str">
        <f>VLOOKUP($D763,metadata!$B$2:$Z$451,25,FALSE)</f>
        <v/>
      </c>
      <c r="AC763">
        <v>14.0083526280483</v>
      </c>
      <c r="AD763">
        <v>99.742496700062702</v>
      </c>
      <c r="AF763" t="str">
        <f t="shared" si="23"/>
        <v>NA</v>
      </c>
    </row>
    <row r="764" spans="3:32" x14ac:dyDescent="0.3">
      <c r="C764">
        <v>763</v>
      </c>
      <c r="D764" s="4" t="str">
        <f t="shared" si="22"/>
        <v>19- Fuchu</v>
      </c>
      <c r="E764" t="str">
        <f>VLOOKUP($D764,metadata!$B$2:$S$451,2,FALSE)</f>
        <v>Kato, Y</v>
      </c>
      <c r="F764" t="str">
        <f>VLOOKUP($D764,metadata!$B$2:$S$451,3,FALSE)</f>
        <v>Geographic variation in photoperiodic response for the induction of pupal diapause in the Aristolochia-feeding butterfly Atrophaneura alcinous</v>
      </c>
      <c r="G764" t="str">
        <f>VLOOKUP($D764,metadata!$B$2:$S$451,4,FALSE)</f>
        <v>10.1303/aez.2005.347</v>
      </c>
      <c r="H764" t="str">
        <f>VLOOKUP($D764,metadata!$B$2:$S$451,5,FALSE)</f>
        <v>y</v>
      </c>
      <c r="I764" t="str">
        <f>VLOOKUP($D764,metadata!$B$2:$S$451,6,FALSE)</f>
        <v>a</v>
      </c>
      <c r="J764" t="str">
        <f>VLOOKUP($D764,metadata!$B$2:$S$451,7,FALSE)</f>
        <v>i</v>
      </c>
      <c r="K764">
        <f>VLOOKUP($D764,metadata!$B$2:$S$451,8,FALSE)</f>
        <v>7</v>
      </c>
      <c r="L764">
        <f>VLOOKUP($D764,metadata!$B$2:$S$451,9,FALSE)</f>
        <v>5</v>
      </c>
      <c r="M764" t="str">
        <f>VLOOKUP($D764,metadata!$B$2:$S$451,10,FALSE)</f>
        <v/>
      </c>
      <c r="N764" t="str">
        <f>VLOOKUP($D764,metadata!$B$2:$S$451,11,FALSE)</f>
        <v>Atrophaneura alcinous</v>
      </c>
      <c r="O764" t="str">
        <f>VLOOKUP($D764,metadata!$B$2:$S$451,12,FALSE)</f>
        <v>lepidoptera</v>
      </c>
      <c r="P764" t="str">
        <f>VLOOKUP($D764,metadata!$B$2:$S$451,13,FALSE)</f>
        <v xml:space="preserve"> Fuchu</v>
      </c>
      <c r="Q764">
        <f>VLOOKUP($D764,metadata!$B$2:$S$451,14,FALSE)</f>
        <v>35.668968999999997</v>
      </c>
      <c r="R764">
        <f>VLOOKUP($D764,metadata!$B$2:$S$451,15,FALSE)</f>
        <v>139.47766899999999</v>
      </c>
      <c r="S764">
        <f>VLOOKUP($D764,metadata!$B$2:$S$451,16,FALSE)</f>
        <v>0.05</v>
      </c>
      <c r="T764">
        <f>VLOOKUP($D764,metadata!$B$2:$S$451,17,FALSE)</f>
        <v>50</v>
      </c>
      <c r="U764" t="str">
        <f>VLOOKUP($D764,metadata!$B$2:$S$451,18,FALSE)</f>
        <v/>
      </c>
      <c r="V764">
        <f>VLOOKUP($D764,metadata!$B$2:$Z$451,19,FALSE)</f>
        <v>25</v>
      </c>
      <c r="W764" t="str">
        <f>VLOOKUP($D764,metadata!$B$2:$Z$451,20,FALSE)</f>
        <v>global average</v>
      </c>
      <c r="X764" t="str">
        <f>VLOOKUP($D764,metadata!$B$2:$Z$451,21,FALSE)</f>
        <v/>
      </c>
      <c r="Y764">
        <f>VLOOKUP($D764,metadata!$B$2:$Z$451,22,FALSE)</f>
        <v>19</v>
      </c>
      <c r="Z764" t="str">
        <f>VLOOKUP($D764,metadata!$B$2:$Z$451,23,FALSE)</f>
        <v/>
      </c>
      <c r="AA764" t="str">
        <f>VLOOKUP($D764,metadata!$B$2:$Z$451,24,FALSE)</f>
        <v/>
      </c>
      <c r="AB764" t="str">
        <f>VLOOKUP($D764,metadata!$B$2:$Z$451,25,FALSE)</f>
        <v/>
      </c>
      <c r="AC764">
        <v>14.9702464674442</v>
      </c>
      <c r="AD764">
        <v>-0.64700408975832602</v>
      </c>
      <c r="AF764" t="str">
        <f t="shared" si="23"/>
        <v>NA</v>
      </c>
    </row>
    <row r="765" spans="3:32" x14ac:dyDescent="0.3">
      <c r="C765">
        <v>764</v>
      </c>
      <c r="D765" s="4" t="str">
        <f t="shared" si="22"/>
        <v>19- Fuchu</v>
      </c>
      <c r="E765" t="str">
        <f>VLOOKUP($D765,metadata!$B$2:$S$451,2,FALSE)</f>
        <v>Kato, Y</v>
      </c>
      <c r="F765" t="str">
        <f>VLOOKUP($D765,metadata!$B$2:$S$451,3,FALSE)</f>
        <v>Geographic variation in photoperiodic response for the induction of pupal diapause in the Aristolochia-feeding butterfly Atrophaneura alcinous</v>
      </c>
      <c r="G765" t="str">
        <f>VLOOKUP($D765,metadata!$B$2:$S$451,4,FALSE)</f>
        <v>10.1303/aez.2005.347</v>
      </c>
      <c r="H765" t="str">
        <f>VLOOKUP($D765,metadata!$B$2:$S$451,5,FALSE)</f>
        <v>y</v>
      </c>
      <c r="I765" t="str">
        <f>VLOOKUP($D765,metadata!$B$2:$S$451,6,FALSE)</f>
        <v>a</v>
      </c>
      <c r="J765" t="str">
        <f>VLOOKUP($D765,metadata!$B$2:$S$451,7,FALSE)</f>
        <v>i</v>
      </c>
      <c r="K765">
        <f>VLOOKUP($D765,metadata!$B$2:$S$451,8,FALSE)</f>
        <v>7</v>
      </c>
      <c r="L765">
        <f>VLOOKUP($D765,metadata!$B$2:$S$451,9,FALSE)</f>
        <v>5</v>
      </c>
      <c r="M765" t="str">
        <f>VLOOKUP($D765,metadata!$B$2:$S$451,10,FALSE)</f>
        <v/>
      </c>
      <c r="N765" t="str">
        <f>VLOOKUP($D765,metadata!$B$2:$S$451,11,FALSE)</f>
        <v>Atrophaneura alcinous</v>
      </c>
      <c r="O765" t="str">
        <f>VLOOKUP($D765,metadata!$B$2:$S$451,12,FALSE)</f>
        <v>lepidoptera</v>
      </c>
      <c r="P765" t="str">
        <f>VLOOKUP($D765,metadata!$B$2:$S$451,13,FALSE)</f>
        <v xml:space="preserve"> Fuchu</v>
      </c>
      <c r="Q765">
        <f>VLOOKUP($D765,metadata!$B$2:$S$451,14,FALSE)</f>
        <v>35.668968999999997</v>
      </c>
      <c r="R765">
        <f>VLOOKUP($D765,metadata!$B$2:$S$451,15,FALSE)</f>
        <v>139.47766899999999</v>
      </c>
      <c r="S765">
        <f>VLOOKUP($D765,metadata!$B$2:$S$451,16,FALSE)</f>
        <v>0.05</v>
      </c>
      <c r="T765">
        <f>VLOOKUP($D765,metadata!$B$2:$S$451,17,FALSE)</f>
        <v>50</v>
      </c>
      <c r="U765" t="str">
        <f>VLOOKUP($D765,metadata!$B$2:$S$451,18,FALSE)</f>
        <v/>
      </c>
      <c r="V765">
        <f>VLOOKUP($D765,metadata!$B$2:$Z$451,19,FALSE)</f>
        <v>25</v>
      </c>
      <c r="W765" t="str">
        <f>VLOOKUP($D765,metadata!$B$2:$Z$451,20,FALSE)</f>
        <v>global average</v>
      </c>
      <c r="X765" t="str">
        <f>VLOOKUP($D765,metadata!$B$2:$Z$451,21,FALSE)</f>
        <v/>
      </c>
      <c r="Y765">
        <f>VLOOKUP($D765,metadata!$B$2:$Z$451,22,FALSE)</f>
        <v>19</v>
      </c>
      <c r="Z765" t="str">
        <f>VLOOKUP($D765,metadata!$B$2:$Z$451,23,FALSE)</f>
        <v/>
      </c>
      <c r="AA765" t="str">
        <f>VLOOKUP($D765,metadata!$B$2:$Z$451,24,FALSE)</f>
        <v/>
      </c>
      <c r="AB765" t="str">
        <f>VLOOKUP($D765,metadata!$B$2:$Z$451,25,FALSE)</f>
        <v/>
      </c>
      <c r="AC765">
        <v>15.9829485209789</v>
      </c>
      <c r="AD765">
        <v>-0.51717049315129704</v>
      </c>
      <c r="AF765" t="str">
        <f t="shared" si="23"/>
        <v>NA</v>
      </c>
    </row>
    <row r="766" spans="3:32" x14ac:dyDescent="0.3">
      <c r="C766">
        <v>765</v>
      </c>
      <c r="D766" s="4" t="str">
        <f t="shared" si="22"/>
        <v>19- Yokosuka</v>
      </c>
      <c r="E766" t="str">
        <f>VLOOKUP($D766,metadata!$B$2:$S$451,2,FALSE)</f>
        <v>Kato, Y</v>
      </c>
      <c r="F766" t="str">
        <f>VLOOKUP($D766,metadata!$B$2:$S$451,3,FALSE)</f>
        <v>Geographic variation in photoperiodic response for the induction of pupal diapause in the Aristolochia-feeding butterfly Atrophaneura alcinous</v>
      </c>
      <c r="G766" t="str">
        <f>VLOOKUP($D766,metadata!$B$2:$S$451,4,FALSE)</f>
        <v>10.1303/aez.2005.347</v>
      </c>
      <c r="H766" t="str">
        <f>VLOOKUP($D766,metadata!$B$2:$S$451,5,FALSE)</f>
        <v>y</v>
      </c>
      <c r="I766" t="str">
        <f>VLOOKUP($D766,metadata!$B$2:$S$451,6,FALSE)</f>
        <v>a</v>
      </c>
      <c r="J766" t="str">
        <f>VLOOKUP($D766,metadata!$B$2:$S$451,7,FALSE)</f>
        <v>i</v>
      </c>
      <c r="K766">
        <f>VLOOKUP($D766,metadata!$B$2:$S$451,8,FALSE)</f>
        <v>7</v>
      </c>
      <c r="L766">
        <f>VLOOKUP($D766,metadata!$B$2:$S$451,9,FALSE)</f>
        <v>5</v>
      </c>
      <c r="M766" t="str">
        <f>VLOOKUP($D766,metadata!$B$2:$S$451,10,FALSE)</f>
        <v/>
      </c>
      <c r="N766" t="str">
        <f>VLOOKUP($D766,metadata!$B$2:$S$451,11,FALSE)</f>
        <v>Atrophaneura alcinous</v>
      </c>
      <c r="O766" t="str">
        <f>VLOOKUP($D766,metadata!$B$2:$S$451,12,FALSE)</f>
        <v>lepidoptera</v>
      </c>
      <c r="P766" t="str">
        <f>VLOOKUP($D766,metadata!$B$2:$S$451,13,FALSE)</f>
        <v xml:space="preserve"> Yokosuka</v>
      </c>
      <c r="Q766">
        <f>VLOOKUP($D766,metadata!$B$2:$S$451,14,FALSE)</f>
        <v>35.281388999999997</v>
      </c>
      <c r="R766">
        <f>VLOOKUP($D766,metadata!$B$2:$S$451,15,FALSE)</f>
        <v>139.671944</v>
      </c>
      <c r="S766">
        <f>VLOOKUP($D766,metadata!$B$2:$S$451,16,FALSE)</f>
        <v>0.05</v>
      </c>
      <c r="T766">
        <f>VLOOKUP($D766,metadata!$B$2:$S$451,17,FALSE)</f>
        <v>150</v>
      </c>
      <c r="U766" t="str">
        <f>VLOOKUP($D766,metadata!$B$2:$S$451,18,FALSE)</f>
        <v/>
      </c>
      <c r="V766">
        <f>VLOOKUP($D766,metadata!$B$2:$Z$451,19,FALSE)</f>
        <v>25</v>
      </c>
      <c r="W766" t="str">
        <f>VLOOKUP($D766,metadata!$B$2:$Z$451,20,FALSE)</f>
        <v>global average</v>
      </c>
      <c r="X766" t="str">
        <f>VLOOKUP($D766,metadata!$B$2:$Z$451,21,FALSE)</f>
        <v/>
      </c>
      <c r="Y766">
        <f>VLOOKUP($D766,metadata!$B$2:$Z$451,22,FALSE)</f>
        <v>19</v>
      </c>
      <c r="Z766" t="str">
        <f>VLOOKUP($D766,metadata!$B$2:$Z$451,23,FALSE)</f>
        <v/>
      </c>
      <c r="AA766" t="str">
        <f>VLOOKUP($D766,metadata!$B$2:$Z$451,24,FALSE)</f>
        <v/>
      </c>
      <c r="AB766" t="str">
        <f>VLOOKUP($D766,metadata!$B$2:$Z$451,25,FALSE)</f>
        <v/>
      </c>
      <c r="AC766">
        <v>11.983122362869199</v>
      </c>
      <c r="AD766">
        <v>99.997847240161803</v>
      </c>
      <c r="AF766" t="str">
        <f t="shared" si="23"/>
        <v>NA</v>
      </c>
    </row>
    <row r="767" spans="3:32" x14ac:dyDescent="0.3">
      <c r="C767">
        <v>766</v>
      </c>
      <c r="D767" s="4" t="str">
        <f t="shared" si="22"/>
        <v>19- Yokosuka</v>
      </c>
      <c r="E767" t="str">
        <f>VLOOKUP($D767,metadata!$B$2:$S$451,2,FALSE)</f>
        <v>Kato, Y</v>
      </c>
      <c r="F767" t="str">
        <f>VLOOKUP($D767,metadata!$B$2:$S$451,3,FALSE)</f>
        <v>Geographic variation in photoperiodic response for the induction of pupal diapause in the Aristolochia-feeding butterfly Atrophaneura alcinous</v>
      </c>
      <c r="G767" t="str">
        <f>VLOOKUP($D767,metadata!$B$2:$S$451,4,FALSE)</f>
        <v>10.1303/aez.2005.347</v>
      </c>
      <c r="H767" t="str">
        <f>VLOOKUP($D767,metadata!$B$2:$S$451,5,FALSE)</f>
        <v>y</v>
      </c>
      <c r="I767" t="str">
        <f>VLOOKUP($D767,metadata!$B$2:$S$451,6,FALSE)</f>
        <v>a</v>
      </c>
      <c r="J767" t="str">
        <f>VLOOKUP($D767,metadata!$B$2:$S$451,7,FALSE)</f>
        <v>i</v>
      </c>
      <c r="K767">
        <f>VLOOKUP($D767,metadata!$B$2:$S$451,8,FALSE)</f>
        <v>7</v>
      </c>
      <c r="L767">
        <f>VLOOKUP($D767,metadata!$B$2:$S$451,9,FALSE)</f>
        <v>5</v>
      </c>
      <c r="M767" t="str">
        <f>VLOOKUP($D767,metadata!$B$2:$S$451,10,FALSE)</f>
        <v/>
      </c>
      <c r="N767" t="str">
        <f>VLOOKUP($D767,metadata!$B$2:$S$451,11,FALSE)</f>
        <v>Atrophaneura alcinous</v>
      </c>
      <c r="O767" t="str">
        <f>VLOOKUP($D767,metadata!$B$2:$S$451,12,FALSE)</f>
        <v>lepidoptera</v>
      </c>
      <c r="P767" t="str">
        <f>VLOOKUP($D767,metadata!$B$2:$S$451,13,FALSE)</f>
        <v xml:space="preserve"> Yokosuka</v>
      </c>
      <c r="Q767">
        <f>VLOOKUP($D767,metadata!$B$2:$S$451,14,FALSE)</f>
        <v>35.281388999999997</v>
      </c>
      <c r="R767">
        <f>VLOOKUP($D767,metadata!$B$2:$S$451,15,FALSE)</f>
        <v>139.671944</v>
      </c>
      <c r="S767">
        <f>VLOOKUP($D767,metadata!$B$2:$S$451,16,FALSE)</f>
        <v>0.05</v>
      </c>
      <c r="T767">
        <f>VLOOKUP($D767,metadata!$B$2:$S$451,17,FALSE)</f>
        <v>150</v>
      </c>
      <c r="U767" t="str">
        <f>VLOOKUP($D767,metadata!$B$2:$S$451,18,FALSE)</f>
        <v/>
      </c>
      <c r="V767">
        <f>VLOOKUP($D767,metadata!$B$2:$Z$451,19,FALSE)</f>
        <v>25</v>
      </c>
      <c r="W767" t="str">
        <f>VLOOKUP($D767,metadata!$B$2:$Z$451,20,FALSE)</f>
        <v>global average</v>
      </c>
      <c r="X767" t="str">
        <f>VLOOKUP($D767,metadata!$B$2:$Z$451,21,FALSE)</f>
        <v/>
      </c>
      <c r="Y767">
        <f>VLOOKUP($D767,metadata!$B$2:$Z$451,22,FALSE)</f>
        <v>19</v>
      </c>
      <c r="Z767" t="str">
        <f>VLOOKUP($D767,metadata!$B$2:$Z$451,23,FALSE)</f>
        <v/>
      </c>
      <c r="AA767" t="str">
        <f>VLOOKUP($D767,metadata!$B$2:$Z$451,24,FALSE)</f>
        <v/>
      </c>
      <c r="AB767" t="str">
        <f>VLOOKUP($D767,metadata!$B$2:$Z$451,25,FALSE)</f>
        <v/>
      </c>
      <c r="AC767">
        <v>13.0126582278481</v>
      </c>
      <c r="AD767">
        <v>99.618961508654095</v>
      </c>
      <c r="AF767" t="str">
        <f t="shared" si="23"/>
        <v>NA</v>
      </c>
    </row>
    <row r="768" spans="3:32" x14ac:dyDescent="0.3">
      <c r="C768">
        <v>767</v>
      </c>
      <c r="D768" s="4" t="str">
        <f t="shared" si="22"/>
        <v>19- Yokosuka</v>
      </c>
      <c r="E768" t="str">
        <f>VLOOKUP($D768,metadata!$B$2:$S$451,2,FALSE)</f>
        <v>Kato, Y</v>
      </c>
      <c r="F768" t="str">
        <f>VLOOKUP($D768,metadata!$B$2:$S$451,3,FALSE)</f>
        <v>Geographic variation in photoperiodic response for the induction of pupal diapause in the Aristolochia-feeding butterfly Atrophaneura alcinous</v>
      </c>
      <c r="G768" t="str">
        <f>VLOOKUP($D768,metadata!$B$2:$S$451,4,FALSE)</f>
        <v>10.1303/aez.2005.347</v>
      </c>
      <c r="H768" t="str">
        <f>VLOOKUP($D768,metadata!$B$2:$S$451,5,FALSE)</f>
        <v>y</v>
      </c>
      <c r="I768" t="str">
        <f>VLOOKUP($D768,metadata!$B$2:$S$451,6,FALSE)</f>
        <v>a</v>
      </c>
      <c r="J768" t="str">
        <f>VLOOKUP($D768,metadata!$B$2:$S$451,7,FALSE)</f>
        <v>i</v>
      </c>
      <c r="K768">
        <f>VLOOKUP($D768,metadata!$B$2:$S$451,8,FALSE)</f>
        <v>7</v>
      </c>
      <c r="L768">
        <f>VLOOKUP($D768,metadata!$B$2:$S$451,9,FALSE)</f>
        <v>5</v>
      </c>
      <c r="M768" t="str">
        <f>VLOOKUP($D768,metadata!$B$2:$S$451,10,FALSE)</f>
        <v/>
      </c>
      <c r="N768" t="str">
        <f>VLOOKUP($D768,metadata!$B$2:$S$451,11,FALSE)</f>
        <v>Atrophaneura alcinous</v>
      </c>
      <c r="O768" t="str">
        <f>VLOOKUP($D768,metadata!$B$2:$S$451,12,FALSE)</f>
        <v>lepidoptera</v>
      </c>
      <c r="P768" t="str">
        <f>VLOOKUP($D768,metadata!$B$2:$S$451,13,FALSE)</f>
        <v xml:space="preserve"> Yokosuka</v>
      </c>
      <c r="Q768">
        <f>VLOOKUP($D768,metadata!$B$2:$S$451,14,FALSE)</f>
        <v>35.281388999999997</v>
      </c>
      <c r="R768">
        <f>VLOOKUP($D768,metadata!$B$2:$S$451,15,FALSE)</f>
        <v>139.671944</v>
      </c>
      <c r="S768">
        <f>VLOOKUP($D768,metadata!$B$2:$S$451,16,FALSE)</f>
        <v>0.05</v>
      </c>
      <c r="T768">
        <f>VLOOKUP($D768,metadata!$B$2:$S$451,17,FALSE)</f>
        <v>150</v>
      </c>
      <c r="U768" t="str">
        <f>VLOOKUP($D768,metadata!$B$2:$S$451,18,FALSE)</f>
        <v/>
      </c>
      <c r="V768">
        <f>VLOOKUP($D768,metadata!$B$2:$Z$451,19,FALSE)</f>
        <v>25</v>
      </c>
      <c r="W768" t="str">
        <f>VLOOKUP($D768,metadata!$B$2:$Z$451,20,FALSE)</f>
        <v>global average</v>
      </c>
      <c r="X768" t="str">
        <f>VLOOKUP($D768,metadata!$B$2:$Z$451,21,FALSE)</f>
        <v/>
      </c>
      <c r="Y768">
        <f>VLOOKUP($D768,metadata!$B$2:$Z$451,22,FALSE)</f>
        <v>19</v>
      </c>
      <c r="Z768" t="str">
        <f>VLOOKUP($D768,metadata!$B$2:$Z$451,23,FALSE)</f>
        <v/>
      </c>
      <c r="AA768" t="str">
        <f>VLOOKUP($D768,metadata!$B$2:$Z$451,24,FALSE)</f>
        <v/>
      </c>
      <c r="AB768" t="str">
        <f>VLOOKUP($D768,metadata!$B$2:$Z$451,25,FALSE)</f>
        <v/>
      </c>
      <c r="AC768">
        <v>14.0084388185654</v>
      </c>
      <c r="AD768">
        <v>99.745974339102702</v>
      </c>
      <c r="AF768" t="str">
        <f t="shared" si="23"/>
        <v>NA</v>
      </c>
    </row>
    <row r="769" spans="3:32" x14ac:dyDescent="0.3">
      <c r="C769">
        <v>768</v>
      </c>
      <c r="D769" s="4" t="str">
        <f t="shared" si="22"/>
        <v>19- Yokosuka</v>
      </c>
      <c r="E769" t="str">
        <f>VLOOKUP($D769,metadata!$B$2:$S$451,2,FALSE)</f>
        <v>Kato, Y</v>
      </c>
      <c r="F769" t="str">
        <f>VLOOKUP($D769,metadata!$B$2:$S$451,3,FALSE)</f>
        <v>Geographic variation in photoperiodic response for the induction of pupal diapause in the Aristolochia-feeding butterfly Atrophaneura alcinous</v>
      </c>
      <c r="G769" t="str">
        <f>VLOOKUP($D769,metadata!$B$2:$S$451,4,FALSE)</f>
        <v>10.1303/aez.2005.347</v>
      </c>
      <c r="H769" t="str">
        <f>VLOOKUP($D769,metadata!$B$2:$S$451,5,FALSE)</f>
        <v>y</v>
      </c>
      <c r="I769" t="str">
        <f>VLOOKUP($D769,metadata!$B$2:$S$451,6,FALSE)</f>
        <v>a</v>
      </c>
      <c r="J769" t="str">
        <f>VLOOKUP($D769,metadata!$B$2:$S$451,7,FALSE)</f>
        <v>i</v>
      </c>
      <c r="K769">
        <f>VLOOKUP($D769,metadata!$B$2:$S$451,8,FALSE)</f>
        <v>7</v>
      </c>
      <c r="L769">
        <f>VLOOKUP($D769,metadata!$B$2:$S$451,9,FALSE)</f>
        <v>5</v>
      </c>
      <c r="M769" t="str">
        <f>VLOOKUP($D769,metadata!$B$2:$S$451,10,FALSE)</f>
        <v/>
      </c>
      <c r="N769" t="str">
        <f>VLOOKUP($D769,metadata!$B$2:$S$451,11,FALSE)</f>
        <v>Atrophaneura alcinous</v>
      </c>
      <c r="O769" t="str">
        <f>VLOOKUP($D769,metadata!$B$2:$S$451,12,FALSE)</f>
        <v>lepidoptera</v>
      </c>
      <c r="P769" t="str">
        <f>VLOOKUP($D769,metadata!$B$2:$S$451,13,FALSE)</f>
        <v xml:space="preserve"> Yokosuka</v>
      </c>
      <c r="Q769">
        <f>VLOOKUP($D769,metadata!$B$2:$S$451,14,FALSE)</f>
        <v>35.281388999999997</v>
      </c>
      <c r="R769">
        <f>VLOOKUP($D769,metadata!$B$2:$S$451,15,FALSE)</f>
        <v>139.671944</v>
      </c>
      <c r="S769">
        <f>VLOOKUP($D769,metadata!$B$2:$S$451,16,FALSE)</f>
        <v>0.05</v>
      </c>
      <c r="T769">
        <f>VLOOKUP($D769,metadata!$B$2:$S$451,17,FALSE)</f>
        <v>150</v>
      </c>
      <c r="U769" t="str">
        <f>VLOOKUP($D769,metadata!$B$2:$S$451,18,FALSE)</f>
        <v/>
      </c>
      <c r="V769">
        <f>VLOOKUP($D769,metadata!$B$2:$Z$451,19,FALSE)</f>
        <v>25</v>
      </c>
      <c r="W769" t="str">
        <f>VLOOKUP($D769,metadata!$B$2:$Z$451,20,FALSE)</f>
        <v>global average</v>
      </c>
      <c r="X769" t="str">
        <f>VLOOKUP($D769,metadata!$B$2:$Z$451,21,FALSE)</f>
        <v/>
      </c>
      <c r="Y769">
        <f>VLOOKUP($D769,metadata!$B$2:$Z$451,22,FALSE)</f>
        <v>19</v>
      </c>
      <c r="Z769" t="str">
        <f>VLOOKUP($D769,metadata!$B$2:$Z$451,23,FALSE)</f>
        <v/>
      </c>
      <c r="AA769" t="str">
        <f>VLOOKUP($D769,metadata!$B$2:$Z$451,24,FALSE)</f>
        <v/>
      </c>
      <c r="AB769" t="str">
        <f>VLOOKUP($D769,metadata!$B$2:$Z$451,25,FALSE)</f>
        <v/>
      </c>
      <c r="AC769">
        <v>14.970464135021</v>
      </c>
      <c r="AD769">
        <v>0.88908981314051505</v>
      </c>
      <c r="AF769" t="str">
        <f t="shared" si="23"/>
        <v>NA</v>
      </c>
    </row>
    <row r="770" spans="3:32" x14ac:dyDescent="0.3">
      <c r="C770">
        <v>769</v>
      </c>
      <c r="D770" s="4" t="str">
        <f t="shared" si="22"/>
        <v>19- Yokosuka</v>
      </c>
      <c r="E770" t="str">
        <f>VLOOKUP($D770,metadata!$B$2:$S$451,2,FALSE)</f>
        <v>Kato, Y</v>
      </c>
      <c r="F770" t="str">
        <f>VLOOKUP($D770,metadata!$B$2:$S$451,3,FALSE)</f>
        <v>Geographic variation in photoperiodic response for the induction of pupal diapause in the Aristolochia-feeding butterfly Atrophaneura alcinous</v>
      </c>
      <c r="G770" t="str">
        <f>VLOOKUP($D770,metadata!$B$2:$S$451,4,FALSE)</f>
        <v>10.1303/aez.2005.347</v>
      </c>
      <c r="H770" t="str">
        <f>VLOOKUP($D770,metadata!$B$2:$S$451,5,FALSE)</f>
        <v>y</v>
      </c>
      <c r="I770" t="str">
        <f>VLOOKUP($D770,metadata!$B$2:$S$451,6,FALSE)</f>
        <v>a</v>
      </c>
      <c r="J770" t="str">
        <f>VLOOKUP($D770,metadata!$B$2:$S$451,7,FALSE)</f>
        <v>i</v>
      </c>
      <c r="K770">
        <f>VLOOKUP($D770,metadata!$B$2:$S$451,8,FALSE)</f>
        <v>7</v>
      </c>
      <c r="L770">
        <f>VLOOKUP($D770,metadata!$B$2:$S$451,9,FALSE)</f>
        <v>5</v>
      </c>
      <c r="M770" t="str">
        <f>VLOOKUP($D770,metadata!$B$2:$S$451,10,FALSE)</f>
        <v/>
      </c>
      <c r="N770" t="str">
        <f>VLOOKUP($D770,metadata!$B$2:$S$451,11,FALSE)</f>
        <v>Atrophaneura alcinous</v>
      </c>
      <c r="O770" t="str">
        <f>VLOOKUP($D770,metadata!$B$2:$S$451,12,FALSE)</f>
        <v>lepidoptera</v>
      </c>
      <c r="P770" t="str">
        <f>VLOOKUP($D770,metadata!$B$2:$S$451,13,FALSE)</f>
        <v xml:space="preserve"> Yokosuka</v>
      </c>
      <c r="Q770">
        <f>VLOOKUP($D770,metadata!$B$2:$S$451,14,FALSE)</f>
        <v>35.281388999999997</v>
      </c>
      <c r="R770">
        <f>VLOOKUP($D770,metadata!$B$2:$S$451,15,FALSE)</f>
        <v>139.671944</v>
      </c>
      <c r="S770">
        <f>VLOOKUP($D770,metadata!$B$2:$S$451,16,FALSE)</f>
        <v>0.05</v>
      </c>
      <c r="T770">
        <f>VLOOKUP($D770,metadata!$B$2:$S$451,17,FALSE)</f>
        <v>150</v>
      </c>
      <c r="U770" t="str">
        <f>VLOOKUP($D770,metadata!$B$2:$S$451,18,FALSE)</f>
        <v/>
      </c>
      <c r="V770">
        <f>VLOOKUP($D770,metadata!$B$2:$Z$451,19,FALSE)</f>
        <v>25</v>
      </c>
      <c r="W770" t="str">
        <f>VLOOKUP($D770,metadata!$B$2:$Z$451,20,FALSE)</f>
        <v>global average</v>
      </c>
      <c r="X770" t="str">
        <f>VLOOKUP($D770,metadata!$B$2:$Z$451,21,FALSE)</f>
        <v/>
      </c>
      <c r="Y770">
        <f>VLOOKUP($D770,metadata!$B$2:$Z$451,22,FALSE)</f>
        <v>19</v>
      </c>
      <c r="Z770" t="str">
        <f>VLOOKUP($D770,metadata!$B$2:$Z$451,23,FALSE)</f>
        <v/>
      </c>
      <c r="AA770" t="str">
        <f>VLOOKUP($D770,metadata!$B$2:$Z$451,24,FALSE)</f>
        <v/>
      </c>
      <c r="AB770" t="str">
        <f>VLOOKUP($D770,metadata!$B$2:$Z$451,25,FALSE)</f>
        <v/>
      </c>
      <c r="AC770">
        <v>15.983122362869199</v>
      </c>
      <c r="AD770">
        <v>5.0998880564884503</v>
      </c>
      <c r="AF770" t="str">
        <f t="shared" si="23"/>
        <v>NA</v>
      </c>
    </row>
    <row r="771" spans="3:32" x14ac:dyDescent="0.3">
      <c r="C771">
        <v>770</v>
      </c>
      <c r="D771" s="4" t="str">
        <f t="shared" ref="D771:D834" si="24">VLOOKUP(C771,$A$1:$B$451,2)</f>
        <v>19- Gotemba</v>
      </c>
      <c r="E771" t="str">
        <f>VLOOKUP($D771,metadata!$B$2:$S$451,2,FALSE)</f>
        <v>Kato, Y</v>
      </c>
      <c r="F771" t="str">
        <f>VLOOKUP($D771,metadata!$B$2:$S$451,3,FALSE)</f>
        <v>Geographic variation in photoperiodic response for the induction of pupal diapause in the Aristolochia-feeding butterfly Atrophaneura alcinous</v>
      </c>
      <c r="G771" t="str">
        <f>VLOOKUP($D771,metadata!$B$2:$S$451,4,FALSE)</f>
        <v>10.1303/aez.2005.347</v>
      </c>
      <c r="H771" t="str">
        <f>VLOOKUP($D771,metadata!$B$2:$S$451,5,FALSE)</f>
        <v>y</v>
      </c>
      <c r="I771" t="str">
        <f>VLOOKUP($D771,metadata!$B$2:$S$451,6,FALSE)</f>
        <v>a</v>
      </c>
      <c r="J771" t="str">
        <f>VLOOKUP($D771,metadata!$B$2:$S$451,7,FALSE)</f>
        <v>i</v>
      </c>
      <c r="K771">
        <f>VLOOKUP($D771,metadata!$B$2:$S$451,8,FALSE)</f>
        <v>7</v>
      </c>
      <c r="L771">
        <f>VLOOKUP($D771,metadata!$B$2:$S$451,9,FALSE)</f>
        <v>5</v>
      </c>
      <c r="M771" t="str">
        <f>VLOOKUP($D771,metadata!$B$2:$S$451,10,FALSE)</f>
        <v/>
      </c>
      <c r="N771" t="str">
        <f>VLOOKUP($D771,metadata!$B$2:$S$451,11,FALSE)</f>
        <v>Atrophaneura alcinous</v>
      </c>
      <c r="O771" t="str">
        <f>VLOOKUP($D771,metadata!$B$2:$S$451,12,FALSE)</f>
        <v>lepidoptera</v>
      </c>
      <c r="P771" t="str">
        <f>VLOOKUP($D771,metadata!$B$2:$S$451,13,FALSE)</f>
        <v xml:space="preserve"> Gotemba</v>
      </c>
      <c r="Q771">
        <f>VLOOKUP($D771,metadata!$B$2:$S$451,14,FALSE)</f>
        <v>35.308610999999999</v>
      </c>
      <c r="R771">
        <f>VLOOKUP($D771,metadata!$B$2:$S$451,15,FALSE)</f>
        <v>138.93472199999999</v>
      </c>
      <c r="S771">
        <f>VLOOKUP($D771,metadata!$B$2:$S$451,16,FALSE)</f>
        <v>0.05</v>
      </c>
      <c r="T771" t="str">
        <f>VLOOKUP($D771,metadata!$B$2:$S$451,17,FALSE)</f>
        <v>NA</v>
      </c>
      <c r="U771" t="str">
        <f>VLOOKUP($D771,metadata!$B$2:$S$451,18,FALSE)</f>
        <v/>
      </c>
      <c r="V771">
        <f>VLOOKUP($D771,metadata!$B$2:$Z$451,19,FALSE)</f>
        <v>25</v>
      </c>
      <c r="W771" t="str">
        <f>VLOOKUP($D771,metadata!$B$2:$Z$451,20,FALSE)</f>
        <v>global average</v>
      </c>
      <c r="X771" t="str">
        <f>VLOOKUP($D771,metadata!$B$2:$Z$451,21,FALSE)</f>
        <v/>
      </c>
      <c r="Y771">
        <f>VLOOKUP($D771,metadata!$B$2:$Z$451,22,FALSE)</f>
        <v>19</v>
      </c>
      <c r="Z771" t="str">
        <f>VLOOKUP($D771,metadata!$B$2:$Z$451,23,FALSE)</f>
        <v/>
      </c>
      <c r="AA771" t="str">
        <f>VLOOKUP($D771,metadata!$B$2:$Z$451,24,FALSE)</f>
        <v/>
      </c>
      <c r="AB771" t="str">
        <f>VLOOKUP($D771,metadata!$B$2:$Z$451,25,FALSE)</f>
        <v/>
      </c>
      <c r="AC771">
        <v>12</v>
      </c>
      <c r="AD771">
        <v>98.979591836734699</v>
      </c>
      <c r="AF771" t="str">
        <f t="shared" ref="AF771:AF834" si="25">IF(AE771="","NA",AE771)</f>
        <v>NA</v>
      </c>
    </row>
    <row r="772" spans="3:32" x14ac:dyDescent="0.3">
      <c r="C772">
        <v>771</v>
      </c>
      <c r="D772" s="4" t="str">
        <f t="shared" si="24"/>
        <v>19- Gotemba</v>
      </c>
      <c r="E772" t="str">
        <f>VLOOKUP($D772,metadata!$B$2:$S$451,2,FALSE)</f>
        <v>Kato, Y</v>
      </c>
      <c r="F772" t="str">
        <f>VLOOKUP($D772,metadata!$B$2:$S$451,3,FALSE)</f>
        <v>Geographic variation in photoperiodic response for the induction of pupal diapause in the Aristolochia-feeding butterfly Atrophaneura alcinous</v>
      </c>
      <c r="G772" t="str">
        <f>VLOOKUP($D772,metadata!$B$2:$S$451,4,FALSE)</f>
        <v>10.1303/aez.2005.347</v>
      </c>
      <c r="H772" t="str">
        <f>VLOOKUP($D772,metadata!$B$2:$S$451,5,FALSE)</f>
        <v>y</v>
      </c>
      <c r="I772" t="str">
        <f>VLOOKUP($D772,metadata!$B$2:$S$451,6,FALSE)</f>
        <v>a</v>
      </c>
      <c r="J772" t="str">
        <f>VLOOKUP($D772,metadata!$B$2:$S$451,7,FALSE)</f>
        <v>i</v>
      </c>
      <c r="K772">
        <f>VLOOKUP($D772,metadata!$B$2:$S$451,8,FALSE)</f>
        <v>7</v>
      </c>
      <c r="L772">
        <f>VLOOKUP($D772,metadata!$B$2:$S$451,9,FALSE)</f>
        <v>5</v>
      </c>
      <c r="M772" t="str">
        <f>VLOOKUP($D772,metadata!$B$2:$S$451,10,FALSE)</f>
        <v/>
      </c>
      <c r="N772" t="str">
        <f>VLOOKUP($D772,metadata!$B$2:$S$451,11,FALSE)</f>
        <v>Atrophaneura alcinous</v>
      </c>
      <c r="O772" t="str">
        <f>VLOOKUP($D772,metadata!$B$2:$S$451,12,FALSE)</f>
        <v>lepidoptera</v>
      </c>
      <c r="P772" t="str">
        <f>VLOOKUP($D772,metadata!$B$2:$S$451,13,FALSE)</f>
        <v xml:space="preserve"> Gotemba</v>
      </c>
      <c r="Q772">
        <f>VLOOKUP($D772,metadata!$B$2:$S$451,14,FALSE)</f>
        <v>35.308610999999999</v>
      </c>
      <c r="R772">
        <f>VLOOKUP($D772,metadata!$B$2:$S$451,15,FALSE)</f>
        <v>138.93472199999999</v>
      </c>
      <c r="S772">
        <f>VLOOKUP($D772,metadata!$B$2:$S$451,16,FALSE)</f>
        <v>0.05</v>
      </c>
      <c r="T772" t="str">
        <f>VLOOKUP($D772,metadata!$B$2:$S$451,17,FALSE)</f>
        <v>NA</v>
      </c>
      <c r="U772" t="str">
        <f>VLOOKUP($D772,metadata!$B$2:$S$451,18,FALSE)</f>
        <v/>
      </c>
      <c r="V772">
        <f>VLOOKUP($D772,metadata!$B$2:$Z$451,19,FALSE)</f>
        <v>25</v>
      </c>
      <c r="W772" t="str">
        <f>VLOOKUP($D772,metadata!$B$2:$Z$451,20,FALSE)</f>
        <v>global average</v>
      </c>
      <c r="X772" t="str">
        <f>VLOOKUP($D772,metadata!$B$2:$Z$451,21,FALSE)</f>
        <v/>
      </c>
      <c r="Y772">
        <f>VLOOKUP($D772,metadata!$B$2:$Z$451,22,FALSE)</f>
        <v>19</v>
      </c>
      <c r="Z772" t="str">
        <f>VLOOKUP($D772,metadata!$B$2:$Z$451,23,FALSE)</f>
        <v/>
      </c>
      <c r="AA772" t="str">
        <f>VLOOKUP($D772,metadata!$B$2:$Z$451,24,FALSE)</f>
        <v/>
      </c>
      <c r="AB772" t="str">
        <f>VLOOKUP($D772,metadata!$B$2:$Z$451,25,FALSE)</f>
        <v/>
      </c>
      <c r="AC772">
        <v>13.0126582278481</v>
      </c>
      <c r="AD772">
        <v>99.108757427021402</v>
      </c>
      <c r="AF772" t="str">
        <f t="shared" si="25"/>
        <v>NA</v>
      </c>
    </row>
    <row r="773" spans="3:32" x14ac:dyDescent="0.3">
      <c r="C773">
        <v>772</v>
      </c>
      <c r="D773" s="4" t="str">
        <f t="shared" si="24"/>
        <v>19- Gotemba</v>
      </c>
      <c r="E773" t="str">
        <f>VLOOKUP($D773,metadata!$B$2:$S$451,2,FALSE)</f>
        <v>Kato, Y</v>
      </c>
      <c r="F773" t="str">
        <f>VLOOKUP($D773,metadata!$B$2:$S$451,3,FALSE)</f>
        <v>Geographic variation in photoperiodic response for the induction of pupal diapause in the Aristolochia-feeding butterfly Atrophaneura alcinous</v>
      </c>
      <c r="G773" t="str">
        <f>VLOOKUP($D773,metadata!$B$2:$S$451,4,FALSE)</f>
        <v>10.1303/aez.2005.347</v>
      </c>
      <c r="H773" t="str">
        <f>VLOOKUP($D773,metadata!$B$2:$S$451,5,FALSE)</f>
        <v>y</v>
      </c>
      <c r="I773" t="str">
        <f>VLOOKUP($D773,metadata!$B$2:$S$451,6,FALSE)</f>
        <v>a</v>
      </c>
      <c r="J773" t="str">
        <f>VLOOKUP($D773,metadata!$B$2:$S$451,7,FALSE)</f>
        <v>i</v>
      </c>
      <c r="K773">
        <f>VLOOKUP($D773,metadata!$B$2:$S$451,8,FALSE)</f>
        <v>7</v>
      </c>
      <c r="L773">
        <f>VLOOKUP($D773,metadata!$B$2:$S$451,9,FALSE)</f>
        <v>5</v>
      </c>
      <c r="M773" t="str">
        <f>VLOOKUP($D773,metadata!$B$2:$S$451,10,FALSE)</f>
        <v/>
      </c>
      <c r="N773" t="str">
        <f>VLOOKUP($D773,metadata!$B$2:$S$451,11,FALSE)</f>
        <v>Atrophaneura alcinous</v>
      </c>
      <c r="O773" t="str">
        <f>VLOOKUP($D773,metadata!$B$2:$S$451,12,FALSE)</f>
        <v>lepidoptera</v>
      </c>
      <c r="P773" t="str">
        <f>VLOOKUP($D773,metadata!$B$2:$S$451,13,FALSE)</f>
        <v xml:space="preserve"> Gotemba</v>
      </c>
      <c r="Q773">
        <f>VLOOKUP($D773,metadata!$B$2:$S$451,14,FALSE)</f>
        <v>35.308610999999999</v>
      </c>
      <c r="R773">
        <f>VLOOKUP($D773,metadata!$B$2:$S$451,15,FALSE)</f>
        <v>138.93472199999999</v>
      </c>
      <c r="S773">
        <f>VLOOKUP($D773,metadata!$B$2:$S$451,16,FALSE)</f>
        <v>0.05</v>
      </c>
      <c r="T773" t="str">
        <f>VLOOKUP($D773,metadata!$B$2:$S$451,17,FALSE)</f>
        <v>NA</v>
      </c>
      <c r="U773" t="str">
        <f>VLOOKUP($D773,metadata!$B$2:$S$451,18,FALSE)</f>
        <v/>
      </c>
      <c r="V773">
        <f>VLOOKUP($D773,metadata!$B$2:$Z$451,19,FALSE)</f>
        <v>25</v>
      </c>
      <c r="W773" t="str">
        <f>VLOOKUP($D773,metadata!$B$2:$Z$451,20,FALSE)</f>
        <v>global average</v>
      </c>
      <c r="X773" t="str">
        <f>VLOOKUP($D773,metadata!$B$2:$Z$451,21,FALSE)</f>
        <v/>
      </c>
      <c r="Y773">
        <f>VLOOKUP($D773,metadata!$B$2:$Z$451,22,FALSE)</f>
        <v>19</v>
      </c>
      <c r="Z773" t="str">
        <f>VLOOKUP($D773,metadata!$B$2:$Z$451,23,FALSE)</f>
        <v/>
      </c>
      <c r="AA773" t="str">
        <f>VLOOKUP($D773,metadata!$B$2:$Z$451,24,FALSE)</f>
        <v/>
      </c>
      <c r="AB773" t="str">
        <f>VLOOKUP($D773,metadata!$B$2:$Z$451,25,FALSE)</f>
        <v/>
      </c>
      <c r="AC773">
        <v>14.0084388185654</v>
      </c>
      <c r="AD773">
        <v>100.766382502368</v>
      </c>
      <c r="AF773" t="str">
        <f t="shared" si="25"/>
        <v>NA</v>
      </c>
    </row>
    <row r="774" spans="3:32" x14ac:dyDescent="0.3">
      <c r="C774">
        <v>773</v>
      </c>
      <c r="D774" s="4" t="str">
        <f t="shared" si="24"/>
        <v>19- Gotemba</v>
      </c>
      <c r="E774" t="str">
        <f>VLOOKUP($D774,metadata!$B$2:$S$451,2,FALSE)</f>
        <v>Kato, Y</v>
      </c>
      <c r="F774" t="str">
        <f>VLOOKUP($D774,metadata!$B$2:$S$451,3,FALSE)</f>
        <v>Geographic variation in photoperiodic response for the induction of pupal diapause in the Aristolochia-feeding butterfly Atrophaneura alcinous</v>
      </c>
      <c r="G774" t="str">
        <f>VLOOKUP($D774,metadata!$B$2:$S$451,4,FALSE)</f>
        <v>10.1303/aez.2005.347</v>
      </c>
      <c r="H774" t="str">
        <f>VLOOKUP($D774,metadata!$B$2:$S$451,5,FALSE)</f>
        <v>y</v>
      </c>
      <c r="I774" t="str">
        <f>VLOOKUP($D774,metadata!$B$2:$S$451,6,FALSE)</f>
        <v>a</v>
      </c>
      <c r="J774" t="str">
        <f>VLOOKUP($D774,metadata!$B$2:$S$451,7,FALSE)</f>
        <v>i</v>
      </c>
      <c r="K774">
        <f>VLOOKUP($D774,metadata!$B$2:$S$451,8,FALSE)</f>
        <v>7</v>
      </c>
      <c r="L774">
        <f>VLOOKUP($D774,metadata!$B$2:$S$451,9,FALSE)</f>
        <v>5</v>
      </c>
      <c r="M774" t="str">
        <f>VLOOKUP($D774,metadata!$B$2:$S$451,10,FALSE)</f>
        <v/>
      </c>
      <c r="N774" t="str">
        <f>VLOOKUP($D774,metadata!$B$2:$S$451,11,FALSE)</f>
        <v>Atrophaneura alcinous</v>
      </c>
      <c r="O774" t="str">
        <f>VLOOKUP($D774,metadata!$B$2:$S$451,12,FALSE)</f>
        <v>lepidoptera</v>
      </c>
      <c r="P774" t="str">
        <f>VLOOKUP($D774,metadata!$B$2:$S$451,13,FALSE)</f>
        <v xml:space="preserve"> Gotemba</v>
      </c>
      <c r="Q774">
        <f>VLOOKUP($D774,metadata!$B$2:$S$451,14,FALSE)</f>
        <v>35.308610999999999</v>
      </c>
      <c r="R774">
        <f>VLOOKUP($D774,metadata!$B$2:$S$451,15,FALSE)</f>
        <v>138.93472199999999</v>
      </c>
      <c r="S774">
        <f>VLOOKUP($D774,metadata!$B$2:$S$451,16,FALSE)</f>
        <v>0.05</v>
      </c>
      <c r="T774" t="str">
        <f>VLOOKUP($D774,metadata!$B$2:$S$451,17,FALSE)</f>
        <v>NA</v>
      </c>
      <c r="U774" t="str">
        <f>VLOOKUP($D774,metadata!$B$2:$S$451,18,FALSE)</f>
        <v/>
      </c>
      <c r="V774">
        <f>VLOOKUP($D774,metadata!$B$2:$Z$451,19,FALSE)</f>
        <v>25</v>
      </c>
      <c r="W774" t="str">
        <f>VLOOKUP($D774,metadata!$B$2:$Z$451,20,FALSE)</f>
        <v>global average</v>
      </c>
      <c r="X774" t="str">
        <f>VLOOKUP($D774,metadata!$B$2:$Z$451,21,FALSE)</f>
        <v/>
      </c>
      <c r="Y774">
        <f>VLOOKUP($D774,metadata!$B$2:$Z$451,22,FALSE)</f>
        <v>19</v>
      </c>
      <c r="Z774" t="str">
        <f>VLOOKUP($D774,metadata!$B$2:$Z$451,23,FALSE)</f>
        <v/>
      </c>
      <c r="AA774" t="str">
        <f>VLOOKUP($D774,metadata!$B$2:$Z$451,24,FALSE)</f>
        <v/>
      </c>
      <c r="AB774" t="str">
        <f>VLOOKUP($D774,metadata!$B$2:$Z$451,25,FALSE)</f>
        <v/>
      </c>
      <c r="AC774">
        <v>14.9873417721519</v>
      </c>
      <c r="AD774">
        <v>60.074916042366297</v>
      </c>
      <c r="AF774" t="str">
        <f t="shared" si="25"/>
        <v>NA</v>
      </c>
    </row>
    <row r="775" spans="3:32" x14ac:dyDescent="0.3">
      <c r="C775">
        <v>774</v>
      </c>
      <c r="D775" s="4" t="str">
        <f t="shared" si="24"/>
        <v>19- Gotemba</v>
      </c>
      <c r="E775" t="str">
        <f>VLOOKUP($D775,metadata!$B$2:$S$451,2,FALSE)</f>
        <v>Kato, Y</v>
      </c>
      <c r="F775" t="str">
        <f>VLOOKUP($D775,metadata!$B$2:$S$451,3,FALSE)</f>
        <v>Geographic variation in photoperiodic response for the induction of pupal diapause in the Aristolochia-feeding butterfly Atrophaneura alcinous</v>
      </c>
      <c r="G775" t="str">
        <f>VLOOKUP($D775,metadata!$B$2:$S$451,4,FALSE)</f>
        <v>10.1303/aez.2005.347</v>
      </c>
      <c r="H775" t="str">
        <f>VLOOKUP($D775,metadata!$B$2:$S$451,5,FALSE)</f>
        <v>y</v>
      </c>
      <c r="I775" t="str">
        <f>VLOOKUP($D775,metadata!$B$2:$S$451,6,FALSE)</f>
        <v>a</v>
      </c>
      <c r="J775" t="str">
        <f>VLOOKUP($D775,metadata!$B$2:$S$451,7,FALSE)</f>
        <v>i</v>
      </c>
      <c r="K775">
        <f>VLOOKUP($D775,metadata!$B$2:$S$451,8,FALSE)</f>
        <v>7</v>
      </c>
      <c r="L775">
        <f>VLOOKUP($D775,metadata!$B$2:$S$451,9,FALSE)</f>
        <v>5</v>
      </c>
      <c r="M775" t="str">
        <f>VLOOKUP($D775,metadata!$B$2:$S$451,10,FALSE)</f>
        <v/>
      </c>
      <c r="N775" t="str">
        <f>VLOOKUP($D775,metadata!$B$2:$S$451,11,FALSE)</f>
        <v>Atrophaneura alcinous</v>
      </c>
      <c r="O775" t="str">
        <f>VLOOKUP($D775,metadata!$B$2:$S$451,12,FALSE)</f>
        <v>lepidoptera</v>
      </c>
      <c r="P775" t="str">
        <f>VLOOKUP($D775,metadata!$B$2:$S$451,13,FALSE)</f>
        <v xml:space="preserve"> Gotemba</v>
      </c>
      <c r="Q775">
        <f>VLOOKUP($D775,metadata!$B$2:$S$451,14,FALSE)</f>
        <v>35.308610999999999</v>
      </c>
      <c r="R775">
        <f>VLOOKUP($D775,metadata!$B$2:$S$451,15,FALSE)</f>
        <v>138.93472199999999</v>
      </c>
      <c r="S775">
        <f>VLOOKUP($D775,metadata!$B$2:$S$451,16,FALSE)</f>
        <v>0.05</v>
      </c>
      <c r="T775" t="str">
        <f>VLOOKUP($D775,metadata!$B$2:$S$451,17,FALSE)</f>
        <v>NA</v>
      </c>
      <c r="U775" t="str">
        <f>VLOOKUP($D775,metadata!$B$2:$S$451,18,FALSE)</f>
        <v/>
      </c>
      <c r="V775">
        <f>VLOOKUP($D775,metadata!$B$2:$Z$451,19,FALSE)</f>
        <v>25</v>
      </c>
      <c r="W775" t="str">
        <f>VLOOKUP($D775,metadata!$B$2:$Z$451,20,FALSE)</f>
        <v>global average</v>
      </c>
      <c r="X775" t="str">
        <f>VLOOKUP($D775,metadata!$B$2:$Z$451,21,FALSE)</f>
        <v/>
      </c>
      <c r="Y775">
        <f>VLOOKUP($D775,metadata!$B$2:$Z$451,22,FALSE)</f>
        <v>19</v>
      </c>
      <c r="Z775" t="str">
        <f>VLOOKUP($D775,metadata!$B$2:$Z$451,23,FALSE)</f>
        <v/>
      </c>
      <c r="AA775" t="str">
        <f>VLOOKUP($D775,metadata!$B$2:$Z$451,24,FALSE)</f>
        <v/>
      </c>
      <c r="AB775" t="str">
        <f>VLOOKUP($D775,metadata!$B$2:$Z$451,25,FALSE)</f>
        <v/>
      </c>
      <c r="AC775">
        <v>16</v>
      </c>
      <c r="AD775">
        <v>63.775510204081598</v>
      </c>
      <c r="AF775" t="str">
        <f t="shared" si="25"/>
        <v>NA</v>
      </c>
    </row>
    <row r="776" spans="3:32" x14ac:dyDescent="0.3">
      <c r="C776">
        <v>775</v>
      </c>
      <c r="D776" s="4" t="str">
        <f t="shared" si="24"/>
        <v>19- Kashihara</v>
      </c>
      <c r="E776" t="str">
        <f>VLOOKUP($D776,metadata!$B$2:$S$451,2,FALSE)</f>
        <v>Kato, Y</v>
      </c>
      <c r="F776" t="str">
        <f>VLOOKUP($D776,metadata!$B$2:$S$451,3,FALSE)</f>
        <v>Geographic variation in photoperiodic response for the induction of pupal diapause in the Aristolochia-feeding butterfly Atrophaneura alcinous</v>
      </c>
      <c r="G776" t="str">
        <f>VLOOKUP($D776,metadata!$B$2:$S$451,4,FALSE)</f>
        <v>10.1303/aez.2005.347</v>
      </c>
      <c r="H776" t="str">
        <f>VLOOKUP($D776,metadata!$B$2:$S$451,5,FALSE)</f>
        <v>y</v>
      </c>
      <c r="I776" t="str">
        <f>VLOOKUP($D776,metadata!$B$2:$S$451,6,FALSE)</f>
        <v>a</v>
      </c>
      <c r="J776" t="str">
        <f>VLOOKUP($D776,metadata!$B$2:$S$451,7,FALSE)</f>
        <v>i</v>
      </c>
      <c r="K776">
        <f>VLOOKUP($D776,metadata!$B$2:$S$451,8,FALSE)</f>
        <v>7</v>
      </c>
      <c r="L776">
        <f>VLOOKUP($D776,metadata!$B$2:$S$451,9,FALSE)</f>
        <v>5</v>
      </c>
      <c r="M776" t="str">
        <f>VLOOKUP($D776,metadata!$B$2:$S$451,10,FALSE)</f>
        <v/>
      </c>
      <c r="N776" t="str">
        <f>VLOOKUP($D776,metadata!$B$2:$S$451,11,FALSE)</f>
        <v>Atrophaneura alcinous</v>
      </c>
      <c r="O776" t="str">
        <f>VLOOKUP($D776,metadata!$B$2:$S$451,12,FALSE)</f>
        <v>lepidoptera</v>
      </c>
      <c r="P776" t="str">
        <f>VLOOKUP($D776,metadata!$B$2:$S$451,13,FALSE)</f>
        <v xml:space="preserve"> Kashihara</v>
      </c>
      <c r="Q776">
        <f>VLOOKUP($D776,metadata!$B$2:$S$451,14,FALSE)</f>
        <v>34.509444000000002</v>
      </c>
      <c r="R776">
        <f>VLOOKUP($D776,metadata!$B$2:$S$451,15,FALSE)</f>
        <v>135.79249999999999</v>
      </c>
      <c r="S776">
        <f>VLOOKUP($D776,metadata!$B$2:$S$451,16,FALSE)</f>
        <v>0.05</v>
      </c>
      <c r="T776">
        <f>VLOOKUP($D776,metadata!$B$2:$S$451,17,FALSE)</f>
        <v>50</v>
      </c>
      <c r="U776" t="str">
        <f>VLOOKUP($D776,metadata!$B$2:$S$451,18,FALSE)</f>
        <v/>
      </c>
      <c r="V776">
        <f>VLOOKUP($D776,metadata!$B$2:$Z$451,19,FALSE)</f>
        <v>25</v>
      </c>
      <c r="W776" t="str">
        <f>VLOOKUP($D776,metadata!$B$2:$Z$451,20,FALSE)</f>
        <v>global average</v>
      </c>
      <c r="X776" t="str">
        <f>VLOOKUP($D776,metadata!$B$2:$Z$451,21,FALSE)</f>
        <v/>
      </c>
      <c r="Y776">
        <f>VLOOKUP($D776,metadata!$B$2:$Z$451,22,FALSE)</f>
        <v>19</v>
      </c>
      <c r="Z776" t="str">
        <f>VLOOKUP($D776,metadata!$B$2:$Z$451,23,FALSE)</f>
        <v/>
      </c>
      <c r="AA776" t="str">
        <f>VLOOKUP($D776,metadata!$B$2:$Z$451,24,FALSE)</f>
        <v/>
      </c>
      <c r="AB776" t="str">
        <f>VLOOKUP($D776,metadata!$B$2:$Z$451,25,FALSE)</f>
        <v/>
      </c>
      <c r="AC776">
        <v>12.016877273803599</v>
      </c>
      <c r="AD776">
        <v>100.508040384905</v>
      </c>
      <c r="AF776" t="str">
        <f t="shared" si="25"/>
        <v>NA</v>
      </c>
    </row>
    <row r="777" spans="3:32" x14ac:dyDescent="0.3">
      <c r="C777">
        <v>776</v>
      </c>
      <c r="D777" s="4" t="str">
        <f t="shared" si="24"/>
        <v>19- Kashihara</v>
      </c>
      <c r="E777" t="str">
        <f>VLOOKUP($D777,metadata!$B$2:$S$451,2,FALSE)</f>
        <v>Kato, Y</v>
      </c>
      <c r="F777" t="str">
        <f>VLOOKUP($D777,metadata!$B$2:$S$451,3,FALSE)</f>
        <v>Geographic variation in photoperiodic response for the induction of pupal diapause in the Aristolochia-feeding butterfly Atrophaneura alcinous</v>
      </c>
      <c r="G777" t="str">
        <f>VLOOKUP($D777,metadata!$B$2:$S$451,4,FALSE)</f>
        <v>10.1303/aez.2005.347</v>
      </c>
      <c r="H777" t="str">
        <f>VLOOKUP($D777,metadata!$B$2:$S$451,5,FALSE)</f>
        <v>y</v>
      </c>
      <c r="I777" t="str">
        <f>VLOOKUP($D777,metadata!$B$2:$S$451,6,FALSE)</f>
        <v>a</v>
      </c>
      <c r="J777" t="str">
        <f>VLOOKUP($D777,metadata!$B$2:$S$451,7,FALSE)</f>
        <v>i</v>
      </c>
      <c r="K777">
        <f>VLOOKUP($D777,metadata!$B$2:$S$451,8,FALSE)</f>
        <v>7</v>
      </c>
      <c r="L777">
        <f>VLOOKUP($D777,metadata!$B$2:$S$451,9,FALSE)</f>
        <v>5</v>
      </c>
      <c r="M777" t="str">
        <f>VLOOKUP($D777,metadata!$B$2:$S$451,10,FALSE)</f>
        <v/>
      </c>
      <c r="N777" t="str">
        <f>VLOOKUP($D777,metadata!$B$2:$S$451,11,FALSE)</f>
        <v>Atrophaneura alcinous</v>
      </c>
      <c r="O777" t="str">
        <f>VLOOKUP($D777,metadata!$B$2:$S$451,12,FALSE)</f>
        <v>lepidoptera</v>
      </c>
      <c r="P777" t="str">
        <f>VLOOKUP($D777,metadata!$B$2:$S$451,13,FALSE)</f>
        <v xml:space="preserve"> Kashihara</v>
      </c>
      <c r="Q777">
        <f>VLOOKUP($D777,metadata!$B$2:$S$451,14,FALSE)</f>
        <v>34.509444000000002</v>
      </c>
      <c r="R777">
        <f>VLOOKUP($D777,metadata!$B$2:$S$451,15,FALSE)</f>
        <v>135.79249999999999</v>
      </c>
      <c r="S777">
        <f>VLOOKUP($D777,metadata!$B$2:$S$451,16,FALSE)</f>
        <v>0.05</v>
      </c>
      <c r="T777">
        <f>VLOOKUP($D777,metadata!$B$2:$S$451,17,FALSE)</f>
        <v>50</v>
      </c>
      <c r="U777" t="str">
        <f>VLOOKUP($D777,metadata!$B$2:$S$451,18,FALSE)</f>
        <v/>
      </c>
      <c r="V777">
        <f>VLOOKUP($D777,metadata!$B$2:$Z$451,19,FALSE)</f>
        <v>25</v>
      </c>
      <c r="W777" t="str">
        <f>VLOOKUP($D777,metadata!$B$2:$Z$451,20,FALSE)</f>
        <v>global average</v>
      </c>
      <c r="X777" t="str">
        <f>VLOOKUP($D777,metadata!$B$2:$Z$451,21,FALSE)</f>
        <v/>
      </c>
      <c r="Y777">
        <f>VLOOKUP($D777,metadata!$B$2:$Z$451,22,FALSE)</f>
        <v>19</v>
      </c>
      <c r="Z777" t="str">
        <f>VLOOKUP($D777,metadata!$B$2:$Z$451,23,FALSE)</f>
        <v/>
      </c>
      <c r="AA777" t="str">
        <f>VLOOKUP($D777,metadata!$B$2:$Z$451,24,FALSE)</f>
        <v/>
      </c>
      <c r="AB777" t="str">
        <f>VLOOKUP($D777,metadata!$B$2:$Z$451,25,FALSE)</f>
        <v/>
      </c>
      <c r="AC777">
        <v>13.029513702021299</v>
      </c>
      <c r="AD777">
        <v>100.378877575183</v>
      </c>
      <c r="AF777" t="str">
        <f t="shared" si="25"/>
        <v>NA</v>
      </c>
    </row>
    <row r="778" spans="3:32" x14ac:dyDescent="0.3">
      <c r="C778">
        <v>777</v>
      </c>
      <c r="D778" s="4" t="str">
        <f t="shared" si="24"/>
        <v>19- Kashihara</v>
      </c>
      <c r="E778" t="str">
        <f>VLOOKUP($D778,metadata!$B$2:$S$451,2,FALSE)</f>
        <v>Kato, Y</v>
      </c>
      <c r="F778" t="str">
        <f>VLOOKUP($D778,metadata!$B$2:$S$451,3,FALSE)</f>
        <v>Geographic variation in photoperiodic response for the induction of pupal diapause in the Aristolochia-feeding butterfly Atrophaneura alcinous</v>
      </c>
      <c r="G778" t="str">
        <f>VLOOKUP($D778,metadata!$B$2:$S$451,4,FALSE)</f>
        <v>10.1303/aez.2005.347</v>
      </c>
      <c r="H778" t="str">
        <f>VLOOKUP($D778,metadata!$B$2:$S$451,5,FALSE)</f>
        <v>y</v>
      </c>
      <c r="I778" t="str">
        <f>VLOOKUP($D778,metadata!$B$2:$S$451,6,FALSE)</f>
        <v>a</v>
      </c>
      <c r="J778" t="str">
        <f>VLOOKUP($D778,metadata!$B$2:$S$451,7,FALSE)</f>
        <v>i</v>
      </c>
      <c r="K778">
        <f>VLOOKUP($D778,metadata!$B$2:$S$451,8,FALSE)</f>
        <v>7</v>
      </c>
      <c r="L778">
        <f>VLOOKUP($D778,metadata!$B$2:$S$451,9,FALSE)</f>
        <v>5</v>
      </c>
      <c r="M778" t="str">
        <f>VLOOKUP($D778,metadata!$B$2:$S$451,10,FALSE)</f>
        <v/>
      </c>
      <c r="N778" t="str">
        <f>VLOOKUP($D778,metadata!$B$2:$S$451,11,FALSE)</f>
        <v>Atrophaneura alcinous</v>
      </c>
      <c r="O778" t="str">
        <f>VLOOKUP($D778,metadata!$B$2:$S$451,12,FALSE)</f>
        <v>lepidoptera</v>
      </c>
      <c r="P778" t="str">
        <f>VLOOKUP($D778,metadata!$B$2:$S$451,13,FALSE)</f>
        <v xml:space="preserve"> Kashihara</v>
      </c>
      <c r="Q778">
        <f>VLOOKUP($D778,metadata!$B$2:$S$451,14,FALSE)</f>
        <v>34.509444000000002</v>
      </c>
      <c r="R778">
        <f>VLOOKUP($D778,metadata!$B$2:$S$451,15,FALSE)</f>
        <v>135.79249999999999</v>
      </c>
      <c r="S778">
        <f>VLOOKUP($D778,metadata!$B$2:$S$451,16,FALSE)</f>
        <v>0.05</v>
      </c>
      <c r="T778">
        <f>VLOOKUP($D778,metadata!$B$2:$S$451,17,FALSE)</f>
        <v>50</v>
      </c>
      <c r="U778" t="str">
        <f>VLOOKUP($D778,metadata!$B$2:$S$451,18,FALSE)</f>
        <v/>
      </c>
      <c r="V778">
        <f>VLOOKUP($D778,metadata!$B$2:$Z$451,19,FALSE)</f>
        <v>25</v>
      </c>
      <c r="W778" t="str">
        <f>VLOOKUP($D778,metadata!$B$2:$Z$451,20,FALSE)</f>
        <v>global average</v>
      </c>
      <c r="X778" t="str">
        <f>VLOOKUP($D778,metadata!$B$2:$Z$451,21,FALSE)</f>
        <v/>
      </c>
      <c r="Y778">
        <f>VLOOKUP($D778,metadata!$B$2:$Z$451,22,FALSE)</f>
        <v>19</v>
      </c>
      <c r="Z778" t="str">
        <f>VLOOKUP($D778,metadata!$B$2:$Z$451,23,FALSE)</f>
        <v/>
      </c>
      <c r="AA778" t="str">
        <f>VLOOKUP($D778,metadata!$B$2:$Z$451,24,FALSE)</f>
        <v/>
      </c>
      <c r="AB778" t="str">
        <f>VLOOKUP($D778,metadata!$B$2:$Z$451,25,FALSE)</f>
        <v/>
      </c>
      <c r="AC778">
        <v>14.008309474092</v>
      </c>
      <c r="AD778">
        <v>99.743827094051994</v>
      </c>
      <c r="AF778" t="str">
        <f t="shared" si="25"/>
        <v>NA</v>
      </c>
    </row>
    <row r="779" spans="3:32" x14ac:dyDescent="0.3">
      <c r="C779">
        <v>778</v>
      </c>
      <c r="D779" s="4" t="str">
        <f t="shared" si="24"/>
        <v>19- Kashihara</v>
      </c>
      <c r="E779" t="str">
        <f>VLOOKUP($D779,metadata!$B$2:$S$451,2,FALSE)</f>
        <v>Kato, Y</v>
      </c>
      <c r="F779" t="str">
        <f>VLOOKUP($D779,metadata!$B$2:$S$451,3,FALSE)</f>
        <v>Geographic variation in photoperiodic response for the induction of pupal diapause in the Aristolochia-feeding butterfly Atrophaneura alcinous</v>
      </c>
      <c r="G779" t="str">
        <f>VLOOKUP($D779,metadata!$B$2:$S$451,4,FALSE)</f>
        <v>10.1303/aez.2005.347</v>
      </c>
      <c r="H779" t="str">
        <f>VLOOKUP($D779,metadata!$B$2:$S$451,5,FALSE)</f>
        <v>y</v>
      </c>
      <c r="I779" t="str">
        <f>VLOOKUP($D779,metadata!$B$2:$S$451,6,FALSE)</f>
        <v>a</v>
      </c>
      <c r="J779" t="str">
        <f>VLOOKUP($D779,metadata!$B$2:$S$451,7,FALSE)</f>
        <v>i</v>
      </c>
      <c r="K779">
        <f>VLOOKUP($D779,metadata!$B$2:$S$451,8,FALSE)</f>
        <v>7</v>
      </c>
      <c r="L779">
        <f>VLOOKUP($D779,metadata!$B$2:$S$451,9,FALSE)</f>
        <v>5</v>
      </c>
      <c r="M779" t="str">
        <f>VLOOKUP($D779,metadata!$B$2:$S$451,10,FALSE)</f>
        <v/>
      </c>
      <c r="N779" t="str">
        <f>VLOOKUP($D779,metadata!$B$2:$S$451,11,FALSE)</f>
        <v>Atrophaneura alcinous</v>
      </c>
      <c r="O779" t="str">
        <f>VLOOKUP($D779,metadata!$B$2:$S$451,12,FALSE)</f>
        <v>lepidoptera</v>
      </c>
      <c r="P779" t="str">
        <f>VLOOKUP($D779,metadata!$B$2:$S$451,13,FALSE)</f>
        <v xml:space="preserve"> Kashihara</v>
      </c>
      <c r="Q779">
        <f>VLOOKUP($D779,metadata!$B$2:$S$451,14,FALSE)</f>
        <v>34.509444000000002</v>
      </c>
      <c r="R779">
        <f>VLOOKUP($D779,metadata!$B$2:$S$451,15,FALSE)</f>
        <v>135.79249999999999</v>
      </c>
      <c r="S779">
        <f>VLOOKUP($D779,metadata!$B$2:$S$451,16,FALSE)</f>
        <v>0.05</v>
      </c>
      <c r="T779">
        <f>VLOOKUP($D779,metadata!$B$2:$S$451,17,FALSE)</f>
        <v>50</v>
      </c>
      <c r="U779" t="str">
        <f>VLOOKUP($D779,metadata!$B$2:$S$451,18,FALSE)</f>
        <v/>
      </c>
      <c r="V779">
        <f>VLOOKUP($D779,metadata!$B$2:$Z$451,19,FALSE)</f>
        <v>25</v>
      </c>
      <c r="W779" t="str">
        <f>VLOOKUP($D779,metadata!$B$2:$Z$451,20,FALSE)</f>
        <v>global average</v>
      </c>
      <c r="X779" t="str">
        <f>VLOOKUP($D779,metadata!$B$2:$Z$451,21,FALSE)</f>
        <v/>
      </c>
      <c r="Y779">
        <f>VLOOKUP($D779,metadata!$B$2:$Z$451,22,FALSE)</f>
        <v>19</v>
      </c>
      <c r="Z779" t="str">
        <f>VLOOKUP($D779,metadata!$B$2:$Z$451,23,FALSE)</f>
        <v/>
      </c>
      <c r="AA779" t="str">
        <f>VLOOKUP($D779,metadata!$B$2:$Z$451,24,FALSE)</f>
        <v/>
      </c>
      <c r="AB779" t="str">
        <f>VLOOKUP($D779,metadata!$B$2:$Z$451,25,FALSE)</f>
        <v/>
      </c>
      <c r="AC779">
        <v>14.970486297978599</v>
      </c>
      <c r="AD779">
        <v>0.64150862161750399</v>
      </c>
      <c r="AF779" t="str">
        <f t="shared" si="25"/>
        <v>NA</v>
      </c>
    </row>
    <row r="780" spans="3:32" x14ac:dyDescent="0.3">
      <c r="C780">
        <v>779</v>
      </c>
      <c r="D780" s="4" t="str">
        <f t="shared" si="24"/>
        <v>19- Kashihara</v>
      </c>
      <c r="E780" t="str">
        <f>VLOOKUP($D780,metadata!$B$2:$S$451,2,FALSE)</f>
        <v>Kato, Y</v>
      </c>
      <c r="F780" t="str">
        <f>VLOOKUP($D780,metadata!$B$2:$S$451,3,FALSE)</f>
        <v>Geographic variation in photoperiodic response for the induction of pupal diapause in the Aristolochia-feeding butterfly Atrophaneura alcinous</v>
      </c>
      <c r="G780" t="str">
        <f>VLOOKUP($D780,metadata!$B$2:$S$451,4,FALSE)</f>
        <v>10.1303/aez.2005.347</v>
      </c>
      <c r="H780" t="str">
        <f>VLOOKUP($D780,metadata!$B$2:$S$451,5,FALSE)</f>
        <v>y</v>
      </c>
      <c r="I780" t="str">
        <f>VLOOKUP($D780,metadata!$B$2:$S$451,6,FALSE)</f>
        <v>a</v>
      </c>
      <c r="J780" t="str">
        <f>VLOOKUP($D780,metadata!$B$2:$S$451,7,FALSE)</f>
        <v>i</v>
      </c>
      <c r="K780">
        <f>VLOOKUP($D780,metadata!$B$2:$S$451,8,FALSE)</f>
        <v>7</v>
      </c>
      <c r="L780">
        <f>VLOOKUP($D780,metadata!$B$2:$S$451,9,FALSE)</f>
        <v>5</v>
      </c>
      <c r="M780" t="str">
        <f>VLOOKUP($D780,metadata!$B$2:$S$451,10,FALSE)</f>
        <v/>
      </c>
      <c r="N780" t="str">
        <f>VLOOKUP($D780,metadata!$B$2:$S$451,11,FALSE)</f>
        <v>Atrophaneura alcinous</v>
      </c>
      <c r="O780" t="str">
        <f>VLOOKUP($D780,metadata!$B$2:$S$451,12,FALSE)</f>
        <v>lepidoptera</v>
      </c>
      <c r="P780" t="str">
        <f>VLOOKUP($D780,metadata!$B$2:$S$451,13,FALSE)</f>
        <v xml:space="preserve"> Kashihara</v>
      </c>
      <c r="Q780">
        <f>VLOOKUP($D780,metadata!$B$2:$S$451,14,FALSE)</f>
        <v>34.509444000000002</v>
      </c>
      <c r="R780">
        <f>VLOOKUP($D780,metadata!$B$2:$S$451,15,FALSE)</f>
        <v>135.79249999999999</v>
      </c>
      <c r="S780">
        <f>VLOOKUP($D780,metadata!$B$2:$S$451,16,FALSE)</f>
        <v>0.05</v>
      </c>
      <c r="T780">
        <f>VLOOKUP($D780,metadata!$B$2:$S$451,17,FALSE)</f>
        <v>50</v>
      </c>
      <c r="U780" t="str">
        <f>VLOOKUP($D780,metadata!$B$2:$S$451,18,FALSE)</f>
        <v/>
      </c>
      <c r="V780">
        <f>VLOOKUP($D780,metadata!$B$2:$Z$451,19,FALSE)</f>
        <v>25</v>
      </c>
      <c r="W780" t="str">
        <f>VLOOKUP($D780,metadata!$B$2:$Z$451,20,FALSE)</f>
        <v>global average</v>
      </c>
      <c r="X780" t="str">
        <f>VLOOKUP($D780,metadata!$B$2:$Z$451,21,FALSE)</f>
        <v/>
      </c>
      <c r="Y780">
        <f>VLOOKUP($D780,metadata!$B$2:$Z$451,22,FALSE)</f>
        <v>19</v>
      </c>
      <c r="Z780" t="str">
        <f>VLOOKUP($D780,metadata!$B$2:$Z$451,23,FALSE)</f>
        <v/>
      </c>
      <c r="AA780" t="str">
        <f>VLOOKUP($D780,metadata!$B$2:$Z$451,24,FALSE)</f>
        <v/>
      </c>
      <c r="AB780" t="str">
        <f>VLOOKUP($D780,metadata!$B$2:$Z$451,25,FALSE)</f>
        <v/>
      </c>
      <c r="AC780">
        <v>16.001119411017498</v>
      </c>
      <c r="AD780">
        <v>7.1427033776075097</v>
      </c>
      <c r="AF780" t="str">
        <f t="shared" si="25"/>
        <v>NA</v>
      </c>
    </row>
    <row r="781" spans="3:32" x14ac:dyDescent="0.3">
      <c r="C781">
        <v>780</v>
      </c>
      <c r="D781" s="4" t="str">
        <f t="shared" si="24"/>
        <v>19- Kiire</v>
      </c>
      <c r="E781" t="str">
        <f>VLOOKUP($D781,metadata!$B$2:$S$451,2,FALSE)</f>
        <v>Kato, Y</v>
      </c>
      <c r="F781" t="str">
        <f>VLOOKUP($D781,metadata!$B$2:$S$451,3,FALSE)</f>
        <v>Geographic variation in photoperiodic response for the induction of pupal diapause in the Aristolochia-feeding butterfly Atrophaneura alcinous</v>
      </c>
      <c r="G781" t="str">
        <f>VLOOKUP($D781,metadata!$B$2:$S$451,4,FALSE)</f>
        <v>10.1303/aez.2005.347</v>
      </c>
      <c r="H781" t="str">
        <f>VLOOKUP($D781,metadata!$B$2:$S$451,5,FALSE)</f>
        <v>y</v>
      </c>
      <c r="I781" t="str">
        <f>VLOOKUP($D781,metadata!$B$2:$S$451,6,FALSE)</f>
        <v>a</v>
      </c>
      <c r="J781" t="str">
        <f>VLOOKUP($D781,metadata!$B$2:$S$451,7,FALSE)</f>
        <v>i</v>
      </c>
      <c r="K781">
        <f>VLOOKUP($D781,metadata!$B$2:$S$451,8,FALSE)</f>
        <v>7</v>
      </c>
      <c r="L781">
        <f>VLOOKUP($D781,metadata!$B$2:$S$451,9,FALSE)</f>
        <v>5</v>
      </c>
      <c r="M781" t="str">
        <f>VLOOKUP($D781,metadata!$B$2:$S$451,10,FALSE)</f>
        <v/>
      </c>
      <c r="N781" t="str">
        <f>VLOOKUP($D781,metadata!$B$2:$S$451,11,FALSE)</f>
        <v>Atrophaneura alcinous</v>
      </c>
      <c r="O781" t="str">
        <f>VLOOKUP($D781,metadata!$B$2:$S$451,12,FALSE)</f>
        <v>lepidoptera</v>
      </c>
      <c r="P781" t="str">
        <f>VLOOKUP($D781,metadata!$B$2:$S$451,13,FALSE)</f>
        <v xml:space="preserve"> Kiire</v>
      </c>
      <c r="Q781">
        <f>VLOOKUP($D781,metadata!$B$2:$S$451,14,FALSE)</f>
        <v>31.6</v>
      </c>
      <c r="R781">
        <f>VLOOKUP($D781,metadata!$B$2:$S$451,15,FALSE)</f>
        <v>130.55000000000001</v>
      </c>
      <c r="S781">
        <f>VLOOKUP($D781,metadata!$B$2:$S$451,16,FALSE)</f>
        <v>0.05</v>
      </c>
      <c r="T781">
        <f>VLOOKUP($D781,metadata!$B$2:$S$451,17,FALSE)</f>
        <v>720</v>
      </c>
      <c r="U781" t="str">
        <f>VLOOKUP($D781,metadata!$B$2:$S$451,18,FALSE)</f>
        <v/>
      </c>
      <c r="V781">
        <f>VLOOKUP($D781,metadata!$B$2:$Z$451,19,FALSE)</f>
        <v>25</v>
      </c>
      <c r="W781" t="str">
        <f>VLOOKUP($D781,metadata!$B$2:$Z$451,20,FALSE)</f>
        <v>global average</v>
      </c>
      <c r="X781" t="str">
        <f>VLOOKUP($D781,metadata!$B$2:$Z$451,21,FALSE)</f>
        <v/>
      </c>
      <c r="Y781">
        <f>VLOOKUP($D781,metadata!$B$2:$Z$451,22,FALSE)</f>
        <v>19</v>
      </c>
      <c r="Z781" t="str">
        <f>VLOOKUP($D781,metadata!$B$2:$Z$451,23,FALSE)</f>
        <v/>
      </c>
      <c r="AA781" t="str">
        <f>VLOOKUP($D781,metadata!$B$2:$Z$451,24,FALSE)</f>
        <v/>
      </c>
      <c r="AB781" t="str">
        <f>VLOOKUP($D781,metadata!$B$2:$Z$451,25,FALSE)</f>
        <v/>
      </c>
      <c r="AC781">
        <v>12</v>
      </c>
      <c r="AD781">
        <v>99.995676236596296</v>
      </c>
      <c r="AF781" t="str">
        <f t="shared" si="25"/>
        <v>NA</v>
      </c>
    </row>
    <row r="782" spans="3:32" x14ac:dyDescent="0.3">
      <c r="C782">
        <v>781</v>
      </c>
      <c r="D782" s="4" t="str">
        <f t="shared" si="24"/>
        <v>19- Kiire</v>
      </c>
      <c r="E782" t="str">
        <f>VLOOKUP($D782,metadata!$B$2:$S$451,2,FALSE)</f>
        <v>Kato, Y</v>
      </c>
      <c r="F782" t="str">
        <f>VLOOKUP($D782,metadata!$B$2:$S$451,3,FALSE)</f>
        <v>Geographic variation in photoperiodic response for the induction of pupal diapause in the Aristolochia-feeding butterfly Atrophaneura alcinous</v>
      </c>
      <c r="G782" t="str">
        <f>VLOOKUP($D782,metadata!$B$2:$S$451,4,FALSE)</f>
        <v>10.1303/aez.2005.347</v>
      </c>
      <c r="H782" t="str">
        <f>VLOOKUP($D782,metadata!$B$2:$S$451,5,FALSE)</f>
        <v>y</v>
      </c>
      <c r="I782" t="str">
        <f>VLOOKUP($D782,metadata!$B$2:$S$451,6,FALSE)</f>
        <v>a</v>
      </c>
      <c r="J782" t="str">
        <f>VLOOKUP($D782,metadata!$B$2:$S$451,7,FALSE)</f>
        <v>i</v>
      </c>
      <c r="K782">
        <f>VLOOKUP($D782,metadata!$B$2:$S$451,8,FALSE)</f>
        <v>7</v>
      </c>
      <c r="L782">
        <f>VLOOKUP($D782,metadata!$B$2:$S$451,9,FALSE)</f>
        <v>5</v>
      </c>
      <c r="M782" t="str">
        <f>VLOOKUP($D782,metadata!$B$2:$S$451,10,FALSE)</f>
        <v/>
      </c>
      <c r="N782" t="str">
        <f>VLOOKUP($D782,metadata!$B$2:$S$451,11,FALSE)</f>
        <v>Atrophaneura alcinous</v>
      </c>
      <c r="O782" t="str">
        <f>VLOOKUP($D782,metadata!$B$2:$S$451,12,FALSE)</f>
        <v>lepidoptera</v>
      </c>
      <c r="P782" t="str">
        <f>VLOOKUP($D782,metadata!$B$2:$S$451,13,FALSE)</f>
        <v xml:space="preserve"> Kiire</v>
      </c>
      <c r="Q782">
        <f>VLOOKUP($D782,metadata!$B$2:$S$451,14,FALSE)</f>
        <v>31.6</v>
      </c>
      <c r="R782">
        <f>VLOOKUP($D782,metadata!$B$2:$S$451,15,FALSE)</f>
        <v>130.55000000000001</v>
      </c>
      <c r="S782">
        <f>VLOOKUP($D782,metadata!$B$2:$S$451,16,FALSE)</f>
        <v>0.05</v>
      </c>
      <c r="T782">
        <f>VLOOKUP($D782,metadata!$B$2:$S$451,17,FALSE)</f>
        <v>720</v>
      </c>
      <c r="U782" t="str">
        <f>VLOOKUP($D782,metadata!$B$2:$S$451,18,FALSE)</f>
        <v/>
      </c>
      <c r="V782">
        <f>VLOOKUP($D782,metadata!$B$2:$Z$451,19,FALSE)</f>
        <v>25</v>
      </c>
      <c r="W782" t="str">
        <f>VLOOKUP($D782,metadata!$B$2:$Z$451,20,FALSE)</f>
        <v>global average</v>
      </c>
      <c r="X782" t="str">
        <f>VLOOKUP($D782,metadata!$B$2:$Z$451,21,FALSE)</f>
        <v/>
      </c>
      <c r="Y782">
        <f>VLOOKUP($D782,metadata!$B$2:$Z$451,22,FALSE)</f>
        <v>19</v>
      </c>
      <c r="Z782" t="str">
        <f>VLOOKUP($D782,metadata!$B$2:$Z$451,23,FALSE)</f>
        <v/>
      </c>
      <c r="AA782" t="str">
        <f>VLOOKUP($D782,metadata!$B$2:$Z$451,24,FALSE)</f>
        <v/>
      </c>
      <c r="AB782" t="str">
        <f>VLOOKUP($D782,metadata!$B$2:$Z$451,25,FALSE)</f>
        <v/>
      </c>
      <c r="AC782">
        <v>13</v>
      </c>
      <c r="AD782">
        <v>99.740574195779899</v>
      </c>
      <c r="AF782" t="str">
        <f t="shared" si="25"/>
        <v>NA</v>
      </c>
    </row>
    <row r="783" spans="3:32" x14ac:dyDescent="0.3">
      <c r="C783">
        <v>782</v>
      </c>
      <c r="D783" s="4" t="str">
        <f t="shared" si="24"/>
        <v>19- Kiire</v>
      </c>
      <c r="E783" t="str">
        <f>VLOOKUP($D783,metadata!$B$2:$S$451,2,FALSE)</f>
        <v>Kato, Y</v>
      </c>
      <c r="F783" t="str">
        <f>VLOOKUP($D783,metadata!$B$2:$S$451,3,FALSE)</f>
        <v>Geographic variation in photoperiodic response for the induction of pupal diapause in the Aristolochia-feeding butterfly Atrophaneura alcinous</v>
      </c>
      <c r="G783" t="str">
        <f>VLOOKUP($D783,metadata!$B$2:$S$451,4,FALSE)</f>
        <v>10.1303/aez.2005.347</v>
      </c>
      <c r="H783" t="str">
        <f>VLOOKUP($D783,metadata!$B$2:$S$451,5,FALSE)</f>
        <v>y</v>
      </c>
      <c r="I783" t="str">
        <f>VLOOKUP($D783,metadata!$B$2:$S$451,6,FALSE)</f>
        <v>a</v>
      </c>
      <c r="J783" t="str">
        <f>VLOOKUP($D783,metadata!$B$2:$S$451,7,FALSE)</f>
        <v>i</v>
      </c>
      <c r="K783">
        <f>VLOOKUP($D783,metadata!$B$2:$S$451,8,FALSE)</f>
        <v>7</v>
      </c>
      <c r="L783">
        <f>VLOOKUP($D783,metadata!$B$2:$S$451,9,FALSE)</f>
        <v>5</v>
      </c>
      <c r="M783" t="str">
        <f>VLOOKUP($D783,metadata!$B$2:$S$451,10,FALSE)</f>
        <v/>
      </c>
      <c r="N783" t="str">
        <f>VLOOKUP($D783,metadata!$B$2:$S$451,11,FALSE)</f>
        <v>Atrophaneura alcinous</v>
      </c>
      <c r="O783" t="str">
        <f>VLOOKUP($D783,metadata!$B$2:$S$451,12,FALSE)</f>
        <v>lepidoptera</v>
      </c>
      <c r="P783" t="str">
        <f>VLOOKUP($D783,metadata!$B$2:$S$451,13,FALSE)</f>
        <v xml:space="preserve"> Kiire</v>
      </c>
      <c r="Q783">
        <f>VLOOKUP($D783,metadata!$B$2:$S$451,14,FALSE)</f>
        <v>31.6</v>
      </c>
      <c r="R783">
        <f>VLOOKUP($D783,metadata!$B$2:$S$451,15,FALSE)</f>
        <v>130.55000000000001</v>
      </c>
      <c r="S783">
        <f>VLOOKUP($D783,metadata!$B$2:$S$451,16,FALSE)</f>
        <v>0.05</v>
      </c>
      <c r="T783">
        <f>VLOOKUP($D783,metadata!$B$2:$S$451,17,FALSE)</f>
        <v>720</v>
      </c>
      <c r="U783" t="str">
        <f>VLOOKUP($D783,metadata!$B$2:$S$451,18,FALSE)</f>
        <v/>
      </c>
      <c r="V783">
        <f>VLOOKUP($D783,metadata!$B$2:$Z$451,19,FALSE)</f>
        <v>25</v>
      </c>
      <c r="W783" t="str">
        <f>VLOOKUP($D783,metadata!$B$2:$Z$451,20,FALSE)</f>
        <v>global average</v>
      </c>
      <c r="X783" t="str">
        <f>VLOOKUP($D783,metadata!$B$2:$Z$451,21,FALSE)</f>
        <v/>
      </c>
      <c r="Y783">
        <f>VLOOKUP($D783,metadata!$B$2:$Z$451,22,FALSE)</f>
        <v>19</v>
      </c>
      <c r="Z783" t="str">
        <f>VLOOKUP($D783,metadata!$B$2:$Z$451,23,FALSE)</f>
        <v/>
      </c>
      <c r="AA783" t="str">
        <f>VLOOKUP($D783,metadata!$B$2:$Z$451,24,FALSE)</f>
        <v/>
      </c>
      <c r="AB783" t="str">
        <f>VLOOKUP($D783,metadata!$B$2:$Z$451,25,FALSE)</f>
        <v/>
      </c>
      <c r="AC783">
        <v>14</v>
      </c>
      <c r="AD783">
        <v>75.505880318229003</v>
      </c>
      <c r="AF783" t="str">
        <f t="shared" si="25"/>
        <v>NA</v>
      </c>
    </row>
    <row r="784" spans="3:32" x14ac:dyDescent="0.3">
      <c r="C784">
        <v>783</v>
      </c>
      <c r="D784" s="4" t="str">
        <f t="shared" si="24"/>
        <v>19- Kiire</v>
      </c>
      <c r="E784" t="str">
        <f>VLOOKUP($D784,metadata!$B$2:$S$451,2,FALSE)</f>
        <v>Kato, Y</v>
      </c>
      <c r="F784" t="str">
        <f>VLOOKUP($D784,metadata!$B$2:$S$451,3,FALSE)</f>
        <v>Geographic variation in photoperiodic response for the induction of pupal diapause in the Aristolochia-feeding butterfly Atrophaneura alcinous</v>
      </c>
      <c r="G784" t="str">
        <f>VLOOKUP($D784,metadata!$B$2:$S$451,4,FALSE)</f>
        <v>10.1303/aez.2005.347</v>
      </c>
      <c r="H784" t="str">
        <f>VLOOKUP($D784,metadata!$B$2:$S$451,5,FALSE)</f>
        <v>y</v>
      </c>
      <c r="I784" t="str">
        <f>VLOOKUP($D784,metadata!$B$2:$S$451,6,FALSE)</f>
        <v>a</v>
      </c>
      <c r="J784" t="str">
        <f>VLOOKUP($D784,metadata!$B$2:$S$451,7,FALSE)</f>
        <v>i</v>
      </c>
      <c r="K784">
        <f>VLOOKUP($D784,metadata!$B$2:$S$451,8,FALSE)</f>
        <v>7</v>
      </c>
      <c r="L784">
        <f>VLOOKUP($D784,metadata!$B$2:$S$451,9,FALSE)</f>
        <v>5</v>
      </c>
      <c r="M784" t="str">
        <f>VLOOKUP($D784,metadata!$B$2:$S$451,10,FALSE)</f>
        <v/>
      </c>
      <c r="N784" t="str">
        <f>VLOOKUP($D784,metadata!$B$2:$S$451,11,FALSE)</f>
        <v>Atrophaneura alcinous</v>
      </c>
      <c r="O784" t="str">
        <f>VLOOKUP($D784,metadata!$B$2:$S$451,12,FALSE)</f>
        <v>lepidoptera</v>
      </c>
      <c r="P784" t="str">
        <f>VLOOKUP($D784,metadata!$B$2:$S$451,13,FALSE)</f>
        <v xml:space="preserve"> Kiire</v>
      </c>
      <c r="Q784">
        <f>VLOOKUP($D784,metadata!$B$2:$S$451,14,FALSE)</f>
        <v>31.6</v>
      </c>
      <c r="R784">
        <f>VLOOKUP($D784,metadata!$B$2:$S$451,15,FALSE)</f>
        <v>130.55000000000001</v>
      </c>
      <c r="S784">
        <f>VLOOKUP($D784,metadata!$B$2:$S$451,16,FALSE)</f>
        <v>0.05</v>
      </c>
      <c r="T784">
        <f>VLOOKUP($D784,metadata!$B$2:$S$451,17,FALSE)</f>
        <v>720</v>
      </c>
      <c r="U784" t="str">
        <f>VLOOKUP($D784,metadata!$B$2:$S$451,18,FALSE)</f>
        <v/>
      </c>
      <c r="V784">
        <f>VLOOKUP($D784,metadata!$B$2:$Z$451,19,FALSE)</f>
        <v>25</v>
      </c>
      <c r="W784" t="str">
        <f>VLOOKUP($D784,metadata!$B$2:$Z$451,20,FALSE)</f>
        <v>global average</v>
      </c>
      <c r="X784" t="str">
        <f>VLOOKUP($D784,metadata!$B$2:$Z$451,21,FALSE)</f>
        <v/>
      </c>
      <c r="Y784">
        <f>VLOOKUP($D784,metadata!$B$2:$Z$451,22,FALSE)</f>
        <v>19</v>
      </c>
      <c r="Z784" t="str">
        <f>VLOOKUP($D784,metadata!$B$2:$Z$451,23,FALSE)</f>
        <v/>
      </c>
      <c r="AA784" t="str">
        <f>VLOOKUP($D784,metadata!$B$2:$Z$451,24,FALSE)</f>
        <v/>
      </c>
      <c r="AB784" t="str">
        <f>VLOOKUP($D784,metadata!$B$2:$Z$451,25,FALSE)</f>
        <v/>
      </c>
      <c r="AC784">
        <v>15</v>
      </c>
      <c r="AD784">
        <v>78.312002767208497</v>
      </c>
      <c r="AF784" t="str">
        <f t="shared" si="25"/>
        <v>NA</v>
      </c>
    </row>
    <row r="785" spans="3:32" x14ac:dyDescent="0.3">
      <c r="C785">
        <v>784</v>
      </c>
      <c r="D785" s="4" t="str">
        <f t="shared" si="24"/>
        <v>19- Kiire</v>
      </c>
      <c r="E785" t="str">
        <f>VLOOKUP($D785,metadata!$B$2:$S$451,2,FALSE)</f>
        <v>Kato, Y</v>
      </c>
      <c r="F785" t="str">
        <f>VLOOKUP($D785,metadata!$B$2:$S$451,3,FALSE)</f>
        <v>Geographic variation in photoperiodic response for the induction of pupal diapause in the Aristolochia-feeding butterfly Atrophaneura alcinous</v>
      </c>
      <c r="G785" t="str">
        <f>VLOOKUP($D785,metadata!$B$2:$S$451,4,FALSE)</f>
        <v>10.1303/aez.2005.347</v>
      </c>
      <c r="H785" t="str">
        <f>VLOOKUP($D785,metadata!$B$2:$S$451,5,FALSE)</f>
        <v>y</v>
      </c>
      <c r="I785" t="str">
        <f>VLOOKUP($D785,metadata!$B$2:$S$451,6,FALSE)</f>
        <v>a</v>
      </c>
      <c r="J785" t="str">
        <f>VLOOKUP($D785,metadata!$B$2:$S$451,7,FALSE)</f>
        <v>i</v>
      </c>
      <c r="K785">
        <f>VLOOKUP($D785,metadata!$B$2:$S$451,8,FALSE)</f>
        <v>7</v>
      </c>
      <c r="L785">
        <f>VLOOKUP($D785,metadata!$B$2:$S$451,9,FALSE)</f>
        <v>5</v>
      </c>
      <c r="M785" t="str">
        <f>VLOOKUP($D785,metadata!$B$2:$S$451,10,FALSE)</f>
        <v/>
      </c>
      <c r="N785" t="str">
        <f>VLOOKUP($D785,metadata!$B$2:$S$451,11,FALSE)</f>
        <v>Atrophaneura alcinous</v>
      </c>
      <c r="O785" t="str">
        <f>VLOOKUP($D785,metadata!$B$2:$S$451,12,FALSE)</f>
        <v>lepidoptera</v>
      </c>
      <c r="P785" t="str">
        <f>VLOOKUP($D785,metadata!$B$2:$S$451,13,FALSE)</f>
        <v xml:space="preserve"> Kiire</v>
      </c>
      <c r="Q785">
        <f>VLOOKUP($D785,metadata!$B$2:$S$451,14,FALSE)</f>
        <v>31.6</v>
      </c>
      <c r="R785">
        <f>VLOOKUP($D785,metadata!$B$2:$S$451,15,FALSE)</f>
        <v>130.55000000000001</v>
      </c>
      <c r="S785">
        <f>VLOOKUP($D785,metadata!$B$2:$S$451,16,FALSE)</f>
        <v>0.05</v>
      </c>
      <c r="T785">
        <f>VLOOKUP($D785,metadata!$B$2:$S$451,17,FALSE)</f>
        <v>720</v>
      </c>
      <c r="U785" t="str">
        <f>VLOOKUP($D785,metadata!$B$2:$S$451,18,FALSE)</f>
        <v/>
      </c>
      <c r="V785">
        <f>VLOOKUP($D785,metadata!$B$2:$Z$451,19,FALSE)</f>
        <v>25</v>
      </c>
      <c r="W785" t="str">
        <f>VLOOKUP($D785,metadata!$B$2:$Z$451,20,FALSE)</f>
        <v>global average</v>
      </c>
      <c r="X785" t="str">
        <f>VLOOKUP($D785,metadata!$B$2:$Z$451,21,FALSE)</f>
        <v/>
      </c>
      <c r="Y785">
        <f>VLOOKUP($D785,metadata!$B$2:$Z$451,22,FALSE)</f>
        <v>19</v>
      </c>
      <c r="Z785" t="str">
        <f>VLOOKUP($D785,metadata!$B$2:$Z$451,23,FALSE)</f>
        <v/>
      </c>
      <c r="AA785" t="str">
        <f>VLOOKUP($D785,metadata!$B$2:$Z$451,24,FALSE)</f>
        <v/>
      </c>
      <c r="AB785" t="str">
        <f>VLOOKUP($D785,metadata!$B$2:$Z$451,25,FALSE)</f>
        <v/>
      </c>
      <c r="AC785">
        <v>16</v>
      </c>
      <c r="AD785">
        <v>76.526288481494305</v>
      </c>
      <c r="AF785" t="str">
        <f t="shared" si="25"/>
        <v>NA</v>
      </c>
    </row>
    <row r="786" spans="3:32" x14ac:dyDescent="0.3">
      <c r="C786">
        <v>785</v>
      </c>
      <c r="D786" s="4" t="str">
        <f t="shared" si="24"/>
        <v>19- Ishigaki</v>
      </c>
      <c r="E786" t="str">
        <f>VLOOKUP($D786,metadata!$B$2:$S$451,2,FALSE)</f>
        <v>Kato, Y</v>
      </c>
      <c r="F786" t="str">
        <f>VLOOKUP($D786,metadata!$B$2:$S$451,3,FALSE)</f>
        <v>Geographic variation in photoperiodic response for the induction of pupal diapause in the Aristolochia-feeding butterfly Atrophaneura alcinous</v>
      </c>
      <c r="G786" t="str">
        <f>VLOOKUP($D786,metadata!$B$2:$S$451,4,FALSE)</f>
        <v>10.1303/aez.2005.347</v>
      </c>
      <c r="H786" t="str">
        <f>VLOOKUP($D786,metadata!$B$2:$S$451,5,FALSE)</f>
        <v>y</v>
      </c>
      <c r="I786" t="str">
        <f>VLOOKUP($D786,metadata!$B$2:$S$451,6,FALSE)</f>
        <v>a</v>
      </c>
      <c r="J786" t="str">
        <f>VLOOKUP($D786,metadata!$B$2:$S$451,7,FALSE)</f>
        <v>i</v>
      </c>
      <c r="K786">
        <f>VLOOKUP($D786,metadata!$B$2:$S$451,8,FALSE)</f>
        <v>7</v>
      </c>
      <c r="L786">
        <f>VLOOKUP($D786,metadata!$B$2:$S$451,9,FALSE)</f>
        <v>5</v>
      </c>
      <c r="M786" t="str">
        <f>VLOOKUP($D786,metadata!$B$2:$S$451,10,FALSE)</f>
        <v/>
      </c>
      <c r="N786" t="str">
        <f>VLOOKUP($D786,metadata!$B$2:$S$451,11,FALSE)</f>
        <v>Atrophaneura alcinous</v>
      </c>
      <c r="O786" t="str">
        <f>VLOOKUP($D786,metadata!$B$2:$S$451,12,FALSE)</f>
        <v>lepidoptera</v>
      </c>
      <c r="P786" t="str">
        <f>VLOOKUP($D786,metadata!$B$2:$S$451,13,FALSE)</f>
        <v xml:space="preserve"> Ishigaki</v>
      </c>
      <c r="Q786">
        <f>VLOOKUP($D786,metadata!$B$2:$S$451,14,FALSE)</f>
        <v>24.340555999999999</v>
      </c>
      <c r="R786">
        <f>VLOOKUP($D786,metadata!$B$2:$S$451,15,FALSE)</f>
        <v>124.155556</v>
      </c>
      <c r="S786">
        <f>VLOOKUP($D786,metadata!$B$2:$S$451,16,FALSE)</f>
        <v>0.05</v>
      </c>
      <c r="T786">
        <f>VLOOKUP($D786,metadata!$B$2:$S$451,17,FALSE)</f>
        <v>40</v>
      </c>
      <c r="U786" t="str">
        <f>VLOOKUP($D786,metadata!$B$2:$S$451,18,FALSE)</f>
        <v/>
      </c>
      <c r="V786">
        <f>VLOOKUP($D786,metadata!$B$2:$Z$451,19,FALSE)</f>
        <v>25</v>
      </c>
      <c r="W786" t="str">
        <f>VLOOKUP($D786,metadata!$B$2:$Z$451,20,FALSE)</f>
        <v>global average</v>
      </c>
      <c r="X786" t="str">
        <f>VLOOKUP($D786,metadata!$B$2:$Z$451,21,FALSE)</f>
        <v/>
      </c>
      <c r="Y786">
        <f>VLOOKUP($D786,metadata!$B$2:$Z$451,22,FALSE)</f>
        <v>19</v>
      </c>
      <c r="Z786" t="str">
        <f>VLOOKUP($D786,metadata!$B$2:$Z$451,23,FALSE)</f>
        <v/>
      </c>
      <c r="AA786" t="str">
        <f>VLOOKUP($D786,metadata!$B$2:$Z$451,24,FALSE)</f>
        <v/>
      </c>
      <c r="AB786" t="str">
        <f>VLOOKUP($D786,metadata!$B$2:$Z$451,25,FALSE)</f>
        <v/>
      </c>
      <c r="AC786">
        <v>12.016806722688999</v>
      </c>
      <c r="AD786">
        <v>100.534149830144</v>
      </c>
      <c r="AF786" t="str">
        <f t="shared" si="25"/>
        <v>NA</v>
      </c>
    </row>
    <row r="787" spans="3:32" x14ac:dyDescent="0.3">
      <c r="C787">
        <v>786</v>
      </c>
      <c r="D787" s="4" t="str">
        <f t="shared" si="24"/>
        <v>19- Ishigaki</v>
      </c>
      <c r="E787" t="str">
        <f>VLOOKUP($D787,metadata!$B$2:$S$451,2,FALSE)</f>
        <v>Kato, Y</v>
      </c>
      <c r="F787" t="str">
        <f>VLOOKUP($D787,metadata!$B$2:$S$451,3,FALSE)</f>
        <v>Geographic variation in photoperiodic response for the induction of pupal diapause in the Aristolochia-feeding butterfly Atrophaneura alcinous</v>
      </c>
      <c r="G787" t="str">
        <f>VLOOKUP($D787,metadata!$B$2:$S$451,4,FALSE)</f>
        <v>10.1303/aez.2005.347</v>
      </c>
      <c r="H787" t="str">
        <f>VLOOKUP($D787,metadata!$B$2:$S$451,5,FALSE)</f>
        <v>y</v>
      </c>
      <c r="I787" t="str">
        <f>VLOOKUP($D787,metadata!$B$2:$S$451,6,FALSE)</f>
        <v>a</v>
      </c>
      <c r="J787" t="str">
        <f>VLOOKUP($D787,metadata!$B$2:$S$451,7,FALSE)</f>
        <v>i</v>
      </c>
      <c r="K787">
        <f>VLOOKUP($D787,metadata!$B$2:$S$451,8,FALSE)</f>
        <v>7</v>
      </c>
      <c r="L787">
        <f>VLOOKUP($D787,metadata!$B$2:$S$451,9,FALSE)</f>
        <v>5</v>
      </c>
      <c r="M787" t="str">
        <f>VLOOKUP($D787,metadata!$B$2:$S$451,10,FALSE)</f>
        <v/>
      </c>
      <c r="N787" t="str">
        <f>VLOOKUP($D787,metadata!$B$2:$S$451,11,FALSE)</f>
        <v>Atrophaneura alcinous</v>
      </c>
      <c r="O787" t="str">
        <f>VLOOKUP($D787,metadata!$B$2:$S$451,12,FALSE)</f>
        <v>lepidoptera</v>
      </c>
      <c r="P787" t="str">
        <f>VLOOKUP($D787,metadata!$B$2:$S$451,13,FALSE)</f>
        <v xml:space="preserve"> Ishigaki</v>
      </c>
      <c r="Q787">
        <f>VLOOKUP($D787,metadata!$B$2:$S$451,14,FALSE)</f>
        <v>24.340555999999999</v>
      </c>
      <c r="R787">
        <f>VLOOKUP($D787,metadata!$B$2:$S$451,15,FALSE)</f>
        <v>124.155556</v>
      </c>
      <c r="S787">
        <f>VLOOKUP($D787,metadata!$B$2:$S$451,16,FALSE)</f>
        <v>0.05</v>
      </c>
      <c r="T787">
        <f>VLOOKUP($D787,metadata!$B$2:$S$451,17,FALSE)</f>
        <v>40</v>
      </c>
      <c r="U787" t="str">
        <f>VLOOKUP($D787,metadata!$B$2:$S$451,18,FALSE)</f>
        <v/>
      </c>
      <c r="V787">
        <f>VLOOKUP($D787,metadata!$B$2:$Z$451,19,FALSE)</f>
        <v>25</v>
      </c>
      <c r="W787" t="str">
        <f>VLOOKUP($D787,metadata!$B$2:$Z$451,20,FALSE)</f>
        <v>global average</v>
      </c>
      <c r="X787" t="str">
        <f>VLOOKUP($D787,metadata!$B$2:$Z$451,21,FALSE)</f>
        <v/>
      </c>
      <c r="Y787">
        <f>VLOOKUP($D787,metadata!$B$2:$Z$451,22,FALSE)</f>
        <v>19</v>
      </c>
      <c r="Z787" t="str">
        <f>VLOOKUP($D787,metadata!$B$2:$Z$451,23,FALSE)</f>
        <v/>
      </c>
      <c r="AA787" t="str">
        <f>VLOOKUP($D787,metadata!$B$2:$Z$451,24,FALSE)</f>
        <v/>
      </c>
      <c r="AB787" t="str">
        <f>VLOOKUP($D787,metadata!$B$2:$Z$451,25,FALSE)</f>
        <v/>
      </c>
      <c r="AC787">
        <v>13.0084033613445</v>
      </c>
      <c r="AD787">
        <v>0.134096191668163</v>
      </c>
      <c r="AF787" t="str">
        <f t="shared" si="25"/>
        <v>NA</v>
      </c>
    </row>
    <row r="788" spans="3:32" x14ac:dyDescent="0.3">
      <c r="C788">
        <v>787</v>
      </c>
      <c r="D788" s="4" t="str">
        <f t="shared" si="24"/>
        <v>19- Ishigaki</v>
      </c>
      <c r="E788" t="str">
        <f>VLOOKUP($D788,metadata!$B$2:$S$451,2,FALSE)</f>
        <v>Kato, Y</v>
      </c>
      <c r="F788" t="str">
        <f>VLOOKUP($D788,metadata!$B$2:$S$451,3,FALSE)</f>
        <v>Geographic variation in photoperiodic response for the induction of pupal diapause in the Aristolochia-feeding butterfly Atrophaneura alcinous</v>
      </c>
      <c r="G788" t="str">
        <f>VLOOKUP($D788,metadata!$B$2:$S$451,4,FALSE)</f>
        <v>10.1303/aez.2005.347</v>
      </c>
      <c r="H788" t="str">
        <f>VLOOKUP($D788,metadata!$B$2:$S$451,5,FALSE)</f>
        <v>y</v>
      </c>
      <c r="I788" t="str">
        <f>VLOOKUP($D788,metadata!$B$2:$S$451,6,FALSE)</f>
        <v>a</v>
      </c>
      <c r="J788" t="str">
        <f>VLOOKUP($D788,metadata!$B$2:$S$451,7,FALSE)</f>
        <v>i</v>
      </c>
      <c r="K788">
        <f>VLOOKUP($D788,metadata!$B$2:$S$451,8,FALSE)</f>
        <v>7</v>
      </c>
      <c r="L788">
        <f>VLOOKUP($D788,metadata!$B$2:$S$451,9,FALSE)</f>
        <v>5</v>
      </c>
      <c r="M788" t="str">
        <f>VLOOKUP($D788,metadata!$B$2:$S$451,10,FALSE)</f>
        <v/>
      </c>
      <c r="N788" t="str">
        <f>VLOOKUP($D788,metadata!$B$2:$S$451,11,FALSE)</f>
        <v>Atrophaneura alcinous</v>
      </c>
      <c r="O788" t="str">
        <f>VLOOKUP($D788,metadata!$B$2:$S$451,12,FALSE)</f>
        <v>lepidoptera</v>
      </c>
      <c r="P788" t="str">
        <f>VLOOKUP($D788,metadata!$B$2:$S$451,13,FALSE)</f>
        <v xml:space="preserve"> Ishigaki</v>
      </c>
      <c r="Q788">
        <f>VLOOKUP($D788,metadata!$B$2:$S$451,14,FALSE)</f>
        <v>24.340555999999999</v>
      </c>
      <c r="R788">
        <f>VLOOKUP($D788,metadata!$B$2:$S$451,15,FALSE)</f>
        <v>124.155556</v>
      </c>
      <c r="S788">
        <f>VLOOKUP($D788,metadata!$B$2:$S$451,16,FALSE)</f>
        <v>0.05</v>
      </c>
      <c r="T788">
        <f>VLOOKUP($D788,metadata!$B$2:$S$451,17,FALSE)</f>
        <v>40</v>
      </c>
      <c r="U788" t="str">
        <f>VLOOKUP($D788,metadata!$B$2:$S$451,18,FALSE)</f>
        <v/>
      </c>
      <c r="V788">
        <f>VLOOKUP($D788,metadata!$B$2:$Z$451,19,FALSE)</f>
        <v>25</v>
      </c>
      <c r="W788" t="str">
        <f>VLOOKUP($D788,metadata!$B$2:$Z$451,20,FALSE)</f>
        <v>global average</v>
      </c>
      <c r="X788" t="str">
        <f>VLOOKUP($D788,metadata!$B$2:$Z$451,21,FALSE)</f>
        <v/>
      </c>
      <c r="Y788">
        <f>VLOOKUP($D788,metadata!$B$2:$Z$451,22,FALSE)</f>
        <v>19</v>
      </c>
      <c r="Z788" t="str">
        <f>VLOOKUP($D788,metadata!$B$2:$Z$451,23,FALSE)</f>
        <v/>
      </c>
      <c r="AA788" t="str">
        <f>VLOOKUP($D788,metadata!$B$2:$Z$451,24,FALSE)</f>
        <v/>
      </c>
      <c r="AB788" t="str">
        <f>VLOOKUP($D788,metadata!$B$2:$Z$451,25,FALSE)</f>
        <v/>
      </c>
      <c r="AC788">
        <v>13.9831932773109</v>
      </c>
      <c r="AD788">
        <v>0.79563740389778503</v>
      </c>
      <c r="AF788" t="str">
        <f t="shared" si="25"/>
        <v>NA</v>
      </c>
    </row>
    <row r="789" spans="3:32" x14ac:dyDescent="0.3">
      <c r="C789">
        <v>788</v>
      </c>
      <c r="D789" s="4" t="str">
        <f t="shared" si="24"/>
        <v>19- Ishigaki</v>
      </c>
      <c r="E789" t="str">
        <f>VLOOKUP($D789,metadata!$B$2:$S$451,2,FALSE)</f>
        <v>Kato, Y</v>
      </c>
      <c r="F789" t="str">
        <f>VLOOKUP($D789,metadata!$B$2:$S$451,3,FALSE)</f>
        <v>Geographic variation in photoperiodic response for the induction of pupal diapause in the Aristolochia-feeding butterfly Atrophaneura alcinous</v>
      </c>
      <c r="G789" t="str">
        <f>VLOOKUP($D789,metadata!$B$2:$S$451,4,FALSE)</f>
        <v>10.1303/aez.2005.347</v>
      </c>
      <c r="H789" t="str">
        <f>VLOOKUP($D789,metadata!$B$2:$S$451,5,FALSE)</f>
        <v>y</v>
      </c>
      <c r="I789" t="str">
        <f>VLOOKUP($D789,metadata!$B$2:$S$451,6,FALSE)</f>
        <v>a</v>
      </c>
      <c r="J789" t="str">
        <f>VLOOKUP($D789,metadata!$B$2:$S$451,7,FALSE)</f>
        <v>i</v>
      </c>
      <c r="K789">
        <f>VLOOKUP($D789,metadata!$B$2:$S$451,8,FALSE)</f>
        <v>7</v>
      </c>
      <c r="L789">
        <f>VLOOKUP($D789,metadata!$B$2:$S$451,9,FALSE)</f>
        <v>5</v>
      </c>
      <c r="M789" t="str">
        <f>VLOOKUP($D789,metadata!$B$2:$S$451,10,FALSE)</f>
        <v/>
      </c>
      <c r="N789" t="str">
        <f>VLOOKUP($D789,metadata!$B$2:$S$451,11,FALSE)</f>
        <v>Atrophaneura alcinous</v>
      </c>
      <c r="O789" t="str">
        <f>VLOOKUP($D789,metadata!$B$2:$S$451,12,FALSE)</f>
        <v>lepidoptera</v>
      </c>
      <c r="P789" t="str">
        <f>VLOOKUP($D789,metadata!$B$2:$S$451,13,FALSE)</f>
        <v xml:space="preserve"> Ishigaki</v>
      </c>
      <c r="Q789">
        <f>VLOOKUP($D789,metadata!$B$2:$S$451,14,FALSE)</f>
        <v>24.340555999999999</v>
      </c>
      <c r="R789">
        <f>VLOOKUP($D789,metadata!$B$2:$S$451,15,FALSE)</f>
        <v>124.155556</v>
      </c>
      <c r="S789">
        <f>VLOOKUP($D789,metadata!$B$2:$S$451,16,FALSE)</f>
        <v>0.05</v>
      </c>
      <c r="T789">
        <f>VLOOKUP($D789,metadata!$B$2:$S$451,17,FALSE)</f>
        <v>40</v>
      </c>
      <c r="U789" t="str">
        <f>VLOOKUP($D789,metadata!$B$2:$S$451,18,FALSE)</f>
        <v/>
      </c>
      <c r="V789">
        <f>VLOOKUP($D789,metadata!$B$2:$Z$451,19,FALSE)</f>
        <v>25</v>
      </c>
      <c r="W789" t="str">
        <f>VLOOKUP($D789,metadata!$B$2:$Z$451,20,FALSE)</f>
        <v>global average</v>
      </c>
      <c r="X789" t="str">
        <f>VLOOKUP($D789,metadata!$B$2:$Z$451,21,FALSE)</f>
        <v/>
      </c>
      <c r="Y789">
        <f>VLOOKUP($D789,metadata!$B$2:$Z$451,22,FALSE)</f>
        <v>19</v>
      </c>
      <c r="Z789" t="str">
        <f>VLOOKUP($D789,metadata!$B$2:$Z$451,23,FALSE)</f>
        <v/>
      </c>
      <c r="AA789" t="str">
        <f>VLOOKUP($D789,metadata!$B$2:$Z$451,24,FALSE)</f>
        <v/>
      </c>
      <c r="AB789" t="str">
        <f>VLOOKUP($D789,metadata!$B$2:$Z$451,25,FALSE)</f>
        <v/>
      </c>
      <c r="AC789">
        <v>14.9579831932773</v>
      </c>
      <c r="AD789">
        <v>1.4571786161273499</v>
      </c>
      <c r="AF789" t="str">
        <f t="shared" si="25"/>
        <v>NA</v>
      </c>
    </row>
    <row r="790" spans="3:32" x14ac:dyDescent="0.3">
      <c r="C790">
        <v>789</v>
      </c>
      <c r="D790" s="4" t="str">
        <f t="shared" si="24"/>
        <v>19- Ishigaki</v>
      </c>
      <c r="E790" t="str">
        <f>VLOOKUP($D790,metadata!$B$2:$S$451,2,FALSE)</f>
        <v>Kato, Y</v>
      </c>
      <c r="F790" t="str">
        <f>VLOOKUP($D790,metadata!$B$2:$S$451,3,FALSE)</f>
        <v>Geographic variation in photoperiodic response for the induction of pupal diapause in the Aristolochia-feeding butterfly Atrophaneura alcinous</v>
      </c>
      <c r="G790" t="str">
        <f>VLOOKUP($D790,metadata!$B$2:$S$451,4,FALSE)</f>
        <v>10.1303/aez.2005.347</v>
      </c>
      <c r="H790" t="str">
        <f>VLOOKUP($D790,metadata!$B$2:$S$451,5,FALSE)</f>
        <v>y</v>
      </c>
      <c r="I790" t="str">
        <f>VLOOKUP($D790,metadata!$B$2:$S$451,6,FALSE)</f>
        <v>a</v>
      </c>
      <c r="J790" t="str">
        <f>VLOOKUP($D790,metadata!$B$2:$S$451,7,FALSE)</f>
        <v>i</v>
      </c>
      <c r="K790">
        <f>VLOOKUP($D790,metadata!$B$2:$S$451,8,FALSE)</f>
        <v>7</v>
      </c>
      <c r="L790">
        <f>VLOOKUP($D790,metadata!$B$2:$S$451,9,FALSE)</f>
        <v>5</v>
      </c>
      <c r="M790" t="str">
        <f>VLOOKUP($D790,metadata!$B$2:$S$451,10,FALSE)</f>
        <v/>
      </c>
      <c r="N790" t="str">
        <f>VLOOKUP($D790,metadata!$B$2:$S$451,11,FALSE)</f>
        <v>Atrophaneura alcinous</v>
      </c>
      <c r="O790" t="str">
        <f>VLOOKUP($D790,metadata!$B$2:$S$451,12,FALSE)</f>
        <v>lepidoptera</v>
      </c>
      <c r="P790" t="str">
        <f>VLOOKUP($D790,metadata!$B$2:$S$451,13,FALSE)</f>
        <v xml:space="preserve"> Ishigaki</v>
      </c>
      <c r="Q790">
        <f>VLOOKUP($D790,metadata!$B$2:$S$451,14,FALSE)</f>
        <v>24.340555999999999</v>
      </c>
      <c r="R790">
        <f>VLOOKUP($D790,metadata!$B$2:$S$451,15,FALSE)</f>
        <v>124.155556</v>
      </c>
      <c r="S790">
        <f>VLOOKUP($D790,metadata!$B$2:$S$451,16,FALSE)</f>
        <v>0.05</v>
      </c>
      <c r="T790">
        <f>VLOOKUP($D790,metadata!$B$2:$S$451,17,FALSE)</f>
        <v>40</v>
      </c>
      <c r="U790" t="str">
        <f>VLOOKUP($D790,metadata!$B$2:$S$451,18,FALSE)</f>
        <v/>
      </c>
      <c r="V790">
        <f>VLOOKUP($D790,metadata!$B$2:$Z$451,19,FALSE)</f>
        <v>25</v>
      </c>
      <c r="W790" t="str">
        <f>VLOOKUP($D790,metadata!$B$2:$Z$451,20,FALSE)</f>
        <v>global average</v>
      </c>
      <c r="X790" t="str">
        <f>VLOOKUP($D790,metadata!$B$2:$Z$451,21,FALSE)</f>
        <v/>
      </c>
      <c r="Y790">
        <f>VLOOKUP($D790,metadata!$B$2:$Z$451,22,FALSE)</f>
        <v>19</v>
      </c>
      <c r="Z790" t="str">
        <f>VLOOKUP($D790,metadata!$B$2:$Z$451,23,FALSE)</f>
        <v/>
      </c>
      <c r="AA790" t="str">
        <f>VLOOKUP($D790,metadata!$B$2:$Z$451,24,FALSE)</f>
        <v/>
      </c>
      <c r="AB790" t="str">
        <f>VLOOKUP($D790,metadata!$B$2:$Z$451,25,FALSE)</f>
        <v/>
      </c>
      <c r="AC790">
        <v>15.9831932773109</v>
      </c>
      <c r="AD790">
        <v>1.06159485070628</v>
      </c>
      <c r="AF790" t="str">
        <f t="shared" si="25"/>
        <v>NA</v>
      </c>
    </row>
    <row r="791" spans="3:32" x14ac:dyDescent="0.3">
      <c r="C791">
        <v>790</v>
      </c>
      <c r="D791" s="4" t="str">
        <f t="shared" si="24"/>
        <v>20-SN</v>
      </c>
      <c r="E791" t="str">
        <f>VLOOKUP($D791,metadata!$B$2:$S$451,2,FALSE)</f>
        <v>KIMURA, MT; OHTSU, T; YOSHIDA, T; AWASAKI, T; LIN, FJ</v>
      </c>
      <c r="F791" t="str">
        <f>VLOOKUP($D791,metadata!$B$2:$S$451,3,FALSE)</f>
        <v>CLIMATIC ADAPTATIONS AND DISTRIBUTIONS IN THE DROSOPHILA-TAKAHASHII SPECIES SUBGROUP (DIPTERA, DROSOPHILIDAE)</v>
      </c>
      <c r="G791" t="str">
        <f>VLOOKUP($D791,metadata!$B$2:$S$451,4,FALSE)</f>
        <v>10.1080/00222939400770181</v>
      </c>
      <c r="H791" t="str">
        <f>VLOOKUP($D791,metadata!$B$2:$S$451,5,FALSE)</f>
        <v>y</v>
      </c>
      <c r="I791" t="str">
        <f>VLOOKUP($D791,metadata!$B$2:$S$451,6,FALSE)</f>
        <v>a</v>
      </c>
      <c r="J791" t="str">
        <f>VLOOKUP($D791,metadata!$B$2:$S$451,7,FALSE)</f>
        <v>i</v>
      </c>
      <c r="K791">
        <f>VLOOKUP($D791,metadata!$B$2:$S$451,8,FALSE)</f>
        <v>5</v>
      </c>
      <c r="L791">
        <f>VLOOKUP($D791,metadata!$B$2:$S$451,9,FALSE)</f>
        <v>4</v>
      </c>
      <c r="M791" t="str">
        <f>VLOOKUP($D791,metadata!$B$2:$S$451,10,FALSE)</f>
        <v>n</v>
      </c>
      <c r="N791" t="str">
        <f>VLOOKUP($D791,metadata!$B$2:$S$451,11,FALSE)</f>
        <v>Drosophila lutescens</v>
      </c>
      <c r="O791" t="str">
        <f>VLOOKUP($D791,metadata!$B$2:$S$451,12,FALSE)</f>
        <v>diptera</v>
      </c>
      <c r="P791" t="str">
        <f>VLOOKUP($D791,metadata!$B$2:$S$451,13,FALSE)</f>
        <v>SN</v>
      </c>
      <c r="Q791">
        <f>VLOOKUP($D791,metadata!$B$2:$S$451,14,FALSE)</f>
        <v>38.268332999999998</v>
      </c>
      <c r="R791">
        <f>VLOOKUP($D791,metadata!$B$2:$S$451,15,FALSE)</f>
        <v>140.86944399999999</v>
      </c>
      <c r="S791">
        <f>VLOOKUP($D791,metadata!$B$2:$S$451,16,FALSE)</f>
        <v>0.05</v>
      </c>
      <c r="T791" t="str">
        <f>VLOOKUP($D791,metadata!$B$2:$S$451,17,FALSE)</f>
        <v/>
      </c>
      <c r="U791" t="str">
        <f>VLOOKUP($D791,metadata!$B$2:$S$451,18,FALSE)</f>
        <v/>
      </c>
      <c r="V791">
        <f>VLOOKUP($D791,metadata!$B$2:$Z$451,19,FALSE)</f>
        <v>40</v>
      </c>
      <c r="W791" t="str">
        <f>VLOOKUP($D791,metadata!$B$2:$Z$451,20,FALSE)</f>
        <v>global average</v>
      </c>
      <c r="X791" t="str">
        <f>VLOOKUP($D791,metadata!$B$2:$Z$451,21,FALSE)</f>
        <v/>
      </c>
      <c r="Y791">
        <f>VLOOKUP($D791,metadata!$B$2:$Z$451,22,FALSE)</f>
        <v>20</v>
      </c>
      <c r="Z791" t="str">
        <f>VLOOKUP($D791,metadata!$B$2:$Z$451,23,FALSE)</f>
        <v/>
      </c>
      <c r="AA791" t="str">
        <f>VLOOKUP($D791,metadata!$B$2:$Z$451,24,FALSE)</f>
        <v/>
      </c>
      <c r="AB791" t="str">
        <f>VLOOKUP($D791,metadata!$B$2:$Z$451,25,FALSE)</f>
        <v/>
      </c>
      <c r="AC791">
        <v>10.000652457590199</v>
      </c>
      <c r="AD791">
        <v>94.736842105263094</v>
      </c>
      <c r="AF791" t="str">
        <f t="shared" si="25"/>
        <v>NA</v>
      </c>
    </row>
    <row r="792" spans="3:32" x14ac:dyDescent="0.3">
      <c r="C792">
        <v>791</v>
      </c>
      <c r="D792" s="4" t="str">
        <f t="shared" si="24"/>
        <v>20-SN</v>
      </c>
      <c r="E792" t="str">
        <f>VLOOKUP($D792,metadata!$B$2:$S$451,2,FALSE)</f>
        <v>KIMURA, MT; OHTSU, T; YOSHIDA, T; AWASAKI, T; LIN, FJ</v>
      </c>
      <c r="F792" t="str">
        <f>VLOOKUP($D792,metadata!$B$2:$S$451,3,FALSE)</f>
        <v>CLIMATIC ADAPTATIONS AND DISTRIBUTIONS IN THE DROSOPHILA-TAKAHASHII SPECIES SUBGROUP (DIPTERA, DROSOPHILIDAE)</v>
      </c>
      <c r="G792" t="str">
        <f>VLOOKUP($D792,metadata!$B$2:$S$451,4,FALSE)</f>
        <v>10.1080/00222939400770181</v>
      </c>
      <c r="H792" t="str">
        <f>VLOOKUP($D792,metadata!$B$2:$S$451,5,FALSE)</f>
        <v>y</v>
      </c>
      <c r="I792" t="str">
        <f>VLOOKUP($D792,metadata!$B$2:$S$451,6,FALSE)</f>
        <v>a</v>
      </c>
      <c r="J792" t="str">
        <f>VLOOKUP($D792,metadata!$B$2:$S$451,7,FALSE)</f>
        <v>i</v>
      </c>
      <c r="K792">
        <f>VLOOKUP($D792,metadata!$B$2:$S$451,8,FALSE)</f>
        <v>5</v>
      </c>
      <c r="L792">
        <f>VLOOKUP($D792,metadata!$B$2:$S$451,9,FALSE)</f>
        <v>4</v>
      </c>
      <c r="M792" t="str">
        <f>VLOOKUP($D792,metadata!$B$2:$S$451,10,FALSE)</f>
        <v>n</v>
      </c>
      <c r="N792" t="str">
        <f>VLOOKUP($D792,metadata!$B$2:$S$451,11,FALSE)</f>
        <v>Drosophila lutescens</v>
      </c>
      <c r="O792" t="str">
        <f>VLOOKUP($D792,metadata!$B$2:$S$451,12,FALSE)</f>
        <v>diptera</v>
      </c>
      <c r="P792" t="str">
        <f>VLOOKUP($D792,metadata!$B$2:$S$451,13,FALSE)</f>
        <v>SN</v>
      </c>
      <c r="Q792">
        <f>VLOOKUP($D792,metadata!$B$2:$S$451,14,FALSE)</f>
        <v>38.268332999999998</v>
      </c>
      <c r="R792">
        <f>VLOOKUP($D792,metadata!$B$2:$S$451,15,FALSE)</f>
        <v>140.86944399999999</v>
      </c>
      <c r="S792">
        <f>VLOOKUP($D792,metadata!$B$2:$S$451,16,FALSE)</f>
        <v>0.05</v>
      </c>
      <c r="T792" t="str">
        <f>VLOOKUP($D792,metadata!$B$2:$S$451,17,FALSE)</f>
        <v/>
      </c>
      <c r="U792" t="str">
        <f>VLOOKUP($D792,metadata!$B$2:$S$451,18,FALSE)</f>
        <v/>
      </c>
      <c r="V792">
        <f>VLOOKUP($D792,metadata!$B$2:$Z$451,19,FALSE)</f>
        <v>40</v>
      </c>
      <c r="W792" t="str">
        <f>VLOOKUP($D792,metadata!$B$2:$Z$451,20,FALSE)</f>
        <v>global average</v>
      </c>
      <c r="X792" t="str">
        <f>VLOOKUP($D792,metadata!$B$2:$Z$451,21,FALSE)</f>
        <v/>
      </c>
      <c r="Y792">
        <f>VLOOKUP($D792,metadata!$B$2:$Z$451,22,FALSE)</f>
        <v>20</v>
      </c>
      <c r="Z792" t="str">
        <f>VLOOKUP($D792,metadata!$B$2:$Z$451,23,FALSE)</f>
        <v/>
      </c>
      <c r="AA792" t="str">
        <f>VLOOKUP($D792,metadata!$B$2:$Z$451,24,FALSE)</f>
        <v/>
      </c>
      <c r="AB792" t="str">
        <f>VLOOKUP($D792,metadata!$B$2:$Z$451,25,FALSE)</f>
        <v/>
      </c>
      <c r="AC792">
        <v>11.009508210091299</v>
      </c>
      <c r="AD792">
        <v>89.967105263157904</v>
      </c>
      <c r="AF792" t="str">
        <f t="shared" si="25"/>
        <v>NA</v>
      </c>
    </row>
    <row r="793" spans="3:32" x14ac:dyDescent="0.3">
      <c r="C793">
        <v>792</v>
      </c>
      <c r="D793" s="4" t="str">
        <f t="shared" si="24"/>
        <v>20-SN</v>
      </c>
      <c r="E793" t="str">
        <f>VLOOKUP($D793,metadata!$B$2:$S$451,2,FALSE)</f>
        <v>KIMURA, MT; OHTSU, T; YOSHIDA, T; AWASAKI, T; LIN, FJ</v>
      </c>
      <c r="F793" t="str">
        <f>VLOOKUP($D793,metadata!$B$2:$S$451,3,FALSE)</f>
        <v>CLIMATIC ADAPTATIONS AND DISTRIBUTIONS IN THE DROSOPHILA-TAKAHASHII SPECIES SUBGROUP (DIPTERA, DROSOPHILIDAE)</v>
      </c>
      <c r="G793" t="str">
        <f>VLOOKUP($D793,metadata!$B$2:$S$451,4,FALSE)</f>
        <v>10.1080/00222939400770181</v>
      </c>
      <c r="H793" t="str">
        <f>VLOOKUP($D793,metadata!$B$2:$S$451,5,FALSE)</f>
        <v>y</v>
      </c>
      <c r="I793" t="str">
        <f>VLOOKUP($D793,metadata!$B$2:$S$451,6,FALSE)</f>
        <v>a</v>
      </c>
      <c r="J793" t="str">
        <f>VLOOKUP($D793,metadata!$B$2:$S$451,7,FALSE)</f>
        <v>i</v>
      </c>
      <c r="K793">
        <f>VLOOKUP($D793,metadata!$B$2:$S$451,8,FALSE)</f>
        <v>5</v>
      </c>
      <c r="L793">
        <f>VLOOKUP($D793,metadata!$B$2:$S$451,9,FALSE)</f>
        <v>4</v>
      </c>
      <c r="M793" t="str">
        <f>VLOOKUP($D793,metadata!$B$2:$S$451,10,FALSE)</f>
        <v>n</v>
      </c>
      <c r="N793" t="str">
        <f>VLOOKUP($D793,metadata!$B$2:$S$451,11,FALSE)</f>
        <v>Drosophila lutescens</v>
      </c>
      <c r="O793" t="str">
        <f>VLOOKUP($D793,metadata!$B$2:$S$451,12,FALSE)</f>
        <v>diptera</v>
      </c>
      <c r="P793" t="str">
        <f>VLOOKUP($D793,metadata!$B$2:$S$451,13,FALSE)</f>
        <v>SN</v>
      </c>
      <c r="Q793">
        <f>VLOOKUP($D793,metadata!$B$2:$S$451,14,FALSE)</f>
        <v>38.268332999999998</v>
      </c>
      <c r="R793">
        <f>VLOOKUP($D793,metadata!$B$2:$S$451,15,FALSE)</f>
        <v>140.86944399999999</v>
      </c>
      <c r="S793">
        <f>VLOOKUP($D793,metadata!$B$2:$S$451,16,FALSE)</f>
        <v>0.05</v>
      </c>
      <c r="T793" t="str">
        <f>VLOOKUP($D793,metadata!$B$2:$S$451,17,FALSE)</f>
        <v/>
      </c>
      <c r="U793" t="str">
        <f>VLOOKUP($D793,metadata!$B$2:$S$451,18,FALSE)</f>
        <v/>
      </c>
      <c r="V793">
        <f>VLOOKUP($D793,metadata!$B$2:$Z$451,19,FALSE)</f>
        <v>40</v>
      </c>
      <c r="W793" t="str">
        <f>VLOOKUP($D793,metadata!$B$2:$Z$451,20,FALSE)</f>
        <v>global average</v>
      </c>
      <c r="X793" t="str">
        <f>VLOOKUP($D793,metadata!$B$2:$Z$451,21,FALSE)</f>
        <v/>
      </c>
      <c r="Y793">
        <f>VLOOKUP($D793,metadata!$B$2:$Z$451,22,FALSE)</f>
        <v>20</v>
      </c>
      <c r="Z793" t="str">
        <f>VLOOKUP($D793,metadata!$B$2:$Z$451,23,FALSE)</f>
        <v/>
      </c>
      <c r="AA793" t="str">
        <f>VLOOKUP($D793,metadata!$B$2:$Z$451,24,FALSE)</f>
        <v/>
      </c>
      <c r="AB793" t="str">
        <f>VLOOKUP($D793,metadata!$B$2:$Z$451,25,FALSE)</f>
        <v/>
      </c>
      <c r="AC793">
        <v>12.006510983036099</v>
      </c>
      <c r="AD793">
        <v>14.1447368421052</v>
      </c>
      <c r="AF793" t="str">
        <f t="shared" si="25"/>
        <v>NA</v>
      </c>
    </row>
    <row r="794" spans="3:32" x14ac:dyDescent="0.3">
      <c r="C794">
        <v>793</v>
      </c>
      <c r="D794" s="4" t="str">
        <f t="shared" si="24"/>
        <v>20-SN</v>
      </c>
      <c r="E794" t="str">
        <f>VLOOKUP($D794,metadata!$B$2:$S$451,2,FALSE)</f>
        <v>KIMURA, MT; OHTSU, T; YOSHIDA, T; AWASAKI, T; LIN, FJ</v>
      </c>
      <c r="F794" t="str">
        <f>VLOOKUP($D794,metadata!$B$2:$S$451,3,FALSE)</f>
        <v>CLIMATIC ADAPTATIONS AND DISTRIBUTIONS IN THE DROSOPHILA-TAKAHASHII SPECIES SUBGROUP (DIPTERA, DROSOPHILIDAE)</v>
      </c>
      <c r="G794" t="str">
        <f>VLOOKUP($D794,metadata!$B$2:$S$451,4,FALSE)</f>
        <v>10.1080/00222939400770181</v>
      </c>
      <c r="H794" t="str">
        <f>VLOOKUP($D794,metadata!$B$2:$S$451,5,FALSE)</f>
        <v>y</v>
      </c>
      <c r="I794" t="str">
        <f>VLOOKUP($D794,metadata!$B$2:$S$451,6,FALSE)</f>
        <v>a</v>
      </c>
      <c r="J794" t="str">
        <f>VLOOKUP($D794,metadata!$B$2:$S$451,7,FALSE)</f>
        <v>i</v>
      </c>
      <c r="K794">
        <f>VLOOKUP($D794,metadata!$B$2:$S$451,8,FALSE)</f>
        <v>5</v>
      </c>
      <c r="L794">
        <f>VLOOKUP($D794,metadata!$B$2:$S$451,9,FALSE)</f>
        <v>4</v>
      </c>
      <c r="M794" t="str">
        <f>VLOOKUP($D794,metadata!$B$2:$S$451,10,FALSE)</f>
        <v>n</v>
      </c>
      <c r="N794" t="str">
        <f>VLOOKUP($D794,metadata!$B$2:$S$451,11,FALSE)</f>
        <v>Drosophila lutescens</v>
      </c>
      <c r="O794" t="str">
        <f>VLOOKUP($D794,metadata!$B$2:$S$451,12,FALSE)</f>
        <v>diptera</v>
      </c>
      <c r="P794" t="str">
        <f>VLOOKUP($D794,metadata!$B$2:$S$451,13,FALSE)</f>
        <v>SN</v>
      </c>
      <c r="Q794">
        <f>VLOOKUP($D794,metadata!$B$2:$S$451,14,FALSE)</f>
        <v>38.268332999999998</v>
      </c>
      <c r="R794">
        <f>VLOOKUP($D794,metadata!$B$2:$S$451,15,FALSE)</f>
        <v>140.86944399999999</v>
      </c>
      <c r="S794">
        <f>VLOOKUP($D794,metadata!$B$2:$S$451,16,FALSE)</f>
        <v>0.05</v>
      </c>
      <c r="T794" t="str">
        <f>VLOOKUP($D794,metadata!$B$2:$S$451,17,FALSE)</f>
        <v/>
      </c>
      <c r="U794" t="str">
        <f>VLOOKUP($D794,metadata!$B$2:$S$451,18,FALSE)</f>
        <v/>
      </c>
      <c r="V794">
        <f>VLOOKUP($D794,metadata!$B$2:$Z$451,19,FALSE)</f>
        <v>40</v>
      </c>
      <c r="W794" t="str">
        <f>VLOOKUP($D794,metadata!$B$2:$Z$451,20,FALSE)</f>
        <v>global average</v>
      </c>
      <c r="X794" t="str">
        <f>VLOOKUP($D794,metadata!$B$2:$Z$451,21,FALSE)</f>
        <v/>
      </c>
      <c r="Y794">
        <f>VLOOKUP($D794,metadata!$B$2:$Z$451,22,FALSE)</f>
        <v>20</v>
      </c>
      <c r="Z794" t="str">
        <f>VLOOKUP($D794,metadata!$B$2:$Z$451,23,FALSE)</f>
        <v/>
      </c>
      <c r="AA794" t="str">
        <f>VLOOKUP($D794,metadata!$B$2:$Z$451,24,FALSE)</f>
        <v/>
      </c>
      <c r="AB794" t="str">
        <f>VLOOKUP($D794,metadata!$B$2:$Z$451,25,FALSE)</f>
        <v/>
      </c>
      <c r="AC794">
        <v>13.015794910830699</v>
      </c>
      <c r="AD794">
        <v>5.9210526315789496</v>
      </c>
      <c r="AF794" t="str">
        <f t="shared" si="25"/>
        <v>NA</v>
      </c>
    </row>
    <row r="795" spans="3:32" x14ac:dyDescent="0.3">
      <c r="C795">
        <v>794</v>
      </c>
      <c r="D795" s="4" t="str">
        <f t="shared" si="24"/>
        <v>20-CH</v>
      </c>
      <c r="E795" t="str">
        <f>VLOOKUP($D795,metadata!$B$2:$S$451,2,FALSE)</f>
        <v>KIMURA, MT; OHTSU, T; YOSHIDA, T; AWASAKI, T; LIN, FJ</v>
      </c>
      <c r="F795" t="str">
        <f>VLOOKUP($D795,metadata!$B$2:$S$451,3,FALSE)</f>
        <v>CLIMATIC ADAPTATIONS AND DISTRIBUTIONS IN THE DROSOPHILA-TAKAHASHII SPECIES SUBGROUP (DIPTERA, DROSOPHILIDAE)</v>
      </c>
      <c r="G795" t="str">
        <f>VLOOKUP($D795,metadata!$B$2:$S$451,4,FALSE)</f>
        <v>10.1080/00222939400770181</v>
      </c>
      <c r="H795" t="str">
        <f>VLOOKUP($D795,metadata!$B$2:$S$451,5,FALSE)</f>
        <v>y</v>
      </c>
      <c r="I795" t="str">
        <f>VLOOKUP($D795,metadata!$B$2:$S$451,6,FALSE)</f>
        <v>a</v>
      </c>
      <c r="J795" t="str">
        <f>VLOOKUP($D795,metadata!$B$2:$S$451,7,FALSE)</f>
        <v>i</v>
      </c>
      <c r="K795">
        <f>VLOOKUP($D795,metadata!$B$2:$S$451,8,FALSE)</f>
        <v>5</v>
      </c>
      <c r="L795">
        <f>VLOOKUP($D795,metadata!$B$2:$S$451,9,FALSE)</f>
        <v>4</v>
      </c>
      <c r="M795" t="str">
        <f>VLOOKUP($D795,metadata!$B$2:$S$451,10,FALSE)</f>
        <v>n</v>
      </c>
      <c r="N795" t="str">
        <f>VLOOKUP($D795,metadata!$B$2:$S$451,11,FALSE)</f>
        <v>Drosophila lutescens</v>
      </c>
      <c r="O795" t="str">
        <f>VLOOKUP($D795,metadata!$B$2:$S$451,12,FALSE)</f>
        <v>diptera</v>
      </c>
      <c r="P795" t="str">
        <f>VLOOKUP($D795,metadata!$B$2:$S$451,13,FALSE)</f>
        <v>CH</v>
      </c>
      <c r="Q795">
        <f>VLOOKUP($D795,metadata!$B$2:$S$451,14,FALSE)</f>
        <v>35.607325000000003</v>
      </c>
      <c r="R795">
        <f>VLOOKUP($D795,metadata!$B$2:$S$451,15,FALSE)</f>
        <v>140.10638599999999</v>
      </c>
      <c r="S795">
        <f>VLOOKUP($D795,metadata!$B$2:$S$451,16,FALSE)</f>
        <v>0.05</v>
      </c>
      <c r="T795" t="str">
        <f>VLOOKUP($D795,metadata!$B$2:$S$451,17,FALSE)</f>
        <v/>
      </c>
      <c r="U795" t="str">
        <f>VLOOKUP($D795,metadata!$B$2:$S$451,18,FALSE)</f>
        <v/>
      </c>
      <c r="V795">
        <f>VLOOKUP($D795,metadata!$B$2:$Z$451,19,FALSE)</f>
        <v>40</v>
      </c>
      <c r="W795" t="str">
        <f>VLOOKUP($D795,metadata!$B$2:$Z$451,20,FALSE)</f>
        <v>global average</v>
      </c>
      <c r="X795" t="str">
        <f>VLOOKUP($D795,metadata!$B$2:$Z$451,21,FALSE)</f>
        <v/>
      </c>
      <c r="Y795">
        <f>VLOOKUP($D795,metadata!$B$2:$Z$451,22,FALSE)</f>
        <v>20</v>
      </c>
      <c r="Z795" t="str">
        <f>VLOOKUP($D795,metadata!$B$2:$Z$451,23,FALSE)</f>
        <v/>
      </c>
      <c r="AA795" t="str">
        <f>VLOOKUP($D795,metadata!$B$2:$Z$451,24,FALSE)</f>
        <v/>
      </c>
      <c r="AB795" t="str">
        <f>VLOOKUP($D795,metadata!$B$2:$Z$451,25,FALSE)</f>
        <v/>
      </c>
      <c r="AC795">
        <v>9.9978863092648904</v>
      </c>
      <c r="AD795">
        <v>83.717105263157904</v>
      </c>
      <c r="AF795" t="str">
        <f t="shared" si="25"/>
        <v>NA</v>
      </c>
    </row>
    <row r="796" spans="3:32" x14ac:dyDescent="0.3">
      <c r="C796">
        <v>795</v>
      </c>
      <c r="D796" s="4" t="str">
        <f t="shared" si="24"/>
        <v>20-CH</v>
      </c>
      <c r="E796" t="str">
        <f>VLOOKUP($D796,metadata!$B$2:$S$451,2,FALSE)</f>
        <v>KIMURA, MT; OHTSU, T; YOSHIDA, T; AWASAKI, T; LIN, FJ</v>
      </c>
      <c r="F796" t="str">
        <f>VLOOKUP($D796,metadata!$B$2:$S$451,3,FALSE)</f>
        <v>CLIMATIC ADAPTATIONS AND DISTRIBUTIONS IN THE DROSOPHILA-TAKAHASHII SPECIES SUBGROUP (DIPTERA, DROSOPHILIDAE)</v>
      </c>
      <c r="G796" t="str">
        <f>VLOOKUP($D796,metadata!$B$2:$S$451,4,FALSE)</f>
        <v>10.1080/00222939400770181</v>
      </c>
      <c r="H796" t="str">
        <f>VLOOKUP($D796,metadata!$B$2:$S$451,5,FALSE)</f>
        <v>y</v>
      </c>
      <c r="I796" t="str">
        <f>VLOOKUP($D796,metadata!$B$2:$S$451,6,FALSE)</f>
        <v>a</v>
      </c>
      <c r="J796" t="str">
        <f>VLOOKUP($D796,metadata!$B$2:$S$451,7,FALSE)</f>
        <v>i</v>
      </c>
      <c r="K796">
        <f>VLOOKUP($D796,metadata!$B$2:$S$451,8,FALSE)</f>
        <v>5</v>
      </c>
      <c r="L796">
        <f>VLOOKUP($D796,metadata!$B$2:$S$451,9,FALSE)</f>
        <v>4</v>
      </c>
      <c r="M796" t="str">
        <f>VLOOKUP($D796,metadata!$B$2:$S$451,10,FALSE)</f>
        <v>n</v>
      </c>
      <c r="N796" t="str">
        <f>VLOOKUP($D796,metadata!$B$2:$S$451,11,FALSE)</f>
        <v>Drosophila lutescens</v>
      </c>
      <c r="O796" t="str">
        <f>VLOOKUP($D796,metadata!$B$2:$S$451,12,FALSE)</f>
        <v>diptera</v>
      </c>
      <c r="P796" t="str">
        <f>VLOOKUP($D796,metadata!$B$2:$S$451,13,FALSE)</f>
        <v>CH</v>
      </c>
      <c r="Q796">
        <f>VLOOKUP($D796,metadata!$B$2:$S$451,14,FALSE)</f>
        <v>35.607325000000003</v>
      </c>
      <c r="R796">
        <f>VLOOKUP($D796,metadata!$B$2:$S$451,15,FALSE)</f>
        <v>140.10638599999999</v>
      </c>
      <c r="S796">
        <f>VLOOKUP($D796,metadata!$B$2:$S$451,16,FALSE)</f>
        <v>0.05</v>
      </c>
      <c r="T796" t="str">
        <f>VLOOKUP($D796,metadata!$B$2:$S$451,17,FALSE)</f>
        <v/>
      </c>
      <c r="U796" t="str">
        <f>VLOOKUP($D796,metadata!$B$2:$S$451,18,FALSE)</f>
        <v/>
      </c>
      <c r="V796">
        <f>VLOOKUP($D796,metadata!$B$2:$Z$451,19,FALSE)</f>
        <v>40</v>
      </c>
      <c r="W796" t="str">
        <f>VLOOKUP($D796,metadata!$B$2:$Z$451,20,FALSE)</f>
        <v>global average</v>
      </c>
      <c r="X796" t="str">
        <f>VLOOKUP($D796,metadata!$B$2:$Z$451,21,FALSE)</f>
        <v/>
      </c>
      <c r="Y796">
        <f>VLOOKUP($D796,metadata!$B$2:$Z$451,22,FALSE)</f>
        <v>20</v>
      </c>
      <c r="Z796" t="str">
        <f>VLOOKUP($D796,metadata!$B$2:$Z$451,23,FALSE)</f>
        <v/>
      </c>
      <c r="AA796" t="str">
        <f>VLOOKUP($D796,metadata!$B$2:$Z$451,24,FALSE)</f>
        <v/>
      </c>
      <c r="AB796" t="str">
        <f>VLOOKUP($D796,metadata!$B$2:$Z$451,25,FALSE)</f>
        <v/>
      </c>
      <c r="AC796">
        <v>11.0064362222705</v>
      </c>
      <c r="AD796">
        <v>81.414473684210506</v>
      </c>
      <c r="AF796" t="str">
        <f t="shared" si="25"/>
        <v>NA</v>
      </c>
    </row>
    <row r="797" spans="3:32" x14ac:dyDescent="0.3">
      <c r="C797">
        <v>796</v>
      </c>
      <c r="D797" s="4" t="str">
        <f t="shared" si="24"/>
        <v>20-CH</v>
      </c>
      <c r="E797" t="str">
        <f>VLOOKUP($D797,metadata!$B$2:$S$451,2,FALSE)</f>
        <v>KIMURA, MT; OHTSU, T; YOSHIDA, T; AWASAKI, T; LIN, FJ</v>
      </c>
      <c r="F797" t="str">
        <f>VLOOKUP($D797,metadata!$B$2:$S$451,3,FALSE)</f>
        <v>CLIMATIC ADAPTATIONS AND DISTRIBUTIONS IN THE DROSOPHILA-TAKAHASHII SPECIES SUBGROUP (DIPTERA, DROSOPHILIDAE)</v>
      </c>
      <c r="G797" t="str">
        <f>VLOOKUP($D797,metadata!$B$2:$S$451,4,FALSE)</f>
        <v>10.1080/00222939400770181</v>
      </c>
      <c r="H797" t="str">
        <f>VLOOKUP($D797,metadata!$B$2:$S$451,5,FALSE)</f>
        <v>y</v>
      </c>
      <c r="I797" t="str">
        <f>VLOOKUP($D797,metadata!$B$2:$S$451,6,FALSE)</f>
        <v>a</v>
      </c>
      <c r="J797" t="str">
        <f>VLOOKUP($D797,metadata!$B$2:$S$451,7,FALSE)</f>
        <v>i</v>
      </c>
      <c r="K797">
        <f>VLOOKUP($D797,metadata!$B$2:$S$451,8,FALSE)</f>
        <v>5</v>
      </c>
      <c r="L797">
        <f>VLOOKUP($D797,metadata!$B$2:$S$451,9,FALSE)</f>
        <v>4</v>
      </c>
      <c r="M797" t="str">
        <f>VLOOKUP($D797,metadata!$B$2:$S$451,10,FALSE)</f>
        <v>n</v>
      </c>
      <c r="N797" t="str">
        <f>VLOOKUP($D797,metadata!$B$2:$S$451,11,FALSE)</f>
        <v>Drosophila lutescens</v>
      </c>
      <c r="O797" t="str">
        <f>VLOOKUP($D797,metadata!$B$2:$S$451,12,FALSE)</f>
        <v>diptera</v>
      </c>
      <c r="P797" t="str">
        <f>VLOOKUP($D797,metadata!$B$2:$S$451,13,FALSE)</f>
        <v>CH</v>
      </c>
      <c r="Q797">
        <f>VLOOKUP($D797,metadata!$B$2:$S$451,14,FALSE)</f>
        <v>35.607325000000003</v>
      </c>
      <c r="R797">
        <f>VLOOKUP($D797,metadata!$B$2:$S$451,15,FALSE)</f>
        <v>140.10638599999999</v>
      </c>
      <c r="S797">
        <f>VLOOKUP($D797,metadata!$B$2:$S$451,16,FALSE)</f>
        <v>0.05</v>
      </c>
      <c r="T797" t="str">
        <f>VLOOKUP($D797,metadata!$B$2:$S$451,17,FALSE)</f>
        <v/>
      </c>
      <c r="U797" t="str">
        <f>VLOOKUP($D797,metadata!$B$2:$S$451,18,FALSE)</f>
        <v/>
      </c>
      <c r="V797">
        <f>VLOOKUP($D797,metadata!$B$2:$Z$451,19,FALSE)</f>
        <v>40</v>
      </c>
      <c r="W797" t="str">
        <f>VLOOKUP($D797,metadata!$B$2:$Z$451,20,FALSE)</f>
        <v>global average</v>
      </c>
      <c r="X797" t="str">
        <f>VLOOKUP($D797,metadata!$B$2:$Z$451,21,FALSE)</f>
        <v/>
      </c>
      <c r="Y797">
        <f>VLOOKUP($D797,metadata!$B$2:$Z$451,22,FALSE)</f>
        <v>20</v>
      </c>
      <c r="Z797" t="str">
        <f>VLOOKUP($D797,metadata!$B$2:$Z$451,23,FALSE)</f>
        <v/>
      </c>
      <c r="AA797" t="str">
        <f>VLOOKUP($D797,metadata!$B$2:$Z$451,24,FALSE)</f>
        <v/>
      </c>
      <c r="AB797" t="str">
        <f>VLOOKUP($D797,metadata!$B$2:$Z$451,25,FALSE)</f>
        <v/>
      </c>
      <c r="AC797">
        <v>12.0033370487168</v>
      </c>
      <c r="AD797">
        <v>6.4144736842105301</v>
      </c>
      <c r="AF797" t="str">
        <f t="shared" si="25"/>
        <v>NA</v>
      </c>
    </row>
    <row r="798" spans="3:32" x14ac:dyDescent="0.3">
      <c r="C798">
        <v>797</v>
      </c>
      <c r="D798" s="4" t="str">
        <f t="shared" si="24"/>
        <v>20-CH</v>
      </c>
      <c r="E798" t="str">
        <f>VLOOKUP($D798,metadata!$B$2:$S$451,2,FALSE)</f>
        <v>KIMURA, MT; OHTSU, T; YOSHIDA, T; AWASAKI, T; LIN, FJ</v>
      </c>
      <c r="F798" t="str">
        <f>VLOOKUP($D798,metadata!$B$2:$S$451,3,FALSE)</f>
        <v>CLIMATIC ADAPTATIONS AND DISTRIBUTIONS IN THE DROSOPHILA-TAKAHASHII SPECIES SUBGROUP (DIPTERA, DROSOPHILIDAE)</v>
      </c>
      <c r="G798" t="str">
        <f>VLOOKUP($D798,metadata!$B$2:$S$451,4,FALSE)</f>
        <v>10.1080/00222939400770181</v>
      </c>
      <c r="H798" t="str">
        <f>VLOOKUP($D798,metadata!$B$2:$S$451,5,FALSE)</f>
        <v>y</v>
      </c>
      <c r="I798" t="str">
        <f>VLOOKUP($D798,metadata!$B$2:$S$451,6,FALSE)</f>
        <v>a</v>
      </c>
      <c r="J798" t="str">
        <f>VLOOKUP($D798,metadata!$B$2:$S$451,7,FALSE)</f>
        <v>i</v>
      </c>
      <c r="K798">
        <f>VLOOKUP($D798,metadata!$B$2:$S$451,8,FALSE)</f>
        <v>5</v>
      </c>
      <c r="L798">
        <f>VLOOKUP($D798,metadata!$B$2:$S$451,9,FALSE)</f>
        <v>4</v>
      </c>
      <c r="M798" t="str">
        <f>VLOOKUP($D798,metadata!$B$2:$S$451,10,FALSE)</f>
        <v>n</v>
      </c>
      <c r="N798" t="str">
        <f>VLOOKUP($D798,metadata!$B$2:$S$451,11,FALSE)</f>
        <v>Drosophila lutescens</v>
      </c>
      <c r="O798" t="str">
        <f>VLOOKUP($D798,metadata!$B$2:$S$451,12,FALSE)</f>
        <v>diptera</v>
      </c>
      <c r="P798" t="str">
        <f>VLOOKUP($D798,metadata!$B$2:$S$451,13,FALSE)</f>
        <v>CH</v>
      </c>
      <c r="Q798">
        <f>VLOOKUP($D798,metadata!$B$2:$S$451,14,FALSE)</f>
        <v>35.607325000000003</v>
      </c>
      <c r="R798">
        <f>VLOOKUP($D798,metadata!$B$2:$S$451,15,FALSE)</f>
        <v>140.10638599999999</v>
      </c>
      <c r="S798">
        <f>VLOOKUP($D798,metadata!$B$2:$S$451,16,FALSE)</f>
        <v>0.05</v>
      </c>
      <c r="T798" t="str">
        <f>VLOOKUP($D798,metadata!$B$2:$S$451,17,FALSE)</f>
        <v/>
      </c>
      <c r="U798" t="str">
        <f>VLOOKUP($D798,metadata!$B$2:$S$451,18,FALSE)</f>
        <v/>
      </c>
      <c r="V798">
        <f>VLOOKUP($D798,metadata!$B$2:$Z$451,19,FALSE)</f>
        <v>40</v>
      </c>
      <c r="W798" t="str">
        <f>VLOOKUP($D798,metadata!$B$2:$Z$451,20,FALSE)</f>
        <v>global average</v>
      </c>
      <c r="X798" t="str">
        <f>VLOOKUP($D798,metadata!$B$2:$Z$451,21,FALSE)</f>
        <v/>
      </c>
      <c r="Y798">
        <f>VLOOKUP($D798,metadata!$B$2:$Z$451,22,FALSE)</f>
        <v>20</v>
      </c>
      <c r="Z798" t="str">
        <f>VLOOKUP($D798,metadata!$B$2:$Z$451,23,FALSE)</f>
        <v/>
      </c>
      <c r="AA798" t="str">
        <f>VLOOKUP($D798,metadata!$B$2:$Z$451,24,FALSE)</f>
        <v/>
      </c>
      <c r="AB798" t="str">
        <f>VLOOKUP($D798,metadata!$B$2:$Z$451,25,FALSE)</f>
        <v/>
      </c>
      <c r="AC798">
        <v>13.015713353632</v>
      </c>
      <c r="AD798">
        <v>6.5789473684210602</v>
      </c>
      <c r="AF798" t="str">
        <f t="shared" si="25"/>
        <v>NA</v>
      </c>
    </row>
    <row r="799" spans="3:32" x14ac:dyDescent="0.3">
      <c r="C799">
        <v>798</v>
      </c>
      <c r="D799" s="4" t="str">
        <f t="shared" si="24"/>
        <v>20-FT</v>
      </c>
      <c r="E799" t="str">
        <f>VLOOKUP($D799,metadata!$B$2:$S$451,2,FALSE)</f>
        <v>KIMURA, MT; OHTSU, T; YOSHIDA, T; AWASAKI, T; LIN, FJ</v>
      </c>
      <c r="F799" t="str">
        <f>VLOOKUP($D799,metadata!$B$2:$S$451,3,FALSE)</f>
        <v>CLIMATIC ADAPTATIONS AND DISTRIBUTIONS IN THE DROSOPHILA-TAKAHASHII SPECIES SUBGROUP (DIPTERA, DROSOPHILIDAE)</v>
      </c>
      <c r="G799" t="str">
        <f>VLOOKUP($D799,metadata!$B$2:$S$451,4,FALSE)</f>
        <v>10.1080/00222939400770181</v>
      </c>
      <c r="H799" t="str">
        <f>VLOOKUP($D799,metadata!$B$2:$S$451,5,FALSE)</f>
        <v>y</v>
      </c>
      <c r="I799" t="str">
        <f>VLOOKUP($D799,metadata!$B$2:$S$451,6,FALSE)</f>
        <v>a</v>
      </c>
      <c r="J799" t="str">
        <f>VLOOKUP($D799,metadata!$B$2:$S$451,7,FALSE)</f>
        <v>i</v>
      </c>
      <c r="K799">
        <f>VLOOKUP($D799,metadata!$B$2:$S$451,8,FALSE)</f>
        <v>5</v>
      </c>
      <c r="L799">
        <f>VLOOKUP($D799,metadata!$B$2:$S$451,9,FALSE)</f>
        <v>4</v>
      </c>
      <c r="M799" t="str">
        <f>VLOOKUP($D799,metadata!$B$2:$S$451,10,FALSE)</f>
        <v>n</v>
      </c>
      <c r="N799" t="str">
        <f>VLOOKUP($D799,metadata!$B$2:$S$451,11,FALSE)</f>
        <v>Drosophila lutescens</v>
      </c>
      <c r="O799" t="str">
        <f>VLOOKUP($D799,metadata!$B$2:$S$451,12,FALSE)</f>
        <v>diptera</v>
      </c>
      <c r="P799" t="str">
        <f>VLOOKUP($D799,metadata!$B$2:$S$451,13,FALSE)</f>
        <v>FT</v>
      </c>
      <c r="Q799">
        <f>VLOOKUP($D799,metadata!$B$2:$S$451,14,FALSE)</f>
        <v>33.495078999999997</v>
      </c>
      <c r="R799">
        <f>VLOOKUP($D799,metadata!$B$2:$S$451,15,FALSE)</f>
        <v>130.51859999999999</v>
      </c>
      <c r="S799">
        <f>VLOOKUP($D799,metadata!$B$2:$S$451,16,FALSE)</f>
        <v>0.05</v>
      </c>
      <c r="T799" t="str">
        <f>VLOOKUP($D799,metadata!$B$2:$S$451,17,FALSE)</f>
        <v/>
      </c>
      <c r="U799" t="str">
        <f>VLOOKUP($D799,metadata!$B$2:$S$451,18,FALSE)</f>
        <v/>
      </c>
      <c r="V799">
        <f>VLOOKUP($D799,metadata!$B$2:$Z$451,19,FALSE)</f>
        <v>40</v>
      </c>
      <c r="W799" t="str">
        <f>VLOOKUP($D799,metadata!$B$2:$Z$451,20,FALSE)</f>
        <v>global average</v>
      </c>
      <c r="X799" t="str">
        <f>VLOOKUP($D799,metadata!$B$2:$Z$451,21,FALSE)</f>
        <v/>
      </c>
      <c r="Y799">
        <f>VLOOKUP($D799,metadata!$B$2:$Z$451,22,FALSE)</f>
        <v>20</v>
      </c>
      <c r="Z799" t="str">
        <f>VLOOKUP($D799,metadata!$B$2:$Z$451,23,FALSE)</f>
        <v/>
      </c>
      <c r="AA799" t="str">
        <f>VLOOKUP($D799,metadata!$B$2:$Z$451,24,FALSE)</f>
        <v/>
      </c>
      <c r="AB799" t="str">
        <f>VLOOKUP($D799,metadata!$B$2:$Z$451,25,FALSE)</f>
        <v/>
      </c>
      <c r="AC799">
        <v>10.000346618094801</v>
      </c>
      <c r="AD799">
        <v>97.203947368420998</v>
      </c>
      <c r="AF799" t="str">
        <f t="shared" si="25"/>
        <v>NA</v>
      </c>
    </row>
    <row r="800" spans="3:32" x14ac:dyDescent="0.3">
      <c r="C800">
        <v>799</v>
      </c>
      <c r="D800" s="4" t="str">
        <f t="shared" si="24"/>
        <v>20-FT</v>
      </c>
      <c r="E800" t="str">
        <f>VLOOKUP($D800,metadata!$B$2:$S$451,2,FALSE)</f>
        <v>KIMURA, MT; OHTSU, T; YOSHIDA, T; AWASAKI, T; LIN, FJ</v>
      </c>
      <c r="F800" t="str">
        <f>VLOOKUP($D800,metadata!$B$2:$S$451,3,FALSE)</f>
        <v>CLIMATIC ADAPTATIONS AND DISTRIBUTIONS IN THE DROSOPHILA-TAKAHASHII SPECIES SUBGROUP (DIPTERA, DROSOPHILIDAE)</v>
      </c>
      <c r="G800" t="str">
        <f>VLOOKUP($D800,metadata!$B$2:$S$451,4,FALSE)</f>
        <v>10.1080/00222939400770181</v>
      </c>
      <c r="H800" t="str">
        <f>VLOOKUP($D800,metadata!$B$2:$S$451,5,FALSE)</f>
        <v>y</v>
      </c>
      <c r="I800" t="str">
        <f>VLOOKUP($D800,metadata!$B$2:$S$451,6,FALSE)</f>
        <v>a</v>
      </c>
      <c r="J800" t="str">
        <f>VLOOKUP($D800,metadata!$B$2:$S$451,7,FALSE)</f>
        <v>i</v>
      </c>
      <c r="K800">
        <f>VLOOKUP($D800,metadata!$B$2:$S$451,8,FALSE)</f>
        <v>5</v>
      </c>
      <c r="L800">
        <f>VLOOKUP($D800,metadata!$B$2:$S$451,9,FALSE)</f>
        <v>4</v>
      </c>
      <c r="M800" t="str">
        <f>VLOOKUP($D800,metadata!$B$2:$S$451,10,FALSE)</f>
        <v>n</v>
      </c>
      <c r="N800" t="str">
        <f>VLOOKUP($D800,metadata!$B$2:$S$451,11,FALSE)</f>
        <v>Drosophila lutescens</v>
      </c>
      <c r="O800" t="str">
        <f>VLOOKUP($D800,metadata!$B$2:$S$451,12,FALSE)</f>
        <v>diptera</v>
      </c>
      <c r="P800" t="str">
        <f>VLOOKUP($D800,metadata!$B$2:$S$451,13,FALSE)</f>
        <v>FT</v>
      </c>
      <c r="Q800">
        <f>VLOOKUP($D800,metadata!$B$2:$S$451,14,FALSE)</f>
        <v>33.495078999999997</v>
      </c>
      <c r="R800">
        <f>VLOOKUP($D800,metadata!$B$2:$S$451,15,FALSE)</f>
        <v>130.51859999999999</v>
      </c>
      <c r="S800">
        <f>VLOOKUP($D800,metadata!$B$2:$S$451,16,FALSE)</f>
        <v>0.05</v>
      </c>
      <c r="T800" t="str">
        <f>VLOOKUP($D800,metadata!$B$2:$S$451,17,FALSE)</f>
        <v/>
      </c>
      <c r="U800" t="str">
        <f>VLOOKUP($D800,metadata!$B$2:$S$451,18,FALSE)</f>
        <v/>
      </c>
      <c r="V800">
        <f>VLOOKUP($D800,metadata!$B$2:$Z$451,19,FALSE)</f>
        <v>40</v>
      </c>
      <c r="W800" t="str">
        <f>VLOOKUP($D800,metadata!$B$2:$Z$451,20,FALSE)</f>
        <v>global average</v>
      </c>
      <c r="X800" t="str">
        <f>VLOOKUP($D800,metadata!$B$2:$Z$451,21,FALSE)</f>
        <v/>
      </c>
      <c r="Y800">
        <f>VLOOKUP($D800,metadata!$B$2:$Z$451,22,FALSE)</f>
        <v>20</v>
      </c>
      <c r="Z800" t="str">
        <f>VLOOKUP($D800,metadata!$B$2:$Z$451,23,FALSE)</f>
        <v/>
      </c>
      <c r="AA800" t="str">
        <f>VLOOKUP($D800,metadata!$B$2:$Z$451,24,FALSE)</f>
        <v/>
      </c>
      <c r="AB800" t="str">
        <f>VLOOKUP($D800,metadata!$B$2:$Z$451,25,FALSE)</f>
        <v/>
      </c>
      <c r="AC800">
        <v>11.004193399304</v>
      </c>
      <c r="AD800">
        <v>99.506578947368396</v>
      </c>
      <c r="AF800" t="str">
        <f t="shared" si="25"/>
        <v>NA</v>
      </c>
    </row>
    <row r="801" spans="3:32" x14ac:dyDescent="0.3">
      <c r="C801">
        <v>800</v>
      </c>
      <c r="D801" s="4" t="str">
        <f t="shared" si="24"/>
        <v>20-FT</v>
      </c>
      <c r="E801" t="str">
        <f>VLOOKUP($D801,metadata!$B$2:$S$451,2,FALSE)</f>
        <v>KIMURA, MT; OHTSU, T; YOSHIDA, T; AWASAKI, T; LIN, FJ</v>
      </c>
      <c r="F801" t="str">
        <f>VLOOKUP($D801,metadata!$B$2:$S$451,3,FALSE)</f>
        <v>CLIMATIC ADAPTATIONS AND DISTRIBUTIONS IN THE DROSOPHILA-TAKAHASHII SPECIES SUBGROUP (DIPTERA, DROSOPHILIDAE)</v>
      </c>
      <c r="G801" t="str">
        <f>VLOOKUP($D801,metadata!$B$2:$S$451,4,FALSE)</f>
        <v>10.1080/00222939400770181</v>
      </c>
      <c r="H801" t="str">
        <f>VLOOKUP($D801,metadata!$B$2:$S$451,5,FALSE)</f>
        <v>y</v>
      </c>
      <c r="I801" t="str">
        <f>VLOOKUP($D801,metadata!$B$2:$S$451,6,FALSE)</f>
        <v>a</v>
      </c>
      <c r="J801" t="str">
        <f>VLOOKUP($D801,metadata!$B$2:$S$451,7,FALSE)</f>
        <v>i</v>
      </c>
      <c r="K801">
        <f>VLOOKUP($D801,metadata!$B$2:$S$451,8,FALSE)</f>
        <v>5</v>
      </c>
      <c r="L801">
        <f>VLOOKUP($D801,metadata!$B$2:$S$451,9,FALSE)</f>
        <v>4</v>
      </c>
      <c r="M801" t="str">
        <f>VLOOKUP($D801,metadata!$B$2:$S$451,10,FALSE)</f>
        <v>n</v>
      </c>
      <c r="N801" t="str">
        <f>VLOOKUP($D801,metadata!$B$2:$S$451,11,FALSE)</f>
        <v>Drosophila lutescens</v>
      </c>
      <c r="O801" t="str">
        <f>VLOOKUP($D801,metadata!$B$2:$S$451,12,FALSE)</f>
        <v>diptera</v>
      </c>
      <c r="P801" t="str">
        <f>VLOOKUP($D801,metadata!$B$2:$S$451,13,FALSE)</f>
        <v>FT</v>
      </c>
      <c r="Q801">
        <f>VLOOKUP($D801,metadata!$B$2:$S$451,14,FALSE)</f>
        <v>33.495078999999997</v>
      </c>
      <c r="R801">
        <f>VLOOKUP($D801,metadata!$B$2:$S$451,15,FALSE)</f>
        <v>130.51859999999999</v>
      </c>
      <c r="S801">
        <f>VLOOKUP($D801,metadata!$B$2:$S$451,16,FALSE)</f>
        <v>0.05</v>
      </c>
      <c r="T801" t="str">
        <f>VLOOKUP($D801,metadata!$B$2:$S$451,17,FALSE)</f>
        <v/>
      </c>
      <c r="U801" t="str">
        <f>VLOOKUP($D801,metadata!$B$2:$S$451,18,FALSE)</f>
        <v/>
      </c>
      <c r="V801">
        <f>VLOOKUP($D801,metadata!$B$2:$Z$451,19,FALSE)</f>
        <v>40</v>
      </c>
      <c r="W801" t="str">
        <f>VLOOKUP($D801,metadata!$B$2:$Z$451,20,FALSE)</f>
        <v>global average</v>
      </c>
      <c r="X801" t="str">
        <f>VLOOKUP($D801,metadata!$B$2:$Z$451,21,FALSE)</f>
        <v/>
      </c>
      <c r="Y801">
        <f>VLOOKUP($D801,metadata!$B$2:$Z$451,22,FALSE)</f>
        <v>20</v>
      </c>
      <c r="Z801" t="str">
        <f>VLOOKUP($D801,metadata!$B$2:$Z$451,23,FALSE)</f>
        <v/>
      </c>
      <c r="AA801" t="str">
        <f>VLOOKUP($D801,metadata!$B$2:$Z$451,24,FALSE)</f>
        <v/>
      </c>
      <c r="AB801" t="str">
        <f>VLOOKUP($D801,metadata!$B$2:$Z$451,25,FALSE)</f>
        <v/>
      </c>
      <c r="AC801">
        <v>12.007183829925999</v>
      </c>
      <c r="AD801">
        <v>8.7171052631578991</v>
      </c>
      <c r="AF801" t="str">
        <f t="shared" si="25"/>
        <v>NA</v>
      </c>
    </row>
    <row r="802" spans="3:32" x14ac:dyDescent="0.3">
      <c r="C802">
        <v>801</v>
      </c>
      <c r="D802" s="4" t="str">
        <f t="shared" si="24"/>
        <v>20-FT</v>
      </c>
      <c r="E802" t="str">
        <f>VLOOKUP($D802,metadata!$B$2:$S$451,2,FALSE)</f>
        <v>KIMURA, MT; OHTSU, T; YOSHIDA, T; AWASAKI, T; LIN, FJ</v>
      </c>
      <c r="F802" t="str">
        <f>VLOOKUP($D802,metadata!$B$2:$S$451,3,FALSE)</f>
        <v>CLIMATIC ADAPTATIONS AND DISTRIBUTIONS IN THE DROSOPHILA-TAKAHASHII SPECIES SUBGROUP (DIPTERA, DROSOPHILIDAE)</v>
      </c>
      <c r="G802" t="str">
        <f>VLOOKUP($D802,metadata!$B$2:$S$451,4,FALSE)</f>
        <v>10.1080/00222939400770181</v>
      </c>
      <c r="H802" t="str">
        <f>VLOOKUP($D802,metadata!$B$2:$S$451,5,FALSE)</f>
        <v>y</v>
      </c>
      <c r="I802" t="str">
        <f>VLOOKUP($D802,metadata!$B$2:$S$451,6,FALSE)</f>
        <v>a</v>
      </c>
      <c r="J802" t="str">
        <f>VLOOKUP($D802,metadata!$B$2:$S$451,7,FALSE)</f>
        <v>i</v>
      </c>
      <c r="K802">
        <f>VLOOKUP($D802,metadata!$B$2:$S$451,8,FALSE)</f>
        <v>5</v>
      </c>
      <c r="L802">
        <f>VLOOKUP($D802,metadata!$B$2:$S$451,9,FALSE)</f>
        <v>4</v>
      </c>
      <c r="M802" t="str">
        <f>VLOOKUP($D802,metadata!$B$2:$S$451,10,FALSE)</f>
        <v>n</v>
      </c>
      <c r="N802" t="str">
        <f>VLOOKUP($D802,metadata!$B$2:$S$451,11,FALSE)</f>
        <v>Drosophila lutescens</v>
      </c>
      <c r="O802" t="str">
        <f>VLOOKUP($D802,metadata!$B$2:$S$451,12,FALSE)</f>
        <v>diptera</v>
      </c>
      <c r="P802" t="str">
        <f>VLOOKUP($D802,metadata!$B$2:$S$451,13,FALSE)</f>
        <v>FT</v>
      </c>
      <c r="Q802">
        <f>VLOOKUP($D802,metadata!$B$2:$S$451,14,FALSE)</f>
        <v>33.495078999999997</v>
      </c>
      <c r="R802">
        <f>VLOOKUP($D802,metadata!$B$2:$S$451,15,FALSE)</f>
        <v>130.51859999999999</v>
      </c>
      <c r="S802">
        <f>VLOOKUP($D802,metadata!$B$2:$S$451,16,FALSE)</f>
        <v>0.05</v>
      </c>
      <c r="T802" t="str">
        <f>VLOOKUP($D802,metadata!$B$2:$S$451,17,FALSE)</f>
        <v/>
      </c>
      <c r="U802" t="str">
        <f>VLOOKUP($D802,metadata!$B$2:$S$451,18,FALSE)</f>
        <v/>
      </c>
      <c r="V802">
        <f>VLOOKUP($D802,metadata!$B$2:$Z$451,19,FALSE)</f>
        <v>40</v>
      </c>
      <c r="W802" t="str">
        <f>VLOOKUP($D802,metadata!$B$2:$Z$451,20,FALSE)</f>
        <v>global average</v>
      </c>
      <c r="X802" t="str">
        <f>VLOOKUP($D802,metadata!$B$2:$Z$451,21,FALSE)</f>
        <v/>
      </c>
      <c r="Y802">
        <f>VLOOKUP($D802,metadata!$B$2:$Z$451,22,FALSE)</f>
        <v>20</v>
      </c>
      <c r="Z802" t="str">
        <f>VLOOKUP($D802,metadata!$B$2:$Z$451,23,FALSE)</f>
        <v/>
      </c>
      <c r="AA802" t="str">
        <f>VLOOKUP($D802,metadata!$B$2:$Z$451,24,FALSE)</f>
        <v/>
      </c>
      <c r="AB802" t="str">
        <f>VLOOKUP($D802,metadata!$B$2:$Z$451,25,FALSE)</f>
        <v/>
      </c>
      <c r="AC802">
        <v>13.0147958351457</v>
      </c>
      <c r="AD802">
        <v>13.980263157894701</v>
      </c>
      <c r="AF802" t="str">
        <f t="shared" si="25"/>
        <v>NA</v>
      </c>
    </row>
    <row r="803" spans="3:32" x14ac:dyDescent="0.3">
      <c r="C803">
        <v>802</v>
      </c>
      <c r="D803" s="4" t="str">
        <f t="shared" si="24"/>
        <v>20-KS</v>
      </c>
      <c r="E803" t="str">
        <f>VLOOKUP($D803,metadata!$B$2:$S$451,2,FALSE)</f>
        <v>KIMURA, MT; OHTSU, T; YOSHIDA, T; AWASAKI, T; LIN, FJ</v>
      </c>
      <c r="F803" t="str">
        <f>VLOOKUP($D803,metadata!$B$2:$S$451,3,FALSE)</f>
        <v>CLIMATIC ADAPTATIONS AND DISTRIBUTIONS IN THE DROSOPHILA-TAKAHASHII SPECIES SUBGROUP (DIPTERA, DROSOPHILIDAE)</v>
      </c>
      <c r="G803" t="str">
        <f>VLOOKUP($D803,metadata!$B$2:$S$451,4,FALSE)</f>
        <v>10.1080/00222939400770181</v>
      </c>
      <c r="H803" t="str">
        <f>VLOOKUP($D803,metadata!$B$2:$S$451,5,FALSE)</f>
        <v>y</v>
      </c>
      <c r="I803" t="str">
        <f>VLOOKUP($D803,metadata!$B$2:$S$451,6,FALSE)</f>
        <v>a</v>
      </c>
      <c r="J803" t="str">
        <f>VLOOKUP($D803,metadata!$B$2:$S$451,7,FALSE)</f>
        <v>i</v>
      </c>
      <c r="K803">
        <f>VLOOKUP($D803,metadata!$B$2:$S$451,8,FALSE)</f>
        <v>5</v>
      </c>
      <c r="L803">
        <f>VLOOKUP($D803,metadata!$B$2:$S$451,9,FALSE)</f>
        <v>4</v>
      </c>
      <c r="M803" t="str">
        <f>VLOOKUP($D803,metadata!$B$2:$S$451,10,FALSE)</f>
        <v>n</v>
      </c>
      <c r="N803" t="str">
        <f>VLOOKUP($D803,metadata!$B$2:$S$451,11,FALSE)</f>
        <v>Drosophila lutescens</v>
      </c>
      <c r="O803" t="str">
        <f>VLOOKUP($D803,metadata!$B$2:$S$451,12,FALSE)</f>
        <v>diptera</v>
      </c>
      <c r="P803" t="str">
        <f>VLOOKUP($D803,metadata!$B$2:$S$451,13,FALSE)</f>
        <v>KS</v>
      </c>
      <c r="Q803">
        <f>VLOOKUP($D803,metadata!$B$2:$S$451,14,FALSE)</f>
        <v>31.766667000000002</v>
      </c>
      <c r="R803">
        <f>VLOOKUP($D803,metadata!$B$2:$S$451,15,FALSE)</f>
        <v>129.80000000000001</v>
      </c>
      <c r="S803">
        <f>VLOOKUP($D803,metadata!$B$2:$S$451,16,FALSE)</f>
        <v>0.05</v>
      </c>
      <c r="T803" t="str">
        <f>VLOOKUP($D803,metadata!$B$2:$S$451,17,FALSE)</f>
        <v/>
      </c>
      <c r="U803" t="str">
        <f>VLOOKUP($D803,metadata!$B$2:$S$451,18,FALSE)</f>
        <v/>
      </c>
      <c r="V803">
        <f>VLOOKUP($D803,metadata!$B$2:$Z$451,19,FALSE)</f>
        <v>40</v>
      </c>
      <c r="W803" t="str">
        <f>VLOOKUP($D803,metadata!$B$2:$Z$451,20,FALSE)</f>
        <v>global average</v>
      </c>
      <c r="X803" t="str">
        <f>VLOOKUP($D803,metadata!$B$2:$Z$451,21,FALSE)</f>
        <v/>
      </c>
      <c r="Y803">
        <f>VLOOKUP($D803,metadata!$B$2:$Z$451,22,FALSE)</f>
        <v>20</v>
      </c>
      <c r="Z803" t="str">
        <f>VLOOKUP($D803,metadata!$B$2:$Z$451,23,FALSE)</f>
        <v/>
      </c>
      <c r="AA803" t="str">
        <f>VLOOKUP($D803,metadata!$B$2:$Z$451,24,FALSE)</f>
        <v/>
      </c>
      <c r="AB803" t="str">
        <f>VLOOKUP($D803,metadata!$B$2:$Z$451,25,FALSE)</f>
        <v/>
      </c>
      <c r="AC803">
        <v>10.0015088081774</v>
      </c>
      <c r="AD803">
        <v>87.828947368420998</v>
      </c>
      <c r="AF803" t="str">
        <f t="shared" si="25"/>
        <v>NA</v>
      </c>
    </row>
    <row r="804" spans="3:32" x14ac:dyDescent="0.3">
      <c r="C804">
        <v>803</v>
      </c>
      <c r="D804" s="4" t="str">
        <f t="shared" si="24"/>
        <v>20-KS</v>
      </c>
      <c r="E804" t="str">
        <f>VLOOKUP($D804,metadata!$B$2:$S$451,2,FALSE)</f>
        <v>KIMURA, MT; OHTSU, T; YOSHIDA, T; AWASAKI, T; LIN, FJ</v>
      </c>
      <c r="F804" t="str">
        <f>VLOOKUP($D804,metadata!$B$2:$S$451,3,FALSE)</f>
        <v>CLIMATIC ADAPTATIONS AND DISTRIBUTIONS IN THE DROSOPHILA-TAKAHASHII SPECIES SUBGROUP (DIPTERA, DROSOPHILIDAE)</v>
      </c>
      <c r="G804" t="str">
        <f>VLOOKUP($D804,metadata!$B$2:$S$451,4,FALSE)</f>
        <v>10.1080/00222939400770181</v>
      </c>
      <c r="H804" t="str">
        <f>VLOOKUP($D804,metadata!$B$2:$S$451,5,FALSE)</f>
        <v>y</v>
      </c>
      <c r="I804" t="str">
        <f>VLOOKUP($D804,metadata!$B$2:$S$451,6,FALSE)</f>
        <v>a</v>
      </c>
      <c r="J804" t="str">
        <f>VLOOKUP($D804,metadata!$B$2:$S$451,7,FALSE)</f>
        <v>i</v>
      </c>
      <c r="K804">
        <f>VLOOKUP($D804,metadata!$B$2:$S$451,8,FALSE)</f>
        <v>5</v>
      </c>
      <c r="L804">
        <f>VLOOKUP($D804,metadata!$B$2:$S$451,9,FALSE)</f>
        <v>4</v>
      </c>
      <c r="M804" t="str">
        <f>VLOOKUP($D804,metadata!$B$2:$S$451,10,FALSE)</f>
        <v>n</v>
      </c>
      <c r="N804" t="str">
        <f>VLOOKUP($D804,metadata!$B$2:$S$451,11,FALSE)</f>
        <v>Drosophila lutescens</v>
      </c>
      <c r="O804" t="str">
        <f>VLOOKUP($D804,metadata!$B$2:$S$451,12,FALSE)</f>
        <v>diptera</v>
      </c>
      <c r="P804" t="str">
        <f>VLOOKUP($D804,metadata!$B$2:$S$451,13,FALSE)</f>
        <v>KS</v>
      </c>
      <c r="Q804">
        <f>VLOOKUP($D804,metadata!$B$2:$S$451,14,FALSE)</f>
        <v>31.766667000000002</v>
      </c>
      <c r="R804">
        <f>VLOOKUP($D804,metadata!$B$2:$S$451,15,FALSE)</f>
        <v>129.80000000000001</v>
      </c>
      <c r="S804">
        <f>VLOOKUP($D804,metadata!$B$2:$S$451,16,FALSE)</f>
        <v>0.05</v>
      </c>
      <c r="T804" t="str">
        <f>VLOOKUP($D804,metadata!$B$2:$S$451,17,FALSE)</f>
        <v/>
      </c>
      <c r="U804" t="str">
        <f>VLOOKUP($D804,metadata!$B$2:$S$451,18,FALSE)</f>
        <v/>
      </c>
      <c r="V804">
        <f>VLOOKUP($D804,metadata!$B$2:$Z$451,19,FALSE)</f>
        <v>40</v>
      </c>
      <c r="W804" t="str">
        <f>VLOOKUP($D804,metadata!$B$2:$Z$451,20,FALSE)</f>
        <v>global average</v>
      </c>
      <c r="X804" t="str">
        <f>VLOOKUP($D804,metadata!$B$2:$Z$451,21,FALSE)</f>
        <v/>
      </c>
      <c r="Y804">
        <f>VLOOKUP($D804,metadata!$B$2:$Z$451,22,FALSE)</f>
        <v>20</v>
      </c>
      <c r="Z804" t="str">
        <f>VLOOKUP($D804,metadata!$B$2:$Z$451,23,FALSE)</f>
        <v/>
      </c>
      <c r="AA804" t="str">
        <f>VLOOKUP($D804,metadata!$B$2:$Z$451,24,FALSE)</f>
        <v/>
      </c>
      <c r="AB804" t="str">
        <f>VLOOKUP($D804,metadata!$B$2:$Z$451,25,FALSE)</f>
        <v/>
      </c>
      <c r="AC804">
        <v>10.9991096672466</v>
      </c>
      <c r="AD804">
        <v>73.848684210526301</v>
      </c>
      <c r="AF804" t="str">
        <f t="shared" si="25"/>
        <v>NA</v>
      </c>
    </row>
    <row r="805" spans="3:32" x14ac:dyDescent="0.3">
      <c r="C805">
        <v>804</v>
      </c>
      <c r="D805" s="4" t="str">
        <f t="shared" si="24"/>
        <v>20-KS</v>
      </c>
      <c r="E805" t="str">
        <f>VLOOKUP($D805,metadata!$B$2:$S$451,2,FALSE)</f>
        <v>KIMURA, MT; OHTSU, T; YOSHIDA, T; AWASAKI, T; LIN, FJ</v>
      </c>
      <c r="F805" t="str">
        <f>VLOOKUP($D805,metadata!$B$2:$S$451,3,FALSE)</f>
        <v>CLIMATIC ADAPTATIONS AND DISTRIBUTIONS IN THE DROSOPHILA-TAKAHASHII SPECIES SUBGROUP (DIPTERA, DROSOPHILIDAE)</v>
      </c>
      <c r="G805" t="str">
        <f>VLOOKUP($D805,metadata!$B$2:$S$451,4,FALSE)</f>
        <v>10.1080/00222939400770181</v>
      </c>
      <c r="H805" t="str">
        <f>VLOOKUP($D805,metadata!$B$2:$S$451,5,FALSE)</f>
        <v>y</v>
      </c>
      <c r="I805" t="str">
        <f>VLOOKUP($D805,metadata!$B$2:$S$451,6,FALSE)</f>
        <v>a</v>
      </c>
      <c r="J805" t="str">
        <f>VLOOKUP($D805,metadata!$B$2:$S$451,7,FALSE)</f>
        <v>i</v>
      </c>
      <c r="K805">
        <f>VLOOKUP($D805,metadata!$B$2:$S$451,8,FALSE)</f>
        <v>5</v>
      </c>
      <c r="L805">
        <f>VLOOKUP($D805,metadata!$B$2:$S$451,9,FALSE)</f>
        <v>4</v>
      </c>
      <c r="M805" t="str">
        <f>VLOOKUP($D805,metadata!$B$2:$S$451,10,FALSE)</f>
        <v>n</v>
      </c>
      <c r="N805" t="str">
        <f>VLOOKUP($D805,metadata!$B$2:$S$451,11,FALSE)</f>
        <v>Drosophila lutescens</v>
      </c>
      <c r="O805" t="str">
        <f>VLOOKUP($D805,metadata!$B$2:$S$451,12,FALSE)</f>
        <v>diptera</v>
      </c>
      <c r="P805" t="str">
        <f>VLOOKUP($D805,metadata!$B$2:$S$451,13,FALSE)</f>
        <v>KS</v>
      </c>
      <c r="Q805">
        <f>VLOOKUP($D805,metadata!$B$2:$S$451,14,FALSE)</f>
        <v>31.766667000000002</v>
      </c>
      <c r="R805">
        <f>VLOOKUP($D805,metadata!$B$2:$S$451,15,FALSE)</f>
        <v>129.80000000000001</v>
      </c>
      <c r="S805">
        <f>VLOOKUP($D805,metadata!$B$2:$S$451,16,FALSE)</f>
        <v>0.05</v>
      </c>
      <c r="T805" t="str">
        <f>VLOOKUP($D805,metadata!$B$2:$S$451,17,FALSE)</f>
        <v/>
      </c>
      <c r="U805" t="str">
        <f>VLOOKUP($D805,metadata!$B$2:$S$451,18,FALSE)</f>
        <v/>
      </c>
      <c r="V805">
        <f>VLOOKUP($D805,metadata!$B$2:$Z$451,19,FALSE)</f>
        <v>40</v>
      </c>
      <c r="W805" t="str">
        <f>VLOOKUP($D805,metadata!$B$2:$Z$451,20,FALSE)</f>
        <v>global average</v>
      </c>
      <c r="X805" t="str">
        <f>VLOOKUP($D805,metadata!$B$2:$Z$451,21,FALSE)</f>
        <v/>
      </c>
      <c r="Y805">
        <f>VLOOKUP($D805,metadata!$B$2:$Z$451,22,FALSE)</f>
        <v>20</v>
      </c>
      <c r="Z805" t="str">
        <f>VLOOKUP($D805,metadata!$B$2:$Z$451,23,FALSE)</f>
        <v/>
      </c>
      <c r="AA805" t="str">
        <f>VLOOKUP($D805,metadata!$B$2:$Z$451,24,FALSE)</f>
        <v/>
      </c>
      <c r="AB805" t="str">
        <f>VLOOKUP($D805,metadata!$B$2:$Z$451,25,FALSE)</f>
        <v/>
      </c>
      <c r="AC805">
        <v>12.0109490539364</v>
      </c>
      <c r="AD805">
        <v>11.677631578947301</v>
      </c>
      <c r="AF805" t="str">
        <f t="shared" si="25"/>
        <v>NA</v>
      </c>
    </row>
    <row r="806" spans="3:32" x14ac:dyDescent="0.3">
      <c r="C806">
        <v>805</v>
      </c>
      <c r="D806" s="4" t="str">
        <f t="shared" si="24"/>
        <v>20-KS</v>
      </c>
      <c r="E806" t="str">
        <f>VLOOKUP($D806,metadata!$B$2:$S$451,2,FALSE)</f>
        <v>KIMURA, MT; OHTSU, T; YOSHIDA, T; AWASAKI, T; LIN, FJ</v>
      </c>
      <c r="F806" t="str">
        <f>VLOOKUP($D806,metadata!$B$2:$S$451,3,FALSE)</f>
        <v>CLIMATIC ADAPTATIONS AND DISTRIBUTIONS IN THE DROSOPHILA-TAKAHASHII SPECIES SUBGROUP (DIPTERA, DROSOPHILIDAE)</v>
      </c>
      <c r="G806" t="str">
        <f>VLOOKUP($D806,metadata!$B$2:$S$451,4,FALSE)</f>
        <v>10.1080/00222939400770181</v>
      </c>
      <c r="H806" t="str">
        <f>VLOOKUP($D806,metadata!$B$2:$S$451,5,FALSE)</f>
        <v>y</v>
      </c>
      <c r="I806" t="str">
        <f>VLOOKUP($D806,metadata!$B$2:$S$451,6,FALSE)</f>
        <v>a</v>
      </c>
      <c r="J806" t="str">
        <f>VLOOKUP($D806,metadata!$B$2:$S$451,7,FALSE)</f>
        <v>i</v>
      </c>
      <c r="K806">
        <f>VLOOKUP($D806,metadata!$B$2:$S$451,8,FALSE)</f>
        <v>5</v>
      </c>
      <c r="L806">
        <f>VLOOKUP($D806,metadata!$B$2:$S$451,9,FALSE)</f>
        <v>4</v>
      </c>
      <c r="M806" t="str">
        <f>VLOOKUP($D806,metadata!$B$2:$S$451,10,FALSE)</f>
        <v>n</v>
      </c>
      <c r="N806" t="str">
        <f>VLOOKUP($D806,metadata!$B$2:$S$451,11,FALSE)</f>
        <v>Drosophila lutescens</v>
      </c>
      <c r="O806" t="str">
        <f>VLOOKUP($D806,metadata!$B$2:$S$451,12,FALSE)</f>
        <v>diptera</v>
      </c>
      <c r="P806" t="str">
        <f>VLOOKUP($D806,metadata!$B$2:$S$451,13,FALSE)</f>
        <v>KS</v>
      </c>
      <c r="Q806">
        <f>VLOOKUP($D806,metadata!$B$2:$S$451,14,FALSE)</f>
        <v>31.766667000000002</v>
      </c>
      <c r="R806">
        <f>VLOOKUP($D806,metadata!$B$2:$S$451,15,FALSE)</f>
        <v>129.80000000000001</v>
      </c>
      <c r="S806">
        <f>VLOOKUP($D806,metadata!$B$2:$S$451,16,FALSE)</f>
        <v>0.05</v>
      </c>
      <c r="T806" t="str">
        <f>VLOOKUP($D806,metadata!$B$2:$S$451,17,FALSE)</f>
        <v/>
      </c>
      <c r="U806" t="str">
        <f>VLOOKUP($D806,metadata!$B$2:$S$451,18,FALSE)</f>
        <v/>
      </c>
      <c r="V806">
        <f>VLOOKUP($D806,metadata!$B$2:$Z$451,19,FALSE)</f>
        <v>40</v>
      </c>
      <c r="W806" t="str">
        <f>VLOOKUP($D806,metadata!$B$2:$Z$451,20,FALSE)</f>
        <v>global average</v>
      </c>
      <c r="X806" t="str">
        <f>VLOOKUP($D806,metadata!$B$2:$Z$451,21,FALSE)</f>
        <v/>
      </c>
      <c r="Y806">
        <f>VLOOKUP($D806,metadata!$B$2:$Z$451,22,FALSE)</f>
        <v>20</v>
      </c>
      <c r="Z806" t="str">
        <f>VLOOKUP($D806,metadata!$B$2:$Z$451,23,FALSE)</f>
        <v/>
      </c>
      <c r="AA806" t="str">
        <f>VLOOKUP($D806,metadata!$B$2:$Z$451,24,FALSE)</f>
        <v/>
      </c>
      <c r="AB806" t="str">
        <f>VLOOKUP($D806,metadata!$B$2:$Z$451,25,FALSE)</f>
        <v/>
      </c>
      <c r="AC806">
        <v>13.0146327207481</v>
      </c>
      <c r="AD806">
        <v>15.296052631578901</v>
      </c>
      <c r="AF806" t="str">
        <f t="shared" si="25"/>
        <v>NA</v>
      </c>
    </row>
    <row r="807" spans="3:32" x14ac:dyDescent="0.3">
      <c r="C807">
        <v>806</v>
      </c>
      <c r="D807" s="4" t="str">
        <f t="shared" si="24"/>
        <v>20-KG</v>
      </c>
      <c r="E807" t="str">
        <f>VLOOKUP($D807,metadata!$B$2:$S$451,2,FALSE)</f>
        <v>KIMURA, MT; OHTSU, T; YOSHIDA, T; AWASAKI, T; LIN, FJ</v>
      </c>
      <c r="F807" t="str">
        <f>VLOOKUP($D807,metadata!$B$2:$S$451,3,FALSE)</f>
        <v>CLIMATIC ADAPTATIONS AND DISTRIBUTIONS IN THE DROSOPHILA-TAKAHASHII SPECIES SUBGROUP (DIPTERA, DROSOPHILIDAE)</v>
      </c>
      <c r="G807" t="str">
        <f>VLOOKUP($D807,metadata!$B$2:$S$451,4,FALSE)</f>
        <v>10.1080/00222939400770181</v>
      </c>
      <c r="H807" t="str">
        <f>VLOOKUP($D807,metadata!$B$2:$S$451,5,FALSE)</f>
        <v>y</v>
      </c>
      <c r="I807" t="str">
        <f>VLOOKUP($D807,metadata!$B$2:$S$451,6,FALSE)</f>
        <v>a</v>
      </c>
      <c r="J807" t="str">
        <f>VLOOKUP($D807,metadata!$B$2:$S$451,7,FALSE)</f>
        <v>i</v>
      </c>
      <c r="K807">
        <f>VLOOKUP($D807,metadata!$B$2:$S$451,8,FALSE)</f>
        <v>5</v>
      </c>
      <c r="L807">
        <f>VLOOKUP($D807,metadata!$B$2:$S$451,9,FALSE)</f>
        <v>4</v>
      </c>
      <c r="M807" t="str">
        <f>VLOOKUP($D807,metadata!$B$2:$S$451,10,FALSE)</f>
        <v>n</v>
      </c>
      <c r="N807" t="str">
        <f>VLOOKUP($D807,metadata!$B$2:$S$451,11,FALSE)</f>
        <v>Drosophila lutescens</v>
      </c>
      <c r="O807" t="str">
        <f>VLOOKUP($D807,metadata!$B$2:$S$451,12,FALSE)</f>
        <v>diptera</v>
      </c>
      <c r="P807" t="str">
        <f>VLOOKUP($D807,metadata!$B$2:$S$451,13,FALSE)</f>
        <v>KG</v>
      </c>
      <c r="Q807">
        <f>VLOOKUP($D807,metadata!$B$2:$S$451,14,FALSE)</f>
        <v>31.596536</v>
      </c>
      <c r="R807">
        <f>VLOOKUP($D807,metadata!$B$2:$S$451,15,FALSE)</f>
        <v>130.55711700000001</v>
      </c>
      <c r="S807">
        <f>VLOOKUP($D807,metadata!$B$2:$S$451,16,FALSE)</f>
        <v>0.05</v>
      </c>
      <c r="T807" t="str">
        <f>VLOOKUP($D807,metadata!$B$2:$S$451,17,FALSE)</f>
        <v/>
      </c>
      <c r="U807" t="str">
        <f>VLOOKUP($D807,metadata!$B$2:$S$451,18,FALSE)</f>
        <v/>
      </c>
      <c r="V807">
        <f>VLOOKUP($D807,metadata!$B$2:$Z$451,19,FALSE)</f>
        <v>40</v>
      </c>
      <c r="W807" t="str">
        <f>VLOOKUP($D807,metadata!$B$2:$Z$451,20,FALSE)</f>
        <v>global average</v>
      </c>
      <c r="X807" t="str">
        <f>VLOOKUP($D807,metadata!$B$2:$Z$451,21,FALSE)</f>
        <v/>
      </c>
      <c r="Y807">
        <f>VLOOKUP($D807,metadata!$B$2:$Z$451,22,FALSE)</f>
        <v>20</v>
      </c>
      <c r="Z807" t="str">
        <f>VLOOKUP($D807,metadata!$B$2:$Z$451,23,FALSE)</f>
        <v/>
      </c>
      <c r="AA807" t="str">
        <f>VLOOKUP($D807,metadata!$B$2:$Z$451,24,FALSE)</f>
        <v/>
      </c>
      <c r="AB807" t="str">
        <f>VLOOKUP($D807,metadata!$B$2:$Z$451,25,FALSE)</f>
        <v/>
      </c>
      <c r="AC807">
        <v>9.9957930078294908</v>
      </c>
      <c r="AD807">
        <v>67.269736842105203</v>
      </c>
      <c r="AF807" t="str">
        <f t="shared" si="25"/>
        <v>NA</v>
      </c>
    </row>
    <row r="808" spans="3:32" x14ac:dyDescent="0.3">
      <c r="C808">
        <v>807</v>
      </c>
      <c r="D808" s="4" t="str">
        <f t="shared" si="24"/>
        <v>20-KG</v>
      </c>
      <c r="E808" t="str">
        <f>VLOOKUP($D808,metadata!$B$2:$S$451,2,FALSE)</f>
        <v>KIMURA, MT; OHTSU, T; YOSHIDA, T; AWASAKI, T; LIN, FJ</v>
      </c>
      <c r="F808" t="str">
        <f>VLOOKUP($D808,metadata!$B$2:$S$451,3,FALSE)</f>
        <v>CLIMATIC ADAPTATIONS AND DISTRIBUTIONS IN THE DROSOPHILA-TAKAHASHII SPECIES SUBGROUP (DIPTERA, DROSOPHILIDAE)</v>
      </c>
      <c r="G808" t="str">
        <f>VLOOKUP($D808,metadata!$B$2:$S$451,4,FALSE)</f>
        <v>10.1080/00222939400770181</v>
      </c>
      <c r="H808" t="str">
        <f>VLOOKUP($D808,metadata!$B$2:$S$451,5,FALSE)</f>
        <v>y</v>
      </c>
      <c r="I808" t="str">
        <f>VLOOKUP($D808,metadata!$B$2:$S$451,6,FALSE)</f>
        <v>a</v>
      </c>
      <c r="J808" t="str">
        <f>VLOOKUP($D808,metadata!$B$2:$S$451,7,FALSE)</f>
        <v>i</v>
      </c>
      <c r="K808">
        <f>VLOOKUP($D808,metadata!$B$2:$S$451,8,FALSE)</f>
        <v>5</v>
      </c>
      <c r="L808">
        <f>VLOOKUP($D808,metadata!$B$2:$S$451,9,FALSE)</f>
        <v>4</v>
      </c>
      <c r="M808" t="str">
        <f>VLOOKUP($D808,metadata!$B$2:$S$451,10,FALSE)</f>
        <v>n</v>
      </c>
      <c r="N808" t="str">
        <f>VLOOKUP($D808,metadata!$B$2:$S$451,11,FALSE)</f>
        <v>Drosophila lutescens</v>
      </c>
      <c r="O808" t="str">
        <f>VLOOKUP($D808,metadata!$B$2:$S$451,12,FALSE)</f>
        <v>diptera</v>
      </c>
      <c r="P808" t="str">
        <f>VLOOKUP($D808,metadata!$B$2:$S$451,13,FALSE)</f>
        <v>KG</v>
      </c>
      <c r="Q808">
        <f>VLOOKUP($D808,metadata!$B$2:$S$451,14,FALSE)</f>
        <v>31.596536</v>
      </c>
      <c r="R808">
        <f>VLOOKUP($D808,metadata!$B$2:$S$451,15,FALSE)</f>
        <v>130.55711700000001</v>
      </c>
      <c r="S808">
        <f>VLOOKUP($D808,metadata!$B$2:$S$451,16,FALSE)</f>
        <v>0.05</v>
      </c>
      <c r="T808" t="str">
        <f>VLOOKUP($D808,metadata!$B$2:$S$451,17,FALSE)</f>
        <v/>
      </c>
      <c r="U808" t="str">
        <f>VLOOKUP($D808,metadata!$B$2:$S$451,18,FALSE)</f>
        <v/>
      </c>
      <c r="V808">
        <f>VLOOKUP($D808,metadata!$B$2:$Z$451,19,FALSE)</f>
        <v>40</v>
      </c>
      <c r="W808" t="str">
        <f>VLOOKUP($D808,metadata!$B$2:$Z$451,20,FALSE)</f>
        <v>global average</v>
      </c>
      <c r="X808" t="str">
        <f>VLOOKUP($D808,metadata!$B$2:$Z$451,21,FALSE)</f>
        <v/>
      </c>
      <c r="Y808">
        <f>VLOOKUP($D808,metadata!$B$2:$Z$451,22,FALSE)</f>
        <v>20</v>
      </c>
      <c r="Z808" t="str">
        <f>VLOOKUP($D808,metadata!$B$2:$Z$451,23,FALSE)</f>
        <v/>
      </c>
      <c r="AA808" t="str">
        <f>VLOOKUP($D808,metadata!$B$2:$Z$451,24,FALSE)</f>
        <v/>
      </c>
      <c r="AB808" t="str">
        <f>VLOOKUP($D808,metadata!$B$2:$Z$451,25,FALSE)</f>
        <v/>
      </c>
      <c r="AC808">
        <v>10.9930268595041</v>
      </c>
      <c r="AD808">
        <v>56.25</v>
      </c>
      <c r="AF808" t="str">
        <f t="shared" si="25"/>
        <v>NA</v>
      </c>
    </row>
    <row r="809" spans="3:32" x14ac:dyDescent="0.3">
      <c r="C809">
        <v>808</v>
      </c>
      <c r="D809" s="4" t="str">
        <f t="shared" si="24"/>
        <v>20-KG</v>
      </c>
      <c r="E809" t="str">
        <f>VLOOKUP($D809,metadata!$B$2:$S$451,2,FALSE)</f>
        <v>KIMURA, MT; OHTSU, T; YOSHIDA, T; AWASAKI, T; LIN, FJ</v>
      </c>
      <c r="F809" t="str">
        <f>VLOOKUP($D809,metadata!$B$2:$S$451,3,FALSE)</f>
        <v>CLIMATIC ADAPTATIONS AND DISTRIBUTIONS IN THE DROSOPHILA-TAKAHASHII SPECIES SUBGROUP (DIPTERA, DROSOPHILIDAE)</v>
      </c>
      <c r="G809" t="str">
        <f>VLOOKUP($D809,metadata!$B$2:$S$451,4,FALSE)</f>
        <v>10.1080/00222939400770181</v>
      </c>
      <c r="H809" t="str">
        <f>VLOOKUP($D809,metadata!$B$2:$S$451,5,FALSE)</f>
        <v>y</v>
      </c>
      <c r="I809" t="str">
        <f>VLOOKUP($D809,metadata!$B$2:$S$451,6,FALSE)</f>
        <v>a</v>
      </c>
      <c r="J809" t="str">
        <f>VLOOKUP($D809,metadata!$B$2:$S$451,7,FALSE)</f>
        <v>i</v>
      </c>
      <c r="K809">
        <f>VLOOKUP($D809,metadata!$B$2:$S$451,8,FALSE)</f>
        <v>5</v>
      </c>
      <c r="L809">
        <f>VLOOKUP($D809,metadata!$B$2:$S$451,9,FALSE)</f>
        <v>4</v>
      </c>
      <c r="M809" t="str">
        <f>VLOOKUP($D809,metadata!$B$2:$S$451,10,FALSE)</f>
        <v>n</v>
      </c>
      <c r="N809" t="str">
        <f>VLOOKUP($D809,metadata!$B$2:$S$451,11,FALSE)</f>
        <v>Drosophila lutescens</v>
      </c>
      <c r="O809" t="str">
        <f>VLOOKUP($D809,metadata!$B$2:$S$451,12,FALSE)</f>
        <v>diptera</v>
      </c>
      <c r="P809" t="str">
        <f>VLOOKUP($D809,metadata!$B$2:$S$451,13,FALSE)</f>
        <v>KG</v>
      </c>
      <c r="Q809">
        <f>VLOOKUP($D809,metadata!$B$2:$S$451,14,FALSE)</f>
        <v>31.596536</v>
      </c>
      <c r="R809">
        <f>VLOOKUP($D809,metadata!$B$2:$S$451,15,FALSE)</f>
        <v>130.55711700000001</v>
      </c>
      <c r="S809">
        <f>VLOOKUP($D809,metadata!$B$2:$S$451,16,FALSE)</f>
        <v>0.05</v>
      </c>
      <c r="T809" t="str">
        <f>VLOOKUP($D809,metadata!$B$2:$S$451,17,FALSE)</f>
        <v/>
      </c>
      <c r="U809" t="str">
        <f>VLOOKUP($D809,metadata!$B$2:$S$451,18,FALSE)</f>
        <v/>
      </c>
      <c r="V809">
        <f>VLOOKUP($D809,metadata!$B$2:$Z$451,19,FALSE)</f>
        <v>40</v>
      </c>
      <c r="W809" t="str">
        <f>VLOOKUP($D809,metadata!$B$2:$Z$451,20,FALSE)</f>
        <v>global average</v>
      </c>
      <c r="X809" t="str">
        <f>VLOOKUP($D809,metadata!$B$2:$Z$451,21,FALSE)</f>
        <v/>
      </c>
      <c r="Y809">
        <f>VLOOKUP($D809,metadata!$B$2:$Z$451,22,FALSE)</f>
        <v>20</v>
      </c>
      <c r="Z809" t="str">
        <f>VLOOKUP($D809,metadata!$B$2:$Z$451,23,FALSE)</f>
        <v/>
      </c>
      <c r="AA809" t="str">
        <f>VLOOKUP($D809,metadata!$B$2:$Z$451,24,FALSE)</f>
        <v/>
      </c>
      <c r="AB809" t="str">
        <f>VLOOKUP($D809,metadata!$B$2:$Z$451,25,FALSE)</f>
        <v/>
      </c>
      <c r="AC809">
        <v>12.0057361896476</v>
      </c>
      <c r="AD809">
        <v>20.3947368421052</v>
      </c>
      <c r="AF809" t="str">
        <f t="shared" si="25"/>
        <v>NA</v>
      </c>
    </row>
    <row r="810" spans="3:32" x14ac:dyDescent="0.3">
      <c r="C810">
        <v>809</v>
      </c>
      <c r="D810" s="4" t="str">
        <f t="shared" si="24"/>
        <v>20-KG</v>
      </c>
      <c r="E810" t="str">
        <f>VLOOKUP($D810,metadata!$B$2:$S$451,2,FALSE)</f>
        <v>KIMURA, MT; OHTSU, T; YOSHIDA, T; AWASAKI, T; LIN, FJ</v>
      </c>
      <c r="F810" t="str">
        <f>VLOOKUP($D810,metadata!$B$2:$S$451,3,FALSE)</f>
        <v>CLIMATIC ADAPTATIONS AND DISTRIBUTIONS IN THE DROSOPHILA-TAKAHASHII SPECIES SUBGROUP (DIPTERA, DROSOPHILIDAE)</v>
      </c>
      <c r="G810" t="str">
        <f>VLOOKUP($D810,metadata!$B$2:$S$451,4,FALSE)</f>
        <v>10.1080/00222939400770181</v>
      </c>
      <c r="H810" t="str">
        <f>VLOOKUP($D810,metadata!$B$2:$S$451,5,FALSE)</f>
        <v>y</v>
      </c>
      <c r="I810" t="str">
        <f>VLOOKUP($D810,metadata!$B$2:$S$451,6,FALSE)</f>
        <v>a</v>
      </c>
      <c r="J810" t="str">
        <f>VLOOKUP($D810,metadata!$B$2:$S$451,7,FALSE)</f>
        <v>i</v>
      </c>
      <c r="K810">
        <f>VLOOKUP($D810,metadata!$B$2:$S$451,8,FALSE)</f>
        <v>5</v>
      </c>
      <c r="L810">
        <f>VLOOKUP($D810,metadata!$B$2:$S$451,9,FALSE)</f>
        <v>4</v>
      </c>
      <c r="M810" t="str">
        <f>VLOOKUP($D810,metadata!$B$2:$S$451,10,FALSE)</f>
        <v>n</v>
      </c>
      <c r="N810" t="str">
        <f>VLOOKUP($D810,metadata!$B$2:$S$451,11,FALSE)</f>
        <v>Drosophila lutescens</v>
      </c>
      <c r="O810" t="str">
        <f>VLOOKUP($D810,metadata!$B$2:$S$451,12,FALSE)</f>
        <v>diptera</v>
      </c>
      <c r="P810" t="str">
        <f>VLOOKUP($D810,metadata!$B$2:$S$451,13,FALSE)</f>
        <v>KG</v>
      </c>
      <c r="Q810">
        <f>VLOOKUP($D810,metadata!$B$2:$S$451,14,FALSE)</f>
        <v>31.596536</v>
      </c>
      <c r="R810">
        <f>VLOOKUP($D810,metadata!$B$2:$S$451,15,FALSE)</f>
        <v>130.55711700000001</v>
      </c>
      <c r="S810">
        <f>VLOOKUP($D810,metadata!$B$2:$S$451,16,FALSE)</f>
        <v>0.05</v>
      </c>
      <c r="T810" t="str">
        <f>VLOOKUP($D810,metadata!$B$2:$S$451,17,FALSE)</f>
        <v/>
      </c>
      <c r="U810" t="str">
        <f>VLOOKUP($D810,metadata!$B$2:$S$451,18,FALSE)</f>
        <v/>
      </c>
      <c r="V810">
        <f>VLOOKUP($D810,metadata!$B$2:$Z$451,19,FALSE)</f>
        <v>40</v>
      </c>
      <c r="W810" t="str">
        <f>VLOOKUP($D810,metadata!$B$2:$Z$451,20,FALSE)</f>
        <v>global average</v>
      </c>
      <c r="X810" t="str">
        <f>VLOOKUP($D810,metadata!$B$2:$Z$451,21,FALSE)</f>
        <v/>
      </c>
      <c r="Y810">
        <f>VLOOKUP($D810,metadata!$B$2:$Z$451,22,FALSE)</f>
        <v>20</v>
      </c>
      <c r="Z810" t="str">
        <f>VLOOKUP($D810,metadata!$B$2:$Z$451,23,FALSE)</f>
        <v/>
      </c>
      <c r="AA810" t="str">
        <f>VLOOKUP($D810,metadata!$B$2:$Z$451,24,FALSE)</f>
        <v/>
      </c>
      <c r="AB810" t="str">
        <f>VLOOKUP($D810,metadata!$B$2:$Z$451,25,FALSE)</f>
        <v/>
      </c>
      <c r="AC810">
        <v>13.0193154632448</v>
      </c>
      <c r="AD810">
        <v>10.855263157894701</v>
      </c>
      <c r="AF810" t="str">
        <f t="shared" si="25"/>
        <v>NA</v>
      </c>
    </row>
    <row r="811" spans="3:32" x14ac:dyDescent="0.3">
      <c r="C811">
        <v>810</v>
      </c>
      <c r="D811" s="4" t="str">
        <f t="shared" si="24"/>
        <v>21-leningrad</v>
      </c>
      <c r="E811" t="str">
        <f>VLOOKUP($D811,metadata!$B$2:$S$451,2,FALSE)</f>
        <v>KOVEOS, DS; KROON, A; VEERMAN, A</v>
      </c>
      <c r="F811" t="str">
        <f>VLOOKUP($D811,metadata!$B$2:$S$451,3,FALSE)</f>
        <v>THE SAME PHOTOPERIODIC CLOCK MAY CONTROL INDUCTION AND MAINTENANCE OF DIAPAUSE IN THE SPIDER-MITE TETRANCHUS-URTICAE</v>
      </c>
      <c r="G811" t="str">
        <f>VLOOKUP($D811,metadata!$B$2:$S$451,4,FALSE)</f>
        <v>10.1177/074873049300800401</v>
      </c>
      <c r="H811" t="str">
        <f>VLOOKUP($D811,metadata!$B$2:$S$451,5,FALSE)</f>
        <v>y</v>
      </c>
      <c r="I811" t="str">
        <f>VLOOKUP($D811,metadata!$B$2:$S$451,6,FALSE)</f>
        <v>a</v>
      </c>
      <c r="J811" t="str">
        <f>VLOOKUP($D811,metadata!$B$2:$S$451,7,FALSE)</f>
        <v>i</v>
      </c>
      <c r="K811">
        <f>VLOOKUP($D811,metadata!$B$2:$S$451,8,FALSE)</f>
        <v>8</v>
      </c>
      <c r="L811">
        <f>VLOOKUP($D811,metadata!$B$2:$S$451,9,FALSE)</f>
        <v>15</v>
      </c>
      <c r="M811" t="str">
        <f>VLOOKUP($D811,metadata!$B$2:$S$451,10,FALSE)</f>
        <v>n</v>
      </c>
      <c r="N811" t="str">
        <f>VLOOKUP($D811,metadata!$B$2:$S$451,11,FALSE)</f>
        <v>Tetranychus urticae</v>
      </c>
      <c r="O811" t="str">
        <f>VLOOKUP($D811,metadata!$B$2:$S$451,12,FALSE)</f>
        <v>Tetranychidae</v>
      </c>
      <c r="P811" t="str">
        <f>VLOOKUP($D811,metadata!$B$2:$S$451,13,FALSE)</f>
        <v>leningrad</v>
      </c>
      <c r="Q811">
        <f>VLOOKUP($D811,metadata!$B$2:$S$451,14,FALSE)</f>
        <v>59.933332999999998</v>
      </c>
      <c r="R811">
        <f>VLOOKUP($D811,metadata!$B$2:$S$451,15,FALSE)</f>
        <v>30.266667000000002</v>
      </c>
      <c r="S811">
        <f>VLOOKUP($D811,metadata!$B$2:$S$451,16,FALSE)</f>
        <v>0.05</v>
      </c>
      <c r="T811" t="str">
        <f>VLOOKUP($D811,metadata!$B$2:$S$451,17,FALSE)</f>
        <v/>
      </c>
      <c r="U811" t="str">
        <f>VLOOKUP($D811,metadata!$B$2:$S$451,18,FALSE)</f>
        <v/>
      </c>
      <c r="V811">
        <f>VLOOKUP($D811,metadata!$B$2:$Z$451,19,FALSE)</f>
        <v>250</v>
      </c>
      <c r="W811" t="str">
        <f>VLOOKUP($D811,metadata!$B$2:$Z$451,20,FALSE)</f>
        <v>global average</v>
      </c>
      <c r="X811" t="str">
        <f>VLOOKUP($D811,metadata!$B$2:$Z$451,21,FALSE)</f>
        <v/>
      </c>
      <c r="Y811">
        <f>VLOOKUP($D811,metadata!$B$2:$Z$451,22,FALSE)</f>
        <v>21</v>
      </c>
      <c r="Z811" t="str">
        <f>VLOOKUP($D811,metadata!$B$2:$Z$451,23,FALSE)</f>
        <v/>
      </c>
      <c r="AA811" t="str">
        <f>VLOOKUP($D811,metadata!$B$2:$Z$451,24,FALSE)</f>
        <v/>
      </c>
      <c r="AB811" t="str">
        <f>VLOOKUP($D811,metadata!$B$2:$Z$451,25,FALSE)</f>
        <v/>
      </c>
      <c r="AC811">
        <v>8</v>
      </c>
      <c r="AD811">
        <v>99.324324324324294</v>
      </c>
      <c r="AF811" t="str">
        <f t="shared" si="25"/>
        <v>NA</v>
      </c>
    </row>
    <row r="812" spans="3:32" x14ac:dyDescent="0.3">
      <c r="C812">
        <v>811</v>
      </c>
      <c r="D812" s="4" t="str">
        <f t="shared" si="24"/>
        <v>21-leningrad</v>
      </c>
      <c r="E812" t="str">
        <f>VLOOKUP($D812,metadata!$B$2:$S$451,2,FALSE)</f>
        <v>KOVEOS, DS; KROON, A; VEERMAN, A</v>
      </c>
      <c r="F812" t="str">
        <f>VLOOKUP($D812,metadata!$B$2:$S$451,3,FALSE)</f>
        <v>THE SAME PHOTOPERIODIC CLOCK MAY CONTROL INDUCTION AND MAINTENANCE OF DIAPAUSE IN THE SPIDER-MITE TETRANCHUS-URTICAE</v>
      </c>
      <c r="G812" t="str">
        <f>VLOOKUP($D812,metadata!$B$2:$S$451,4,FALSE)</f>
        <v>10.1177/074873049300800401</v>
      </c>
      <c r="H812" t="str">
        <f>VLOOKUP($D812,metadata!$B$2:$S$451,5,FALSE)</f>
        <v>y</v>
      </c>
      <c r="I812" t="str">
        <f>VLOOKUP($D812,metadata!$B$2:$S$451,6,FALSE)</f>
        <v>a</v>
      </c>
      <c r="J812" t="str">
        <f>VLOOKUP($D812,metadata!$B$2:$S$451,7,FALSE)</f>
        <v>i</v>
      </c>
      <c r="K812">
        <f>VLOOKUP($D812,metadata!$B$2:$S$451,8,FALSE)</f>
        <v>8</v>
      </c>
      <c r="L812">
        <f>VLOOKUP($D812,metadata!$B$2:$S$451,9,FALSE)</f>
        <v>15</v>
      </c>
      <c r="M812" t="str">
        <f>VLOOKUP($D812,metadata!$B$2:$S$451,10,FALSE)</f>
        <v>n</v>
      </c>
      <c r="N812" t="str">
        <f>VLOOKUP($D812,metadata!$B$2:$S$451,11,FALSE)</f>
        <v>Tetranychus urticae</v>
      </c>
      <c r="O812" t="str">
        <f>VLOOKUP($D812,metadata!$B$2:$S$451,12,FALSE)</f>
        <v>Tetranychidae</v>
      </c>
      <c r="P812" t="str">
        <f>VLOOKUP($D812,metadata!$B$2:$S$451,13,FALSE)</f>
        <v>leningrad</v>
      </c>
      <c r="Q812">
        <f>VLOOKUP($D812,metadata!$B$2:$S$451,14,FALSE)</f>
        <v>59.933332999999998</v>
      </c>
      <c r="R812">
        <f>VLOOKUP($D812,metadata!$B$2:$S$451,15,FALSE)</f>
        <v>30.266667000000002</v>
      </c>
      <c r="S812">
        <f>VLOOKUP($D812,metadata!$B$2:$S$451,16,FALSE)</f>
        <v>0.05</v>
      </c>
      <c r="T812" t="str">
        <f>VLOOKUP($D812,metadata!$B$2:$S$451,17,FALSE)</f>
        <v/>
      </c>
      <c r="U812" t="str">
        <f>VLOOKUP($D812,metadata!$B$2:$S$451,18,FALSE)</f>
        <v/>
      </c>
      <c r="V812">
        <f>VLOOKUP($D812,metadata!$B$2:$Z$451,19,FALSE)</f>
        <v>250</v>
      </c>
      <c r="W812" t="str">
        <f>VLOOKUP($D812,metadata!$B$2:$Z$451,20,FALSE)</f>
        <v>global average</v>
      </c>
      <c r="X812" t="str">
        <f>VLOOKUP($D812,metadata!$B$2:$Z$451,21,FALSE)</f>
        <v/>
      </c>
      <c r="Y812">
        <f>VLOOKUP($D812,metadata!$B$2:$Z$451,22,FALSE)</f>
        <v>21</v>
      </c>
      <c r="Z812" t="str">
        <f>VLOOKUP($D812,metadata!$B$2:$Z$451,23,FALSE)</f>
        <v/>
      </c>
      <c r="AA812" t="str">
        <f>VLOOKUP($D812,metadata!$B$2:$Z$451,24,FALSE)</f>
        <v/>
      </c>
      <c r="AB812" t="str">
        <f>VLOOKUP($D812,metadata!$B$2:$Z$451,25,FALSE)</f>
        <v/>
      </c>
      <c r="AC812">
        <v>9.02678571428571</v>
      </c>
      <c r="AD812">
        <v>99.254946911196896</v>
      </c>
      <c r="AF812" t="str">
        <f t="shared" si="25"/>
        <v>NA</v>
      </c>
    </row>
    <row r="813" spans="3:32" x14ac:dyDescent="0.3">
      <c r="C813">
        <v>812</v>
      </c>
      <c r="D813" s="4" t="str">
        <f t="shared" si="24"/>
        <v>21-leningrad</v>
      </c>
      <c r="E813" t="str">
        <f>VLOOKUP($D813,metadata!$B$2:$S$451,2,FALSE)</f>
        <v>KOVEOS, DS; KROON, A; VEERMAN, A</v>
      </c>
      <c r="F813" t="str">
        <f>VLOOKUP($D813,metadata!$B$2:$S$451,3,FALSE)</f>
        <v>THE SAME PHOTOPERIODIC CLOCK MAY CONTROL INDUCTION AND MAINTENANCE OF DIAPAUSE IN THE SPIDER-MITE TETRANCHUS-URTICAE</v>
      </c>
      <c r="G813" t="str">
        <f>VLOOKUP($D813,metadata!$B$2:$S$451,4,FALSE)</f>
        <v>10.1177/074873049300800401</v>
      </c>
      <c r="H813" t="str">
        <f>VLOOKUP($D813,metadata!$B$2:$S$451,5,FALSE)</f>
        <v>y</v>
      </c>
      <c r="I813" t="str">
        <f>VLOOKUP($D813,metadata!$B$2:$S$451,6,FALSE)</f>
        <v>a</v>
      </c>
      <c r="J813" t="str">
        <f>VLOOKUP($D813,metadata!$B$2:$S$451,7,FALSE)</f>
        <v>i</v>
      </c>
      <c r="K813">
        <f>VLOOKUP($D813,metadata!$B$2:$S$451,8,FALSE)</f>
        <v>8</v>
      </c>
      <c r="L813">
        <f>VLOOKUP($D813,metadata!$B$2:$S$451,9,FALSE)</f>
        <v>15</v>
      </c>
      <c r="M813" t="str">
        <f>VLOOKUP($D813,metadata!$B$2:$S$451,10,FALSE)</f>
        <v>n</v>
      </c>
      <c r="N813" t="str">
        <f>VLOOKUP($D813,metadata!$B$2:$S$451,11,FALSE)</f>
        <v>Tetranychus urticae</v>
      </c>
      <c r="O813" t="str">
        <f>VLOOKUP($D813,metadata!$B$2:$S$451,12,FALSE)</f>
        <v>Tetranychidae</v>
      </c>
      <c r="P813" t="str">
        <f>VLOOKUP($D813,metadata!$B$2:$S$451,13,FALSE)</f>
        <v>leningrad</v>
      </c>
      <c r="Q813">
        <f>VLOOKUP($D813,metadata!$B$2:$S$451,14,FALSE)</f>
        <v>59.933332999999998</v>
      </c>
      <c r="R813">
        <f>VLOOKUP($D813,metadata!$B$2:$S$451,15,FALSE)</f>
        <v>30.266667000000002</v>
      </c>
      <c r="S813">
        <f>VLOOKUP($D813,metadata!$B$2:$S$451,16,FALSE)</f>
        <v>0.05</v>
      </c>
      <c r="T813" t="str">
        <f>VLOOKUP($D813,metadata!$B$2:$S$451,17,FALSE)</f>
        <v/>
      </c>
      <c r="U813" t="str">
        <f>VLOOKUP($D813,metadata!$B$2:$S$451,18,FALSE)</f>
        <v/>
      </c>
      <c r="V813">
        <f>VLOOKUP($D813,metadata!$B$2:$Z$451,19,FALSE)</f>
        <v>250</v>
      </c>
      <c r="W813" t="str">
        <f>VLOOKUP($D813,metadata!$B$2:$Z$451,20,FALSE)</f>
        <v>global average</v>
      </c>
      <c r="X813" t="str">
        <f>VLOOKUP($D813,metadata!$B$2:$Z$451,21,FALSE)</f>
        <v/>
      </c>
      <c r="Y813">
        <f>VLOOKUP($D813,metadata!$B$2:$Z$451,22,FALSE)</f>
        <v>21</v>
      </c>
      <c r="Z813" t="str">
        <f>VLOOKUP($D813,metadata!$B$2:$Z$451,23,FALSE)</f>
        <v/>
      </c>
      <c r="AA813" t="str">
        <f>VLOOKUP($D813,metadata!$B$2:$Z$451,24,FALSE)</f>
        <v/>
      </c>
      <c r="AB813" t="str">
        <f>VLOOKUP($D813,metadata!$B$2:$Z$451,25,FALSE)</f>
        <v/>
      </c>
      <c r="AC813">
        <v>10.0089285714285</v>
      </c>
      <c r="AD813">
        <v>99.188585907335806</v>
      </c>
      <c r="AF813" t="str">
        <f t="shared" si="25"/>
        <v>NA</v>
      </c>
    </row>
    <row r="814" spans="3:32" x14ac:dyDescent="0.3">
      <c r="C814">
        <v>813</v>
      </c>
      <c r="D814" s="4" t="str">
        <f t="shared" si="24"/>
        <v>21-leningrad</v>
      </c>
      <c r="E814" t="str">
        <f>VLOOKUP($D814,metadata!$B$2:$S$451,2,FALSE)</f>
        <v>KOVEOS, DS; KROON, A; VEERMAN, A</v>
      </c>
      <c r="F814" t="str">
        <f>VLOOKUP($D814,metadata!$B$2:$S$451,3,FALSE)</f>
        <v>THE SAME PHOTOPERIODIC CLOCK MAY CONTROL INDUCTION AND MAINTENANCE OF DIAPAUSE IN THE SPIDER-MITE TETRANCHUS-URTICAE</v>
      </c>
      <c r="G814" t="str">
        <f>VLOOKUP($D814,metadata!$B$2:$S$451,4,FALSE)</f>
        <v>10.1177/074873049300800401</v>
      </c>
      <c r="H814" t="str">
        <f>VLOOKUP($D814,metadata!$B$2:$S$451,5,FALSE)</f>
        <v>y</v>
      </c>
      <c r="I814" t="str">
        <f>VLOOKUP($D814,metadata!$B$2:$S$451,6,FALSE)</f>
        <v>a</v>
      </c>
      <c r="J814" t="str">
        <f>VLOOKUP($D814,metadata!$B$2:$S$451,7,FALSE)</f>
        <v>i</v>
      </c>
      <c r="K814">
        <f>VLOOKUP($D814,metadata!$B$2:$S$451,8,FALSE)</f>
        <v>8</v>
      </c>
      <c r="L814">
        <f>VLOOKUP($D814,metadata!$B$2:$S$451,9,FALSE)</f>
        <v>15</v>
      </c>
      <c r="M814" t="str">
        <f>VLOOKUP($D814,metadata!$B$2:$S$451,10,FALSE)</f>
        <v>n</v>
      </c>
      <c r="N814" t="str">
        <f>VLOOKUP($D814,metadata!$B$2:$S$451,11,FALSE)</f>
        <v>Tetranychus urticae</v>
      </c>
      <c r="O814" t="str">
        <f>VLOOKUP($D814,metadata!$B$2:$S$451,12,FALSE)</f>
        <v>Tetranychidae</v>
      </c>
      <c r="P814" t="str">
        <f>VLOOKUP($D814,metadata!$B$2:$S$451,13,FALSE)</f>
        <v>leningrad</v>
      </c>
      <c r="Q814">
        <f>VLOOKUP($D814,metadata!$B$2:$S$451,14,FALSE)</f>
        <v>59.933332999999998</v>
      </c>
      <c r="R814">
        <f>VLOOKUP($D814,metadata!$B$2:$S$451,15,FALSE)</f>
        <v>30.266667000000002</v>
      </c>
      <c r="S814">
        <f>VLOOKUP($D814,metadata!$B$2:$S$451,16,FALSE)</f>
        <v>0.05</v>
      </c>
      <c r="T814" t="str">
        <f>VLOOKUP($D814,metadata!$B$2:$S$451,17,FALSE)</f>
        <v/>
      </c>
      <c r="U814" t="str">
        <f>VLOOKUP($D814,metadata!$B$2:$S$451,18,FALSE)</f>
        <v/>
      </c>
      <c r="V814">
        <f>VLOOKUP($D814,metadata!$B$2:$Z$451,19,FALSE)</f>
        <v>250</v>
      </c>
      <c r="W814" t="str">
        <f>VLOOKUP($D814,metadata!$B$2:$Z$451,20,FALSE)</f>
        <v>global average</v>
      </c>
      <c r="X814" t="str">
        <f>VLOOKUP($D814,metadata!$B$2:$Z$451,21,FALSE)</f>
        <v/>
      </c>
      <c r="Y814">
        <f>VLOOKUP($D814,metadata!$B$2:$Z$451,22,FALSE)</f>
        <v>21</v>
      </c>
      <c r="Z814" t="str">
        <f>VLOOKUP($D814,metadata!$B$2:$Z$451,23,FALSE)</f>
        <v/>
      </c>
      <c r="AA814" t="str">
        <f>VLOOKUP($D814,metadata!$B$2:$Z$451,24,FALSE)</f>
        <v/>
      </c>
      <c r="AB814" t="str">
        <f>VLOOKUP($D814,metadata!$B$2:$Z$451,25,FALSE)</f>
        <v/>
      </c>
      <c r="AC814">
        <v>10.9910714285714</v>
      </c>
      <c r="AD814">
        <v>99.122224903474802</v>
      </c>
      <c r="AF814" t="str">
        <f t="shared" si="25"/>
        <v>NA</v>
      </c>
    </row>
    <row r="815" spans="3:32" x14ac:dyDescent="0.3">
      <c r="C815">
        <v>814</v>
      </c>
      <c r="D815" s="4" t="str">
        <f t="shared" si="24"/>
        <v>21-leningrad</v>
      </c>
      <c r="E815" t="str">
        <f>VLOOKUP($D815,metadata!$B$2:$S$451,2,FALSE)</f>
        <v>KOVEOS, DS; KROON, A; VEERMAN, A</v>
      </c>
      <c r="F815" t="str">
        <f>VLOOKUP($D815,metadata!$B$2:$S$451,3,FALSE)</f>
        <v>THE SAME PHOTOPERIODIC CLOCK MAY CONTROL INDUCTION AND MAINTENANCE OF DIAPAUSE IN THE SPIDER-MITE TETRANCHUS-URTICAE</v>
      </c>
      <c r="G815" t="str">
        <f>VLOOKUP($D815,metadata!$B$2:$S$451,4,FALSE)</f>
        <v>10.1177/074873049300800401</v>
      </c>
      <c r="H815" t="str">
        <f>VLOOKUP($D815,metadata!$B$2:$S$451,5,FALSE)</f>
        <v>y</v>
      </c>
      <c r="I815" t="str">
        <f>VLOOKUP($D815,metadata!$B$2:$S$451,6,FALSE)</f>
        <v>a</v>
      </c>
      <c r="J815" t="str">
        <f>VLOOKUP($D815,metadata!$B$2:$S$451,7,FALSE)</f>
        <v>i</v>
      </c>
      <c r="K815">
        <f>VLOOKUP($D815,metadata!$B$2:$S$451,8,FALSE)</f>
        <v>8</v>
      </c>
      <c r="L815">
        <f>VLOOKUP($D815,metadata!$B$2:$S$451,9,FALSE)</f>
        <v>15</v>
      </c>
      <c r="M815" t="str">
        <f>VLOOKUP($D815,metadata!$B$2:$S$451,10,FALSE)</f>
        <v>n</v>
      </c>
      <c r="N815" t="str">
        <f>VLOOKUP($D815,metadata!$B$2:$S$451,11,FALSE)</f>
        <v>Tetranychus urticae</v>
      </c>
      <c r="O815" t="str">
        <f>VLOOKUP($D815,metadata!$B$2:$S$451,12,FALSE)</f>
        <v>Tetranychidae</v>
      </c>
      <c r="P815" t="str">
        <f>VLOOKUP($D815,metadata!$B$2:$S$451,13,FALSE)</f>
        <v>leningrad</v>
      </c>
      <c r="Q815">
        <f>VLOOKUP($D815,metadata!$B$2:$S$451,14,FALSE)</f>
        <v>59.933332999999998</v>
      </c>
      <c r="R815">
        <f>VLOOKUP($D815,metadata!$B$2:$S$451,15,FALSE)</f>
        <v>30.266667000000002</v>
      </c>
      <c r="S815">
        <f>VLOOKUP($D815,metadata!$B$2:$S$451,16,FALSE)</f>
        <v>0.05</v>
      </c>
      <c r="T815" t="str">
        <f>VLOOKUP($D815,metadata!$B$2:$S$451,17,FALSE)</f>
        <v/>
      </c>
      <c r="U815" t="str">
        <f>VLOOKUP($D815,metadata!$B$2:$S$451,18,FALSE)</f>
        <v/>
      </c>
      <c r="V815">
        <f>VLOOKUP($D815,metadata!$B$2:$Z$451,19,FALSE)</f>
        <v>250</v>
      </c>
      <c r="W815" t="str">
        <f>VLOOKUP($D815,metadata!$B$2:$Z$451,20,FALSE)</f>
        <v>global average</v>
      </c>
      <c r="X815" t="str">
        <f>VLOOKUP($D815,metadata!$B$2:$Z$451,21,FALSE)</f>
        <v/>
      </c>
      <c r="Y815">
        <f>VLOOKUP($D815,metadata!$B$2:$Z$451,22,FALSE)</f>
        <v>21</v>
      </c>
      <c r="Z815" t="str">
        <f>VLOOKUP($D815,metadata!$B$2:$Z$451,23,FALSE)</f>
        <v/>
      </c>
      <c r="AA815" t="str">
        <f>VLOOKUP($D815,metadata!$B$2:$Z$451,24,FALSE)</f>
        <v/>
      </c>
      <c r="AB815" t="str">
        <f>VLOOKUP($D815,metadata!$B$2:$Z$451,25,FALSE)</f>
        <v/>
      </c>
      <c r="AC815">
        <v>12.0178571428571</v>
      </c>
      <c r="AD815">
        <v>99.052847490347403</v>
      </c>
      <c r="AF815" t="str">
        <f t="shared" si="25"/>
        <v>NA</v>
      </c>
    </row>
    <row r="816" spans="3:32" x14ac:dyDescent="0.3">
      <c r="C816">
        <v>815</v>
      </c>
      <c r="D816" s="4" t="str">
        <f t="shared" si="24"/>
        <v>21-leningrad</v>
      </c>
      <c r="E816" t="str">
        <f>VLOOKUP($D816,metadata!$B$2:$S$451,2,FALSE)</f>
        <v>KOVEOS, DS; KROON, A; VEERMAN, A</v>
      </c>
      <c r="F816" t="str">
        <f>VLOOKUP($D816,metadata!$B$2:$S$451,3,FALSE)</f>
        <v>THE SAME PHOTOPERIODIC CLOCK MAY CONTROL INDUCTION AND MAINTENANCE OF DIAPAUSE IN THE SPIDER-MITE TETRANCHUS-URTICAE</v>
      </c>
      <c r="G816" t="str">
        <f>VLOOKUP($D816,metadata!$B$2:$S$451,4,FALSE)</f>
        <v>10.1177/074873049300800401</v>
      </c>
      <c r="H816" t="str">
        <f>VLOOKUP($D816,metadata!$B$2:$S$451,5,FALSE)</f>
        <v>y</v>
      </c>
      <c r="I816" t="str">
        <f>VLOOKUP($D816,metadata!$B$2:$S$451,6,FALSE)</f>
        <v>a</v>
      </c>
      <c r="J816" t="str">
        <f>VLOOKUP($D816,metadata!$B$2:$S$451,7,FALSE)</f>
        <v>i</v>
      </c>
      <c r="K816">
        <f>VLOOKUP($D816,metadata!$B$2:$S$451,8,FALSE)</f>
        <v>8</v>
      </c>
      <c r="L816">
        <f>VLOOKUP($D816,metadata!$B$2:$S$451,9,FALSE)</f>
        <v>15</v>
      </c>
      <c r="M816" t="str">
        <f>VLOOKUP($D816,metadata!$B$2:$S$451,10,FALSE)</f>
        <v>n</v>
      </c>
      <c r="N816" t="str">
        <f>VLOOKUP($D816,metadata!$B$2:$S$451,11,FALSE)</f>
        <v>Tetranychus urticae</v>
      </c>
      <c r="O816" t="str">
        <f>VLOOKUP($D816,metadata!$B$2:$S$451,12,FALSE)</f>
        <v>Tetranychidae</v>
      </c>
      <c r="P816" t="str">
        <f>VLOOKUP($D816,metadata!$B$2:$S$451,13,FALSE)</f>
        <v>leningrad</v>
      </c>
      <c r="Q816">
        <f>VLOOKUP($D816,metadata!$B$2:$S$451,14,FALSE)</f>
        <v>59.933332999999998</v>
      </c>
      <c r="R816">
        <f>VLOOKUP($D816,metadata!$B$2:$S$451,15,FALSE)</f>
        <v>30.266667000000002</v>
      </c>
      <c r="S816">
        <f>VLOOKUP($D816,metadata!$B$2:$S$451,16,FALSE)</f>
        <v>0.05</v>
      </c>
      <c r="T816" t="str">
        <f>VLOOKUP($D816,metadata!$B$2:$S$451,17,FALSE)</f>
        <v/>
      </c>
      <c r="U816" t="str">
        <f>VLOOKUP($D816,metadata!$B$2:$S$451,18,FALSE)</f>
        <v/>
      </c>
      <c r="V816">
        <f>VLOOKUP($D816,metadata!$B$2:$Z$451,19,FALSE)</f>
        <v>250</v>
      </c>
      <c r="W816" t="str">
        <f>VLOOKUP($D816,metadata!$B$2:$Z$451,20,FALSE)</f>
        <v>global average</v>
      </c>
      <c r="X816" t="str">
        <f>VLOOKUP($D816,metadata!$B$2:$Z$451,21,FALSE)</f>
        <v/>
      </c>
      <c r="Y816">
        <f>VLOOKUP($D816,metadata!$B$2:$Z$451,22,FALSE)</f>
        <v>21</v>
      </c>
      <c r="Z816" t="str">
        <f>VLOOKUP($D816,metadata!$B$2:$Z$451,23,FALSE)</f>
        <v/>
      </c>
      <c r="AA816" t="str">
        <f>VLOOKUP($D816,metadata!$B$2:$Z$451,24,FALSE)</f>
        <v/>
      </c>
      <c r="AB816" t="str">
        <f>VLOOKUP($D816,metadata!$B$2:$Z$451,25,FALSE)</f>
        <v/>
      </c>
      <c r="AC816">
        <v>13.044642857142801</v>
      </c>
      <c r="AD816">
        <v>98.983470077220005</v>
      </c>
      <c r="AF816" t="str">
        <f t="shared" si="25"/>
        <v>NA</v>
      </c>
    </row>
    <row r="817" spans="3:32" x14ac:dyDescent="0.3">
      <c r="C817">
        <v>816</v>
      </c>
      <c r="D817" s="4" t="str">
        <f t="shared" si="24"/>
        <v>21-leningrad</v>
      </c>
      <c r="E817" t="str">
        <f>VLOOKUP($D817,metadata!$B$2:$S$451,2,FALSE)</f>
        <v>KOVEOS, DS; KROON, A; VEERMAN, A</v>
      </c>
      <c r="F817" t="str">
        <f>VLOOKUP($D817,metadata!$B$2:$S$451,3,FALSE)</f>
        <v>THE SAME PHOTOPERIODIC CLOCK MAY CONTROL INDUCTION AND MAINTENANCE OF DIAPAUSE IN THE SPIDER-MITE TETRANCHUS-URTICAE</v>
      </c>
      <c r="G817" t="str">
        <f>VLOOKUP($D817,metadata!$B$2:$S$451,4,FALSE)</f>
        <v>10.1177/074873049300800401</v>
      </c>
      <c r="H817" t="str">
        <f>VLOOKUP($D817,metadata!$B$2:$S$451,5,FALSE)</f>
        <v>y</v>
      </c>
      <c r="I817" t="str">
        <f>VLOOKUP($D817,metadata!$B$2:$S$451,6,FALSE)</f>
        <v>a</v>
      </c>
      <c r="J817" t="str">
        <f>VLOOKUP($D817,metadata!$B$2:$S$451,7,FALSE)</f>
        <v>i</v>
      </c>
      <c r="K817">
        <f>VLOOKUP($D817,metadata!$B$2:$S$451,8,FALSE)</f>
        <v>8</v>
      </c>
      <c r="L817">
        <f>VLOOKUP($D817,metadata!$B$2:$S$451,9,FALSE)</f>
        <v>15</v>
      </c>
      <c r="M817" t="str">
        <f>VLOOKUP($D817,metadata!$B$2:$S$451,10,FALSE)</f>
        <v>n</v>
      </c>
      <c r="N817" t="str">
        <f>VLOOKUP($D817,metadata!$B$2:$S$451,11,FALSE)</f>
        <v>Tetranychus urticae</v>
      </c>
      <c r="O817" t="str">
        <f>VLOOKUP($D817,metadata!$B$2:$S$451,12,FALSE)</f>
        <v>Tetranychidae</v>
      </c>
      <c r="P817" t="str">
        <f>VLOOKUP($D817,metadata!$B$2:$S$451,13,FALSE)</f>
        <v>leningrad</v>
      </c>
      <c r="Q817">
        <f>VLOOKUP($D817,metadata!$B$2:$S$451,14,FALSE)</f>
        <v>59.933332999999998</v>
      </c>
      <c r="R817">
        <f>VLOOKUP($D817,metadata!$B$2:$S$451,15,FALSE)</f>
        <v>30.266667000000002</v>
      </c>
      <c r="S817">
        <f>VLOOKUP($D817,metadata!$B$2:$S$451,16,FALSE)</f>
        <v>0.05</v>
      </c>
      <c r="T817" t="str">
        <f>VLOOKUP($D817,metadata!$B$2:$S$451,17,FALSE)</f>
        <v/>
      </c>
      <c r="U817" t="str">
        <f>VLOOKUP($D817,metadata!$B$2:$S$451,18,FALSE)</f>
        <v/>
      </c>
      <c r="V817">
        <f>VLOOKUP($D817,metadata!$B$2:$Z$451,19,FALSE)</f>
        <v>250</v>
      </c>
      <c r="W817" t="str">
        <f>VLOOKUP($D817,metadata!$B$2:$Z$451,20,FALSE)</f>
        <v>global average</v>
      </c>
      <c r="X817" t="str">
        <f>VLOOKUP($D817,metadata!$B$2:$Z$451,21,FALSE)</f>
        <v/>
      </c>
      <c r="Y817">
        <f>VLOOKUP($D817,metadata!$B$2:$Z$451,22,FALSE)</f>
        <v>21</v>
      </c>
      <c r="Z817" t="str">
        <f>VLOOKUP($D817,metadata!$B$2:$Z$451,23,FALSE)</f>
        <v/>
      </c>
      <c r="AA817" t="str">
        <f>VLOOKUP($D817,metadata!$B$2:$Z$451,24,FALSE)</f>
        <v/>
      </c>
      <c r="AB817" t="str">
        <f>VLOOKUP($D817,metadata!$B$2:$Z$451,25,FALSE)</f>
        <v/>
      </c>
      <c r="AC817">
        <v>14.026785714285699</v>
      </c>
      <c r="AD817">
        <v>98.917109073359001</v>
      </c>
      <c r="AF817" t="str">
        <f t="shared" si="25"/>
        <v>NA</v>
      </c>
    </row>
    <row r="818" spans="3:32" x14ac:dyDescent="0.3">
      <c r="C818">
        <v>817</v>
      </c>
      <c r="D818" s="4" t="str">
        <f t="shared" si="24"/>
        <v>21-leningrad</v>
      </c>
      <c r="E818" t="str">
        <f>VLOOKUP($D818,metadata!$B$2:$S$451,2,FALSE)</f>
        <v>KOVEOS, DS; KROON, A; VEERMAN, A</v>
      </c>
      <c r="F818" t="str">
        <f>VLOOKUP($D818,metadata!$B$2:$S$451,3,FALSE)</f>
        <v>THE SAME PHOTOPERIODIC CLOCK MAY CONTROL INDUCTION AND MAINTENANCE OF DIAPAUSE IN THE SPIDER-MITE TETRANCHUS-URTICAE</v>
      </c>
      <c r="G818" t="str">
        <f>VLOOKUP($D818,metadata!$B$2:$S$451,4,FALSE)</f>
        <v>10.1177/074873049300800401</v>
      </c>
      <c r="H818" t="str">
        <f>VLOOKUP($D818,metadata!$B$2:$S$451,5,FALSE)</f>
        <v>y</v>
      </c>
      <c r="I818" t="str">
        <f>VLOOKUP($D818,metadata!$B$2:$S$451,6,FALSE)</f>
        <v>a</v>
      </c>
      <c r="J818" t="str">
        <f>VLOOKUP($D818,metadata!$B$2:$S$451,7,FALSE)</f>
        <v>i</v>
      </c>
      <c r="K818">
        <f>VLOOKUP($D818,metadata!$B$2:$S$451,8,FALSE)</f>
        <v>8</v>
      </c>
      <c r="L818">
        <f>VLOOKUP($D818,metadata!$B$2:$S$451,9,FALSE)</f>
        <v>15</v>
      </c>
      <c r="M818" t="str">
        <f>VLOOKUP($D818,metadata!$B$2:$S$451,10,FALSE)</f>
        <v>n</v>
      </c>
      <c r="N818" t="str">
        <f>VLOOKUP($D818,metadata!$B$2:$S$451,11,FALSE)</f>
        <v>Tetranychus urticae</v>
      </c>
      <c r="O818" t="str">
        <f>VLOOKUP($D818,metadata!$B$2:$S$451,12,FALSE)</f>
        <v>Tetranychidae</v>
      </c>
      <c r="P818" t="str">
        <f>VLOOKUP($D818,metadata!$B$2:$S$451,13,FALSE)</f>
        <v>leningrad</v>
      </c>
      <c r="Q818">
        <f>VLOOKUP($D818,metadata!$B$2:$S$451,14,FALSE)</f>
        <v>59.933332999999998</v>
      </c>
      <c r="R818">
        <f>VLOOKUP($D818,metadata!$B$2:$S$451,15,FALSE)</f>
        <v>30.266667000000002</v>
      </c>
      <c r="S818">
        <f>VLOOKUP($D818,metadata!$B$2:$S$451,16,FALSE)</f>
        <v>0.05</v>
      </c>
      <c r="T818" t="str">
        <f>VLOOKUP($D818,metadata!$B$2:$S$451,17,FALSE)</f>
        <v/>
      </c>
      <c r="U818" t="str">
        <f>VLOOKUP($D818,metadata!$B$2:$S$451,18,FALSE)</f>
        <v/>
      </c>
      <c r="V818">
        <f>VLOOKUP($D818,metadata!$B$2:$Z$451,19,FALSE)</f>
        <v>250</v>
      </c>
      <c r="W818" t="str">
        <f>VLOOKUP($D818,metadata!$B$2:$Z$451,20,FALSE)</f>
        <v>global average</v>
      </c>
      <c r="X818" t="str">
        <f>VLOOKUP($D818,metadata!$B$2:$Z$451,21,FALSE)</f>
        <v/>
      </c>
      <c r="Y818">
        <f>VLOOKUP($D818,metadata!$B$2:$Z$451,22,FALSE)</f>
        <v>21</v>
      </c>
      <c r="Z818" t="str">
        <f>VLOOKUP($D818,metadata!$B$2:$Z$451,23,FALSE)</f>
        <v/>
      </c>
      <c r="AA818" t="str">
        <f>VLOOKUP($D818,metadata!$B$2:$Z$451,24,FALSE)</f>
        <v/>
      </c>
      <c r="AB818" t="str">
        <f>VLOOKUP($D818,metadata!$B$2:$Z$451,25,FALSE)</f>
        <v/>
      </c>
      <c r="AC818">
        <v>14.5625</v>
      </c>
      <c r="AD818">
        <v>97.529560810810693</v>
      </c>
      <c r="AF818" t="str">
        <f t="shared" si="25"/>
        <v>NA</v>
      </c>
    </row>
    <row r="819" spans="3:32" x14ac:dyDescent="0.3">
      <c r="C819">
        <v>818</v>
      </c>
      <c r="D819" s="4" t="str">
        <f t="shared" si="24"/>
        <v>21-leningrad</v>
      </c>
      <c r="E819" t="str">
        <f>VLOOKUP($D819,metadata!$B$2:$S$451,2,FALSE)</f>
        <v>KOVEOS, DS; KROON, A; VEERMAN, A</v>
      </c>
      <c r="F819" t="str">
        <f>VLOOKUP($D819,metadata!$B$2:$S$451,3,FALSE)</f>
        <v>THE SAME PHOTOPERIODIC CLOCK MAY CONTROL INDUCTION AND MAINTENANCE OF DIAPAUSE IN THE SPIDER-MITE TETRANCHUS-URTICAE</v>
      </c>
      <c r="G819" t="str">
        <f>VLOOKUP($D819,metadata!$B$2:$S$451,4,FALSE)</f>
        <v>10.1177/074873049300800401</v>
      </c>
      <c r="H819" t="str">
        <f>VLOOKUP($D819,metadata!$B$2:$S$451,5,FALSE)</f>
        <v>y</v>
      </c>
      <c r="I819" t="str">
        <f>VLOOKUP($D819,metadata!$B$2:$S$451,6,FALSE)</f>
        <v>a</v>
      </c>
      <c r="J819" t="str">
        <f>VLOOKUP($D819,metadata!$B$2:$S$451,7,FALSE)</f>
        <v>i</v>
      </c>
      <c r="K819">
        <f>VLOOKUP($D819,metadata!$B$2:$S$451,8,FALSE)</f>
        <v>8</v>
      </c>
      <c r="L819">
        <f>VLOOKUP($D819,metadata!$B$2:$S$451,9,FALSE)</f>
        <v>15</v>
      </c>
      <c r="M819" t="str">
        <f>VLOOKUP($D819,metadata!$B$2:$S$451,10,FALSE)</f>
        <v>n</v>
      </c>
      <c r="N819" t="str">
        <f>VLOOKUP($D819,metadata!$B$2:$S$451,11,FALSE)</f>
        <v>Tetranychus urticae</v>
      </c>
      <c r="O819" t="str">
        <f>VLOOKUP($D819,metadata!$B$2:$S$451,12,FALSE)</f>
        <v>Tetranychidae</v>
      </c>
      <c r="P819" t="str">
        <f>VLOOKUP($D819,metadata!$B$2:$S$451,13,FALSE)</f>
        <v>leningrad</v>
      </c>
      <c r="Q819">
        <f>VLOOKUP($D819,metadata!$B$2:$S$451,14,FALSE)</f>
        <v>59.933332999999998</v>
      </c>
      <c r="R819">
        <f>VLOOKUP($D819,metadata!$B$2:$S$451,15,FALSE)</f>
        <v>30.266667000000002</v>
      </c>
      <c r="S819">
        <f>VLOOKUP($D819,metadata!$B$2:$S$451,16,FALSE)</f>
        <v>0.05</v>
      </c>
      <c r="T819" t="str">
        <f>VLOOKUP($D819,metadata!$B$2:$S$451,17,FALSE)</f>
        <v/>
      </c>
      <c r="U819" t="str">
        <f>VLOOKUP($D819,metadata!$B$2:$S$451,18,FALSE)</f>
        <v/>
      </c>
      <c r="V819">
        <f>VLOOKUP($D819,metadata!$B$2:$Z$451,19,FALSE)</f>
        <v>250</v>
      </c>
      <c r="W819" t="str">
        <f>VLOOKUP($D819,metadata!$B$2:$Z$451,20,FALSE)</f>
        <v>global average</v>
      </c>
      <c r="X819" t="str">
        <f>VLOOKUP($D819,metadata!$B$2:$Z$451,21,FALSE)</f>
        <v/>
      </c>
      <c r="Y819">
        <f>VLOOKUP($D819,metadata!$B$2:$Z$451,22,FALSE)</f>
        <v>21</v>
      </c>
      <c r="Z819" t="str">
        <f>VLOOKUP($D819,metadata!$B$2:$Z$451,23,FALSE)</f>
        <v/>
      </c>
      <c r="AA819" t="str">
        <f>VLOOKUP($D819,metadata!$B$2:$Z$451,24,FALSE)</f>
        <v/>
      </c>
      <c r="AB819" t="str">
        <f>VLOOKUP($D819,metadata!$B$2:$Z$451,25,FALSE)</f>
        <v/>
      </c>
      <c r="AC819">
        <v>15.0535714285714</v>
      </c>
      <c r="AD819">
        <v>96.820704633204599</v>
      </c>
      <c r="AF819" t="str">
        <f t="shared" si="25"/>
        <v>NA</v>
      </c>
    </row>
    <row r="820" spans="3:32" x14ac:dyDescent="0.3">
      <c r="C820">
        <v>819</v>
      </c>
      <c r="D820" s="4" t="str">
        <f t="shared" si="24"/>
        <v>21-leningrad</v>
      </c>
      <c r="E820" t="str">
        <f>VLOOKUP($D820,metadata!$B$2:$S$451,2,FALSE)</f>
        <v>KOVEOS, DS; KROON, A; VEERMAN, A</v>
      </c>
      <c r="F820" t="str">
        <f>VLOOKUP($D820,metadata!$B$2:$S$451,3,FALSE)</f>
        <v>THE SAME PHOTOPERIODIC CLOCK MAY CONTROL INDUCTION AND MAINTENANCE OF DIAPAUSE IN THE SPIDER-MITE TETRANCHUS-URTICAE</v>
      </c>
      <c r="G820" t="str">
        <f>VLOOKUP($D820,metadata!$B$2:$S$451,4,FALSE)</f>
        <v>10.1177/074873049300800401</v>
      </c>
      <c r="H820" t="str">
        <f>VLOOKUP($D820,metadata!$B$2:$S$451,5,FALSE)</f>
        <v>y</v>
      </c>
      <c r="I820" t="str">
        <f>VLOOKUP($D820,metadata!$B$2:$S$451,6,FALSE)</f>
        <v>a</v>
      </c>
      <c r="J820" t="str">
        <f>VLOOKUP($D820,metadata!$B$2:$S$451,7,FALSE)</f>
        <v>i</v>
      </c>
      <c r="K820">
        <f>VLOOKUP($D820,metadata!$B$2:$S$451,8,FALSE)</f>
        <v>8</v>
      </c>
      <c r="L820">
        <f>VLOOKUP($D820,metadata!$B$2:$S$451,9,FALSE)</f>
        <v>15</v>
      </c>
      <c r="M820" t="str">
        <f>VLOOKUP($D820,metadata!$B$2:$S$451,10,FALSE)</f>
        <v>n</v>
      </c>
      <c r="N820" t="str">
        <f>VLOOKUP($D820,metadata!$B$2:$S$451,11,FALSE)</f>
        <v>Tetranychus urticae</v>
      </c>
      <c r="O820" t="str">
        <f>VLOOKUP($D820,metadata!$B$2:$S$451,12,FALSE)</f>
        <v>Tetranychidae</v>
      </c>
      <c r="P820" t="str">
        <f>VLOOKUP($D820,metadata!$B$2:$S$451,13,FALSE)</f>
        <v>leningrad</v>
      </c>
      <c r="Q820">
        <f>VLOOKUP($D820,metadata!$B$2:$S$451,14,FALSE)</f>
        <v>59.933332999999998</v>
      </c>
      <c r="R820">
        <f>VLOOKUP($D820,metadata!$B$2:$S$451,15,FALSE)</f>
        <v>30.266667000000002</v>
      </c>
      <c r="S820">
        <f>VLOOKUP($D820,metadata!$B$2:$S$451,16,FALSE)</f>
        <v>0.05</v>
      </c>
      <c r="T820" t="str">
        <f>VLOOKUP($D820,metadata!$B$2:$S$451,17,FALSE)</f>
        <v/>
      </c>
      <c r="U820" t="str">
        <f>VLOOKUP($D820,metadata!$B$2:$S$451,18,FALSE)</f>
        <v/>
      </c>
      <c r="V820">
        <f>VLOOKUP($D820,metadata!$B$2:$Z$451,19,FALSE)</f>
        <v>250</v>
      </c>
      <c r="W820" t="str">
        <f>VLOOKUP($D820,metadata!$B$2:$Z$451,20,FALSE)</f>
        <v>global average</v>
      </c>
      <c r="X820" t="str">
        <f>VLOOKUP($D820,metadata!$B$2:$Z$451,21,FALSE)</f>
        <v/>
      </c>
      <c r="Y820">
        <f>VLOOKUP($D820,metadata!$B$2:$Z$451,22,FALSE)</f>
        <v>21</v>
      </c>
      <c r="Z820" t="str">
        <f>VLOOKUP($D820,metadata!$B$2:$Z$451,23,FALSE)</f>
        <v/>
      </c>
      <c r="AA820" t="str">
        <f>VLOOKUP($D820,metadata!$B$2:$Z$451,24,FALSE)</f>
        <v/>
      </c>
      <c r="AB820" t="str">
        <f>VLOOKUP($D820,metadata!$B$2:$Z$451,25,FALSE)</f>
        <v/>
      </c>
      <c r="AC820">
        <v>15.544642857142801</v>
      </c>
      <c r="AD820">
        <v>96.111848455598405</v>
      </c>
      <c r="AF820" t="str">
        <f t="shared" si="25"/>
        <v>NA</v>
      </c>
    </row>
    <row r="821" spans="3:32" x14ac:dyDescent="0.3">
      <c r="C821">
        <v>820</v>
      </c>
      <c r="D821" s="4" t="str">
        <f t="shared" si="24"/>
        <v>21-leningrad</v>
      </c>
      <c r="E821" t="str">
        <f>VLOOKUP($D821,metadata!$B$2:$S$451,2,FALSE)</f>
        <v>KOVEOS, DS; KROON, A; VEERMAN, A</v>
      </c>
      <c r="F821" t="str">
        <f>VLOOKUP($D821,metadata!$B$2:$S$451,3,FALSE)</f>
        <v>THE SAME PHOTOPERIODIC CLOCK MAY CONTROL INDUCTION AND MAINTENANCE OF DIAPAUSE IN THE SPIDER-MITE TETRANCHUS-URTICAE</v>
      </c>
      <c r="G821" t="str">
        <f>VLOOKUP($D821,metadata!$B$2:$S$451,4,FALSE)</f>
        <v>10.1177/074873049300800401</v>
      </c>
      <c r="H821" t="str">
        <f>VLOOKUP($D821,metadata!$B$2:$S$451,5,FALSE)</f>
        <v>y</v>
      </c>
      <c r="I821" t="str">
        <f>VLOOKUP($D821,metadata!$B$2:$S$451,6,FALSE)</f>
        <v>a</v>
      </c>
      <c r="J821" t="str">
        <f>VLOOKUP($D821,metadata!$B$2:$S$451,7,FALSE)</f>
        <v>i</v>
      </c>
      <c r="K821">
        <f>VLOOKUP($D821,metadata!$B$2:$S$451,8,FALSE)</f>
        <v>8</v>
      </c>
      <c r="L821">
        <f>VLOOKUP($D821,metadata!$B$2:$S$451,9,FALSE)</f>
        <v>15</v>
      </c>
      <c r="M821" t="str">
        <f>VLOOKUP($D821,metadata!$B$2:$S$451,10,FALSE)</f>
        <v>n</v>
      </c>
      <c r="N821" t="str">
        <f>VLOOKUP($D821,metadata!$B$2:$S$451,11,FALSE)</f>
        <v>Tetranychus urticae</v>
      </c>
      <c r="O821" t="str">
        <f>VLOOKUP($D821,metadata!$B$2:$S$451,12,FALSE)</f>
        <v>Tetranychidae</v>
      </c>
      <c r="P821" t="str">
        <f>VLOOKUP($D821,metadata!$B$2:$S$451,13,FALSE)</f>
        <v>leningrad</v>
      </c>
      <c r="Q821">
        <f>VLOOKUP($D821,metadata!$B$2:$S$451,14,FALSE)</f>
        <v>59.933332999999998</v>
      </c>
      <c r="R821">
        <f>VLOOKUP($D821,metadata!$B$2:$S$451,15,FALSE)</f>
        <v>30.266667000000002</v>
      </c>
      <c r="S821">
        <f>VLOOKUP($D821,metadata!$B$2:$S$451,16,FALSE)</f>
        <v>0.05</v>
      </c>
      <c r="T821" t="str">
        <f>VLOOKUP($D821,metadata!$B$2:$S$451,17,FALSE)</f>
        <v/>
      </c>
      <c r="U821" t="str">
        <f>VLOOKUP($D821,metadata!$B$2:$S$451,18,FALSE)</f>
        <v/>
      </c>
      <c r="V821">
        <f>VLOOKUP($D821,metadata!$B$2:$Z$451,19,FALSE)</f>
        <v>250</v>
      </c>
      <c r="W821" t="str">
        <f>VLOOKUP($D821,metadata!$B$2:$Z$451,20,FALSE)</f>
        <v>global average</v>
      </c>
      <c r="X821" t="str">
        <f>VLOOKUP($D821,metadata!$B$2:$Z$451,21,FALSE)</f>
        <v/>
      </c>
      <c r="Y821">
        <f>VLOOKUP($D821,metadata!$B$2:$Z$451,22,FALSE)</f>
        <v>21</v>
      </c>
      <c r="Z821" t="str">
        <f>VLOOKUP($D821,metadata!$B$2:$Z$451,23,FALSE)</f>
        <v/>
      </c>
      <c r="AA821" t="str">
        <f>VLOOKUP($D821,metadata!$B$2:$Z$451,24,FALSE)</f>
        <v/>
      </c>
      <c r="AB821" t="str">
        <f>VLOOKUP($D821,metadata!$B$2:$Z$451,25,FALSE)</f>
        <v/>
      </c>
      <c r="AC821">
        <v>15.9910714285714</v>
      </c>
      <c r="AD821">
        <v>98.784387065637006</v>
      </c>
      <c r="AF821" t="str">
        <f t="shared" si="25"/>
        <v>NA</v>
      </c>
    </row>
    <row r="822" spans="3:32" x14ac:dyDescent="0.3">
      <c r="C822">
        <v>821</v>
      </c>
      <c r="D822" s="4" t="str">
        <f t="shared" si="24"/>
        <v>21-leningrad</v>
      </c>
      <c r="E822" t="str">
        <f>VLOOKUP($D822,metadata!$B$2:$S$451,2,FALSE)</f>
        <v>KOVEOS, DS; KROON, A; VEERMAN, A</v>
      </c>
      <c r="F822" t="str">
        <f>VLOOKUP($D822,metadata!$B$2:$S$451,3,FALSE)</f>
        <v>THE SAME PHOTOPERIODIC CLOCK MAY CONTROL INDUCTION AND MAINTENANCE OF DIAPAUSE IN THE SPIDER-MITE TETRANCHUS-URTICAE</v>
      </c>
      <c r="G822" t="str">
        <f>VLOOKUP($D822,metadata!$B$2:$S$451,4,FALSE)</f>
        <v>10.1177/074873049300800401</v>
      </c>
      <c r="H822" t="str">
        <f>VLOOKUP($D822,metadata!$B$2:$S$451,5,FALSE)</f>
        <v>y</v>
      </c>
      <c r="I822" t="str">
        <f>VLOOKUP($D822,metadata!$B$2:$S$451,6,FALSE)</f>
        <v>a</v>
      </c>
      <c r="J822" t="str">
        <f>VLOOKUP($D822,metadata!$B$2:$S$451,7,FALSE)</f>
        <v>i</v>
      </c>
      <c r="K822">
        <f>VLOOKUP($D822,metadata!$B$2:$S$451,8,FALSE)</f>
        <v>8</v>
      </c>
      <c r="L822">
        <f>VLOOKUP($D822,metadata!$B$2:$S$451,9,FALSE)</f>
        <v>15</v>
      </c>
      <c r="M822" t="str">
        <f>VLOOKUP($D822,metadata!$B$2:$S$451,10,FALSE)</f>
        <v>n</v>
      </c>
      <c r="N822" t="str">
        <f>VLOOKUP($D822,metadata!$B$2:$S$451,11,FALSE)</f>
        <v>Tetranychus urticae</v>
      </c>
      <c r="O822" t="str">
        <f>VLOOKUP($D822,metadata!$B$2:$S$451,12,FALSE)</f>
        <v>Tetranychidae</v>
      </c>
      <c r="P822" t="str">
        <f>VLOOKUP($D822,metadata!$B$2:$S$451,13,FALSE)</f>
        <v>leningrad</v>
      </c>
      <c r="Q822">
        <f>VLOOKUP($D822,metadata!$B$2:$S$451,14,FALSE)</f>
        <v>59.933332999999998</v>
      </c>
      <c r="R822">
        <f>VLOOKUP($D822,metadata!$B$2:$S$451,15,FALSE)</f>
        <v>30.266667000000002</v>
      </c>
      <c r="S822">
        <f>VLOOKUP($D822,metadata!$B$2:$S$451,16,FALSE)</f>
        <v>0.05</v>
      </c>
      <c r="T822" t="str">
        <f>VLOOKUP($D822,metadata!$B$2:$S$451,17,FALSE)</f>
        <v/>
      </c>
      <c r="U822" t="str">
        <f>VLOOKUP($D822,metadata!$B$2:$S$451,18,FALSE)</f>
        <v/>
      </c>
      <c r="V822">
        <f>VLOOKUP($D822,metadata!$B$2:$Z$451,19,FALSE)</f>
        <v>250</v>
      </c>
      <c r="W822" t="str">
        <f>VLOOKUP($D822,metadata!$B$2:$Z$451,20,FALSE)</f>
        <v>global average</v>
      </c>
      <c r="X822" t="str">
        <f>VLOOKUP($D822,metadata!$B$2:$Z$451,21,FALSE)</f>
        <v/>
      </c>
      <c r="Y822">
        <f>VLOOKUP($D822,metadata!$B$2:$Z$451,22,FALSE)</f>
        <v>21</v>
      </c>
      <c r="Z822" t="str">
        <f>VLOOKUP($D822,metadata!$B$2:$Z$451,23,FALSE)</f>
        <v/>
      </c>
      <c r="AA822" t="str">
        <f>VLOOKUP($D822,metadata!$B$2:$Z$451,24,FALSE)</f>
        <v/>
      </c>
      <c r="AB822" t="str">
        <f>VLOOKUP($D822,metadata!$B$2:$Z$451,25,FALSE)</f>
        <v/>
      </c>
      <c r="AC822">
        <v>16.303571428571399</v>
      </c>
      <c r="AD822">
        <v>49.438947876447799</v>
      </c>
      <c r="AF822" t="str">
        <f t="shared" si="25"/>
        <v>NA</v>
      </c>
    </row>
    <row r="823" spans="3:32" x14ac:dyDescent="0.3">
      <c r="C823">
        <v>822</v>
      </c>
      <c r="D823" s="4" t="str">
        <f t="shared" si="24"/>
        <v>21-leningrad</v>
      </c>
      <c r="E823" t="str">
        <f>VLOOKUP($D823,metadata!$B$2:$S$451,2,FALSE)</f>
        <v>KOVEOS, DS; KROON, A; VEERMAN, A</v>
      </c>
      <c r="F823" t="str">
        <f>VLOOKUP($D823,metadata!$B$2:$S$451,3,FALSE)</f>
        <v>THE SAME PHOTOPERIODIC CLOCK MAY CONTROL INDUCTION AND MAINTENANCE OF DIAPAUSE IN THE SPIDER-MITE TETRANCHUS-URTICAE</v>
      </c>
      <c r="G823" t="str">
        <f>VLOOKUP($D823,metadata!$B$2:$S$451,4,FALSE)</f>
        <v>10.1177/074873049300800401</v>
      </c>
      <c r="H823" t="str">
        <f>VLOOKUP($D823,metadata!$B$2:$S$451,5,FALSE)</f>
        <v>y</v>
      </c>
      <c r="I823" t="str">
        <f>VLOOKUP($D823,metadata!$B$2:$S$451,6,FALSE)</f>
        <v>a</v>
      </c>
      <c r="J823" t="str">
        <f>VLOOKUP($D823,metadata!$B$2:$S$451,7,FALSE)</f>
        <v>i</v>
      </c>
      <c r="K823">
        <f>VLOOKUP($D823,metadata!$B$2:$S$451,8,FALSE)</f>
        <v>8</v>
      </c>
      <c r="L823">
        <f>VLOOKUP($D823,metadata!$B$2:$S$451,9,FALSE)</f>
        <v>15</v>
      </c>
      <c r="M823" t="str">
        <f>VLOOKUP($D823,metadata!$B$2:$S$451,10,FALSE)</f>
        <v>n</v>
      </c>
      <c r="N823" t="str">
        <f>VLOOKUP($D823,metadata!$B$2:$S$451,11,FALSE)</f>
        <v>Tetranychus urticae</v>
      </c>
      <c r="O823" t="str">
        <f>VLOOKUP($D823,metadata!$B$2:$S$451,12,FALSE)</f>
        <v>Tetranychidae</v>
      </c>
      <c r="P823" t="str">
        <f>VLOOKUP($D823,metadata!$B$2:$S$451,13,FALSE)</f>
        <v>leningrad</v>
      </c>
      <c r="Q823">
        <f>VLOOKUP($D823,metadata!$B$2:$S$451,14,FALSE)</f>
        <v>59.933332999999998</v>
      </c>
      <c r="R823">
        <f>VLOOKUP($D823,metadata!$B$2:$S$451,15,FALSE)</f>
        <v>30.266667000000002</v>
      </c>
      <c r="S823">
        <f>VLOOKUP($D823,metadata!$B$2:$S$451,16,FALSE)</f>
        <v>0.05</v>
      </c>
      <c r="T823" t="str">
        <f>VLOOKUP($D823,metadata!$B$2:$S$451,17,FALSE)</f>
        <v/>
      </c>
      <c r="U823" t="str">
        <f>VLOOKUP($D823,metadata!$B$2:$S$451,18,FALSE)</f>
        <v/>
      </c>
      <c r="V823">
        <f>VLOOKUP($D823,metadata!$B$2:$Z$451,19,FALSE)</f>
        <v>250</v>
      </c>
      <c r="W823" t="str">
        <f>VLOOKUP($D823,metadata!$B$2:$Z$451,20,FALSE)</f>
        <v>global average</v>
      </c>
      <c r="X823" t="str">
        <f>VLOOKUP($D823,metadata!$B$2:$Z$451,21,FALSE)</f>
        <v/>
      </c>
      <c r="Y823">
        <f>VLOOKUP($D823,metadata!$B$2:$Z$451,22,FALSE)</f>
        <v>21</v>
      </c>
      <c r="Z823" t="str">
        <f>VLOOKUP($D823,metadata!$B$2:$Z$451,23,FALSE)</f>
        <v/>
      </c>
      <c r="AA823" t="str">
        <f>VLOOKUP($D823,metadata!$B$2:$Z$451,24,FALSE)</f>
        <v/>
      </c>
      <c r="AB823" t="str">
        <f>VLOOKUP($D823,metadata!$B$2:$Z$451,25,FALSE)</f>
        <v/>
      </c>
      <c r="AC823">
        <v>16.526785714285701</v>
      </c>
      <c r="AD823">
        <v>18.342784749034699</v>
      </c>
      <c r="AF823" t="str">
        <f t="shared" si="25"/>
        <v>NA</v>
      </c>
    </row>
    <row r="824" spans="3:32" x14ac:dyDescent="0.3">
      <c r="C824">
        <v>823</v>
      </c>
      <c r="D824" s="4" t="str">
        <f t="shared" si="24"/>
        <v>21-leningrad</v>
      </c>
      <c r="E824" t="str">
        <f>VLOOKUP($D824,metadata!$B$2:$S$451,2,FALSE)</f>
        <v>KOVEOS, DS; KROON, A; VEERMAN, A</v>
      </c>
      <c r="F824" t="str">
        <f>VLOOKUP($D824,metadata!$B$2:$S$451,3,FALSE)</f>
        <v>THE SAME PHOTOPERIODIC CLOCK MAY CONTROL INDUCTION AND MAINTENANCE OF DIAPAUSE IN THE SPIDER-MITE TETRANCHUS-URTICAE</v>
      </c>
      <c r="G824" t="str">
        <f>VLOOKUP($D824,metadata!$B$2:$S$451,4,FALSE)</f>
        <v>10.1177/074873049300800401</v>
      </c>
      <c r="H824" t="str">
        <f>VLOOKUP($D824,metadata!$B$2:$S$451,5,FALSE)</f>
        <v>y</v>
      </c>
      <c r="I824" t="str">
        <f>VLOOKUP($D824,metadata!$B$2:$S$451,6,FALSE)</f>
        <v>a</v>
      </c>
      <c r="J824" t="str">
        <f>VLOOKUP($D824,metadata!$B$2:$S$451,7,FALSE)</f>
        <v>i</v>
      </c>
      <c r="K824">
        <f>VLOOKUP($D824,metadata!$B$2:$S$451,8,FALSE)</f>
        <v>8</v>
      </c>
      <c r="L824">
        <f>VLOOKUP($D824,metadata!$B$2:$S$451,9,FALSE)</f>
        <v>15</v>
      </c>
      <c r="M824" t="str">
        <f>VLOOKUP($D824,metadata!$B$2:$S$451,10,FALSE)</f>
        <v>n</v>
      </c>
      <c r="N824" t="str">
        <f>VLOOKUP($D824,metadata!$B$2:$S$451,11,FALSE)</f>
        <v>Tetranychus urticae</v>
      </c>
      <c r="O824" t="str">
        <f>VLOOKUP($D824,metadata!$B$2:$S$451,12,FALSE)</f>
        <v>Tetranychidae</v>
      </c>
      <c r="P824" t="str">
        <f>VLOOKUP($D824,metadata!$B$2:$S$451,13,FALSE)</f>
        <v>leningrad</v>
      </c>
      <c r="Q824">
        <f>VLOOKUP($D824,metadata!$B$2:$S$451,14,FALSE)</f>
        <v>59.933332999999998</v>
      </c>
      <c r="R824">
        <f>VLOOKUP($D824,metadata!$B$2:$S$451,15,FALSE)</f>
        <v>30.266667000000002</v>
      </c>
      <c r="S824">
        <f>VLOOKUP($D824,metadata!$B$2:$S$451,16,FALSE)</f>
        <v>0.05</v>
      </c>
      <c r="T824" t="str">
        <f>VLOOKUP($D824,metadata!$B$2:$S$451,17,FALSE)</f>
        <v/>
      </c>
      <c r="U824" t="str">
        <f>VLOOKUP($D824,metadata!$B$2:$S$451,18,FALSE)</f>
        <v/>
      </c>
      <c r="V824">
        <f>VLOOKUP($D824,metadata!$B$2:$Z$451,19,FALSE)</f>
        <v>250</v>
      </c>
      <c r="W824" t="str">
        <f>VLOOKUP($D824,metadata!$B$2:$Z$451,20,FALSE)</f>
        <v>global average</v>
      </c>
      <c r="X824" t="str">
        <f>VLOOKUP($D824,metadata!$B$2:$Z$451,21,FALSE)</f>
        <v/>
      </c>
      <c r="Y824">
        <f>VLOOKUP($D824,metadata!$B$2:$Z$451,22,FALSE)</f>
        <v>21</v>
      </c>
      <c r="Z824" t="str">
        <f>VLOOKUP($D824,metadata!$B$2:$Z$451,23,FALSE)</f>
        <v/>
      </c>
      <c r="AA824" t="str">
        <f>VLOOKUP($D824,metadata!$B$2:$Z$451,24,FALSE)</f>
        <v/>
      </c>
      <c r="AB824" t="str">
        <f>VLOOKUP($D824,metadata!$B$2:$Z$451,25,FALSE)</f>
        <v/>
      </c>
      <c r="AC824">
        <v>17.0178571428571</v>
      </c>
      <c r="AD824">
        <v>5.4717664092664</v>
      </c>
      <c r="AF824" t="str">
        <f t="shared" si="25"/>
        <v>NA</v>
      </c>
    </row>
    <row r="825" spans="3:32" x14ac:dyDescent="0.3">
      <c r="C825">
        <v>824</v>
      </c>
      <c r="D825" s="4" t="str">
        <f t="shared" si="24"/>
        <v>21-leningrad</v>
      </c>
      <c r="E825" t="str">
        <f>VLOOKUP($D825,metadata!$B$2:$S$451,2,FALSE)</f>
        <v>KOVEOS, DS; KROON, A; VEERMAN, A</v>
      </c>
      <c r="F825" t="str">
        <f>VLOOKUP($D825,metadata!$B$2:$S$451,3,FALSE)</f>
        <v>THE SAME PHOTOPERIODIC CLOCK MAY CONTROL INDUCTION AND MAINTENANCE OF DIAPAUSE IN THE SPIDER-MITE TETRANCHUS-URTICAE</v>
      </c>
      <c r="G825" t="str">
        <f>VLOOKUP($D825,metadata!$B$2:$S$451,4,FALSE)</f>
        <v>10.1177/074873049300800401</v>
      </c>
      <c r="H825" t="str">
        <f>VLOOKUP($D825,metadata!$B$2:$S$451,5,FALSE)</f>
        <v>y</v>
      </c>
      <c r="I825" t="str">
        <f>VLOOKUP($D825,metadata!$B$2:$S$451,6,FALSE)</f>
        <v>a</v>
      </c>
      <c r="J825" t="str">
        <f>VLOOKUP($D825,metadata!$B$2:$S$451,7,FALSE)</f>
        <v>i</v>
      </c>
      <c r="K825">
        <f>VLOOKUP($D825,metadata!$B$2:$S$451,8,FALSE)</f>
        <v>8</v>
      </c>
      <c r="L825">
        <f>VLOOKUP($D825,metadata!$B$2:$S$451,9,FALSE)</f>
        <v>15</v>
      </c>
      <c r="M825" t="str">
        <f>VLOOKUP($D825,metadata!$B$2:$S$451,10,FALSE)</f>
        <v>n</v>
      </c>
      <c r="N825" t="str">
        <f>VLOOKUP($D825,metadata!$B$2:$S$451,11,FALSE)</f>
        <v>Tetranychus urticae</v>
      </c>
      <c r="O825" t="str">
        <f>VLOOKUP($D825,metadata!$B$2:$S$451,12,FALSE)</f>
        <v>Tetranychidae</v>
      </c>
      <c r="P825" t="str">
        <f>VLOOKUP($D825,metadata!$B$2:$S$451,13,FALSE)</f>
        <v>leningrad</v>
      </c>
      <c r="Q825">
        <f>VLOOKUP($D825,metadata!$B$2:$S$451,14,FALSE)</f>
        <v>59.933332999999998</v>
      </c>
      <c r="R825">
        <f>VLOOKUP($D825,metadata!$B$2:$S$451,15,FALSE)</f>
        <v>30.266667000000002</v>
      </c>
      <c r="S825">
        <f>VLOOKUP($D825,metadata!$B$2:$S$451,16,FALSE)</f>
        <v>0.05</v>
      </c>
      <c r="T825" t="str">
        <f>VLOOKUP($D825,metadata!$B$2:$S$451,17,FALSE)</f>
        <v/>
      </c>
      <c r="U825" t="str">
        <f>VLOOKUP($D825,metadata!$B$2:$S$451,18,FALSE)</f>
        <v/>
      </c>
      <c r="V825">
        <f>VLOOKUP($D825,metadata!$B$2:$Z$451,19,FALSE)</f>
        <v>250</v>
      </c>
      <c r="W825" t="str">
        <f>VLOOKUP($D825,metadata!$B$2:$Z$451,20,FALSE)</f>
        <v>global average</v>
      </c>
      <c r="X825" t="str">
        <f>VLOOKUP($D825,metadata!$B$2:$Z$451,21,FALSE)</f>
        <v/>
      </c>
      <c r="Y825">
        <f>VLOOKUP($D825,metadata!$B$2:$Z$451,22,FALSE)</f>
        <v>21</v>
      </c>
      <c r="Z825" t="str">
        <f>VLOOKUP($D825,metadata!$B$2:$Z$451,23,FALSE)</f>
        <v/>
      </c>
      <c r="AA825" t="str">
        <f>VLOOKUP($D825,metadata!$B$2:$Z$451,24,FALSE)</f>
        <v/>
      </c>
      <c r="AB825" t="str">
        <f>VLOOKUP($D825,metadata!$B$2:$Z$451,25,FALSE)</f>
        <v/>
      </c>
      <c r="AC825">
        <v>18.044642857142801</v>
      </c>
      <c r="AD825">
        <v>5.4023889961389902</v>
      </c>
      <c r="AF825" t="str">
        <f t="shared" si="25"/>
        <v>NA</v>
      </c>
    </row>
    <row r="826" spans="3:32" x14ac:dyDescent="0.3">
      <c r="C826">
        <v>825</v>
      </c>
      <c r="D826" s="4" t="str">
        <f t="shared" si="24"/>
        <v>21-padua</v>
      </c>
      <c r="E826" t="str">
        <f>VLOOKUP($D826,metadata!$B$2:$S$451,2,FALSE)</f>
        <v>KOVEOS, DS; KROON, A; VEERMAN, A</v>
      </c>
      <c r="F826" t="str">
        <f>VLOOKUP($D826,metadata!$B$2:$S$451,3,FALSE)</f>
        <v>THE SAME PHOTOPERIODIC CLOCK MAY CONTROL INDUCTION AND MAINTENANCE OF DIAPAUSE IN THE SPIDER-MITE TETRANCHUS-URTICAE</v>
      </c>
      <c r="G826" t="str">
        <f>VLOOKUP($D826,metadata!$B$2:$S$451,4,FALSE)</f>
        <v>10.1177/074873049300800401</v>
      </c>
      <c r="H826" t="str">
        <f>VLOOKUP($D826,metadata!$B$2:$S$451,5,FALSE)</f>
        <v>y</v>
      </c>
      <c r="I826" t="str">
        <f>VLOOKUP($D826,metadata!$B$2:$S$451,6,FALSE)</f>
        <v>a</v>
      </c>
      <c r="J826" t="str">
        <f>VLOOKUP($D826,metadata!$B$2:$S$451,7,FALSE)</f>
        <v>i</v>
      </c>
      <c r="K826">
        <f>VLOOKUP($D826,metadata!$B$2:$S$451,8,FALSE)</f>
        <v>8</v>
      </c>
      <c r="L826">
        <f>VLOOKUP($D826,metadata!$B$2:$S$451,9,FALSE)</f>
        <v>7</v>
      </c>
      <c r="M826" t="str">
        <f>VLOOKUP($D826,metadata!$B$2:$S$451,10,FALSE)</f>
        <v/>
      </c>
      <c r="N826" t="str">
        <f>VLOOKUP($D826,metadata!$B$2:$S$451,11,FALSE)</f>
        <v>Tetranychus urticae</v>
      </c>
      <c r="O826" t="str">
        <f>VLOOKUP($D826,metadata!$B$2:$S$451,12,FALSE)</f>
        <v>Tetranychidae</v>
      </c>
      <c r="P826" t="str">
        <f>VLOOKUP($D826,metadata!$B$2:$S$451,13,FALSE)</f>
        <v>padua</v>
      </c>
      <c r="Q826">
        <f>VLOOKUP($D826,metadata!$B$2:$S$451,14,FALSE)</f>
        <v>45.408056000000002</v>
      </c>
      <c r="R826">
        <f>VLOOKUP($D826,metadata!$B$2:$S$451,15,FALSE)</f>
        <v>11.872222000000001</v>
      </c>
      <c r="S826">
        <f>VLOOKUP($D826,metadata!$B$2:$S$451,16,FALSE)</f>
        <v>0.05</v>
      </c>
      <c r="T826" t="str">
        <f>VLOOKUP($D826,metadata!$B$2:$S$451,17,FALSE)</f>
        <v/>
      </c>
      <c r="U826" t="str">
        <f>VLOOKUP($D826,metadata!$B$2:$S$451,18,FALSE)</f>
        <v/>
      </c>
      <c r="V826">
        <f>VLOOKUP($D826,metadata!$B$2:$Z$451,19,FALSE)</f>
        <v>250</v>
      </c>
      <c r="W826" t="str">
        <f>VLOOKUP($D826,metadata!$B$2:$Z$451,20,FALSE)</f>
        <v>global average</v>
      </c>
      <c r="X826" t="str">
        <f>VLOOKUP($D826,metadata!$B$2:$Z$451,21,FALSE)</f>
        <v/>
      </c>
      <c r="Y826">
        <f>VLOOKUP($D826,metadata!$B$2:$Z$451,22,FALSE)</f>
        <v>21</v>
      </c>
      <c r="Z826" t="str">
        <f>VLOOKUP($D826,metadata!$B$2:$Z$451,23,FALSE)</f>
        <v/>
      </c>
      <c r="AA826" t="str">
        <f>VLOOKUP($D826,metadata!$B$2:$Z$451,24,FALSE)</f>
        <v/>
      </c>
      <c r="AB826" t="str">
        <f>VLOOKUP($D826,metadata!$B$2:$Z$451,25,FALSE)</f>
        <v/>
      </c>
      <c r="AC826">
        <v>11.4389140271493</v>
      </c>
      <c r="AD826">
        <v>100.45248868778199</v>
      </c>
      <c r="AF826" t="str">
        <f t="shared" si="25"/>
        <v>NA</v>
      </c>
    </row>
    <row r="827" spans="3:32" x14ac:dyDescent="0.3">
      <c r="C827">
        <v>826</v>
      </c>
      <c r="D827" s="4" t="str">
        <f t="shared" si="24"/>
        <v>21-padua</v>
      </c>
      <c r="E827" t="str">
        <f>VLOOKUP($D827,metadata!$B$2:$S$451,2,FALSE)</f>
        <v>KOVEOS, DS; KROON, A; VEERMAN, A</v>
      </c>
      <c r="F827" t="str">
        <f>VLOOKUP($D827,metadata!$B$2:$S$451,3,FALSE)</f>
        <v>THE SAME PHOTOPERIODIC CLOCK MAY CONTROL INDUCTION AND MAINTENANCE OF DIAPAUSE IN THE SPIDER-MITE TETRANCHUS-URTICAE</v>
      </c>
      <c r="G827" t="str">
        <f>VLOOKUP($D827,metadata!$B$2:$S$451,4,FALSE)</f>
        <v>10.1177/074873049300800401</v>
      </c>
      <c r="H827" t="str">
        <f>VLOOKUP($D827,metadata!$B$2:$S$451,5,FALSE)</f>
        <v>y</v>
      </c>
      <c r="I827" t="str">
        <f>VLOOKUP($D827,metadata!$B$2:$S$451,6,FALSE)</f>
        <v>a</v>
      </c>
      <c r="J827" t="str">
        <f>VLOOKUP($D827,metadata!$B$2:$S$451,7,FALSE)</f>
        <v>i</v>
      </c>
      <c r="K827">
        <f>VLOOKUP($D827,metadata!$B$2:$S$451,8,FALSE)</f>
        <v>8</v>
      </c>
      <c r="L827">
        <f>VLOOKUP($D827,metadata!$B$2:$S$451,9,FALSE)</f>
        <v>7</v>
      </c>
      <c r="M827" t="str">
        <f>VLOOKUP($D827,metadata!$B$2:$S$451,10,FALSE)</f>
        <v/>
      </c>
      <c r="N827" t="str">
        <f>VLOOKUP($D827,metadata!$B$2:$S$451,11,FALSE)</f>
        <v>Tetranychus urticae</v>
      </c>
      <c r="O827" t="str">
        <f>VLOOKUP($D827,metadata!$B$2:$S$451,12,FALSE)</f>
        <v>Tetranychidae</v>
      </c>
      <c r="P827" t="str">
        <f>VLOOKUP($D827,metadata!$B$2:$S$451,13,FALSE)</f>
        <v>padua</v>
      </c>
      <c r="Q827">
        <f>VLOOKUP($D827,metadata!$B$2:$S$451,14,FALSE)</f>
        <v>45.408056000000002</v>
      </c>
      <c r="R827">
        <f>VLOOKUP($D827,metadata!$B$2:$S$451,15,FALSE)</f>
        <v>11.872222000000001</v>
      </c>
      <c r="S827">
        <f>VLOOKUP($D827,metadata!$B$2:$S$451,16,FALSE)</f>
        <v>0.05</v>
      </c>
      <c r="T827" t="str">
        <f>VLOOKUP($D827,metadata!$B$2:$S$451,17,FALSE)</f>
        <v/>
      </c>
      <c r="U827" t="str">
        <f>VLOOKUP($D827,metadata!$B$2:$S$451,18,FALSE)</f>
        <v/>
      </c>
      <c r="V827">
        <f>VLOOKUP($D827,metadata!$B$2:$Z$451,19,FALSE)</f>
        <v>250</v>
      </c>
      <c r="W827" t="str">
        <f>VLOOKUP($D827,metadata!$B$2:$Z$451,20,FALSE)</f>
        <v>global average</v>
      </c>
      <c r="X827" t="str">
        <f>VLOOKUP($D827,metadata!$B$2:$Z$451,21,FALSE)</f>
        <v/>
      </c>
      <c r="Y827">
        <f>VLOOKUP($D827,metadata!$B$2:$Z$451,22,FALSE)</f>
        <v>21</v>
      </c>
      <c r="Z827" t="str">
        <f>VLOOKUP($D827,metadata!$B$2:$Z$451,23,FALSE)</f>
        <v/>
      </c>
      <c r="AA827" t="str">
        <f>VLOOKUP($D827,metadata!$B$2:$Z$451,24,FALSE)</f>
        <v/>
      </c>
      <c r="AB827" t="str">
        <f>VLOOKUP($D827,metadata!$B$2:$Z$451,25,FALSE)</f>
        <v/>
      </c>
      <c r="AC827">
        <v>11.981900452488601</v>
      </c>
      <c r="AD827">
        <v>101.104696520518</v>
      </c>
      <c r="AF827" t="str">
        <f t="shared" si="25"/>
        <v>NA</v>
      </c>
    </row>
    <row r="828" spans="3:32" x14ac:dyDescent="0.3">
      <c r="C828">
        <v>827</v>
      </c>
      <c r="D828" s="4" t="str">
        <f t="shared" si="24"/>
        <v>21-padua</v>
      </c>
      <c r="E828" t="str">
        <f>VLOOKUP($D828,metadata!$B$2:$S$451,2,FALSE)</f>
        <v>KOVEOS, DS; KROON, A; VEERMAN, A</v>
      </c>
      <c r="F828" t="str">
        <f>VLOOKUP($D828,metadata!$B$2:$S$451,3,FALSE)</f>
        <v>THE SAME PHOTOPERIODIC CLOCK MAY CONTROL INDUCTION AND MAINTENANCE OF DIAPAUSE IN THE SPIDER-MITE TETRANCHUS-URTICAE</v>
      </c>
      <c r="G828" t="str">
        <f>VLOOKUP($D828,metadata!$B$2:$S$451,4,FALSE)</f>
        <v>10.1177/074873049300800401</v>
      </c>
      <c r="H828" t="str">
        <f>VLOOKUP($D828,metadata!$B$2:$S$451,5,FALSE)</f>
        <v>y</v>
      </c>
      <c r="I828" t="str">
        <f>VLOOKUP($D828,metadata!$B$2:$S$451,6,FALSE)</f>
        <v>a</v>
      </c>
      <c r="J828" t="str">
        <f>VLOOKUP($D828,metadata!$B$2:$S$451,7,FALSE)</f>
        <v>i</v>
      </c>
      <c r="K828">
        <f>VLOOKUP($D828,metadata!$B$2:$S$451,8,FALSE)</f>
        <v>8</v>
      </c>
      <c r="L828">
        <f>VLOOKUP($D828,metadata!$B$2:$S$451,9,FALSE)</f>
        <v>7</v>
      </c>
      <c r="M828" t="str">
        <f>VLOOKUP($D828,metadata!$B$2:$S$451,10,FALSE)</f>
        <v/>
      </c>
      <c r="N828" t="str">
        <f>VLOOKUP($D828,metadata!$B$2:$S$451,11,FALSE)</f>
        <v>Tetranychus urticae</v>
      </c>
      <c r="O828" t="str">
        <f>VLOOKUP($D828,metadata!$B$2:$S$451,12,FALSE)</f>
        <v>Tetranychidae</v>
      </c>
      <c r="P828" t="str">
        <f>VLOOKUP($D828,metadata!$B$2:$S$451,13,FALSE)</f>
        <v>padua</v>
      </c>
      <c r="Q828">
        <f>VLOOKUP($D828,metadata!$B$2:$S$451,14,FALSE)</f>
        <v>45.408056000000002</v>
      </c>
      <c r="R828">
        <f>VLOOKUP($D828,metadata!$B$2:$S$451,15,FALSE)</f>
        <v>11.872222000000001</v>
      </c>
      <c r="S828">
        <f>VLOOKUP($D828,metadata!$B$2:$S$451,16,FALSE)</f>
        <v>0.05</v>
      </c>
      <c r="T828" t="str">
        <f>VLOOKUP($D828,metadata!$B$2:$S$451,17,FALSE)</f>
        <v/>
      </c>
      <c r="U828" t="str">
        <f>VLOOKUP($D828,metadata!$B$2:$S$451,18,FALSE)</f>
        <v/>
      </c>
      <c r="V828">
        <f>VLOOKUP($D828,metadata!$B$2:$Z$451,19,FALSE)</f>
        <v>250</v>
      </c>
      <c r="W828" t="str">
        <f>VLOOKUP($D828,metadata!$B$2:$Z$451,20,FALSE)</f>
        <v>global average</v>
      </c>
      <c r="X828" t="str">
        <f>VLOOKUP($D828,metadata!$B$2:$Z$451,21,FALSE)</f>
        <v/>
      </c>
      <c r="Y828">
        <f>VLOOKUP($D828,metadata!$B$2:$Z$451,22,FALSE)</f>
        <v>21</v>
      </c>
      <c r="Z828" t="str">
        <f>VLOOKUP($D828,metadata!$B$2:$Z$451,23,FALSE)</f>
        <v/>
      </c>
      <c r="AA828" t="str">
        <f>VLOOKUP($D828,metadata!$B$2:$Z$451,24,FALSE)</f>
        <v/>
      </c>
      <c r="AB828" t="str">
        <f>VLOOKUP($D828,metadata!$B$2:$Z$451,25,FALSE)</f>
        <v/>
      </c>
      <c r="AC828">
        <v>12.479638009049699</v>
      </c>
      <c r="AD828">
        <v>67.277266344203397</v>
      </c>
      <c r="AF828" t="str">
        <f t="shared" si="25"/>
        <v>NA</v>
      </c>
    </row>
    <row r="829" spans="3:32" x14ac:dyDescent="0.3">
      <c r="C829">
        <v>828</v>
      </c>
      <c r="D829" s="4" t="str">
        <f t="shared" si="24"/>
        <v>21-padua</v>
      </c>
      <c r="E829" t="str">
        <f>VLOOKUP($D829,metadata!$B$2:$S$451,2,FALSE)</f>
        <v>KOVEOS, DS; KROON, A; VEERMAN, A</v>
      </c>
      <c r="F829" t="str">
        <f>VLOOKUP($D829,metadata!$B$2:$S$451,3,FALSE)</f>
        <v>THE SAME PHOTOPERIODIC CLOCK MAY CONTROL INDUCTION AND MAINTENANCE OF DIAPAUSE IN THE SPIDER-MITE TETRANCHUS-URTICAE</v>
      </c>
      <c r="G829" t="str">
        <f>VLOOKUP($D829,metadata!$B$2:$S$451,4,FALSE)</f>
        <v>10.1177/074873049300800401</v>
      </c>
      <c r="H829" t="str">
        <f>VLOOKUP($D829,metadata!$B$2:$S$451,5,FALSE)</f>
        <v>y</v>
      </c>
      <c r="I829" t="str">
        <f>VLOOKUP($D829,metadata!$B$2:$S$451,6,FALSE)</f>
        <v>a</v>
      </c>
      <c r="J829" t="str">
        <f>VLOOKUP($D829,metadata!$B$2:$S$451,7,FALSE)</f>
        <v>i</v>
      </c>
      <c r="K829">
        <f>VLOOKUP($D829,metadata!$B$2:$S$451,8,FALSE)</f>
        <v>8</v>
      </c>
      <c r="L829">
        <f>VLOOKUP($D829,metadata!$B$2:$S$451,9,FALSE)</f>
        <v>7</v>
      </c>
      <c r="M829" t="str">
        <f>VLOOKUP($D829,metadata!$B$2:$S$451,10,FALSE)</f>
        <v/>
      </c>
      <c r="N829" t="str">
        <f>VLOOKUP($D829,metadata!$B$2:$S$451,11,FALSE)</f>
        <v>Tetranychus urticae</v>
      </c>
      <c r="O829" t="str">
        <f>VLOOKUP($D829,metadata!$B$2:$S$451,12,FALSE)</f>
        <v>Tetranychidae</v>
      </c>
      <c r="P829" t="str">
        <f>VLOOKUP($D829,metadata!$B$2:$S$451,13,FALSE)</f>
        <v>padua</v>
      </c>
      <c r="Q829">
        <f>VLOOKUP($D829,metadata!$B$2:$S$451,14,FALSE)</f>
        <v>45.408056000000002</v>
      </c>
      <c r="R829">
        <f>VLOOKUP($D829,metadata!$B$2:$S$451,15,FALSE)</f>
        <v>11.872222000000001</v>
      </c>
      <c r="S829">
        <f>VLOOKUP($D829,metadata!$B$2:$S$451,16,FALSE)</f>
        <v>0.05</v>
      </c>
      <c r="T829" t="str">
        <f>VLOOKUP($D829,metadata!$B$2:$S$451,17,FALSE)</f>
        <v/>
      </c>
      <c r="U829" t="str">
        <f>VLOOKUP($D829,metadata!$B$2:$S$451,18,FALSE)</f>
        <v/>
      </c>
      <c r="V829">
        <f>VLOOKUP($D829,metadata!$B$2:$Z$451,19,FALSE)</f>
        <v>250</v>
      </c>
      <c r="W829" t="str">
        <f>VLOOKUP($D829,metadata!$B$2:$Z$451,20,FALSE)</f>
        <v>global average</v>
      </c>
      <c r="X829" t="str">
        <f>VLOOKUP($D829,metadata!$B$2:$Z$451,21,FALSE)</f>
        <v/>
      </c>
      <c r="Y829">
        <f>VLOOKUP($D829,metadata!$B$2:$Z$451,22,FALSE)</f>
        <v>21</v>
      </c>
      <c r="Z829" t="str">
        <f>VLOOKUP($D829,metadata!$B$2:$Z$451,23,FALSE)</f>
        <v/>
      </c>
      <c r="AA829" t="str">
        <f>VLOOKUP($D829,metadata!$B$2:$Z$451,24,FALSE)</f>
        <v/>
      </c>
      <c r="AB829" t="str">
        <f>VLOOKUP($D829,metadata!$B$2:$Z$451,25,FALSE)</f>
        <v/>
      </c>
      <c r="AC829">
        <v>13.022624434389099</v>
      </c>
      <c r="AD829">
        <v>9.9984396941800497</v>
      </c>
      <c r="AF829" t="str">
        <f t="shared" si="25"/>
        <v>NA</v>
      </c>
    </row>
    <row r="830" spans="3:32" x14ac:dyDescent="0.3">
      <c r="C830">
        <v>829</v>
      </c>
      <c r="D830" s="4" t="str">
        <f t="shared" si="24"/>
        <v>21-padua</v>
      </c>
      <c r="E830" t="str">
        <f>VLOOKUP($D830,metadata!$B$2:$S$451,2,FALSE)</f>
        <v>KOVEOS, DS; KROON, A; VEERMAN, A</v>
      </c>
      <c r="F830" t="str">
        <f>VLOOKUP($D830,metadata!$B$2:$S$451,3,FALSE)</f>
        <v>THE SAME PHOTOPERIODIC CLOCK MAY CONTROL INDUCTION AND MAINTENANCE OF DIAPAUSE IN THE SPIDER-MITE TETRANCHUS-URTICAE</v>
      </c>
      <c r="G830" t="str">
        <f>VLOOKUP($D830,metadata!$B$2:$S$451,4,FALSE)</f>
        <v>10.1177/074873049300800401</v>
      </c>
      <c r="H830" t="str">
        <f>VLOOKUP($D830,metadata!$B$2:$S$451,5,FALSE)</f>
        <v>y</v>
      </c>
      <c r="I830" t="str">
        <f>VLOOKUP($D830,metadata!$B$2:$S$451,6,FALSE)</f>
        <v>a</v>
      </c>
      <c r="J830" t="str">
        <f>VLOOKUP($D830,metadata!$B$2:$S$451,7,FALSE)</f>
        <v>i</v>
      </c>
      <c r="K830">
        <f>VLOOKUP($D830,metadata!$B$2:$S$451,8,FALSE)</f>
        <v>8</v>
      </c>
      <c r="L830">
        <f>VLOOKUP($D830,metadata!$B$2:$S$451,9,FALSE)</f>
        <v>7</v>
      </c>
      <c r="M830" t="str">
        <f>VLOOKUP($D830,metadata!$B$2:$S$451,10,FALSE)</f>
        <v/>
      </c>
      <c r="N830" t="str">
        <f>VLOOKUP($D830,metadata!$B$2:$S$451,11,FALSE)</f>
        <v>Tetranychus urticae</v>
      </c>
      <c r="O830" t="str">
        <f>VLOOKUP($D830,metadata!$B$2:$S$451,12,FALSE)</f>
        <v>Tetranychidae</v>
      </c>
      <c r="P830" t="str">
        <f>VLOOKUP($D830,metadata!$B$2:$S$451,13,FALSE)</f>
        <v>padua</v>
      </c>
      <c r="Q830">
        <f>VLOOKUP($D830,metadata!$B$2:$S$451,14,FALSE)</f>
        <v>45.408056000000002</v>
      </c>
      <c r="R830">
        <f>VLOOKUP($D830,metadata!$B$2:$S$451,15,FALSE)</f>
        <v>11.872222000000001</v>
      </c>
      <c r="S830">
        <f>VLOOKUP($D830,metadata!$B$2:$S$451,16,FALSE)</f>
        <v>0.05</v>
      </c>
      <c r="T830" t="str">
        <f>VLOOKUP($D830,metadata!$B$2:$S$451,17,FALSE)</f>
        <v/>
      </c>
      <c r="U830" t="str">
        <f>VLOOKUP($D830,metadata!$B$2:$S$451,18,FALSE)</f>
        <v/>
      </c>
      <c r="V830">
        <f>VLOOKUP($D830,metadata!$B$2:$Z$451,19,FALSE)</f>
        <v>250</v>
      </c>
      <c r="W830" t="str">
        <f>VLOOKUP($D830,metadata!$B$2:$Z$451,20,FALSE)</f>
        <v>global average</v>
      </c>
      <c r="X830" t="str">
        <f>VLOOKUP($D830,metadata!$B$2:$Z$451,21,FALSE)</f>
        <v/>
      </c>
      <c r="Y830">
        <f>VLOOKUP($D830,metadata!$B$2:$Z$451,22,FALSE)</f>
        <v>21</v>
      </c>
      <c r="Z830" t="str">
        <f>VLOOKUP($D830,metadata!$B$2:$Z$451,23,FALSE)</f>
        <v/>
      </c>
      <c r="AA830" t="str">
        <f>VLOOKUP($D830,metadata!$B$2:$Z$451,24,FALSE)</f>
        <v/>
      </c>
      <c r="AB830" t="str">
        <f>VLOOKUP($D830,metadata!$B$2:$Z$451,25,FALSE)</f>
        <v/>
      </c>
      <c r="AC830">
        <v>13.5203619909502</v>
      </c>
      <c r="AD830">
        <v>5.1365267592448101</v>
      </c>
      <c r="AF830" t="str">
        <f t="shared" si="25"/>
        <v>NA</v>
      </c>
    </row>
    <row r="831" spans="3:32" x14ac:dyDescent="0.3">
      <c r="C831">
        <v>830</v>
      </c>
      <c r="D831" s="4" t="str">
        <f t="shared" si="24"/>
        <v>21-padua</v>
      </c>
      <c r="E831" t="str">
        <f>VLOOKUP($D831,metadata!$B$2:$S$451,2,FALSE)</f>
        <v>KOVEOS, DS; KROON, A; VEERMAN, A</v>
      </c>
      <c r="F831" t="str">
        <f>VLOOKUP($D831,metadata!$B$2:$S$451,3,FALSE)</f>
        <v>THE SAME PHOTOPERIODIC CLOCK MAY CONTROL INDUCTION AND MAINTENANCE OF DIAPAUSE IN THE SPIDER-MITE TETRANCHUS-URTICAE</v>
      </c>
      <c r="G831" t="str">
        <f>VLOOKUP($D831,metadata!$B$2:$S$451,4,FALSE)</f>
        <v>10.1177/074873049300800401</v>
      </c>
      <c r="H831" t="str">
        <f>VLOOKUP($D831,metadata!$B$2:$S$451,5,FALSE)</f>
        <v>y</v>
      </c>
      <c r="I831" t="str">
        <f>VLOOKUP($D831,metadata!$B$2:$S$451,6,FALSE)</f>
        <v>a</v>
      </c>
      <c r="J831" t="str">
        <f>VLOOKUP($D831,metadata!$B$2:$S$451,7,FALSE)</f>
        <v>i</v>
      </c>
      <c r="K831">
        <f>VLOOKUP($D831,metadata!$B$2:$S$451,8,FALSE)</f>
        <v>8</v>
      </c>
      <c r="L831">
        <f>VLOOKUP($D831,metadata!$B$2:$S$451,9,FALSE)</f>
        <v>7</v>
      </c>
      <c r="M831" t="str">
        <f>VLOOKUP($D831,metadata!$B$2:$S$451,10,FALSE)</f>
        <v/>
      </c>
      <c r="N831" t="str">
        <f>VLOOKUP($D831,metadata!$B$2:$S$451,11,FALSE)</f>
        <v>Tetranychus urticae</v>
      </c>
      <c r="O831" t="str">
        <f>VLOOKUP($D831,metadata!$B$2:$S$451,12,FALSE)</f>
        <v>Tetranychidae</v>
      </c>
      <c r="P831" t="str">
        <f>VLOOKUP($D831,metadata!$B$2:$S$451,13,FALSE)</f>
        <v>padua</v>
      </c>
      <c r="Q831">
        <f>VLOOKUP($D831,metadata!$B$2:$S$451,14,FALSE)</f>
        <v>45.408056000000002</v>
      </c>
      <c r="R831">
        <f>VLOOKUP($D831,metadata!$B$2:$S$451,15,FALSE)</f>
        <v>11.872222000000001</v>
      </c>
      <c r="S831">
        <f>VLOOKUP($D831,metadata!$B$2:$S$451,16,FALSE)</f>
        <v>0.05</v>
      </c>
      <c r="T831" t="str">
        <f>VLOOKUP($D831,metadata!$B$2:$S$451,17,FALSE)</f>
        <v/>
      </c>
      <c r="U831" t="str">
        <f>VLOOKUP($D831,metadata!$B$2:$S$451,18,FALSE)</f>
        <v/>
      </c>
      <c r="V831">
        <f>VLOOKUP($D831,metadata!$B$2:$Z$451,19,FALSE)</f>
        <v>250</v>
      </c>
      <c r="W831" t="str">
        <f>VLOOKUP($D831,metadata!$B$2:$Z$451,20,FALSE)</f>
        <v>global average</v>
      </c>
      <c r="X831" t="str">
        <f>VLOOKUP($D831,metadata!$B$2:$Z$451,21,FALSE)</f>
        <v/>
      </c>
      <c r="Y831">
        <f>VLOOKUP($D831,metadata!$B$2:$Z$451,22,FALSE)</f>
        <v>21</v>
      </c>
      <c r="Z831" t="str">
        <f>VLOOKUP($D831,metadata!$B$2:$Z$451,23,FALSE)</f>
        <v/>
      </c>
      <c r="AA831" t="str">
        <f>VLOOKUP($D831,metadata!$B$2:$Z$451,24,FALSE)</f>
        <v/>
      </c>
      <c r="AB831" t="str">
        <f>VLOOKUP($D831,metadata!$B$2:$Z$451,25,FALSE)</f>
        <v/>
      </c>
      <c r="AC831">
        <v>14.0633484162895</v>
      </c>
      <c r="AD831">
        <v>5.0990794195662303</v>
      </c>
      <c r="AF831" t="str">
        <f t="shared" si="25"/>
        <v>NA</v>
      </c>
    </row>
    <row r="832" spans="3:32" x14ac:dyDescent="0.3">
      <c r="C832">
        <v>831</v>
      </c>
      <c r="D832" s="4" t="str">
        <f t="shared" si="24"/>
        <v>21-padua</v>
      </c>
      <c r="E832" t="str">
        <f>VLOOKUP($D832,metadata!$B$2:$S$451,2,FALSE)</f>
        <v>KOVEOS, DS; KROON, A; VEERMAN, A</v>
      </c>
      <c r="F832" t="str">
        <f>VLOOKUP($D832,metadata!$B$2:$S$451,3,FALSE)</f>
        <v>THE SAME PHOTOPERIODIC CLOCK MAY CONTROL INDUCTION AND MAINTENANCE OF DIAPAUSE IN THE SPIDER-MITE TETRANCHUS-URTICAE</v>
      </c>
      <c r="G832" t="str">
        <f>VLOOKUP($D832,metadata!$B$2:$S$451,4,FALSE)</f>
        <v>10.1177/074873049300800401</v>
      </c>
      <c r="H832" t="str">
        <f>VLOOKUP($D832,metadata!$B$2:$S$451,5,FALSE)</f>
        <v>y</v>
      </c>
      <c r="I832" t="str">
        <f>VLOOKUP($D832,metadata!$B$2:$S$451,6,FALSE)</f>
        <v>a</v>
      </c>
      <c r="J832" t="str">
        <f>VLOOKUP($D832,metadata!$B$2:$S$451,7,FALSE)</f>
        <v>i</v>
      </c>
      <c r="K832">
        <f>VLOOKUP($D832,metadata!$B$2:$S$451,8,FALSE)</f>
        <v>8</v>
      </c>
      <c r="L832">
        <f>VLOOKUP($D832,metadata!$B$2:$S$451,9,FALSE)</f>
        <v>7</v>
      </c>
      <c r="M832" t="str">
        <f>VLOOKUP($D832,metadata!$B$2:$S$451,10,FALSE)</f>
        <v/>
      </c>
      <c r="N832" t="str">
        <f>VLOOKUP($D832,metadata!$B$2:$S$451,11,FALSE)</f>
        <v>Tetranychus urticae</v>
      </c>
      <c r="O832" t="str">
        <f>VLOOKUP($D832,metadata!$B$2:$S$451,12,FALSE)</f>
        <v>Tetranychidae</v>
      </c>
      <c r="P832" t="str">
        <f>VLOOKUP($D832,metadata!$B$2:$S$451,13,FALSE)</f>
        <v>padua</v>
      </c>
      <c r="Q832">
        <f>VLOOKUP($D832,metadata!$B$2:$S$451,14,FALSE)</f>
        <v>45.408056000000002</v>
      </c>
      <c r="R832">
        <f>VLOOKUP($D832,metadata!$B$2:$S$451,15,FALSE)</f>
        <v>11.872222000000001</v>
      </c>
      <c r="S832">
        <f>VLOOKUP($D832,metadata!$B$2:$S$451,16,FALSE)</f>
        <v>0.05</v>
      </c>
      <c r="T832" t="str">
        <f>VLOOKUP($D832,metadata!$B$2:$S$451,17,FALSE)</f>
        <v/>
      </c>
      <c r="U832" t="str">
        <f>VLOOKUP($D832,metadata!$B$2:$S$451,18,FALSE)</f>
        <v/>
      </c>
      <c r="V832">
        <f>VLOOKUP($D832,metadata!$B$2:$Z$451,19,FALSE)</f>
        <v>250</v>
      </c>
      <c r="W832" t="str">
        <f>VLOOKUP($D832,metadata!$B$2:$Z$451,20,FALSE)</f>
        <v>global average</v>
      </c>
      <c r="X832" t="str">
        <f>VLOOKUP($D832,metadata!$B$2:$Z$451,21,FALSE)</f>
        <v/>
      </c>
      <c r="Y832">
        <f>VLOOKUP($D832,metadata!$B$2:$Z$451,22,FALSE)</f>
        <v>21</v>
      </c>
      <c r="Z832" t="str">
        <f>VLOOKUP($D832,metadata!$B$2:$Z$451,23,FALSE)</f>
        <v/>
      </c>
      <c r="AA832" t="str">
        <f>VLOOKUP($D832,metadata!$B$2:$Z$451,24,FALSE)</f>
        <v/>
      </c>
      <c r="AB832" t="str">
        <f>VLOOKUP($D832,metadata!$B$2:$Z$451,25,FALSE)</f>
        <v/>
      </c>
      <c r="AC832">
        <v>14.5610859728506</v>
      </c>
      <c r="AD832">
        <v>4.37509751911373</v>
      </c>
      <c r="AF832" t="str">
        <f t="shared" si="25"/>
        <v>NA</v>
      </c>
    </row>
    <row r="833" spans="3:32" x14ac:dyDescent="0.3">
      <c r="C833">
        <v>832</v>
      </c>
      <c r="D833" s="4" t="str">
        <f t="shared" si="24"/>
        <v>21-warsaw</v>
      </c>
      <c r="E833" t="str">
        <f>VLOOKUP($D833,metadata!$B$2:$S$451,2,FALSE)</f>
        <v>KOVEOS, DS; KROON, A; VEERMAN, A</v>
      </c>
      <c r="F833" t="str">
        <f>VLOOKUP($D833,metadata!$B$2:$S$451,3,FALSE)</f>
        <v>THE SAME PHOTOPERIODIC CLOCK MAY CONTROL INDUCTION AND MAINTENANCE OF DIAPAUSE IN THE SPIDER-MITE TETRANCHUS-URTICAE</v>
      </c>
      <c r="G833" t="str">
        <f>VLOOKUP($D833,metadata!$B$2:$S$451,4,FALSE)</f>
        <v>10.1177/074873049300800401</v>
      </c>
      <c r="H833" t="str">
        <f>VLOOKUP($D833,metadata!$B$2:$S$451,5,FALSE)</f>
        <v>y</v>
      </c>
      <c r="I833" t="str">
        <f>VLOOKUP($D833,metadata!$B$2:$S$451,6,FALSE)</f>
        <v>a</v>
      </c>
      <c r="J833" t="str">
        <f>VLOOKUP($D833,metadata!$B$2:$S$451,7,FALSE)</f>
        <v>i</v>
      </c>
      <c r="K833">
        <f>VLOOKUP($D833,metadata!$B$2:$S$451,8,FALSE)</f>
        <v>8</v>
      </c>
      <c r="L833">
        <f>VLOOKUP($D833,metadata!$B$2:$S$451,9,FALSE)</f>
        <v>7</v>
      </c>
      <c r="M833" t="str">
        <f>VLOOKUP($D833,metadata!$B$2:$S$451,10,FALSE)</f>
        <v/>
      </c>
      <c r="N833" t="str">
        <f>VLOOKUP($D833,metadata!$B$2:$S$451,11,FALSE)</f>
        <v>Tetranychus urticae</v>
      </c>
      <c r="O833" t="str">
        <f>VLOOKUP($D833,metadata!$B$2:$S$451,12,FALSE)</f>
        <v>Tetranychidae</v>
      </c>
      <c r="P833" t="str">
        <f>VLOOKUP($D833,metadata!$B$2:$S$451,13,FALSE)</f>
        <v>warsaw</v>
      </c>
      <c r="Q833">
        <f>VLOOKUP($D833,metadata!$B$2:$S$451,14,FALSE)</f>
        <v>52.216667000000001</v>
      </c>
      <c r="R833">
        <f>VLOOKUP($D833,metadata!$B$2:$S$451,15,FALSE)</f>
        <v>21.033332999999999</v>
      </c>
      <c r="S833">
        <f>VLOOKUP($D833,metadata!$B$2:$S$451,16,FALSE)</f>
        <v>0.05</v>
      </c>
      <c r="T833" t="str">
        <f>VLOOKUP($D833,metadata!$B$2:$S$451,17,FALSE)</f>
        <v/>
      </c>
      <c r="U833" t="str">
        <f>VLOOKUP($D833,metadata!$B$2:$S$451,18,FALSE)</f>
        <v/>
      </c>
      <c r="V833">
        <f>VLOOKUP($D833,metadata!$B$2:$Z$451,19,FALSE)</f>
        <v>250</v>
      </c>
      <c r="W833" t="str">
        <f>VLOOKUP($D833,metadata!$B$2:$Z$451,20,FALSE)</f>
        <v>global average</v>
      </c>
      <c r="X833" t="str">
        <f>VLOOKUP($D833,metadata!$B$2:$Z$451,21,FALSE)</f>
        <v/>
      </c>
      <c r="Y833">
        <f>VLOOKUP($D833,metadata!$B$2:$Z$451,22,FALSE)</f>
        <v>21</v>
      </c>
      <c r="Z833" t="str">
        <f>VLOOKUP($D833,metadata!$B$2:$Z$451,23,FALSE)</f>
        <v/>
      </c>
      <c r="AA833" t="str">
        <f>VLOOKUP($D833,metadata!$B$2:$Z$451,24,FALSE)</f>
        <v/>
      </c>
      <c r="AB833" t="str">
        <f>VLOOKUP($D833,metadata!$B$2:$Z$451,25,FALSE)</f>
        <v/>
      </c>
      <c r="AC833">
        <v>11.5111111111111</v>
      </c>
      <c r="AD833">
        <v>91.724137931034505</v>
      </c>
      <c r="AF833" t="str">
        <f t="shared" si="25"/>
        <v>NA</v>
      </c>
    </row>
    <row r="834" spans="3:32" x14ac:dyDescent="0.3">
      <c r="C834">
        <v>833</v>
      </c>
      <c r="D834" s="4" t="str">
        <f t="shared" si="24"/>
        <v>21-warsaw</v>
      </c>
      <c r="E834" t="str">
        <f>VLOOKUP($D834,metadata!$B$2:$S$451,2,FALSE)</f>
        <v>KOVEOS, DS; KROON, A; VEERMAN, A</v>
      </c>
      <c r="F834" t="str">
        <f>VLOOKUP($D834,metadata!$B$2:$S$451,3,FALSE)</f>
        <v>THE SAME PHOTOPERIODIC CLOCK MAY CONTROL INDUCTION AND MAINTENANCE OF DIAPAUSE IN THE SPIDER-MITE TETRANCHUS-URTICAE</v>
      </c>
      <c r="G834" t="str">
        <f>VLOOKUP($D834,metadata!$B$2:$S$451,4,FALSE)</f>
        <v>10.1177/074873049300800401</v>
      </c>
      <c r="H834" t="str">
        <f>VLOOKUP($D834,metadata!$B$2:$S$451,5,FALSE)</f>
        <v>y</v>
      </c>
      <c r="I834" t="str">
        <f>VLOOKUP($D834,metadata!$B$2:$S$451,6,FALSE)</f>
        <v>a</v>
      </c>
      <c r="J834" t="str">
        <f>VLOOKUP($D834,metadata!$B$2:$S$451,7,FALSE)</f>
        <v>i</v>
      </c>
      <c r="K834">
        <f>VLOOKUP($D834,metadata!$B$2:$S$451,8,FALSE)</f>
        <v>8</v>
      </c>
      <c r="L834">
        <f>VLOOKUP($D834,metadata!$B$2:$S$451,9,FALSE)</f>
        <v>7</v>
      </c>
      <c r="M834" t="str">
        <f>VLOOKUP($D834,metadata!$B$2:$S$451,10,FALSE)</f>
        <v/>
      </c>
      <c r="N834" t="str">
        <f>VLOOKUP($D834,metadata!$B$2:$S$451,11,FALSE)</f>
        <v>Tetranychus urticae</v>
      </c>
      <c r="O834" t="str">
        <f>VLOOKUP($D834,metadata!$B$2:$S$451,12,FALSE)</f>
        <v>Tetranychidae</v>
      </c>
      <c r="P834" t="str">
        <f>VLOOKUP($D834,metadata!$B$2:$S$451,13,FALSE)</f>
        <v>warsaw</v>
      </c>
      <c r="Q834">
        <f>VLOOKUP($D834,metadata!$B$2:$S$451,14,FALSE)</f>
        <v>52.216667000000001</v>
      </c>
      <c r="R834">
        <f>VLOOKUP($D834,metadata!$B$2:$S$451,15,FALSE)</f>
        <v>21.033332999999999</v>
      </c>
      <c r="S834">
        <f>VLOOKUP($D834,metadata!$B$2:$S$451,16,FALSE)</f>
        <v>0.05</v>
      </c>
      <c r="T834" t="str">
        <f>VLOOKUP($D834,metadata!$B$2:$S$451,17,FALSE)</f>
        <v/>
      </c>
      <c r="U834" t="str">
        <f>VLOOKUP($D834,metadata!$B$2:$S$451,18,FALSE)</f>
        <v/>
      </c>
      <c r="V834">
        <f>VLOOKUP($D834,metadata!$B$2:$Z$451,19,FALSE)</f>
        <v>250</v>
      </c>
      <c r="W834" t="str">
        <f>VLOOKUP($D834,metadata!$B$2:$Z$451,20,FALSE)</f>
        <v>global average</v>
      </c>
      <c r="X834" t="str">
        <f>VLOOKUP($D834,metadata!$B$2:$Z$451,21,FALSE)</f>
        <v/>
      </c>
      <c r="Y834">
        <f>VLOOKUP($D834,metadata!$B$2:$Z$451,22,FALSE)</f>
        <v>21</v>
      </c>
      <c r="Z834" t="str">
        <f>VLOOKUP($D834,metadata!$B$2:$Z$451,23,FALSE)</f>
        <v/>
      </c>
      <c r="AA834" t="str">
        <f>VLOOKUP($D834,metadata!$B$2:$Z$451,24,FALSE)</f>
        <v/>
      </c>
      <c r="AB834" t="str">
        <f>VLOOKUP($D834,metadata!$B$2:$Z$451,25,FALSE)</f>
        <v/>
      </c>
      <c r="AC834">
        <v>12.0444444444444</v>
      </c>
      <c r="AD834">
        <v>94.482758620689594</v>
      </c>
      <c r="AF834" t="str">
        <f t="shared" si="25"/>
        <v>NA</v>
      </c>
    </row>
    <row r="835" spans="3:32" x14ac:dyDescent="0.3">
      <c r="C835">
        <v>834</v>
      </c>
      <c r="D835" s="4" t="str">
        <f t="shared" ref="D835:D850" si="26">VLOOKUP(C835,$A$1:$B$451,2)</f>
        <v>21-warsaw</v>
      </c>
      <c r="E835" t="str">
        <f>VLOOKUP($D835,metadata!$B$2:$S$451,2,FALSE)</f>
        <v>KOVEOS, DS; KROON, A; VEERMAN, A</v>
      </c>
      <c r="F835" t="str">
        <f>VLOOKUP($D835,metadata!$B$2:$S$451,3,FALSE)</f>
        <v>THE SAME PHOTOPERIODIC CLOCK MAY CONTROL INDUCTION AND MAINTENANCE OF DIAPAUSE IN THE SPIDER-MITE TETRANCHUS-URTICAE</v>
      </c>
      <c r="G835" t="str">
        <f>VLOOKUP($D835,metadata!$B$2:$S$451,4,FALSE)</f>
        <v>10.1177/074873049300800401</v>
      </c>
      <c r="H835" t="str">
        <f>VLOOKUP($D835,metadata!$B$2:$S$451,5,FALSE)</f>
        <v>y</v>
      </c>
      <c r="I835" t="str">
        <f>VLOOKUP($D835,metadata!$B$2:$S$451,6,FALSE)</f>
        <v>a</v>
      </c>
      <c r="J835" t="str">
        <f>VLOOKUP($D835,metadata!$B$2:$S$451,7,FALSE)</f>
        <v>i</v>
      </c>
      <c r="K835">
        <f>VLOOKUP($D835,metadata!$B$2:$S$451,8,FALSE)</f>
        <v>8</v>
      </c>
      <c r="L835">
        <f>VLOOKUP($D835,metadata!$B$2:$S$451,9,FALSE)</f>
        <v>7</v>
      </c>
      <c r="M835" t="str">
        <f>VLOOKUP($D835,metadata!$B$2:$S$451,10,FALSE)</f>
        <v/>
      </c>
      <c r="N835" t="str">
        <f>VLOOKUP($D835,metadata!$B$2:$S$451,11,FALSE)</f>
        <v>Tetranychus urticae</v>
      </c>
      <c r="O835" t="str">
        <f>VLOOKUP($D835,metadata!$B$2:$S$451,12,FALSE)</f>
        <v>Tetranychidae</v>
      </c>
      <c r="P835" t="str">
        <f>VLOOKUP($D835,metadata!$B$2:$S$451,13,FALSE)</f>
        <v>warsaw</v>
      </c>
      <c r="Q835">
        <f>VLOOKUP($D835,metadata!$B$2:$S$451,14,FALSE)</f>
        <v>52.216667000000001</v>
      </c>
      <c r="R835">
        <f>VLOOKUP($D835,metadata!$B$2:$S$451,15,FALSE)</f>
        <v>21.033332999999999</v>
      </c>
      <c r="S835">
        <f>VLOOKUP($D835,metadata!$B$2:$S$451,16,FALSE)</f>
        <v>0.05</v>
      </c>
      <c r="T835" t="str">
        <f>VLOOKUP($D835,metadata!$B$2:$S$451,17,FALSE)</f>
        <v/>
      </c>
      <c r="U835" t="str">
        <f>VLOOKUP($D835,metadata!$B$2:$S$451,18,FALSE)</f>
        <v/>
      </c>
      <c r="V835">
        <f>VLOOKUP($D835,metadata!$B$2:$Z$451,19,FALSE)</f>
        <v>250</v>
      </c>
      <c r="W835" t="str">
        <f>VLOOKUP($D835,metadata!$B$2:$Z$451,20,FALSE)</f>
        <v>global average</v>
      </c>
      <c r="X835" t="str">
        <f>VLOOKUP($D835,metadata!$B$2:$Z$451,21,FALSE)</f>
        <v/>
      </c>
      <c r="Y835">
        <f>VLOOKUP($D835,metadata!$B$2:$Z$451,22,FALSE)</f>
        <v>21</v>
      </c>
      <c r="Z835" t="str">
        <f>VLOOKUP($D835,metadata!$B$2:$Z$451,23,FALSE)</f>
        <v/>
      </c>
      <c r="AA835" t="str">
        <f>VLOOKUP($D835,metadata!$B$2:$Z$451,24,FALSE)</f>
        <v/>
      </c>
      <c r="AB835" t="str">
        <f>VLOOKUP($D835,metadata!$B$2:$Z$451,25,FALSE)</f>
        <v/>
      </c>
      <c r="AC835">
        <v>12.533333333333299</v>
      </c>
      <c r="AD835">
        <v>97.931034482758605</v>
      </c>
      <c r="AF835" t="str">
        <f t="shared" ref="AF835:AF898" si="27">IF(AE835="","NA",AE835)</f>
        <v>NA</v>
      </c>
    </row>
    <row r="836" spans="3:32" x14ac:dyDescent="0.3">
      <c r="C836">
        <v>835</v>
      </c>
      <c r="D836" s="4" t="str">
        <f t="shared" si="26"/>
        <v>21-warsaw</v>
      </c>
      <c r="E836" t="str">
        <f>VLOOKUP($D836,metadata!$B$2:$S$451,2,FALSE)</f>
        <v>KOVEOS, DS; KROON, A; VEERMAN, A</v>
      </c>
      <c r="F836" t="str">
        <f>VLOOKUP($D836,metadata!$B$2:$S$451,3,FALSE)</f>
        <v>THE SAME PHOTOPERIODIC CLOCK MAY CONTROL INDUCTION AND MAINTENANCE OF DIAPAUSE IN THE SPIDER-MITE TETRANCHUS-URTICAE</v>
      </c>
      <c r="G836" t="str">
        <f>VLOOKUP($D836,metadata!$B$2:$S$451,4,FALSE)</f>
        <v>10.1177/074873049300800401</v>
      </c>
      <c r="H836" t="str">
        <f>VLOOKUP($D836,metadata!$B$2:$S$451,5,FALSE)</f>
        <v>y</v>
      </c>
      <c r="I836" t="str">
        <f>VLOOKUP($D836,metadata!$B$2:$S$451,6,FALSE)</f>
        <v>a</v>
      </c>
      <c r="J836" t="str">
        <f>VLOOKUP($D836,metadata!$B$2:$S$451,7,FALSE)</f>
        <v>i</v>
      </c>
      <c r="K836">
        <f>VLOOKUP($D836,metadata!$B$2:$S$451,8,FALSE)</f>
        <v>8</v>
      </c>
      <c r="L836">
        <f>VLOOKUP($D836,metadata!$B$2:$S$451,9,FALSE)</f>
        <v>7</v>
      </c>
      <c r="M836" t="str">
        <f>VLOOKUP($D836,metadata!$B$2:$S$451,10,FALSE)</f>
        <v/>
      </c>
      <c r="N836" t="str">
        <f>VLOOKUP($D836,metadata!$B$2:$S$451,11,FALSE)</f>
        <v>Tetranychus urticae</v>
      </c>
      <c r="O836" t="str">
        <f>VLOOKUP($D836,metadata!$B$2:$S$451,12,FALSE)</f>
        <v>Tetranychidae</v>
      </c>
      <c r="P836" t="str">
        <f>VLOOKUP($D836,metadata!$B$2:$S$451,13,FALSE)</f>
        <v>warsaw</v>
      </c>
      <c r="Q836">
        <f>VLOOKUP($D836,metadata!$B$2:$S$451,14,FALSE)</f>
        <v>52.216667000000001</v>
      </c>
      <c r="R836">
        <f>VLOOKUP($D836,metadata!$B$2:$S$451,15,FALSE)</f>
        <v>21.033332999999999</v>
      </c>
      <c r="S836">
        <f>VLOOKUP($D836,metadata!$B$2:$S$451,16,FALSE)</f>
        <v>0.05</v>
      </c>
      <c r="T836" t="str">
        <f>VLOOKUP($D836,metadata!$B$2:$S$451,17,FALSE)</f>
        <v/>
      </c>
      <c r="U836" t="str">
        <f>VLOOKUP($D836,metadata!$B$2:$S$451,18,FALSE)</f>
        <v/>
      </c>
      <c r="V836">
        <f>VLOOKUP($D836,metadata!$B$2:$Z$451,19,FALSE)</f>
        <v>250</v>
      </c>
      <c r="W836" t="str">
        <f>VLOOKUP($D836,metadata!$B$2:$Z$451,20,FALSE)</f>
        <v>global average</v>
      </c>
      <c r="X836" t="str">
        <f>VLOOKUP($D836,metadata!$B$2:$Z$451,21,FALSE)</f>
        <v/>
      </c>
      <c r="Y836">
        <f>VLOOKUP($D836,metadata!$B$2:$Z$451,22,FALSE)</f>
        <v>21</v>
      </c>
      <c r="Z836" t="str">
        <f>VLOOKUP($D836,metadata!$B$2:$Z$451,23,FALSE)</f>
        <v/>
      </c>
      <c r="AA836" t="str">
        <f>VLOOKUP($D836,metadata!$B$2:$Z$451,24,FALSE)</f>
        <v/>
      </c>
      <c r="AB836" t="str">
        <f>VLOOKUP($D836,metadata!$B$2:$Z$451,25,FALSE)</f>
        <v/>
      </c>
      <c r="AC836">
        <v>13.066666666666601</v>
      </c>
      <c r="AD836">
        <v>84.827586206896598</v>
      </c>
      <c r="AF836" t="str">
        <f t="shared" si="27"/>
        <v>NA</v>
      </c>
    </row>
    <row r="837" spans="3:32" x14ac:dyDescent="0.3">
      <c r="C837">
        <v>836</v>
      </c>
      <c r="D837" s="4" t="str">
        <f t="shared" si="26"/>
        <v>21-warsaw</v>
      </c>
      <c r="E837" t="str">
        <f>VLOOKUP($D837,metadata!$B$2:$S$451,2,FALSE)</f>
        <v>KOVEOS, DS; KROON, A; VEERMAN, A</v>
      </c>
      <c r="F837" t="str">
        <f>VLOOKUP($D837,metadata!$B$2:$S$451,3,FALSE)</f>
        <v>THE SAME PHOTOPERIODIC CLOCK MAY CONTROL INDUCTION AND MAINTENANCE OF DIAPAUSE IN THE SPIDER-MITE TETRANCHUS-URTICAE</v>
      </c>
      <c r="G837" t="str">
        <f>VLOOKUP($D837,metadata!$B$2:$S$451,4,FALSE)</f>
        <v>10.1177/074873049300800401</v>
      </c>
      <c r="H837" t="str">
        <f>VLOOKUP($D837,metadata!$B$2:$S$451,5,FALSE)</f>
        <v>y</v>
      </c>
      <c r="I837" t="str">
        <f>VLOOKUP($D837,metadata!$B$2:$S$451,6,FALSE)</f>
        <v>a</v>
      </c>
      <c r="J837" t="str">
        <f>VLOOKUP($D837,metadata!$B$2:$S$451,7,FALSE)</f>
        <v>i</v>
      </c>
      <c r="K837">
        <f>VLOOKUP($D837,metadata!$B$2:$S$451,8,FALSE)</f>
        <v>8</v>
      </c>
      <c r="L837">
        <f>VLOOKUP($D837,metadata!$B$2:$S$451,9,FALSE)</f>
        <v>7</v>
      </c>
      <c r="M837" t="str">
        <f>VLOOKUP($D837,metadata!$B$2:$S$451,10,FALSE)</f>
        <v/>
      </c>
      <c r="N837" t="str">
        <f>VLOOKUP($D837,metadata!$B$2:$S$451,11,FALSE)</f>
        <v>Tetranychus urticae</v>
      </c>
      <c r="O837" t="str">
        <f>VLOOKUP($D837,metadata!$B$2:$S$451,12,FALSE)</f>
        <v>Tetranychidae</v>
      </c>
      <c r="P837" t="str">
        <f>VLOOKUP($D837,metadata!$B$2:$S$451,13,FALSE)</f>
        <v>warsaw</v>
      </c>
      <c r="Q837">
        <f>VLOOKUP($D837,metadata!$B$2:$S$451,14,FALSE)</f>
        <v>52.216667000000001</v>
      </c>
      <c r="R837">
        <f>VLOOKUP($D837,metadata!$B$2:$S$451,15,FALSE)</f>
        <v>21.033332999999999</v>
      </c>
      <c r="S837">
        <f>VLOOKUP($D837,metadata!$B$2:$S$451,16,FALSE)</f>
        <v>0.05</v>
      </c>
      <c r="T837" t="str">
        <f>VLOOKUP($D837,metadata!$B$2:$S$451,17,FALSE)</f>
        <v/>
      </c>
      <c r="U837" t="str">
        <f>VLOOKUP($D837,metadata!$B$2:$S$451,18,FALSE)</f>
        <v/>
      </c>
      <c r="V837">
        <f>VLOOKUP($D837,metadata!$B$2:$Z$451,19,FALSE)</f>
        <v>250</v>
      </c>
      <c r="W837" t="str">
        <f>VLOOKUP($D837,metadata!$B$2:$Z$451,20,FALSE)</f>
        <v>global average</v>
      </c>
      <c r="X837" t="str">
        <f>VLOOKUP($D837,metadata!$B$2:$Z$451,21,FALSE)</f>
        <v/>
      </c>
      <c r="Y837">
        <f>VLOOKUP($D837,metadata!$B$2:$Z$451,22,FALSE)</f>
        <v>21</v>
      </c>
      <c r="Z837" t="str">
        <f>VLOOKUP($D837,metadata!$B$2:$Z$451,23,FALSE)</f>
        <v/>
      </c>
      <c r="AA837" t="str">
        <f>VLOOKUP($D837,metadata!$B$2:$Z$451,24,FALSE)</f>
        <v/>
      </c>
      <c r="AB837" t="str">
        <f>VLOOKUP($D837,metadata!$B$2:$Z$451,25,FALSE)</f>
        <v/>
      </c>
      <c r="AC837">
        <v>13.5555555555555</v>
      </c>
      <c r="AD837">
        <v>81.379310344827601</v>
      </c>
      <c r="AF837" t="str">
        <f t="shared" si="27"/>
        <v>NA</v>
      </c>
    </row>
    <row r="838" spans="3:32" x14ac:dyDescent="0.3">
      <c r="C838">
        <v>837</v>
      </c>
      <c r="D838" s="4" t="str">
        <f t="shared" si="26"/>
        <v>21-warsaw</v>
      </c>
      <c r="E838" t="str">
        <f>VLOOKUP($D838,metadata!$B$2:$S$451,2,FALSE)</f>
        <v>KOVEOS, DS; KROON, A; VEERMAN, A</v>
      </c>
      <c r="F838" t="str">
        <f>VLOOKUP($D838,metadata!$B$2:$S$451,3,FALSE)</f>
        <v>THE SAME PHOTOPERIODIC CLOCK MAY CONTROL INDUCTION AND MAINTENANCE OF DIAPAUSE IN THE SPIDER-MITE TETRANCHUS-URTICAE</v>
      </c>
      <c r="G838" t="str">
        <f>VLOOKUP($D838,metadata!$B$2:$S$451,4,FALSE)</f>
        <v>10.1177/074873049300800401</v>
      </c>
      <c r="H838" t="str">
        <f>VLOOKUP($D838,metadata!$B$2:$S$451,5,FALSE)</f>
        <v>y</v>
      </c>
      <c r="I838" t="str">
        <f>VLOOKUP($D838,metadata!$B$2:$S$451,6,FALSE)</f>
        <v>a</v>
      </c>
      <c r="J838" t="str">
        <f>VLOOKUP($D838,metadata!$B$2:$S$451,7,FALSE)</f>
        <v>i</v>
      </c>
      <c r="K838">
        <f>VLOOKUP($D838,metadata!$B$2:$S$451,8,FALSE)</f>
        <v>8</v>
      </c>
      <c r="L838">
        <f>VLOOKUP($D838,metadata!$B$2:$S$451,9,FALSE)</f>
        <v>7</v>
      </c>
      <c r="M838" t="str">
        <f>VLOOKUP($D838,metadata!$B$2:$S$451,10,FALSE)</f>
        <v/>
      </c>
      <c r="N838" t="str">
        <f>VLOOKUP($D838,metadata!$B$2:$S$451,11,FALSE)</f>
        <v>Tetranychus urticae</v>
      </c>
      <c r="O838" t="str">
        <f>VLOOKUP($D838,metadata!$B$2:$S$451,12,FALSE)</f>
        <v>Tetranychidae</v>
      </c>
      <c r="P838" t="str">
        <f>VLOOKUP($D838,metadata!$B$2:$S$451,13,FALSE)</f>
        <v>warsaw</v>
      </c>
      <c r="Q838">
        <f>VLOOKUP($D838,metadata!$B$2:$S$451,14,FALSE)</f>
        <v>52.216667000000001</v>
      </c>
      <c r="R838">
        <f>VLOOKUP($D838,metadata!$B$2:$S$451,15,FALSE)</f>
        <v>21.033332999999999</v>
      </c>
      <c r="S838">
        <f>VLOOKUP($D838,metadata!$B$2:$S$451,16,FALSE)</f>
        <v>0.05</v>
      </c>
      <c r="T838" t="str">
        <f>VLOOKUP($D838,metadata!$B$2:$S$451,17,FALSE)</f>
        <v/>
      </c>
      <c r="U838" t="str">
        <f>VLOOKUP($D838,metadata!$B$2:$S$451,18,FALSE)</f>
        <v/>
      </c>
      <c r="V838">
        <f>VLOOKUP($D838,metadata!$B$2:$Z$451,19,FALSE)</f>
        <v>250</v>
      </c>
      <c r="W838" t="str">
        <f>VLOOKUP($D838,metadata!$B$2:$Z$451,20,FALSE)</f>
        <v>global average</v>
      </c>
      <c r="X838" t="str">
        <f>VLOOKUP($D838,metadata!$B$2:$Z$451,21,FALSE)</f>
        <v/>
      </c>
      <c r="Y838">
        <f>VLOOKUP($D838,metadata!$B$2:$Z$451,22,FALSE)</f>
        <v>21</v>
      </c>
      <c r="Z838" t="str">
        <f>VLOOKUP($D838,metadata!$B$2:$Z$451,23,FALSE)</f>
        <v/>
      </c>
      <c r="AA838" t="str">
        <f>VLOOKUP($D838,metadata!$B$2:$Z$451,24,FALSE)</f>
        <v/>
      </c>
      <c r="AB838" t="str">
        <f>VLOOKUP($D838,metadata!$B$2:$Z$451,25,FALSE)</f>
        <v/>
      </c>
      <c r="AC838">
        <v>14.0444444444444</v>
      </c>
      <c r="AD838">
        <v>19.310344827586199</v>
      </c>
      <c r="AF838" t="str">
        <f t="shared" si="27"/>
        <v>NA</v>
      </c>
    </row>
    <row r="839" spans="3:32" x14ac:dyDescent="0.3">
      <c r="C839">
        <v>838</v>
      </c>
      <c r="D839" s="4" t="str">
        <f t="shared" si="26"/>
        <v>21-warsaw</v>
      </c>
      <c r="E839" t="str">
        <f>VLOOKUP($D839,metadata!$B$2:$S$451,2,FALSE)</f>
        <v>KOVEOS, DS; KROON, A; VEERMAN, A</v>
      </c>
      <c r="F839" t="str">
        <f>VLOOKUP($D839,metadata!$B$2:$S$451,3,FALSE)</f>
        <v>THE SAME PHOTOPERIODIC CLOCK MAY CONTROL INDUCTION AND MAINTENANCE OF DIAPAUSE IN THE SPIDER-MITE TETRANCHUS-URTICAE</v>
      </c>
      <c r="G839" t="str">
        <f>VLOOKUP($D839,metadata!$B$2:$S$451,4,FALSE)</f>
        <v>10.1177/074873049300800401</v>
      </c>
      <c r="H839" t="str">
        <f>VLOOKUP($D839,metadata!$B$2:$S$451,5,FALSE)</f>
        <v>y</v>
      </c>
      <c r="I839" t="str">
        <f>VLOOKUP($D839,metadata!$B$2:$S$451,6,FALSE)</f>
        <v>a</v>
      </c>
      <c r="J839" t="str">
        <f>VLOOKUP($D839,metadata!$B$2:$S$451,7,FALSE)</f>
        <v>i</v>
      </c>
      <c r="K839">
        <f>VLOOKUP($D839,metadata!$B$2:$S$451,8,FALSE)</f>
        <v>8</v>
      </c>
      <c r="L839">
        <f>VLOOKUP($D839,metadata!$B$2:$S$451,9,FALSE)</f>
        <v>7</v>
      </c>
      <c r="M839" t="str">
        <f>VLOOKUP($D839,metadata!$B$2:$S$451,10,FALSE)</f>
        <v/>
      </c>
      <c r="N839" t="str">
        <f>VLOOKUP($D839,metadata!$B$2:$S$451,11,FALSE)</f>
        <v>Tetranychus urticae</v>
      </c>
      <c r="O839" t="str">
        <f>VLOOKUP($D839,metadata!$B$2:$S$451,12,FALSE)</f>
        <v>Tetranychidae</v>
      </c>
      <c r="P839" t="str">
        <f>VLOOKUP($D839,metadata!$B$2:$S$451,13,FALSE)</f>
        <v>warsaw</v>
      </c>
      <c r="Q839">
        <f>VLOOKUP($D839,metadata!$B$2:$S$451,14,FALSE)</f>
        <v>52.216667000000001</v>
      </c>
      <c r="R839">
        <f>VLOOKUP($D839,metadata!$B$2:$S$451,15,FALSE)</f>
        <v>21.033332999999999</v>
      </c>
      <c r="S839">
        <f>VLOOKUP($D839,metadata!$B$2:$S$451,16,FALSE)</f>
        <v>0.05</v>
      </c>
      <c r="T839" t="str">
        <f>VLOOKUP($D839,metadata!$B$2:$S$451,17,FALSE)</f>
        <v/>
      </c>
      <c r="U839" t="str">
        <f>VLOOKUP($D839,metadata!$B$2:$S$451,18,FALSE)</f>
        <v/>
      </c>
      <c r="V839">
        <f>VLOOKUP($D839,metadata!$B$2:$Z$451,19,FALSE)</f>
        <v>250</v>
      </c>
      <c r="W839" t="str">
        <f>VLOOKUP($D839,metadata!$B$2:$Z$451,20,FALSE)</f>
        <v>global average</v>
      </c>
      <c r="X839" t="str">
        <f>VLOOKUP($D839,metadata!$B$2:$Z$451,21,FALSE)</f>
        <v/>
      </c>
      <c r="Y839">
        <f>VLOOKUP($D839,metadata!$B$2:$Z$451,22,FALSE)</f>
        <v>21</v>
      </c>
      <c r="Z839" t="str">
        <f>VLOOKUP($D839,metadata!$B$2:$Z$451,23,FALSE)</f>
        <v/>
      </c>
      <c r="AA839" t="str">
        <f>VLOOKUP($D839,metadata!$B$2:$Z$451,24,FALSE)</f>
        <v/>
      </c>
      <c r="AB839" t="str">
        <f>VLOOKUP($D839,metadata!$B$2:$Z$451,25,FALSE)</f>
        <v/>
      </c>
      <c r="AC839">
        <v>14.533333333333299</v>
      </c>
      <c r="AD839">
        <v>4.13793103448279</v>
      </c>
      <c r="AF839" t="str">
        <f t="shared" si="27"/>
        <v>NA</v>
      </c>
    </row>
    <row r="840" spans="3:32" x14ac:dyDescent="0.3">
      <c r="C840">
        <v>839</v>
      </c>
      <c r="D840" s="4" t="str">
        <f t="shared" si="26"/>
        <v>21- Aile-froide</v>
      </c>
      <c r="E840" t="str">
        <f>VLOOKUP($D840,metadata!$B$2:$S$451,2,FALSE)</f>
        <v>KOVEOS, DS; KROON, A; VEERMAN, A</v>
      </c>
      <c r="F840" t="str">
        <f>VLOOKUP($D840,metadata!$B$2:$S$451,3,FALSE)</f>
        <v>THE SAME PHOTOPERIODIC CLOCK MAY CONTROL INDUCTION AND MAINTENANCE OF DIAPAUSE IN THE SPIDER-MITE TETRANCHUS-URTICAE</v>
      </c>
      <c r="G840" t="str">
        <f>VLOOKUP($D840,metadata!$B$2:$S$451,4,FALSE)</f>
        <v>10.1177/074873049300800401</v>
      </c>
      <c r="H840" t="str">
        <f>VLOOKUP($D840,metadata!$B$2:$S$451,5,FALSE)</f>
        <v>y</v>
      </c>
      <c r="I840" t="str">
        <f>VLOOKUP($D840,metadata!$B$2:$S$451,6,FALSE)</f>
        <v>a</v>
      </c>
      <c r="J840" t="str">
        <f>VLOOKUP($D840,metadata!$B$2:$S$451,7,FALSE)</f>
        <v>i</v>
      </c>
      <c r="K840">
        <f>VLOOKUP($D840,metadata!$B$2:$S$451,8,FALSE)</f>
        <v>8</v>
      </c>
      <c r="L840">
        <f>VLOOKUP($D840,metadata!$B$2:$S$451,9,FALSE)</f>
        <v>8</v>
      </c>
      <c r="M840" t="str">
        <f>VLOOKUP($D840,metadata!$B$2:$S$451,10,FALSE)</f>
        <v/>
      </c>
      <c r="N840" t="str">
        <f>VLOOKUP($D840,metadata!$B$2:$S$451,11,FALSE)</f>
        <v>Tetranychus urticae</v>
      </c>
      <c r="O840" t="str">
        <f>VLOOKUP($D840,metadata!$B$2:$S$451,12,FALSE)</f>
        <v>Tetranychidae</v>
      </c>
      <c r="P840" t="str">
        <f>VLOOKUP($D840,metadata!$B$2:$S$451,13,FALSE)</f>
        <v xml:space="preserve"> Aile-froide</v>
      </c>
      <c r="Q840">
        <f>VLOOKUP($D840,metadata!$B$2:$S$451,14,FALSE)</f>
        <v>44.884999999999998</v>
      </c>
      <c r="R840">
        <f>VLOOKUP($D840,metadata!$B$2:$S$451,15,FALSE)</f>
        <v>6.3561110000000003</v>
      </c>
      <c r="S840">
        <f>VLOOKUP($D840,metadata!$B$2:$S$451,16,FALSE)</f>
        <v>0.05</v>
      </c>
      <c r="T840">
        <f>VLOOKUP($D840,metadata!$B$2:$S$451,17,FALSE)</f>
        <v>1515</v>
      </c>
      <c r="U840" t="str">
        <f>VLOOKUP($D840,metadata!$B$2:$S$451,18,FALSE)</f>
        <v/>
      </c>
      <c r="V840">
        <f>VLOOKUP($D840,metadata!$B$2:$Z$451,19,FALSE)</f>
        <v>250</v>
      </c>
      <c r="W840" t="str">
        <f>VLOOKUP($D840,metadata!$B$2:$Z$451,20,FALSE)</f>
        <v>global average</v>
      </c>
      <c r="X840" t="str">
        <f>VLOOKUP($D840,metadata!$B$2:$Z$451,21,FALSE)</f>
        <v/>
      </c>
      <c r="Y840">
        <f>VLOOKUP($D840,metadata!$B$2:$Z$451,22,FALSE)</f>
        <v>21</v>
      </c>
      <c r="Z840" t="str">
        <f>VLOOKUP($D840,metadata!$B$2:$Z$451,23,FALSE)</f>
        <v/>
      </c>
      <c r="AA840" t="str">
        <f>VLOOKUP($D840,metadata!$B$2:$Z$451,24,FALSE)</f>
        <v/>
      </c>
      <c r="AB840" t="str">
        <f>VLOOKUP($D840,metadata!$B$2:$Z$451,25,FALSE)</f>
        <v/>
      </c>
      <c r="AC840">
        <v>12.009009009009</v>
      </c>
      <c r="AD840">
        <v>100.410341848698</v>
      </c>
      <c r="AF840" t="str">
        <f t="shared" si="27"/>
        <v>NA</v>
      </c>
    </row>
    <row r="841" spans="3:32" x14ac:dyDescent="0.3">
      <c r="C841">
        <v>840</v>
      </c>
      <c r="D841" s="4" t="str">
        <f t="shared" si="26"/>
        <v>21- Aile-froide</v>
      </c>
      <c r="E841" t="str">
        <f>VLOOKUP($D841,metadata!$B$2:$S$451,2,FALSE)</f>
        <v>KOVEOS, DS; KROON, A; VEERMAN, A</v>
      </c>
      <c r="F841" t="str">
        <f>VLOOKUP($D841,metadata!$B$2:$S$451,3,FALSE)</f>
        <v>THE SAME PHOTOPERIODIC CLOCK MAY CONTROL INDUCTION AND MAINTENANCE OF DIAPAUSE IN THE SPIDER-MITE TETRANCHUS-URTICAE</v>
      </c>
      <c r="G841" t="str">
        <f>VLOOKUP($D841,metadata!$B$2:$S$451,4,FALSE)</f>
        <v>10.1177/074873049300800401</v>
      </c>
      <c r="H841" t="str">
        <f>VLOOKUP($D841,metadata!$B$2:$S$451,5,FALSE)</f>
        <v>y</v>
      </c>
      <c r="I841" t="str">
        <f>VLOOKUP($D841,metadata!$B$2:$S$451,6,FALSE)</f>
        <v>a</v>
      </c>
      <c r="J841" t="str">
        <f>VLOOKUP($D841,metadata!$B$2:$S$451,7,FALSE)</f>
        <v>i</v>
      </c>
      <c r="K841">
        <f>VLOOKUP($D841,metadata!$B$2:$S$451,8,FALSE)</f>
        <v>8</v>
      </c>
      <c r="L841">
        <f>VLOOKUP($D841,metadata!$B$2:$S$451,9,FALSE)</f>
        <v>8</v>
      </c>
      <c r="M841" t="str">
        <f>VLOOKUP($D841,metadata!$B$2:$S$451,10,FALSE)</f>
        <v/>
      </c>
      <c r="N841" t="str">
        <f>VLOOKUP($D841,metadata!$B$2:$S$451,11,FALSE)</f>
        <v>Tetranychus urticae</v>
      </c>
      <c r="O841" t="str">
        <f>VLOOKUP($D841,metadata!$B$2:$S$451,12,FALSE)</f>
        <v>Tetranychidae</v>
      </c>
      <c r="P841" t="str">
        <f>VLOOKUP($D841,metadata!$B$2:$S$451,13,FALSE)</f>
        <v xml:space="preserve"> Aile-froide</v>
      </c>
      <c r="Q841">
        <f>VLOOKUP($D841,metadata!$B$2:$S$451,14,FALSE)</f>
        <v>44.884999999999998</v>
      </c>
      <c r="R841">
        <f>VLOOKUP($D841,metadata!$B$2:$S$451,15,FALSE)</f>
        <v>6.3561110000000003</v>
      </c>
      <c r="S841">
        <f>VLOOKUP($D841,metadata!$B$2:$S$451,16,FALSE)</f>
        <v>0.05</v>
      </c>
      <c r="T841">
        <f>VLOOKUP($D841,metadata!$B$2:$S$451,17,FALSE)</f>
        <v>1515</v>
      </c>
      <c r="U841" t="str">
        <f>VLOOKUP($D841,metadata!$B$2:$S$451,18,FALSE)</f>
        <v/>
      </c>
      <c r="V841">
        <f>VLOOKUP($D841,metadata!$B$2:$Z$451,19,FALSE)</f>
        <v>250</v>
      </c>
      <c r="W841" t="str">
        <f>VLOOKUP($D841,metadata!$B$2:$Z$451,20,FALSE)</f>
        <v>global average</v>
      </c>
      <c r="X841" t="str">
        <f>VLOOKUP($D841,metadata!$B$2:$Z$451,21,FALSE)</f>
        <v/>
      </c>
      <c r="Y841">
        <f>VLOOKUP($D841,metadata!$B$2:$Z$451,22,FALSE)</f>
        <v>21</v>
      </c>
      <c r="Z841" t="str">
        <f>VLOOKUP($D841,metadata!$B$2:$Z$451,23,FALSE)</f>
        <v/>
      </c>
      <c r="AA841" t="str">
        <f>VLOOKUP($D841,metadata!$B$2:$Z$451,24,FALSE)</f>
        <v/>
      </c>
      <c r="AB841" t="str">
        <f>VLOOKUP($D841,metadata!$B$2:$Z$451,25,FALSE)</f>
        <v/>
      </c>
      <c r="AC841">
        <v>13</v>
      </c>
      <c r="AD841">
        <v>100.34246575342399</v>
      </c>
      <c r="AF841" t="str">
        <f t="shared" si="27"/>
        <v>NA</v>
      </c>
    </row>
    <row r="842" spans="3:32" x14ac:dyDescent="0.3">
      <c r="C842">
        <v>841</v>
      </c>
      <c r="D842" s="4" t="str">
        <f t="shared" si="26"/>
        <v>21- Aile-froide</v>
      </c>
      <c r="E842" t="str">
        <f>VLOOKUP($D842,metadata!$B$2:$S$451,2,FALSE)</f>
        <v>KOVEOS, DS; KROON, A; VEERMAN, A</v>
      </c>
      <c r="F842" t="str">
        <f>VLOOKUP($D842,metadata!$B$2:$S$451,3,FALSE)</f>
        <v>THE SAME PHOTOPERIODIC CLOCK MAY CONTROL INDUCTION AND MAINTENANCE OF DIAPAUSE IN THE SPIDER-MITE TETRANCHUS-URTICAE</v>
      </c>
      <c r="G842" t="str">
        <f>VLOOKUP($D842,metadata!$B$2:$S$451,4,FALSE)</f>
        <v>10.1177/074873049300800401</v>
      </c>
      <c r="H842" t="str">
        <f>VLOOKUP($D842,metadata!$B$2:$S$451,5,FALSE)</f>
        <v>y</v>
      </c>
      <c r="I842" t="str">
        <f>VLOOKUP($D842,metadata!$B$2:$S$451,6,FALSE)</f>
        <v>a</v>
      </c>
      <c r="J842" t="str">
        <f>VLOOKUP($D842,metadata!$B$2:$S$451,7,FALSE)</f>
        <v>i</v>
      </c>
      <c r="K842">
        <f>VLOOKUP($D842,metadata!$B$2:$S$451,8,FALSE)</f>
        <v>8</v>
      </c>
      <c r="L842">
        <f>VLOOKUP($D842,metadata!$B$2:$S$451,9,FALSE)</f>
        <v>8</v>
      </c>
      <c r="M842" t="str">
        <f>VLOOKUP($D842,metadata!$B$2:$S$451,10,FALSE)</f>
        <v/>
      </c>
      <c r="N842" t="str">
        <f>VLOOKUP($D842,metadata!$B$2:$S$451,11,FALSE)</f>
        <v>Tetranychus urticae</v>
      </c>
      <c r="O842" t="str">
        <f>VLOOKUP($D842,metadata!$B$2:$S$451,12,FALSE)</f>
        <v>Tetranychidae</v>
      </c>
      <c r="P842" t="str">
        <f>VLOOKUP($D842,metadata!$B$2:$S$451,13,FALSE)</f>
        <v xml:space="preserve"> Aile-froide</v>
      </c>
      <c r="Q842">
        <f>VLOOKUP($D842,metadata!$B$2:$S$451,14,FALSE)</f>
        <v>44.884999999999998</v>
      </c>
      <c r="R842">
        <f>VLOOKUP($D842,metadata!$B$2:$S$451,15,FALSE)</f>
        <v>6.3561110000000003</v>
      </c>
      <c r="S842">
        <f>VLOOKUP($D842,metadata!$B$2:$S$451,16,FALSE)</f>
        <v>0.05</v>
      </c>
      <c r="T842">
        <f>VLOOKUP($D842,metadata!$B$2:$S$451,17,FALSE)</f>
        <v>1515</v>
      </c>
      <c r="U842" t="str">
        <f>VLOOKUP($D842,metadata!$B$2:$S$451,18,FALSE)</f>
        <v/>
      </c>
      <c r="V842">
        <f>VLOOKUP($D842,metadata!$B$2:$Z$451,19,FALSE)</f>
        <v>250</v>
      </c>
      <c r="W842" t="str">
        <f>VLOOKUP($D842,metadata!$B$2:$Z$451,20,FALSE)</f>
        <v>global average</v>
      </c>
      <c r="X842" t="str">
        <f>VLOOKUP($D842,metadata!$B$2:$Z$451,21,FALSE)</f>
        <v/>
      </c>
      <c r="Y842">
        <f>VLOOKUP($D842,metadata!$B$2:$Z$451,22,FALSE)</f>
        <v>21</v>
      </c>
      <c r="Z842" t="str">
        <f>VLOOKUP($D842,metadata!$B$2:$Z$451,23,FALSE)</f>
        <v/>
      </c>
      <c r="AA842" t="str">
        <f>VLOOKUP($D842,metadata!$B$2:$Z$451,24,FALSE)</f>
        <v/>
      </c>
      <c r="AB842" t="str">
        <f>VLOOKUP($D842,metadata!$B$2:$Z$451,25,FALSE)</f>
        <v/>
      </c>
      <c r="AC842">
        <v>14.036036036036</v>
      </c>
      <c r="AD842">
        <v>100.271504381093</v>
      </c>
      <c r="AF842" t="str">
        <f t="shared" si="27"/>
        <v>NA</v>
      </c>
    </row>
    <row r="843" spans="3:32" x14ac:dyDescent="0.3">
      <c r="C843">
        <v>842</v>
      </c>
      <c r="D843" s="4" t="str">
        <f t="shared" si="26"/>
        <v>21- Aile-froide</v>
      </c>
      <c r="E843" t="str">
        <f>VLOOKUP($D843,metadata!$B$2:$S$451,2,FALSE)</f>
        <v>KOVEOS, DS; KROON, A; VEERMAN, A</v>
      </c>
      <c r="F843" t="str">
        <f>VLOOKUP($D843,metadata!$B$2:$S$451,3,FALSE)</f>
        <v>THE SAME PHOTOPERIODIC CLOCK MAY CONTROL INDUCTION AND MAINTENANCE OF DIAPAUSE IN THE SPIDER-MITE TETRANCHUS-URTICAE</v>
      </c>
      <c r="G843" t="str">
        <f>VLOOKUP($D843,metadata!$B$2:$S$451,4,FALSE)</f>
        <v>10.1177/074873049300800401</v>
      </c>
      <c r="H843" t="str">
        <f>VLOOKUP($D843,metadata!$B$2:$S$451,5,FALSE)</f>
        <v>y</v>
      </c>
      <c r="I843" t="str">
        <f>VLOOKUP($D843,metadata!$B$2:$S$451,6,FALSE)</f>
        <v>a</v>
      </c>
      <c r="J843" t="str">
        <f>VLOOKUP($D843,metadata!$B$2:$S$451,7,FALSE)</f>
        <v>i</v>
      </c>
      <c r="K843">
        <f>VLOOKUP($D843,metadata!$B$2:$S$451,8,FALSE)</f>
        <v>8</v>
      </c>
      <c r="L843">
        <f>VLOOKUP($D843,metadata!$B$2:$S$451,9,FALSE)</f>
        <v>8</v>
      </c>
      <c r="M843" t="str">
        <f>VLOOKUP($D843,metadata!$B$2:$S$451,10,FALSE)</f>
        <v/>
      </c>
      <c r="N843" t="str">
        <f>VLOOKUP($D843,metadata!$B$2:$S$451,11,FALSE)</f>
        <v>Tetranychus urticae</v>
      </c>
      <c r="O843" t="str">
        <f>VLOOKUP($D843,metadata!$B$2:$S$451,12,FALSE)</f>
        <v>Tetranychidae</v>
      </c>
      <c r="P843" t="str">
        <f>VLOOKUP($D843,metadata!$B$2:$S$451,13,FALSE)</f>
        <v xml:space="preserve"> Aile-froide</v>
      </c>
      <c r="Q843">
        <f>VLOOKUP($D843,metadata!$B$2:$S$451,14,FALSE)</f>
        <v>44.884999999999998</v>
      </c>
      <c r="R843">
        <f>VLOOKUP($D843,metadata!$B$2:$S$451,15,FALSE)</f>
        <v>6.3561110000000003</v>
      </c>
      <c r="S843">
        <f>VLOOKUP($D843,metadata!$B$2:$S$451,16,FALSE)</f>
        <v>0.05</v>
      </c>
      <c r="T843">
        <f>VLOOKUP($D843,metadata!$B$2:$S$451,17,FALSE)</f>
        <v>1515</v>
      </c>
      <c r="U843" t="str">
        <f>VLOOKUP($D843,metadata!$B$2:$S$451,18,FALSE)</f>
        <v/>
      </c>
      <c r="V843">
        <f>VLOOKUP($D843,metadata!$B$2:$Z$451,19,FALSE)</f>
        <v>250</v>
      </c>
      <c r="W843" t="str">
        <f>VLOOKUP($D843,metadata!$B$2:$Z$451,20,FALSE)</f>
        <v>global average</v>
      </c>
      <c r="X843" t="str">
        <f>VLOOKUP($D843,metadata!$B$2:$Z$451,21,FALSE)</f>
        <v/>
      </c>
      <c r="Y843">
        <f>VLOOKUP($D843,metadata!$B$2:$Z$451,22,FALSE)</f>
        <v>21</v>
      </c>
      <c r="Z843" t="str">
        <f>VLOOKUP($D843,metadata!$B$2:$Z$451,23,FALSE)</f>
        <v/>
      </c>
      <c r="AA843" t="str">
        <f>VLOOKUP($D843,metadata!$B$2:$Z$451,24,FALSE)</f>
        <v/>
      </c>
      <c r="AB843" t="str">
        <f>VLOOKUP($D843,metadata!$B$2:$Z$451,25,FALSE)</f>
        <v/>
      </c>
      <c r="AC843">
        <v>14.486486486486401</v>
      </c>
      <c r="AD843">
        <v>70.788596815993998</v>
      </c>
      <c r="AF843" t="str">
        <f t="shared" si="27"/>
        <v>NA</v>
      </c>
    </row>
    <row r="844" spans="3:32" x14ac:dyDescent="0.3">
      <c r="C844">
        <v>843</v>
      </c>
      <c r="D844" s="4" t="str">
        <f t="shared" si="26"/>
        <v>21- Aile-froide</v>
      </c>
      <c r="E844" t="str">
        <f>VLOOKUP($D844,metadata!$B$2:$S$451,2,FALSE)</f>
        <v>KOVEOS, DS; KROON, A; VEERMAN, A</v>
      </c>
      <c r="F844" t="str">
        <f>VLOOKUP($D844,metadata!$B$2:$S$451,3,FALSE)</f>
        <v>THE SAME PHOTOPERIODIC CLOCK MAY CONTROL INDUCTION AND MAINTENANCE OF DIAPAUSE IN THE SPIDER-MITE TETRANCHUS-URTICAE</v>
      </c>
      <c r="G844" t="str">
        <f>VLOOKUP($D844,metadata!$B$2:$S$451,4,FALSE)</f>
        <v>10.1177/074873049300800401</v>
      </c>
      <c r="H844" t="str">
        <f>VLOOKUP($D844,metadata!$B$2:$S$451,5,FALSE)</f>
        <v>y</v>
      </c>
      <c r="I844" t="str">
        <f>VLOOKUP($D844,metadata!$B$2:$S$451,6,FALSE)</f>
        <v>a</v>
      </c>
      <c r="J844" t="str">
        <f>VLOOKUP($D844,metadata!$B$2:$S$451,7,FALSE)</f>
        <v>i</v>
      </c>
      <c r="K844">
        <f>VLOOKUP($D844,metadata!$B$2:$S$451,8,FALSE)</f>
        <v>8</v>
      </c>
      <c r="L844">
        <f>VLOOKUP($D844,metadata!$B$2:$S$451,9,FALSE)</f>
        <v>8</v>
      </c>
      <c r="M844" t="str">
        <f>VLOOKUP($D844,metadata!$B$2:$S$451,10,FALSE)</f>
        <v/>
      </c>
      <c r="N844" t="str">
        <f>VLOOKUP($D844,metadata!$B$2:$S$451,11,FALSE)</f>
        <v>Tetranychus urticae</v>
      </c>
      <c r="O844" t="str">
        <f>VLOOKUP($D844,metadata!$B$2:$S$451,12,FALSE)</f>
        <v>Tetranychidae</v>
      </c>
      <c r="P844" t="str">
        <f>VLOOKUP($D844,metadata!$B$2:$S$451,13,FALSE)</f>
        <v xml:space="preserve"> Aile-froide</v>
      </c>
      <c r="Q844">
        <f>VLOOKUP($D844,metadata!$B$2:$S$451,14,FALSE)</f>
        <v>44.884999999999998</v>
      </c>
      <c r="R844">
        <f>VLOOKUP($D844,metadata!$B$2:$S$451,15,FALSE)</f>
        <v>6.3561110000000003</v>
      </c>
      <c r="S844">
        <f>VLOOKUP($D844,metadata!$B$2:$S$451,16,FALSE)</f>
        <v>0.05</v>
      </c>
      <c r="T844">
        <f>VLOOKUP($D844,metadata!$B$2:$S$451,17,FALSE)</f>
        <v>1515</v>
      </c>
      <c r="U844" t="str">
        <f>VLOOKUP($D844,metadata!$B$2:$S$451,18,FALSE)</f>
        <v/>
      </c>
      <c r="V844">
        <f>VLOOKUP($D844,metadata!$B$2:$Z$451,19,FALSE)</f>
        <v>250</v>
      </c>
      <c r="W844" t="str">
        <f>VLOOKUP($D844,metadata!$B$2:$Z$451,20,FALSE)</f>
        <v>global average</v>
      </c>
      <c r="X844" t="str">
        <f>VLOOKUP($D844,metadata!$B$2:$Z$451,21,FALSE)</f>
        <v/>
      </c>
      <c r="Y844">
        <f>VLOOKUP($D844,metadata!$B$2:$Z$451,22,FALSE)</f>
        <v>21</v>
      </c>
      <c r="Z844" t="str">
        <f>VLOOKUP($D844,metadata!$B$2:$Z$451,23,FALSE)</f>
        <v/>
      </c>
      <c r="AA844" t="str">
        <f>VLOOKUP($D844,metadata!$B$2:$Z$451,24,FALSE)</f>
        <v/>
      </c>
      <c r="AB844" t="str">
        <f>VLOOKUP($D844,metadata!$B$2:$Z$451,25,FALSE)</f>
        <v/>
      </c>
      <c r="AC844">
        <v>15.027027027027</v>
      </c>
      <c r="AD844">
        <v>34.450203628285799</v>
      </c>
      <c r="AF844" t="str">
        <f t="shared" si="27"/>
        <v>NA</v>
      </c>
    </row>
    <row r="845" spans="3:32" x14ac:dyDescent="0.3">
      <c r="C845">
        <v>844</v>
      </c>
      <c r="D845" s="4" t="str">
        <f t="shared" si="26"/>
        <v>21- Aile-froide</v>
      </c>
      <c r="E845" t="str">
        <f>VLOOKUP($D845,metadata!$B$2:$S$451,2,FALSE)</f>
        <v>KOVEOS, DS; KROON, A; VEERMAN, A</v>
      </c>
      <c r="F845" t="str">
        <f>VLOOKUP($D845,metadata!$B$2:$S$451,3,FALSE)</f>
        <v>THE SAME PHOTOPERIODIC CLOCK MAY CONTROL INDUCTION AND MAINTENANCE OF DIAPAUSE IN THE SPIDER-MITE TETRANCHUS-URTICAE</v>
      </c>
      <c r="G845" t="str">
        <f>VLOOKUP($D845,metadata!$B$2:$S$451,4,FALSE)</f>
        <v>10.1177/074873049300800401</v>
      </c>
      <c r="H845" t="str">
        <f>VLOOKUP($D845,metadata!$B$2:$S$451,5,FALSE)</f>
        <v>y</v>
      </c>
      <c r="I845" t="str">
        <f>VLOOKUP($D845,metadata!$B$2:$S$451,6,FALSE)</f>
        <v>a</v>
      </c>
      <c r="J845" t="str">
        <f>VLOOKUP($D845,metadata!$B$2:$S$451,7,FALSE)</f>
        <v>i</v>
      </c>
      <c r="K845">
        <f>VLOOKUP($D845,metadata!$B$2:$S$451,8,FALSE)</f>
        <v>8</v>
      </c>
      <c r="L845">
        <f>VLOOKUP($D845,metadata!$B$2:$S$451,9,FALSE)</f>
        <v>8</v>
      </c>
      <c r="M845" t="str">
        <f>VLOOKUP($D845,metadata!$B$2:$S$451,10,FALSE)</f>
        <v/>
      </c>
      <c r="N845" t="str">
        <f>VLOOKUP($D845,metadata!$B$2:$S$451,11,FALSE)</f>
        <v>Tetranychus urticae</v>
      </c>
      <c r="O845" t="str">
        <f>VLOOKUP($D845,metadata!$B$2:$S$451,12,FALSE)</f>
        <v>Tetranychidae</v>
      </c>
      <c r="P845" t="str">
        <f>VLOOKUP($D845,metadata!$B$2:$S$451,13,FALSE)</f>
        <v xml:space="preserve"> Aile-froide</v>
      </c>
      <c r="Q845">
        <f>VLOOKUP($D845,metadata!$B$2:$S$451,14,FALSE)</f>
        <v>44.884999999999998</v>
      </c>
      <c r="R845">
        <f>VLOOKUP($D845,metadata!$B$2:$S$451,15,FALSE)</f>
        <v>6.3561110000000003</v>
      </c>
      <c r="S845">
        <f>VLOOKUP($D845,metadata!$B$2:$S$451,16,FALSE)</f>
        <v>0.05</v>
      </c>
      <c r="T845">
        <f>VLOOKUP($D845,metadata!$B$2:$S$451,17,FALSE)</f>
        <v>1515</v>
      </c>
      <c r="U845" t="str">
        <f>VLOOKUP($D845,metadata!$B$2:$S$451,18,FALSE)</f>
        <v/>
      </c>
      <c r="V845">
        <f>VLOOKUP($D845,metadata!$B$2:$Z$451,19,FALSE)</f>
        <v>250</v>
      </c>
      <c r="W845" t="str">
        <f>VLOOKUP($D845,metadata!$B$2:$Z$451,20,FALSE)</f>
        <v>global average</v>
      </c>
      <c r="X845" t="str">
        <f>VLOOKUP($D845,metadata!$B$2:$Z$451,21,FALSE)</f>
        <v/>
      </c>
      <c r="Y845">
        <f>VLOOKUP($D845,metadata!$B$2:$Z$451,22,FALSE)</f>
        <v>21</v>
      </c>
      <c r="Z845" t="str">
        <f>VLOOKUP($D845,metadata!$B$2:$Z$451,23,FALSE)</f>
        <v/>
      </c>
      <c r="AA845" t="str">
        <f>VLOOKUP($D845,metadata!$B$2:$Z$451,24,FALSE)</f>
        <v/>
      </c>
      <c r="AB845" t="str">
        <f>VLOOKUP($D845,metadata!$B$2:$Z$451,25,FALSE)</f>
        <v/>
      </c>
      <c r="AC845">
        <v>15.5225225225225</v>
      </c>
      <c r="AD845">
        <v>4.9642107861286</v>
      </c>
      <c r="AF845" t="str">
        <f t="shared" si="27"/>
        <v>NA</v>
      </c>
    </row>
    <row r="846" spans="3:32" x14ac:dyDescent="0.3">
      <c r="C846">
        <v>845</v>
      </c>
      <c r="D846" s="4" t="str">
        <f t="shared" si="26"/>
        <v>21- Aile-froide</v>
      </c>
      <c r="E846" t="str">
        <f>VLOOKUP($D846,metadata!$B$2:$S$451,2,FALSE)</f>
        <v>KOVEOS, DS; KROON, A; VEERMAN, A</v>
      </c>
      <c r="F846" t="str">
        <f>VLOOKUP($D846,metadata!$B$2:$S$451,3,FALSE)</f>
        <v>THE SAME PHOTOPERIODIC CLOCK MAY CONTROL INDUCTION AND MAINTENANCE OF DIAPAUSE IN THE SPIDER-MITE TETRANCHUS-URTICAE</v>
      </c>
      <c r="G846" t="str">
        <f>VLOOKUP($D846,metadata!$B$2:$S$451,4,FALSE)</f>
        <v>10.1177/074873049300800401</v>
      </c>
      <c r="H846" t="str">
        <f>VLOOKUP($D846,metadata!$B$2:$S$451,5,FALSE)</f>
        <v>y</v>
      </c>
      <c r="I846" t="str">
        <f>VLOOKUP($D846,metadata!$B$2:$S$451,6,FALSE)</f>
        <v>a</v>
      </c>
      <c r="J846" t="str">
        <f>VLOOKUP($D846,metadata!$B$2:$S$451,7,FALSE)</f>
        <v>i</v>
      </c>
      <c r="K846">
        <f>VLOOKUP($D846,metadata!$B$2:$S$451,8,FALSE)</f>
        <v>8</v>
      </c>
      <c r="L846">
        <f>VLOOKUP($D846,metadata!$B$2:$S$451,9,FALSE)</f>
        <v>8</v>
      </c>
      <c r="M846" t="str">
        <f>VLOOKUP($D846,metadata!$B$2:$S$451,10,FALSE)</f>
        <v/>
      </c>
      <c r="N846" t="str">
        <f>VLOOKUP($D846,metadata!$B$2:$S$451,11,FALSE)</f>
        <v>Tetranychus urticae</v>
      </c>
      <c r="O846" t="str">
        <f>VLOOKUP($D846,metadata!$B$2:$S$451,12,FALSE)</f>
        <v>Tetranychidae</v>
      </c>
      <c r="P846" t="str">
        <f>VLOOKUP($D846,metadata!$B$2:$S$451,13,FALSE)</f>
        <v xml:space="preserve"> Aile-froide</v>
      </c>
      <c r="Q846">
        <f>VLOOKUP($D846,metadata!$B$2:$S$451,14,FALSE)</f>
        <v>44.884999999999998</v>
      </c>
      <c r="R846">
        <f>VLOOKUP($D846,metadata!$B$2:$S$451,15,FALSE)</f>
        <v>6.3561110000000003</v>
      </c>
      <c r="S846">
        <f>VLOOKUP($D846,metadata!$B$2:$S$451,16,FALSE)</f>
        <v>0.05</v>
      </c>
      <c r="T846">
        <f>VLOOKUP($D846,metadata!$B$2:$S$451,17,FALSE)</f>
        <v>1515</v>
      </c>
      <c r="U846" t="str">
        <f>VLOOKUP($D846,metadata!$B$2:$S$451,18,FALSE)</f>
        <v/>
      </c>
      <c r="V846">
        <f>VLOOKUP($D846,metadata!$B$2:$Z$451,19,FALSE)</f>
        <v>250</v>
      </c>
      <c r="W846" t="str">
        <f>VLOOKUP($D846,metadata!$B$2:$Z$451,20,FALSE)</f>
        <v>global average</v>
      </c>
      <c r="X846" t="str">
        <f>VLOOKUP($D846,metadata!$B$2:$Z$451,21,FALSE)</f>
        <v/>
      </c>
      <c r="Y846">
        <f>VLOOKUP($D846,metadata!$B$2:$Z$451,22,FALSE)</f>
        <v>21</v>
      </c>
      <c r="Z846" t="str">
        <f>VLOOKUP($D846,metadata!$B$2:$Z$451,23,FALSE)</f>
        <v/>
      </c>
      <c r="AA846" t="str">
        <f>VLOOKUP($D846,metadata!$B$2:$Z$451,24,FALSE)</f>
        <v/>
      </c>
      <c r="AB846" t="str">
        <f>VLOOKUP($D846,metadata!$B$2:$Z$451,25,FALSE)</f>
        <v/>
      </c>
      <c r="AC846">
        <v>16.018018018018001</v>
      </c>
      <c r="AD846">
        <v>4.9302727384919596</v>
      </c>
      <c r="AF846" t="str">
        <f t="shared" si="27"/>
        <v>NA</v>
      </c>
    </row>
    <row r="847" spans="3:32" x14ac:dyDescent="0.3">
      <c r="C847">
        <v>846</v>
      </c>
      <c r="D847" s="4" t="str">
        <f t="shared" si="26"/>
        <v>21- Aile-froide</v>
      </c>
      <c r="E847" t="str">
        <f>VLOOKUP($D847,metadata!$B$2:$S$451,2,FALSE)</f>
        <v>KOVEOS, DS; KROON, A; VEERMAN, A</v>
      </c>
      <c r="F847" t="str">
        <f>VLOOKUP($D847,metadata!$B$2:$S$451,3,FALSE)</f>
        <v>THE SAME PHOTOPERIODIC CLOCK MAY CONTROL INDUCTION AND MAINTENANCE OF DIAPAUSE IN THE SPIDER-MITE TETRANCHUS-URTICAE</v>
      </c>
      <c r="G847" t="str">
        <f>VLOOKUP($D847,metadata!$B$2:$S$451,4,FALSE)</f>
        <v>10.1177/074873049300800401</v>
      </c>
      <c r="H847" t="str">
        <f>VLOOKUP($D847,metadata!$B$2:$S$451,5,FALSE)</f>
        <v>y</v>
      </c>
      <c r="I847" t="str">
        <f>VLOOKUP($D847,metadata!$B$2:$S$451,6,FALSE)</f>
        <v>a</v>
      </c>
      <c r="J847" t="str">
        <f>VLOOKUP($D847,metadata!$B$2:$S$451,7,FALSE)</f>
        <v>i</v>
      </c>
      <c r="K847">
        <f>VLOOKUP($D847,metadata!$B$2:$S$451,8,FALSE)</f>
        <v>8</v>
      </c>
      <c r="L847">
        <f>VLOOKUP($D847,metadata!$B$2:$S$451,9,FALSE)</f>
        <v>8</v>
      </c>
      <c r="M847" t="str">
        <f>VLOOKUP($D847,metadata!$B$2:$S$451,10,FALSE)</f>
        <v/>
      </c>
      <c r="N847" t="str">
        <f>VLOOKUP($D847,metadata!$B$2:$S$451,11,FALSE)</f>
        <v>Tetranychus urticae</v>
      </c>
      <c r="O847" t="str">
        <f>VLOOKUP($D847,metadata!$B$2:$S$451,12,FALSE)</f>
        <v>Tetranychidae</v>
      </c>
      <c r="P847" t="str">
        <f>VLOOKUP($D847,metadata!$B$2:$S$451,13,FALSE)</f>
        <v xml:space="preserve"> Aile-froide</v>
      </c>
      <c r="Q847">
        <f>VLOOKUP($D847,metadata!$B$2:$S$451,14,FALSE)</f>
        <v>44.884999999999998</v>
      </c>
      <c r="R847">
        <f>VLOOKUP($D847,metadata!$B$2:$S$451,15,FALSE)</f>
        <v>6.3561110000000003</v>
      </c>
      <c r="S847">
        <f>VLOOKUP($D847,metadata!$B$2:$S$451,16,FALSE)</f>
        <v>0.05</v>
      </c>
      <c r="T847">
        <f>VLOOKUP($D847,metadata!$B$2:$S$451,17,FALSE)</f>
        <v>1515</v>
      </c>
      <c r="U847" t="str">
        <f>VLOOKUP($D847,metadata!$B$2:$S$451,18,FALSE)</f>
        <v/>
      </c>
      <c r="V847">
        <f>VLOOKUP($D847,metadata!$B$2:$Z$451,19,FALSE)</f>
        <v>250</v>
      </c>
      <c r="W847" t="str">
        <f>VLOOKUP($D847,metadata!$B$2:$Z$451,20,FALSE)</f>
        <v>global average</v>
      </c>
      <c r="X847" t="str">
        <f>VLOOKUP($D847,metadata!$B$2:$Z$451,21,FALSE)</f>
        <v/>
      </c>
      <c r="Y847">
        <f>VLOOKUP($D847,metadata!$B$2:$Z$451,22,FALSE)</f>
        <v>21</v>
      </c>
      <c r="Z847" t="str">
        <f>VLOOKUP($D847,metadata!$B$2:$Z$451,23,FALSE)</f>
        <v/>
      </c>
      <c r="AA847" t="str">
        <f>VLOOKUP($D847,metadata!$B$2:$Z$451,24,FALSE)</f>
        <v/>
      </c>
      <c r="AB847" t="str">
        <f>VLOOKUP($D847,metadata!$B$2:$Z$451,25,FALSE)</f>
        <v/>
      </c>
      <c r="AC847">
        <v>17.009009009008999</v>
      </c>
      <c r="AD847">
        <v>4.8623966432185703</v>
      </c>
      <c r="AF847" t="str">
        <f t="shared" si="27"/>
        <v>NA</v>
      </c>
    </row>
    <row r="848" spans="3:32" x14ac:dyDescent="0.3">
      <c r="C848">
        <v>847</v>
      </c>
      <c r="D848" s="4" t="str">
        <f t="shared" si="26"/>
        <v>21-Voorne</v>
      </c>
      <c r="E848" t="str">
        <f>VLOOKUP($D848,metadata!$B$2:$S$451,2,FALSE)</f>
        <v>KOVEOS, DS; KROON, A; VEERMAN, A</v>
      </c>
      <c r="F848" t="str">
        <f>VLOOKUP($D848,metadata!$B$2:$S$451,3,FALSE)</f>
        <v>THE SAME PHOTOPERIODIC CLOCK MAY CONTROL INDUCTION AND MAINTENANCE OF DIAPAUSE IN THE SPIDER-MITE TETRANCHUS-URTICAE</v>
      </c>
      <c r="G848" t="str">
        <f>VLOOKUP($D848,metadata!$B$2:$S$451,4,FALSE)</f>
        <v>10.1177/074873049300800401</v>
      </c>
      <c r="H848" t="str">
        <f>VLOOKUP($D848,metadata!$B$2:$S$451,5,FALSE)</f>
        <v>y</v>
      </c>
      <c r="I848" t="str">
        <f>VLOOKUP($D848,metadata!$B$2:$S$451,6,FALSE)</f>
        <v>a</v>
      </c>
      <c r="J848" t="str">
        <f>VLOOKUP($D848,metadata!$B$2:$S$451,7,FALSE)</f>
        <v>i</v>
      </c>
      <c r="K848">
        <f>VLOOKUP($D848,metadata!$B$2:$S$451,8,FALSE)</f>
        <v>8</v>
      </c>
      <c r="L848">
        <f>VLOOKUP($D848,metadata!$B$2:$S$451,9,FALSE)</f>
        <v>10</v>
      </c>
      <c r="M848" t="str">
        <f>VLOOKUP($D848,metadata!$B$2:$S$451,10,FALSE)</f>
        <v/>
      </c>
      <c r="N848" t="str">
        <f>VLOOKUP($D848,metadata!$B$2:$S$451,11,FALSE)</f>
        <v>Tetranychus urticae</v>
      </c>
      <c r="O848" t="str">
        <f>VLOOKUP($D848,metadata!$B$2:$S$451,12,FALSE)</f>
        <v>Tetranychidae</v>
      </c>
      <c r="P848" t="str">
        <f>VLOOKUP($D848,metadata!$B$2:$S$451,13,FALSE)</f>
        <v>Voorne</v>
      </c>
      <c r="Q848">
        <f>VLOOKUP($D848,metadata!$B$2:$S$451,14,FALSE)</f>
        <v>51.816667000000002</v>
      </c>
      <c r="R848">
        <f>VLOOKUP($D848,metadata!$B$2:$S$451,15,FALSE)</f>
        <v>4.1833330000000002</v>
      </c>
      <c r="S848">
        <f>VLOOKUP($D848,metadata!$B$2:$S$451,16,FALSE)</f>
        <v>0.05</v>
      </c>
      <c r="T848" t="str">
        <f>VLOOKUP($D848,metadata!$B$2:$S$451,17,FALSE)</f>
        <v/>
      </c>
      <c r="U848" t="str">
        <f>VLOOKUP($D848,metadata!$B$2:$S$451,18,FALSE)</f>
        <v/>
      </c>
      <c r="V848">
        <f>VLOOKUP($D848,metadata!$B$2:$Z$451,19,FALSE)</f>
        <v>250</v>
      </c>
      <c r="W848" t="str">
        <f>VLOOKUP($D848,metadata!$B$2:$Z$451,20,FALSE)</f>
        <v>global average</v>
      </c>
      <c r="X848" t="str">
        <f>VLOOKUP($D848,metadata!$B$2:$Z$451,21,FALSE)</f>
        <v/>
      </c>
      <c r="Y848">
        <f>VLOOKUP($D848,metadata!$B$2:$Z$451,22,FALSE)</f>
        <v>21</v>
      </c>
      <c r="Z848" t="str">
        <f>VLOOKUP($D848,metadata!$B$2:$Z$451,23,FALSE)</f>
        <v/>
      </c>
      <c r="AA848" t="str">
        <f>VLOOKUP($D848,metadata!$B$2:$Z$451,24,FALSE)</f>
        <v/>
      </c>
      <c r="AB848" t="str">
        <f>VLOOKUP($D848,metadata!$B$2:$Z$451,25,FALSE)</f>
        <v/>
      </c>
      <c r="AC848">
        <v>12.0620758302416</v>
      </c>
      <c r="AD848">
        <v>99.728531354628402</v>
      </c>
      <c r="AF848" t="str">
        <f t="shared" si="27"/>
        <v>NA</v>
      </c>
    </row>
    <row r="849" spans="3:32" x14ac:dyDescent="0.3">
      <c r="C849">
        <v>848</v>
      </c>
      <c r="D849" s="4" t="str">
        <f t="shared" si="26"/>
        <v>21-Voorne</v>
      </c>
      <c r="E849" t="str">
        <f>VLOOKUP($D849,metadata!$B$2:$S$451,2,FALSE)</f>
        <v>KOVEOS, DS; KROON, A; VEERMAN, A</v>
      </c>
      <c r="F849" t="str">
        <f>VLOOKUP($D849,metadata!$B$2:$S$451,3,FALSE)</f>
        <v>THE SAME PHOTOPERIODIC CLOCK MAY CONTROL INDUCTION AND MAINTENANCE OF DIAPAUSE IN THE SPIDER-MITE TETRANCHUS-URTICAE</v>
      </c>
      <c r="G849" t="str">
        <f>VLOOKUP($D849,metadata!$B$2:$S$451,4,FALSE)</f>
        <v>10.1177/074873049300800401</v>
      </c>
      <c r="H849" t="str">
        <f>VLOOKUP($D849,metadata!$B$2:$S$451,5,FALSE)</f>
        <v>y</v>
      </c>
      <c r="I849" t="str">
        <f>VLOOKUP($D849,metadata!$B$2:$S$451,6,FALSE)</f>
        <v>a</v>
      </c>
      <c r="J849" t="str">
        <f>VLOOKUP($D849,metadata!$B$2:$S$451,7,FALSE)</f>
        <v>i</v>
      </c>
      <c r="K849">
        <f>VLOOKUP($D849,metadata!$B$2:$S$451,8,FALSE)</f>
        <v>8</v>
      </c>
      <c r="L849">
        <f>VLOOKUP($D849,metadata!$B$2:$S$451,9,FALSE)</f>
        <v>10</v>
      </c>
      <c r="M849" t="str">
        <f>VLOOKUP($D849,metadata!$B$2:$S$451,10,FALSE)</f>
        <v/>
      </c>
      <c r="N849" t="str">
        <f>VLOOKUP($D849,metadata!$B$2:$S$451,11,FALSE)</f>
        <v>Tetranychus urticae</v>
      </c>
      <c r="O849" t="str">
        <f>VLOOKUP($D849,metadata!$B$2:$S$451,12,FALSE)</f>
        <v>Tetranychidae</v>
      </c>
      <c r="P849" t="str">
        <f>VLOOKUP($D849,metadata!$B$2:$S$451,13,FALSE)</f>
        <v>Voorne</v>
      </c>
      <c r="Q849">
        <f>VLOOKUP($D849,metadata!$B$2:$S$451,14,FALSE)</f>
        <v>51.816667000000002</v>
      </c>
      <c r="R849">
        <f>VLOOKUP($D849,metadata!$B$2:$S$451,15,FALSE)</f>
        <v>4.1833330000000002</v>
      </c>
      <c r="S849">
        <f>VLOOKUP($D849,metadata!$B$2:$S$451,16,FALSE)</f>
        <v>0.05</v>
      </c>
      <c r="T849" t="str">
        <f>VLOOKUP($D849,metadata!$B$2:$S$451,17,FALSE)</f>
        <v/>
      </c>
      <c r="U849" t="str">
        <f>VLOOKUP($D849,metadata!$B$2:$S$451,18,FALSE)</f>
        <v/>
      </c>
      <c r="V849">
        <f>VLOOKUP($D849,metadata!$B$2:$Z$451,19,FALSE)</f>
        <v>250</v>
      </c>
      <c r="W849" t="str">
        <f>VLOOKUP($D849,metadata!$B$2:$Z$451,20,FALSE)</f>
        <v>global average</v>
      </c>
      <c r="X849" t="str">
        <f>VLOOKUP($D849,metadata!$B$2:$Z$451,21,FALSE)</f>
        <v/>
      </c>
      <c r="Y849">
        <f>VLOOKUP($D849,metadata!$B$2:$Z$451,22,FALSE)</f>
        <v>21</v>
      </c>
      <c r="Z849" t="str">
        <f>VLOOKUP($D849,metadata!$B$2:$Z$451,23,FALSE)</f>
        <v/>
      </c>
      <c r="AA849" t="str">
        <f>VLOOKUP($D849,metadata!$B$2:$Z$451,24,FALSE)</f>
        <v/>
      </c>
      <c r="AB849" t="str">
        <f>VLOOKUP($D849,metadata!$B$2:$Z$451,25,FALSE)</f>
        <v/>
      </c>
      <c r="AC849">
        <v>13.088830573402101</v>
      </c>
      <c r="AD849">
        <v>99.659156034144601</v>
      </c>
      <c r="AF849" t="str">
        <f t="shared" si="27"/>
        <v>NA</v>
      </c>
    </row>
    <row r="850" spans="3:32" x14ac:dyDescent="0.3">
      <c r="C850">
        <v>849</v>
      </c>
      <c r="D850" s="4" t="str">
        <f t="shared" si="26"/>
        <v>21-Voorne</v>
      </c>
      <c r="E850" t="str">
        <f>VLOOKUP($D850,metadata!$B$2:$S$451,2,FALSE)</f>
        <v>KOVEOS, DS; KROON, A; VEERMAN, A</v>
      </c>
      <c r="F850" t="str">
        <f>VLOOKUP($D850,metadata!$B$2:$S$451,3,FALSE)</f>
        <v>THE SAME PHOTOPERIODIC CLOCK MAY CONTROL INDUCTION AND MAINTENANCE OF DIAPAUSE IN THE SPIDER-MITE TETRANCHUS-URTICAE</v>
      </c>
      <c r="G850" t="str">
        <f>VLOOKUP($D850,metadata!$B$2:$S$451,4,FALSE)</f>
        <v>10.1177/074873049300800401</v>
      </c>
      <c r="H850" t="str">
        <f>VLOOKUP($D850,metadata!$B$2:$S$451,5,FALSE)</f>
        <v>y</v>
      </c>
      <c r="I850" t="str">
        <f>VLOOKUP($D850,metadata!$B$2:$S$451,6,FALSE)</f>
        <v>a</v>
      </c>
      <c r="J850" t="str">
        <f>VLOOKUP($D850,metadata!$B$2:$S$451,7,FALSE)</f>
        <v>i</v>
      </c>
      <c r="K850">
        <f>VLOOKUP($D850,metadata!$B$2:$S$451,8,FALSE)</f>
        <v>8</v>
      </c>
      <c r="L850">
        <f>VLOOKUP($D850,metadata!$B$2:$S$451,9,FALSE)</f>
        <v>10</v>
      </c>
      <c r="M850" t="str">
        <f>VLOOKUP($D850,metadata!$B$2:$S$451,10,FALSE)</f>
        <v/>
      </c>
      <c r="N850" t="str">
        <f>VLOOKUP($D850,metadata!$B$2:$S$451,11,FALSE)</f>
        <v>Tetranychus urticae</v>
      </c>
      <c r="O850" t="str">
        <f>VLOOKUP($D850,metadata!$B$2:$S$451,12,FALSE)</f>
        <v>Tetranychidae</v>
      </c>
      <c r="P850" t="str">
        <f>VLOOKUP($D850,metadata!$B$2:$S$451,13,FALSE)</f>
        <v>Voorne</v>
      </c>
      <c r="Q850">
        <f>VLOOKUP($D850,metadata!$B$2:$S$451,14,FALSE)</f>
        <v>51.816667000000002</v>
      </c>
      <c r="R850">
        <f>VLOOKUP($D850,metadata!$B$2:$S$451,15,FALSE)</f>
        <v>4.1833330000000002</v>
      </c>
      <c r="S850">
        <f>VLOOKUP($D850,metadata!$B$2:$S$451,16,FALSE)</f>
        <v>0.05</v>
      </c>
      <c r="T850" t="str">
        <f>VLOOKUP($D850,metadata!$B$2:$S$451,17,FALSE)</f>
        <v/>
      </c>
      <c r="U850" t="str">
        <f>VLOOKUP($D850,metadata!$B$2:$S$451,18,FALSE)</f>
        <v/>
      </c>
      <c r="V850">
        <f>VLOOKUP($D850,metadata!$B$2:$Z$451,19,FALSE)</f>
        <v>250</v>
      </c>
      <c r="W850" t="str">
        <f>VLOOKUP($D850,metadata!$B$2:$Z$451,20,FALSE)</f>
        <v>global average</v>
      </c>
      <c r="X850" t="str">
        <f>VLOOKUP($D850,metadata!$B$2:$Z$451,21,FALSE)</f>
        <v/>
      </c>
      <c r="Y850">
        <f>VLOOKUP($D850,metadata!$B$2:$Z$451,22,FALSE)</f>
        <v>21</v>
      </c>
      <c r="Z850" t="str">
        <f>VLOOKUP($D850,metadata!$B$2:$Z$451,23,FALSE)</f>
        <v/>
      </c>
      <c r="AA850" t="str">
        <f>VLOOKUP($D850,metadata!$B$2:$Z$451,24,FALSE)</f>
        <v/>
      </c>
      <c r="AB850" t="str">
        <f>VLOOKUP($D850,metadata!$B$2:$Z$451,25,FALSE)</f>
        <v/>
      </c>
      <c r="AC850">
        <v>13.5786806623834</v>
      </c>
      <c r="AD850">
        <v>96.923355352456696</v>
      </c>
      <c r="AF850" t="str">
        <f t="shared" si="27"/>
        <v>NA</v>
      </c>
    </row>
    <row r="851" spans="3:32" x14ac:dyDescent="0.3">
      <c r="C851">
        <v>850</v>
      </c>
      <c r="D851" s="4" t="str">
        <f t="shared" ref="D851:D912" si="28">VLOOKUP(C851,$A$1:$B$451,2)</f>
        <v>21-Voorne</v>
      </c>
      <c r="E851" t="str">
        <f>VLOOKUP($D851,metadata!$B$2:$S$451,2,FALSE)</f>
        <v>KOVEOS, DS; KROON, A; VEERMAN, A</v>
      </c>
      <c r="F851" t="str">
        <f>VLOOKUP($D851,metadata!$B$2:$S$451,3,FALSE)</f>
        <v>THE SAME PHOTOPERIODIC CLOCK MAY CONTROL INDUCTION AND MAINTENANCE OF DIAPAUSE IN THE SPIDER-MITE TETRANCHUS-URTICAE</v>
      </c>
      <c r="G851" t="str">
        <f>VLOOKUP($D851,metadata!$B$2:$S$451,4,FALSE)</f>
        <v>10.1177/074873049300800401</v>
      </c>
      <c r="H851" t="str">
        <f>VLOOKUP($D851,metadata!$B$2:$S$451,5,FALSE)</f>
        <v>y</v>
      </c>
      <c r="I851" t="str">
        <f>VLOOKUP($D851,metadata!$B$2:$S$451,6,FALSE)</f>
        <v>a</v>
      </c>
      <c r="J851" t="str">
        <f>VLOOKUP($D851,metadata!$B$2:$S$451,7,FALSE)</f>
        <v>i</v>
      </c>
      <c r="K851">
        <f>VLOOKUP($D851,metadata!$B$2:$S$451,8,FALSE)</f>
        <v>8</v>
      </c>
      <c r="L851">
        <f>VLOOKUP($D851,metadata!$B$2:$S$451,9,FALSE)</f>
        <v>10</v>
      </c>
      <c r="M851" t="str">
        <f>VLOOKUP($D851,metadata!$B$2:$S$451,10,FALSE)</f>
        <v/>
      </c>
      <c r="N851" t="str">
        <f>VLOOKUP($D851,metadata!$B$2:$S$451,11,FALSE)</f>
        <v>Tetranychus urticae</v>
      </c>
      <c r="O851" t="str">
        <f>VLOOKUP($D851,metadata!$B$2:$S$451,12,FALSE)</f>
        <v>Tetranychidae</v>
      </c>
      <c r="P851" t="str">
        <f>VLOOKUP($D851,metadata!$B$2:$S$451,13,FALSE)</f>
        <v>Voorne</v>
      </c>
      <c r="Q851">
        <f>VLOOKUP($D851,metadata!$B$2:$S$451,14,FALSE)</f>
        <v>51.816667000000002</v>
      </c>
      <c r="R851">
        <f>VLOOKUP($D851,metadata!$B$2:$S$451,15,FALSE)</f>
        <v>4.1833330000000002</v>
      </c>
      <c r="S851">
        <f>VLOOKUP($D851,metadata!$B$2:$S$451,16,FALSE)</f>
        <v>0.05</v>
      </c>
      <c r="T851" t="str">
        <f>VLOOKUP($D851,metadata!$B$2:$S$451,17,FALSE)</f>
        <v/>
      </c>
      <c r="U851" t="str">
        <f>VLOOKUP($D851,metadata!$B$2:$S$451,18,FALSE)</f>
        <v/>
      </c>
      <c r="V851">
        <f>VLOOKUP($D851,metadata!$B$2:$Z$451,19,FALSE)</f>
        <v>250</v>
      </c>
      <c r="W851" t="str">
        <f>VLOOKUP($D851,metadata!$B$2:$Z$451,20,FALSE)</f>
        <v>global average</v>
      </c>
      <c r="X851" t="str">
        <f>VLOOKUP($D851,metadata!$B$2:$Z$451,21,FALSE)</f>
        <v/>
      </c>
      <c r="Y851">
        <f>VLOOKUP($D851,metadata!$B$2:$Z$451,22,FALSE)</f>
        <v>21</v>
      </c>
      <c r="Z851" t="str">
        <f>VLOOKUP($D851,metadata!$B$2:$Z$451,23,FALSE)</f>
        <v/>
      </c>
      <c r="AA851" t="str">
        <f>VLOOKUP($D851,metadata!$B$2:$Z$451,24,FALSE)</f>
        <v/>
      </c>
      <c r="AB851" t="str">
        <f>VLOOKUP($D851,metadata!$B$2:$Z$451,25,FALSE)</f>
        <v/>
      </c>
      <c r="AC851">
        <v>13.844116671191101</v>
      </c>
      <c r="AD851">
        <v>91.5000150815913</v>
      </c>
      <c r="AF851" t="str">
        <f t="shared" si="27"/>
        <v>NA</v>
      </c>
    </row>
    <row r="852" spans="3:32" x14ac:dyDescent="0.3">
      <c r="C852">
        <v>851</v>
      </c>
      <c r="D852" s="4" t="str">
        <f t="shared" si="28"/>
        <v>21-Voorne</v>
      </c>
      <c r="E852" t="str">
        <f>VLOOKUP($D852,metadata!$B$2:$S$451,2,FALSE)</f>
        <v>KOVEOS, DS; KROON, A; VEERMAN, A</v>
      </c>
      <c r="F852" t="str">
        <f>VLOOKUP($D852,metadata!$B$2:$S$451,3,FALSE)</f>
        <v>THE SAME PHOTOPERIODIC CLOCK MAY CONTROL INDUCTION AND MAINTENANCE OF DIAPAUSE IN THE SPIDER-MITE TETRANCHUS-URTICAE</v>
      </c>
      <c r="G852" t="str">
        <f>VLOOKUP($D852,metadata!$B$2:$S$451,4,FALSE)</f>
        <v>10.1177/074873049300800401</v>
      </c>
      <c r="H852" t="str">
        <f>VLOOKUP($D852,metadata!$B$2:$S$451,5,FALSE)</f>
        <v>y</v>
      </c>
      <c r="I852" t="str">
        <f>VLOOKUP($D852,metadata!$B$2:$S$451,6,FALSE)</f>
        <v>a</v>
      </c>
      <c r="J852" t="str">
        <f>VLOOKUP($D852,metadata!$B$2:$S$451,7,FALSE)</f>
        <v>i</v>
      </c>
      <c r="K852">
        <f>VLOOKUP($D852,metadata!$B$2:$S$451,8,FALSE)</f>
        <v>8</v>
      </c>
      <c r="L852">
        <f>VLOOKUP($D852,metadata!$B$2:$S$451,9,FALSE)</f>
        <v>10</v>
      </c>
      <c r="M852" t="str">
        <f>VLOOKUP($D852,metadata!$B$2:$S$451,10,FALSE)</f>
        <v/>
      </c>
      <c r="N852" t="str">
        <f>VLOOKUP($D852,metadata!$B$2:$S$451,11,FALSE)</f>
        <v>Tetranychus urticae</v>
      </c>
      <c r="O852" t="str">
        <f>VLOOKUP($D852,metadata!$B$2:$S$451,12,FALSE)</f>
        <v>Tetranychidae</v>
      </c>
      <c r="P852" t="str">
        <f>VLOOKUP($D852,metadata!$B$2:$S$451,13,FALSE)</f>
        <v>Voorne</v>
      </c>
      <c r="Q852">
        <f>VLOOKUP($D852,metadata!$B$2:$S$451,14,FALSE)</f>
        <v>51.816667000000002</v>
      </c>
      <c r="R852">
        <f>VLOOKUP($D852,metadata!$B$2:$S$451,15,FALSE)</f>
        <v>4.1833330000000002</v>
      </c>
      <c r="S852">
        <f>VLOOKUP($D852,metadata!$B$2:$S$451,16,FALSE)</f>
        <v>0.05</v>
      </c>
      <c r="T852" t="str">
        <f>VLOOKUP($D852,metadata!$B$2:$S$451,17,FALSE)</f>
        <v/>
      </c>
      <c r="U852" t="str">
        <f>VLOOKUP($D852,metadata!$B$2:$S$451,18,FALSE)</f>
        <v/>
      </c>
      <c r="V852">
        <f>VLOOKUP($D852,metadata!$B$2:$Z$451,19,FALSE)</f>
        <v>250</v>
      </c>
      <c r="W852" t="str">
        <f>VLOOKUP($D852,metadata!$B$2:$Z$451,20,FALSE)</f>
        <v>global average</v>
      </c>
      <c r="X852" t="str">
        <f>VLOOKUP($D852,metadata!$B$2:$Z$451,21,FALSE)</f>
        <v/>
      </c>
      <c r="Y852">
        <f>VLOOKUP($D852,metadata!$B$2:$Z$451,22,FALSE)</f>
        <v>21</v>
      </c>
      <c r="Z852" t="str">
        <f>VLOOKUP($D852,metadata!$B$2:$Z$451,23,FALSE)</f>
        <v/>
      </c>
      <c r="AA852" t="str">
        <f>VLOOKUP($D852,metadata!$B$2:$Z$451,24,FALSE)</f>
        <v/>
      </c>
      <c r="AB852" t="str">
        <f>VLOOKUP($D852,metadata!$B$2:$Z$451,25,FALSE)</f>
        <v/>
      </c>
      <c r="AC852">
        <v>14.049829578017</v>
      </c>
      <c r="AD852">
        <v>52.2969263716707</v>
      </c>
      <c r="AF852" t="str">
        <f t="shared" si="27"/>
        <v>NA</v>
      </c>
    </row>
    <row r="853" spans="3:32" x14ac:dyDescent="0.3">
      <c r="C853">
        <v>852</v>
      </c>
      <c r="D853" s="4" t="str">
        <f t="shared" si="28"/>
        <v>21-Voorne</v>
      </c>
      <c r="E853" t="str">
        <f>VLOOKUP($D853,metadata!$B$2:$S$451,2,FALSE)</f>
        <v>KOVEOS, DS; KROON, A; VEERMAN, A</v>
      </c>
      <c r="F853" t="str">
        <f>VLOOKUP($D853,metadata!$B$2:$S$451,3,FALSE)</f>
        <v>THE SAME PHOTOPERIODIC CLOCK MAY CONTROL INDUCTION AND MAINTENANCE OF DIAPAUSE IN THE SPIDER-MITE TETRANCHUS-URTICAE</v>
      </c>
      <c r="G853" t="str">
        <f>VLOOKUP($D853,metadata!$B$2:$S$451,4,FALSE)</f>
        <v>10.1177/074873049300800401</v>
      </c>
      <c r="H853" t="str">
        <f>VLOOKUP($D853,metadata!$B$2:$S$451,5,FALSE)</f>
        <v>y</v>
      </c>
      <c r="I853" t="str">
        <f>VLOOKUP($D853,metadata!$B$2:$S$451,6,FALSE)</f>
        <v>a</v>
      </c>
      <c r="J853" t="str">
        <f>VLOOKUP($D853,metadata!$B$2:$S$451,7,FALSE)</f>
        <v>i</v>
      </c>
      <c r="K853">
        <f>VLOOKUP($D853,metadata!$B$2:$S$451,8,FALSE)</f>
        <v>8</v>
      </c>
      <c r="L853">
        <f>VLOOKUP($D853,metadata!$B$2:$S$451,9,FALSE)</f>
        <v>10</v>
      </c>
      <c r="M853" t="str">
        <f>VLOOKUP($D853,metadata!$B$2:$S$451,10,FALSE)</f>
        <v/>
      </c>
      <c r="N853" t="str">
        <f>VLOOKUP($D853,metadata!$B$2:$S$451,11,FALSE)</f>
        <v>Tetranychus urticae</v>
      </c>
      <c r="O853" t="str">
        <f>VLOOKUP($D853,metadata!$B$2:$S$451,12,FALSE)</f>
        <v>Tetranychidae</v>
      </c>
      <c r="P853" t="str">
        <f>VLOOKUP($D853,metadata!$B$2:$S$451,13,FALSE)</f>
        <v>Voorne</v>
      </c>
      <c r="Q853">
        <f>VLOOKUP($D853,metadata!$B$2:$S$451,14,FALSE)</f>
        <v>51.816667000000002</v>
      </c>
      <c r="R853">
        <f>VLOOKUP($D853,metadata!$B$2:$S$451,15,FALSE)</f>
        <v>4.1833330000000002</v>
      </c>
      <c r="S853">
        <f>VLOOKUP($D853,metadata!$B$2:$S$451,16,FALSE)</f>
        <v>0.05</v>
      </c>
      <c r="T853" t="str">
        <f>VLOOKUP($D853,metadata!$B$2:$S$451,17,FALSE)</f>
        <v/>
      </c>
      <c r="U853" t="str">
        <f>VLOOKUP($D853,metadata!$B$2:$S$451,18,FALSE)</f>
        <v/>
      </c>
      <c r="V853">
        <f>VLOOKUP($D853,metadata!$B$2:$Z$451,19,FALSE)</f>
        <v>250</v>
      </c>
      <c r="W853" t="str">
        <f>VLOOKUP($D853,metadata!$B$2:$Z$451,20,FALSE)</f>
        <v>global average</v>
      </c>
      <c r="X853" t="str">
        <f>VLOOKUP($D853,metadata!$B$2:$Z$451,21,FALSE)</f>
        <v/>
      </c>
      <c r="Y853">
        <f>VLOOKUP($D853,metadata!$B$2:$Z$451,22,FALSE)</f>
        <v>21</v>
      </c>
      <c r="Z853" t="str">
        <f>VLOOKUP($D853,metadata!$B$2:$Z$451,23,FALSE)</f>
        <v/>
      </c>
      <c r="AA853" t="str">
        <f>VLOOKUP($D853,metadata!$B$2:$Z$451,24,FALSE)</f>
        <v/>
      </c>
      <c r="AB853" t="str">
        <f>VLOOKUP($D853,metadata!$B$2:$Z$451,25,FALSE)</f>
        <v/>
      </c>
      <c r="AC853">
        <v>14.255542484843</v>
      </c>
      <c r="AD853">
        <v>13.093837661749999</v>
      </c>
      <c r="AF853" t="str">
        <f t="shared" si="27"/>
        <v>NA</v>
      </c>
    </row>
    <row r="854" spans="3:32" x14ac:dyDescent="0.3">
      <c r="C854">
        <v>853</v>
      </c>
      <c r="D854" s="4" t="str">
        <f t="shared" si="28"/>
        <v>21-Voorne</v>
      </c>
      <c r="E854" t="str">
        <f>VLOOKUP($D854,metadata!$B$2:$S$451,2,FALSE)</f>
        <v>KOVEOS, DS; KROON, A; VEERMAN, A</v>
      </c>
      <c r="F854" t="str">
        <f>VLOOKUP($D854,metadata!$B$2:$S$451,3,FALSE)</f>
        <v>THE SAME PHOTOPERIODIC CLOCK MAY CONTROL INDUCTION AND MAINTENANCE OF DIAPAUSE IN THE SPIDER-MITE TETRANCHUS-URTICAE</v>
      </c>
      <c r="G854" t="str">
        <f>VLOOKUP($D854,metadata!$B$2:$S$451,4,FALSE)</f>
        <v>10.1177/074873049300800401</v>
      </c>
      <c r="H854" t="str">
        <f>VLOOKUP($D854,metadata!$B$2:$S$451,5,FALSE)</f>
        <v>y</v>
      </c>
      <c r="I854" t="str">
        <f>VLOOKUP($D854,metadata!$B$2:$S$451,6,FALSE)</f>
        <v>a</v>
      </c>
      <c r="J854" t="str">
        <f>VLOOKUP($D854,metadata!$B$2:$S$451,7,FALSE)</f>
        <v>i</v>
      </c>
      <c r="K854">
        <f>VLOOKUP($D854,metadata!$B$2:$S$451,8,FALSE)</f>
        <v>8</v>
      </c>
      <c r="L854">
        <f>VLOOKUP($D854,metadata!$B$2:$S$451,9,FALSE)</f>
        <v>10</v>
      </c>
      <c r="M854" t="str">
        <f>VLOOKUP($D854,metadata!$B$2:$S$451,10,FALSE)</f>
        <v/>
      </c>
      <c r="N854" t="str">
        <f>VLOOKUP($D854,metadata!$B$2:$S$451,11,FALSE)</f>
        <v>Tetranychus urticae</v>
      </c>
      <c r="O854" t="str">
        <f>VLOOKUP($D854,metadata!$B$2:$S$451,12,FALSE)</f>
        <v>Tetranychidae</v>
      </c>
      <c r="P854" t="str">
        <f>VLOOKUP($D854,metadata!$B$2:$S$451,13,FALSE)</f>
        <v>Voorne</v>
      </c>
      <c r="Q854">
        <f>VLOOKUP($D854,metadata!$B$2:$S$451,14,FALSE)</f>
        <v>51.816667000000002</v>
      </c>
      <c r="R854">
        <f>VLOOKUP($D854,metadata!$B$2:$S$451,15,FALSE)</f>
        <v>4.1833330000000002</v>
      </c>
      <c r="S854">
        <f>VLOOKUP($D854,metadata!$B$2:$S$451,16,FALSE)</f>
        <v>0.05</v>
      </c>
      <c r="T854" t="str">
        <f>VLOOKUP($D854,metadata!$B$2:$S$451,17,FALSE)</f>
        <v/>
      </c>
      <c r="U854" t="str">
        <f>VLOOKUP($D854,metadata!$B$2:$S$451,18,FALSE)</f>
        <v/>
      </c>
      <c r="V854">
        <f>VLOOKUP($D854,metadata!$B$2:$Z$451,19,FALSE)</f>
        <v>250</v>
      </c>
      <c r="W854" t="str">
        <f>VLOOKUP($D854,metadata!$B$2:$Z$451,20,FALSE)</f>
        <v>global average</v>
      </c>
      <c r="X854" t="str">
        <f>VLOOKUP($D854,metadata!$B$2:$Z$451,21,FALSE)</f>
        <v/>
      </c>
      <c r="Y854">
        <f>VLOOKUP($D854,metadata!$B$2:$Z$451,22,FALSE)</f>
        <v>21</v>
      </c>
      <c r="Z854" t="str">
        <f>VLOOKUP($D854,metadata!$B$2:$Z$451,23,FALSE)</f>
        <v/>
      </c>
      <c r="AA854" t="str">
        <f>VLOOKUP($D854,metadata!$B$2:$Z$451,24,FALSE)</f>
        <v/>
      </c>
      <c r="AB854" t="str">
        <f>VLOOKUP($D854,metadata!$B$2:$Z$451,25,FALSE)</f>
        <v/>
      </c>
      <c r="AC854">
        <v>15.0554700932042</v>
      </c>
      <c r="AD854">
        <v>4.9316803909148303</v>
      </c>
      <c r="AF854" t="str">
        <f t="shared" si="27"/>
        <v>NA</v>
      </c>
    </row>
    <row r="855" spans="3:32" x14ac:dyDescent="0.3">
      <c r="C855">
        <v>854</v>
      </c>
      <c r="D855" s="4" t="str">
        <f t="shared" si="28"/>
        <v>21-Voorne</v>
      </c>
      <c r="E855" t="str">
        <f>VLOOKUP($D855,metadata!$B$2:$S$451,2,FALSE)</f>
        <v>KOVEOS, DS; KROON, A; VEERMAN, A</v>
      </c>
      <c r="F855" t="str">
        <f>VLOOKUP($D855,metadata!$B$2:$S$451,3,FALSE)</f>
        <v>THE SAME PHOTOPERIODIC CLOCK MAY CONTROL INDUCTION AND MAINTENANCE OF DIAPAUSE IN THE SPIDER-MITE TETRANCHUS-URTICAE</v>
      </c>
      <c r="G855" t="str">
        <f>VLOOKUP($D855,metadata!$B$2:$S$451,4,FALSE)</f>
        <v>10.1177/074873049300800401</v>
      </c>
      <c r="H855" t="str">
        <f>VLOOKUP($D855,metadata!$B$2:$S$451,5,FALSE)</f>
        <v>y</v>
      </c>
      <c r="I855" t="str">
        <f>VLOOKUP($D855,metadata!$B$2:$S$451,6,FALSE)</f>
        <v>a</v>
      </c>
      <c r="J855" t="str">
        <f>VLOOKUP($D855,metadata!$B$2:$S$451,7,FALSE)</f>
        <v>i</v>
      </c>
      <c r="K855">
        <f>VLOOKUP($D855,metadata!$B$2:$S$451,8,FALSE)</f>
        <v>8</v>
      </c>
      <c r="L855">
        <f>VLOOKUP($D855,metadata!$B$2:$S$451,9,FALSE)</f>
        <v>10</v>
      </c>
      <c r="M855" t="str">
        <f>VLOOKUP($D855,metadata!$B$2:$S$451,10,FALSE)</f>
        <v/>
      </c>
      <c r="N855" t="str">
        <f>VLOOKUP($D855,metadata!$B$2:$S$451,11,FALSE)</f>
        <v>Tetranychus urticae</v>
      </c>
      <c r="O855" t="str">
        <f>VLOOKUP($D855,metadata!$B$2:$S$451,12,FALSE)</f>
        <v>Tetranychidae</v>
      </c>
      <c r="P855" t="str">
        <f>VLOOKUP($D855,metadata!$B$2:$S$451,13,FALSE)</f>
        <v>Voorne</v>
      </c>
      <c r="Q855">
        <f>VLOOKUP($D855,metadata!$B$2:$S$451,14,FALSE)</f>
        <v>51.816667000000002</v>
      </c>
      <c r="R855">
        <f>VLOOKUP($D855,metadata!$B$2:$S$451,15,FALSE)</f>
        <v>4.1833330000000002</v>
      </c>
      <c r="S855">
        <f>VLOOKUP($D855,metadata!$B$2:$S$451,16,FALSE)</f>
        <v>0.05</v>
      </c>
      <c r="T855" t="str">
        <f>VLOOKUP($D855,metadata!$B$2:$S$451,17,FALSE)</f>
        <v/>
      </c>
      <c r="U855" t="str">
        <f>VLOOKUP($D855,metadata!$B$2:$S$451,18,FALSE)</f>
        <v/>
      </c>
      <c r="V855">
        <f>VLOOKUP($D855,metadata!$B$2:$Z$451,19,FALSE)</f>
        <v>250</v>
      </c>
      <c r="W855" t="str">
        <f>VLOOKUP($D855,metadata!$B$2:$Z$451,20,FALSE)</f>
        <v>global average</v>
      </c>
      <c r="X855" t="str">
        <f>VLOOKUP($D855,metadata!$B$2:$Z$451,21,FALSE)</f>
        <v/>
      </c>
      <c r="Y855">
        <f>VLOOKUP($D855,metadata!$B$2:$Z$451,22,FALSE)</f>
        <v>21</v>
      </c>
      <c r="Z855" t="str">
        <f>VLOOKUP($D855,metadata!$B$2:$Z$451,23,FALSE)</f>
        <v/>
      </c>
      <c r="AA855" t="str">
        <f>VLOOKUP($D855,metadata!$B$2:$Z$451,24,FALSE)</f>
        <v/>
      </c>
      <c r="AB855" t="str">
        <f>VLOOKUP($D855,metadata!$B$2:$Z$451,25,FALSE)</f>
        <v/>
      </c>
      <c r="AC855">
        <v>15.9929418152203</v>
      </c>
      <c r="AD855">
        <v>4.8683377069947902</v>
      </c>
      <c r="AF855" t="str">
        <f t="shared" si="27"/>
        <v>NA</v>
      </c>
    </row>
    <row r="856" spans="3:32" x14ac:dyDescent="0.3">
      <c r="C856">
        <v>855</v>
      </c>
      <c r="D856" s="4" t="str">
        <f t="shared" si="28"/>
        <v>21-Voorne</v>
      </c>
      <c r="E856" t="str">
        <f>VLOOKUP($D856,metadata!$B$2:$S$451,2,FALSE)</f>
        <v>KOVEOS, DS; KROON, A; VEERMAN, A</v>
      </c>
      <c r="F856" t="str">
        <f>VLOOKUP($D856,metadata!$B$2:$S$451,3,FALSE)</f>
        <v>THE SAME PHOTOPERIODIC CLOCK MAY CONTROL INDUCTION AND MAINTENANCE OF DIAPAUSE IN THE SPIDER-MITE TETRANCHUS-URTICAE</v>
      </c>
      <c r="G856" t="str">
        <f>VLOOKUP($D856,metadata!$B$2:$S$451,4,FALSE)</f>
        <v>10.1177/074873049300800401</v>
      </c>
      <c r="H856" t="str">
        <f>VLOOKUP($D856,metadata!$B$2:$S$451,5,FALSE)</f>
        <v>y</v>
      </c>
      <c r="I856" t="str">
        <f>VLOOKUP($D856,metadata!$B$2:$S$451,6,FALSE)</f>
        <v>a</v>
      </c>
      <c r="J856" t="str">
        <f>VLOOKUP($D856,metadata!$B$2:$S$451,7,FALSE)</f>
        <v>i</v>
      </c>
      <c r="K856">
        <f>VLOOKUP($D856,metadata!$B$2:$S$451,8,FALSE)</f>
        <v>8</v>
      </c>
      <c r="L856">
        <f>VLOOKUP($D856,metadata!$B$2:$S$451,9,FALSE)</f>
        <v>10</v>
      </c>
      <c r="M856" t="str">
        <f>VLOOKUP($D856,metadata!$B$2:$S$451,10,FALSE)</f>
        <v/>
      </c>
      <c r="N856" t="str">
        <f>VLOOKUP($D856,metadata!$B$2:$S$451,11,FALSE)</f>
        <v>Tetranychus urticae</v>
      </c>
      <c r="O856" t="str">
        <f>VLOOKUP($D856,metadata!$B$2:$S$451,12,FALSE)</f>
        <v>Tetranychidae</v>
      </c>
      <c r="P856" t="str">
        <f>VLOOKUP($D856,metadata!$B$2:$S$451,13,FALSE)</f>
        <v>Voorne</v>
      </c>
      <c r="Q856">
        <f>VLOOKUP($D856,metadata!$B$2:$S$451,14,FALSE)</f>
        <v>51.816667000000002</v>
      </c>
      <c r="R856">
        <f>VLOOKUP($D856,metadata!$B$2:$S$451,15,FALSE)</f>
        <v>4.1833330000000002</v>
      </c>
      <c r="S856">
        <f>VLOOKUP($D856,metadata!$B$2:$S$451,16,FALSE)</f>
        <v>0.05</v>
      </c>
      <c r="T856" t="str">
        <f>VLOOKUP($D856,metadata!$B$2:$S$451,17,FALSE)</f>
        <v/>
      </c>
      <c r="U856" t="str">
        <f>VLOOKUP($D856,metadata!$B$2:$S$451,18,FALSE)</f>
        <v/>
      </c>
      <c r="V856">
        <f>VLOOKUP($D856,metadata!$B$2:$Z$451,19,FALSE)</f>
        <v>250</v>
      </c>
      <c r="W856" t="str">
        <f>VLOOKUP($D856,metadata!$B$2:$Z$451,20,FALSE)</f>
        <v>global average</v>
      </c>
      <c r="X856" t="str">
        <f>VLOOKUP($D856,metadata!$B$2:$Z$451,21,FALSE)</f>
        <v/>
      </c>
      <c r="Y856">
        <f>VLOOKUP($D856,metadata!$B$2:$Z$451,22,FALSE)</f>
        <v>21</v>
      </c>
      <c r="Z856" t="str">
        <f>VLOOKUP($D856,metadata!$B$2:$Z$451,23,FALSE)</f>
        <v/>
      </c>
      <c r="AA856" t="str">
        <f>VLOOKUP($D856,metadata!$B$2:$Z$451,24,FALSE)</f>
        <v/>
      </c>
      <c r="AB856" t="str">
        <f>VLOOKUP($D856,metadata!$B$2:$Z$451,25,FALSE)</f>
        <v/>
      </c>
      <c r="AC856">
        <v>17.019696558380801</v>
      </c>
      <c r="AD856">
        <v>4.7989623865109898</v>
      </c>
      <c r="AF856" t="str">
        <f t="shared" si="27"/>
        <v>NA</v>
      </c>
    </row>
    <row r="857" spans="3:32" x14ac:dyDescent="0.3">
      <c r="C857">
        <v>856</v>
      </c>
      <c r="D857" s="4" t="str">
        <f t="shared" si="28"/>
        <v>21-Voorne</v>
      </c>
      <c r="E857" t="str">
        <f>VLOOKUP($D857,metadata!$B$2:$S$451,2,FALSE)</f>
        <v>KOVEOS, DS; KROON, A; VEERMAN, A</v>
      </c>
      <c r="F857" t="str">
        <f>VLOOKUP($D857,metadata!$B$2:$S$451,3,FALSE)</f>
        <v>THE SAME PHOTOPERIODIC CLOCK MAY CONTROL INDUCTION AND MAINTENANCE OF DIAPAUSE IN THE SPIDER-MITE TETRANCHUS-URTICAE</v>
      </c>
      <c r="G857" t="str">
        <f>VLOOKUP($D857,metadata!$B$2:$S$451,4,FALSE)</f>
        <v>10.1177/074873049300800401</v>
      </c>
      <c r="H857" t="str">
        <f>VLOOKUP($D857,metadata!$B$2:$S$451,5,FALSE)</f>
        <v>y</v>
      </c>
      <c r="I857" t="str">
        <f>VLOOKUP($D857,metadata!$B$2:$S$451,6,FALSE)</f>
        <v>a</v>
      </c>
      <c r="J857" t="str">
        <f>VLOOKUP($D857,metadata!$B$2:$S$451,7,FALSE)</f>
        <v>i</v>
      </c>
      <c r="K857">
        <f>VLOOKUP($D857,metadata!$B$2:$S$451,8,FALSE)</f>
        <v>8</v>
      </c>
      <c r="L857">
        <f>VLOOKUP($D857,metadata!$B$2:$S$451,9,FALSE)</f>
        <v>10</v>
      </c>
      <c r="M857" t="str">
        <f>VLOOKUP($D857,metadata!$B$2:$S$451,10,FALSE)</f>
        <v/>
      </c>
      <c r="N857" t="str">
        <f>VLOOKUP($D857,metadata!$B$2:$S$451,11,FALSE)</f>
        <v>Tetranychus urticae</v>
      </c>
      <c r="O857" t="str">
        <f>VLOOKUP($D857,metadata!$B$2:$S$451,12,FALSE)</f>
        <v>Tetranychidae</v>
      </c>
      <c r="P857" t="str">
        <f>VLOOKUP($D857,metadata!$B$2:$S$451,13,FALSE)</f>
        <v>Voorne</v>
      </c>
      <c r="Q857">
        <f>VLOOKUP($D857,metadata!$B$2:$S$451,14,FALSE)</f>
        <v>51.816667000000002</v>
      </c>
      <c r="R857">
        <f>VLOOKUP($D857,metadata!$B$2:$S$451,15,FALSE)</f>
        <v>4.1833330000000002</v>
      </c>
      <c r="S857">
        <f>VLOOKUP($D857,metadata!$B$2:$S$451,16,FALSE)</f>
        <v>0.05</v>
      </c>
      <c r="T857" t="str">
        <f>VLOOKUP($D857,metadata!$B$2:$S$451,17,FALSE)</f>
        <v/>
      </c>
      <c r="U857" t="str">
        <f>VLOOKUP($D857,metadata!$B$2:$S$451,18,FALSE)</f>
        <v/>
      </c>
      <c r="V857">
        <f>VLOOKUP($D857,metadata!$B$2:$Z$451,19,FALSE)</f>
        <v>250</v>
      </c>
      <c r="W857" t="str">
        <f>VLOOKUP($D857,metadata!$B$2:$Z$451,20,FALSE)</f>
        <v>global average</v>
      </c>
      <c r="X857" t="str">
        <f>VLOOKUP($D857,metadata!$B$2:$Z$451,21,FALSE)</f>
        <v/>
      </c>
      <c r="Y857">
        <f>VLOOKUP($D857,metadata!$B$2:$Z$451,22,FALSE)</f>
        <v>21</v>
      </c>
      <c r="Z857" t="str">
        <f>VLOOKUP($D857,metadata!$B$2:$Z$451,23,FALSE)</f>
        <v/>
      </c>
      <c r="AA857" t="str">
        <f>VLOOKUP($D857,metadata!$B$2:$Z$451,24,FALSE)</f>
        <v/>
      </c>
      <c r="AB857" t="str">
        <f>VLOOKUP($D857,metadata!$B$2:$Z$451,25,FALSE)</f>
        <v/>
      </c>
      <c r="AC857">
        <v>18.001809790969101</v>
      </c>
      <c r="AD857">
        <v>4.73260338430907</v>
      </c>
      <c r="AF857" t="str">
        <f t="shared" si="27"/>
        <v>NA</v>
      </c>
    </row>
    <row r="858" spans="3:32" x14ac:dyDescent="0.3">
      <c r="C858">
        <v>857</v>
      </c>
      <c r="D858" s="4" t="str">
        <f t="shared" si="28"/>
        <v>21-Thessaloniki1</v>
      </c>
      <c r="E858" t="str">
        <f>VLOOKUP($D858,metadata!$B$2:$S$451,2,FALSE)</f>
        <v>KOVEOS, DS; KROON, A; VEERMAN, A</v>
      </c>
      <c r="F858" t="str">
        <f>VLOOKUP($D858,metadata!$B$2:$S$451,3,FALSE)</f>
        <v>THE SAME PHOTOPERIODIC CLOCK MAY CONTROL INDUCTION AND MAINTENANCE OF DIAPAUSE IN THE SPIDER-MITE TETRANCHUS-URTICAE</v>
      </c>
      <c r="G858" t="str">
        <f>VLOOKUP($D858,metadata!$B$2:$S$451,4,FALSE)</f>
        <v>10.1177/074873049300800401</v>
      </c>
      <c r="H858" t="str">
        <f>VLOOKUP($D858,metadata!$B$2:$S$451,5,FALSE)</f>
        <v>y</v>
      </c>
      <c r="I858" t="str">
        <f>VLOOKUP($D858,metadata!$B$2:$S$451,6,FALSE)</f>
        <v>a</v>
      </c>
      <c r="J858" t="str">
        <f>VLOOKUP($D858,metadata!$B$2:$S$451,7,FALSE)</f>
        <v>i</v>
      </c>
      <c r="K858">
        <f>VLOOKUP($D858,metadata!$B$2:$S$451,8,FALSE)</f>
        <v>8</v>
      </c>
      <c r="L858">
        <f>VLOOKUP($D858,metadata!$B$2:$S$451,9,FALSE)</f>
        <v>7</v>
      </c>
      <c r="M858" t="str">
        <f>VLOOKUP($D858,metadata!$B$2:$S$451,10,FALSE)</f>
        <v/>
      </c>
      <c r="N858" t="str">
        <f>VLOOKUP($D858,metadata!$B$2:$S$451,11,FALSE)</f>
        <v>Tetranychus urticae</v>
      </c>
      <c r="O858" t="str">
        <f>VLOOKUP($D858,metadata!$B$2:$S$451,12,FALSE)</f>
        <v>Tetranychidae</v>
      </c>
      <c r="P858" t="str">
        <f>VLOOKUP($D858,metadata!$B$2:$S$451,13,FALSE)</f>
        <v>Thessaloniki1</v>
      </c>
      <c r="Q858">
        <f>VLOOKUP($D858,metadata!$B$2:$S$451,14,FALSE)</f>
        <v>40.647221999999999</v>
      </c>
      <c r="R858">
        <f>VLOOKUP($D858,metadata!$B$2:$S$451,15,FALSE)</f>
        <v>22.963889000000002</v>
      </c>
      <c r="S858">
        <f>VLOOKUP($D858,metadata!$B$2:$S$451,16,FALSE)</f>
        <v>0.05</v>
      </c>
      <c r="T858" t="str">
        <f>VLOOKUP($D858,metadata!$B$2:$S$451,17,FALSE)</f>
        <v/>
      </c>
      <c r="U858" t="str">
        <f>VLOOKUP($D858,metadata!$B$2:$S$451,18,FALSE)</f>
        <v/>
      </c>
      <c r="V858">
        <f>VLOOKUP($D858,metadata!$B$2:$Z$451,19,FALSE)</f>
        <v>250</v>
      </c>
      <c r="W858" t="str">
        <f>VLOOKUP($D858,metadata!$B$2:$Z$451,20,FALSE)</f>
        <v>global average</v>
      </c>
      <c r="X858" t="str">
        <f>VLOOKUP($D858,metadata!$B$2:$Z$451,21,FALSE)</f>
        <v/>
      </c>
      <c r="Y858">
        <f>VLOOKUP($D858,metadata!$B$2:$Z$451,22,FALSE)</f>
        <v>21</v>
      </c>
      <c r="Z858" t="str">
        <f>VLOOKUP($D858,metadata!$B$2:$Z$451,23,FALSE)</f>
        <v/>
      </c>
      <c r="AA858" t="str">
        <f>VLOOKUP($D858,metadata!$B$2:$Z$451,24,FALSE)</f>
        <v/>
      </c>
      <c r="AB858" t="str">
        <f>VLOOKUP($D858,metadata!$B$2:$Z$451,25,FALSE)</f>
        <v/>
      </c>
      <c r="AC858">
        <v>8.9909909909909906</v>
      </c>
      <c r="AD858">
        <v>95.822534863630693</v>
      </c>
      <c r="AF858" t="str">
        <f t="shared" si="27"/>
        <v>NA</v>
      </c>
    </row>
    <row r="859" spans="3:32" x14ac:dyDescent="0.3">
      <c r="C859">
        <v>858</v>
      </c>
      <c r="D859" s="4" t="str">
        <f t="shared" si="28"/>
        <v>21-Thessaloniki1</v>
      </c>
      <c r="E859" t="str">
        <f>VLOOKUP($D859,metadata!$B$2:$S$451,2,FALSE)</f>
        <v>KOVEOS, DS; KROON, A; VEERMAN, A</v>
      </c>
      <c r="F859" t="str">
        <f>VLOOKUP($D859,metadata!$B$2:$S$451,3,FALSE)</f>
        <v>THE SAME PHOTOPERIODIC CLOCK MAY CONTROL INDUCTION AND MAINTENANCE OF DIAPAUSE IN THE SPIDER-MITE TETRANCHUS-URTICAE</v>
      </c>
      <c r="G859" t="str">
        <f>VLOOKUP($D859,metadata!$B$2:$S$451,4,FALSE)</f>
        <v>10.1177/074873049300800401</v>
      </c>
      <c r="H859" t="str">
        <f>VLOOKUP($D859,metadata!$B$2:$S$451,5,FALSE)</f>
        <v>y</v>
      </c>
      <c r="I859" t="str">
        <f>VLOOKUP($D859,metadata!$B$2:$S$451,6,FALSE)</f>
        <v>a</v>
      </c>
      <c r="J859" t="str">
        <f>VLOOKUP($D859,metadata!$B$2:$S$451,7,FALSE)</f>
        <v>i</v>
      </c>
      <c r="K859">
        <f>VLOOKUP($D859,metadata!$B$2:$S$451,8,FALSE)</f>
        <v>8</v>
      </c>
      <c r="L859">
        <f>VLOOKUP($D859,metadata!$B$2:$S$451,9,FALSE)</f>
        <v>7</v>
      </c>
      <c r="M859" t="str">
        <f>VLOOKUP($D859,metadata!$B$2:$S$451,10,FALSE)</f>
        <v/>
      </c>
      <c r="N859" t="str">
        <f>VLOOKUP($D859,metadata!$B$2:$S$451,11,FALSE)</f>
        <v>Tetranychus urticae</v>
      </c>
      <c r="O859" t="str">
        <f>VLOOKUP($D859,metadata!$B$2:$S$451,12,FALSE)</f>
        <v>Tetranychidae</v>
      </c>
      <c r="P859" t="str">
        <f>VLOOKUP($D859,metadata!$B$2:$S$451,13,FALSE)</f>
        <v>Thessaloniki1</v>
      </c>
      <c r="Q859">
        <f>VLOOKUP($D859,metadata!$B$2:$S$451,14,FALSE)</f>
        <v>40.647221999999999</v>
      </c>
      <c r="R859">
        <f>VLOOKUP($D859,metadata!$B$2:$S$451,15,FALSE)</f>
        <v>22.963889000000002</v>
      </c>
      <c r="S859">
        <f>VLOOKUP($D859,metadata!$B$2:$S$451,16,FALSE)</f>
        <v>0.05</v>
      </c>
      <c r="T859" t="str">
        <f>VLOOKUP($D859,metadata!$B$2:$S$451,17,FALSE)</f>
        <v/>
      </c>
      <c r="U859" t="str">
        <f>VLOOKUP($D859,metadata!$B$2:$S$451,18,FALSE)</f>
        <v/>
      </c>
      <c r="V859">
        <f>VLOOKUP($D859,metadata!$B$2:$Z$451,19,FALSE)</f>
        <v>250</v>
      </c>
      <c r="W859" t="str">
        <f>VLOOKUP($D859,metadata!$B$2:$Z$451,20,FALSE)</f>
        <v>global average</v>
      </c>
      <c r="X859" t="str">
        <f>VLOOKUP($D859,metadata!$B$2:$Z$451,21,FALSE)</f>
        <v/>
      </c>
      <c r="Y859">
        <f>VLOOKUP($D859,metadata!$B$2:$Z$451,22,FALSE)</f>
        <v>21</v>
      </c>
      <c r="Z859" t="str">
        <f>VLOOKUP($D859,metadata!$B$2:$Z$451,23,FALSE)</f>
        <v/>
      </c>
      <c r="AA859" t="str">
        <f>VLOOKUP($D859,metadata!$B$2:$Z$451,24,FALSE)</f>
        <v/>
      </c>
      <c r="AB859" t="str">
        <f>VLOOKUP($D859,metadata!$B$2:$Z$451,25,FALSE)</f>
        <v/>
      </c>
      <c r="AC859">
        <v>10.027027027027</v>
      </c>
      <c r="AD859">
        <v>95.751573491299496</v>
      </c>
      <c r="AF859" t="str">
        <f t="shared" si="27"/>
        <v>NA</v>
      </c>
    </row>
    <row r="860" spans="3:32" x14ac:dyDescent="0.3">
      <c r="C860">
        <v>859</v>
      </c>
      <c r="D860" s="4" t="str">
        <f t="shared" si="28"/>
        <v>21-Thessaloniki1</v>
      </c>
      <c r="E860" t="str">
        <f>VLOOKUP($D860,metadata!$B$2:$S$451,2,FALSE)</f>
        <v>KOVEOS, DS; KROON, A; VEERMAN, A</v>
      </c>
      <c r="F860" t="str">
        <f>VLOOKUP($D860,metadata!$B$2:$S$451,3,FALSE)</f>
        <v>THE SAME PHOTOPERIODIC CLOCK MAY CONTROL INDUCTION AND MAINTENANCE OF DIAPAUSE IN THE SPIDER-MITE TETRANCHUS-URTICAE</v>
      </c>
      <c r="G860" t="str">
        <f>VLOOKUP($D860,metadata!$B$2:$S$451,4,FALSE)</f>
        <v>10.1177/074873049300800401</v>
      </c>
      <c r="H860" t="str">
        <f>VLOOKUP($D860,metadata!$B$2:$S$451,5,FALSE)</f>
        <v>y</v>
      </c>
      <c r="I860" t="str">
        <f>VLOOKUP($D860,metadata!$B$2:$S$451,6,FALSE)</f>
        <v>a</v>
      </c>
      <c r="J860" t="str">
        <f>VLOOKUP($D860,metadata!$B$2:$S$451,7,FALSE)</f>
        <v>i</v>
      </c>
      <c r="K860">
        <f>VLOOKUP($D860,metadata!$B$2:$S$451,8,FALSE)</f>
        <v>8</v>
      </c>
      <c r="L860">
        <f>VLOOKUP($D860,metadata!$B$2:$S$451,9,FALSE)</f>
        <v>7</v>
      </c>
      <c r="M860" t="str">
        <f>VLOOKUP($D860,metadata!$B$2:$S$451,10,FALSE)</f>
        <v/>
      </c>
      <c r="N860" t="str">
        <f>VLOOKUP($D860,metadata!$B$2:$S$451,11,FALSE)</f>
        <v>Tetranychus urticae</v>
      </c>
      <c r="O860" t="str">
        <f>VLOOKUP($D860,metadata!$B$2:$S$451,12,FALSE)</f>
        <v>Tetranychidae</v>
      </c>
      <c r="P860" t="str">
        <f>VLOOKUP($D860,metadata!$B$2:$S$451,13,FALSE)</f>
        <v>Thessaloniki1</v>
      </c>
      <c r="Q860">
        <f>VLOOKUP($D860,metadata!$B$2:$S$451,14,FALSE)</f>
        <v>40.647221999999999</v>
      </c>
      <c r="R860">
        <f>VLOOKUP($D860,metadata!$B$2:$S$451,15,FALSE)</f>
        <v>22.963889000000002</v>
      </c>
      <c r="S860">
        <f>VLOOKUP($D860,metadata!$B$2:$S$451,16,FALSE)</f>
        <v>0.05</v>
      </c>
      <c r="T860" t="str">
        <f>VLOOKUP($D860,metadata!$B$2:$S$451,17,FALSE)</f>
        <v/>
      </c>
      <c r="U860" t="str">
        <f>VLOOKUP($D860,metadata!$B$2:$S$451,18,FALSE)</f>
        <v/>
      </c>
      <c r="V860">
        <f>VLOOKUP($D860,metadata!$B$2:$Z$451,19,FALSE)</f>
        <v>250</v>
      </c>
      <c r="W860" t="str">
        <f>VLOOKUP($D860,metadata!$B$2:$Z$451,20,FALSE)</f>
        <v>global average</v>
      </c>
      <c r="X860" t="str">
        <f>VLOOKUP($D860,metadata!$B$2:$Z$451,21,FALSE)</f>
        <v/>
      </c>
      <c r="Y860">
        <f>VLOOKUP($D860,metadata!$B$2:$Z$451,22,FALSE)</f>
        <v>21</v>
      </c>
      <c r="Z860" t="str">
        <f>VLOOKUP($D860,metadata!$B$2:$Z$451,23,FALSE)</f>
        <v/>
      </c>
      <c r="AA860" t="str">
        <f>VLOOKUP($D860,metadata!$B$2:$Z$451,24,FALSE)</f>
        <v/>
      </c>
      <c r="AB860" t="str">
        <f>VLOOKUP($D860,metadata!$B$2:$Z$451,25,FALSE)</f>
        <v/>
      </c>
      <c r="AC860">
        <v>10.4324324324324</v>
      </c>
      <c r="AD860">
        <v>93.669011477230598</v>
      </c>
      <c r="AF860" t="str">
        <f t="shared" si="27"/>
        <v>NA</v>
      </c>
    </row>
    <row r="861" spans="3:32" x14ac:dyDescent="0.3">
      <c r="C861">
        <v>860</v>
      </c>
      <c r="D861" s="4" t="str">
        <f t="shared" si="28"/>
        <v>21-Thessaloniki1</v>
      </c>
      <c r="E861" t="str">
        <f>VLOOKUP($D861,metadata!$B$2:$S$451,2,FALSE)</f>
        <v>KOVEOS, DS; KROON, A; VEERMAN, A</v>
      </c>
      <c r="F861" t="str">
        <f>VLOOKUP($D861,metadata!$B$2:$S$451,3,FALSE)</f>
        <v>THE SAME PHOTOPERIODIC CLOCK MAY CONTROL INDUCTION AND MAINTENANCE OF DIAPAUSE IN THE SPIDER-MITE TETRANCHUS-URTICAE</v>
      </c>
      <c r="G861" t="str">
        <f>VLOOKUP($D861,metadata!$B$2:$S$451,4,FALSE)</f>
        <v>10.1177/074873049300800401</v>
      </c>
      <c r="H861" t="str">
        <f>VLOOKUP($D861,metadata!$B$2:$S$451,5,FALSE)</f>
        <v>y</v>
      </c>
      <c r="I861" t="str">
        <f>VLOOKUP($D861,metadata!$B$2:$S$451,6,FALSE)</f>
        <v>a</v>
      </c>
      <c r="J861" t="str">
        <f>VLOOKUP($D861,metadata!$B$2:$S$451,7,FALSE)</f>
        <v>i</v>
      </c>
      <c r="K861">
        <f>VLOOKUP($D861,metadata!$B$2:$S$451,8,FALSE)</f>
        <v>8</v>
      </c>
      <c r="L861">
        <f>VLOOKUP($D861,metadata!$B$2:$S$451,9,FALSE)</f>
        <v>7</v>
      </c>
      <c r="M861" t="str">
        <f>VLOOKUP($D861,metadata!$B$2:$S$451,10,FALSE)</f>
        <v/>
      </c>
      <c r="N861" t="str">
        <f>VLOOKUP($D861,metadata!$B$2:$S$451,11,FALSE)</f>
        <v>Tetranychus urticae</v>
      </c>
      <c r="O861" t="str">
        <f>VLOOKUP($D861,metadata!$B$2:$S$451,12,FALSE)</f>
        <v>Tetranychidae</v>
      </c>
      <c r="P861" t="str">
        <f>VLOOKUP($D861,metadata!$B$2:$S$451,13,FALSE)</f>
        <v>Thessaloniki1</v>
      </c>
      <c r="Q861">
        <f>VLOOKUP($D861,metadata!$B$2:$S$451,14,FALSE)</f>
        <v>40.647221999999999</v>
      </c>
      <c r="R861">
        <f>VLOOKUP($D861,metadata!$B$2:$S$451,15,FALSE)</f>
        <v>22.963889000000002</v>
      </c>
      <c r="S861">
        <f>VLOOKUP($D861,metadata!$B$2:$S$451,16,FALSE)</f>
        <v>0.05</v>
      </c>
      <c r="T861" t="str">
        <f>VLOOKUP($D861,metadata!$B$2:$S$451,17,FALSE)</f>
        <v/>
      </c>
      <c r="U861" t="str">
        <f>VLOOKUP($D861,metadata!$B$2:$S$451,18,FALSE)</f>
        <v/>
      </c>
      <c r="V861">
        <f>VLOOKUP($D861,metadata!$B$2:$Z$451,19,FALSE)</f>
        <v>250</v>
      </c>
      <c r="W861" t="str">
        <f>VLOOKUP($D861,metadata!$B$2:$Z$451,20,FALSE)</f>
        <v>global average</v>
      </c>
      <c r="X861" t="str">
        <f>VLOOKUP($D861,metadata!$B$2:$Z$451,21,FALSE)</f>
        <v/>
      </c>
      <c r="Y861">
        <f>VLOOKUP($D861,metadata!$B$2:$Z$451,22,FALSE)</f>
        <v>21</v>
      </c>
      <c r="Z861" t="str">
        <f>VLOOKUP($D861,metadata!$B$2:$Z$451,23,FALSE)</f>
        <v/>
      </c>
      <c r="AA861" t="str">
        <f>VLOOKUP($D861,metadata!$B$2:$Z$451,24,FALSE)</f>
        <v/>
      </c>
      <c r="AB861" t="str">
        <f>VLOOKUP($D861,metadata!$B$2:$Z$451,25,FALSE)</f>
        <v/>
      </c>
      <c r="AC861">
        <v>10.972972972972901</v>
      </c>
      <c r="AD861">
        <v>24.453905960755201</v>
      </c>
      <c r="AF861" t="str">
        <f t="shared" si="27"/>
        <v>NA</v>
      </c>
    </row>
    <row r="862" spans="3:32" x14ac:dyDescent="0.3">
      <c r="C862">
        <v>861</v>
      </c>
      <c r="D862" s="4" t="str">
        <f t="shared" si="28"/>
        <v>21-Thessaloniki1</v>
      </c>
      <c r="E862" t="str">
        <f>VLOOKUP($D862,metadata!$B$2:$S$451,2,FALSE)</f>
        <v>KOVEOS, DS; KROON, A; VEERMAN, A</v>
      </c>
      <c r="F862" t="str">
        <f>VLOOKUP($D862,metadata!$B$2:$S$451,3,FALSE)</f>
        <v>THE SAME PHOTOPERIODIC CLOCK MAY CONTROL INDUCTION AND MAINTENANCE OF DIAPAUSE IN THE SPIDER-MITE TETRANCHUS-URTICAE</v>
      </c>
      <c r="G862" t="str">
        <f>VLOOKUP($D862,metadata!$B$2:$S$451,4,FALSE)</f>
        <v>10.1177/074873049300800401</v>
      </c>
      <c r="H862" t="str">
        <f>VLOOKUP($D862,metadata!$B$2:$S$451,5,FALSE)</f>
        <v>y</v>
      </c>
      <c r="I862" t="str">
        <f>VLOOKUP($D862,metadata!$B$2:$S$451,6,FALSE)</f>
        <v>a</v>
      </c>
      <c r="J862" t="str">
        <f>VLOOKUP($D862,metadata!$B$2:$S$451,7,FALSE)</f>
        <v>i</v>
      </c>
      <c r="K862">
        <f>VLOOKUP($D862,metadata!$B$2:$S$451,8,FALSE)</f>
        <v>8</v>
      </c>
      <c r="L862">
        <f>VLOOKUP($D862,metadata!$B$2:$S$451,9,FALSE)</f>
        <v>7</v>
      </c>
      <c r="M862" t="str">
        <f>VLOOKUP($D862,metadata!$B$2:$S$451,10,FALSE)</f>
        <v/>
      </c>
      <c r="N862" t="str">
        <f>VLOOKUP($D862,metadata!$B$2:$S$451,11,FALSE)</f>
        <v>Tetranychus urticae</v>
      </c>
      <c r="O862" t="str">
        <f>VLOOKUP($D862,metadata!$B$2:$S$451,12,FALSE)</f>
        <v>Tetranychidae</v>
      </c>
      <c r="P862" t="str">
        <f>VLOOKUP($D862,metadata!$B$2:$S$451,13,FALSE)</f>
        <v>Thessaloniki1</v>
      </c>
      <c r="Q862">
        <f>VLOOKUP($D862,metadata!$B$2:$S$451,14,FALSE)</f>
        <v>40.647221999999999</v>
      </c>
      <c r="R862">
        <f>VLOOKUP($D862,metadata!$B$2:$S$451,15,FALSE)</f>
        <v>22.963889000000002</v>
      </c>
      <c r="S862">
        <f>VLOOKUP($D862,metadata!$B$2:$S$451,16,FALSE)</f>
        <v>0.05</v>
      </c>
      <c r="T862" t="str">
        <f>VLOOKUP($D862,metadata!$B$2:$S$451,17,FALSE)</f>
        <v/>
      </c>
      <c r="U862" t="str">
        <f>VLOOKUP($D862,metadata!$B$2:$S$451,18,FALSE)</f>
        <v/>
      </c>
      <c r="V862">
        <f>VLOOKUP($D862,metadata!$B$2:$Z$451,19,FALSE)</f>
        <v>250</v>
      </c>
      <c r="W862" t="str">
        <f>VLOOKUP($D862,metadata!$B$2:$Z$451,20,FALSE)</f>
        <v>global average</v>
      </c>
      <c r="X862" t="str">
        <f>VLOOKUP($D862,metadata!$B$2:$Z$451,21,FALSE)</f>
        <v/>
      </c>
      <c r="Y862">
        <f>VLOOKUP($D862,metadata!$B$2:$Z$451,22,FALSE)</f>
        <v>21</v>
      </c>
      <c r="Z862" t="str">
        <f>VLOOKUP($D862,metadata!$B$2:$Z$451,23,FALSE)</f>
        <v/>
      </c>
      <c r="AA862" t="str">
        <f>VLOOKUP($D862,metadata!$B$2:$Z$451,24,FALSE)</f>
        <v/>
      </c>
      <c r="AB862" t="str">
        <f>VLOOKUP($D862,metadata!$B$2:$Z$451,25,FALSE)</f>
        <v/>
      </c>
      <c r="AC862">
        <v>11.423423423423399</v>
      </c>
      <c r="AD862">
        <v>8.6696285326422604</v>
      </c>
      <c r="AF862" t="str">
        <f t="shared" si="27"/>
        <v>NA</v>
      </c>
    </row>
    <row r="863" spans="3:32" x14ac:dyDescent="0.3">
      <c r="C863">
        <v>862</v>
      </c>
      <c r="D863" s="4" t="str">
        <f t="shared" si="28"/>
        <v>21-Thessaloniki1</v>
      </c>
      <c r="E863" t="str">
        <f>VLOOKUP($D863,metadata!$B$2:$S$451,2,FALSE)</f>
        <v>KOVEOS, DS; KROON, A; VEERMAN, A</v>
      </c>
      <c r="F863" t="str">
        <f>VLOOKUP($D863,metadata!$B$2:$S$451,3,FALSE)</f>
        <v>THE SAME PHOTOPERIODIC CLOCK MAY CONTROL INDUCTION AND MAINTENANCE OF DIAPAUSE IN THE SPIDER-MITE TETRANCHUS-URTICAE</v>
      </c>
      <c r="G863" t="str">
        <f>VLOOKUP($D863,metadata!$B$2:$S$451,4,FALSE)</f>
        <v>10.1177/074873049300800401</v>
      </c>
      <c r="H863" t="str">
        <f>VLOOKUP($D863,metadata!$B$2:$S$451,5,FALSE)</f>
        <v>y</v>
      </c>
      <c r="I863" t="str">
        <f>VLOOKUP($D863,metadata!$B$2:$S$451,6,FALSE)</f>
        <v>a</v>
      </c>
      <c r="J863" t="str">
        <f>VLOOKUP($D863,metadata!$B$2:$S$451,7,FALSE)</f>
        <v>i</v>
      </c>
      <c r="K863">
        <f>VLOOKUP($D863,metadata!$B$2:$S$451,8,FALSE)</f>
        <v>8</v>
      </c>
      <c r="L863">
        <f>VLOOKUP($D863,metadata!$B$2:$S$451,9,FALSE)</f>
        <v>7</v>
      </c>
      <c r="M863" t="str">
        <f>VLOOKUP($D863,metadata!$B$2:$S$451,10,FALSE)</f>
        <v/>
      </c>
      <c r="N863" t="str">
        <f>VLOOKUP($D863,metadata!$B$2:$S$451,11,FALSE)</f>
        <v>Tetranychus urticae</v>
      </c>
      <c r="O863" t="str">
        <f>VLOOKUP($D863,metadata!$B$2:$S$451,12,FALSE)</f>
        <v>Tetranychidae</v>
      </c>
      <c r="P863" t="str">
        <f>VLOOKUP($D863,metadata!$B$2:$S$451,13,FALSE)</f>
        <v>Thessaloniki1</v>
      </c>
      <c r="Q863">
        <f>VLOOKUP($D863,metadata!$B$2:$S$451,14,FALSE)</f>
        <v>40.647221999999999</v>
      </c>
      <c r="R863">
        <f>VLOOKUP($D863,metadata!$B$2:$S$451,15,FALSE)</f>
        <v>22.963889000000002</v>
      </c>
      <c r="S863">
        <f>VLOOKUP($D863,metadata!$B$2:$S$451,16,FALSE)</f>
        <v>0.05</v>
      </c>
      <c r="T863" t="str">
        <f>VLOOKUP($D863,metadata!$B$2:$S$451,17,FALSE)</f>
        <v/>
      </c>
      <c r="U863" t="str">
        <f>VLOOKUP($D863,metadata!$B$2:$S$451,18,FALSE)</f>
        <v/>
      </c>
      <c r="V863">
        <f>VLOOKUP($D863,metadata!$B$2:$Z$451,19,FALSE)</f>
        <v>250</v>
      </c>
      <c r="W863" t="str">
        <f>VLOOKUP($D863,metadata!$B$2:$Z$451,20,FALSE)</f>
        <v>global average</v>
      </c>
      <c r="X863" t="str">
        <f>VLOOKUP($D863,metadata!$B$2:$Z$451,21,FALSE)</f>
        <v/>
      </c>
      <c r="Y863">
        <f>VLOOKUP($D863,metadata!$B$2:$Z$451,22,FALSE)</f>
        <v>21</v>
      </c>
      <c r="Z863" t="str">
        <f>VLOOKUP($D863,metadata!$B$2:$Z$451,23,FALSE)</f>
        <v/>
      </c>
      <c r="AA863" t="str">
        <f>VLOOKUP($D863,metadata!$B$2:$Z$451,24,FALSE)</f>
        <v/>
      </c>
      <c r="AB863" t="str">
        <f>VLOOKUP($D863,metadata!$B$2:$Z$451,25,FALSE)</f>
        <v/>
      </c>
      <c r="AC863">
        <v>11.9189189189189</v>
      </c>
      <c r="AD863">
        <v>4.5261014439096199</v>
      </c>
      <c r="AF863" t="str">
        <f t="shared" si="27"/>
        <v>NA</v>
      </c>
    </row>
    <row r="864" spans="3:32" x14ac:dyDescent="0.3">
      <c r="C864">
        <v>863</v>
      </c>
      <c r="D864" s="4" t="str">
        <f t="shared" si="28"/>
        <v>21-Thessaloniki1</v>
      </c>
      <c r="E864" t="str">
        <f>VLOOKUP($D864,metadata!$B$2:$S$451,2,FALSE)</f>
        <v>KOVEOS, DS; KROON, A; VEERMAN, A</v>
      </c>
      <c r="F864" t="str">
        <f>VLOOKUP($D864,metadata!$B$2:$S$451,3,FALSE)</f>
        <v>THE SAME PHOTOPERIODIC CLOCK MAY CONTROL INDUCTION AND MAINTENANCE OF DIAPAUSE IN THE SPIDER-MITE TETRANCHUS-URTICAE</v>
      </c>
      <c r="G864" t="str">
        <f>VLOOKUP($D864,metadata!$B$2:$S$451,4,FALSE)</f>
        <v>10.1177/074873049300800401</v>
      </c>
      <c r="H864" t="str">
        <f>VLOOKUP($D864,metadata!$B$2:$S$451,5,FALSE)</f>
        <v>y</v>
      </c>
      <c r="I864" t="str">
        <f>VLOOKUP($D864,metadata!$B$2:$S$451,6,FALSE)</f>
        <v>a</v>
      </c>
      <c r="J864" t="str">
        <f>VLOOKUP($D864,metadata!$B$2:$S$451,7,FALSE)</f>
        <v>i</v>
      </c>
      <c r="K864">
        <f>VLOOKUP($D864,metadata!$B$2:$S$451,8,FALSE)</f>
        <v>8</v>
      </c>
      <c r="L864">
        <f>VLOOKUP($D864,metadata!$B$2:$S$451,9,FALSE)</f>
        <v>7</v>
      </c>
      <c r="M864" t="str">
        <f>VLOOKUP($D864,metadata!$B$2:$S$451,10,FALSE)</f>
        <v/>
      </c>
      <c r="N864" t="str">
        <f>VLOOKUP($D864,metadata!$B$2:$S$451,11,FALSE)</f>
        <v>Tetranychus urticae</v>
      </c>
      <c r="O864" t="str">
        <f>VLOOKUP($D864,metadata!$B$2:$S$451,12,FALSE)</f>
        <v>Tetranychidae</v>
      </c>
      <c r="P864" t="str">
        <f>VLOOKUP($D864,metadata!$B$2:$S$451,13,FALSE)</f>
        <v>Thessaloniki1</v>
      </c>
      <c r="Q864">
        <f>VLOOKUP($D864,metadata!$B$2:$S$451,14,FALSE)</f>
        <v>40.647221999999999</v>
      </c>
      <c r="R864">
        <f>VLOOKUP($D864,metadata!$B$2:$S$451,15,FALSE)</f>
        <v>22.963889000000002</v>
      </c>
      <c r="S864">
        <f>VLOOKUP($D864,metadata!$B$2:$S$451,16,FALSE)</f>
        <v>0.05</v>
      </c>
      <c r="T864" t="str">
        <f>VLOOKUP($D864,metadata!$B$2:$S$451,17,FALSE)</f>
        <v/>
      </c>
      <c r="U864" t="str">
        <f>VLOOKUP($D864,metadata!$B$2:$S$451,18,FALSE)</f>
        <v/>
      </c>
      <c r="V864">
        <f>VLOOKUP($D864,metadata!$B$2:$Z$451,19,FALSE)</f>
        <v>250</v>
      </c>
      <c r="W864" t="str">
        <f>VLOOKUP($D864,metadata!$B$2:$Z$451,20,FALSE)</f>
        <v>global average</v>
      </c>
      <c r="X864" t="str">
        <f>VLOOKUP($D864,metadata!$B$2:$Z$451,21,FALSE)</f>
        <v/>
      </c>
      <c r="Y864">
        <f>VLOOKUP($D864,metadata!$B$2:$Z$451,22,FALSE)</f>
        <v>21</v>
      </c>
      <c r="Z864" t="str">
        <f>VLOOKUP($D864,metadata!$B$2:$Z$451,23,FALSE)</f>
        <v/>
      </c>
      <c r="AA864" t="str">
        <f>VLOOKUP($D864,metadata!$B$2:$Z$451,24,FALSE)</f>
        <v/>
      </c>
      <c r="AB864" t="str">
        <f>VLOOKUP($D864,metadata!$B$2:$Z$451,25,FALSE)</f>
        <v/>
      </c>
      <c r="AC864">
        <v>13</v>
      </c>
      <c r="AD864">
        <v>4.4520547945204996</v>
      </c>
      <c r="AF864" t="str">
        <f t="shared" si="27"/>
        <v>NA</v>
      </c>
    </row>
    <row r="865" spans="3:32" x14ac:dyDescent="0.3">
      <c r="C865">
        <v>864</v>
      </c>
      <c r="D865" s="4" t="str">
        <f t="shared" si="28"/>
        <v>21- Susch</v>
      </c>
      <c r="E865" t="str">
        <f>VLOOKUP($D865,metadata!$B$2:$S$451,2,FALSE)</f>
        <v>KOVEOS, DS; KROON, A; VEERMAN, A</v>
      </c>
      <c r="F865" t="str">
        <f>VLOOKUP($D865,metadata!$B$2:$S$451,3,FALSE)</f>
        <v>THE SAME PHOTOPERIODIC CLOCK MAY CONTROL INDUCTION AND MAINTENANCE OF DIAPAUSE IN THE SPIDER-MITE TETRANCHUS-URTICAE</v>
      </c>
      <c r="G865" t="str">
        <f>VLOOKUP($D865,metadata!$B$2:$S$451,4,FALSE)</f>
        <v>10.1177/074873049300800401</v>
      </c>
      <c r="H865" t="str">
        <f>VLOOKUP($D865,metadata!$B$2:$S$451,5,FALSE)</f>
        <v>y</v>
      </c>
      <c r="I865" t="str">
        <f>VLOOKUP($D865,metadata!$B$2:$S$451,6,FALSE)</f>
        <v>a</v>
      </c>
      <c r="J865" t="str">
        <f>VLOOKUP($D865,metadata!$B$2:$S$451,7,FALSE)</f>
        <v>i</v>
      </c>
      <c r="K865">
        <f>VLOOKUP($D865,metadata!$B$2:$S$451,8,FALSE)</f>
        <v>8</v>
      </c>
      <c r="L865">
        <f>VLOOKUP($D865,metadata!$B$2:$S$451,9,FALSE)</f>
        <v>7</v>
      </c>
      <c r="M865" t="str">
        <f>VLOOKUP($D865,metadata!$B$2:$S$451,10,FALSE)</f>
        <v/>
      </c>
      <c r="N865" t="str">
        <f>VLOOKUP($D865,metadata!$B$2:$S$451,11,FALSE)</f>
        <v>Tetranychus urticae</v>
      </c>
      <c r="O865" t="str">
        <f>VLOOKUP($D865,metadata!$B$2:$S$451,12,FALSE)</f>
        <v>Tetranychidae</v>
      </c>
      <c r="P865" t="str">
        <f>VLOOKUP($D865,metadata!$B$2:$S$451,13,FALSE)</f>
        <v xml:space="preserve"> Susch</v>
      </c>
      <c r="Q865">
        <f>VLOOKUP($D865,metadata!$B$2:$S$451,14,FALSE)</f>
        <v>46.749994999999998</v>
      </c>
      <c r="R865">
        <f>VLOOKUP($D865,metadata!$B$2:$S$451,15,FALSE)</f>
        <v>10.066666</v>
      </c>
      <c r="S865">
        <f>VLOOKUP($D865,metadata!$B$2:$S$451,16,FALSE)</f>
        <v>0.05</v>
      </c>
      <c r="T865">
        <f>VLOOKUP($D865,metadata!$B$2:$S$451,17,FALSE)</f>
        <v>1450</v>
      </c>
      <c r="U865" t="str">
        <f>VLOOKUP($D865,metadata!$B$2:$S$451,18,FALSE)</f>
        <v/>
      </c>
      <c r="V865">
        <f>VLOOKUP($D865,metadata!$B$2:$Z$451,19,FALSE)</f>
        <v>250</v>
      </c>
      <c r="W865" t="str">
        <f>VLOOKUP($D865,metadata!$B$2:$Z$451,20,FALSE)</f>
        <v>global average</v>
      </c>
      <c r="X865" t="str">
        <f>VLOOKUP($D865,metadata!$B$2:$Z$451,21,FALSE)</f>
        <v/>
      </c>
      <c r="Y865">
        <f>VLOOKUP($D865,metadata!$B$2:$Z$451,22,FALSE)</f>
        <v>21</v>
      </c>
      <c r="Z865" t="str">
        <f>VLOOKUP($D865,metadata!$B$2:$Z$451,23,FALSE)</f>
        <v/>
      </c>
      <c r="AA865" t="str">
        <f>VLOOKUP($D865,metadata!$B$2:$Z$451,24,FALSE)</f>
        <v/>
      </c>
      <c r="AB865" t="str">
        <f>VLOOKUP($D865,metadata!$B$2:$Z$451,25,FALSE)</f>
        <v/>
      </c>
      <c r="AC865">
        <v>12.0178571428571</v>
      </c>
      <c r="AD865">
        <v>99.460690316395002</v>
      </c>
      <c r="AF865" t="str">
        <f t="shared" si="27"/>
        <v>NA</v>
      </c>
    </row>
    <row r="866" spans="3:32" x14ac:dyDescent="0.3">
      <c r="C866">
        <v>865</v>
      </c>
      <c r="D866" s="4" t="str">
        <f t="shared" si="28"/>
        <v>21- Susch</v>
      </c>
      <c r="E866" t="str">
        <f>VLOOKUP($D866,metadata!$B$2:$S$451,2,FALSE)</f>
        <v>KOVEOS, DS; KROON, A; VEERMAN, A</v>
      </c>
      <c r="F866" t="str">
        <f>VLOOKUP($D866,metadata!$B$2:$S$451,3,FALSE)</f>
        <v>THE SAME PHOTOPERIODIC CLOCK MAY CONTROL INDUCTION AND MAINTENANCE OF DIAPAUSE IN THE SPIDER-MITE TETRANCHUS-URTICAE</v>
      </c>
      <c r="G866" t="str">
        <f>VLOOKUP($D866,metadata!$B$2:$S$451,4,FALSE)</f>
        <v>10.1177/074873049300800401</v>
      </c>
      <c r="H866" t="str">
        <f>VLOOKUP($D866,metadata!$B$2:$S$451,5,FALSE)</f>
        <v>y</v>
      </c>
      <c r="I866" t="str">
        <f>VLOOKUP($D866,metadata!$B$2:$S$451,6,FALSE)</f>
        <v>a</v>
      </c>
      <c r="J866" t="str">
        <f>VLOOKUP($D866,metadata!$B$2:$S$451,7,FALSE)</f>
        <v>i</v>
      </c>
      <c r="K866">
        <f>VLOOKUP($D866,metadata!$B$2:$S$451,8,FALSE)</f>
        <v>8</v>
      </c>
      <c r="L866">
        <f>VLOOKUP($D866,metadata!$B$2:$S$451,9,FALSE)</f>
        <v>7</v>
      </c>
      <c r="M866" t="str">
        <f>VLOOKUP($D866,metadata!$B$2:$S$451,10,FALSE)</f>
        <v/>
      </c>
      <c r="N866" t="str">
        <f>VLOOKUP($D866,metadata!$B$2:$S$451,11,FALSE)</f>
        <v>Tetranychus urticae</v>
      </c>
      <c r="O866" t="str">
        <f>VLOOKUP($D866,metadata!$B$2:$S$451,12,FALSE)</f>
        <v>Tetranychidae</v>
      </c>
      <c r="P866" t="str">
        <f>VLOOKUP($D866,metadata!$B$2:$S$451,13,FALSE)</f>
        <v xml:space="preserve"> Susch</v>
      </c>
      <c r="Q866">
        <f>VLOOKUP($D866,metadata!$B$2:$S$451,14,FALSE)</f>
        <v>46.749994999999998</v>
      </c>
      <c r="R866">
        <f>VLOOKUP($D866,metadata!$B$2:$S$451,15,FALSE)</f>
        <v>10.066666</v>
      </c>
      <c r="S866">
        <f>VLOOKUP($D866,metadata!$B$2:$S$451,16,FALSE)</f>
        <v>0.05</v>
      </c>
      <c r="T866">
        <f>VLOOKUP($D866,metadata!$B$2:$S$451,17,FALSE)</f>
        <v>1450</v>
      </c>
      <c r="U866" t="str">
        <f>VLOOKUP($D866,metadata!$B$2:$S$451,18,FALSE)</f>
        <v/>
      </c>
      <c r="V866">
        <f>VLOOKUP($D866,metadata!$B$2:$Z$451,19,FALSE)</f>
        <v>250</v>
      </c>
      <c r="W866" t="str">
        <f>VLOOKUP($D866,metadata!$B$2:$Z$451,20,FALSE)</f>
        <v>global average</v>
      </c>
      <c r="X866" t="str">
        <f>VLOOKUP($D866,metadata!$B$2:$Z$451,21,FALSE)</f>
        <v/>
      </c>
      <c r="Y866">
        <f>VLOOKUP($D866,metadata!$B$2:$Z$451,22,FALSE)</f>
        <v>21</v>
      </c>
      <c r="Z866" t="str">
        <f>VLOOKUP($D866,metadata!$B$2:$Z$451,23,FALSE)</f>
        <v/>
      </c>
      <c r="AA866" t="str">
        <f>VLOOKUP($D866,metadata!$B$2:$Z$451,24,FALSE)</f>
        <v/>
      </c>
      <c r="AB866" t="str">
        <f>VLOOKUP($D866,metadata!$B$2:$Z$451,25,FALSE)</f>
        <v/>
      </c>
      <c r="AC866">
        <v>13</v>
      </c>
      <c r="AD866">
        <v>99.328859060402607</v>
      </c>
      <c r="AF866" t="str">
        <f t="shared" si="27"/>
        <v>NA</v>
      </c>
    </row>
    <row r="867" spans="3:32" x14ac:dyDescent="0.3">
      <c r="C867">
        <v>866</v>
      </c>
      <c r="D867" s="4" t="str">
        <f t="shared" si="28"/>
        <v>21- Susch</v>
      </c>
      <c r="E867" t="str">
        <f>VLOOKUP($D867,metadata!$B$2:$S$451,2,FALSE)</f>
        <v>KOVEOS, DS; KROON, A; VEERMAN, A</v>
      </c>
      <c r="F867" t="str">
        <f>VLOOKUP($D867,metadata!$B$2:$S$451,3,FALSE)</f>
        <v>THE SAME PHOTOPERIODIC CLOCK MAY CONTROL INDUCTION AND MAINTENANCE OF DIAPAUSE IN THE SPIDER-MITE TETRANCHUS-URTICAE</v>
      </c>
      <c r="G867" t="str">
        <f>VLOOKUP($D867,metadata!$B$2:$S$451,4,FALSE)</f>
        <v>10.1177/074873049300800401</v>
      </c>
      <c r="H867" t="str">
        <f>VLOOKUP($D867,metadata!$B$2:$S$451,5,FALSE)</f>
        <v>y</v>
      </c>
      <c r="I867" t="str">
        <f>VLOOKUP($D867,metadata!$B$2:$S$451,6,FALSE)</f>
        <v>a</v>
      </c>
      <c r="J867" t="str">
        <f>VLOOKUP($D867,metadata!$B$2:$S$451,7,FALSE)</f>
        <v>i</v>
      </c>
      <c r="K867">
        <f>VLOOKUP($D867,metadata!$B$2:$S$451,8,FALSE)</f>
        <v>8</v>
      </c>
      <c r="L867">
        <f>VLOOKUP($D867,metadata!$B$2:$S$451,9,FALSE)</f>
        <v>7</v>
      </c>
      <c r="M867" t="str">
        <f>VLOOKUP($D867,metadata!$B$2:$S$451,10,FALSE)</f>
        <v/>
      </c>
      <c r="N867" t="str">
        <f>VLOOKUP($D867,metadata!$B$2:$S$451,11,FALSE)</f>
        <v>Tetranychus urticae</v>
      </c>
      <c r="O867" t="str">
        <f>VLOOKUP($D867,metadata!$B$2:$S$451,12,FALSE)</f>
        <v>Tetranychidae</v>
      </c>
      <c r="P867" t="str">
        <f>VLOOKUP($D867,metadata!$B$2:$S$451,13,FALSE)</f>
        <v xml:space="preserve"> Susch</v>
      </c>
      <c r="Q867">
        <f>VLOOKUP($D867,metadata!$B$2:$S$451,14,FALSE)</f>
        <v>46.749994999999998</v>
      </c>
      <c r="R867">
        <f>VLOOKUP($D867,metadata!$B$2:$S$451,15,FALSE)</f>
        <v>10.066666</v>
      </c>
      <c r="S867">
        <f>VLOOKUP($D867,metadata!$B$2:$S$451,16,FALSE)</f>
        <v>0.05</v>
      </c>
      <c r="T867">
        <f>VLOOKUP($D867,metadata!$B$2:$S$451,17,FALSE)</f>
        <v>1450</v>
      </c>
      <c r="U867" t="str">
        <f>VLOOKUP($D867,metadata!$B$2:$S$451,18,FALSE)</f>
        <v/>
      </c>
      <c r="V867">
        <f>VLOOKUP($D867,metadata!$B$2:$Z$451,19,FALSE)</f>
        <v>250</v>
      </c>
      <c r="W867" t="str">
        <f>VLOOKUP($D867,metadata!$B$2:$Z$451,20,FALSE)</f>
        <v>global average</v>
      </c>
      <c r="X867" t="str">
        <f>VLOOKUP($D867,metadata!$B$2:$Z$451,21,FALSE)</f>
        <v/>
      </c>
      <c r="Y867">
        <f>VLOOKUP($D867,metadata!$B$2:$Z$451,22,FALSE)</f>
        <v>21</v>
      </c>
      <c r="Z867" t="str">
        <f>VLOOKUP($D867,metadata!$B$2:$Z$451,23,FALSE)</f>
        <v/>
      </c>
      <c r="AA867" t="str">
        <f>VLOOKUP($D867,metadata!$B$2:$Z$451,24,FALSE)</f>
        <v/>
      </c>
      <c r="AB867" t="str">
        <f>VLOOKUP($D867,metadata!$B$2:$Z$451,25,FALSE)</f>
        <v/>
      </c>
      <c r="AC867">
        <v>14.026785714285699</v>
      </c>
      <c r="AD867">
        <v>97.177612655800402</v>
      </c>
      <c r="AF867" t="str">
        <f t="shared" si="27"/>
        <v>NA</v>
      </c>
    </row>
    <row r="868" spans="3:32" x14ac:dyDescent="0.3">
      <c r="C868">
        <v>867</v>
      </c>
      <c r="D868" s="4" t="str">
        <f t="shared" si="28"/>
        <v>21- Susch</v>
      </c>
      <c r="E868" t="str">
        <f>VLOOKUP($D868,metadata!$B$2:$S$451,2,FALSE)</f>
        <v>KOVEOS, DS; KROON, A; VEERMAN, A</v>
      </c>
      <c r="F868" t="str">
        <f>VLOOKUP($D868,metadata!$B$2:$S$451,3,FALSE)</f>
        <v>THE SAME PHOTOPERIODIC CLOCK MAY CONTROL INDUCTION AND MAINTENANCE OF DIAPAUSE IN THE SPIDER-MITE TETRANCHUS-URTICAE</v>
      </c>
      <c r="G868" t="str">
        <f>VLOOKUP($D868,metadata!$B$2:$S$451,4,FALSE)</f>
        <v>10.1177/074873049300800401</v>
      </c>
      <c r="H868" t="str">
        <f>VLOOKUP($D868,metadata!$B$2:$S$451,5,FALSE)</f>
        <v>y</v>
      </c>
      <c r="I868" t="str">
        <f>VLOOKUP($D868,metadata!$B$2:$S$451,6,FALSE)</f>
        <v>a</v>
      </c>
      <c r="J868" t="str">
        <f>VLOOKUP($D868,metadata!$B$2:$S$451,7,FALSE)</f>
        <v>i</v>
      </c>
      <c r="K868">
        <f>VLOOKUP($D868,metadata!$B$2:$S$451,8,FALSE)</f>
        <v>8</v>
      </c>
      <c r="L868">
        <f>VLOOKUP($D868,metadata!$B$2:$S$451,9,FALSE)</f>
        <v>7</v>
      </c>
      <c r="M868" t="str">
        <f>VLOOKUP($D868,metadata!$B$2:$S$451,10,FALSE)</f>
        <v/>
      </c>
      <c r="N868" t="str">
        <f>VLOOKUP($D868,metadata!$B$2:$S$451,11,FALSE)</f>
        <v>Tetranychus urticae</v>
      </c>
      <c r="O868" t="str">
        <f>VLOOKUP($D868,metadata!$B$2:$S$451,12,FALSE)</f>
        <v>Tetranychidae</v>
      </c>
      <c r="P868" t="str">
        <f>VLOOKUP($D868,metadata!$B$2:$S$451,13,FALSE)</f>
        <v xml:space="preserve"> Susch</v>
      </c>
      <c r="Q868">
        <f>VLOOKUP($D868,metadata!$B$2:$S$451,14,FALSE)</f>
        <v>46.749994999999998</v>
      </c>
      <c r="R868">
        <f>VLOOKUP($D868,metadata!$B$2:$S$451,15,FALSE)</f>
        <v>10.066666</v>
      </c>
      <c r="S868">
        <f>VLOOKUP($D868,metadata!$B$2:$S$451,16,FALSE)</f>
        <v>0.05</v>
      </c>
      <c r="T868">
        <f>VLOOKUP($D868,metadata!$B$2:$S$451,17,FALSE)</f>
        <v>1450</v>
      </c>
      <c r="U868" t="str">
        <f>VLOOKUP($D868,metadata!$B$2:$S$451,18,FALSE)</f>
        <v/>
      </c>
      <c r="V868">
        <f>VLOOKUP($D868,metadata!$B$2:$Z$451,19,FALSE)</f>
        <v>250</v>
      </c>
      <c r="W868" t="str">
        <f>VLOOKUP($D868,metadata!$B$2:$Z$451,20,FALSE)</f>
        <v>global average</v>
      </c>
      <c r="X868" t="str">
        <f>VLOOKUP($D868,metadata!$B$2:$Z$451,21,FALSE)</f>
        <v/>
      </c>
      <c r="Y868">
        <f>VLOOKUP($D868,metadata!$B$2:$Z$451,22,FALSE)</f>
        <v>21</v>
      </c>
      <c r="Z868" t="str">
        <f>VLOOKUP($D868,metadata!$B$2:$Z$451,23,FALSE)</f>
        <v/>
      </c>
      <c r="AA868" t="str">
        <f>VLOOKUP($D868,metadata!$B$2:$Z$451,24,FALSE)</f>
        <v/>
      </c>
      <c r="AB868" t="str">
        <f>VLOOKUP($D868,metadata!$B$2:$Z$451,25,FALSE)</f>
        <v/>
      </c>
      <c r="AC868">
        <v>15.0089285714285</v>
      </c>
      <c r="AD868">
        <v>94.361217641418904</v>
      </c>
      <c r="AF868" t="str">
        <f t="shared" si="27"/>
        <v>NA</v>
      </c>
    </row>
    <row r="869" spans="3:32" x14ac:dyDescent="0.3">
      <c r="C869">
        <v>868</v>
      </c>
      <c r="D869" s="4" t="str">
        <f t="shared" si="28"/>
        <v>21- Susch</v>
      </c>
      <c r="E869" t="str">
        <f>VLOOKUP($D869,metadata!$B$2:$S$451,2,FALSE)</f>
        <v>KOVEOS, DS; KROON, A; VEERMAN, A</v>
      </c>
      <c r="F869" t="str">
        <f>VLOOKUP($D869,metadata!$B$2:$S$451,3,FALSE)</f>
        <v>THE SAME PHOTOPERIODIC CLOCK MAY CONTROL INDUCTION AND MAINTENANCE OF DIAPAUSE IN THE SPIDER-MITE TETRANCHUS-URTICAE</v>
      </c>
      <c r="G869" t="str">
        <f>VLOOKUP($D869,metadata!$B$2:$S$451,4,FALSE)</f>
        <v>10.1177/074873049300800401</v>
      </c>
      <c r="H869" t="str">
        <f>VLOOKUP($D869,metadata!$B$2:$S$451,5,FALSE)</f>
        <v>y</v>
      </c>
      <c r="I869" t="str">
        <f>VLOOKUP($D869,metadata!$B$2:$S$451,6,FALSE)</f>
        <v>a</v>
      </c>
      <c r="J869" t="str">
        <f>VLOOKUP($D869,metadata!$B$2:$S$451,7,FALSE)</f>
        <v>i</v>
      </c>
      <c r="K869">
        <f>VLOOKUP($D869,metadata!$B$2:$S$451,8,FALSE)</f>
        <v>8</v>
      </c>
      <c r="L869">
        <f>VLOOKUP($D869,metadata!$B$2:$S$451,9,FALSE)</f>
        <v>7</v>
      </c>
      <c r="M869" t="str">
        <f>VLOOKUP($D869,metadata!$B$2:$S$451,10,FALSE)</f>
        <v/>
      </c>
      <c r="N869" t="str">
        <f>VLOOKUP($D869,metadata!$B$2:$S$451,11,FALSE)</f>
        <v>Tetranychus urticae</v>
      </c>
      <c r="O869" t="str">
        <f>VLOOKUP($D869,metadata!$B$2:$S$451,12,FALSE)</f>
        <v>Tetranychidae</v>
      </c>
      <c r="P869" t="str">
        <f>VLOOKUP($D869,metadata!$B$2:$S$451,13,FALSE)</f>
        <v xml:space="preserve"> Susch</v>
      </c>
      <c r="Q869">
        <f>VLOOKUP($D869,metadata!$B$2:$S$451,14,FALSE)</f>
        <v>46.749994999999998</v>
      </c>
      <c r="R869">
        <f>VLOOKUP($D869,metadata!$B$2:$S$451,15,FALSE)</f>
        <v>10.066666</v>
      </c>
      <c r="S869">
        <f>VLOOKUP($D869,metadata!$B$2:$S$451,16,FALSE)</f>
        <v>0.05</v>
      </c>
      <c r="T869">
        <f>VLOOKUP($D869,metadata!$B$2:$S$451,17,FALSE)</f>
        <v>1450</v>
      </c>
      <c r="U869" t="str">
        <f>VLOOKUP($D869,metadata!$B$2:$S$451,18,FALSE)</f>
        <v/>
      </c>
      <c r="V869">
        <f>VLOOKUP($D869,metadata!$B$2:$Z$451,19,FALSE)</f>
        <v>250</v>
      </c>
      <c r="W869" t="str">
        <f>VLOOKUP($D869,metadata!$B$2:$Z$451,20,FALSE)</f>
        <v>global average</v>
      </c>
      <c r="X869" t="str">
        <f>VLOOKUP($D869,metadata!$B$2:$Z$451,21,FALSE)</f>
        <v/>
      </c>
      <c r="Y869">
        <f>VLOOKUP($D869,metadata!$B$2:$Z$451,22,FALSE)</f>
        <v>21</v>
      </c>
      <c r="Z869" t="str">
        <f>VLOOKUP($D869,metadata!$B$2:$Z$451,23,FALSE)</f>
        <v/>
      </c>
      <c r="AA869" t="str">
        <f>VLOOKUP($D869,metadata!$B$2:$Z$451,24,FALSE)</f>
        <v/>
      </c>
      <c r="AB869" t="str">
        <f>VLOOKUP($D869,metadata!$B$2:$Z$451,25,FALSE)</f>
        <v/>
      </c>
      <c r="AC869">
        <v>15.544642857142801</v>
      </c>
      <c r="AD869">
        <v>52.678571428571303</v>
      </c>
      <c r="AF869" t="str">
        <f t="shared" si="27"/>
        <v>NA</v>
      </c>
    </row>
    <row r="870" spans="3:32" x14ac:dyDescent="0.3">
      <c r="C870">
        <v>869</v>
      </c>
      <c r="D870" s="4" t="str">
        <f t="shared" si="28"/>
        <v>21- Susch</v>
      </c>
      <c r="E870" t="str">
        <f>VLOOKUP($D870,metadata!$B$2:$S$451,2,FALSE)</f>
        <v>KOVEOS, DS; KROON, A; VEERMAN, A</v>
      </c>
      <c r="F870" t="str">
        <f>VLOOKUP($D870,metadata!$B$2:$S$451,3,FALSE)</f>
        <v>THE SAME PHOTOPERIODIC CLOCK MAY CONTROL INDUCTION AND MAINTENANCE OF DIAPAUSE IN THE SPIDER-MITE TETRANCHUS-URTICAE</v>
      </c>
      <c r="G870" t="str">
        <f>VLOOKUP($D870,metadata!$B$2:$S$451,4,FALSE)</f>
        <v>10.1177/074873049300800401</v>
      </c>
      <c r="H870" t="str">
        <f>VLOOKUP($D870,metadata!$B$2:$S$451,5,FALSE)</f>
        <v>y</v>
      </c>
      <c r="I870" t="str">
        <f>VLOOKUP($D870,metadata!$B$2:$S$451,6,FALSE)</f>
        <v>a</v>
      </c>
      <c r="J870" t="str">
        <f>VLOOKUP($D870,metadata!$B$2:$S$451,7,FALSE)</f>
        <v>i</v>
      </c>
      <c r="K870">
        <f>VLOOKUP($D870,metadata!$B$2:$S$451,8,FALSE)</f>
        <v>8</v>
      </c>
      <c r="L870">
        <f>VLOOKUP($D870,metadata!$B$2:$S$451,9,FALSE)</f>
        <v>7</v>
      </c>
      <c r="M870" t="str">
        <f>VLOOKUP($D870,metadata!$B$2:$S$451,10,FALSE)</f>
        <v/>
      </c>
      <c r="N870" t="str">
        <f>VLOOKUP($D870,metadata!$B$2:$S$451,11,FALSE)</f>
        <v>Tetranychus urticae</v>
      </c>
      <c r="O870" t="str">
        <f>VLOOKUP($D870,metadata!$B$2:$S$451,12,FALSE)</f>
        <v>Tetranychidae</v>
      </c>
      <c r="P870" t="str">
        <f>VLOOKUP($D870,metadata!$B$2:$S$451,13,FALSE)</f>
        <v xml:space="preserve"> Susch</v>
      </c>
      <c r="Q870">
        <f>VLOOKUP($D870,metadata!$B$2:$S$451,14,FALSE)</f>
        <v>46.749994999999998</v>
      </c>
      <c r="R870">
        <f>VLOOKUP($D870,metadata!$B$2:$S$451,15,FALSE)</f>
        <v>10.066666</v>
      </c>
      <c r="S870">
        <f>VLOOKUP($D870,metadata!$B$2:$S$451,16,FALSE)</f>
        <v>0.05</v>
      </c>
      <c r="T870">
        <f>VLOOKUP($D870,metadata!$B$2:$S$451,17,FALSE)</f>
        <v>1450</v>
      </c>
      <c r="U870" t="str">
        <f>VLOOKUP($D870,metadata!$B$2:$S$451,18,FALSE)</f>
        <v/>
      </c>
      <c r="V870">
        <f>VLOOKUP($D870,metadata!$B$2:$Z$451,19,FALSE)</f>
        <v>250</v>
      </c>
      <c r="W870" t="str">
        <f>VLOOKUP($D870,metadata!$B$2:$Z$451,20,FALSE)</f>
        <v>global average</v>
      </c>
      <c r="X870" t="str">
        <f>VLOOKUP($D870,metadata!$B$2:$Z$451,21,FALSE)</f>
        <v/>
      </c>
      <c r="Y870">
        <f>VLOOKUP($D870,metadata!$B$2:$Z$451,22,FALSE)</f>
        <v>21</v>
      </c>
      <c r="Z870" t="str">
        <f>VLOOKUP($D870,metadata!$B$2:$Z$451,23,FALSE)</f>
        <v/>
      </c>
      <c r="AA870" t="str">
        <f>VLOOKUP($D870,metadata!$B$2:$Z$451,24,FALSE)</f>
        <v/>
      </c>
      <c r="AB870" t="str">
        <f>VLOOKUP($D870,metadata!$B$2:$Z$451,25,FALSE)</f>
        <v/>
      </c>
      <c r="AC870">
        <v>16.035714285714199</v>
      </c>
      <c r="AD870">
        <v>4.29050814956849</v>
      </c>
      <c r="AF870" t="str">
        <f t="shared" si="27"/>
        <v>NA</v>
      </c>
    </row>
    <row r="871" spans="3:32" x14ac:dyDescent="0.3">
      <c r="C871">
        <v>870</v>
      </c>
      <c r="D871" s="4" t="str">
        <f t="shared" si="28"/>
        <v>21- Susch</v>
      </c>
      <c r="E871" t="str">
        <f>VLOOKUP($D871,metadata!$B$2:$S$451,2,FALSE)</f>
        <v>KOVEOS, DS; KROON, A; VEERMAN, A</v>
      </c>
      <c r="F871" t="str">
        <f>VLOOKUP($D871,metadata!$B$2:$S$451,3,FALSE)</f>
        <v>THE SAME PHOTOPERIODIC CLOCK MAY CONTROL INDUCTION AND MAINTENANCE OF DIAPAUSE IN THE SPIDER-MITE TETRANCHUS-URTICAE</v>
      </c>
      <c r="G871" t="str">
        <f>VLOOKUP($D871,metadata!$B$2:$S$451,4,FALSE)</f>
        <v>10.1177/074873049300800401</v>
      </c>
      <c r="H871" t="str">
        <f>VLOOKUP($D871,metadata!$B$2:$S$451,5,FALSE)</f>
        <v>y</v>
      </c>
      <c r="I871" t="str">
        <f>VLOOKUP($D871,metadata!$B$2:$S$451,6,FALSE)</f>
        <v>a</v>
      </c>
      <c r="J871" t="str">
        <f>VLOOKUP($D871,metadata!$B$2:$S$451,7,FALSE)</f>
        <v>i</v>
      </c>
      <c r="K871">
        <f>VLOOKUP($D871,metadata!$B$2:$S$451,8,FALSE)</f>
        <v>8</v>
      </c>
      <c r="L871">
        <f>VLOOKUP($D871,metadata!$B$2:$S$451,9,FALSE)</f>
        <v>7</v>
      </c>
      <c r="M871" t="str">
        <f>VLOOKUP($D871,metadata!$B$2:$S$451,10,FALSE)</f>
        <v/>
      </c>
      <c r="N871" t="str">
        <f>VLOOKUP($D871,metadata!$B$2:$S$451,11,FALSE)</f>
        <v>Tetranychus urticae</v>
      </c>
      <c r="O871" t="str">
        <f>VLOOKUP($D871,metadata!$B$2:$S$451,12,FALSE)</f>
        <v>Tetranychidae</v>
      </c>
      <c r="P871" t="str">
        <f>VLOOKUP($D871,metadata!$B$2:$S$451,13,FALSE)</f>
        <v xml:space="preserve"> Susch</v>
      </c>
      <c r="Q871">
        <f>VLOOKUP($D871,metadata!$B$2:$S$451,14,FALSE)</f>
        <v>46.749994999999998</v>
      </c>
      <c r="R871">
        <f>VLOOKUP($D871,metadata!$B$2:$S$451,15,FALSE)</f>
        <v>10.066666</v>
      </c>
      <c r="S871">
        <f>VLOOKUP($D871,metadata!$B$2:$S$451,16,FALSE)</f>
        <v>0.05</v>
      </c>
      <c r="T871">
        <f>VLOOKUP($D871,metadata!$B$2:$S$451,17,FALSE)</f>
        <v>1450</v>
      </c>
      <c r="U871" t="str">
        <f>VLOOKUP($D871,metadata!$B$2:$S$451,18,FALSE)</f>
        <v/>
      </c>
      <c r="V871">
        <f>VLOOKUP($D871,metadata!$B$2:$Z$451,19,FALSE)</f>
        <v>250</v>
      </c>
      <c r="W871" t="str">
        <f>VLOOKUP($D871,metadata!$B$2:$Z$451,20,FALSE)</f>
        <v>global average</v>
      </c>
      <c r="X871" t="str">
        <f>VLOOKUP($D871,metadata!$B$2:$Z$451,21,FALSE)</f>
        <v/>
      </c>
      <c r="Y871">
        <f>VLOOKUP($D871,metadata!$B$2:$Z$451,22,FALSE)</f>
        <v>21</v>
      </c>
      <c r="Z871" t="str">
        <f>VLOOKUP($D871,metadata!$B$2:$Z$451,23,FALSE)</f>
        <v/>
      </c>
      <c r="AA871" t="str">
        <f>VLOOKUP($D871,metadata!$B$2:$Z$451,24,FALSE)</f>
        <v/>
      </c>
      <c r="AB871" t="str">
        <f>VLOOKUP($D871,metadata!$B$2:$Z$451,25,FALSE)</f>
        <v/>
      </c>
      <c r="AC871">
        <v>18</v>
      </c>
      <c r="AD871">
        <v>3.3557046979865301</v>
      </c>
      <c r="AF871" t="str">
        <f t="shared" si="27"/>
        <v>NA</v>
      </c>
    </row>
    <row r="872" spans="3:32" x14ac:dyDescent="0.3">
      <c r="C872">
        <v>871</v>
      </c>
      <c r="D872" s="4" t="str">
        <f t="shared" si="28"/>
        <v>21-Thessaloniki2</v>
      </c>
      <c r="E872" t="str">
        <f>VLOOKUP($D872,metadata!$B$2:$S$451,2,FALSE)</f>
        <v>KOVEOS, DS; KROON, A; VEERMAN, A</v>
      </c>
      <c r="F872" t="str">
        <f>VLOOKUP($D872,metadata!$B$2:$S$451,3,FALSE)</f>
        <v>THE SAME PHOTOPERIODIC CLOCK MAY CONTROL INDUCTION AND MAINTENANCE OF DIAPAUSE IN THE SPIDER-MITE TETRANCHUS-URTICAE</v>
      </c>
      <c r="G872" t="str">
        <f>VLOOKUP($D872,metadata!$B$2:$S$451,4,FALSE)</f>
        <v>10.1177/074873049300800401</v>
      </c>
      <c r="H872" t="str">
        <f>VLOOKUP($D872,metadata!$B$2:$S$451,5,FALSE)</f>
        <v>y</v>
      </c>
      <c r="I872" t="str">
        <f>VLOOKUP($D872,metadata!$B$2:$S$451,6,FALSE)</f>
        <v>a</v>
      </c>
      <c r="J872" t="str">
        <f>VLOOKUP($D872,metadata!$B$2:$S$451,7,FALSE)</f>
        <v>i</v>
      </c>
      <c r="K872">
        <f>VLOOKUP($D872,metadata!$B$2:$S$451,8,FALSE)</f>
        <v>8</v>
      </c>
      <c r="L872">
        <f>VLOOKUP($D872,metadata!$B$2:$S$451,9,FALSE)</f>
        <v>12</v>
      </c>
      <c r="M872" t="str">
        <f>VLOOKUP($D872,metadata!$B$2:$S$451,10,FALSE)</f>
        <v/>
      </c>
      <c r="N872" t="str">
        <f>VLOOKUP($D872,metadata!$B$2:$S$451,11,FALSE)</f>
        <v>Tetranychus urticae</v>
      </c>
      <c r="O872" t="str">
        <f>VLOOKUP($D872,metadata!$B$2:$S$451,12,FALSE)</f>
        <v>Tetranychidae</v>
      </c>
      <c r="P872" t="str">
        <f>VLOOKUP($D872,metadata!$B$2:$S$451,13,FALSE)</f>
        <v>Thessaloniki2</v>
      </c>
      <c r="Q872">
        <f>VLOOKUP($D872,metadata!$B$2:$S$451,14,FALSE)</f>
        <v>40.647221999999999</v>
      </c>
      <c r="R872">
        <f>VLOOKUP($D872,metadata!$B$2:$S$451,15,FALSE)</f>
        <v>22.963889000000002</v>
      </c>
      <c r="S872">
        <f>VLOOKUP($D872,metadata!$B$2:$S$451,16,FALSE)</f>
        <v>0.05</v>
      </c>
      <c r="T872" t="str">
        <f>VLOOKUP($D872,metadata!$B$2:$S$451,17,FALSE)</f>
        <v/>
      </c>
      <c r="U872" t="str">
        <f>VLOOKUP($D872,metadata!$B$2:$S$451,18,FALSE)</f>
        <v/>
      </c>
      <c r="V872">
        <f>VLOOKUP($D872,metadata!$B$2:$Z$451,19,FALSE)</f>
        <v>250</v>
      </c>
      <c r="W872" t="str">
        <f>VLOOKUP($D872,metadata!$B$2:$Z$451,20,FALSE)</f>
        <v>global average</v>
      </c>
      <c r="X872" t="str">
        <f>VLOOKUP($D872,metadata!$B$2:$Z$451,21,FALSE)</f>
        <v/>
      </c>
      <c r="Y872">
        <f>VLOOKUP($D872,metadata!$B$2:$Z$451,22,FALSE)</f>
        <v>21</v>
      </c>
      <c r="Z872" t="str">
        <f>VLOOKUP($D872,metadata!$B$2:$Z$451,23,FALSE)</f>
        <v/>
      </c>
      <c r="AA872" t="str">
        <f>VLOOKUP($D872,metadata!$B$2:$Z$451,24,FALSE)</f>
        <v/>
      </c>
      <c r="AB872" t="str">
        <f>VLOOKUP($D872,metadata!$B$2:$Z$451,25,FALSE)</f>
        <v/>
      </c>
      <c r="AC872">
        <v>8.0450450450450397</v>
      </c>
      <c r="AD872">
        <v>78.231292517006693</v>
      </c>
      <c r="AF872" t="str">
        <f t="shared" si="27"/>
        <v>NA</v>
      </c>
    </row>
    <row r="873" spans="3:32" x14ac:dyDescent="0.3">
      <c r="C873">
        <v>872</v>
      </c>
      <c r="D873" s="4" t="str">
        <f t="shared" si="28"/>
        <v>21-Thessaloniki2</v>
      </c>
      <c r="E873" t="str">
        <f>VLOOKUP($D873,metadata!$B$2:$S$451,2,FALSE)</f>
        <v>KOVEOS, DS; KROON, A; VEERMAN, A</v>
      </c>
      <c r="F873" t="str">
        <f>VLOOKUP($D873,metadata!$B$2:$S$451,3,FALSE)</f>
        <v>THE SAME PHOTOPERIODIC CLOCK MAY CONTROL INDUCTION AND MAINTENANCE OF DIAPAUSE IN THE SPIDER-MITE TETRANCHUS-URTICAE</v>
      </c>
      <c r="G873" t="str">
        <f>VLOOKUP($D873,metadata!$B$2:$S$451,4,FALSE)</f>
        <v>10.1177/074873049300800401</v>
      </c>
      <c r="H873" t="str">
        <f>VLOOKUP($D873,metadata!$B$2:$S$451,5,FALSE)</f>
        <v>y</v>
      </c>
      <c r="I873" t="str">
        <f>VLOOKUP($D873,metadata!$B$2:$S$451,6,FALSE)</f>
        <v>a</v>
      </c>
      <c r="J873" t="str">
        <f>VLOOKUP($D873,metadata!$B$2:$S$451,7,FALSE)</f>
        <v>i</v>
      </c>
      <c r="K873">
        <f>VLOOKUP($D873,metadata!$B$2:$S$451,8,FALSE)</f>
        <v>8</v>
      </c>
      <c r="L873">
        <f>VLOOKUP($D873,metadata!$B$2:$S$451,9,FALSE)</f>
        <v>12</v>
      </c>
      <c r="M873" t="str">
        <f>VLOOKUP($D873,metadata!$B$2:$S$451,10,FALSE)</f>
        <v/>
      </c>
      <c r="N873" t="str">
        <f>VLOOKUP($D873,metadata!$B$2:$S$451,11,FALSE)</f>
        <v>Tetranychus urticae</v>
      </c>
      <c r="O873" t="str">
        <f>VLOOKUP($D873,metadata!$B$2:$S$451,12,FALSE)</f>
        <v>Tetranychidae</v>
      </c>
      <c r="P873" t="str">
        <f>VLOOKUP($D873,metadata!$B$2:$S$451,13,FALSE)</f>
        <v>Thessaloniki2</v>
      </c>
      <c r="Q873">
        <f>VLOOKUP($D873,metadata!$B$2:$S$451,14,FALSE)</f>
        <v>40.647221999999999</v>
      </c>
      <c r="R873">
        <f>VLOOKUP($D873,metadata!$B$2:$S$451,15,FALSE)</f>
        <v>22.963889000000002</v>
      </c>
      <c r="S873">
        <f>VLOOKUP($D873,metadata!$B$2:$S$451,16,FALSE)</f>
        <v>0.05</v>
      </c>
      <c r="T873" t="str">
        <f>VLOOKUP($D873,metadata!$B$2:$S$451,17,FALSE)</f>
        <v/>
      </c>
      <c r="U873" t="str">
        <f>VLOOKUP($D873,metadata!$B$2:$S$451,18,FALSE)</f>
        <v/>
      </c>
      <c r="V873">
        <f>VLOOKUP($D873,metadata!$B$2:$Z$451,19,FALSE)</f>
        <v>250</v>
      </c>
      <c r="W873" t="str">
        <f>VLOOKUP($D873,metadata!$B$2:$Z$451,20,FALSE)</f>
        <v>global average</v>
      </c>
      <c r="X873" t="str">
        <f>VLOOKUP($D873,metadata!$B$2:$Z$451,21,FALSE)</f>
        <v/>
      </c>
      <c r="Y873">
        <f>VLOOKUP($D873,metadata!$B$2:$Z$451,22,FALSE)</f>
        <v>21</v>
      </c>
      <c r="Z873" t="str">
        <f>VLOOKUP($D873,metadata!$B$2:$Z$451,23,FALSE)</f>
        <v/>
      </c>
      <c r="AA873" t="str">
        <f>VLOOKUP($D873,metadata!$B$2:$Z$451,24,FALSE)</f>
        <v/>
      </c>
      <c r="AB873" t="str">
        <f>VLOOKUP($D873,metadata!$B$2:$Z$451,25,FALSE)</f>
        <v/>
      </c>
      <c r="AC873">
        <v>9.0360360360360303</v>
      </c>
      <c r="AD873">
        <v>74.829931972789097</v>
      </c>
      <c r="AF873" t="str">
        <f t="shared" si="27"/>
        <v>NA</v>
      </c>
    </row>
    <row r="874" spans="3:32" x14ac:dyDescent="0.3">
      <c r="C874">
        <v>873</v>
      </c>
      <c r="D874" s="4" t="str">
        <f t="shared" si="28"/>
        <v>21-Thessaloniki2</v>
      </c>
      <c r="E874" t="str">
        <f>VLOOKUP($D874,metadata!$B$2:$S$451,2,FALSE)</f>
        <v>KOVEOS, DS; KROON, A; VEERMAN, A</v>
      </c>
      <c r="F874" t="str">
        <f>VLOOKUP($D874,metadata!$B$2:$S$451,3,FALSE)</f>
        <v>THE SAME PHOTOPERIODIC CLOCK MAY CONTROL INDUCTION AND MAINTENANCE OF DIAPAUSE IN THE SPIDER-MITE TETRANCHUS-URTICAE</v>
      </c>
      <c r="G874" t="str">
        <f>VLOOKUP($D874,metadata!$B$2:$S$451,4,FALSE)</f>
        <v>10.1177/074873049300800401</v>
      </c>
      <c r="H874" t="str">
        <f>VLOOKUP($D874,metadata!$B$2:$S$451,5,FALSE)</f>
        <v>y</v>
      </c>
      <c r="I874" t="str">
        <f>VLOOKUP($D874,metadata!$B$2:$S$451,6,FALSE)</f>
        <v>a</v>
      </c>
      <c r="J874" t="str">
        <f>VLOOKUP($D874,metadata!$B$2:$S$451,7,FALSE)</f>
        <v>i</v>
      </c>
      <c r="K874">
        <f>VLOOKUP($D874,metadata!$B$2:$S$451,8,FALSE)</f>
        <v>8</v>
      </c>
      <c r="L874">
        <f>VLOOKUP($D874,metadata!$B$2:$S$451,9,FALSE)</f>
        <v>12</v>
      </c>
      <c r="M874" t="str">
        <f>VLOOKUP($D874,metadata!$B$2:$S$451,10,FALSE)</f>
        <v/>
      </c>
      <c r="N874" t="str">
        <f>VLOOKUP($D874,metadata!$B$2:$S$451,11,FALSE)</f>
        <v>Tetranychus urticae</v>
      </c>
      <c r="O874" t="str">
        <f>VLOOKUP($D874,metadata!$B$2:$S$451,12,FALSE)</f>
        <v>Tetranychidae</v>
      </c>
      <c r="P874" t="str">
        <f>VLOOKUP($D874,metadata!$B$2:$S$451,13,FALSE)</f>
        <v>Thessaloniki2</v>
      </c>
      <c r="Q874">
        <f>VLOOKUP($D874,metadata!$B$2:$S$451,14,FALSE)</f>
        <v>40.647221999999999</v>
      </c>
      <c r="R874">
        <f>VLOOKUP($D874,metadata!$B$2:$S$451,15,FALSE)</f>
        <v>22.963889000000002</v>
      </c>
      <c r="S874">
        <f>VLOOKUP($D874,metadata!$B$2:$S$451,16,FALSE)</f>
        <v>0.05</v>
      </c>
      <c r="T874" t="str">
        <f>VLOOKUP($D874,metadata!$B$2:$S$451,17,FALSE)</f>
        <v/>
      </c>
      <c r="U874" t="str">
        <f>VLOOKUP($D874,metadata!$B$2:$S$451,18,FALSE)</f>
        <v/>
      </c>
      <c r="V874">
        <f>VLOOKUP($D874,metadata!$B$2:$Z$451,19,FALSE)</f>
        <v>250</v>
      </c>
      <c r="W874" t="str">
        <f>VLOOKUP($D874,metadata!$B$2:$Z$451,20,FALSE)</f>
        <v>global average</v>
      </c>
      <c r="X874" t="str">
        <f>VLOOKUP($D874,metadata!$B$2:$Z$451,21,FALSE)</f>
        <v/>
      </c>
      <c r="Y874">
        <f>VLOOKUP($D874,metadata!$B$2:$Z$451,22,FALSE)</f>
        <v>21</v>
      </c>
      <c r="Z874" t="str">
        <f>VLOOKUP($D874,metadata!$B$2:$Z$451,23,FALSE)</f>
        <v/>
      </c>
      <c r="AA874" t="str">
        <f>VLOOKUP($D874,metadata!$B$2:$Z$451,24,FALSE)</f>
        <v/>
      </c>
      <c r="AB874" t="str">
        <f>VLOOKUP($D874,metadata!$B$2:$Z$451,25,FALSE)</f>
        <v/>
      </c>
      <c r="AC874">
        <v>10.027027027027</v>
      </c>
      <c r="AD874">
        <v>78.911564625850303</v>
      </c>
      <c r="AF874" t="str">
        <f t="shared" si="27"/>
        <v>NA</v>
      </c>
    </row>
    <row r="875" spans="3:32" x14ac:dyDescent="0.3">
      <c r="C875">
        <v>874</v>
      </c>
      <c r="D875" s="4" t="str">
        <f t="shared" si="28"/>
        <v>21-Thessaloniki2</v>
      </c>
      <c r="E875" t="str">
        <f>VLOOKUP($D875,metadata!$B$2:$S$451,2,FALSE)</f>
        <v>KOVEOS, DS; KROON, A; VEERMAN, A</v>
      </c>
      <c r="F875" t="str">
        <f>VLOOKUP($D875,metadata!$B$2:$S$451,3,FALSE)</f>
        <v>THE SAME PHOTOPERIODIC CLOCK MAY CONTROL INDUCTION AND MAINTENANCE OF DIAPAUSE IN THE SPIDER-MITE TETRANCHUS-URTICAE</v>
      </c>
      <c r="G875" t="str">
        <f>VLOOKUP($D875,metadata!$B$2:$S$451,4,FALSE)</f>
        <v>10.1177/074873049300800401</v>
      </c>
      <c r="H875" t="str">
        <f>VLOOKUP($D875,metadata!$B$2:$S$451,5,FALSE)</f>
        <v>y</v>
      </c>
      <c r="I875" t="str">
        <f>VLOOKUP($D875,metadata!$B$2:$S$451,6,FALSE)</f>
        <v>a</v>
      </c>
      <c r="J875" t="str">
        <f>VLOOKUP($D875,metadata!$B$2:$S$451,7,FALSE)</f>
        <v>i</v>
      </c>
      <c r="K875">
        <f>VLOOKUP($D875,metadata!$B$2:$S$451,8,FALSE)</f>
        <v>8</v>
      </c>
      <c r="L875">
        <f>VLOOKUP($D875,metadata!$B$2:$S$451,9,FALSE)</f>
        <v>12</v>
      </c>
      <c r="M875" t="str">
        <f>VLOOKUP($D875,metadata!$B$2:$S$451,10,FALSE)</f>
        <v/>
      </c>
      <c r="N875" t="str">
        <f>VLOOKUP($D875,metadata!$B$2:$S$451,11,FALSE)</f>
        <v>Tetranychus urticae</v>
      </c>
      <c r="O875" t="str">
        <f>VLOOKUP($D875,metadata!$B$2:$S$451,12,FALSE)</f>
        <v>Tetranychidae</v>
      </c>
      <c r="P875" t="str">
        <f>VLOOKUP($D875,metadata!$B$2:$S$451,13,FALSE)</f>
        <v>Thessaloniki2</v>
      </c>
      <c r="Q875">
        <f>VLOOKUP($D875,metadata!$B$2:$S$451,14,FALSE)</f>
        <v>40.647221999999999</v>
      </c>
      <c r="R875">
        <f>VLOOKUP($D875,metadata!$B$2:$S$451,15,FALSE)</f>
        <v>22.963889000000002</v>
      </c>
      <c r="S875">
        <f>VLOOKUP($D875,metadata!$B$2:$S$451,16,FALSE)</f>
        <v>0.05</v>
      </c>
      <c r="T875" t="str">
        <f>VLOOKUP($D875,metadata!$B$2:$S$451,17,FALSE)</f>
        <v/>
      </c>
      <c r="U875" t="str">
        <f>VLOOKUP($D875,metadata!$B$2:$S$451,18,FALSE)</f>
        <v/>
      </c>
      <c r="V875">
        <f>VLOOKUP($D875,metadata!$B$2:$Z$451,19,FALSE)</f>
        <v>250</v>
      </c>
      <c r="W875" t="str">
        <f>VLOOKUP($D875,metadata!$B$2:$Z$451,20,FALSE)</f>
        <v>global average</v>
      </c>
      <c r="X875" t="str">
        <f>VLOOKUP($D875,metadata!$B$2:$Z$451,21,FALSE)</f>
        <v/>
      </c>
      <c r="Y875">
        <f>VLOOKUP($D875,metadata!$B$2:$Z$451,22,FALSE)</f>
        <v>21</v>
      </c>
      <c r="Z875" t="str">
        <f>VLOOKUP($D875,metadata!$B$2:$Z$451,23,FALSE)</f>
        <v/>
      </c>
      <c r="AA875" t="str">
        <f>VLOOKUP($D875,metadata!$B$2:$Z$451,24,FALSE)</f>
        <v/>
      </c>
      <c r="AB875" t="str">
        <f>VLOOKUP($D875,metadata!$B$2:$Z$451,25,FALSE)</f>
        <v/>
      </c>
      <c r="AC875">
        <v>10.4774774774774</v>
      </c>
      <c r="AD875">
        <v>70.068027210884296</v>
      </c>
      <c r="AF875" t="str">
        <f t="shared" si="27"/>
        <v>NA</v>
      </c>
    </row>
    <row r="876" spans="3:32" x14ac:dyDescent="0.3">
      <c r="C876">
        <v>875</v>
      </c>
      <c r="D876" s="4" t="str">
        <f t="shared" si="28"/>
        <v>21-Thessaloniki2</v>
      </c>
      <c r="E876" t="str">
        <f>VLOOKUP($D876,metadata!$B$2:$S$451,2,FALSE)</f>
        <v>KOVEOS, DS; KROON, A; VEERMAN, A</v>
      </c>
      <c r="F876" t="str">
        <f>VLOOKUP($D876,metadata!$B$2:$S$451,3,FALSE)</f>
        <v>THE SAME PHOTOPERIODIC CLOCK MAY CONTROL INDUCTION AND MAINTENANCE OF DIAPAUSE IN THE SPIDER-MITE TETRANCHUS-URTICAE</v>
      </c>
      <c r="G876" t="str">
        <f>VLOOKUP($D876,metadata!$B$2:$S$451,4,FALSE)</f>
        <v>10.1177/074873049300800401</v>
      </c>
      <c r="H876" t="str">
        <f>VLOOKUP($D876,metadata!$B$2:$S$451,5,FALSE)</f>
        <v>y</v>
      </c>
      <c r="I876" t="str">
        <f>VLOOKUP($D876,metadata!$B$2:$S$451,6,FALSE)</f>
        <v>a</v>
      </c>
      <c r="J876" t="str">
        <f>VLOOKUP($D876,metadata!$B$2:$S$451,7,FALSE)</f>
        <v>i</v>
      </c>
      <c r="K876">
        <f>VLOOKUP($D876,metadata!$B$2:$S$451,8,FALSE)</f>
        <v>8</v>
      </c>
      <c r="L876">
        <f>VLOOKUP($D876,metadata!$B$2:$S$451,9,FALSE)</f>
        <v>12</v>
      </c>
      <c r="M876" t="str">
        <f>VLOOKUP($D876,metadata!$B$2:$S$451,10,FALSE)</f>
        <v/>
      </c>
      <c r="N876" t="str">
        <f>VLOOKUP($D876,metadata!$B$2:$S$451,11,FALSE)</f>
        <v>Tetranychus urticae</v>
      </c>
      <c r="O876" t="str">
        <f>VLOOKUP($D876,metadata!$B$2:$S$451,12,FALSE)</f>
        <v>Tetranychidae</v>
      </c>
      <c r="P876" t="str">
        <f>VLOOKUP($D876,metadata!$B$2:$S$451,13,FALSE)</f>
        <v>Thessaloniki2</v>
      </c>
      <c r="Q876">
        <f>VLOOKUP($D876,metadata!$B$2:$S$451,14,FALSE)</f>
        <v>40.647221999999999</v>
      </c>
      <c r="R876">
        <f>VLOOKUP($D876,metadata!$B$2:$S$451,15,FALSE)</f>
        <v>22.963889000000002</v>
      </c>
      <c r="S876">
        <f>VLOOKUP($D876,metadata!$B$2:$S$451,16,FALSE)</f>
        <v>0.05</v>
      </c>
      <c r="T876" t="str">
        <f>VLOOKUP($D876,metadata!$B$2:$S$451,17,FALSE)</f>
        <v/>
      </c>
      <c r="U876" t="str">
        <f>VLOOKUP($D876,metadata!$B$2:$S$451,18,FALSE)</f>
        <v/>
      </c>
      <c r="V876">
        <f>VLOOKUP($D876,metadata!$B$2:$Z$451,19,FALSE)</f>
        <v>250</v>
      </c>
      <c r="W876" t="str">
        <f>VLOOKUP($D876,metadata!$B$2:$Z$451,20,FALSE)</f>
        <v>global average</v>
      </c>
      <c r="X876" t="str">
        <f>VLOOKUP($D876,metadata!$B$2:$Z$451,21,FALSE)</f>
        <v/>
      </c>
      <c r="Y876">
        <f>VLOOKUP($D876,metadata!$B$2:$Z$451,22,FALSE)</f>
        <v>21</v>
      </c>
      <c r="Z876" t="str">
        <f>VLOOKUP($D876,metadata!$B$2:$Z$451,23,FALSE)</f>
        <v/>
      </c>
      <c r="AA876" t="str">
        <f>VLOOKUP($D876,metadata!$B$2:$Z$451,24,FALSE)</f>
        <v/>
      </c>
      <c r="AB876" t="str">
        <f>VLOOKUP($D876,metadata!$B$2:$Z$451,25,FALSE)</f>
        <v/>
      </c>
      <c r="AC876">
        <v>10.972972972972901</v>
      </c>
      <c r="AD876">
        <v>44.897959183673301</v>
      </c>
      <c r="AF876" t="str">
        <f t="shared" si="27"/>
        <v>NA</v>
      </c>
    </row>
    <row r="877" spans="3:32" x14ac:dyDescent="0.3">
      <c r="C877">
        <v>876</v>
      </c>
      <c r="D877" s="4" t="str">
        <f t="shared" si="28"/>
        <v>21-Thessaloniki2</v>
      </c>
      <c r="E877" t="str">
        <f>VLOOKUP($D877,metadata!$B$2:$S$451,2,FALSE)</f>
        <v>KOVEOS, DS; KROON, A; VEERMAN, A</v>
      </c>
      <c r="F877" t="str">
        <f>VLOOKUP($D877,metadata!$B$2:$S$451,3,FALSE)</f>
        <v>THE SAME PHOTOPERIODIC CLOCK MAY CONTROL INDUCTION AND MAINTENANCE OF DIAPAUSE IN THE SPIDER-MITE TETRANCHUS-URTICAE</v>
      </c>
      <c r="G877" t="str">
        <f>VLOOKUP($D877,metadata!$B$2:$S$451,4,FALSE)</f>
        <v>10.1177/074873049300800401</v>
      </c>
      <c r="H877" t="str">
        <f>VLOOKUP($D877,metadata!$B$2:$S$451,5,FALSE)</f>
        <v>y</v>
      </c>
      <c r="I877" t="str">
        <f>VLOOKUP($D877,metadata!$B$2:$S$451,6,FALSE)</f>
        <v>a</v>
      </c>
      <c r="J877" t="str">
        <f>VLOOKUP($D877,metadata!$B$2:$S$451,7,FALSE)</f>
        <v>i</v>
      </c>
      <c r="K877">
        <f>VLOOKUP($D877,metadata!$B$2:$S$451,8,FALSE)</f>
        <v>8</v>
      </c>
      <c r="L877">
        <f>VLOOKUP($D877,metadata!$B$2:$S$451,9,FALSE)</f>
        <v>12</v>
      </c>
      <c r="M877" t="str">
        <f>VLOOKUP($D877,metadata!$B$2:$S$451,10,FALSE)</f>
        <v/>
      </c>
      <c r="N877" t="str">
        <f>VLOOKUP($D877,metadata!$B$2:$S$451,11,FALSE)</f>
        <v>Tetranychus urticae</v>
      </c>
      <c r="O877" t="str">
        <f>VLOOKUP($D877,metadata!$B$2:$S$451,12,FALSE)</f>
        <v>Tetranychidae</v>
      </c>
      <c r="P877" t="str">
        <f>VLOOKUP($D877,metadata!$B$2:$S$451,13,FALSE)</f>
        <v>Thessaloniki2</v>
      </c>
      <c r="Q877">
        <f>VLOOKUP($D877,metadata!$B$2:$S$451,14,FALSE)</f>
        <v>40.647221999999999</v>
      </c>
      <c r="R877">
        <f>VLOOKUP($D877,metadata!$B$2:$S$451,15,FALSE)</f>
        <v>22.963889000000002</v>
      </c>
      <c r="S877">
        <f>VLOOKUP($D877,metadata!$B$2:$S$451,16,FALSE)</f>
        <v>0.05</v>
      </c>
      <c r="T877" t="str">
        <f>VLOOKUP($D877,metadata!$B$2:$S$451,17,FALSE)</f>
        <v/>
      </c>
      <c r="U877" t="str">
        <f>VLOOKUP($D877,metadata!$B$2:$S$451,18,FALSE)</f>
        <v/>
      </c>
      <c r="V877">
        <f>VLOOKUP($D877,metadata!$B$2:$Z$451,19,FALSE)</f>
        <v>250</v>
      </c>
      <c r="W877" t="str">
        <f>VLOOKUP($D877,metadata!$B$2:$Z$451,20,FALSE)</f>
        <v>global average</v>
      </c>
      <c r="X877" t="str">
        <f>VLOOKUP($D877,metadata!$B$2:$Z$451,21,FALSE)</f>
        <v/>
      </c>
      <c r="Y877">
        <f>VLOOKUP($D877,metadata!$B$2:$Z$451,22,FALSE)</f>
        <v>21</v>
      </c>
      <c r="Z877" t="str">
        <f>VLOOKUP($D877,metadata!$B$2:$Z$451,23,FALSE)</f>
        <v/>
      </c>
      <c r="AA877" t="str">
        <f>VLOOKUP($D877,metadata!$B$2:$Z$451,24,FALSE)</f>
        <v/>
      </c>
      <c r="AB877" t="str">
        <f>VLOOKUP($D877,metadata!$B$2:$Z$451,25,FALSE)</f>
        <v/>
      </c>
      <c r="AC877">
        <v>11.5135135135135</v>
      </c>
      <c r="AD877">
        <v>6.1224489795918</v>
      </c>
      <c r="AF877" t="str">
        <f t="shared" si="27"/>
        <v>NA</v>
      </c>
    </row>
    <row r="878" spans="3:32" x14ac:dyDescent="0.3">
      <c r="C878">
        <v>877</v>
      </c>
      <c r="D878" s="4" t="str">
        <f t="shared" si="28"/>
        <v>21-Thessaloniki2</v>
      </c>
      <c r="E878" t="str">
        <f>VLOOKUP($D878,metadata!$B$2:$S$451,2,FALSE)</f>
        <v>KOVEOS, DS; KROON, A; VEERMAN, A</v>
      </c>
      <c r="F878" t="str">
        <f>VLOOKUP($D878,metadata!$B$2:$S$451,3,FALSE)</f>
        <v>THE SAME PHOTOPERIODIC CLOCK MAY CONTROL INDUCTION AND MAINTENANCE OF DIAPAUSE IN THE SPIDER-MITE TETRANCHUS-URTICAE</v>
      </c>
      <c r="G878" t="str">
        <f>VLOOKUP($D878,metadata!$B$2:$S$451,4,FALSE)</f>
        <v>10.1177/074873049300800401</v>
      </c>
      <c r="H878" t="str">
        <f>VLOOKUP($D878,metadata!$B$2:$S$451,5,FALSE)</f>
        <v>y</v>
      </c>
      <c r="I878" t="str">
        <f>VLOOKUP($D878,metadata!$B$2:$S$451,6,FALSE)</f>
        <v>a</v>
      </c>
      <c r="J878" t="str">
        <f>VLOOKUP($D878,metadata!$B$2:$S$451,7,FALSE)</f>
        <v>i</v>
      </c>
      <c r="K878">
        <f>VLOOKUP($D878,metadata!$B$2:$S$451,8,FALSE)</f>
        <v>8</v>
      </c>
      <c r="L878">
        <f>VLOOKUP($D878,metadata!$B$2:$S$451,9,FALSE)</f>
        <v>12</v>
      </c>
      <c r="M878" t="str">
        <f>VLOOKUP($D878,metadata!$B$2:$S$451,10,FALSE)</f>
        <v/>
      </c>
      <c r="N878" t="str">
        <f>VLOOKUP($D878,metadata!$B$2:$S$451,11,FALSE)</f>
        <v>Tetranychus urticae</v>
      </c>
      <c r="O878" t="str">
        <f>VLOOKUP($D878,metadata!$B$2:$S$451,12,FALSE)</f>
        <v>Tetranychidae</v>
      </c>
      <c r="P878" t="str">
        <f>VLOOKUP($D878,metadata!$B$2:$S$451,13,FALSE)</f>
        <v>Thessaloniki2</v>
      </c>
      <c r="Q878">
        <f>VLOOKUP($D878,metadata!$B$2:$S$451,14,FALSE)</f>
        <v>40.647221999999999</v>
      </c>
      <c r="R878">
        <f>VLOOKUP($D878,metadata!$B$2:$S$451,15,FALSE)</f>
        <v>22.963889000000002</v>
      </c>
      <c r="S878">
        <f>VLOOKUP($D878,metadata!$B$2:$S$451,16,FALSE)</f>
        <v>0.05</v>
      </c>
      <c r="T878" t="str">
        <f>VLOOKUP($D878,metadata!$B$2:$S$451,17,FALSE)</f>
        <v/>
      </c>
      <c r="U878" t="str">
        <f>VLOOKUP($D878,metadata!$B$2:$S$451,18,FALSE)</f>
        <v/>
      </c>
      <c r="V878">
        <f>VLOOKUP($D878,metadata!$B$2:$Z$451,19,FALSE)</f>
        <v>250</v>
      </c>
      <c r="W878" t="str">
        <f>VLOOKUP($D878,metadata!$B$2:$Z$451,20,FALSE)</f>
        <v>global average</v>
      </c>
      <c r="X878" t="str">
        <f>VLOOKUP($D878,metadata!$B$2:$Z$451,21,FALSE)</f>
        <v/>
      </c>
      <c r="Y878">
        <f>VLOOKUP($D878,metadata!$B$2:$Z$451,22,FALSE)</f>
        <v>21</v>
      </c>
      <c r="Z878" t="str">
        <f>VLOOKUP($D878,metadata!$B$2:$Z$451,23,FALSE)</f>
        <v/>
      </c>
      <c r="AA878" t="str">
        <f>VLOOKUP($D878,metadata!$B$2:$Z$451,24,FALSE)</f>
        <v/>
      </c>
      <c r="AB878" t="str">
        <f>VLOOKUP($D878,metadata!$B$2:$Z$451,25,FALSE)</f>
        <v/>
      </c>
      <c r="AC878">
        <v>11.9639639639639</v>
      </c>
      <c r="AD878">
        <v>4.7619047619046997</v>
      </c>
      <c r="AF878" t="str">
        <f t="shared" si="27"/>
        <v>NA</v>
      </c>
    </row>
    <row r="879" spans="3:32" x14ac:dyDescent="0.3">
      <c r="C879">
        <v>878</v>
      </c>
      <c r="D879" s="4" t="str">
        <f t="shared" si="28"/>
        <v>21-Thessaloniki2</v>
      </c>
      <c r="E879" t="str">
        <f>VLOOKUP($D879,metadata!$B$2:$S$451,2,FALSE)</f>
        <v>KOVEOS, DS; KROON, A; VEERMAN, A</v>
      </c>
      <c r="F879" t="str">
        <f>VLOOKUP($D879,metadata!$B$2:$S$451,3,FALSE)</f>
        <v>THE SAME PHOTOPERIODIC CLOCK MAY CONTROL INDUCTION AND MAINTENANCE OF DIAPAUSE IN THE SPIDER-MITE TETRANCHUS-URTICAE</v>
      </c>
      <c r="G879" t="str">
        <f>VLOOKUP($D879,metadata!$B$2:$S$451,4,FALSE)</f>
        <v>10.1177/074873049300800401</v>
      </c>
      <c r="H879" t="str">
        <f>VLOOKUP($D879,metadata!$B$2:$S$451,5,FALSE)</f>
        <v>y</v>
      </c>
      <c r="I879" t="str">
        <f>VLOOKUP($D879,metadata!$B$2:$S$451,6,FALSE)</f>
        <v>a</v>
      </c>
      <c r="J879" t="str">
        <f>VLOOKUP($D879,metadata!$B$2:$S$451,7,FALSE)</f>
        <v>i</v>
      </c>
      <c r="K879">
        <f>VLOOKUP($D879,metadata!$B$2:$S$451,8,FALSE)</f>
        <v>8</v>
      </c>
      <c r="L879">
        <f>VLOOKUP($D879,metadata!$B$2:$S$451,9,FALSE)</f>
        <v>12</v>
      </c>
      <c r="M879" t="str">
        <f>VLOOKUP($D879,metadata!$B$2:$S$451,10,FALSE)</f>
        <v/>
      </c>
      <c r="N879" t="str">
        <f>VLOOKUP($D879,metadata!$B$2:$S$451,11,FALSE)</f>
        <v>Tetranychus urticae</v>
      </c>
      <c r="O879" t="str">
        <f>VLOOKUP($D879,metadata!$B$2:$S$451,12,FALSE)</f>
        <v>Tetranychidae</v>
      </c>
      <c r="P879" t="str">
        <f>VLOOKUP($D879,metadata!$B$2:$S$451,13,FALSE)</f>
        <v>Thessaloniki2</v>
      </c>
      <c r="Q879">
        <f>VLOOKUP($D879,metadata!$B$2:$S$451,14,FALSE)</f>
        <v>40.647221999999999</v>
      </c>
      <c r="R879">
        <f>VLOOKUP($D879,metadata!$B$2:$S$451,15,FALSE)</f>
        <v>22.963889000000002</v>
      </c>
      <c r="S879">
        <f>VLOOKUP($D879,metadata!$B$2:$S$451,16,FALSE)</f>
        <v>0.05</v>
      </c>
      <c r="T879" t="str">
        <f>VLOOKUP($D879,metadata!$B$2:$S$451,17,FALSE)</f>
        <v/>
      </c>
      <c r="U879" t="str">
        <f>VLOOKUP($D879,metadata!$B$2:$S$451,18,FALSE)</f>
        <v/>
      </c>
      <c r="V879">
        <f>VLOOKUP($D879,metadata!$B$2:$Z$451,19,FALSE)</f>
        <v>250</v>
      </c>
      <c r="W879" t="str">
        <f>VLOOKUP($D879,metadata!$B$2:$Z$451,20,FALSE)</f>
        <v>global average</v>
      </c>
      <c r="X879" t="str">
        <f>VLOOKUP($D879,metadata!$B$2:$Z$451,21,FALSE)</f>
        <v/>
      </c>
      <c r="Y879">
        <f>VLOOKUP($D879,metadata!$B$2:$Z$451,22,FALSE)</f>
        <v>21</v>
      </c>
      <c r="Z879" t="str">
        <f>VLOOKUP($D879,metadata!$B$2:$Z$451,23,FALSE)</f>
        <v/>
      </c>
      <c r="AA879" t="str">
        <f>VLOOKUP($D879,metadata!$B$2:$Z$451,24,FALSE)</f>
        <v/>
      </c>
      <c r="AB879" t="str">
        <f>VLOOKUP($D879,metadata!$B$2:$Z$451,25,FALSE)</f>
        <v/>
      </c>
      <c r="AC879">
        <v>13.495495495495399</v>
      </c>
      <c r="AD879">
        <v>5.4421768707481899</v>
      </c>
      <c r="AF879" t="str">
        <f t="shared" si="27"/>
        <v>NA</v>
      </c>
    </row>
    <row r="880" spans="3:32" x14ac:dyDescent="0.3">
      <c r="C880">
        <v>879</v>
      </c>
      <c r="D880" s="4" t="str">
        <f t="shared" si="28"/>
        <v>21-Thessaloniki2</v>
      </c>
      <c r="E880" t="str">
        <f>VLOOKUP($D880,metadata!$B$2:$S$451,2,FALSE)</f>
        <v>KOVEOS, DS; KROON, A; VEERMAN, A</v>
      </c>
      <c r="F880" t="str">
        <f>VLOOKUP($D880,metadata!$B$2:$S$451,3,FALSE)</f>
        <v>THE SAME PHOTOPERIODIC CLOCK MAY CONTROL INDUCTION AND MAINTENANCE OF DIAPAUSE IN THE SPIDER-MITE TETRANCHUS-URTICAE</v>
      </c>
      <c r="G880" t="str">
        <f>VLOOKUP($D880,metadata!$B$2:$S$451,4,FALSE)</f>
        <v>10.1177/074873049300800401</v>
      </c>
      <c r="H880" t="str">
        <f>VLOOKUP($D880,metadata!$B$2:$S$451,5,FALSE)</f>
        <v>y</v>
      </c>
      <c r="I880" t="str">
        <f>VLOOKUP($D880,metadata!$B$2:$S$451,6,FALSE)</f>
        <v>a</v>
      </c>
      <c r="J880" t="str">
        <f>VLOOKUP($D880,metadata!$B$2:$S$451,7,FALSE)</f>
        <v>i</v>
      </c>
      <c r="K880">
        <f>VLOOKUP($D880,metadata!$B$2:$S$451,8,FALSE)</f>
        <v>8</v>
      </c>
      <c r="L880">
        <f>VLOOKUP($D880,metadata!$B$2:$S$451,9,FALSE)</f>
        <v>12</v>
      </c>
      <c r="M880" t="str">
        <f>VLOOKUP($D880,metadata!$B$2:$S$451,10,FALSE)</f>
        <v/>
      </c>
      <c r="N880" t="str">
        <f>VLOOKUP($D880,metadata!$B$2:$S$451,11,FALSE)</f>
        <v>Tetranychus urticae</v>
      </c>
      <c r="O880" t="str">
        <f>VLOOKUP($D880,metadata!$B$2:$S$451,12,FALSE)</f>
        <v>Tetranychidae</v>
      </c>
      <c r="P880" t="str">
        <f>VLOOKUP($D880,metadata!$B$2:$S$451,13,FALSE)</f>
        <v>Thessaloniki2</v>
      </c>
      <c r="Q880">
        <f>VLOOKUP($D880,metadata!$B$2:$S$451,14,FALSE)</f>
        <v>40.647221999999999</v>
      </c>
      <c r="R880">
        <f>VLOOKUP($D880,metadata!$B$2:$S$451,15,FALSE)</f>
        <v>22.963889000000002</v>
      </c>
      <c r="S880">
        <f>VLOOKUP($D880,metadata!$B$2:$S$451,16,FALSE)</f>
        <v>0.05</v>
      </c>
      <c r="T880" t="str">
        <f>VLOOKUP($D880,metadata!$B$2:$S$451,17,FALSE)</f>
        <v/>
      </c>
      <c r="U880" t="str">
        <f>VLOOKUP($D880,metadata!$B$2:$S$451,18,FALSE)</f>
        <v/>
      </c>
      <c r="V880">
        <f>VLOOKUP($D880,metadata!$B$2:$Z$451,19,FALSE)</f>
        <v>250</v>
      </c>
      <c r="W880" t="str">
        <f>VLOOKUP($D880,metadata!$B$2:$Z$451,20,FALSE)</f>
        <v>global average</v>
      </c>
      <c r="X880" t="str">
        <f>VLOOKUP($D880,metadata!$B$2:$Z$451,21,FALSE)</f>
        <v/>
      </c>
      <c r="Y880">
        <f>VLOOKUP($D880,metadata!$B$2:$Z$451,22,FALSE)</f>
        <v>21</v>
      </c>
      <c r="Z880" t="str">
        <f>VLOOKUP($D880,metadata!$B$2:$Z$451,23,FALSE)</f>
        <v/>
      </c>
      <c r="AA880" t="str">
        <f>VLOOKUP($D880,metadata!$B$2:$Z$451,24,FALSE)</f>
        <v/>
      </c>
      <c r="AB880" t="str">
        <f>VLOOKUP($D880,metadata!$B$2:$Z$451,25,FALSE)</f>
        <v/>
      </c>
      <c r="AC880">
        <v>13.9909909909909</v>
      </c>
      <c r="AD880">
        <v>4.7619047619046997</v>
      </c>
      <c r="AF880" t="str">
        <f t="shared" si="27"/>
        <v>NA</v>
      </c>
    </row>
    <row r="881" spans="3:32" x14ac:dyDescent="0.3">
      <c r="C881">
        <v>880</v>
      </c>
      <c r="D881" s="4" t="str">
        <f t="shared" si="28"/>
        <v>21-Thessaloniki2</v>
      </c>
      <c r="E881" t="str">
        <f>VLOOKUP($D881,metadata!$B$2:$S$451,2,FALSE)</f>
        <v>KOVEOS, DS; KROON, A; VEERMAN, A</v>
      </c>
      <c r="F881" t="str">
        <f>VLOOKUP($D881,metadata!$B$2:$S$451,3,FALSE)</f>
        <v>THE SAME PHOTOPERIODIC CLOCK MAY CONTROL INDUCTION AND MAINTENANCE OF DIAPAUSE IN THE SPIDER-MITE TETRANCHUS-URTICAE</v>
      </c>
      <c r="G881" t="str">
        <f>VLOOKUP($D881,metadata!$B$2:$S$451,4,FALSE)</f>
        <v>10.1177/074873049300800401</v>
      </c>
      <c r="H881" t="str">
        <f>VLOOKUP($D881,metadata!$B$2:$S$451,5,FALSE)</f>
        <v>y</v>
      </c>
      <c r="I881" t="str">
        <f>VLOOKUP($D881,metadata!$B$2:$S$451,6,FALSE)</f>
        <v>a</v>
      </c>
      <c r="J881" t="str">
        <f>VLOOKUP($D881,metadata!$B$2:$S$451,7,FALSE)</f>
        <v>i</v>
      </c>
      <c r="K881">
        <f>VLOOKUP($D881,metadata!$B$2:$S$451,8,FALSE)</f>
        <v>8</v>
      </c>
      <c r="L881">
        <f>VLOOKUP($D881,metadata!$B$2:$S$451,9,FALSE)</f>
        <v>12</v>
      </c>
      <c r="M881" t="str">
        <f>VLOOKUP($D881,metadata!$B$2:$S$451,10,FALSE)</f>
        <v/>
      </c>
      <c r="N881" t="str">
        <f>VLOOKUP($D881,metadata!$B$2:$S$451,11,FALSE)</f>
        <v>Tetranychus urticae</v>
      </c>
      <c r="O881" t="str">
        <f>VLOOKUP($D881,metadata!$B$2:$S$451,12,FALSE)</f>
        <v>Tetranychidae</v>
      </c>
      <c r="P881" t="str">
        <f>VLOOKUP($D881,metadata!$B$2:$S$451,13,FALSE)</f>
        <v>Thessaloniki2</v>
      </c>
      <c r="Q881">
        <f>VLOOKUP($D881,metadata!$B$2:$S$451,14,FALSE)</f>
        <v>40.647221999999999</v>
      </c>
      <c r="R881">
        <f>VLOOKUP($D881,metadata!$B$2:$S$451,15,FALSE)</f>
        <v>22.963889000000002</v>
      </c>
      <c r="S881">
        <f>VLOOKUP($D881,metadata!$B$2:$S$451,16,FALSE)</f>
        <v>0.05</v>
      </c>
      <c r="T881" t="str">
        <f>VLOOKUP($D881,metadata!$B$2:$S$451,17,FALSE)</f>
        <v/>
      </c>
      <c r="U881" t="str">
        <f>VLOOKUP($D881,metadata!$B$2:$S$451,18,FALSE)</f>
        <v/>
      </c>
      <c r="V881">
        <f>VLOOKUP($D881,metadata!$B$2:$Z$451,19,FALSE)</f>
        <v>250</v>
      </c>
      <c r="W881" t="str">
        <f>VLOOKUP($D881,metadata!$B$2:$Z$451,20,FALSE)</f>
        <v>global average</v>
      </c>
      <c r="X881" t="str">
        <f>VLOOKUP($D881,metadata!$B$2:$Z$451,21,FALSE)</f>
        <v/>
      </c>
      <c r="Y881">
        <f>VLOOKUP($D881,metadata!$B$2:$Z$451,22,FALSE)</f>
        <v>21</v>
      </c>
      <c r="Z881" t="str">
        <f>VLOOKUP($D881,metadata!$B$2:$Z$451,23,FALSE)</f>
        <v/>
      </c>
      <c r="AA881" t="str">
        <f>VLOOKUP($D881,metadata!$B$2:$Z$451,24,FALSE)</f>
        <v/>
      </c>
      <c r="AB881" t="str">
        <f>VLOOKUP($D881,metadata!$B$2:$Z$451,25,FALSE)</f>
        <v/>
      </c>
      <c r="AC881">
        <v>15.027027027027</v>
      </c>
      <c r="AD881">
        <v>4.7619047619046997</v>
      </c>
      <c r="AF881" t="str">
        <f t="shared" si="27"/>
        <v>NA</v>
      </c>
    </row>
    <row r="882" spans="3:32" x14ac:dyDescent="0.3">
      <c r="C882">
        <v>881</v>
      </c>
      <c r="D882" s="4" t="str">
        <f t="shared" si="28"/>
        <v>21-Thessaloniki2</v>
      </c>
      <c r="E882" t="str">
        <f>VLOOKUP($D882,metadata!$B$2:$S$451,2,FALSE)</f>
        <v>KOVEOS, DS; KROON, A; VEERMAN, A</v>
      </c>
      <c r="F882" t="str">
        <f>VLOOKUP($D882,metadata!$B$2:$S$451,3,FALSE)</f>
        <v>THE SAME PHOTOPERIODIC CLOCK MAY CONTROL INDUCTION AND MAINTENANCE OF DIAPAUSE IN THE SPIDER-MITE TETRANCHUS-URTICAE</v>
      </c>
      <c r="G882" t="str">
        <f>VLOOKUP($D882,metadata!$B$2:$S$451,4,FALSE)</f>
        <v>10.1177/074873049300800401</v>
      </c>
      <c r="H882" t="str">
        <f>VLOOKUP($D882,metadata!$B$2:$S$451,5,FALSE)</f>
        <v>y</v>
      </c>
      <c r="I882" t="str">
        <f>VLOOKUP($D882,metadata!$B$2:$S$451,6,FALSE)</f>
        <v>a</v>
      </c>
      <c r="J882" t="str">
        <f>VLOOKUP($D882,metadata!$B$2:$S$451,7,FALSE)</f>
        <v>i</v>
      </c>
      <c r="K882">
        <f>VLOOKUP($D882,metadata!$B$2:$S$451,8,FALSE)</f>
        <v>8</v>
      </c>
      <c r="L882">
        <f>VLOOKUP($D882,metadata!$B$2:$S$451,9,FALSE)</f>
        <v>12</v>
      </c>
      <c r="M882" t="str">
        <f>VLOOKUP($D882,metadata!$B$2:$S$451,10,FALSE)</f>
        <v/>
      </c>
      <c r="N882" t="str">
        <f>VLOOKUP($D882,metadata!$B$2:$S$451,11,FALSE)</f>
        <v>Tetranychus urticae</v>
      </c>
      <c r="O882" t="str">
        <f>VLOOKUP($D882,metadata!$B$2:$S$451,12,FALSE)</f>
        <v>Tetranychidae</v>
      </c>
      <c r="P882" t="str">
        <f>VLOOKUP($D882,metadata!$B$2:$S$451,13,FALSE)</f>
        <v>Thessaloniki2</v>
      </c>
      <c r="Q882">
        <f>VLOOKUP($D882,metadata!$B$2:$S$451,14,FALSE)</f>
        <v>40.647221999999999</v>
      </c>
      <c r="R882">
        <f>VLOOKUP($D882,metadata!$B$2:$S$451,15,FALSE)</f>
        <v>22.963889000000002</v>
      </c>
      <c r="S882">
        <f>VLOOKUP($D882,metadata!$B$2:$S$451,16,FALSE)</f>
        <v>0.05</v>
      </c>
      <c r="T882" t="str">
        <f>VLOOKUP($D882,metadata!$B$2:$S$451,17,FALSE)</f>
        <v/>
      </c>
      <c r="U882" t="str">
        <f>VLOOKUP($D882,metadata!$B$2:$S$451,18,FALSE)</f>
        <v/>
      </c>
      <c r="V882">
        <f>VLOOKUP($D882,metadata!$B$2:$Z$451,19,FALSE)</f>
        <v>250</v>
      </c>
      <c r="W882" t="str">
        <f>VLOOKUP($D882,metadata!$B$2:$Z$451,20,FALSE)</f>
        <v>global average</v>
      </c>
      <c r="X882" t="str">
        <f>VLOOKUP($D882,metadata!$B$2:$Z$451,21,FALSE)</f>
        <v/>
      </c>
      <c r="Y882">
        <f>VLOOKUP($D882,metadata!$B$2:$Z$451,22,FALSE)</f>
        <v>21</v>
      </c>
      <c r="Z882" t="str">
        <f>VLOOKUP($D882,metadata!$B$2:$Z$451,23,FALSE)</f>
        <v/>
      </c>
      <c r="AA882" t="str">
        <f>VLOOKUP($D882,metadata!$B$2:$Z$451,24,FALSE)</f>
        <v/>
      </c>
      <c r="AB882" t="str">
        <f>VLOOKUP($D882,metadata!$B$2:$Z$451,25,FALSE)</f>
        <v/>
      </c>
      <c r="AC882">
        <v>15.972972972972901</v>
      </c>
      <c r="AD882">
        <v>4.7619047619046997</v>
      </c>
      <c r="AF882" t="str">
        <f t="shared" si="27"/>
        <v>NA</v>
      </c>
    </row>
    <row r="883" spans="3:32" x14ac:dyDescent="0.3">
      <c r="C883">
        <v>882</v>
      </c>
      <c r="D883" s="4" t="str">
        <f t="shared" si="28"/>
        <v>21-Thessaloniki2</v>
      </c>
      <c r="E883" t="str">
        <f>VLOOKUP($D883,metadata!$B$2:$S$451,2,FALSE)</f>
        <v>KOVEOS, DS; KROON, A; VEERMAN, A</v>
      </c>
      <c r="F883" t="str">
        <f>VLOOKUP($D883,metadata!$B$2:$S$451,3,FALSE)</f>
        <v>THE SAME PHOTOPERIODIC CLOCK MAY CONTROL INDUCTION AND MAINTENANCE OF DIAPAUSE IN THE SPIDER-MITE TETRANCHUS-URTICAE</v>
      </c>
      <c r="G883" t="str">
        <f>VLOOKUP($D883,metadata!$B$2:$S$451,4,FALSE)</f>
        <v>10.1177/074873049300800401</v>
      </c>
      <c r="H883" t="str">
        <f>VLOOKUP($D883,metadata!$B$2:$S$451,5,FALSE)</f>
        <v>y</v>
      </c>
      <c r="I883" t="str">
        <f>VLOOKUP($D883,metadata!$B$2:$S$451,6,FALSE)</f>
        <v>a</v>
      </c>
      <c r="J883" t="str">
        <f>VLOOKUP($D883,metadata!$B$2:$S$451,7,FALSE)</f>
        <v>i</v>
      </c>
      <c r="K883">
        <f>VLOOKUP($D883,metadata!$B$2:$S$451,8,FALSE)</f>
        <v>8</v>
      </c>
      <c r="L883">
        <f>VLOOKUP($D883,metadata!$B$2:$S$451,9,FALSE)</f>
        <v>12</v>
      </c>
      <c r="M883" t="str">
        <f>VLOOKUP($D883,metadata!$B$2:$S$451,10,FALSE)</f>
        <v/>
      </c>
      <c r="N883" t="str">
        <f>VLOOKUP($D883,metadata!$B$2:$S$451,11,FALSE)</f>
        <v>Tetranychus urticae</v>
      </c>
      <c r="O883" t="str">
        <f>VLOOKUP($D883,metadata!$B$2:$S$451,12,FALSE)</f>
        <v>Tetranychidae</v>
      </c>
      <c r="P883" t="str">
        <f>VLOOKUP($D883,metadata!$B$2:$S$451,13,FALSE)</f>
        <v>Thessaloniki2</v>
      </c>
      <c r="Q883">
        <f>VLOOKUP($D883,metadata!$B$2:$S$451,14,FALSE)</f>
        <v>40.647221999999999</v>
      </c>
      <c r="R883">
        <f>VLOOKUP($D883,metadata!$B$2:$S$451,15,FALSE)</f>
        <v>22.963889000000002</v>
      </c>
      <c r="S883">
        <f>VLOOKUP($D883,metadata!$B$2:$S$451,16,FALSE)</f>
        <v>0.05</v>
      </c>
      <c r="T883" t="str">
        <f>VLOOKUP($D883,metadata!$B$2:$S$451,17,FALSE)</f>
        <v/>
      </c>
      <c r="U883" t="str">
        <f>VLOOKUP($D883,metadata!$B$2:$S$451,18,FALSE)</f>
        <v/>
      </c>
      <c r="V883">
        <f>VLOOKUP($D883,metadata!$B$2:$Z$451,19,FALSE)</f>
        <v>250</v>
      </c>
      <c r="W883" t="str">
        <f>VLOOKUP($D883,metadata!$B$2:$Z$451,20,FALSE)</f>
        <v>global average</v>
      </c>
      <c r="X883" t="str">
        <f>VLOOKUP($D883,metadata!$B$2:$Z$451,21,FALSE)</f>
        <v/>
      </c>
      <c r="Y883">
        <f>VLOOKUP($D883,metadata!$B$2:$Z$451,22,FALSE)</f>
        <v>21</v>
      </c>
      <c r="Z883" t="str">
        <f>VLOOKUP($D883,metadata!$B$2:$Z$451,23,FALSE)</f>
        <v/>
      </c>
      <c r="AA883" t="str">
        <f>VLOOKUP($D883,metadata!$B$2:$Z$451,24,FALSE)</f>
        <v/>
      </c>
      <c r="AB883" t="str">
        <f>VLOOKUP($D883,metadata!$B$2:$Z$451,25,FALSE)</f>
        <v/>
      </c>
      <c r="AC883">
        <v>16.963963963963899</v>
      </c>
      <c r="AD883">
        <v>4.7619047619046997</v>
      </c>
      <c r="AF883" t="str">
        <f t="shared" si="27"/>
        <v>NA</v>
      </c>
    </row>
    <row r="884" spans="3:32" x14ac:dyDescent="0.3">
      <c r="C884">
        <v>883</v>
      </c>
      <c r="D884" s="4" t="str">
        <f t="shared" si="28"/>
        <v>22- Sagamihara</v>
      </c>
      <c r="E884" t="str">
        <f>VLOOKUP($D884,metadata!$B$2:$S$451,2,FALSE)</f>
        <v>Kurota, H; Shimada, M</v>
      </c>
      <c r="F884" t="str">
        <f>VLOOKUP($D884,metadata!$B$2:$S$451,3,FALSE)</f>
        <v>Geographical variation in photoperiodic induction of larval diapause in the bruchid beetle, Bruchidius dorsalis: polymorphism in overwintering stages</v>
      </c>
      <c r="G884" t="str">
        <f>VLOOKUP($D884,metadata!$B$2:$S$451,4,FALSE)</f>
        <v>10.1046/j.1570-7458.2003.00033.x</v>
      </c>
      <c r="H884" t="str">
        <f>VLOOKUP($D884,metadata!$B$2:$S$451,5,FALSE)</f>
        <v>y</v>
      </c>
      <c r="I884" t="str">
        <f>VLOOKUP($D884,metadata!$B$2:$S$451,6,FALSE)</f>
        <v>a</v>
      </c>
      <c r="J884" t="str">
        <f>VLOOKUP($D884,metadata!$B$2:$S$451,7,FALSE)</f>
        <v>i</v>
      </c>
      <c r="K884">
        <f>VLOOKUP($D884,metadata!$B$2:$S$451,8,FALSE)</f>
        <v>3</v>
      </c>
      <c r="L884">
        <f>VLOOKUP($D884,metadata!$B$2:$S$451,9,FALSE)</f>
        <v>5</v>
      </c>
      <c r="M884" t="str">
        <f>VLOOKUP($D884,metadata!$B$2:$S$451,10,FALSE)</f>
        <v/>
      </c>
      <c r="N884" t="str">
        <f>VLOOKUP($D884,metadata!$B$2:$S$451,11,FALSE)</f>
        <v>Bruchidius dorsalis</v>
      </c>
      <c r="O884" t="str">
        <f>VLOOKUP($D884,metadata!$B$2:$S$451,12,FALSE)</f>
        <v>coleoptera</v>
      </c>
      <c r="P884" t="str">
        <f>VLOOKUP($D884,metadata!$B$2:$S$451,13,FALSE)</f>
        <v xml:space="preserve"> Sagamihara</v>
      </c>
      <c r="Q884">
        <f>VLOOKUP($D884,metadata!$B$2:$S$451,14,FALSE)</f>
        <v>35.571389000000003</v>
      </c>
      <c r="R884">
        <f>VLOOKUP($D884,metadata!$B$2:$S$451,15,FALSE)</f>
        <v>139.373333</v>
      </c>
      <c r="S884">
        <f>VLOOKUP($D884,metadata!$B$2:$S$451,16,FALSE)</f>
        <v>0.05</v>
      </c>
      <c r="T884">
        <f>VLOOKUP($D884,metadata!$B$2:$S$451,17,FALSE)</f>
        <v>60</v>
      </c>
      <c r="U884" t="str">
        <f>VLOOKUP($D884,metadata!$B$2:$S$451,18,FALSE)</f>
        <v/>
      </c>
      <c r="V884">
        <f>VLOOKUP($D884,metadata!$B$2:$Z$451,19,FALSE)</f>
        <v>60</v>
      </c>
      <c r="W884" t="str">
        <f>VLOOKUP($D884,metadata!$B$2:$Z$451,20,FALSE)</f>
        <v>acc</v>
      </c>
      <c r="X884" t="str">
        <f>VLOOKUP($D884,metadata!$B$2:$Z$451,21,FALSE)</f>
        <v/>
      </c>
      <c r="Y884">
        <f>VLOOKUP($D884,metadata!$B$2:$Z$451,22,FALSE)</f>
        <v>22</v>
      </c>
      <c r="Z884" t="str">
        <f>VLOOKUP($D884,metadata!$B$2:$Z$451,23,FALSE)</f>
        <v/>
      </c>
      <c r="AA884" t="str">
        <f>VLOOKUP($D884,metadata!$B$2:$Z$451,24,FALSE)</f>
        <v/>
      </c>
      <c r="AB884" t="str">
        <f>VLOOKUP($D884,metadata!$B$2:$Z$451,25,FALSE)</f>
        <v/>
      </c>
      <c r="AC884">
        <v>11.9970352741867</v>
      </c>
      <c r="AD884">
        <v>86.999576467740894</v>
      </c>
      <c r="AE884">
        <v>47</v>
      </c>
      <c r="AF884">
        <f t="shared" si="27"/>
        <v>47</v>
      </c>
    </row>
    <row r="885" spans="3:32" x14ac:dyDescent="0.3">
      <c r="C885">
        <v>884</v>
      </c>
      <c r="D885" s="4" t="str">
        <f t="shared" si="28"/>
        <v>22- Sagamihara</v>
      </c>
      <c r="E885" t="str">
        <f>VLOOKUP($D885,metadata!$B$2:$S$451,2,FALSE)</f>
        <v>Kurota, H; Shimada, M</v>
      </c>
      <c r="F885" t="str">
        <f>VLOOKUP($D885,metadata!$B$2:$S$451,3,FALSE)</f>
        <v>Geographical variation in photoperiodic induction of larval diapause in the bruchid beetle, Bruchidius dorsalis: polymorphism in overwintering stages</v>
      </c>
      <c r="G885" t="str">
        <f>VLOOKUP($D885,metadata!$B$2:$S$451,4,FALSE)</f>
        <v>10.1046/j.1570-7458.2003.00033.x</v>
      </c>
      <c r="H885" t="str">
        <f>VLOOKUP($D885,metadata!$B$2:$S$451,5,FALSE)</f>
        <v>y</v>
      </c>
      <c r="I885" t="str">
        <f>VLOOKUP($D885,metadata!$B$2:$S$451,6,FALSE)</f>
        <v>a</v>
      </c>
      <c r="J885" t="str">
        <f>VLOOKUP($D885,metadata!$B$2:$S$451,7,FALSE)</f>
        <v>i</v>
      </c>
      <c r="K885">
        <f>VLOOKUP($D885,metadata!$B$2:$S$451,8,FALSE)</f>
        <v>3</v>
      </c>
      <c r="L885">
        <f>VLOOKUP($D885,metadata!$B$2:$S$451,9,FALSE)</f>
        <v>5</v>
      </c>
      <c r="M885" t="str">
        <f>VLOOKUP($D885,metadata!$B$2:$S$451,10,FALSE)</f>
        <v/>
      </c>
      <c r="N885" t="str">
        <f>VLOOKUP($D885,metadata!$B$2:$S$451,11,FALSE)</f>
        <v>Bruchidius dorsalis</v>
      </c>
      <c r="O885" t="str">
        <f>VLOOKUP($D885,metadata!$B$2:$S$451,12,FALSE)</f>
        <v>coleoptera</v>
      </c>
      <c r="P885" t="str">
        <f>VLOOKUP($D885,metadata!$B$2:$S$451,13,FALSE)</f>
        <v xml:space="preserve"> Sagamihara</v>
      </c>
      <c r="Q885">
        <f>VLOOKUP($D885,metadata!$B$2:$S$451,14,FALSE)</f>
        <v>35.571389000000003</v>
      </c>
      <c r="R885">
        <f>VLOOKUP($D885,metadata!$B$2:$S$451,15,FALSE)</f>
        <v>139.373333</v>
      </c>
      <c r="S885">
        <f>VLOOKUP($D885,metadata!$B$2:$S$451,16,FALSE)</f>
        <v>0.05</v>
      </c>
      <c r="T885">
        <f>VLOOKUP($D885,metadata!$B$2:$S$451,17,FALSE)</f>
        <v>60</v>
      </c>
      <c r="U885" t="str">
        <f>VLOOKUP($D885,metadata!$B$2:$S$451,18,FALSE)</f>
        <v/>
      </c>
      <c r="V885">
        <f>VLOOKUP($D885,metadata!$B$2:$Z$451,19,FALSE)</f>
        <v>60</v>
      </c>
      <c r="W885" t="str">
        <f>VLOOKUP($D885,metadata!$B$2:$Z$451,20,FALSE)</f>
        <v>acc</v>
      </c>
      <c r="X885" t="str">
        <f>VLOOKUP($D885,metadata!$B$2:$Z$451,21,FALSE)</f>
        <v/>
      </c>
      <c r="Y885">
        <f>VLOOKUP($D885,metadata!$B$2:$Z$451,22,FALSE)</f>
        <v>22</v>
      </c>
      <c r="Z885" t="str">
        <f>VLOOKUP($D885,metadata!$B$2:$Z$451,23,FALSE)</f>
        <v/>
      </c>
      <c r="AA885" t="str">
        <f>VLOOKUP($D885,metadata!$B$2:$Z$451,24,FALSE)</f>
        <v/>
      </c>
      <c r="AB885" t="str">
        <f>VLOOKUP($D885,metadata!$B$2:$Z$451,25,FALSE)</f>
        <v/>
      </c>
      <c r="AC885">
        <v>12.502571445858401</v>
      </c>
      <c r="AD885">
        <v>79.643224492265404</v>
      </c>
      <c r="AE885">
        <v>45</v>
      </c>
      <c r="AF885">
        <f t="shared" si="27"/>
        <v>45</v>
      </c>
    </row>
    <row r="886" spans="3:32" x14ac:dyDescent="0.3">
      <c r="C886">
        <v>885</v>
      </c>
      <c r="D886" s="4" t="str">
        <f t="shared" si="28"/>
        <v>22- Sagamihara</v>
      </c>
      <c r="E886" t="str">
        <f>VLOOKUP($D886,metadata!$B$2:$S$451,2,FALSE)</f>
        <v>Kurota, H; Shimada, M</v>
      </c>
      <c r="F886" t="str">
        <f>VLOOKUP($D886,metadata!$B$2:$S$451,3,FALSE)</f>
        <v>Geographical variation in photoperiodic induction of larval diapause in the bruchid beetle, Bruchidius dorsalis: polymorphism in overwintering stages</v>
      </c>
      <c r="G886" t="str">
        <f>VLOOKUP($D886,metadata!$B$2:$S$451,4,FALSE)</f>
        <v>10.1046/j.1570-7458.2003.00033.x</v>
      </c>
      <c r="H886" t="str">
        <f>VLOOKUP($D886,metadata!$B$2:$S$451,5,FALSE)</f>
        <v>y</v>
      </c>
      <c r="I886" t="str">
        <f>VLOOKUP($D886,metadata!$B$2:$S$451,6,FALSE)</f>
        <v>a</v>
      </c>
      <c r="J886" t="str">
        <f>VLOOKUP($D886,metadata!$B$2:$S$451,7,FALSE)</f>
        <v>i</v>
      </c>
      <c r="K886">
        <f>VLOOKUP($D886,metadata!$B$2:$S$451,8,FALSE)</f>
        <v>3</v>
      </c>
      <c r="L886">
        <f>VLOOKUP($D886,metadata!$B$2:$S$451,9,FALSE)</f>
        <v>5</v>
      </c>
      <c r="M886" t="str">
        <f>VLOOKUP($D886,metadata!$B$2:$S$451,10,FALSE)</f>
        <v/>
      </c>
      <c r="N886" t="str">
        <f>VLOOKUP($D886,metadata!$B$2:$S$451,11,FALSE)</f>
        <v>Bruchidius dorsalis</v>
      </c>
      <c r="O886" t="str">
        <f>VLOOKUP($D886,metadata!$B$2:$S$451,12,FALSE)</f>
        <v>coleoptera</v>
      </c>
      <c r="P886" t="str">
        <f>VLOOKUP($D886,metadata!$B$2:$S$451,13,FALSE)</f>
        <v xml:space="preserve"> Sagamihara</v>
      </c>
      <c r="Q886">
        <f>VLOOKUP($D886,metadata!$B$2:$S$451,14,FALSE)</f>
        <v>35.571389000000003</v>
      </c>
      <c r="R886">
        <f>VLOOKUP($D886,metadata!$B$2:$S$451,15,FALSE)</f>
        <v>139.373333</v>
      </c>
      <c r="S886">
        <f>VLOOKUP($D886,metadata!$B$2:$S$451,16,FALSE)</f>
        <v>0.05</v>
      </c>
      <c r="T886">
        <f>VLOOKUP($D886,metadata!$B$2:$S$451,17,FALSE)</f>
        <v>60</v>
      </c>
      <c r="U886" t="str">
        <f>VLOOKUP($D886,metadata!$B$2:$S$451,18,FALSE)</f>
        <v/>
      </c>
      <c r="V886">
        <f>VLOOKUP($D886,metadata!$B$2:$Z$451,19,FALSE)</f>
        <v>60</v>
      </c>
      <c r="W886" t="str">
        <f>VLOOKUP($D886,metadata!$B$2:$Z$451,20,FALSE)</f>
        <v>acc</v>
      </c>
      <c r="X886" t="str">
        <f>VLOOKUP($D886,metadata!$B$2:$Z$451,21,FALSE)</f>
        <v/>
      </c>
      <c r="Y886">
        <f>VLOOKUP($D886,metadata!$B$2:$Z$451,22,FALSE)</f>
        <v>22</v>
      </c>
      <c r="Z886" t="str">
        <f>VLOOKUP($D886,metadata!$B$2:$Z$451,23,FALSE)</f>
        <v/>
      </c>
      <c r="AA886" t="str">
        <f>VLOOKUP($D886,metadata!$B$2:$Z$451,24,FALSE)</f>
        <v/>
      </c>
      <c r="AB886" t="str">
        <f>VLOOKUP($D886,metadata!$B$2:$Z$451,25,FALSE)</f>
        <v/>
      </c>
      <c r="AC886">
        <v>12.998117634404201</v>
      </c>
      <c r="AD886">
        <v>9.9997310906291599</v>
      </c>
      <c r="AE886">
        <v>50</v>
      </c>
      <c r="AF886">
        <f t="shared" si="27"/>
        <v>50</v>
      </c>
    </row>
    <row r="887" spans="3:32" x14ac:dyDescent="0.3">
      <c r="C887">
        <v>886</v>
      </c>
      <c r="D887" s="4" t="str">
        <f t="shared" si="28"/>
        <v>22- Sagamihara</v>
      </c>
      <c r="E887" t="str">
        <f>VLOOKUP($D887,metadata!$B$2:$S$451,2,FALSE)</f>
        <v>Kurota, H; Shimada, M</v>
      </c>
      <c r="F887" t="str">
        <f>VLOOKUP($D887,metadata!$B$2:$S$451,3,FALSE)</f>
        <v>Geographical variation in photoperiodic induction of larval diapause in the bruchid beetle, Bruchidius dorsalis: polymorphism in overwintering stages</v>
      </c>
      <c r="G887" t="str">
        <f>VLOOKUP($D887,metadata!$B$2:$S$451,4,FALSE)</f>
        <v>10.1046/j.1570-7458.2003.00033.x</v>
      </c>
      <c r="H887" t="str">
        <f>VLOOKUP($D887,metadata!$B$2:$S$451,5,FALSE)</f>
        <v>y</v>
      </c>
      <c r="I887" t="str">
        <f>VLOOKUP($D887,metadata!$B$2:$S$451,6,FALSE)</f>
        <v>a</v>
      </c>
      <c r="J887" t="str">
        <f>VLOOKUP($D887,metadata!$B$2:$S$451,7,FALSE)</f>
        <v>i</v>
      </c>
      <c r="K887">
        <f>VLOOKUP($D887,metadata!$B$2:$S$451,8,FALSE)</f>
        <v>3</v>
      </c>
      <c r="L887">
        <f>VLOOKUP($D887,metadata!$B$2:$S$451,9,FALSE)</f>
        <v>5</v>
      </c>
      <c r="M887" t="str">
        <f>VLOOKUP($D887,metadata!$B$2:$S$451,10,FALSE)</f>
        <v/>
      </c>
      <c r="N887" t="str">
        <f>VLOOKUP($D887,metadata!$B$2:$S$451,11,FALSE)</f>
        <v>Bruchidius dorsalis</v>
      </c>
      <c r="O887" t="str">
        <f>VLOOKUP($D887,metadata!$B$2:$S$451,12,FALSE)</f>
        <v>coleoptera</v>
      </c>
      <c r="P887" t="str">
        <f>VLOOKUP($D887,metadata!$B$2:$S$451,13,FALSE)</f>
        <v xml:space="preserve"> Sagamihara</v>
      </c>
      <c r="Q887">
        <f>VLOOKUP($D887,metadata!$B$2:$S$451,14,FALSE)</f>
        <v>35.571389000000003</v>
      </c>
      <c r="R887">
        <f>VLOOKUP($D887,metadata!$B$2:$S$451,15,FALSE)</f>
        <v>139.373333</v>
      </c>
      <c r="S887">
        <f>VLOOKUP($D887,metadata!$B$2:$S$451,16,FALSE)</f>
        <v>0.05</v>
      </c>
      <c r="T887">
        <f>VLOOKUP($D887,metadata!$B$2:$S$451,17,FALSE)</f>
        <v>60</v>
      </c>
      <c r="U887" t="str">
        <f>VLOOKUP($D887,metadata!$B$2:$S$451,18,FALSE)</f>
        <v/>
      </c>
      <c r="V887">
        <f>VLOOKUP($D887,metadata!$B$2:$Z$451,19,FALSE)</f>
        <v>60</v>
      </c>
      <c r="W887" t="str">
        <f>VLOOKUP($D887,metadata!$B$2:$Z$451,20,FALSE)</f>
        <v>acc</v>
      </c>
      <c r="X887" t="str">
        <f>VLOOKUP($D887,metadata!$B$2:$Z$451,21,FALSE)</f>
        <v/>
      </c>
      <c r="Y887">
        <f>VLOOKUP($D887,metadata!$B$2:$Z$451,22,FALSE)</f>
        <v>22</v>
      </c>
      <c r="Z887" t="str">
        <f>VLOOKUP($D887,metadata!$B$2:$Z$451,23,FALSE)</f>
        <v/>
      </c>
      <c r="AA887" t="str">
        <f>VLOOKUP($D887,metadata!$B$2:$Z$451,24,FALSE)</f>
        <v/>
      </c>
      <c r="AB887" t="str">
        <f>VLOOKUP($D887,metadata!$B$2:$Z$451,25,FALSE)</f>
        <v/>
      </c>
      <c r="AC887">
        <v>13.496480648609401</v>
      </c>
      <c r="AD887">
        <v>0.21378294980134099</v>
      </c>
      <c r="AE887">
        <v>49</v>
      </c>
      <c r="AF887">
        <f t="shared" si="27"/>
        <v>49</v>
      </c>
    </row>
    <row r="888" spans="3:32" x14ac:dyDescent="0.3">
      <c r="C888">
        <v>887</v>
      </c>
      <c r="D888" s="4" t="str">
        <f t="shared" si="28"/>
        <v>22- Sagamihara</v>
      </c>
      <c r="E888" t="str">
        <f>VLOOKUP($D888,metadata!$B$2:$S$451,2,FALSE)</f>
        <v>Kurota, H; Shimada, M</v>
      </c>
      <c r="F888" t="str">
        <f>VLOOKUP($D888,metadata!$B$2:$S$451,3,FALSE)</f>
        <v>Geographical variation in photoperiodic induction of larval diapause in the bruchid beetle, Bruchidius dorsalis: polymorphism in overwintering stages</v>
      </c>
      <c r="G888" t="str">
        <f>VLOOKUP($D888,metadata!$B$2:$S$451,4,FALSE)</f>
        <v>10.1046/j.1570-7458.2003.00033.x</v>
      </c>
      <c r="H888" t="str">
        <f>VLOOKUP($D888,metadata!$B$2:$S$451,5,FALSE)</f>
        <v>y</v>
      </c>
      <c r="I888" t="str">
        <f>VLOOKUP($D888,metadata!$B$2:$S$451,6,FALSE)</f>
        <v>a</v>
      </c>
      <c r="J888" t="str">
        <f>VLOOKUP($D888,metadata!$B$2:$S$451,7,FALSE)</f>
        <v>i</v>
      </c>
      <c r="K888">
        <f>VLOOKUP($D888,metadata!$B$2:$S$451,8,FALSE)</f>
        <v>3</v>
      </c>
      <c r="L888">
        <f>VLOOKUP($D888,metadata!$B$2:$S$451,9,FALSE)</f>
        <v>5</v>
      </c>
      <c r="M888" t="str">
        <f>VLOOKUP($D888,metadata!$B$2:$S$451,10,FALSE)</f>
        <v/>
      </c>
      <c r="N888" t="str">
        <f>VLOOKUP($D888,metadata!$B$2:$S$451,11,FALSE)</f>
        <v>Bruchidius dorsalis</v>
      </c>
      <c r="O888" t="str">
        <f>VLOOKUP($D888,metadata!$B$2:$S$451,12,FALSE)</f>
        <v>coleoptera</v>
      </c>
      <c r="P888" t="str">
        <f>VLOOKUP($D888,metadata!$B$2:$S$451,13,FALSE)</f>
        <v xml:space="preserve"> Sagamihara</v>
      </c>
      <c r="Q888">
        <f>VLOOKUP($D888,metadata!$B$2:$S$451,14,FALSE)</f>
        <v>35.571389000000003</v>
      </c>
      <c r="R888">
        <f>VLOOKUP($D888,metadata!$B$2:$S$451,15,FALSE)</f>
        <v>139.373333</v>
      </c>
      <c r="S888">
        <f>VLOOKUP($D888,metadata!$B$2:$S$451,16,FALSE)</f>
        <v>0.05</v>
      </c>
      <c r="T888">
        <f>VLOOKUP($D888,metadata!$B$2:$S$451,17,FALSE)</f>
        <v>60</v>
      </c>
      <c r="U888" t="str">
        <f>VLOOKUP($D888,metadata!$B$2:$S$451,18,FALSE)</f>
        <v/>
      </c>
      <c r="V888">
        <f>VLOOKUP($D888,metadata!$B$2:$Z$451,19,FALSE)</f>
        <v>60</v>
      </c>
      <c r="W888" t="str">
        <f>VLOOKUP($D888,metadata!$B$2:$Z$451,20,FALSE)</f>
        <v>acc</v>
      </c>
      <c r="X888" t="str">
        <f>VLOOKUP($D888,metadata!$B$2:$Z$451,21,FALSE)</f>
        <v/>
      </c>
      <c r="Y888">
        <f>VLOOKUP($D888,metadata!$B$2:$Z$451,22,FALSE)</f>
        <v>22</v>
      </c>
      <c r="Z888" t="str">
        <f>VLOOKUP($D888,metadata!$B$2:$Z$451,23,FALSE)</f>
        <v/>
      </c>
      <c r="AA888" t="str">
        <f>VLOOKUP($D888,metadata!$B$2:$Z$451,24,FALSE)</f>
        <v/>
      </c>
      <c r="AB888" t="str">
        <f>VLOOKUP($D888,metadata!$B$2:$Z$451,25,FALSE)</f>
        <v/>
      </c>
      <c r="AC888">
        <v>14.0000067227342</v>
      </c>
      <c r="AD888">
        <v>0.142858103247746</v>
      </c>
      <c r="AE888">
        <v>54</v>
      </c>
      <c r="AF888">
        <f t="shared" si="27"/>
        <v>54</v>
      </c>
    </row>
    <row r="889" spans="3:32" x14ac:dyDescent="0.3">
      <c r="C889">
        <v>888</v>
      </c>
      <c r="D889" s="4" t="str">
        <f t="shared" si="28"/>
        <v>22- Tatsuno</v>
      </c>
      <c r="E889" t="str">
        <f>VLOOKUP($D889,metadata!$B$2:$S$451,2,FALSE)</f>
        <v>Kurota, H; Shimada, M</v>
      </c>
      <c r="F889" t="str">
        <f>VLOOKUP($D889,metadata!$B$2:$S$451,3,FALSE)</f>
        <v>Geographical variation in photoperiodic induction of larval diapause in the bruchid beetle, Bruchidius dorsalis: polymorphism in overwintering stages</v>
      </c>
      <c r="G889" t="str">
        <f>VLOOKUP($D889,metadata!$B$2:$S$451,4,FALSE)</f>
        <v>10.1046/j.1570-7458.2003.00033.x</v>
      </c>
      <c r="H889" t="str">
        <f>VLOOKUP($D889,metadata!$B$2:$S$451,5,FALSE)</f>
        <v>y</v>
      </c>
      <c r="I889" t="str">
        <f>VLOOKUP($D889,metadata!$B$2:$S$451,6,FALSE)</f>
        <v>a</v>
      </c>
      <c r="J889" t="str">
        <f>VLOOKUP($D889,metadata!$B$2:$S$451,7,FALSE)</f>
        <v>i</v>
      </c>
      <c r="K889">
        <f>VLOOKUP($D889,metadata!$B$2:$S$451,8,FALSE)</f>
        <v>3</v>
      </c>
      <c r="L889">
        <f>VLOOKUP($D889,metadata!$B$2:$S$451,9,FALSE)</f>
        <v>5</v>
      </c>
      <c r="M889" t="str">
        <f>VLOOKUP($D889,metadata!$B$2:$S$451,10,FALSE)</f>
        <v/>
      </c>
      <c r="N889" t="str">
        <f>VLOOKUP($D889,metadata!$B$2:$S$451,11,FALSE)</f>
        <v>Bruchidius dorsalis</v>
      </c>
      <c r="O889" t="str">
        <f>VLOOKUP($D889,metadata!$B$2:$S$451,12,FALSE)</f>
        <v>coleoptera</v>
      </c>
      <c r="P889" t="str">
        <f>VLOOKUP($D889,metadata!$B$2:$S$451,13,FALSE)</f>
        <v xml:space="preserve"> Tatsuno</v>
      </c>
      <c r="Q889">
        <f>VLOOKUP($D889,metadata!$B$2:$S$451,14,FALSE)</f>
        <v>34.85</v>
      </c>
      <c r="R889">
        <f>VLOOKUP($D889,metadata!$B$2:$S$451,15,FALSE)</f>
        <v>134.533333</v>
      </c>
      <c r="S889">
        <f>VLOOKUP($D889,metadata!$B$2:$S$451,16,FALSE)</f>
        <v>0.05</v>
      </c>
      <c r="T889">
        <f>VLOOKUP($D889,metadata!$B$2:$S$451,17,FALSE)</f>
        <v>740</v>
      </c>
      <c r="U889" t="str">
        <f>VLOOKUP($D889,metadata!$B$2:$S$451,18,FALSE)</f>
        <v/>
      </c>
      <c r="V889">
        <f>VLOOKUP($D889,metadata!$B$2:$Z$451,19,FALSE)</f>
        <v>40</v>
      </c>
      <c r="W889" t="str">
        <f>VLOOKUP($D889,metadata!$B$2:$Z$451,20,FALSE)</f>
        <v>acc</v>
      </c>
      <c r="X889" t="str">
        <f>VLOOKUP($D889,metadata!$B$2:$Z$451,21,FALSE)</f>
        <v/>
      </c>
      <c r="Y889">
        <f>VLOOKUP($D889,metadata!$B$2:$Z$451,22,FALSE)</f>
        <v>22</v>
      </c>
      <c r="Z889" t="str">
        <f>VLOOKUP($D889,metadata!$B$2:$Z$451,23,FALSE)</f>
        <v/>
      </c>
      <c r="AA889" t="str">
        <f>VLOOKUP($D889,metadata!$B$2:$Z$451,24,FALSE)</f>
        <v/>
      </c>
      <c r="AB889" t="str">
        <f>VLOOKUP($D889,metadata!$B$2:$Z$451,25,FALSE)</f>
        <v/>
      </c>
      <c r="AC889">
        <v>11.9999932772657</v>
      </c>
      <c r="AD889">
        <v>99.857141896752196</v>
      </c>
      <c r="AE889">
        <v>30</v>
      </c>
      <c r="AF889">
        <f t="shared" si="27"/>
        <v>30</v>
      </c>
    </row>
    <row r="890" spans="3:32" x14ac:dyDescent="0.3">
      <c r="C890">
        <v>889</v>
      </c>
      <c r="D890" s="4" t="str">
        <f t="shared" si="28"/>
        <v>22- Tatsuno</v>
      </c>
      <c r="E890" t="str">
        <f>VLOOKUP($D890,metadata!$B$2:$S$451,2,FALSE)</f>
        <v>Kurota, H; Shimada, M</v>
      </c>
      <c r="F890" t="str">
        <f>VLOOKUP($D890,metadata!$B$2:$S$451,3,FALSE)</f>
        <v>Geographical variation in photoperiodic induction of larval diapause in the bruchid beetle, Bruchidius dorsalis: polymorphism in overwintering stages</v>
      </c>
      <c r="G890" t="str">
        <f>VLOOKUP($D890,metadata!$B$2:$S$451,4,FALSE)</f>
        <v>10.1046/j.1570-7458.2003.00033.x</v>
      </c>
      <c r="H890" t="str">
        <f>VLOOKUP($D890,metadata!$B$2:$S$451,5,FALSE)</f>
        <v>y</v>
      </c>
      <c r="I890" t="str">
        <f>VLOOKUP($D890,metadata!$B$2:$S$451,6,FALSE)</f>
        <v>a</v>
      </c>
      <c r="J890" t="str">
        <f>VLOOKUP($D890,metadata!$B$2:$S$451,7,FALSE)</f>
        <v>i</v>
      </c>
      <c r="K890">
        <f>VLOOKUP($D890,metadata!$B$2:$S$451,8,FALSE)</f>
        <v>3</v>
      </c>
      <c r="L890">
        <f>VLOOKUP($D890,metadata!$B$2:$S$451,9,FALSE)</f>
        <v>5</v>
      </c>
      <c r="M890" t="str">
        <f>VLOOKUP($D890,metadata!$B$2:$S$451,10,FALSE)</f>
        <v/>
      </c>
      <c r="N890" t="str">
        <f>VLOOKUP($D890,metadata!$B$2:$S$451,11,FALSE)</f>
        <v>Bruchidius dorsalis</v>
      </c>
      <c r="O890" t="str">
        <f>VLOOKUP($D890,metadata!$B$2:$S$451,12,FALSE)</f>
        <v>coleoptera</v>
      </c>
      <c r="P890" t="str">
        <f>VLOOKUP($D890,metadata!$B$2:$S$451,13,FALSE)</f>
        <v xml:space="preserve"> Tatsuno</v>
      </c>
      <c r="Q890">
        <f>VLOOKUP($D890,metadata!$B$2:$S$451,14,FALSE)</f>
        <v>34.85</v>
      </c>
      <c r="R890">
        <f>VLOOKUP($D890,metadata!$B$2:$S$451,15,FALSE)</f>
        <v>134.533333</v>
      </c>
      <c r="S890">
        <f>VLOOKUP($D890,metadata!$B$2:$S$451,16,FALSE)</f>
        <v>0.05</v>
      </c>
      <c r="T890">
        <f>VLOOKUP($D890,metadata!$B$2:$S$451,17,FALSE)</f>
        <v>740</v>
      </c>
      <c r="U890" t="str">
        <f>VLOOKUP($D890,metadata!$B$2:$S$451,18,FALSE)</f>
        <v/>
      </c>
      <c r="V890">
        <f>VLOOKUP($D890,metadata!$B$2:$Z$451,19,FALSE)</f>
        <v>40</v>
      </c>
      <c r="W890" t="str">
        <f>VLOOKUP($D890,metadata!$B$2:$Z$451,20,FALSE)</f>
        <v>acc</v>
      </c>
      <c r="X890" t="str">
        <f>VLOOKUP($D890,metadata!$B$2:$Z$451,21,FALSE)</f>
        <v/>
      </c>
      <c r="Y890">
        <f>VLOOKUP($D890,metadata!$B$2:$Z$451,22,FALSE)</f>
        <v>22</v>
      </c>
      <c r="Z890" t="str">
        <f>VLOOKUP($D890,metadata!$B$2:$Z$451,23,FALSE)</f>
        <v/>
      </c>
      <c r="AA890" t="str">
        <f>VLOOKUP($D890,metadata!$B$2:$Z$451,24,FALSE)</f>
        <v/>
      </c>
      <c r="AB890" t="str">
        <f>VLOOKUP($D890,metadata!$B$2:$Z$451,25,FALSE)</f>
        <v/>
      </c>
      <c r="AC890">
        <v>12.500137816052501</v>
      </c>
      <c r="AD890">
        <v>77.9285911165789</v>
      </c>
      <c r="AE890">
        <v>28</v>
      </c>
      <c r="AF890">
        <f t="shared" si="27"/>
        <v>28</v>
      </c>
    </row>
    <row r="891" spans="3:32" x14ac:dyDescent="0.3">
      <c r="C891">
        <v>890</v>
      </c>
      <c r="D891" s="4" t="str">
        <f t="shared" si="28"/>
        <v>22- Tatsuno</v>
      </c>
      <c r="E891" t="str">
        <f>VLOOKUP($D891,metadata!$B$2:$S$451,2,FALSE)</f>
        <v>Kurota, H; Shimada, M</v>
      </c>
      <c r="F891" t="str">
        <f>VLOOKUP($D891,metadata!$B$2:$S$451,3,FALSE)</f>
        <v>Geographical variation in photoperiodic induction of larval diapause in the bruchid beetle, Bruchidius dorsalis: polymorphism in overwintering stages</v>
      </c>
      <c r="G891" t="str">
        <f>VLOOKUP($D891,metadata!$B$2:$S$451,4,FALSE)</f>
        <v>10.1046/j.1570-7458.2003.00033.x</v>
      </c>
      <c r="H891" t="str">
        <f>VLOOKUP($D891,metadata!$B$2:$S$451,5,FALSE)</f>
        <v>y</v>
      </c>
      <c r="I891" t="str">
        <f>VLOOKUP($D891,metadata!$B$2:$S$451,6,FALSE)</f>
        <v>a</v>
      </c>
      <c r="J891" t="str">
        <f>VLOOKUP($D891,metadata!$B$2:$S$451,7,FALSE)</f>
        <v>i</v>
      </c>
      <c r="K891">
        <f>VLOOKUP($D891,metadata!$B$2:$S$451,8,FALSE)</f>
        <v>3</v>
      </c>
      <c r="L891">
        <f>VLOOKUP($D891,metadata!$B$2:$S$451,9,FALSE)</f>
        <v>5</v>
      </c>
      <c r="M891" t="str">
        <f>VLOOKUP($D891,metadata!$B$2:$S$451,10,FALSE)</f>
        <v/>
      </c>
      <c r="N891" t="str">
        <f>VLOOKUP($D891,metadata!$B$2:$S$451,11,FALSE)</f>
        <v>Bruchidius dorsalis</v>
      </c>
      <c r="O891" t="str">
        <f>VLOOKUP($D891,metadata!$B$2:$S$451,12,FALSE)</f>
        <v>coleoptera</v>
      </c>
      <c r="P891" t="str">
        <f>VLOOKUP($D891,metadata!$B$2:$S$451,13,FALSE)</f>
        <v xml:space="preserve"> Tatsuno</v>
      </c>
      <c r="Q891">
        <f>VLOOKUP($D891,metadata!$B$2:$S$451,14,FALSE)</f>
        <v>34.85</v>
      </c>
      <c r="R891">
        <f>VLOOKUP($D891,metadata!$B$2:$S$451,15,FALSE)</f>
        <v>134.533333</v>
      </c>
      <c r="S891">
        <f>VLOOKUP($D891,metadata!$B$2:$S$451,16,FALSE)</f>
        <v>0.05</v>
      </c>
      <c r="T891">
        <f>VLOOKUP($D891,metadata!$B$2:$S$451,17,FALSE)</f>
        <v>740</v>
      </c>
      <c r="U891" t="str">
        <f>VLOOKUP($D891,metadata!$B$2:$S$451,18,FALSE)</f>
        <v/>
      </c>
      <c r="V891">
        <f>VLOOKUP($D891,metadata!$B$2:$Z$451,19,FALSE)</f>
        <v>40</v>
      </c>
      <c r="W891" t="str">
        <f>VLOOKUP($D891,metadata!$B$2:$Z$451,20,FALSE)</f>
        <v>acc</v>
      </c>
      <c r="X891" t="str">
        <f>VLOOKUP($D891,metadata!$B$2:$Z$451,21,FALSE)</f>
        <v/>
      </c>
      <c r="Y891">
        <f>VLOOKUP($D891,metadata!$B$2:$Z$451,22,FALSE)</f>
        <v>22</v>
      </c>
      <c r="Z891" t="str">
        <f>VLOOKUP($D891,metadata!$B$2:$Z$451,23,FALSE)</f>
        <v/>
      </c>
      <c r="AA891" t="str">
        <f>VLOOKUP($D891,metadata!$B$2:$Z$451,24,FALSE)</f>
        <v/>
      </c>
      <c r="AB891" t="str">
        <f>VLOOKUP($D891,metadata!$B$2:$Z$451,25,FALSE)</f>
        <v/>
      </c>
      <c r="AC891">
        <v>13.0011428648259</v>
      </c>
      <c r="AD891">
        <v>74.285877552117995</v>
      </c>
      <c r="AE891">
        <v>31</v>
      </c>
      <c r="AF891">
        <f t="shared" si="27"/>
        <v>31</v>
      </c>
    </row>
    <row r="892" spans="3:32" x14ac:dyDescent="0.3">
      <c r="C892">
        <v>891</v>
      </c>
      <c r="D892" s="4" t="str">
        <f t="shared" si="28"/>
        <v>22- Tatsuno</v>
      </c>
      <c r="E892" t="str">
        <f>VLOOKUP($D892,metadata!$B$2:$S$451,2,FALSE)</f>
        <v>Kurota, H; Shimada, M</v>
      </c>
      <c r="F892" t="str">
        <f>VLOOKUP($D892,metadata!$B$2:$S$451,3,FALSE)</f>
        <v>Geographical variation in photoperiodic induction of larval diapause in the bruchid beetle, Bruchidius dorsalis: polymorphism in overwintering stages</v>
      </c>
      <c r="G892" t="str">
        <f>VLOOKUP($D892,metadata!$B$2:$S$451,4,FALSE)</f>
        <v>10.1046/j.1570-7458.2003.00033.x</v>
      </c>
      <c r="H892" t="str">
        <f>VLOOKUP($D892,metadata!$B$2:$S$451,5,FALSE)</f>
        <v>y</v>
      </c>
      <c r="I892" t="str">
        <f>VLOOKUP($D892,metadata!$B$2:$S$451,6,FALSE)</f>
        <v>a</v>
      </c>
      <c r="J892" t="str">
        <f>VLOOKUP($D892,metadata!$B$2:$S$451,7,FALSE)</f>
        <v>i</v>
      </c>
      <c r="K892">
        <f>VLOOKUP($D892,metadata!$B$2:$S$451,8,FALSE)</f>
        <v>3</v>
      </c>
      <c r="L892">
        <f>VLOOKUP($D892,metadata!$B$2:$S$451,9,FALSE)</f>
        <v>5</v>
      </c>
      <c r="M892" t="str">
        <f>VLOOKUP($D892,metadata!$B$2:$S$451,10,FALSE)</f>
        <v/>
      </c>
      <c r="N892" t="str">
        <f>VLOOKUP($D892,metadata!$B$2:$S$451,11,FALSE)</f>
        <v>Bruchidius dorsalis</v>
      </c>
      <c r="O892" t="str">
        <f>VLOOKUP($D892,metadata!$B$2:$S$451,12,FALSE)</f>
        <v>coleoptera</v>
      </c>
      <c r="P892" t="str">
        <f>VLOOKUP($D892,metadata!$B$2:$S$451,13,FALSE)</f>
        <v xml:space="preserve"> Tatsuno</v>
      </c>
      <c r="Q892">
        <f>VLOOKUP($D892,metadata!$B$2:$S$451,14,FALSE)</f>
        <v>34.85</v>
      </c>
      <c r="R892">
        <f>VLOOKUP($D892,metadata!$B$2:$S$451,15,FALSE)</f>
        <v>134.533333</v>
      </c>
      <c r="S892">
        <f>VLOOKUP($D892,metadata!$B$2:$S$451,16,FALSE)</f>
        <v>0.05</v>
      </c>
      <c r="T892">
        <f>VLOOKUP($D892,metadata!$B$2:$S$451,17,FALSE)</f>
        <v>740</v>
      </c>
      <c r="U892" t="str">
        <f>VLOOKUP($D892,metadata!$B$2:$S$451,18,FALSE)</f>
        <v/>
      </c>
      <c r="V892">
        <f>VLOOKUP($D892,metadata!$B$2:$Z$451,19,FALSE)</f>
        <v>40</v>
      </c>
      <c r="W892" t="str">
        <f>VLOOKUP($D892,metadata!$B$2:$Z$451,20,FALSE)</f>
        <v>acc</v>
      </c>
      <c r="X892" t="str">
        <f>VLOOKUP($D892,metadata!$B$2:$Z$451,21,FALSE)</f>
        <v/>
      </c>
      <c r="Y892">
        <f>VLOOKUP($D892,metadata!$B$2:$Z$451,22,FALSE)</f>
        <v>22</v>
      </c>
      <c r="Z892" t="str">
        <f>VLOOKUP($D892,metadata!$B$2:$Z$451,23,FALSE)</f>
        <v/>
      </c>
      <c r="AA892" t="str">
        <f>VLOOKUP($D892,metadata!$B$2:$Z$451,24,FALSE)</f>
        <v/>
      </c>
      <c r="AB892" t="str">
        <f>VLOOKUP($D892,metadata!$B$2:$Z$451,25,FALSE)</f>
        <v/>
      </c>
      <c r="AC892">
        <v>13.4998420157446</v>
      </c>
      <c r="AD892">
        <v>21.642834573677799</v>
      </c>
      <c r="AE892">
        <v>23</v>
      </c>
      <c r="AF892">
        <f t="shared" si="27"/>
        <v>23</v>
      </c>
    </row>
    <row r="893" spans="3:32" x14ac:dyDescent="0.3">
      <c r="C893">
        <v>892</v>
      </c>
      <c r="D893" s="4" t="str">
        <f t="shared" si="28"/>
        <v>22- Tatsuno</v>
      </c>
      <c r="E893" t="str">
        <f>VLOOKUP($D893,metadata!$B$2:$S$451,2,FALSE)</f>
        <v>Kurota, H; Shimada, M</v>
      </c>
      <c r="F893" t="str">
        <f>VLOOKUP($D893,metadata!$B$2:$S$451,3,FALSE)</f>
        <v>Geographical variation in photoperiodic induction of larval diapause in the bruchid beetle, Bruchidius dorsalis: polymorphism in overwintering stages</v>
      </c>
      <c r="G893" t="str">
        <f>VLOOKUP($D893,metadata!$B$2:$S$451,4,FALSE)</f>
        <v>10.1046/j.1570-7458.2003.00033.x</v>
      </c>
      <c r="H893" t="str">
        <f>VLOOKUP($D893,metadata!$B$2:$S$451,5,FALSE)</f>
        <v>y</v>
      </c>
      <c r="I893" t="str">
        <f>VLOOKUP($D893,metadata!$B$2:$S$451,6,FALSE)</f>
        <v>a</v>
      </c>
      <c r="J893" t="str">
        <f>VLOOKUP($D893,metadata!$B$2:$S$451,7,FALSE)</f>
        <v>i</v>
      </c>
      <c r="K893">
        <f>VLOOKUP($D893,metadata!$B$2:$S$451,8,FALSE)</f>
        <v>3</v>
      </c>
      <c r="L893">
        <f>VLOOKUP($D893,metadata!$B$2:$S$451,9,FALSE)</f>
        <v>5</v>
      </c>
      <c r="M893" t="str">
        <f>VLOOKUP($D893,metadata!$B$2:$S$451,10,FALSE)</f>
        <v/>
      </c>
      <c r="N893" t="str">
        <f>VLOOKUP($D893,metadata!$B$2:$S$451,11,FALSE)</f>
        <v>Bruchidius dorsalis</v>
      </c>
      <c r="O893" t="str">
        <f>VLOOKUP($D893,metadata!$B$2:$S$451,12,FALSE)</f>
        <v>coleoptera</v>
      </c>
      <c r="P893" t="str">
        <f>VLOOKUP($D893,metadata!$B$2:$S$451,13,FALSE)</f>
        <v xml:space="preserve"> Tatsuno</v>
      </c>
      <c r="Q893">
        <f>VLOOKUP($D893,metadata!$B$2:$S$451,14,FALSE)</f>
        <v>34.85</v>
      </c>
      <c r="R893">
        <f>VLOOKUP($D893,metadata!$B$2:$S$451,15,FALSE)</f>
        <v>134.533333</v>
      </c>
      <c r="S893">
        <f>VLOOKUP($D893,metadata!$B$2:$S$451,16,FALSE)</f>
        <v>0.05</v>
      </c>
      <c r="T893">
        <f>VLOOKUP($D893,metadata!$B$2:$S$451,17,FALSE)</f>
        <v>740</v>
      </c>
      <c r="U893" t="str">
        <f>VLOOKUP($D893,metadata!$B$2:$S$451,18,FALSE)</f>
        <v/>
      </c>
      <c r="V893">
        <f>VLOOKUP($D893,metadata!$B$2:$Z$451,19,FALSE)</f>
        <v>40</v>
      </c>
      <c r="W893" t="str">
        <f>VLOOKUP($D893,metadata!$B$2:$Z$451,20,FALSE)</f>
        <v>acc</v>
      </c>
      <c r="X893" t="str">
        <f>VLOOKUP($D893,metadata!$B$2:$Z$451,21,FALSE)</f>
        <v/>
      </c>
      <c r="Y893">
        <f>VLOOKUP($D893,metadata!$B$2:$Z$451,22,FALSE)</f>
        <v>22</v>
      </c>
      <c r="Z893" t="str">
        <f>VLOOKUP($D893,metadata!$B$2:$Z$451,23,FALSE)</f>
        <v/>
      </c>
      <c r="AA893" t="str">
        <f>VLOOKUP($D893,metadata!$B$2:$Z$451,24,FALSE)</f>
        <v/>
      </c>
      <c r="AB893" t="str">
        <f>VLOOKUP($D893,metadata!$B$2:$Z$451,25,FALSE)</f>
        <v/>
      </c>
      <c r="AC893">
        <v>14</v>
      </c>
      <c r="AD893">
        <v>0</v>
      </c>
      <c r="AE893">
        <v>31</v>
      </c>
      <c r="AF893">
        <f t="shared" si="27"/>
        <v>31</v>
      </c>
    </row>
    <row r="894" spans="3:32" x14ac:dyDescent="0.3">
      <c r="C894">
        <v>893</v>
      </c>
      <c r="D894" s="4" t="str">
        <f t="shared" si="28"/>
        <v>22- Ninohe</v>
      </c>
      <c r="E894" t="str">
        <f>VLOOKUP($D894,metadata!$B$2:$S$451,2,FALSE)</f>
        <v>Kurota, H; Shimada, M</v>
      </c>
      <c r="F894" t="str">
        <f>VLOOKUP($D894,metadata!$B$2:$S$451,3,FALSE)</f>
        <v>Geographical variation in photoperiodic induction of larval diapause in the bruchid beetle, Bruchidius dorsalis: polymorphism in overwintering stages</v>
      </c>
      <c r="G894" t="str">
        <f>VLOOKUP($D894,metadata!$B$2:$S$451,4,FALSE)</f>
        <v>10.1046/j.1570-7458.2003.00033.x</v>
      </c>
      <c r="H894" t="str">
        <f>VLOOKUP($D894,metadata!$B$2:$S$451,5,FALSE)</f>
        <v>y</v>
      </c>
      <c r="I894" t="str">
        <f>VLOOKUP($D894,metadata!$B$2:$S$451,6,FALSE)</f>
        <v>a</v>
      </c>
      <c r="J894" t="str">
        <f>VLOOKUP($D894,metadata!$B$2:$S$451,7,FALSE)</f>
        <v>i</v>
      </c>
      <c r="K894">
        <f>VLOOKUP($D894,metadata!$B$2:$S$451,8,FALSE)</f>
        <v>3</v>
      </c>
      <c r="L894">
        <f>VLOOKUP($D894,metadata!$B$2:$S$451,9,FALSE)</f>
        <v>5</v>
      </c>
      <c r="M894" t="str">
        <f>VLOOKUP($D894,metadata!$B$2:$S$451,10,FALSE)</f>
        <v/>
      </c>
      <c r="N894" t="str">
        <f>VLOOKUP($D894,metadata!$B$2:$S$451,11,FALSE)</f>
        <v>Bruchidius dorsalis</v>
      </c>
      <c r="O894" t="str">
        <f>VLOOKUP($D894,metadata!$B$2:$S$451,12,FALSE)</f>
        <v>coleoptera</v>
      </c>
      <c r="P894" t="str">
        <f>VLOOKUP($D894,metadata!$B$2:$S$451,13,FALSE)</f>
        <v xml:space="preserve"> Ninohe</v>
      </c>
      <c r="Q894">
        <f>VLOOKUP($D894,metadata!$B$2:$S$451,14,FALSE)</f>
        <v>40.271110999999998</v>
      </c>
      <c r="R894">
        <f>VLOOKUP($D894,metadata!$B$2:$S$451,15,FALSE)</f>
        <v>141.30500000000001</v>
      </c>
      <c r="S894">
        <f>VLOOKUP($D894,metadata!$B$2:$S$451,16,FALSE)</f>
        <v>0.05</v>
      </c>
      <c r="T894">
        <f>VLOOKUP($D894,metadata!$B$2:$S$451,17,FALSE)</f>
        <v>110</v>
      </c>
      <c r="U894" t="str">
        <f>VLOOKUP($D894,metadata!$B$2:$S$451,18,FALSE)</f>
        <v/>
      </c>
      <c r="V894">
        <f>VLOOKUP($D894,metadata!$B$2:$Z$451,19,FALSE)</f>
        <v>60</v>
      </c>
      <c r="W894" t="str">
        <f>VLOOKUP($D894,metadata!$B$2:$Z$451,20,FALSE)</f>
        <v>acc</v>
      </c>
      <c r="X894" t="str">
        <f>VLOOKUP($D894,metadata!$B$2:$Z$451,21,FALSE)</f>
        <v/>
      </c>
      <c r="Y894">
        <f>VLOOKUP($D894,metadata!$B$2:$Z$451,22,FALSE)</f>
        <v>22</v>
      </c>
      <c r="Z894" t="str">
        <f>VLOOKUP($D894,metadata!$B$2:$Z$451,23,FALSE)</f>
        <v/>
      </c>
      <c r="AA894" t="str">
        <f>VLOOKUP($D894,metadata!$B$2:$Z$451,24,FALSE)</f>
        <v/>
      </c>
      <c r="AB894" t="str">
        <f>VLOOKUP($D894,metadata!$B$2:$Z$451,25,FALSE)</f>
        <v/>
      </c>
      <c r="AC894">
        <v>12.006910970830001</v>
      </c>
      <c r="AD894">
        <v>96.858130138690001</v>
      </c>
      <c r="AE894">
        <v>46</v>
      </c>
      <c r="AF894">
        <f t="shared" si="27"/>
        <v>46</v>
      </c>
    </row>
    <row r="895" spans="3:32" x14ac:dyDescent="0.3">
      <c r="C895">
        <v>894</v>
      </c>
      <c r="D895" s="4" t="str">
        <f t="shared" si="28"/>
        <v>22- Ninohe</v>
      </c>
      <c r="E895" t="str">
        <f>VLOOKUP($D895,metadata!$B$2:$S$451,2,FALSE)</f>
        <v>Kurota, H; Shimada, M</v>
      </c>
      <c r="F895" t="str">
        <f>VLOOKUP($D895,metadata!$B$2:$S$451,3,FALSE)</f>
        <v>Geographical variation in photoperiodic induction of larval diapause in the bruchid beetle, Bruchidius dorsalis: polymorphism in overwintering stages</v>
      </c>
      <c r="G895" t="str">
        <f>VLOOKUP($D895,metadata!$B$2:$S$451,4,FALSE)</f>
        <v>10.1046/j.1570-7458.2003.00033.x</v>
      </c>
      <c r="H895" t="str">
        <f>VLOOKUP($D895,metadata!$B$2:$S$451,5,FALSE)</f>
        <v>y</v>
      </c>
      <c r="I895" t="str">
        <f>VLOOKUP($D895,metadata!$B$2:$S$451,6,FALSE)</f>
        <v>a</v>
      </c>
      <c r="J895" t="str">
        <f>VLOOKUP($D895,metadata!$B$2:$S$451,7,FALSE)</f>
        <v>i</v>
      </c>
      <c r="K895">
        <f>VLOOKUP($D895,metadata!$B$2:$S$451,8,FALSE)</f>
        <v>3</v>
      </c>
      <c r="L895">
        <f>VLOOKUP($D895,metadata!$B$2:$S$451,9,FALSE)</f>
        <v>5</v>
      </c>
      <c r="M895" t="str">
        <f>VLOOKUP($D895,metadata!$B$2:$S$451,10,FALSE)</f>
        <v/>
      </c>
      <c r="N895" t="str">
        <f>VLOOKUP($D895,metadata!$B$2:$S$451,11,FALSE)</f>
        <v>Bruchidius dorsalis</v>
      </c>
      <c r="O895" t="str">
        <f>VLOOKUP($D895,metadata!$B$2:$S$451,12,FALSE)</f>
        <v>coleoptera</v>
      </c>
      <c r="P895" t="str">
        <f>VLOOKUP($D895,metadata!$B$2:$S$451,13,FALSE)</f>
        <v xml:space="preserve"> Ninohe</v>
      </c>
      <c r="Q895">
        <f>VLOOKUP($D895,metadata!$B$2:$S$451,14,FALSE)</f>
        <v>40.271110999999998</v>
      </c>
      <c r="R895">
        <f>VLOOKUP($D895,metadata!$B$2:$S$451,15,FALSE)</f>
        <v>141.30500000000001</v>
      </c>
      <c r="S895">
        <f>VLOOKUP($D895,metadata!$B$2:$S$451,16,FALSE)</f>
        <v>0.05</v>
      </c>
      <c r="T895">
        <f>VLOOKUP($D895,metadata!$B$2:$S$451,17,FALSE)</f>
        <v>110</v>
      </c>
      <c r="U895" t="str">
        <f>VLOOKUP($D895,metadata!$B$2:$S$451,18,FALSE)</f>
        <v/>
      </c>
      <c r="V895">
        <f>VLOOKUP($D895,metadata!$B$2:$Z$451,19,FALSE)</f>
        <v>60</v>
      </c>
      <c r="W895" t="str">
        <f>VLOOKUP($D895,metadata!$B$2:$Z$451,20,FALSE)</f>
        <v>acc</v>
      </c>
      <c r="X895" t="str">
        <f>VLOOKUP($D895,metadata!$B$2:$Z$451,21,FALSE)</f>
        <v/>
      </c>
      <c r="Y895">
        <f>VLOOKUP($D895,metadata!$B$2:$Z$451,22,FALSE)</f>
        <v>22</v>
      </c>
      <c r="Z895" t="str">
        <f>VLOOKUP($D895,metadata!$B$2:$Z$451,23,FALSE)</f>
        <v/>
      </c>
      <c r="AA895" t="str">
        <f>VLOOKUP($D895,metadata!$B$2:$Z$451,24,FALSE)</f>
        <v/>
      </c>
      <c r="AB895" t="str">
        <f>VLOOKUP($D895,metadata!$B$2:$Z$451,25,FALSE)</f>
        <v/>
      </c>
      <c r="AC895">
        <v>12.501152948927301</v>
      </c>
      <c r="AD895">
        <v>99.500164706989594</v>
      </c>
      <c r="AE895">
        <v>46</v>
      </c>
      <c r="AF895">
        <f t="shared" si="27"/>
        <v>46</v>
      </c>
    </row>
    <row r="896" spans="3:32" x14ac:dyDescent="0.3">
      <c r="C896">
        <v>895</v>
      </c>
      <c r="D896" s="4" t="str">
        <f t="shared" si="28"/>
        <v>22- Ninohe</v>
      </c>
      <c r="E896" t="str">
        <f>VLOOKUP($D896,metadata!$B$2:$S$451,2,FALSE)</f>
        <v>Kurota, H; Shimada, M</v>
      </c>
      <c r="F896" t="str">
        <f>VLOOKUP($D896,metadata!$B$2:$S$451,3,FALSE)</f>
        <v>Geographical variation in photoperiodic induction of larval diapause in the bruchid beetle, Bruchidius dorsalis: polymorphism in overwintering stages</v>
      </c>
      <c r="G896" t="str">
        <f>VLOOKUP($D896,metadata!$B$2:$S$451,4,FALSE)</f>
        <v>10.1046/j.1570-7458.2003.00033.x</v>
      </c>
      <c r="H896" t="str">
        <f>VLOOKUP($D896,metadata!$B$2:$S$451,5,FALSE)</f>
        <v>y</v>
      </c>
      <c r="I896" t="str">
        <f>VLOOKUP($D896,metadata!$B$2:$S$451,6,FALSE)</f>
        <v>a</v>
      </c>
      <c r="J896" t="str">
        <f>VLOOKUP($D896,metadata!$B$2:$S$451,7,FALSE)</f>
        <v>i</v>
      </c>
      <c r="K896">
        <f>VLOOKUP($D896,metadata!$B$2:$S$451,8,FALSE)</f>
        <v>3</v>
      </c>
      <c r="L896">
        <f>VLOOKUP($D896,metadata!$B$2:$S$451,9,FALSE)</f>
        <v>5</v>
      </c>
      <c r="M896" t="str">
        <f>VLOOKUP($D896,metadata!$B$2:$S$451,10,FALSE)</f>
        <v/>
      </c>
      <c r="N896" t="str">
        <f>VLOOKUP($D896,metadata!$B$2:$S$451,11,FALSE)</f>
        <v>Bruchidius dorsalis</v>
      </c>
      <c r="O896" t="str">
        <f>VLOOKUP($D896,metadata!$B$2:$S$451,12,FALSE)</f>
        <v>coleoptera</v>
      </c>
      <c r="P896" t="str">
        <f>VLOOKUP($D896,metadata!$B$2:$S$451,13,FALSE)</f>
        <v xml:space="preserve"> Ninohe</v>
      </c>
      <c r="Q896">
        <f>VLOOKUP($D896,metadata!$B$2:$S$451,14,FALSE)</f>
        <v>40.271110999999998</v>
      </c>
      <c r="R896">
        <f>VLOOKUP($D896,metadata!$B$2:$S$451,15,FALSE)</f>
        <v>141.30500000000001</v>
      </c>
      <c r="S896">
        <f>VLOOKUP($D896,metadata!$B$2:$S$451,16,FALSE)</f>
        <v>0.05</v>
      </c>
      <c r="T896">
        <f>VLOOKUP($D896,metadata!$B$2:$S$451,17,FALSE)</f>
        <v>110</v>
      </c>
      <c r="U896" t="str">
        <f>VLOOKUP($D896,metadata!$B$2:$S$451,18,FALSE)</f>
        <v/>
      </c>
      <c r="V896">
        <f>VLOOKUP($D896,metadata!$B$2:$Z$451,19,FALSE)</f>
        <v>60</v>
      </c>
      <c r="W896" t="str">
        <f>VLOOKUP($D896,metadata!$B$2:$Z$451,20,FALSE)</f>
        <v>acc</v>
      </c>
      <c r="X896" t="str">
        <f>VLOOKUP($D896,metadata!$B$2:$Z$451,21,FALSE)</f>
        <v/>
      </c>
      <c r="Y896">
        <f>VLOOKUP($D896,metadata!$B$2:$Z$451,22,FALSE)</f>
        <v>22</v>
      </c>
      <c r="Z896" t="str">
        <f>VLOOKUP($D896,metadata!$B$2:$Z$451,23,FALSE)</f>
        <v/>
      </c>
      <c r="AA896" t="str">
        <f>VLOOKUP($D896,metadata!$B$2:$Z$451,24,FALSE)</f>
        <v/>
      </c>
      <c r="AB896" t="str">
        <f>VLOOKUP($D896,metadata!$B$2:$Z$451,25,FALSE)</f>
        <v/>
      </c>
      <c r="AC896">
        <v>13.006588279584999</v>
      </c>
      <c r="AD896">
        <v>90.000941182797803</v>
      </c>
      <c r="AE896">
        <v>44</v>
      </c>
      <c r="AF896">
        <f t="shared" si="27"/>
        <v>44</v>
      </c>
    </row>
    <row r="897" spans="3:32" x14ac:dyDescent="0.3">
      <c r="C897">
        <v>896</v>
      </c>
      <c r="D897" s="4" t="str">
        <f t="shared" si="28"/>
        <v>22- Ninohe</v>
      </c>
      <c r="E897" t="str">
        <f>VLOOKUP($D897,metadata!$B$2:$S$451,2,FALSE)</f>
        <v>Kurota, H; Shimada, M</v>
      </c>
      <c r="F897" t="str">
        <f>VLOOKUP($D897,metadata!$B$2:$S$451,3,FALSE)</f>
        <v>Geographical variation in photoperiodic induction of larval diapause in the bruchid beetle, Bruchidius dorsalis: polymorphism in overwintering stages</v>
      </c>
      <c r="G897" t="str">
        <f>VLOOKUP($D897,metadata!$B$2:$S$451,4,FALSE)</f>
        <v>10.1046/j.1570-7458.2003.00033.x</v>
      </c>
      <c r="H897" t="str">
        <f>VLOOKUP($D897,metadata!$B$2:$S$451,5,FALSE)</f>
        <v>y</v>
      </c>
      <c r="I897" t="str">
        <f>VLOOKUP($D897,metadata!$B$2:$S$451,6,FALSE)</f>
        <v>a</v>
      </c>
      <c r="J897" t="str">
        <f>VLOOKUP($D897,metadata!$B$2:$S$451,7,FALSE)</f>
        <v>i</v>
      </c>
      <c r="K897">
        <f>VLOOKUP($D897,metadata!$B$2:$S$451,8,FALSE)</f>
        <v>3</v>
      </c>
      <c r="L897">
        <f>VLOOKUP($D897,metadata!$B$2:$S$451,9,FALSE)</f>
        <v>5</v>
      </c>
      <c r="M897" t="str">
        <f>VLOOKUP($D897,metadata!$B$2:$S$451,10,FALSE)</f>
        <v/>
      </c>
      <c r="N897" t="str">
        <f>VLOOKUP($D897,metadata!$B$2:$S$451,11,FALSE)</f>
        <v>Bruchidius dorsalis</v>
      </c>
      <c r="O897" t="str">
        <f>VLOOKUP($D897,metadata!$B$2:$S$451,12,FALSE)</f>
        <v>coleoptera</v>
      </c>
      <c r="P897" t="str">
        <f>VLOOKUP($D897,metadata!$B$2:$S$451,13,FALSE)</f>
        <v xml:space="preserve"> Ninohe</v>
      </c>
      <c r="Q897">
        <f>VLOOKUP($D897,metadata!$B$2:$S$451,14,FALSE)</f>
        <v>40.271110999999998</v>
      </c>
      <c r="R897">
        <f>VLOOKUP($D897,metadata!$B$2:$S$451,15,FALSE)</f>
        <v>141.30500000000001</v>
      </c>
      <c r="S897">
        <f>VLOOKUP($D897,metadata!$B$2:$S$451,16,FALSE)</f>
        <v>0.05</v>
      </c>
      <c r="T897">
        <f>VLOOKUP($D897,metadata!$B$2:$S$451,17,FALSE)</f>
        <v>110</v>
      </c>
      <c r="U897" t="str">
        <f>VLOOKUP($D897,metadata!$B$2:$S$451,18,FALSE)</f>
        <v/>
      </c>
      <c r="V897">
        <f>VLOOKUP($D897,metadata!$B$2:$Z$451,19,FALSE)</f>
        <v>60</v>
      </c>
      <c r="W897" t="str">
        <f>VLOOKUP($D897,metadata!$B$2:$Z$451,20,FALSE)</f>
        <v>acc</v>
      </c>
      <c r="X897" t="str">
        <f>VLOOKUP($D897,metadata!$B$2:$Z$451,21,FALSE)</f>
        <v/>
      </c>
      <c r="Y897">
        <f>VLOOKUP($D897,metadata!$B$2:$Z$451,22,FALSE)</f>
        <v>22</v>
      </c>
      <c r="Z897" t="str">
        <f>VLOOKUP($D897,metadata!$B$2:$Z$451,23,FALSE)</f>
        <v/>
      </c>
      <c r="AA897" t="str">
        <f>VLOOKUP($D897,metadata!$B$2:$Z$451,24,FALSE)</f>
        <v/>
      </c>
      <c r="AB897" t="str">
        <f>VLOOKUP($D897,metadata!$B$2:$Z$451,25,FALSE)</f>
        <v/>
      </c>
      <c r="AC897">
        <v>13.505280707769399</v>
      </c>
      <c r="AD897">
        <v>37.215040101109899</v>
      </c>
      <c r="AE897">
        <v>45</v>
      </c>
      <c r="AF897">
        <f t="shared" si="27"/>
        <v>45</v>
      </c>
    </row>
    <row r="898" spans="3:32" x14ac:dyDescent="0.3">
      <c r="C898">
        <v>897</v>
      </c>
      <c r="D898" s="4" t="str">
        <f t="shared" si="28"/>
        <v>22- Ninohe</v>
      </c>
      <c r="E898" t="str">
        <f>VLOOKUP($D898,metadata!$B$2:$S$451,2,FALSE)</f>
        <v>Kurota, H; Shimada, M</v>
      </c>
      <c r="F898" t="str">
        <f>VLOOKUP($D898,metadata!$B$2:$S$451,3,FALSE)</f>
        <v>Geographical variation in photoperiodic induction of larval diapause in the bruchid beetle, Bruchidius dorsalis: polymorphism in overwintering stages</v>
      </c>
      <c r="G898" t="str">
        <f>VLOOKUP($D898,metadata!$B$2:$S$451,4,FALSE)</f>
        <v>10.1046/j.1570-7458.2003.00033.x</v>
      </c>
      <c r="H898" t="str">
        <f>VLOOKUP($D898,metadata!$B$2:$S$451,5,FALSE)</f>
        <v>y</v>
      </c>
      <c r="I898" t="str">
        <f>VLOOKUP($D898,metadata!$B$2:$S$451,6,FALSE)</f>
        <v>a</v>
      </c>
      <c r="J898" t="str">
        <f>VLOOKUP($D898,metadata!$B$2:$S$451,7,FALSE)</f>
        <v>i</v>
      </c>
      <c r="K898">
        <f>VLOOKUP($D898,metadata!$B$2:$S$451,8,FALSE)</f>
        <v>3</v>
      </c>
      <c r="L898">
        <f>VLOOKUP($D898,metadata!$B$2:$S$451,9,FALSE)</f>
        <v>5</v>
      </c>
      <c r="M898" t="str">
        <f>VLOOKUP($D898,metadata!$B$2:$S$451,10,FALSE)</f>
        <v/>
      </c>
      <c r="N898" t="str">
        <f>VLOOKUP($D898,metadata!$B$2:$S$451,11,FALSE)</f>
        <v>Bruchidius dorsalis</v>
      </c>
      <c r="O898" t="str">
        <f>VLOOKUP($D898,metadata!$B$2:$S$451,12,FALSE)</f>
        <v>coleoptera</v>
      </c>
      <c r="P898" t="str">
        <f>VLOOKUP($D898,metadata!$B$2:$S$451,13,FALSE)</f>
        <v xml:space="preserve"> Ninohe</v>
      </c>
      <c r="Q898">
        <f>VLOOKUP($D898,metadata!$B$2:$S$451,14,FALSE)</f>
        <v>40.271110999999998</v>
      </c>
      <c r="R898">
        <f>VLOOKUP($D898,metadata!$B$2:$S$451,15,FALSE)</f>
        <v>141.30500000000001</v>
      </c>
      <c r="S898">
        <f>VLOOKUP($D898,metadata!$B$2:$S$451,16,FALSE)</f>
        <v>0.05</v>
      </c>
      <c r="T898">
        <f>VLOOKUP($D898,metadata!$B$2:$S$451,17,FALSE)</f>
        <v>110</v>
      </c>
      <c r="U898" t="str">
        <f>VLOOKUP($D898,metadata!$B$2:$S$451,18,FALSE)</f>
        <v/>
      </c>
      <c r="V898">
        <f>VLOOKUP($D898,metadata!$B$2:$Z$451,19,FALSE)</f>
        <v>60</v>
      </c>
      <c r="W898" t="str">
        <f>VLOOKUP($D898,metadata!$B$2:$Z$451,20,FALSE)</f>
        <v>acc</v>
      </c>
      <c r="X898" t="str">
        <f>VLOOKUP($D898,metadata!$B$2:$Z$451,21,FALSE)</f>
        <v/>
      </c>
      <c r="Y898">
        <f>VLOOKUP($D898,metadata!$B$2:$Z$451,22,FALSE)</f>
        <v>22</v>
      </c>
      <c r="Z898" t="str">
        <f>VLOOKUP($D898,metadata!$B$2:$Z$451,23,FALSE)</f>
        <v/>
      </c>
      <c r="AA898" t="str">
        <f>VLOOKUP($D898,metadata!$B$2:$Z$451,24,FALSE)</f>
        <v/>
      </c>
      <c r="AB898" t="str">
        <f>VLOOKUP($D898,metadata!$B$2:$Z$451,25,FALSE)</f>
        <v/>
      </c>
      <c r="AC898">
        <v>14.0049344869545</v>
      </c>
      <c r="AD898">
        <v>4.8578477838506497</v>
      </c>
      <c r="AE898">
        <v>38</v>
      </c>
      <c r="AF898">
        <f t="shared" si="27"/>
        <v>38</v>
      </c>
    </row>
    <row r="899" spans="3:32" x14ac:dyDescent="0.3">
      <c r="C899">
        <v>898</v>
      </c>
      <c r="D899" s="4" t="str">
        <f t="shared" si="28"/>
        <v>23-himeji</v>
      </c>
      <c r="E899" t="str">
        <f>VLOOKUP($D899,metadata!$B$2:$S$451,2,FALSE)</f>
        <v>KUWANA, Y</v>
      </c>
      <c r="F899" t="str">
        <f>VLOOKUP($D899,metadata!$B$2:$S$451,3,FALSE)</f>
        <v>ORIGIN OF LEUKOMA-CANDIDA (STAUDINGER) IN JAPAN AS INFERRED FROM GEOGRAPHICAL VARIATION IN PHOTOPERIODIC RESPONSE</v>
      </c>
      <c r="G899" t="str">
        <f>VLOOKUP($D899,metadata!$B$2:$S$451,4,FALSE)</f>
        <v/>
      </c>
      <c r="H899" t="str">
        <f>VLOOKUP($D899,metadata!$B$2:$S$451,5,FALSE)</f>
        <v>y</v>
      </c>
      <c r="I899" t="str">
        <f>VLOOKUP($D899,metadata!$B$2:$S$451,6,FALSE)</f>
        <v>a</v>
      </c>
      <c r="J899" t="str">
        <f>VLOOKUP($D899,metadata!$B$2:$S$451,7,FALSE)</f>
        <v>i</v>
      </c>
      <c r="K899">
        <f>VLOOKUP($D899,metadata!$B$2:$S$451,8,FALSE)</f>
        <v>4</v>
      </c>
      <c r="L899">
        <f>VLOOKUP($D899,metadata!$B$2:$S$451,9,FALSE)</f>
        <v>5</v>
      </c>
      <c r="M899" t="str">
        <f>VLOOKUP($D899,metadata!$B$2:$S$451,10,FALSE)</f>
        <v>yes, but japanese</v>
      </c>
      <c r="N899" t="str">
        <f>VLOOKUP($D899,metadata!$B$2:$S$451,11,FALSE)</f>
        <v>Leucoma candida</v>
      </c>
      <c r="O899" t="str">
        <f>VLOOKUP($D899,metadata!$B$2:$S$451,12,FALSE)</f>
        <v>lepidoptera</v>
      </c>
      <c r="P899" t="str">
        <f>VLOOKUP($D899,metadata!$B$2:$S$451,13,FALSE)</f>
        <v>himeji</v>
      </c>
      <c r="Q899">
        <f>VLOOKUP($D899,metadata!$B$2:$S$451,14,FALSE)</f>
        <v>34.815277999999999</v>
      </c>
      <c r="R899">
        <f>VLOOKUP($D899,metadata!$B$2:$S$451,15,FALSE)</f>
        <v>134.68527800000001</v>
      </c>
      <c r="S899" t="str">
        <f>VLOOKUP($D899,metadata!$B$2:$S$451,16,FALSE)</f>
        <v/>
      </c>
      <c r="T899" t="str">
        <f>VLOOKUP($D899,metadata!$B$2:$S$451,17,FALSE)</f>
        <v/>
      </c>
      <c r="U899" t="str">
        <f>VLOOKUP($D899,metadata!$B$2:$S$451,18,FALSE)</f>
        <v/>
      </c>
      <c r="V899">
        <f>VLOOKUP($D899,metadata!$B$2:$Z$451,19,FALSE)</f>
        <v>100</v>
      </c>
      <c r="W899" t="str">
        <f>VLOOKUP($D899,metadata!$B$2:$Z$451,20,FALSE)</f>
        <v>global average</v>
      </c>
      <c r="X899" t="str">
        <f>VLOOKUP($D899,metadata!$B$2:$Z$451,21,FALSE)</f>
        <v/>
      </c>
      <c r="Y899">
        <f>VLOOKUP($D899,metadata!$B$2:$Z$451,22,FALSE)</f>
        <v>23</v>
      </c>
      <c r="Z899" t="str">
        <f>VLOOKUP($D899,metadata!$B$2:$Z$451,23,FALSE)</f>
        <v/>
      </c>
      <c r="AA899" t="str">
        <f>VLOOKUP($D899,metadata!$B$2:$Z$451,24,FALSE)</f>
        <v>larval</v>
      </c>
      <c r="AB899" t="str">
        <f>VLOOKUP($D899,metadata!$B$2:$Z$451,25,FALSE)</f>
        <v/>
      </c>
      <c r="AC899">
        <v>14.375049535131801</v>
      </c>
      <c r="AD899">
        <v>100.246913580246</v>
      </c>
      <c r="AF899" t="str">
        <f t="shared" ref="AF899:AF962" si="29">IF(AE899="","NA",AE899)</f>
        <v>NA</v>
      </c>
    </row>
    <row r="900" spans="3:32" x14ac:dyDescent="0.3">
      <c r="C900">
        <v>899</v>
      </c>
      <c r="D900" s="4" t="str">
        <f t="shared" si="28"/>
        <v>23-himeji</v>
      </c>
      <c r="E900" t="str">
        <f>VLOOKUP($D900,metadata!$B$2:$S$451,2,FALSE)</f>
        <v>KUWANA, Y</v>
      </c>
      <c r="F900" t="str">
        <f>VLOOKUP($D900,metadata!$B$2:$S$451,3,FALSE)</f>
        <v>ORIGIN OF LEUKOMA-CANDIDA (STAUDINGER) IN JAPAN AS INFERRED FROM GEOGRAPHICAL VARIATION IN PHOTOPERIODIC RESPONSE</v>
      </c>
      <c r="G900" t="str">
        <f>VLOOKUP($D900,metadata!$B$2:$S$451,4,FALSE)</f>
        <v/>
      </c>
      <c r="H900" t="str">
        <f>VLOOKUP($D900,metadata!$B$2:$S$451,5,FALSE)</f>
        <v>y</v>
      </c>
      <c r="I900" t="str">
        <f>VLOOKUP($D900,metadata!$B$2:$S$451,6,FALSE)</f>
        <v>a</v>
      </c>
      <c r="J900" t="str">
        <f>VLOOKUP($D900,metadata!$B$2:$S$451,7,FALSE)</f>
        <v>i</v>
      </c>
      <c r="K900">
        <f>VLOOKUP($D900,metadata!$B$2:$S$451,8,FALSE)</f>
        <v>4</v>
      </c>
      <c r="L900">
        <f>VLOOKUP($D900,metadata!$B$2:$S$451,9,FALSE)</f>
        <v>5</v>
      </c>
      <c r="M900" t="str">
        <f>VLOOKUP($D900,metadata!$B$2:$S$451,10,FALSE)</f>
        <v>yes, but japanese</v>
      </c>
      <c r="N900" t="str">
        <f>VLOOKUP($D900,metadata!$B$2:$S$451,11,FALSE)</f>
        <v>Leucoma candida</v>
      </c>
      <c r="O900" t="str">
        <f>VLOOKUP($D900,metadata!$B$2:$S$451,12,FALSE)</f>
        <v>lepidoptera</v>
      </c>
      <c r="P900" t="str">
        <f>VLOOKUP($D900,metadata!$B$2:$S$451,13,FALSE)</f>
        <v>himeji</v>
      </c>
      <c r="Q900">
        <f>VLOOKUP($D900,metadata!$B$2:$S$451,14,FALSE)</f>
        <v>34.815277999999999</v>
      </c>
      <c r="R900">
        <f>VLOOKUP($D900,metadata!$B$2:$S$451,15,FALSE)</f>
        <v>134.68527800000001</v>
      </c>
      <c r="S900" t="str">
        <f>VLOOKUP($D900,metadata!$B$2:$S$451,16,FALSE)</f>
        <v/>
      </c>
      <c r="T900" t="str">
        <f>VLOOKUP($D900,metadata!$B$2:$S$451,17,FALSE)</f>
        <v/>
      </c>
      <c r="U900" t="str">
        <f>VLOOKUP($D900,metadata!$B$2:$S$451,18,FALSE)</f>
        <v/>
      </c>
      <c r="V900">
        <f>VLOOKUP($D900,metadata!$B$2:$Z$451,19,FALSE)</f>
        <v>100</v>
      </c>
      <c r="W900" t="str">
        <f>VLOOKUP($D900,metadata!$B$2:$Z$451,20,FALSE)</f>
        <v>global average</v>
      </c>
      <c r="X900" t="str">
        <f>VLOOKUP($D900,metadata!$B$2:$Z$451,21,FALSE)</f>
        <v/>
      </c>
      <c r="Y900">
        <f>VLOOKUP($D900,metadata!$B$2:$Z$451,22,FALSE)</f>
        <v>23</v>
      </c>
      <c r="Z900" t="str">
        <f>VLOOKUP($D900,metadata!$B$2:$Z$451,23,FALSE)</f>
        <v/>
      </c>
      <c r="AA900" t="str">
        <f>VLOOKUP($D900,metadata!$B$2:$Z$451,24,FALSE)</f>
        <v>larval</v>
      </c>
      <c r="AB900" t="str">
        <f>VLOOKUP($D900,metadata!$B$2:$Z$451,25,FALSE)</f>
        <v/>
      </c>
      <c r="AC900">
        <v>14.501196463953599</v>
      </c>
      <c r="AD900">
        <v>98.271604938271594</v>
      </c>
      <c r="AF900" t="str">
        <f t="shared" si="29"/>
        <v>NA</v>
      </c>
    </row>
    <row r="901" spans="3:32" x14ac:dyDescent="0.3">
      <c r="C901">
        <v>900</v>
      </c>
      <c r="D901" s="4" t="str">
        <f t="shared" si="28"/>
        <v>23-himeji</v>
      </c>
      <c r="E901" t="str">
        <f>VLOOKUP($D901,metadata!$B$2:$S$451,2,FALSE)</f>
        <v>KUWANA, Y</v>
      </c>
      <c r="F901" t="str">
        <f>VLOOKUP($D901,metadata!$B$2:$S$451,3,FALSE)</f>
        <v>ORIGIN OF LEUKOMA-CANDIDA (STAUDINGER) IN JAPAN AS INFERRED FROM GEOGRAPHICAL VARIATION IN PHOTOPERIODIC RESPONSE</v>
      </c>
      <c r="G901" t="str">
        <f>VLOOKUP($D901,metadata!$B$2:$S$451,4,FALSE)</f>
        <v/>
      </c>
      <c r="H901" t="str">
        <f>VLOOKUP($D901,metadata!$B$2:$S$451,5,FALSE)</f>
        <v>y</v>
      </c>
      <c r="I901" t="str">
        <f>VLOOKUP($D901,metadata!$B$2:$S$451,6,FALSE)</f>
        <v>a</v>
      </c>
      <c r="J901" t="str">
        <f>VLOOKUP($D901,metadata!$B$2:$S$451,7,FALSE)</f>
        <v>i</v>
      </c>
      <c r="K901">
        <f>VLOOKUP($D901,metadata!$B$2:$S$451,8,FALSE)</f>
        <v>4</v>
      </c>
      <c r="L901">
        <f>VLOOKUP($D901,metadata!$B$2:$S$451,9,FALSE)</f>
        <v>5</v>
      </c>
      <c r="M901" t="str">
        <f>VLOOKUP($D901,metadata!$B$2:$S$451,10,FALSE)</f>
        <v>yes, but japanese</v>
      </c>
      <c r="N901" t="str">
        <f>VLOOKUP($D901,metadata!$B$2:$S$451,11,FALSE)</f>
        <v>Leucoma candida</v>
      </c>
      <c r="O901" t="str">
        <f>VLOOKUP($D901,metadata!$B$2:$S$451,12,FALSE)</f>
        <v>lepidoptera</v>
      </c>
      <c r="P901" t="str">
        <f>VLOOKUP($D901,metadata!$B$2:$S$451,13,FALSE)</f>
        <v>himeji</v>
      </c>
      <c r="Q901">
        <f>VLOOKUP($D901,metadata!$B$2:$S$451,14,FALSE)</f>
        <v>34.815277999999999</v>
      </c>
      <c r="R901">
        <f>VLOOKUP($D901,metadata!$B$2:$S$451,15,FALSE)</f>
        <v>134.68527800000001</v>
      </c>
      <c r="S901" t="str">
        <f>VLOOKUP($D901,metadata!$B$2:$S$451,16,FALSE)</f>
        <v/>
      </c>
      <c r="T901" t="str">
        <f>VLOOKUP($D901,metadata!$B$2:$S$451,17,FALSE)</f>
        <v/>
      </c>
      <c r="U901" t="str">
        <f>VLOOKUP($D901,metadata!$B$2:$S$451,18,FALSE)</f>
        <v/>
      </c>
      <c r="V901">
        <f>VLOOKUP($D901,metadata!$B$2:$Z$451,19,FALSE)</f>
        <v>100</v>
      </c>
      <c r="W901" t="str">
        <f>VLOOKUP($D901,metadata!$B$2:$Z$451,20,FALSE)</f>
        <v>global average</v>
      </c>
      <c r="X901" t="str">
        <f>VLOOKUP($D901,metadata!$B$2:$Z$451,21,FALSE)</f>
        <v/>
      </c>
      <c r="Y901">
        <f>VLOOKUP($D901,metadata!$B$2:$Z$451,22,FALSE)</f>
        <v>23</v>
      </c>
      <c r="Z901" t="str">
        <f>VLOOKUP($D901,metadata!$B$2:$Z$451,23,FALSE)</f>
        <v/>
      </c>
      <c r="AA901" t="str">
        <f>VLOOKUP($D901,metadata!$B$2:$Z$451,24,FALSE)</f>
        <v>larval</v>
      </c>
      <c r="AB901" t="str">
        <f>VLOOKUP($D901,metadata!$B$2:$Z$451,25,FALSE)</f>
        <v/>
      </c>
      <c r="AC901">
        <v>14.751585124218799</v>
      </c>
      <c r="AD901">
        <v>7.9012345679012403</v>
      </c>
      <c r="AF901" t="str">
        <f t="shared" si="29"/>
        <v>NA</v>
      </c>
    </row>
    <row r="902" spans="3:32" x14ac:dyDescent="0.3">
      <c r="C902">
        <v>901</v>
      </c>
      <c r="D902" s="4" t="str">
        <f t="shared" si="28"/>
        <v>23-himeji</v>
      </c>
      <c r="E902" t="str">
        <f>VLOOKUP($D902,metadata!$B$2:$S$451,2,FALSE)</f>
        <v>KUWANA, Y</v>
      </c>
      <c r="F902" t="str">
        <f>VLOOKUP($D902,metadata!$B$2:$S$451,3,FALSE)</f>
        <v>ORIGIN OF LEUKOMA-CANDIDA (STAUDINGER) IN JAPAN AS INFERRED FROM GEOGRAPHICAL VARIATION IN PHOTOPERIODIC RESPONSE</v>
      </c>
      <c r="G902" t="str">
        <f>VLOOKUP($D902,metadata!$B$2:$S$451,4,FALSE)</f>
        <v/>
      </c>
      <c r="H902" t="str">
        <f>VLOOKUP($D902,metadata!$B$2:$S$451,5,FALSE)</f>
        <v>y</v>
      </c>
      <c r="I902" t="str">
        <f>VLOOKUP($D902,metadata!$B$2:$S$451,6,FALSE)</f>
        <v>a</v>
      </c>
      <c r="J902" t="str">
        <f>VLOOKUP($D902,metadata!$B$2:$S$451,7,FALSE)</f>
        <v>i</v>
      </c>
      <c r="K902">
        <f>VLOOKUP($D902,metadata!$B$2:$S$451,8,FALSE)</f>
        <v>4</v>
      </c>
      <c r="L902">
        <f>VLOOKUP($D902,metadata!$B$2:$S$451,9,FALSE)</f>
        <v>5</v>
      </c>
      <c r="M902" t="str">
        <f>VLOOKUP($D902,metadata!$B$2:$S$451,10,FALSE)</f>
        <v>yes, but japanese</v>
      </c>
      <c r="N902" t="str">
        <f>VLOOKUP($D902,metadata!$B$2:$S$451,11,FALSE)</f>
        <v>Leucoma candida</v>
      </c>
      <c r="O902" t="str">
        <f>VLOOKUP($D902,metadata!$B$2:$S$451,12,FALSE)</f>
        <v>lepidoptera</v>
      </c>
      <c r="P902" t="str">
        <f>VLOOKUP($D902,metadata!$B$2:$S$451,13,FALSE)</f>
        <v>himeji</v>
      </c>
      <c r="Q902">
        <f>VLOOKUP($D902,metadata!$B$2:$S$451,14,FALSE)</f>
        <v>34.815277999999999</v>
      </c>
      <c r="R902">
        <f>VLOOKUP($D902,metadata!$B$2:$S$451,15,FALSE)</f>
        <v>134.68527800000001</v>
      </c>
      <c r="S902" t="str">
        <f>VLOOKUP($D902,metadata!$B$2:$S$451,16,FALSE)</f>
        <v/>
      </c>
      <c r="T902" t="str">
        <f>VLOOKUP($D902,metadata!$B$2:$S$451,17,FALSE)</f>
        <v/>
      </c>
      <c r="U902" t="str">
        <f>VLOOKUP($D902,metadata!$B$2:$S$451,18,FALSE)</f>
        <v/>
      </c>
      <c r="V902">
        <f>VLOOKUP($D902,metadata!$B$2:$Z$451,19,FALSE)</f>
        <v>100</v>
      </c>
      <c r="W902" t="str">
        <f>VLOOKUP($D902,metadata!$B$2:$Z$451,20,FALSE)</f>
        <v>global average</v>
      </c>
      <c r="X902" t="str">
        <f>VLOOKUP($D902,metadata!$B$2:$Z$451,21,FALSE)</f>
        <v/>
      </c>
      <c r="Y902">
        <f>VLOOKUP($D902,metadata!$B$2:$Z$451,22,FALSE)</f>
        <v>23</v>
      </c>
      <c r="Z902" t="str">
        <f>VLOOKUP($D902,metadata!$B$2:$Z$451,23,FALSE)</f>
        <v/>
      </c>
      <c r="AA902" t="str">
        <f>VLOOKUP($D902,metadata!$B$2:$Z$451,24,FALSE)</f>
        <v>larval</v>
      </c>
      <c r="AB902" t="str">
        <f>VLOOKUP($D902,metadata!$B$2:$Z$451,25,FALSE)</f>
        <v/>
      </c>
      <c r="AC902">
        <v>14.9971117207742</v>
      </c>
      <c r="AD902">
        <v>0.98765432098765804</v>
      </c>
      <c r="AF902" t="str">
        <f t="shared" si="29"/>
        <v>NA</v>
      </c>
    </row>
    <row r="903" spans="3:32" x14ac:dyDescent="0.3">
      <c r="C903">
        <v>902</v>
      </c>
      <c r="D903" s="4" t="str">
        <f t="shared" si="28"/>
        <v>23-himeji</v>
      </c>
      <c r="E903" t="str">
        <f>VLOOKUP($D903,metadata!$B$2:$S$451,2,FALSE)</f>
        <v>KUWANA, Y</v>
      </c>
      <c r="F903" t="str">
        <f>VLOOKUP($D903,metadata!$B$2:$S$451,3,FALSE)</f>
        <v>ORIGIN OF LEUKOMA-CANDIDA (STAUDINGER) IN JAPAN AS INFERRED FROM GEOGRAPHICAL VARIATION IN PHOTOPERIODIC RESPONSE</v>
      </c>
      <c r="G903" t="str">
        <f>VLOOKUP($D903,metadata!$B$2:$S$451,4,FALSE)</f>
        <v/>
      </c>
      <c r="H903" t="str">
        <f>VLOOKUP($D903,metadata!$B$2:$S$451,5,FALSE)</f>
        <v>y</v>
      </c>
      <c r="I903" t="str">
        <f>VLOOKUP($D903,metadata!$B$2:$S$451,6,FALSE)</f>
        <v>a</v>
      </c>
      <c r="J903" t="str">
        <f>VLOOKUP($D903,metadata!$B$2:$S$451,7,FALSE)</f>
        <v>i</v>
      </c>
      <c r="K903">
        <f>VLOOKUP($D903,metadata!$B$2:$S$451,8,FALSE)</f>
        <v>4</v>
      </c>
      <c r="L903">
        <f>VLOOKUP($D903,metadata!$B$2:$S$451,9,FALSE)</f>
        <v>5</v>
      </c>
      <c r="M903" t="str">
        <f>VLOOKUP($D903,metadata!$B$2:$S$451,10,FALSE)</f>
        <v>yes, but japanese</v>
      </c>
      <c r="N903" t="str">
        <f>VLOOKUP($D903,metadata!$B$2:$S$451,11,FALSE)</f>
        <v>Leucoma candida</v>
      </c>
      <c r="O903" t="str">
        <f>VLOOKUP($D903,metadata!$B$2:$S$451,12,FALSE)</f>
        <v>lepidoptera</v>
      </c>
      <c r="P903" t="str">
        <f>VLOOKUP($D903,metadata!$B$2:$S$451,13,FALSE)</f>
        <v>himeji</v>
      </c>
      <c r="Q903">
        <f>VLOOKUP($D903,metadata!$B$2:$S$451,14,FALSE)</f>
        <v>34.815277999999999</v>
      </c>
      <c r="R903">
        <f>VLOOKUP($D903,metadata!$B$2:$S$451,15,FALSE)</f>
        <v>134.68527800000001</v>
      </c>
      <c r="S903" t="str">
        <f>VLOOKUP($D903,metadata!$B$2:$S$451,16,FALSE)</f>
        <v/>
      </c>
      <c r="T903" t="str">
        <f>VLOOKUP($D903,metadata!$B$2:$S$451,17,FALSE)</f>
        <v/>
      </c>
      <c r="U903" t="str">
        <f>VLOOKUP($D903,metadata!$B$2:$S$451,18,FALSE)</f>
        <v/>
      </c>
      <c r="V903">
        <f>VLOOKUP($D903,metadata!$B$2:$Z$451,19,FALSE)</f>
        <v>100</v>
      </c>
      <c r="W903" t="str">
        <f>VLOOKUP($D903,metadata!$B$2:$Z$451,20,FALSE)</f>
        <v>global average</v>
      </c>
      <c r="X903" t="str">
        <f>VLOOKUP($D903,metadata!$B$2:$Z$451,21,FALSE)</f>
        <v/>
      </c>
      <c r="Y903">
        <f>VLOOKUP($D903,metadata!$B$2:$Z$451,22,FALSE)</f>
        <v>23</v>
      </c>
      <c r="Z903" t="str">
        <f>VLOOKUP($D903,metadata!$B$2:$Z$451,23,FALSE)</f>
        <v/>
      </c>
      <c r="AA903" t="str">
        <f>VLOOKUP($D903,metadata!$B$2:$Z$451,24,FALSE)</f>
        <v>larval</v>
      </c>
      <c r="AB903" t="str">
        <f>VLOOKUP($D903,metadata!$B$2:$Z$451,25,FALSE)</f>
        <v/>
      </c>
      <c r="AC903">
        <v>15.250297210791</v>
      </c>
      <c r="AD903">
        <v>1.4814814814814801</v>
      </c>
      <c r="AF903" t="str">
        <f t="shared" si="29"/>
        <v>NA</v>
      </c>
    </row>
    <row r="904" spans="3:32" x14ac:dyDescent="0.3">
      <c r="C904">
        <v>903</v>
      </c>
      <c r="D904" s="4" t="str">
        <f t="shared" si="28"/>
        <v>23-kurashiki</v>
      </c>
      <c r="E904" t="str">
        <f>VLOOKUP($D904,metadata!$B$2:$S$451,2,FALSE)</f>
        <v>KUWANA, Y</v>
      </c>
      <c r="F904" t="str">
        <f>VLOOKUP($D904,metadata!$B$2:$S$451,3,FALSE)</f>
        <v>ORIGIN OF LEUKOMA-CANDIDA (STAUDINGER) IN JAPAN AS INFERRED FROM GEOGRAPHICAL VARIATION IN PHOTOPERIODIC RESPONSE</v>
      </c>
      <c r="G904" t="str">
        <f>VLOOKUP($D904,metadata!$B$2:$S$451,4,FALSE)</f>
        <v/>
      </c>
      <c r="H904" t="str">
        <f>VLOOKUP($D904,metadata!$B$2:$S$451,5,FALSE)</f>
        <v>y</v>
      </c>
      <c r="I904" t="str">
        <f>VLOOKUP($D904,metadata!$B$2:$S$451,6,FALSE)</f>
        <v>a</v>
      </c>
      <c r="J904" t="str">
        <f>VLOOKUP($D904,metadata!$B$2:$S$451,7,FALSE)</f>
        <v>i</v>
      </c>
      <c r="K904">
        <f>VLOOKUP($D904,metadata!$B$2:$S$451,8,FALSE)</f>
        <v>4</v>
      </c>
      <c r="L904">
        <f>VLOOKUP($D904,metadata!$B$2:$S$451,9,FALSE)</f>
        <v>5</v>
      </c>
      <c r="M904" t="str">
        <f>VLOOKUP($D904,metadata!$B$2:$S$451,10,FALSE)</f>
        <v/>
      </c>
      <c r="N904" t="str">
        <f>VLOOKUP($D904,metadata!$B$2:$S$451,11,FALSE)</f>
        <v>Leucoma candida</v>
      </c>
      <c r="O904" t="str">
        <f>VLOOKUP($D904,metadata!$B$2:$S$451,12,FALSE)</f>
        <v>lepidoptera</v>
      </c>
      <c r="P904" t="str">
        <f>VLOOKUP($D904,metadata!$B$2:$S$451,13,FALSE)</f>
        <v>kurashiki</v>
      </c>
      <c r="Q904">
        <f>VLOOKUP($D904,metadata!$B$2:$S$451,14,FALSE)</f>
        <v>34.585000000000001</v>
      </c>
      <c r="R904">
        <f>VLOOKUP($D904,metadata!$B$2:$S$451,15,FALSE)</f>
        <v>133.77194399999999</v>
      </c>
      <c r="S904" t="str">
        <f>VLOOKUP($D904,metadata!$B$2:$S$451,16,FALSE)</f>
        <v/>
      </c>
      <c r="T904" t="str">
        <f>VLOOKUP($D904,metadata!$B$2:$S$451,17,FALSE)</f>
        <v/>
      </c>
      <c r="U904" t="str">
        <f>VLOOKUP($D904,metadata!$B$2:$S$451,18,FALSE)</f>
        <v/>
      </c>
      <c r="V904">
        <f>VLOOKUP($D904,metadata!$B$2:$Z$451,19,FALSE)</f>
        <v>100</v>
      </c>
      <c r="W904" t="str">
        <f>VLOOKUP($D904,metadata!$B$2:$Z$451,20,FALSE)</f>
        <v>global average</v>
      </c>
      <c r="X904" t="str">
        <f>VLOOKUP($D904,metadata!$B$2:$Z$451,21,FALSE)</f>
        <v/>
      </c>
      <c r="Y904">
        <f>VLOOKUP($D904,metadata!$B$2:$Z$451,22,FALSE)</f>
        <v>23</v>
      </c>
      <c r="Z904" t="str">
        <f>VLOOKUP($D904,metadata!$B$2:$Z$451,23,FALSE)</f>
        <v/>
      </c>
      <c r="AA904" t="str">
        <f>VLOOKUP($D904,metadata!$B$2:$Z$451,24,FALSE)</f>
        <v>larval</v>
      </c>
      <c r="AB904" t="str">
        <f>VLOOKUP($D904,metadata!$B$2:$Z$451,25,FALSE)</f>
        <v/>
      </c>
      <c r="AC904">
        <v>14.0039856729157</v>
      </c>
      <c r="AD904">
        <v>96.790123456790099</v>
      </c>
      <c r="AF904" t="str">
        <f t="shared" si="29"/>
        <v>NA</v>
      </c>
    </row>
    <row r="905" spans="3:32" x14ac:dyDescent="0.3">
      <c r="C905">
        <v>904</v>
      </c>
      <c r="D905" s="4" t="str">
        <f t="shared" si="28"/>
        <v>23-kurashiki</v>
      </c>
      <c r="E905" t="str">
        <f>VLOOKUP($D905,metadata!$B$2:$S$451,2,FALSE)</f>
        <v>KUWANA, Y</v>
      </c>
      <c r="F905" t="str">
        <f>VLOOKUP($D905,metadata!$B$2:$S$451,3,FALSE)</f>
        <v>ORIGIN OF LEUKOMA-CANDIDA (STAUDINGER) IN JAPAN AS INFERRED FROM GEOGRAPHICAL VARIATION IN PHOTOPERIODIC RESPONSE</v>
      </c>
      <c r="G905" t="str">
        <f>VLOOKUP($D905,metadata!$B$2:$S$451,4,FALSE)</f>
        <v/>
      </c>
      <c r="H905" t="str">
        <f>VLOOKUP($D905,metadata!$B$2:$S$451,5,FALSE)</f>
        <v>y</v>
      </c>
      <c r="I905" t="str">
        <f>VLOOKUP($D905,metadata!$B$2:$S$451,6,FALSE)</f>
        <v>a</v>
      </c>
      <c r="J905" t="str">
        <f>VLOOKUP($D905,metadata!$B$2:$S$451,7,FALSE)</f>
        <v>i</v>
      </c>
      <c r="K905">
        <f>VLOOKUP($D905,metadata!$B$2:$S$451,8,FALSE)</f>
        <v>4</v>
      </c>
      <c r="L905">
        <f>VLOOKUP($D905,metadata!$B$2:$S$451,9,FALSE)</f>
        <v>5</v>
      </c>
      <c r="M905" t="str">
        <f>VLOOKUP($D905,metadata!$B$2:$S$451,10,FALSE)</f>
        <v/>
      </c>
      <c r="N905" t="str">
        <f>VLOOKUP($D905,metadata!$B$2:$S$451,11,FALSE)</f>
        <v>Leucoma candida</v>
      </c>
      <c r="O905" t="str">
        <f>VLOOKUP($D905,metadata!$B$2:$S$451,12,FALSE)</f>
        <v>lepidoptera</v>
      </c>
      <c r="P905" t="str">
        <f>VLOOKUP($D905,metadata!$B$2:$S$451,13,FALSE)</f>
        <v>kurashiki</v>
      </c>
      <c r="Q905">
        <f>VLOOKUP($D905,metadata!$B$2:$S$451,14,FALSE)</f>
        <v>34.585000000000001</v>
      </c>
      <c r="R905">
        <f>VLOOKUP($D905,metadata!$B$2:$S$451,15,FALSE)</f>
        <v>133.77194399999999</v>
      </c>
      <c r="S905" t="str">
        <f>VLOOKUP($D905,metadata!$B$2:$S$451,16,FALSE)</f>
        <v/>
      </c>
      <c r="T905" t="str">
        <f>VLOOKUP($D905,metadata!$B$2:$S$451,17,FALSE)</f>
        <v/>
      </c>
      <c r="U905" t="str">
        <f>VLOOKUP($D905,metadata!$B$2:$S$451,18,FALSE)</f>
        <v/>
      </c>
      <c r="V905">
        <f>VLOOKUP($D905,metadata!$B$2:$Z$451,19,FALSE)</f>
        <v>100</v>
      </c>
      <c r="W905" t="str">
        <f>VLOOKUP($D905,metadata!$B$2:$Z$451,20,FALSE)</f>
        <v>global average</v>
      </c>
      <c r="X905" t="str">
        <f>VLOOKUP($D905,metadata!$B$2:$Z$451,21,FALSE)</f>
        <v/>
      </c>
      <c r="Y905">
        <f>VLOOKUP($D905,metadata!$B$2:$Z$451,22,FALSE)</f>
        <v>23</v>
      </c>
      <c r="Z905" t="str">
        <f>VLOOKUP($D905,metadata!$B$2:$Z$451,23,FALSE)</f>
        <v/>
      </c>
      <c r="AA905" t="str">
        <f>VLOOKUP($D905,metadata!$B$2:$Z$451,24,FALSE)</f>
        <v>larval</v>
      </c>
      <c r="AB905" t="str">
        <f>VLOOKUP($D905,metadata!$B$2:$Z$451,25,FALSE)</f>
        <v/>
      </c>
      <c r="AC905">
        <v>14.247367017222899</v>
      </c>
      <c r="AD905">
        <v>94.567901234567898</v>
      </c>
      <c r="AF905" t="str">
        <f t="shared" si="29"/>
        <v>NA</v>
      </c>
    </row>
    <row r="906" spans="3:32" x14ac:dyDescent="0.3">
      <c r="C906">
        <v>905</v>
      </c>
      <c r="D906" s="4" t="str">
        <f t="shared" si="28"/>
        <v>23-kurashiki</v>
      </c>
      <c r="E906" t="str">
        <f>VLOOKUP($D906,metadata!$B$2:$S$451,2,FALSE)</f>
        <v>KUWANA, Y</v>
      </c>
      <c r="F906" t="str">
        <f>VLOOKUP($D906,metadata!$B$2:$S$451,3,FALSE)</f>
        <v>ORIGIN OF LEUKOMA-CANDIDA (STAUDINGER) IN JAPAN AS INFERRED FROM GEOGRAPHICAL VARIATION IN PHOTOPERIODIC RESPONSE</v>
      </c>
      <c r="G906" t="str">
        <f>VLOOKUP($D906,metadata!$B$2:$S$451,4,FALSE)</f>
        <v/>
      </c>
      <c r="H906" t="str">
        <f>VLOOKUP($D906,metadata!$B$2:$S$451,5,FALSE)</f>
        <v>y</v>
      </c>
      <c r="I906" t="str">
        <f>VLOOKUP($D906,metadata!$B$2:$S$451,6,FALSE)</f>
        <v>a</v>
      </c>
      <c r="J906" t="str">
        <f>VLOOKUP($D906,metadata!$B$2:$S$451,7,FALSE)</f>
        <v>i</v>
      </c>
      <c r="K906">
        <f>VLOOKUP($D906,metadata!$B$2:$S$451,8,FALSE)</f>
        <v>4</v>
      </c>
      <c r="L906">
        <f>VLOOKUP($D906,metadata!$B$2:$S$451,9,FALSE)</f>
        <v>5</v>
      </c>
      <c r="M906" t="str">
        <f>VLOOKUP($D906,metadata!$B$2:$S$451,10,FALSE)</f>
        <v/>
      </c>
      <c r="N906" t="str">
        <f>VLOOKUP($D906,metadata!$B$2:$S$451,11,FALSE)</f>
        <v>Leucoma candida</v>
      </c>
      <c r="O906" t="str">
        <f>VLOOKUP($D906,metadata!$B$2:$S$451,12,FALSE)</f>
        <v>lepidoptera</v>
      </c>
      <c r="P906" t="str">
        <f>VLOOKUP($D906,metadata!$B$2:$S$451,13,FALSE)</f>
        <v>kurashiki</v>
      </c>
      <c r="Q906">
        <f>VLOOKUP($D906,metadata!$B$2:$S$451,14,FALSE)</f>
        <v>34.585000000000001</v>
      </c>
      <c r="R906">
        <f>VLOOKUP($D906,metadata!$B$2:$S$451,15,FALSE)</f>
        <v>133.77194399999999</v>
      </c>
      <c r="S906" t="str">
        <f>VLOOKUP($D906,metadata!$B$2:$S$451,16,FALSE)</f>
        <v/>
      </c>
      <c r="T906" t="str">
        <f>VLOOKUP($D906,metadata!$B$2:$S$451,17,FALSE)</f>
        <v/>
      </c>
      <c r="U906" t="str">
        <f>VLOOKUP($D906,metadata!$B$2:$S$451,18,FALSE)</f>
        <v/>
      </c>
      <c r="V906">
        <f>VLOOKUP($D906,metadata!$B$2:$Z$451,19,FALSE)</f>
        <v>100</v>
      </c>
      <c r="W906" t="str">
        <f>VLOOKUP($D906,metadata!$B$2:$Z$451,20,FALSE)</f>
        <v>global average</v>
      </c>
      <c r="X906" t="str">
        <f>VLOOKUP($D906,metadata!$B$2:$Z$451,21,FALSE)</f>
        <v/>
      </c>
      <c r="Y906">
        <f>VLOOKUP($D906,metadata!$B$2:$Z$451,22,FALSE)</f>
        <v>23</v>
      </c>
      <c r="Z906" t="str">
        <f>VLOOKUP($D906,metadata!$B$2:$Z$451,23,FALSE)</f>
        <v/>
      </c>
      <c r="AA906" t="str">
        <f>VLOOKUP($D906,metadata!$B$2:$Z$451,24,FALSE)</f>
        <v>larval</v>
      </c>
      <c r="AB906" t="str">
        <f>VLOOKUP($D906,metadata!$B$2:$Z$451,25,FALSE)</f>
        <v/>
      </c>
      <c r="AC906">
        <v>14.4980071635421</v>
      </c>
      <c r="AD906">
        <v>51.604938271604901</v>
      </c>
      <c r="AF906" t="str">
        <f t="shared" si="29"/>
        <v>NA</v>
      </c>
    </row>
    <row r="907" spans="3:32" x14ac:dyDescent="0.3">
      <c r="C907">
        <v>906</v>
      </c>
      <c r="D907" s="4" t="str">
        <f t="shared" si="28"/>
        <v>23-kurashiki</v>
      </c>
      <c r="E907" t="str">
        <f>VLOOKUP($D907,metadata!$B$2:$S$451,2,FALSE)</f>
        <v>KUWANA, Y</v>
      </c>
      <c r="F907" t="str">
        <f>VLOOKUP($D907,metadata!$B$2:$S$451,3,FALSE)</f>
        <v>ORIGIN OF LEUKOMA-CANDIDA (STAUDINGER) IN JAPAN AS INFERRED FROM GEOGRAPHICAL VARIATION IN PHOTOPERIODIC RESPONSE</v>
      </c>
      <c r="G907" t="str">
        <f>VLOOKUP($D907,metadata!$B$2:$S$451,4,FALSE)</f>
        <v/>
      </c>
      <c r="H907" t="str">
        <f>VLOOKUP($D907,metadata!$B$2:$S$451,5,FALSE)</f>
        <v>y</v>
      </c>
      <c r="I907" t="str">
        <f>VLOOKUP($D907,metadata!$B$2:$S$451,6,FALSE)</f>
        <v>a</v>
      </c>
      <c r="J907" t="str">
        <f>VLOOKUP($D907,metadata!$B$2:$S$451,7,FALSE)</f>
        <v>i</v>
      </c>
      <c r="K907">
        <f>VLOOKUP($D907,metadata!$B$2:$S$451,8,FALSE)</f>
        <v>4</v>
      </c>
      <c r="L907">
        <f>VLOOKUP($D907,metadata!$B$2:$S$451,9,FALSE)</f>
        <v>5</v>
      </c>
      <c r="M907" t="str">
        <f>VLOOKUP($D907,metadata!$B$2:$S$451,10,FALSE)</f>
        <v/>
      </c>
      <c r="N907" t="str">
        <f>VLOOKUP($D907,metadata!$B$2:$S$451,11,FALSE)</f>
        <v>Leucoma candida</v>
      </c>
      <c r="O907" t="str">
        <f>VLOOKUP($D907,metadata!$B$2:$S$451,12,FALSE)</f>
        <v>lepidoptera</v>
      </c>
      <c r="P907" t="str">
        <f>VLOOKUP($D907,metadata!$B$2:$S$451,13,FALSE)</f>
        <v>kurashiki</v>
      </c>
      <c r="Q907">
        <f>VLOOKUP($D907,metadata!$B$2:$S$451,14,FALSE)</f>
        <v>34.585000000000001</v>
      </c>
      <c r="R907">
        <f>VLOOKUP($D907,metadata!$B$2:$S$451,15,FALSE)</f>
        <v>133.77194399999999</v>
      </c>
      <c r="S907" t="str">
        <f>VLOOKUP($D907,metadata!$B$2:$S$451,16,FALSE)</f>
        <v/>
      </c>
      <c r="T907" t="str">
        <f>VLOOKUP($D907,metadata!$B$2:$S$451,17,FALSE)</f>
        <v/>
      </c>
      <c r="U907" t="str">
        <f>VLOOKUP($D907,metadata!$B$2:$S$451,18,FALSE)</f>
        <v/>
      </c>
      <c r="V907">
        <f>VLOOKUP($D907,metadata!$B$2:$Z$451,19,FALSE)</f>
        <v>100</v>
      </c>
      <c r="W907" t="str">
        <f>VLOOKUP($D907,metadata!$B$2:$Z$451,20,FALSE)</f>
        <v>global average</v>
      </c>
      <c r="X907" t="str">
        <f>VLOOKUP($D907,metadata!$B$2:$Z$451,21,FALSE)</f>
        <v/>
      </c>
      <c r="Y907">
        <f>VLOOKUP($D907,metadata!$B$2:$Z$451,22,FALSE)</f>
        <v>23</v>
      </c>
      <c r="Z907" t="str">
        <f>VLOOKUP($D907,metadata!$B$2:$Z$451,23,FALSE)</f>
        <v/>
      </c>
      <c r="AA907" t="str">
        <f>VLOOKUP($D907,metadata!$B$2:$Z$451,24,FALSE)</f>
        <v>larval</v>
      </c>
      <c r="AB907" t="str">
        <f>VLOOKUP($D907,metadata!$B$2:$Z$451,25,FALSE)</f>
        <v/>
      </c>
      <c r="AC907">
        <v>14.749737082761699</v>
      </c>
      <c r="AD907">
        <v>14.074074074074</v>
      </c>
      <c r="AF907" t="str">
        <f t="shared" si="29"/>
        <v>NA</v>
      </c>
    </row>
    <row r="908" spans="3:32" x14ac:dyDescent="0.3">
      <c r="C908">
        <v>907</v>
      </c>
      <c r="D908" s="4" t="str">
        <f t="shared" si="28"/>
        <v>23-kurashiki</v>
      </c>
      <c r="E908" t="str">
        <f>VLOOKUP($D908,metadata!$B$2:$S$451,2,FALSE)</f>
        <v>KUWANA, Y</v>
      </c>
      <c r="F908" t="str">
        <f>VLOOKUP($D908,metadata!$B$2:$S$451,3,FALSE)</f>
        <v>ORIGIN OF LEUKOMA-CANDIDA (STAUDINGER) IN JAPAN AS INFERRED FROM GEOGRAPHICAL VARIATION IN PHOTOPERIODIC RESPONSE</v>
      </c>
      <c r="G908" t="str">
        <f>VLOOKUP($D908,metadata!$B$2:$S$451,4,FALSE)</f>
        <v/>
      </c>
      <c r="H908" t="str">
        <f>VLOOKUP($D908,metadata!$B$2:$S$451,5,FALSE)</f>
        <v>y</v>
      </c>
      <c r="I908" t="str">
        <f>VLOOKUP($D908,metadata!$B$2:$S$451,6,FALSE)</f>
        <v>a</v>
      </c>
      <c r="J908" t="str">
        <f>VLOOKUP($D908,metadata!$B$2:$S$451,7,FALSE)</f>
        <v>i</v>
      </c>
      <c r="K908">
        <f>VLOOKUP($D908,metadata!$B$2:$S$451,8,FALSE)</f>
        <v>4</v>
      </c>
      <c r="L908">
        <f>VLOOKUP($D908,metadata!$B$2:$S$451,9,FALSE)</f>
        <v>5</v>
      </c>
      <c r="M908" t="str">
        <f>VLOOKUP($D908,metadata!$B$2:$S$451,10,FALSE)</f>
        <v/>
      </c>
      <c r="N908" t="str">
        <f>VLOOKUP($D908,metadata!$B$2:$S$451,11,FALSE)</f>
        <v>Leucoma candida</v>
      </c>
      <c r="O908" t="str">
        <f>VLOOKUP($D908,metadata!$B$2:$S$451,12,FALSE)</f>
        <v>lepidoptera</v>
      </c>
      <c r="P908" t="str">
        <f>VLOOKUP($D908,metadata!$B$2:$S$451,13,FALSE)</f>
        <v>kurashiki</v>
      </c>
      <c r="Q908">
        <f>VLOOKUP($D908,metadata!$B$2:$S$451,14,FALSE)</f>
        <v>34.585000000000001</v>
      </c>
      <c r="R908">
        <f>VLOOKUP($D908,metadata!$B$2:$S$451,15,FALSE)</f>
        <v>133.77194399999999</v>
      </c>
      <c r="S908" t="str">
        <f>VLOOKUP($D908,metadata!$B$2:$S$451,16,FALSE)</f>
        <v/>
      </c>
      <c r="T908" t="str">
        <f>VLOOKUP($D908,metadata!$B$2:$S$451,17,FALSE)</f>
        <v/>
      </c>
      <c r="U908" t="str">
        <f>VLOOKUP($D908,metadata!$B$2:$S$451,18,FALSE)</f>
        <v/>
      </c>
      <c r="V908">
        <f>VLOOKUP($D908,metadata!$B$2:$Z$451,19,FALSE)</f>
        <v>100</v>
      </c>
      <c r="W908" t="str">
        <f>VLOOKUP($D908,metadata!$B$2:$Z$451,20,FALSE)</f>
        <v>global average</v>
      </c>
      <c r="X908" t="str">
        <f>VLOOKUP($D908,metadata!$B$2:$Z$451,21,FALSE)</f>
        <v/>
      </c>
      <c r="Y908">
        <f>VLOOKUP($D908,metadata!$B$2:$Z$451,22,FALSE)</f>
        <v>23</v>
      </c>
      <c r="Z908" t="str">
        <f>VLOOKUP($D908,metadata!$B$2:$Z$451,23,FALSE)</f>
        <v/>
      </c>
      <c r="AA908" t="str">
        <f>VLOOKUP($D908,metadata!$B$2:$Z$451,24,FALSE)</f>
        <v>larval</v>
      </c>
      <c r="AB908" t="str">
        <f>VLOOKUP($D908,metadata!$B$2:$Z$451,25,FALSE)</f>
        <v/>
      </c>
      <c r="AC908">
        <v>14.9971612559061</v>
      </c>
      <c r="AD908">
        <v>1.23456790123458</v>
      </c>
      <c r="AF908" t="str">
        <f t="shared" si="29"/>
        <v>NA</v>
      </c>
    </row>
    <row r="909" spans="3:32" x14ac:dyDescent="0.3">
      <c r="C909">
        <v>908</v>
      </c>
      <c r="D909" s="4" t="str">
        <f t="shared" si="28"/>
        <v>23-okayama</v>
      </c>
      <c r="E909" t="str">
        <f>VLOOKUP($D909,metadata!$B$2:$S$451,2,FALSE)</f>
        <v>KUWANA, Y</v>
      </c>
      <c r="F909" t="str">
        <f>VLOOKUP($D909,metadata!$B$2:$S$451,3,FALSE)</f>
        <v>ORIGIN OF LEUKOMA-CANDIDA (STAUDINGER) IN JAPAN AS INFERRED FROM GEOGRAPHICAL VARIATION IN PHOTOPERIODIC RESPONSE</v>
      </c>
      <c r="G909" t="str">
        <f>VLOOKUP($D909,metadata!$B$2:$S$451,4,FALSE)</f>
        <v/>
      </c>
      <c r="H909" t="str">
        <f>VLOOKUP($D909,metadata!$B$2:$S$451,5,FALSE)</f>
        <v>y</v>
      </c>
      <c r="I909" t="str">
        <f>VLOOKUP($D909,metadata!$B$2:$S$451,6,FALSE)</f>
        <v>a</v>
      </c>
      <c r="J909" t="str">
        <f>VLOOKUP($D909,metadata!$B$2:$S$451,7,FALSE)</f>
        <v>i</v>
      </c>
      <c r="K909">
        <f>VLOOKUP($D909,metadata!$B$2:$S$451,8,FALSE)</f>
        <v>4</v>
      </c>
      <c r="L909">
        <f>VLOOKUP($D909,metadata!$B$2:$S$451,9,FALSE)</f>
        <v>5</v>
      </c>
      <c r="M909" t="str">
        <f>VLOOKUP($D909,metadata!$B$2:$S$451,10,FALSE)</f>
        <v/>
      </c>
      <c r="N909" t="str">
        <f>VLOOKUP($D909,metadata!$B$2:$S$451,11,FALSE)</f>
        <v>Leucoma candida</v>
      </c>
      <c r="O909" t="str">
        <f>VLOOKUP($D909,metadata!$B$2:$S$451,12,FALSE)</f>
        <v>lepidoptera</v>
      </c>
      <c r="P909" t="str">
        <f>VLOOKUP($D909,metadata!$B$2:$S$451,13,FALSE)</f>
        <v>okayama</v>
      </c>
      <c r="Q909">
        <f>VLOOKUP($D909,metadata!$B$2:$S$451,14,FALSE)</f>
        <v>34.655278000000003</v>
      </c>
      <c r="R909">
        <f>VLOOKUP($D909,metadata!$B$2:$S$451,15,FALSE)</f>
        <v>133.919444</v>
      </c>
      <c r="S909" t="str">
        <f>VLOOKUP($D909,metadata!$B$2:$S$451,16,FALSE)</f>
        <v/>
      </c>
      <c r="T909" t="str">
        <f>VLOOKUP($D909,metadata!$B$2:$S$451,17,FALSE)</f>
        <v/>
      </c>
      <c r="U909" t="str">
        <f>VLOOKUP($D909,metadata!$B$2:$S$451,18,FALSE)</f>
        <v/>
      </c>
      <c r="V909">
        <f>VLOOKUP($D909,metadata!$B$2:$Z$451,19,FALSE)</f>
        <v>100</v>
      </c>
      <c r="W909" t="str">
        <f>VLOOKUP($D909,metadata!$B$2:$Z$451,20,FALSE)</f>
        <v>global average</v>
      </c>
      <c r="X909" t="str">
        <f>VLOOKUP($D909,metadata!$B$2:$Z$451,21,FALSE)</f>
        <v/>
      </c>
      <c r="Y909">
        <f>VLOOKUP($D909,metadata!$B$2:$Z$451,22,FALSE)</f>
        <v>23</v>
      </c>
      <c r="Z909" t="str">
        <f>VLOOKUP($D909,metadata!$B$2:$Z$451,23,FALSE)</f>
        <v/>
      </c>
      <c r="AA909" t="str">
        <f>VLOOKUP($D909,metadata!$B$2:$Z$451,24,FALSE)</f>
        <v>larval</v>
      </c>
      <c r="AB909" t="str">
        <f>VLOOKUP($D909,metadata!$B$2:$Z$451,25,FALSE)</f>
        <v/>
      </c>
      <c r="AC909">
        <v>14.3763679317177</v>
      </c>
      <c r="AD909">
        <v>76.049382716049394</v>
      </c>
      <c r="AF909" t="str">
        <f t="shared" si="29"/>
        <v>NA</v>
      </c>
    </row>
    <row r="910" spans="3:32" x14ac:dyDescent="0.3">
      <c r="C910">
        <v>909</v>
      </c>
      <c r="D910" s="4" t="str">
        <f t="shared" si="28"/>
        <v>23-okayama</v>
      </c>
      <c r="E910" t="str">
        <f>VLOOKUP($D910,metadata!$B$2:$S$451,2,FALSE)</f>
        <v>KUWANA, Y</v>
      </c>
      <c r="F910" t="str">
        <f>VLOOKUP($D910,metadata!$B$2:$S$451,3,FALSE)</f>
        <v>ORIGIN OF LEUKOMA-CANDIDA (STAUDINGER) IN JAPAN AS INFERRED FROM GEOGRAPHICAL VARIATION IN PHOTOPERIODIC RESPONSE</v>
      </c>
      <c r="G910" t="str">
        <f>VLOOKUP($D910,metadata!$B$2:$S$451,4,FALSE)</f>
        <v/>
      </c>
      <c r="H910" t="str">
        <f>VLOOKUP($D910,metadata!$B$2:$S$451,5,FALSE)</f>
        <v>y</v>
      </c>
      <c r="I910" t="str">
        <f>VLOOKUP($D910,metadata!$B$2:$S$451,6,FALSE)</f>
        <v>a</v>
      </c>
      <c r="J910" t="str">
        <f>VLOOKUP($D910,metadata!$B$2:$S$451,7,FALSE)</f>
        <v>i</v>
      </c>
      <c r="K910">
        <f>VLOOKUP($D910,metadata!$B$2:$S$451,8,FALSE)</f>
        <v>4</v>
      </c>
      <c r="L910">
        <f>VLOOKUP($D910,metadata!$B$2:$S$451,9,FALSE)</f>
        <v>5</v>
      </c>
      <c r="M910" t="str">
        <f>VLOOKUP($D910,metadata!$B$2:$S$451,10,FALSE)</f>
        <v/>
      </c>
      <c r="N910" t="str">
        <f>VLOOKUP($D910,metadata!$B$2:$S$451,11,FALSE)</f>
        <v>Leucoma candida</v>
      </c>
      <c r="O910" t="str">
        <f>VLOOKUP($D910,metadata!$B$2:$S$451,12,FALSE)</f>
        <v>lepidoptera</v>
      </c>
      <c r="P910" t="str">
        <f>VLOOKUP($D910,metadata!$B$2:$S$451,13,FALSE)</f>
        <v>okayama</v>
      </c>
      <c r="Q910">
        <f>VLOOKUP($D910,metadata!$B$2:$S$451,14,FALSE)</f>
        <v>34.655278000000003</v>
      </c>
      <c r="R910">
        <f>VLOOKUP($D910,metadata!$B$2:$S$451,15,FALSE)</f>
        <v>133.919444</v>
      </c>
      <c r="S910" t="str">
        <f>VLOOKUP($D910,metadata!$B$2:$S$451,16,FALSE)</f>
        <v/>
      </c>
      <c r="T910" t="str">
        <f>VLOOKUP($D910,metadata!$B$2:$S$451,17,FALSE)</f>
        <v/>
      </c>
      <c r="U910" t="str">
        <f>VLOOKUP($D910,metadata!$B$2:$S$451,18,FALSE)</f>
        <v/>
      </c>
      <c r="V910">
        <f>VLOOKUP($D910,metadata!$B$2:$Z$451,19,FALSE)</f>
        <v>100</v>
      </c>
      <c r="W910" t="str">
        <f>VLOOKUP($D910,metadata!$B$2:$Z$451,20,FALSE)</f>
        <v>global average</v>
      </c>
      <c r="X910" t="str">
        <f>VLOOKUP($D910,metadata!$B$2:$Z$451,21,FALSE)</f>
        <v/>
      </c>
      <c r="Y910">
        <f>VLOOKUP($D910,metadata!$B$2:$Z$451,22,FALSE)</f>
        <v>23</v>
      </c>
      <c r="Z910" t="str">
        <f>VLOOKUP($D910,metadata!$B$2:$Z$451,23,FALSE)</f>
        <v/>
      </c>
      <c r="AA910" t="str">
        <f>VLOOKUP($D910,metadata!$B$2:$Z$451,24,FALSE)</f>
        <v>larval</v>
      </c>
      <c r="AB910" t="str">
        <f>VLOOKUP($D910,metadata!$B$2:$Z$451,25,FALSE)</f>
        <v/>
      </c>
      <c r="AC910">
        <v>14.5034064929126</v>
      </c>
      <c r="AD910">
        <v>78.518518518518505</v>
      </c>
      <c r="AF910" t="str">
        <f t="shared" si="29"/>
        <v>NA</v>
      </c>
    </row>
    <row r="911" spans="3:32" x14ac:dyDescent="0.3">
      <c r="C911">
        <v>910</v>
      </c>
      <c r="D911" s="4" t="str">
        <f t="shared" si="28"/>
        <v>23-okayama</v>
      </c>
      <c r="E911" t="str">
        <f>VLOOKUP($D911,metadata!$B$2:$S$451,2,FALSE)</f>
        <v>KUWANA, Y</v>
      </c>
      <c r="F911" t="str">
        <f>VLOOKUP($D911,metadata!$B$2:$S$451,3,FALSE)</f>
        <v>ORIGIN OF LEUKOMA-CANDIDA (STAUDINGER) IN JAPAN AS INFERRED FROM GEOGRAPHICAL VARIATION IN PHOTOPERIODIC RESPONSE</v>
      </c>
      <c r="G911" t="str">
        <f>VLOOKUP($D911,metadata!$B$2:$S$451,4,FALSE)</f>
        <v/>
      </c>
      <c r="H911" t="str">
        <f>VLOOKUP($D911,metadata!$B$2:$S$451,5,FALSE)</f>
        <v>y</v>
      </c>
      <c r="I911" t="str">
        <f>VLOOKUP($D911,metadata!$B$2:$S$451,6,FALSE)</f>
        <v>a</v>
      </c>
      <c r="J911" t="str">
        <f>VLOOKUP($D911,metadata!$B$2:$S$451,7,FALSE)</f>
        <v>i</v>
      </c>
      <c r="K911">
        <f>VLOOKUP($D911,metadata!$B$2:$S$451,8,FALSE)</f>
        <v>4</v>
      </c>
      <c r="L911">
        <f>VLOOKUP($D911,metadata!$B$2:$S$451,9,FALSE)</f>
        <v>5</v>
      </c>
      <c r="M911" t="str">
        <f>VLOOKUP($D911,metadata!$B$2:$S$451,10,FALSE)</f>
        <v/>
      </c>
      <c r="N911" t="str">
        <f>VLOOKUP($D911,metadata!$B$2:$S$451,11,FALSE)</f>
        <v>Leucoma candida</v>
      </c>
      <c r="O911" t="str">
        <f>VLOOKUP($D911,metadata!$B$2:$S$451,12,FALSE)</f>
        <v>lepidoptera</v>
      </c>
      <c r="P911" t="str">
        <f>VLOOKUP($D911,metadata!$B$2:$S$451,13,FALSE)</f>
        <v>okayama</v>
      </c>
      <c r="Q911">
        <f>VLOOKUP($D911,metadata!$B$2:$S$451,14,FALSE)</f>
        <v>34.655278000000003</v>
      </c>
      <c r="R911">
        <f>VLOOKUP($D911,metadata!$B$2:$S$451,15,FALSE)</f>
        <v>133.919444</v>
      </c>
      <c r="S911" t="str">
        <f>VLOOKUP($D911,metadata!$B$2:$S$451,16,FALSE)</f>
        <v/>
      </c>
      <c r="T911" t="str">
        <f>VLOOKUP($D911,metadata!$B$2:$S$451,17,FALSE)</f>
        <v/>
      </c>
      <c r="U911" t="str">
        <f>VLOOKUP($D911,metadata!$B$2:$S$451,18,FALSE)</f>
        <v/>
      </c>
      <c r="V911">
        <f>VLOOKUP($D911,metadata!$B$2:$Z$451,19,FALSE)</f>
        <v>100</v>
      </c>
      <c r="W911" t="str">
        <f>VLOOKUP($D911,metadata!$B$2:$Z$451,20,FALSE)</f>
        <v>global average</v>
      </c>
      <c r="X911" t="str">
        <f>VLOOKUP($D911,metadata!$B$2:$Z$451,21,FALSE)</f>
        <v/>
      </c>
      <c r="Y911">
        <f>VLOOKUP($D911,metadata!$B$2:$Z$451,22,FALSE)</f>
        <v>23</v>
      </c>
      <c r="Z911" t="str">
        <f>VLOOKUP($D911,metadata!$B$2:$Z$451,23,FALSE)</f>
        <v/>
      </c>
      <c r="AA911" t="str">
        <f>VLOOKUP($D911,metadata!$B$2:$Z$451,24,FALSE)</f>
        <v>larval</v>
      </c>
      <c r="AB911" t="str">
        <f>VLOOKUP($D911,metadata!$B$2:$Z$451,25,FALSE)</f>
        <v/>
      </c>
      <c r="AC911">
        <v>14.750861149215</v>
      </c>
      <c r="AD911">
        <v>35.061728395061699</v>
      </c>
      <c r="AF911" t="str">
        <f t="shared" si="29"/>
        <v>NA</v>
      </c>
    </row>
    <row r="912" spans="3:32" x14ac:dyDescent="0.3">
      <c r="C912">
        <v>911</v>
      </c>
      <c r="D912" s="4" t="str">
        <f t="shared" si="28"/>
        <v>23-okayama</v>
      </c>
      <c r="E912" t="str">
        <f>VLOOKUP($D912,metadata!$B$2:$S$451,2,FALSE)</f>
        <v>KUWANA, Y</v>
      </c>
      <c r="F912" t="str">
        <f>VLOOKUP($D912,metadata!$B$2:$S$451,3,FALSE)</f>
        <v>ORIGIN OF LEUKOMA-CANDIDA (STAUDINGER) IN JAPAN AS INFERRED FROM GEOGRAPHICAL VARIATION IN PHOTOPERIODIC RESPONSE</v>
      </c>
      <c r="G912" t="str">
        <f>VLOOKUP($D912,metadata!$B$2:$S$451,4,FALSE)</f>
        <v/>
      </c>
      <c r="H912" t="str">
        <f>VLOOKUP($D912,metadata!$B$2:$S$451,5,FALSE)</f>
        <v>y</v>
      </c>
      <c r="I912" t="str">
        <f>VLOOKUP($D912,metadata!$B$2:$S$451,6,FALSE)</f>
        <v>a</v>
      </c>
      <c r="J912" t="str">
        <f>VLOOKUP($D912,metadata!$B$2:$S$451,7,FALSE)</f>
        <v>i</v>
      </c>
      <c r="K912">
        <f>VLOOKUP($D912,metadata!$B$2:$S$451,8,FALSE)</f>
        <v>4</v>
      </c>
      <c r="L912">
        <f>VLOOKUP($D912,metadata!$B$2:$S$451,9,FALSE)</f>
        <v>5</v>
      </c>
      <c r="M912" t="str">
        <f>VLOOKUP($D912,metadata!$B$2:$S$451,10,FALSE)</f>
        <v/>
      </c>
      <c r="N912" t="str">
        <f>VLOOKUP($D912,metadata!$B$2:$S$451,11,FALSE)</f>
        <v>Leucoma candida</v>
      </c>
      <c r="O912" t="str">
        <f>VLOOKUP($D912,metadata!$B$2:$S$451,12,FALSE)</f>
        <v>lepidoptera</v>
      </c>
      <c r="P912" t="str">
        <f>VLOOKUP($D912,metadata!$B$2:$S$451,13,FALSE)</f>
        <v>okayama</v>
      </c>
      <c r="Q912">
        <f>VLOOKUP($D912,metadata!$B$2:$S$451,14,FALSE)</f>
        <v>34.655278000000003</v>
      </c>
      <c r="R912">
        <f>VLOOKUP($D912,metadata!$B$2:$S$451,15,FALSE)</f>
        <v>133.919444</v>
      </c>
      <c r="S912" t="str">
        <f>VLOOKUP($D912,metadata!$B$2:$S$451,16,FALSE)</f>
        <v/>
      </c>
      <c r="T912" t="str">
        <f>VLOOKUP($D912,metadata!$B$2:$S$451,17,FALSE)</f>
        <v/>
      </c>
      <c r="U912" t="str">
        <f>VLOOKUP($D912,metadata!$B$2:$S$451,18,FALSE)</f>
        <v/>
      </c>
      <c r="V912">
        <f>VLOOKUP($D912,metadata!$B$2:$Z$451,19,FALSE)</f>
        <v>100</v>
      </c>
      <c r="W912" t="str">
        <f>VLOOKUP($D912,metadata!$B$2:$Z$451,20,FALSE)</f>
        <v>global average</v>
      </c>
      <c r="X912" t="str">
        <f>VLOOKUP($D912,metadata!$B$2:$Z$451,21,FALSE)</f>
        <v/>
      </c>
      <c r="Y912">
        <f>VLOOKUP($D912,metadata!$B$2:$Z$451,22,FALSE)</f>
        <v>23</v>
      </c>
      <c r="Z912" t="str">
        <f>VLOOKUP($D912,metadata!$B$2:$Z$451,23,FALSE)</f>
        <v/>
      </c>
      <c r="AA912" t="str">
        <f>VLOOKUP($D912,metadata!$B$2:$Z$451,24,FALSE)</f>
        <v>larval</v>
      </c>
      <c r="AB912" t="str">
        <f>VLOOKUP($D912,metadata!$B$2:$Z$451,25,FALSE)</f>
        <v/>
      </c>
      <c r="AC912">
        <v>14.9971612559061</v>
      </c>
      <c r="AD912">
        <v>1.23456790123458</v>
      </c>
      <c r="AF912" t="str">
        <f t="shared" si="29"/>
        <v>NA</v>
      </c>
    </row>
    <row r="913" spans="3:32" x14ac:dyDescent="0.3">
      <c r="C913">
        <v>912</v>
      </c>
      <c r="D913" s="4" t="str">
        <f t="shared" ref="D913:D976" si="30">VLOOKUP(C913,$A$1:$B$451,2)</f>
        <v>23-okayama</v>
      </c>
      <c r="E913" t="str">
        <f>VLOOKUP($D913,metadata!$B$2:$S$451,2,FALSE)</f>
        <v>KUWANA, Y</v>
      </c>
      <c r="F913" t="str">
        <f>VLOOKUP($D913,metadata!$B$2:$S$451,3,FALSE)</f>
        <v>ORIGIN OF LEUKOMA-CANDIDA (STAUDINGER) IN JAPAN AS INFERRED FROM GEOGRAPHICAL VARIATION IN PHOTOPERIODIC RESPONSE</v>
      </c>
      <c r="G913" t="str">
        <f>VLOOKUP($D913,metadata!$B$2:$S$451,4,FALSE)</f>
        <v/>
      </c>
      <c r="H913" t="str">
        <f>VLOOKUP($D913,metadata!$B$2:$S$451,5,FALSE)</f>
        <v>y</v>
      </c>
      <c r="I913" t="str">
        <f>VLOOKUP($D913,metadata!$B$2:$S$451,6,FALSE)</f>
        <v>a</v>
      </c>
      <c r="J913" t="str">
        <f>VLOOKUP($D913,metadata!$B$2:$S$451,7,FALSE)</f>
        <v>i</v>
      </c>
      <c r="K913">
        <f>VLOOKUP($D913,metadata!$B$2:$S$451,8,FALSE)</f>
        <v>4</v>
      </c>
      <c r="L913">
        <f>VLOOKUP($D913,metadata!$B$2:$S$451,9,FALSE)</f>
        <v>5</v>
      </c>
      <c r="M913" t="str">
        <f>VLOOKUP($D913,metadata!$B$2:$S$451,10,FALSE)</f>
        <v/>
      </c>
      <c r="N913" t="str">
        <f>VLOOKUP($D913,metadata!$B$2:$S$451,11,FALSE)</f>
        <v>Leucoma candida</v>
      </c>
      <c r="O913" t="str">
        <f>VLOOKUP($D913,metadata!$B$2:$S$451,12,FALSE)</f>
        <v>lepidoptera</v>
      </c>
      <c r="P913" t="str">
        <f>VLOOKUP($D913,metadata!$B$2:$S$451,13,FALSE)</f>
        <v>okayama</v>
      </c>
      <c r="Q913">
        <f>VLOOKUP($D913,metadata!$B$2:$S$451,14,FALSE)</f>
        <v>34.655278000000003</v>
      </c>
      <c r="R913">
        <f>VLOOKUP($D913,metadata!$B$2:$S$451,15,FALSE)</f>
        <v>133.919444</v>
      </c>
      <c r="S913" t="str">
        <f>VLOOKUP($D913,metadata!$B$2:$S$451,16,FALSE)</f>
        <v/>
      </c>
      <c r="T913" t="str">
        <f>VLOOKUP($D913,metadata!$B$2:$S$451,17,FALSE)</f>
        <v/>
      </c>
      <c r="U913" t="str">
        <f>VLOOKUP($D913,metadata!$B$2:$S$451,18,FALSE)</f>
        <v/>
      </c>
      <c r="V913">
        <f>VLOOKUP($D913,metadata!$B$2:$Z$451,19,FALSE)</f>
        <v>100</v>
      </c>
      <c r="W913" t="str">
        <f>VLOOKUP($D913,metadata!$B$2:$Z$451,20,FALSE)</f>
        <v>global average</v>
      </c>
      <c r="X913" t="str">
        <f>VLOOKUP($D913,metadata!$B$2:$Z$451,21,FALSE)</f>
        <v/>
      </c>
      <c r="Y913">
        <f>VLOOKUP($D913,metadata!$B$2:$Z$451,22,FALSE)</f>
        <v>23</v>
      </c>
      <c r="Z913" t="str">
        <f>VLOOKUP($D913,metadata!$B$2:$Z$451,23,FALSE)</f>
        <v/>
      </c>
      <c r="AA913" t="str">
        <f>VLOOKUP($D913,metadata!$B$2:$Z$451,24,FALSE)</f>
        <v>larval</v>
      </c>
      <c r="AB913" t="str">
        <f>VLOOKUP($D913,metadata!$B$2:$Z$451,25,FALSE)</f>
        <v/>
      </c>
      <c r="AC913">
        <v>15.250297210791</v>
      </c>
      <c r="AD913">
        <v>1.4814814814814801</v>
      </c>
      <c r="AF913" t="str">
        <f t="shared" si="29"/>
        <v>NA</v>
      </c>
    </row>
    <row r="914" spans="3:32" x14ac:dyDescent="0.3">
      <c r="C914">
        <v>913</v>
      </c>
      <c r="D914" s="4" t="str">
        <f t="shared" si="30"/>
        <v>23-matsumoto</v>
      </c>
      <c r="E914" t="str">
        <f>VLOOKUP($D914,metadata!$B$2:$S$451,2,FALSE)</f>
        <v>KUWANA, Y</v>
      </c>
      <c r="F914" t="str">
        <f>VLOOKUP($D914,metadata!$B$2:$S$451,3,FALSE)</f>
        <v>ORIGIN OF LEUKOMA-CANDIDA (STAUDINGER) IN JAPAN AS INFERRED FROM GEOGRAPHICAL VARIATION IN PHOTOPERIODIC RESPONSE</v>
      </c>
      <c r="G914" t="str">
        <f>VLOOKUP($D914,metadata!$B$2:$S$451,4,FALSE)</f>
        <v/>
      </c>
      <c r="H914" t="str">
        <f>VLOOKUP($D914,metadata!$B$2:$S$451,5,FALSE)</f>
        <v>y</v>
      </c>
      <c r="I914" t="str">
        <f>VLOOKUP($D914,metadata!$B$2:$S$451,6,FALSE)</f>
        <v>a</v>
      </c>
      <c r="J914" t="str">
        <f>VLOOKUP($D914,metadata!$B$2:$S$451,7,FALSE)</f>
        <v>i</v>
      </c>
      <c r="K914">
        <f>VLOOKUP($D914,metadata!$B$2:$S$451,8,FALSE)</f>
        <v>4</v>
      </c>
      <c r="L914">
        <f>VLOOKUP($D914,metadata!$B$2:$S$451,9,FALSE)</f>
        <v>5</v>
      </c>
      <c r="M914" t="str">
        <f>VLOOKUP($D914,metadata!$B$2:$S$451,10,FALSE)</f>
        <v/>
      </c>
      <c r="N914" t="str">
        <f>VLOOKUP($D914,metadata!$B$2:$S$451,11,FALSE)</f>
        <v>Leucoma candida</v>
      </c>
      <c r="O914" t="str">
        <f>VLOOKUP($D914,metadata!$B$2:$S$451,12,FALSE)</f>
        <v>lepidoptera</v>
      </c>
      <c r="P914" t="str">
        <f>VLOOKUP($D914,metadata!$B$2:$S$451,13,FALSE)</f>
        <v>matsumoto</v>
      </c>
      <c r="Q914">
        <f>VLOOKUP($D914,metadata!$B$2:$S$451,14,FALSE)</f>
        <v>36.238047000000002</v>
      </c>
      <c r="R914">
        <f>VLOOKUP($D914,metadata!$B$2:$S$451,15,FALSE)</f>
        <v>137.97198299999999</v>
      </c>
      <c r="S914" t="str">
        <f>VLOOKUP($D914,metadata!$B$2:$S$451,16,FALSE)</f>
        <v/>
      </c>
      <c r="T914" t="str">
        <f>VLOOKUP($D914,metadata!$B$2:$S$451,17,FALSE)</f>
        <v/>
      </c>
      <c r="U914" t="str">
        <f>VLOOKUP($D914,metadata!$B$2:$S$451,18,FALSE)</f>
        <v/>
      </c>
      <c r="V914">
        <f>VLOOKUP($D914,metadata!$B$2:$Z$451,19,FALSE)</f>
        <v>100</v>
      </c>
      <c r="W914" t="str">
        <f>VLOOKUP($D914,metadata!$B$2:$Z$451,20,FALSE)</f>
        <v>global average</v>
      </c>
      <c r="X914" t="str">
        <f>VLOOKUP($D914,metadata!$B$2:$Z$451,21,FALSE)</f>
        <v/>
      </c>
      <c r="Y914">
        <f>VLOOKUP($D914,metadata!$B$2:$Z$451,22,FALSE)</f>
        <v>23</v>
      </c>
      <c r="Z914" t="str">
        <f>VLOOKUP($D914,metadata!$B$2:$Z$451,23,FALSE)</f>
        <v/>
      </c>
      <c r="AA914" t="str">
        <f>VLOOKUP($D914,metadata!$B$2:$Z$451,24,FALSE)</f>
        <v>larval</v>
      </c>
      <c r="AB914" t="str">
        <f>VLOOKUP($D914,metadata!$B$2:$Z$451,25,FALSE)</f>
        <v/>
      </c>
      <c r="AC914">
        <v>14.402827312909601</v>
      </c>
      <c r="AD914">
        <v>100.246913580246</v>
      </c>
      <c r="AF914" t="str">
        <f t="shared" si="29"/>
        <v>NA</v>
      </c>
    </row>
    <row r="915" spans="3:32" x14ac:dyDescent="0.3">
      <c r="C915">
        <v>914</v>
      </c>
      <c r="D915" s="4" t="str">
        <f t="shared" si="30"/>
        <v>23-matsumoto</v>
      </c>
      <c r="E915" t="str">
        <f>VLOOKUP($D915,metadata!$B$2:$S$451,2,FALSE)</f>
        <v>KUWANA, Y</v>
      </c>
      <c r="F915" t="str">
        <f>VLOOKUP($D915,metadata!$B$2:$S$451,3,FALSE)</f>
        <v>ORIGIN OF LEUKOMA-CANDIDA (STAUDINGER) IN JAPAN AS INFERRED FROM GEOGRAPHICAL VARIATION IN PHOTOPERIODIC RESPONSE</v>
      </c>
      <c r="G915" t="str">
        <f>VLOOKUP($D915,metadata!$B$2:$S$451,4,FALSE)</f>
        <v/>
      </c>
      <c r="H915" t="str">
        <f>VLOOKUP($D915,metadata!$B$2:$S$451,5,FALSE)</f>
        <v>y</v>
      </c>
      <c r="I915" t="str">
        <f>VLOOKUP($D915,metadata!$B$2:$S$451,6,FALSE)</f>
        <v>a</v>
      </c>
      <c r="J915" t="str">
        <f>VLOOKUP($D915,metadata!$B$2:$S$451,7,FALSE)</f>
        <v>i</v>
      </c>
      <c r="K915">
        <f>VLOOKUP($D915,metadata!$B$2:$S$451,8,FALSE)</f>
        <v>4</v>
      </c>
      <c r="L915">
        <f>VLOOKUP($D915,metadata!$B$2:$S$451,9,FALSE)</f>
        <v>5</v>
      </c>
      <c r="M915" t="str">
        <f>VLOOKUP($D915,metadata!$B$2:$S$451,10,FALSE)</f>
        <v/>
      </c>
      <c r="N915" t="str">
        <f>VLOOKUP($D915,metadata!$B$2:$S$451,11,FALSE)</f>
        <v>Leucoma candida</v>
      </c>
      <c r="O915" t="str">
        <f>VLOOKUP($D915,metadata!$B$2:$S$451,12,FALSE)</f>
        <v>lepidoptera</v>
      </c>
      <c r="P915" t="str">
        <f>VLOOKUP($D915,metadata!$B$2:$S$451,13,FALSE)</f>
        <v>matsumoto</v>
      </c>
      <c r="Q915">
        <f>VLOOKUP($D915,metadata!$B$2:$S$451,14,FALSE)</f>
        <v>36.238047000000002</v>
      </c>
      <c r="R915">
        <f>VLOOKUP($D915,metadata!$B$2:$S$451,15,FALSE)</f>
        <v>137.97198299999999</v>
      </c>
      <c r="S915" t="str">
        <f>VLOOKUP($D915,metadata!$B$2:$S$451,16,FALSE)</f>
        <v/>
      </c>
      <c r="T915" t="str">
        <f>VLOOKUP($D915,metadata!$B$2:$S$451,17,FALSE)</f>
        <v/>
      </c>
      <c r="U915" t="str">
        <f>VLOOKUP($D915,metadata!$B$2:$S$451,18,FALSE)</f>
        <v/>
      </c>
      <c r="V915">
        <f>VLOOKUP($D915,metadata!$B$2:$Z$451,19,FALSE)</f>
        <v>100</v>
      </c>
      <c r="W915" t="str">
        <f>VLOOKUP($D915,metadata!$B$2:$Z$451,20,FALSE)</f>
        <v>global average</v>
      </c>
      <c r="X915" t="str">
        <f>VLOOKUP($D915,metadata!$B$2:$Z$451,21,FALSE)</f>
        <v/>
      </c>
      <c r="Y915">
        <f>VLOOKUP($D915,metadata!$B$2:$Z$451,22,FALSE)</f>
        <v>23</v>
      </c>
      <c r="Z915" t="str">
        <f>VLOOKUP($D915,metadata!$B$2:$Z$451,23,FALSE)</f>
        <v/>
      </c>
      <c r="AA915" t="str">
        <f>VLOOKUP($D915,metadata!$B$2:$Z$451,24,FALSE)</f>
        <v>larval</v>
      </c>
      <c r="AB915" t="str">
        <f>VLOOKUP($D915,metadata!$B$2:$Z$451,25,FALSE)</f>
        <v/>
      </c>
      <c r="AC915">
        <v>14.501691815272</v>
      </c>
      <c r="AD915">
        <v>100.74074074073999</v>
      </c>
      <c r="AF915" t="str">
        <f t="shared" si="29"/>
        <v>NA</v>
      </c>
    </row>
    <row r="916" spans="3:32" x14ac:dyDescent="0.3">
      <c r="C916">
        <v>915</v>
      </c>
      <c r="D916" s="4" t="str">
        <f t="shared" si="30"/>
        <v>23-matsumoto</v>
      </c>
      <c r="E916" t="str">
        <f>VLOOKUP($D916,metadata!$B$2:$S$451,2,FALSE)</f>
        <v>KUWANA, Y</v>
      </c>
      <c r="F916" t="str">
        <f>VLOOKUP($D916,metadata!$B$2:$S$451,3,FALSE)</f>
        <v>ORIGIN OF LEUKOMA-CANDIDA (STAUDINGER) IN JAPAN AS INFERRED FROM GEOGRAPHICAL VARIATION IN PHOTOPERIODIC RESPONSE</v>
      </c>
      <c r="G916" t="str">
        <f>VLOOKUP($D916,metadata!$B$2:$S$451,4,FALSE)</f>
        <v/>
      </c>
      <c r="H916" t="str">
        <f>VLOOKUP($D916,metadata!$B$2:$S$451,5,FALSE)</f>
        <v>y</v>
      </c>
      <c r="I916" t="str">
        <f>VLOOKUP($D916,metadata!$B$2:$S$451,6,FALSE)</f>
        <v>a</v>
      </c>
      <c r="J916" t="str">
        <f>VLOOKUP($D916,metadata!$B$2:$S$451,7,FALSE)</f>
        <v>i</v>
      </c>
      <c r="K916">
        <f>VLOOKUP($D916,metadata!$B$2:$S$451,8,FALSE)</f>
        <v>4</v>
      </c>
      <c r="L916">
        <f>VLOOKUP($D916,metadata!$B$2:$S$451,9,FALSE)</f>
        <v>5</v>
      </c>
      <c r="M916" t="str">
        <f>VLOOKUP($D916,metadata!$B$2:$S$451,10,FALSE)</f>
        <v/>
      </c>
      <c r="N916" t="str">
        <f>VLOOKUP($D916,metadata!$B$2:$S$451,11,FALSE)</f>
        <v>Leucoma candida</v>
      </c>
      <c r="O916" t="str">
        <f>VLOOKUP($D916,metadata!$B$2:$S$451,12,FALSE)</f>
        <v>lepidoptera</v>
      </c>
      <c r="P916" t="str">
        <f>VLOOKUP($D916,metadata!$B$2:$S$451,13,FALSE)</f>
        <v>matsumoto</v>
      </c>
      <c r="Q916">
        <f>VLOOKUP($D916,metadata!$B$2:$S$451,14,FALSE)</f>
        <v>36.238047000000002</v>
      </c>
      <c r="R916">
        <f>VLOOKUP($D916,metadata!$B$2:$S$451,15,FALSE)</f>
        <v>137.97198299999999</v>
      </c>
      <c r="S916" t="str">
        <f>VLOOKUP($D916,metadata!$B$2:$S$451,16,FALSE)</f>
        <v/>
      </c>
      <c r="T916" t="str">
        <f>VLOOKUP($D916,metadata!$B$2:$S$451,17,FALSE)</f>
        <v/>
      </c>
      <c r="U916" t="str">
        <f>VLOOKUP($D916,metadata!$B$2:$S$451,18,FALSE)</f>
        <v/>
      </c>
      <c r="V916">
        <f>VLOOKUP($D916,metadata!$B$2:$Z$451,19,FALSE)</f>
        <v>100</v>
      </c>
      <c r="W916" t="str">
        <f>VLOOKUP($D916,metadata!$B$2:$Z$451,20,FALSE)</f>
        <v>global average</v>
      </c>
      <c r="X916" t="str">
        <f>VLOOKUP($D916,metadata!$B$2:$Z$451,21,FALSE)</f>
        <v/>
      </c>
      <c r="Y916">
        <f>VLOOKUP($D916,metadata!$B$2:$Z$451,22,FALSE)</f>
        <v>23</v>
      </c>
      <c r="Z916" t="str">
        <f>VLOOKUP($D916,metadata!$B$2:$Z$451,23,FALSE)</f>
        <v/>
      </c>
      <c r="AA916" t="str">
        <f>VLOOKUP($D916,metadata!$B$2:$Z$451,24,FALSE)</f>
        <v>larval</v>
      </c>
      <c r="AB916" t="str">
        <f>VLOOKUP($D916,metadata!$B$2:$Z$451,25,FALSE)</f>
        <v/>
      </c>
      <c r="AC916">
        <v>14.7515393994817</v>
      </c>
      <c r="AD916">
        <v>53.827160493827101</v>
      </c>
      <c r="AF916" t="str">
        <f t="shared" si="29"/>
        <v>NA</v>
      </c>
    </row>
    <row r="917" spans="3:32" x14ac:dyDescent="0.3">
      <c r="C917">
        <v>916</v>
      </c>
      <c r="D917" s="4" t="str">
        <f t="shared" si="30"/>
        <v>23-matsumoto</v>
      </c>
      <c r="E917" t="str">
        <f>VLOOKUP($D917,metadata!$B$2:$S$451,2,FALSE)</f>
        <v>KUWANA, Y</v>
      </c>
      <c r="F917" t="str">
        <f>VLOOKUP($D917,metadata!$B$2:$S$451,3,FALSE)</f>
        <v>ORIGIN OF LEUKOMA-CANDIDA (STAUDINGER) IN JAPAN AS INFERRED FROM GEOGRAPHICAL VARIATION IN PHOTOPERIODIC RESPONSE</v>
      </c>
      <c r="G917" t="str">
        <f>VLOOKUP($D917,metadata!$B$2:$S$451,4,FALSE)</f>
        <v/>
      </c>
      <c r="H917" t="str">
        <f>VLOOKUP($D917,metadata!$B$2:$S$451,5,FALSE)</f>
        <v>y</v>
      </c>
      <c r="I917" t="str">
        <f>VLOOKUP($D917,metadata!$B$2:$S$451,6,FALSE)</f>
        <v>a</v>
      </c>
      <c r="J917" t="str">
        <f>VLOOKUP($D917,metadata!$B$2:$S$451,7,FALSE)</f>
        <v>i</v>
      </c>
      <c r="K917">
        <f>VLOOKUP($D917,metadata!$B$2:$S$451,8,FALSE)</f>
        <v>4</v>
      </c>
      <c r="L917">
        <f>VLOOKUP($D917,metadata!$B$2:$S$451,9,FALSE)</f>
        <v>5</v>
      </c>
      <c r="M917" t="str">
        <f>VLOOKUP($D917,metadata!$B$2:$S$451,10,FALSE)</f>
        <v/>
      </c>
      <c r="N917" t="str">
        <f>VLOOKUP($D917,metadata!$B$2:$S$451,11,FALSE)</f>
        <v>Leucoma candida</v>
      </c>
      <c r="O917" t="str">
        <f>VLOOKUP($D917,metadata!$B$2:$S$451,12,FALSE)</f>
        <v>lepidoptera</v>
      </c>
      <c r="P917" t="str">
        <f>VLOOKUP($D917,metadata!$B$2:$S$451,13,FALSE)</f>
        <v>matsumoto</v>
      </c>
      <c r="Q917">
        <f>VLOOKUP($D917,metadata!$B$2:$S$451,14,FALSE)</f>
        <v>36.238047000000002</v>
      </c>
      <c r="R917">
        <f>VLOOKUP($D917,metadata!$B$2:$S$451,15,FALSE)</f>
        <v>137.97198299999999</v>
      </c>
      <c r="S917" t="str">
        <f>VLOOKUP($D917,metadata!$B$2:$S$451,16,FALSE)</f>
        <v/>
      </c>
      <c r="T917" t="str">
        <f>VLOOKUP($D917,metadata!$B$2:$S$451,17,FALSE)</f>
        <v/>
      </c>
      <c r="U917" t="str">
        <f>VLOOKUP($D917,metadata!$B$2:$S$451,18,FALSE)</f>
        <v/>
      </c>
      <c r="V917">
        <f>VLOOKUP($D917,metadata!$B$2:$Z$451,19,FALSE)</f>
        <v>100</v>
      </c>
      <c r="W917" t="str">
        <f>VLOOKUP($D917,metadata!$B$2:$Z$451,20,FALSE)</f>
        <v>global average</v>
      </c>
      <c r="X917" t="str">
        <f>VLOOKUP($D917,metadata!$B$2:$Z$451,21,FALSE)</f>
        <v/>
      </c>
      <c r="Y917">
        <f>VLOOKUP($D917,metadata!$B$2:$Z$451,22,FALSE)</f>
        <v>23</v>
      </c>
      <c r="Z917" t="str">
        <f>VLOOKUP($D917,metadata!$B$2:$Z$451,23,FALSE)</f>
        <v/>
      </c>
      <c r="AA917" t="str">
        <f>VLOOKUP($D917,metadata!$B$2:$Z$451,24,FALSE)</f>
        <v>larval</v>
      </c>
      <c r="AB917" t="str">
        <f>VLOOKUP($D917,metadata!$B$2:$Z$451,25,FALSE)</f>
        <v/>
      </c>
      <c r="AC917">
        <v>14.9982510288065</v>
      </c>
      <c r="AD917">
        <v>6.6666666666666696</v>
      </c>
      <c r="AF917" t="str">
        <f t="shared" si="29"/>
        <v>NA</v>
      </c>
    </row>
    <row r="918" spans="3:32" x14ac:dyDescent="0.3">
      <c r="C918">
        <v>917</v>
      </c>
      <c r="D918" s="4" t="str">
        <f t="shared" si="30"/>
        <v>23-matsumoto</v>
      </c>
      <c r="E918" t="str">
        <f>VLOOKUP($D918,metadata!$B$2:$S$451,2,FALSE)</f>
        <v>KUWANA, Y</v>
      </c>
      <c r="F918" t="str">
        <f>VLOOKUP($D918,metadata!$B$2:$S$451,3,FALSE)</f>
        <v>ORIGIN OF LEUKOMA-CANDIDA (STAUDINGER) IN JAPAN AS INFERRED FROM GEOGRAPHICAL VARIATION IN PHOTOPERIODIC RESPONSE</v>
      </c>
      <c r="G918" t="str">
        <f>VLOOKUP($D918,metadata!$B$2:$S$451,4,FALSE)</f>
        <v/>
      </c>
      <c r="H918" t="str">
        <f>VLOOKUP($D918,metadata!$B$2:$S$451,5,FALSE)</f>
        <v>y</v>
      </c>
      <c r="I918" t="str">
        <f>VLOOKUP($D918,metadata!$B$2:$S$451,6,FALSE)</f>
        <v>a</v>
      </c>
      <c r="J918" t="str">
        <f>VLOOKUP($D918,metadata!$B$2:$S$451,7,FALSE)</f>
        <v>i</v>
      </c>
      <c r="K918">
        <f>VLOOKUP($D918,metadata!$B$2:$S$451,8,FALSE)</f>
        <v>4</v>
      </c>
      <c r="L918">
        <f>VLOOKUP($D918,metadata!$B$2:$S$451,9,FALSE)</f>
        <v>5</v>
      </c>
      <c r="M918" t="str">
        <f>VLOOKUP($D918,metadata!$B$2:$S$451,10,FALSE)</f>
        <v/>
      </c>
      <c r="N918" t="str">
        <f>VLOOKUP($D918,metadata!$B$2:$S$451,11,FALSE)</f>
        <v>Leucoma candida</v>
      </c>
      <c r="O918" t="str">
        <f>VLOOKUP($D918,metadata!$B$2:$S$451,12,FALSE)</f>
        <v>lepidoptera</v>
      </c>
      <c r="P918" t="str">
        <f>VLOOKUP($D918,metadata!$B$2:$S$451,13,FALSE)</f>
        <v>matsumoto</v>
      </c>
      <c r="Q918">
        <f>VLOOKUP($D918,metadata!$B$2:$S$451,14,FALSE)</f>
        <v>36.238047000000002</v>
      </c>
      <c r="R918">
        <f>VLOOKUP($D918,metadata!$B$2:$S$451,15,FALSE)</f>
        <v>137.97198299999999</v>
      </c>
      <c r="S918" t="str">
        <f>VLOOKUP($D918,metadata!$B$2:$S$451,16,FALSE)</f>
        <v/>
      </c>
      <c r="T918" t="str">
        <f>VLOOKUP($D918,metadata!$B$2:$S$451,17,FALSE)</f>
        <v/>
      </c>
      <c r="U918" t="str">
        <f>VLOOKUP($D918,metadata!$B$2:$S$451,18,FALSE)</f>
        <v/>
      </c>
      <c r="V918">
        <f>VLOOKUP($D918,metadata!$B$2:$Z$451,19,FALSE)</f>
        <v>100</v>
      </c>
      <c r="W918" t="str">
        <f>VLOOKUP($D918,metadata!$B$2:$Z$451,20,FALSE)</f>
        <v>global average</v>
      </c>
      <c r="X918" t="str">
        <f>VLOOKUP($D918,metadata!$B$2:$Z$451,21,FALSE)</f>
        <v/>
      </c>
      <c r="Y918">
        <f>VLOOKUP($D918,metadata!$B$2:$Z$451,22,FALSE)</f>
        <v>23</v>
      </c>
      <c r="Z918" t="str">
        <f>VLOOKUP($D918,metadata!$B$2:$Z$451,23,FALSE)</f>
        <v/>
      </c>
      <c r="AA918" t="str">
        <f>VLOOKUP($D918,metadata!$B$2:$Z$451,24,FALSE)</f>
        <v>larval</v>
      </c>
      <c r="AB918" t="str">
        <f>VLOOKUP($D918,metadata!$B$2:$Z$451,25,FALSE)</f>
        <v/>
      </c>
      <c r="AC918">
        <v>15.247210791037899</v>
      </c>
      <c r="AD918">
        <v>1.4814814814814801</v>
      </c>
      <c r="AF918" t="str">
        <f t="shared" si="29"/>
        <v>NA</v>
      </c>
    </row>
    <row r="919" spans="3:32" x14ac:dyDescent="0.3">
      <c r="C919">
        <v>918</v>
      </c>
      <c r="D919" s="4" t="str">
        <f t="shared" si="30"/>
        <v>24-Oulu1</v>
      </c>
      <c r="E919" t="str">
        <f>VLOOKUP($D919,metadata!$B$2:$S$451,2,FALSE)</f>
        <v>LANKINEN, P</v>
      </c>
      <c r="F919" t="str">
        <f>VLOOKUP($D919,metadata!$B$2:$S$451,3,FALSE)</f>
        <v>GEOGRAPHICAL VARIATION IN CIRCADIAN ECLOSION RHYTHM AND PHOTOPERIODIC ADULT DIAPAUSE IN DROSOPHILA-LITTORALIS</v>
      </c>
      <c r="G919" t="str">
        <f>VLOOKUP($D919,metadata!$B$2:$S$451,4,FALSE)</f>
        <v>10.1007/BF00612503</v>
      </c>
      <c r="H919" t="str">
        <f>VLOOKUP($D919,metadata!$B$2:$S$451,5,FALSE)</f>
        <v>y</v>
      </c>
      <c r="I919" t="str">
        <f>VLOOKUP($D919,metadata!$B$2:$S$451,6,FALSE)</f>
        <v>a</v>
      </c>
      <c r="J919" t="str">
        <f>VLOOKUP($D919,metadata!$B$2:$S$451,7,FALSE)</f>
        <v>i</v>
      </c>
      <c r="K919" t="str">
        <f>VLOOKUP($D919,metadata!$B$2:$S$451,8,FALSE)</f>
        <v/>
      </c>
      <c r="L919">
        <f>VLOOKUP($D919,metadata!$B$2:$S$451,9,FALSE)</f>
        <v>9</v>
      </c>
      <c r="M919" t="str">
        <f>VLOOKUP($D919,metadata!$B$2:$S$451,10,FALSE)</f>
        <v>n</v>
      </c>
      <c r="N919" t="str">
        <f>VLOOKUP($D919,metadata!$B$2:$S$451,11,FALSE)</f>
        <v>drosophila littoralis</v>
      </c>
      <c r="O919" t="str">
        <f>VLOOKUP($D919,metadata!$B$2:$S$451,12,FALSE)</f>
        <v>diptera</v>
      </c>
      <c r="P919" t="str">
        <f>VLOOKUP($D919,metadata!$B$2:$S$451,13,FALSE)</f>
        <v>Oulu1</v>
      </c>
      <c r="Q919">
        <f>VLOOKUP($D919,metadata!$B$2:$S$451,14,FALSE)</f>
        <v>65</v>
      </c>
      <c r="R919">
        <f>VLOOKUP($D919,metadata!$B$2:$S$451,15,FALSE)</f>
        <v>25.416666666666668</v>
      </c>
      <c r="S919">
        <f>VLOOKUP($D919,metadata!$B$2:$S$451,16,FALSE)</f>
        <v>1E-3</v>
      </c>
      <c r="T919" t="str">
        <f>VLOOKUP($D919,metadata!$B$2:$S$451,17,FALSE)</f>
        <v/>
      </c>
      <c r="U919" t="str">
        <f>VLOOKUP($D919,metadata!$B$2:$S$451,18,FALSE)</f>
        <v/>
      </c>
      <c r="V919">
        <f>VLOOKUP($D919,metadata!$B$2:$Z$451,19,FALSE)</f>
        <v>30</v>
      </c>
      <c r="W919" t="str">
        <f>VLOOKUP($D919,metadata!$B$2:$Z$451,20,FALSE)</f>
        <v>global average</v>
      </c>
      <c r="X919" t="str">
        <f>VLOOKUP($D919,metadata!$B$2:$Z$451,21,FALSE)</f>
        <v/>
      </c>
      <c r="Y919">
        <f>VLOOKUP($D919,metadata!$B$2:$Z$451,22,FALSE)</f>
        <v>24</v>
      </c>
      <c r="Z919" t="str">
        <f>VLOOKUP($D919,metadata!$B$2:$Z$451,23,FALSE)</f>
        <v/>
      </c>
      <c r="AA919" t="str">
        <f>VLOOKUP($D919,metadata!$B$2:$Z$451,24,FALSE)</f>
        <v>adult</v>
      </c>
      <c r="AB919" t="str">
        <f>VLOOKUP($D919,metadata!$B$2:$Z$451,25,FALSE)</f>
        <v/>
      </c>
      <c r="AC919">
        <v>8.9310344827586192</v>
      </c>
      <c r="AD919">
        <v>100.00482951801401</v>
      </c>
      <c r="AF919" t="str">
        <f t="shared" si="29"/>
        <v>NA</v>
      </c>
    </row>
    <row r="920" spans="3:32" x14ac:dyDescent="0.3">
      <c r="C920">
        <v>919</v>
      </c>
      <c r="D920" s="4" t="str">
        <f t="shared" si="30"/>
        <v>24-Oulu1</v>
      </c>
      <c r="E920" t="str">
        <f>VLOOKUP($D920,metadata!$B$2:$S$451,2,FALSE)</f>
        <v>LANKINEN, P</v>
      </c>
      <c r="F920" t="str">
        <f>VLOOKUP($D920,metadata!$B$2:$S$451,3,FALSE)</f>
        <v>GEOGRAPHICAL VARIATION IN CIRCADIAN ECLOSION RHYTHM AND PHOTOPERIODIC ADULT DIAPAUSE IN DROSOPHILA-LITTORALIS</v>
      </c>
      <c r="G920" t="str">
        <f>VLOOKUP($D920,metadata!$B$2:$S$451,4,FALSE)</f>
        <v>10.1007/BF00612503</v>
      </c>
      <c r="H920" t="str">
        <f>VLOOKUP($D920,metadata!$B$2:$S$451,5,FALSE)</f>
        <v>y</v>
      </c>
      <c r="I920" t="str">
        <f>VLOOKUP($D920,metadata!$B$2:$S$451,6,FALSE)</f>
        <v>a</v>
      </c>
      <c r="J920" t="str">
        <f>VLOOKUP($D920,metadata!$B$2:$S$451,7,FALSE)</f>
        <v>i</v>
      </c>
      <c r="K920" t="str">
        <f>VLOOKUP($D920,metadata!$B$2:$S$451,8,FALSE)</f>
        <v/>
      </c>
      <c r="L920">
        <f>VLOOKUP($D920,metadata!$B$2:$S$451,9,FALSE)</f>
        <v>9</v>
      </c>
      <c r="M920" t="str">
        <f>VLOOKUP($D920,metadata!$B$2:$S$451,10,FALSE)</f>
        <v>n</v>
      </c>
      <c r="N920" t="str">
        <f>VLOOKUP($D920,metadata!$B$2:$S$451,11,FALSE)</f>
        <v>drosophila littoralis</v>
      </c>
      <c r="O920" t="str">
        <f>VLOOKUP($D920,metadata!$B$2:$S$451,12,FALSE)</f>
        <v>diptera</v>
      </c>
      <c r="P920" t="str">
        <f>VLOOKUP($D920,metadata!$B$2:$S$451,13,FALSE)</f>
        <v>Oulu1</v>
      </c>
      <c r="Q920">
        <f>VLOOKUP($D920,metadata!$B$2:$S$451,14,FALSE)</f>
        <v>65</v>
      </c>
      <c r="R920">
        <f>VLOOKUP($D920,metadata!$B$2:$S$451,15,FALSE)</f>
        <v>25.416666666666668</v>
      </c>
      <c r="S920">
        <f>VLOOKUP($D920,metadata!$B$2:$S$451,16,FALSE)</f>
        <v>1E-3</v>
      </c>
      <c r="T920" t="str">
        <f>VLOOKUP($D920,metadata!$B$2:$S$451,17,FALSE)</f>
        <v/>
      </c>
      <c r="U920" t="str">
        <f>VLOOKUP($D920,metadata!$B$2:$S$451,18,FALSE)</f>
        <v/>
      </c>
      <c r="V920">
        <f>VLOOKUP($D920,metadata!$B$2:$Z$451,19,FALSE)</f>
        <v>30</v>
      </c>
      <c r="W920" t="str">
        <f>VLOOKUP($D920,metadata!$B$2:$Z$451,20,FALSE)</f>
        <v>global average</v>
      </c>
      <c r="X920" t="str">
        <f>VLOOKUP($D920,metadata!$B$2:$Z$451,21,FALSE)</f>
        <v/>
      </c>
      <c r="Y920">
        <f>VLOOKUP($D920,metadata!$B$2:$Z$451,22,FALSE)</f>
        <v>24</v>
      </c>
      <c r="Z920" t="str">
        <f>VLOOKUP($D920,metadata!$B$2:$Z$451,23,FALSE)</f>
        <v/>
      </c>
      <c r="AA920" t="str">
        <f>VLOOKUP($D920,metadata!$B$2:$Z$451,24,FALSE)</f>
        <v>adult</v>
      </c>
      <c r="AB920" t="str">
        <f>VLOOKUP($D920,metadata!$B$2:$Z$451,25,FALSE)</f>
        <v/>
      </c>
      <c r="AC920">
        <v>10.4482758620689</v>
      </c>
      <c r="AD920">
        <v>99.058243987249995</v>
      </c>
      <c r="AF920" t="str">
        <f t="shared" si="29"/>
        <v>NA</v>
      </c>
    </row>
    <row r="921" spans="3:32" x14ac:dyDescent="0.3">
      <c r="C921">
        <v>920</v>
      </c>
      <c r="D921" s="4" t="str">
        <f t="shared" si="30"/>
        <v>24-Oulu1</v>
      </c>
      <c r="E921" t="str">
        <f>VLOOKUP($D921,metadata!$B$2:$S$451,2,FALSE)</f>
        <v>LANKINEN, P</v>
      </c>
      <c r="F921" t="str">
        <f>VLOOKUP($D921,metadata!$B$2:$S$451,3,FALSE)</f>
        <v>GEOGRAPHICAL VARIATION IN CIRCADIAN ECLOSION RHYTHM AND PHOTOPERIODIC ADULT DIAPAUSE IN DROSOPHILA-LITTORALIS</v>
      </c>
      <c r="G921" t="str">
        <f>VLOOKUP($D921,metadata!$B$2:$S$451,4,FALSE)</f>
        <v>10.1007/BF00612503</v>
      </c>
      <c r="H921" t="str">
        <f>VLOOKUP($D921,metadata!$B$2:$S$451,5,FALSE)</f>
        <v>y</v>
      </c>
      <c r="I921" t="str">
        <f>VLOOKUP($D921,metadata!$B$2:$S$451,6,FALSE)</f>
        <v>a</v>
      </c>
      <c r="J921" t="str">
        <f>VLOOKUP($D921,metadata!$B$2:$S$451,7,FALSE)</f>
        <v>i</v>
      </c>
      <c r="K921" t="str">
        <f>VLOOKUP($D921,metadata!$B$2:$S$451,8,FALSE)</f>
        <v/>
      </c>
      <c r="L921">
        <f>VLOOKUP($D921,metadata!$B$2:$S$451,9,FALSE)</f>
        <v>9</v>
      </c>
      <c r="M921" t="str">
        <f>VLOOKUP($D921,metadata!$B$2:$S$451,10,FALSE)</f>
        <v>n</v>
      </c>
      <c r="N921" t="str">
        <f>VLOOKUP($D921,metadata!$B$2:$S$451,11,FALSE)</f>
        <v>drosophila littoralis</v>
      </c>
      <c r="O921" t="str">
        <f>VLOOKUP($D921,metadata!$B$2:$S$451,12,FALSE)</f>
        <v>diptera</v>
      </c>
      <c r="P921" t="str">
        <f>VLOOKUP($D921,metadata!$B$2:$S$451,13,FALSE)</f>
        <v>Oulu1</v>
      </c>
      <c r="Q921">
        <f>VLOOKUP($D921,metadata!$B$2:$S$451,14,FALSE)</f>
        <v>65</v>
      </c>
      <c r="R921">
        <f>VLOOKUP($D921,metadata!$B$2:$S$451,15,FALSE)</f>
        <v>25.416666666666668</v>
      </c>
      <c r="S921">
        <f>VLOOKUP($D921,metadata!$B$2:$S$451,16,FALSE)</f>
        <v>1E-3</v>
      </c>
      <c r="T921" t="str">
        <f>VLOOKUP($D921,metadata!$B$2:$S$451,17,FALSE)</f>
        <v/>
      </c>
      <c r="U921" t="str">
        <f>VLOOKUP($D921,metadata!$B$2:$S$451,18,FALSE)</f>
        <v/>
      </c>
      <c r="V921">
        <f>VLOOKUP($D921,metadata!$B$2:$Z$451,19,FALSE)</f>
        <v>30</v>
      </c>
      <c r="W921" t="str">
        <f>VLOOKUP($D921,metadata!$B$2:$Z$451,20,FALSE)</f>
        <v>global average</v>
      </c>
      <c r="X921" t="str">
        <f>VLOOKUP($D921,metadata!$B$2:$Z$451,21,FALSE)</f>
        <v/>
      </c>
      <c r="Y921">
        <f>VLOOKUP($D921,metadata!$B$2:$Z$451,22,FALSE)</f>
        <v>24</v>
      </c>
      <c r="Z921" t="str">
        <f>VLOOKUP($D921,metadata!$B$2:$Z$451,23,FALSE)</f>
        <v/>
      </c>
      <c r="AA921" t="str">
        <f>VLOOKUP($D921,metadata!$B$2:$Z$451,24,FALSE)</f>
        <v>adult</v>
      </c>
      <c r="AB921" t="str">
        <f>VLOOKUP($D921,metadata!$B$2:$Z$451,25,FALSE)</f>
        <v/>
      </c>
      <c r="AC921">
        <v>11.965517241379301</v>
      </c>
      <c r="AD921">
        <v>98.111658456485998</v>
      </c>
      <c r="AF921" t="str">
        <f t="shared" si="29"/>
        <v>NA</v>
      </c>
    </row>
    <row r="922" spans="3:32" x14ac:dyDescent="0.3">
      <c r="C922">
        <v>921</v>
      </c>
      <c r="D922" s="4" t="str">
        <f t="shared" si="30"/>
        <v>24-Oulu1</v>
      </c>
      <c r="E922" t="str">
        <f>VLOOKUP($D922,metadata!$B$2:$S$451,2,FALSE)</f>
        <v>LANKINEN, P</v>
      </c>
      <c r="F922" t="str">
        <f>VLOOKUP($D922,metadata!$B$2:$S$451,3,FALSE)</f>
        <v>GEOGRAPHICAL VARIATION IN CIRCADIAN ECLOSION RHYTHM AND PHOTOPERIODIC ADULT DIAPAUSE IN DROSOPHILA-LITTORALIS</v>
      </c>
      <c r="G922" t="str">
        <f>VLOOKUP($D922,metadata!$B$2:$S$451,4,FALSE)</f>
        <v>10.1007/BF00612503</v>
      </c>
      <c r="H922" t="str">
        <f>VLOOKUP($D922,metadata!$B$2:$S$451,5,FALSE)</f>
        <v>y</v>
      </c>
      <c r="I922" t="str">
        <f>VLOOKUP($D922,metadata!$B$2:$S$451,6,FALSE)</f>
        <v>a</v>
      </c>
      <c r="J922" t="str">
        <f>VLOOKUP($D922,metadata!$B$2:$S$451,7,FALSE)</f>
        <v>i</v>
      </c>
      <c r="K922" t="str">
        <f>VLOOKUP($D922,metadata!$B$2:$S$451,8,FALSE)</f>
        <v/>
      </c>
      <c r="L922">
        <f>VLOOKUP($D922,metadata!$B$2:$S$451,9,FALSE)</f>
        <v>9</v>
      </c>
      <c r="M922" t="str">
        <f>VLOOKUP($D922,metadata!$B$2:$S$451,10,FALSE)</f>
        <v>n</v>
      </c>
      <c r="N922" t="str">
        <f>VLOOKUP($D922,metadata!$B$2:$S$451,11,FALSE)</f>
        <v>drosophila littoralis</v>
      </c>
      <c r="O922" t="str">
        <f>VLOOKUP($D922,metadata!$B$2:$S$451,12,FALSE)</f>
        <v>diptera</v>
      </c>
      <c r="P922" t="str">
        <f>VLOOKUP($D922,metadata!$B$2:$S$451,13,FALSE)</f>
        <v>Oulu1</v>
      </c>
      <c r="Q922">
        <f>VLOOKUP($D922,metadata!$B$2:$S$451,14,FALSE)</f>
        <v>65</v>
      </c>
      <c r="R922">
        <f>VLOOKUP($D922,metadata!$B$2:$S$451,15,FALSE)</f>
        <v>25.416666666666668</v>
      </c>
      <c r="S922">
        <f>VLOOKUP($D922,metadata!$B$2:$S$451,16,FALSE)</f>
        <v>1E-3</v>
      </c>
      <c r="T922" t="str">
        <f>VLOOKUP($D922,metadata!$B$2:$S$451,17,FALSE)</f>
        <v/>
      </c>
      <c r="U922" t="str">
        <f>VLOOKUP($D922,metadata!$B$2:$S$451,18,FALSE)</f>
        <v/>
      </c>
      <c r="V922">
        <f>VLOOKUP($D922,metadata!$B$2:$Z$451,19,FALSE)</f>
        <v>30</v>
      </c>
      <c r="W922" t="str">
        <f>VLOOKUP($D922,metadata!$B$2:$Z$451,20,FALSE)</f>
        <v>global average</v>
      </c>
      <c r="X922" t="str">
        <f>VLOOKUP($D922,metadata!$B$2:$Z$451,21,FALSE)</f>
        <v/>
      </c>
      <c r="Y922">
        <f>VLOOKUP($D922,metadata!$B$2:$Z$451,22,FALSE)</f>
        <v>24</v>
      </c>
      <c r="Z922" t="str">
        <f>VLOOKUP($D922,metadata!$B$2:$Z$451,23,FALSE)</f>
        <v/>
      </c>
      <c r="AA922" t="str">
        <f>VLOOKUP($D922,metadata!$B$2:$Z$451,24,FALSE)</f>
        <v>adult</v>
      </c>
      <c r="AB922" t="str">
        <f>VLOOKUP($D922,metadata!$B$2:$Z$451,25,FALSE)</f>
        <v/>
      </c>
      <c r="AC922">
        <v>13.4827586206896</v>
      </c>
      <c r="AD922">
        <v>99.686081329083294</v>
      </c>
      <c r="AF922" t="str">
        <f t="shared" si="29"/>
        <v>NA</v>
      </c>
    </row>
    <row r="923" spans="3:32" x14ac:dyDescent="0.3">
      <c r="C923">
        <v>922</v>
      </c>
      <c r="D923" s="4" t="str">
        <f t="shared" si="30"/>
        <v>24-Oulu1</v>
      </c>
      <c r="E923" t="str">
        <f>VLOOKUP($D923,metadata!$B$2:$S$451,2,FALSE)</f>
        <v>LANKINEN, P</v>
      </c>
      <c r="F923" t="str">
        <f>VLOOKUP($D923,metadata!$B$2:$S$451,3,FALSE)</f>
        <v>GEOGRAPHICAL VARIATION IN CIRCADIAN ECLOSION RHYTHM AND PHOTOPERIODIC ADULT DIAPAUSE IN DROSOPHILA-LITTORALIS</v>
      </c>
      <c r="G923" t="str">
        <f>VLOOKUP($D923,metadata!$B$2:$S$451,4,FALSE)</f>
        <v>10.1007/BF00612503</v>
      </c>
      <c r="H923" t="str">
        <f>VLOOKUP($D923,metadata!$B$2:$S$451,5,FALSE)</f>
        <v>y</v>
      </c>
      <c r="I923" t="str">
        <f>VLOOKUP($D923,metadata!$B$2:$S$451,6,FALSE)</f>
        <v>a</v>
      </c>
      <c r="J923" t="str">
        <f>VLOOKUP($D923,metadata!$B$2:$S$451,7,FALSE)</f>
        <v>i</v>
      </c>
      <c r="K923" t="str">
        <f>VLOOKUP($D923,metadata!$B$2:$S$451,8,FALSE)</f>
        <v/>
      </c>
      <c r="L923">
        <f>VLOOKUP($D923,metadata!$B$2:$S$451,9,FALSE)</f>
        <v>9</v>
      </c>
      <c r="M923" t="str">
        <f>VLOOKUP($D923,metadata!$B$2:$S$451,10,FALSE)</f>
        <v>n</v>
      </c>
      <c r="N923" t="str">
        <f>VLOOKUP($D923,metadata!$B$2:$S$451,11,FALSE)</f>
        <v>drosophila littoralis</v>
      </c>
      <c r="O923" t="str">
        <f>VLOOKUP($D923,metadata!$B$2:$S$451,12,FALSE)</f>
        <v>diptera</v>
      </c>
      <c r="P923" t="str">
        <f>VLOOKUP($D923,metadata!$B$2:$S$451,13,FALSE)</f>
        <v>Oulu1</v>
      </c>
      <c r="Q923">
        <f>VLOOKUP($D923,metadata!$B$2:$S$451,14,FALSE)</f>
        <v>65</v>
      </c>
      <c r="R923">
        <f>VLOOKUP($D923,metadata!$B$2:$S$451,15,FALSE)</f>
        <v>25.416666666666668</v>
      </c>
      <c r="S923">
        <f>VLOOKUP($D923,metadata!$B$2:$S$451,16,FALSE)</f>
        <v>1E-3</v>
      </c>
      <c r="T923" t="str">
        <f>VLOOKUP($D923,metadata!$B$2:$S$451,17,FALSE)</f>
        <v/>
      </c>
      <c r="U923" t="str">
        <f>VLOOKUP($D923,metadata!$B$2:$S$451,18,FALSE)</f>
        <v/>
      </c>
      <c r="V923">
        <f>VLOOKUP($D923,metadata!$B$2:$Z$451,19,FALSE)</f>
        <v>30</v>
      </c>
      <c r="W923" t="str">
        <f>VLOOKUP($D923,metadata!$B$2:$Z$451,20,FALSE)</f>
        <v>global average</v>
      </c>
      <c r="X923" t="str">
        <f>VLOOKUP($D923,metadata!$B$2:$Z$451,21,FALSE)</f>
        <v/>
      </c>
      <c r="Y923">
        <f>VLOOKUP($D923,metadata!$B$2:$Z$451,22,FALSE)</f>
        <v>24</v>
      </c>
      <c r="Z923" t="str">
        <f>VLOOKUP($D923,metadata!$B$2:$Z$451,23,FALSE)</f>
        <v/>
      </c>
      <c r="AA923" t="str">
        <f>VLOOKUP($D923,metadata!$B$2:$Z$451,24,FALSE)</f>
        <v>adult</v>
      </c>
      <c r="AB923" t="str">
        <f>VLOOKUP($D923,metadata!$B$2:$Z$451,25,FALSE)</f>
        <v/>
      </c>
      <c r="AC923">
        <v>15</v>
      </c>
      <c r="AD923">
        <v>99.579831932773104</v>
      </c>
      <c r="AF923" t="str">
        <f t="shared" si="29"/>
        <v>NA</v>
      </c>
    </row>
    <row r="924" spans="3:32" x14ac:dyDescent="0.3">
      <c r="C924">
        <v>923</v>
      </c>
      <c r="D924" s="4" t="str">
        <f t="shared" si="30"/>
        <v>24-Oulu1</v>
      </c>
      <c r="E924" t="str">
        <f>VLOOKUP($D924,metadata!$B$2:$S$451,2,FALSE)</f>
        <v>LANKINEN, P</v>
      </c>
      <c r="F924" t="str">
        <f>VLOOKUP($D924,metadata!$B$2:$S$451,3,FALSE)</f>
        <v>GEOGRAPHICAL VARIATION IN CIRCADIAN ECLOSION RHYTHM AND PHOTOPERIODIC ADULT DIAPAUSE IN DROSOPHILA-LITTORALIS</v>
      </c>
      <c r="G924" t="str">
        <f>VLOOKUP($D924,metadata!$B$2:$S$451,4,FALSE)</f>
        <v>10.1007/BF00612503</v>
      </c>
      <c r="H924" t="str">
        <f>VLOOKUP($D924,metadata!$B$2:$S$451,5,FALSE)</f>
        <v>y</v>
      </c>
      <c r="I924" t="str">
        <f>VLOOKUP($D924,metadata!$B$2:$S$451,6,FALSE)</f>
        <v>a</v>
      </c>
      <c r="J924" t="str">
        <f>VLOOKUP($D924,metadata!$B$2:$S$451,7,FALSE)</f>
        <v>i</v>
      </c>
      <c r="K924" t="str">
        <f>VLOOKUP($D924,metadata!$B$2:$S$451,8,FALSE)</f>
        <v/>
      </c>
      <c r="L924">
        <f>VLOOKUP($D924,metadata!$B$2:$S$451,9,FALSE)</f>
        <v>9</v>
      </c>
      <c r="M924" t="str">
        <f>VLOOKUP($D924,metadata!$B$2:$S$451,10,FALSE)</f>
        <v>n</v>
      </c>
      <c r="N924" t="str">
        <f>VLOOKUP($D924,metadata!$B$2:$S$451,11,FALSE)</f>
        <v>drosophila littoralis</v>
      </c>
      <c r="O924" t="str">
        <f>VLOOKUP($D924,metadata!$B$2:$S$451,12,FALSE)</f>
        <v>diptera</v>
      </c>
      <c r="P924" t="str">
        <f>VLOOKUP($D924,metadata!$B$2:$S$451,13,FALSE)</f>
        <v>Oulu1</v>
      </c>
      <c r="Q924">
        <f>VLOOKUP($D924,metadata!$B$2:$S$451,14,FALSE)</f>
        <v>65</v>
      </c>
      <c r="R924">
        <f>VLOOKUP($D924,metadata!$B$2:$S$451,15,FALSE)</f>
        <v>25.416666666666668</v>
      </c>
      <c r="S924">
        <f>VLOOKUP($D924,metadata!$B$2:$S$451,16,FALSE)</f>
        <v>1E-3</v>
      </c>
      <c r="T924" t="str">
        <f>VLOOKUP($D924,metadata!$B$2:$S$451,17,FALSE)</f>
        <v/>
      </c>
      <c r="U924" t="str">
        <f>VLOOKUP($D924,metadata!$B$2:$S$451,18,FALSE)</f>
        <v/>
      </c>
      <c r="V924">
        <f>VLOOKUP($D924,metadata!$B$2:$Z$451,19,FALSE)</f>
        <v>30</v>
      </c>
      <c r="W924" t="str">
        <f>VLOOKUP($D924,metadata!$B$2:$Z$451,20,FALSE)</f>
        <v>global average</v>
      </c>
      <c r="X924" t="str">
        <f>VLOOKUP($D924,metadata!$B$2:$Z$451,21,FALSE)</f>
        <v/>
      </c>
      <c r="Y924">
        <f>VLOOKUP($D924,metadata!$B$2:$Z$451,22,FALSE)</f>
        <v>24</v>
      </c>
      <c r="Z924" t="str">
        <f>VLOOKUP($D924,metadata!$B$2:$Z$451,23,FALSE)</f>
        <v/>
      </c>
      <c r="AA924" t="str">
        <f>VLOOKUP($D924,metadata!$B$2:$Z$451,24,FALSE)</f>
        <v>adult</v>
      </c>
      <c r="AB924" t="str">
        <f>VLOOKUP($D924,metadata!$B$2:$Z$451,25,FALSE)</f>
        <v/>
      </c>
      <c r="AC924">
        <v>16.517241379310299</v>
      </c>
      <c r="AD924">
        <v>98.633246402008993</v>
      </c>
      <c r="AF924" t="str">
        <f t="shared" si="29"/>
        <v>NA</v>
      </c>
    </row>
    <row r="925" spans="3:32" x14ac:dyDescent="0.3">
      <c r="C925">
        <v>924</v>
      </c>
      <c r="D925" s="4" t="str">
        <f t="shared" si="30"/>
        <v>24-Oulu1</v>
      </c>
      <c r="E925" t="str">
        <f>VLOOKUP($D925,metadata!$B$2:$S$451,2,FALSE)</f>
        <v>LANKINEN, P</v>
      </c>
      <c r="F925" t="str">
        <f>VLOOKUP($D925,metadata!$B$2:$S$451,3,FALSE)</f>
        <v>GEOGRAPHICAL VARIATION IN CIRCADIAN ECLOSION RHYTHM AND PHOTOPERIODIC ADULT DIAPAUSE IN DROSOPHILA-LITTORALIS</v>
      </c>
      <c r="G925" t="str">
        <f>VLOOKUP($D925,metadata!$B$2:$S$451,4,FALSE)</f>
        <v>10.1007/BF00612503</v>
      </c>
      <c r="H925" t="str">
        <f>VLOOKUP($D925,metadata!$B$2:$S$451,5,FALSE)</f>
        <v>y</v>
      </c>
      <c r="I925" t="str">
        <f>VLOOKUP($D925,metadata!$B$2:$S$451,6,FALSE)</f>
        <v>a</v>
      </c>
      <c r="J925" t="str">
        <f>VLOOKUP($D925,metadata!$B$2:$S$451,7,FALSE)</f>
        <v>i</v>
      </c>
      <c r="K925" t="str">
        <f>VLOOKUP($D925,metadata!$B$2:$S$451,8,FALSE)</f>
        <v/>
      </c>
      <c r="L925">
        <f>VLOOKUP($D925,metadata!$B$2:$S$451,9,FALSE)</f>
        <v>9</v>
      </c>
      <c r="M925" t="str">
        <f>VLOOKUP($D925,metadata!$B$2:$S$451,10,FALSE)</f>
        <v>n</v>
      </c>
      <c r="N925" t="str">
        <f>VLOOKUP($D925,metadata!$B$2:$S$451,11,FALSE)</f>
        <v>drosophila littoralis</v>
      </c>
      <c r="O925" t="str">
        <f>VLOOKUP($D925,metadata!$B$2:$S$451,12,FALSE)</f>
        <v>diptera</v>
      </c>
      <c r="P925" t="str">
        <f>VLOOKUP($D925,metadata!$B$2:$S$451,13,FALSE)</f>
        <v>Oulu1</v>
      </c>
      <c r="Q925">
        <f>VLOOKUP($D925,metadata!$B$2:$S$451,14,FALSE)</f>
        <v>65</v>
      </c>
      <c r="R925">
        <f>VLOOKUP($D925,metadata!$B$2:$S$451,15,FALSE)</f>
        <v>25.416666666666668</v>
      </c>
      <c r="S925">
        <f>VLOOKUP($D925,metadata!$B$2:$S$451,16,FALSE)</f>
        <v>1E-3</v>
      </c>
      <c r="T925" t="str">
        <f>VLOOKUP($D925,metadata!$B$2:$S$451,17,FALSE)</f>
        <v/>
      </c>
      <c r="U925" t="str">
        <f>VLOOKUP($D925,metadata!$B$2:$S$451,18,FALSE)</f>
        <v/>
      </c>
      <c r="V925">
        <f>VLOOKUP($D925,metadata!$B$2:$Z$451,19,FALSE)</f>
        <v>30</v>
      </c>
      <c r="W925" t="str">
        <f>VLOOKUP($D925,metadata!$B$2:$Z$451,20,FALSE)</f>
        <v>global average</v>
      </c>
      <c r="X925" t="str">
        <f>VLOOKUP($D925,metadata!$B$2:$Z$451,21,FALSE)</f>
        <v/>
      </c>
      <c r="Y925">
        <f>VLOOKUP($D925,metadata!$B$2:$Z$451,22,FALSE)</f>
        <v>24</v>
      </c>
      <c r="Z925" t="str">
        <f>VLOOKUP($D925,metadata!$B$2:$Z$451,23,FALSE)</f>
        <v/>
      </c>
      <c r="AA925" t="str">
        <f>VLOOKUP($D925,metadata!$B$2:$Z$451,24,FALSE)</f>
        <v>adult</v>
      </c>
      <c r="AB925" t="str">
        <f>VLOOKUP($D925,metadata!$B$2:$Z$451,25,FALSE)</f>
        <v/>
      </c>
      <c r="AC925">
        <v>17.965517241379299</v>
      </c>
      <c r="AD925">
        <v>99.372162658166701</v>
      </c>
      <c r="AF925" t="str">
        <f t="shared" si="29"/>
        <v>NA</v>
      </c>
    </row>
    <row r="926" spans="3:32" x14ac:dyDescent="0.3">
      <c r="C926">
        <v>925</v>
      </c>
      <c r="D926" s="4" t="str">
        <f t="shared" si="30"/>
        <v>24-Oulu1</v>
      </c>
      <c r="E926" t="str">
        <f>VLOOKUP($D926,metadata!$B$2:$S$451,2,FALSE)</f>
        <v>LANKINEN, P</v>
      </c>
      <c r="F926" t="str">
        <f>VLOOKUP($D926,metadata!$B$2:$S$451,3,FALSE)</f>
        <v>GEOGRAPHICAL VARIATION IN CIRCADIAN ECLOSION RHYTHM AND PHOTOPERIODIC ADULT DIAPAUSE IN DROSOPHILA-LITTORALIS</v>
      </c>
      <c r="G926" t="str">
        <f>VLOOKUP($D926,metadata!$B$2:$S$451,4,FALSE)</f>
        <v>10.1007/BF00612503</v>
      </c>
      <c r="H926" t="str">
        <f>VLOOKUP($D926,metadata!$B$2:$S$451,5,FALSE)</f>
        <v>y</v>
      </c>
      <c r="I926" t="str">
        <f>VLOOKUP($D926,metadata!$B$2:$S$451,6,FALSE)</f>
        <v>a</v>
      </c>
      <c r="J926" t="str">
        <f>VLOOKUP($D926,metadata!$B$2:$S$451,7,FALSE)</f>
        <v>i</v>
      </c>
      <c r="K926" t="str">
        <f>VLOOKUP($D926,metadata!$B$2:$S$451,8,FALSE)</f>
        <v/>
      </c>
      <c r="L926">
        <f>VLOOKUP($D926,metadata!$B$2:$S$451,9,FALSE)</f>
        <v>9</v>
      </c>
      <c r="M926" t="str">
        <f>VLOOKUP($D926,metadata!$B$2:$S$451,10,FALSE)</f>
        <v>n</v>
      </c>
      <c r="N926" t="str">
        <f>VLOOKUP($D926,metadata!$B$2:$S$451,11,FALSE)</f>
        <v>drosophila littoralis</v>
      </c>
      <c r="O926" t="str">
        <f>VLOOKUP($D926,metadata!$B$2:$S$451,12,FALSE)</f>
        <v>diptera</v>
      </c>
      <c r="P926" t="str">
        <f>VLOOKUP($D926,metadata!$B$2:$S$451,13,FALSE)</f>
        <v>Oulu1</v>
      </c>
      <c r="Q926">
        <f>VLOOKUP($D926,metadata!$B$2:$S$451,14,FALSE)</f>
        <v>65</v>
      </c>
      <c r="R926">
        <f>VLOOKUP($D926,metadata!$B$2:$S$451,15,FALSE)</f>
        <v>25.416666666666668</v>
      </c>
      <c r="S926">
        <f>VLOOKUP($D926,metadata!$B$2:$S$451,16,FALSE)</f>
        <v>1E-3</v>
      </c>
      <c r="T926" t="str">
        <f>VLOOKUP($D926,metadata!$B$2:$S$451,17,FALSE)</f>
        <v/>
      </c>
      <c r="U926" t="str">
        <f>VLOOKUP($D926,metadata!$B$2:$S$451,18,FALSE)</f>
        <v/>
      </c>
      <c r="V926">
        <f>VLOOKUP($D926,metadata!$B$2:$Z$451,19,FALSE)</f>
        <v>30</v>
      </c>
      <c r="W926" t="str">
        <f>VLOOKUP($D926,metadata!$B$2:$Z$451,20,FALSE)</f>
        <v>global average</v>
      </c>
      <c r="X926" t="str">
        <f>VLOOKUP($D926,metadata!$B$2:$Z$451,21,FALSE)</f>
        <v/>
      </c>
      <c r="Y926">
        <f>VLOOKUP($D926,metadata!$B$2:$Z$451,22,FALSE)</f>
        <v>24</v>
      </c>
      <c r="Z926" t="str">
        <f>VLOOKUP($D926,metadata!$B$2:$Z$451,23,FALSE)</f>
        <v/>
      </c>
      <c r="AA926" t="str">
        <f>VLOOKUP($D926,metadata!$B$2:$Z$451,24,FALSE)</f>
        <v>adult</v>
      </c>
      <c r="AB926" t="str">
        <f>VLOOKUP($D926,metadata!$B$2:$Z$451,25,FALSE)</f>
        <v/>
      </c>
      <c r="AC926">
        <v>19.413793103448199</v>
      </c>
      <c r="AD926">
        <v>63.976625132811698</v>
      </c>
      <c r="AF926" t="str">
        <f t="shared" si="29"/>
        <v>NA</v>
      </c>
    </row>
    <row r="927" spans="3:32" x14ac:dyDescent="0.3">
      <c r="C927">
        <v>926</v>
      </c>
      <c r="D927" s="4" t="str">
        <f t="shared" si="30"/>
        <v>24-Oulu1</v>
      </c>
      <c r="E927" t="str">
        <f>VLOOKUP($D927,metadata!$B$2:$S$451,2,FALSE)</f>
        <v>LANKINEN, P</v>
      </c>
      <c r="F927" t="str">
        <f>VLOOKUP($D927,metadata!$B$2:$S$451,3,FALSE)</f>
        <v>GEOGRAPHICAL VARIATION IN CIRCADIAN ECLOSION RHYTHM AND PHOTOPERIODIC ADULT DIAPAUSE IN DROSOPHILA-LITTORALIS</v>
      </c>
      <c r="G927" t="str">
        <f>VLOOKUP($D927,metadata!$B$2:$S$451,4,FALSE)</f>
        <v>10.1007/BF00612503</v>
      </c>
      <c r="H927" t="str">
        <f>VLOOKUP($D927,metadata!$B$2:$S$451,5,FALSE)</f>
        <v>y</v>
      </c>
      <c r="I927" t="str">
        <f>VLOOKUP($D927,metadata!$B$2:$S$451,6,FALSE)</f>
        <v>a</v>
      </c>
      <c r="J927" t="str">
        <f>VLOOKUP($D927,metadata!$B$2:$S$451,7,FALSE)</f>
        <v>i</v>
      </c>
      <c r="K927" t="str">
        <f>VLOOKUP($D927,metadata!$B$2:$S$451,8,FALSE)</f>
        <v/>
      </c>
      <c r="L927">
        <f>VLOOKUP($D927,metadata!$B$2:$S$451,9,FALSE)</f>
        <v>9</v>
      </c>
      <c r="M927" t="str">
        <f>VLOOKUP($D927,metadata!$B$2:$S$451,10,FALSE)</f>
        <v>n</v>
      </c>
      <c r="N927" t="str">
        <f>VLOOKUP($D927,metadata!$B$2:$S$451,11,FALSE)</f>
        <v>drosophila littoralis</v>
      </c>
      <c r="O927" t="str">
        <f>VLOOKUP($D927,metadata!$B$2:$S$451,12,FALSE)</f>
        <v>diptera</v>
      </c>
      <c r="P927" t="str">
        <f>VLOOKUP($D927,metadata!$B$2:$S$451,13,FALSE)</f>
        <v>Oulu1</v>
      </c>
      <c r="Q927">
        <f>VLOOKUP($D927,metadata!$B$2:$S$451,14,FALSE)</f>
        <v>65</v>
      </c>
      <c r="R927">
        <f>VLOOKUP($D927,metadata!$B$2:$S$451,15,FALSE)</f>
        <v>25.416666666666668</v>
      </c>
      <c r="S927">
        <f>VLOOKUP($D927,metadata!$B$2:$S$451,16,FALSE)</f>
        <v>1E-3</v>
      </c>
      <c r="T927" t="str">
        <f>VLOOKUP($D927,metadata!$B$2:$S$451,17,FALSE)</f>
        <v/>
      </c>
      <c r="U927" t="str">
        <f>VLOOKUP($D927,metadata!$B$2:$S$451,18,FALSE)</f>
        <v/>
      </c>
      <c r="V927">
        <f>VLOOKUP($D927,metadata!$B$2:$Z$451,19,FALSE)</f>
        <v>30</v>
      </c>
      <c r="W927" t="str">
        <f>VLOOKUP($D927,metadata!$B$2:$Z$451,20,FALSE)</f>
        <v>global average</v>
      </c>
      <c r="X927" t="str">
        <f>VLOOKUP($D927,metadata!$B$2:$Z$451,21,FALSE)</f>
        <v/>
      </c>
      <c r="Y927">
        <f>VLOOKUP($D927,metadata!$B$2:$Z$451,22,FALSE)</f>
        <v>24</v>
      </c>
      <c r="Z927" t="str">
        <f>VLOOKUP($D927,metadata!$B$2:$Z$451,23,FALSE)</f>
        <v/>
      </c>
      <c r="AA927" t="str">
        <f>VLOOKUP($D927,metadata!$B$2:$Z$451,24,FALSE)</f>
        <v>adult</v>
      </c>
      <c r="AB927" t="str">
        <f>VLOOKUP($D927,metadata!$B$2:$Z$451,25,FALSE)</f>
        <v/>
      </c>
      <c r="AC927">
        <v>21</v>
      </c>
      <c r="AD927">
        <v>8.4033613445377799</v>
      </c>
      <c r="AF927" t="str">
        <f t="shared" si="29"/>
        <v>NA</v>
      </c>
    </row>
    <row r="928" spans="3:32" x14ac:dyDescent="0.3">
      <c r="C928">
        <v>927</v>
      </c>
      <c r="D928" s="4" t="str">
        <f t="shared" si="30"/>
        <v>24-Oulu7</v>
      </c>
      <c r="E928" t="str">
        <f>VLOOKUP($D928,metadata!$B$2:$S$451,2,FALSE)</f>
        <v>LANKINEN, P</v>
      </c>
      <c r="F928" t="str">
        <f>VLOOKUP($D928,metadata!$B$2:$S$451,3,FALSE)</f>
        <v>GEOGRAPHICAL VARIATION IN CIRCADIAN ECLOSION RHYTHM AND PHOTOPERIODIC ADULT DIAPAUSE IN DROSOPHILA-LITTORALIS</v>
      </c>
      <c r="G928" t="str">
        <f>VLOOKUP($D928,metadata!$B$2:$S$451,4,FALSE)</f>
        <v>10.1007/BF00612503</v>
      </c>
      <c r="H928" t="str">
        <f>VLOOKUP($D928,metadata!$B$2:$S$451,5,FALSE)</f>
        <v>y</v>
      </c>
      <c r="I928" t="str">
        <f>VLOOKUP($D928,metadata!$B$2:$S$451,6,FALSE)</f>
        <v>a</v>
      </c>
      <c r="J928" t="str">
        <f>VLOOKUP($D928,metadata!$B$2:$S$451,7,FALSE)</f>
        <v>i</v>
      </c>
      <c r="K928" t="str">
        <f>VLOOKUP($D928,metadata!$B$2:$S$451,8,FALSE)</f>
        <v/>
      </c>
      <c r="L928">
        <f>VLOOKUP($D928,metadata!$B$2:$S$451,9,FALSE)</f>
        <v>8</v>
      </c>
      <c r="M928" t="str">
        <f>VLOOKUP($D928,metadata!$B$2:$S$451,10,FALSE)</f>
        <v/>
      </c>
      <c r="N928" t="str">
        <f>VLOOKUP($D928,metadata!$B$2:$S$451,11,FALSE)</f>
        <v>drosophila littoralis</v>
      </c>
      <c r="O928" t="str">
        <f>VLOOKUP($D928,metadata!$B$2:$S$451,12,FALSE)</f>
        <v>diptera</v>
      </c>
      <c r="P928" t="str">
        <f>VLOOKUP($D928,metadata!$B$2:$S$451,13,FALSE)</f>
        <v>Oulu7</v>
      </c>
      <c r="Q928">
        <f>VLOOKUP($D928,metadata!$B$2:$S$451,14,FALSE)</f>
        <v>65</v>
      </c>
      <c r="R928">
        <f>VLOOKUP($D928,metadata!$B$2:$S$451,15,FALSE)</f>
        <v>25.416666666666668</v>
      </c>
      <c r="S928">
        <f>VLOOKUP($D928,metadata!$B$2:$S$451,16,FALSE)</f>
        <v>1E-3</v>
      </c>
      <c r="T928" t="str">
        <f>VLOOKUP($D928,metadata!$B$2:$S$451,17,FALSE)</f>
        <v/>
      </c>
      <c r="U928" t="str">
        <f>VLOOKUP($D928,metadata!$B$2:$S$451,18,FALSE)</f>
        <v/>
      </c>
      <c r="V928">
        <f>VLOOKUP($D928,metadata!$B$2:$Z$451,19,FALSE)</f>
        <v>30</v>
      </c>
      <c r="W928" t="str">
        <f>VLOOKUP($D928,metadata!$B$2:$Z$451,20,FALSE)</f>
        <v>global average</v>
      </c>
      <c r="X928" t="str">
        <f>VLOOKUP($D928,metadata!$B$2:$Z$451,21,FALSE)</f>
        <v/>
      </c>
      <c r="Y928">
        <f>VLOOKUP($D928,metadata!$B$2:$Z$451,22,FALSE)</f>
        <v>24</v>
      </c>
      <c r="Z928" t="str">
        <f>VLOOKUP($D928,metadata!$B$2:$Z$451,23,FALSE)</f>
        <v/>
      </c>
      <c r="AA928" t="str">
        <f>VLOOKUP($D928,metadata!$B$2:$Z$451,24,FALSE)</f>
        <v>adult</v>
      </c>
      <c r="AB928" t="str">
        <f>VLOOKUP($D928,metadata!$B$2:$Z$451,25,FALSE)</f>
        <v/>
      </c>
      <c r="AC928">
        <v>9</v>
      </c>
      <c r="AD928">
        <v>99.1525423728813</v>
      </c>
      <c r="AF928" t="str">
        <f t="shared" si="29"/>
        <v>NA</v>
      </c>
    </row>
    <row r="929" spans="3:32" x14ac:dyDescent="0.3">
      <c r="C929">
        <v>928</v>
      </c>
      <c r="D929" s="4" t="str">
        <f t="shared" si="30"/>
        <v>24-Oulu7</v>
      </c>
      <c r="E929" t="str">
        <f>VLOOKUP($D929,metadata!$B$2:$S$451,2,FALSE)</f>
        <v>LANKINEN, P</v>
      </c>
      <c r="F929" t="str">
        <f>VLOOKUP($D929,metadata!$B$2:$S$451,3,FALSE)</f>
        <v>GEOGRAPHICAL VARIATION IN CIRCADIAN ECLOSION RHYTHM AND PHOTOPERIODIC ADULT DIAPAUSE IN DROSOPHILA-LITTORALIS</v>
      </c>
      <c r="G929" t="str">
        <f>VLOOKUP($D929,metadata!$B$2:$S$451,4,FALSE)</f>
        <v>10.1007/BF00612503</v>
      </c>
      <c r="H929" t="str">
        <f>VLOOKUP($D929,metadata!$B$2:$S$451,5,FALSE)</f>
        <v>y</v>
      </c>
      <c r="I929" t="str">
        <f>VLOOKUP($D929,metadata!$B$2:$S$451,6,FALSE)</f>
        <v>a</v>
      </c>
      <c r="J929" t="str">
        <f>VLOOKUP($D929,metadata!$B$2:$S$451,7,FALSE)</f>
        <v>i</v>
      </c>
      <c r="K929" t="str">
        <f>VLOOKUP($D929,metadata!$B$2:$S$451,8,FALSE)</f>
        <v/>
      </c>
      <c r="L929">
        <f>VLOOKUP($D929,metadata!$B$2:$S$451,9,FALSE)</f>
        <v>8</v>
      </c>
      <c r="M929" t="str">
        <f>VLOOKUP($D929,metadata!$B$2:$S$451,10,FALSE)</f>
        <v/>
      </c>
      <c r="N929" t="str">
        <f>VLOOKUP($D929,metadata!$B$2:$S$451,11,FALSE)</f>
        <v>drosophila littoralis</v>
      </c>
      <c r="O929" t="str">
        <f>VLOOKUP($D929,metadata!$B$2:$S$451,12,FALSE)</f>
        <v>diptera</v>
      </c>
      <c r="P929" t="str">
        <f>VLOOKUP($D929,metadata!$B$2:$S$451,13,FALSE)</f>
        <v>Oulu7</v>
      </c>
      <c r="Q929">
        <f>VLOOKUP($D929,metadata!$B$2:$S$451,14,FALSE)</f>
        <v>65</v>
      </c>
      <c r="R929">
        <f>VLOOKUP($D929,metadata!$B$2:$S$451,15,FALSE)</f>
        <v>25.416666666666668</v>
      </c>
      <c r="S929">
        <f>VLOOKUP($D929,metadata!$B$2:$S$451,16,FALSE)</f>
        <v>1E-3</v>
      </c>
      <c r="T929" t="str">
        <f>VLOOKUP($D929,metadata!$B$2:$S$451,17,FALSE)</f>
        <v/>
      </c>
      <c r="U929" t="str">
        <f>VLOOKUP($D929,metadata!$B$2:$S$451,18,FALSE)</f>
        <v/>
      </c>
      <c r="V929">
        <f>VLOOKUP($D929,metadata!$B$2:$Z$451,19,FALSE)</f>
        <v>30</v>
      </c>
      <c r="W929" t="str">
        <f>VLOOKUP($D929,metadata!$B$2:$Z$451,20,FALSE)</f>
        <v>global average</v>
      </c>
      <c r="X929" t="str">
        <f>VLOOKUP($D929,metadata!$B$2:$Z$451,21,FALSE)</f>
        <v/>
      </c>
      <c r="Y929">
        <f>VLOOKUP($D929,metadata!$B$2:$Z$451,22,FALSE)</f>
        <v>24</v>
      </c>
      <c r="Z929" t="str">
        <f>VLOOKUP($D929,metadata!$B$2:$Z$451,23,FALSE)</f>
        <v/>
      </c>
      <c r="AA929" t="str">
        <f>VLOOKUP($D929,metadata!$B$2:$Z$451,24,FALSE)</f>
        <v>adult</v>
      </c>
      <c r="AB929" t="str">
        <f>VLOOKUP($D929,metadata!$B$2:$Z$451,25,FALSE)</f>
        <v/>
      </c>
      <c r="AC929">
        <v>11.7891891891891</v>
      </c>
      <c r="AD929">
        <v>99.8030233623454</v>
      </c>
      <c r="AF929" t="str">
        <f t="shared" si="29"/>
        <v>NA</v>
      </c>
    </row>
    <row r="930" spans="3:32" x14ac:dyDescent="0.3">
      <c r="C930">
        <v>929</v>
      </c>
      <c r="D930" s="4" t="str">
        <f t="shared" si="30"/>
        <v>24-Oulu7</v>
      </c>
      <c r="E930" t="str">
        <f>VLOOKUP($D930,metadata!$B$2:$S$451,2,FALSE)</f>
        <v>LANKINEN, P</v>
      </c>
      <c r="F930" t="str">
        <f>VLOOKUP($D930,metadata!$B$2:$S$451,3,FALSE)</f>
        <v>GEOGRAPHICAL VARIATION IN CIRCADIAN ECLOSION RHYTHM AND PHOTOPERIODIC ADULT DIAPAUSE IN DROSOPHILA-LITTORALIS</v>
      </c>
      <c r="G930" t="str">
        <f>VLOOKUP($D930,metadata!$B$2:$S$451,4,FALSE)</f>
        <v>10.1007/BF00612503</v>
      </c>
      <c r="H930" t="str">
        <f>VLOOKUP($D930,metadata!$B$2:$S$451,5,FALSE)</f>
        <v>y</v>
      </c>
      <c r="I930" t="str">
        <f>VLOOKUP($D930,metadata!$B$2:$S$451,6,FALSE)</f>
        <v>a</v>
      </c>
      <c r="J930" t="str">
        <f>VLOOKUP($D930,metadata!$B$2:$S$451,7,FALSE)</f>
        <v>i</v>
      </c>
      <c r="K930" t="str">
        <f>VLOOKUP($D930,metadata!$B$2:$S$451,8,FALSE)</f>
        <v/>
      </c>
      <c r="L930">
        <f>VLOOKUP($D930,metadata!$B$2:$S$451,9,FALSE)</f>
        <v>8</v>
      </c>
      <c r="M930" t="str">
        <f>VLOOKUP($D930,metadata!$B$2:$S$451,10,FALSE)</f>
        <v/>
      </c>
      <c r="N930" t="str">
        <f>VLOOKUP($D930,metadata!$B$2:$S$451,11,FALSE)</f>
        <v>drosophila littoralis</v>
      </c>
      <c r="O930" t="str">
        <f>VLOOKUP($D930,metadata!$B$2:$S$451,12,FALSE)</f>
        <v>diptera</v>
      </c>
      <c r="P930" t="str">
        <f>VLOOKUP($D930,metadata!$B$2:$S$451,13,FALSE)</f>
        <v>Oulu7</v>
      </c>
      <c r="Q930">
        <f>VLOOKUP($D930,metadata!$B$2:$S$451,14,FALSE)</f>
        <v>65</v>
      </c>
      <c r="R930">
        <f>VLOOKUP($D930,metadata!$B$2:$S$451,15,FALSE)</f>
        <v>25.416666666666668</v>
      </c>
      <c r="S930">
        <f>VLOOKUP($D930,metadata!$B$2:$S$451,16,FALSE)</f>
        <v>1E-3</v>
      </c>
      <c r="T930" t="str">
        <f>VLOOKUP($D930,metadata!$B$2:$S$451,17,FALSE)</f>
        <v/>
      </c>
      <c r="U930" t="str">
        <f>VLOOKUP($D930,metadata!$B$2:$S$451,18,FALSE)</f>
        <v/>
      </c>
      <c r="V930">
        <f>VLOOKUP($D930,metadata!$B$2:$Z$451,19,FALSE)</f>
        <v>30</v>
      </c>
      <c r="W930" t="str">
        <f>VLOOKUP($D930,metadata!$B$2:$Z$451,20,FALSE)</f>
        <v>global average</v>
      </c>
      <c r="X930" t="str">
        <f>VLOOKUP($D930,metadata!$B$2:$Z$451,21,FALSE)</f>
        <v/>
      </c>
      <c r="Y930">
        <f>VLOOKUP($D930,metadata!$B$2:$Z$451,22,FALSE)</f>
        <v>24</v>
      </c>
      <c r="Z930" t="str">
        <f>VLOOKUP($D930,metadata!$B$2:$Z$451,23,FALSE)</f>
        <v/>
      </c>
      <c r="AA930" t="str">
        <f>VLOOKUP($D930,metadata!$B$2:$Z$451,24,FALSE)</f>
        <v>adult</v>
      </c>
      <c r="AB930" t="str">
        <f>VLOOKUP($D930,metadata!$B$2:$Z$451,25,FALSE)</f>
        <v/>
      </c>
      <c r="AC930">
        <v>13.281081081081</v>
      </c>
      <c r="AD930">
        <v>100.54512139257901</v>
      </c>
      <c r="AF930" t="str">
        <f t="shared" si="29"/>
        <v>NA</v>
      </c>
    </row>
    <row r="931" spans="3:32" x14ac:dyDescent="0.3">
      <c r="C931">
        <v>930</v>
      </c>
      <c r="D931" s="4" t="str">
        <f t="shared" si="30"/>
        <v>24-Oulu7</v>
      </c>
      <c r="E931" t="str">
        <f>VLOOKUP($D931,metadata!$B$2:$S$451,2,FALSE)</f>
        <v>LANKINEN, P</v>
      </c>
      <c r="F931" t="str">
        <f>VLOOKUP($D931,metadata!$B$2:$S$451,3,FALSE)</f>
        <v>GEOGRAPHICAL VARIATION IN CIRCADIAN ECLOSION RHYTHM AND PHOTOPERIODIC ADULT DIAPAUSE IN DROSOPHILA-LITTORALIS</v>
      </c>
      <c r="G931" t="str">
        <f>VLOOKUP($D931,metadata!$B$2:$S$451,4,FALSE)</f>
        <v>10.1007/BF00612503</v>
      </c>
      <c r="H931" t="str">
        <f>VLOOKUP($D931,metadata!$B$2:$S$451,5,FALSE)</f>
        <v>y</v>
      </c>
      <c r="I931" t="str">
        <f>VLOOKUP($D931,metadata!$B$2:$S$451,6,FALSE)</f>
        <v>a</v>
      </c>
      <c r="J931" t="str">
        <f>VLOOKUP($D931,metadata!$B$2:$S$451,7,FALSE)</f>
        <v>i</v>
      </c>
      <c r="K931" t="str">
        <f>VLOOKUP($D931,metadata!$B$2:$S$451,8,FALSE)</f>
        <v/>
      </c>
      <c r="L931">
        <f>VLOOKUP($D931,metadata!$B$2:$S$451,9,FALSE)</f>
        <v>8</v>
      </c>
      <c r="M931" t="str">
        <f>VLOOKUP($D931,metadata!$B$2:$S$451,10,FALSE)</f>
        <v/>
      </c>
      <c r="N931" t="str">
        <f>VLOOKUP($D931,metadata!$B$2:$S$451,11,FALSE)</f>
        <v>drosophila littoralis</v>
      </c>
      <c r="O931" t="str">
        <f>VLOOKUP($D931,metadata!$B$2:$S$451,12,FALSE)</f>
        <v>diptera</v>
      </c>
      <c r="P931" t="str">
        <f>VLOOKUP($D931,metadata!$B$2:$S$451,13,FALSE)</f>
        <v>Oulu7</v>
      </c>
      <c r="Q931">
        <f>VLOOKUP($D931,metadata!$B$2:$S$451,14,FALSE)</f>
        <v>65</v>
      </c>
      <c r="R931">
        <f>VLOOKUP($D931,metadata!$B$2:$S$451,15,FALSE)</f>
        <v>25.416666666666668</v>
      </c>
      <c r="S931">
        <f>VLOOKUP($D931,metadata!$B$2:$S$451,16,FALSE)</f>
        <v>1E-3</v>
      </c>
      <c r="T931" t="str">
        <f>VLOOKUP($D931,metadata!$B$2:$S$451,17,FALSE)</f>
        <v/>
      </c>
      <c r="U931" t="str">
        <f>VLOOKUP($D931,metadata!$B$2:$S$451,18,FALSE)</f>
        <v/>
      </c>
      <c r="V931">
        <f>VLOOKUP($D931,metadata!$B$2:$Z$451,19,FALSE)</f>
        <v>30</v>
      </c>
      <c r="W931" t="str">
        <f>VLOOKUP($D931,metadata!$B$2:$Z$451,20,FALSE)</f>
        <v>global average</v>
      </c>
      <c r="X931" t="str">
        <f>VLOOKUP($D931,metadata!$B$2:$Z$451,21,FALSE)</f>
        <v/>
      </c>
      <c r="Y931">
        <f>VLOOKUP($D931,metadata!$B$2:$Z$451,22,FALSE)</f>
        <v>24</v>
      </c>
      <c r="Z931" t="str">
        <f>VLOOKUP($D931,metadata!$B$2:$Z$451,23,FALSE)</f>
        <v/>
      </c>
      <c r="AA931" t="str">
        <f>VLOOKUP($D931,metadata!$B$2:$Z$451,24,FALSE)</f>
        <v>adult</v>
      </c>
      <c r="AB931" t="str">
        <f>VLOOKUP($D931,metadata!$B$2:$Z$451,25,FALSE)</f>
        <v/>
      </c>
      <c r="AC931">
        <v>14.6432432432432</v>
      </c>
      <c r="AD931">
        <v>99.601465872652298</v>
      </c>
      <c r="AF931" t="str">
        <f t="shared" si="29"/>
        <v>NA</v>
      </c>
    </row>
    <row r="932" spans="3:32" x14ac:dyDescent="0.3">
      <c r="C932">
        <v>931</v>
      </c>
      <c r="D932" s="4" t="str">
        <f t="shared" si="30"/>
        <v>24-Oulu7</v>
      </c>
      <c r="E932" t="str">
        <f>VLOOKUP($D932,metadata!$B$2:$S$451,2,FALSE)</f>
        <v>LANKINEN, P</v>
      </c>
      <c r="F932" t="str">
        <f>VLOOKUP($D932,metadata!$B$2:$S$451,3,FALSE)</f>
        <v>GEOGRAPHICAL VARIATION IN CIRCADIAN ECLOSION RHYTHM AND PHOTOPERIODIC ADULT DIAPAUSE IN DROSOPHILA-LITTORALIS</v>
      </c>
      <c r="G932" t="str">
        <f>VLOOKUP($D932,metadata!$B$2:$S$451,4,FALSE)</f>
        <v>10.1007/BF00612503</v>
      </c>
      <c r="H932" t="str">
        <f>VLOOKUP($D932,metadata!$B$2:$S$451,5,FALSE)</f>
        <v>y</v>
      </c>
      <c r="I932" t="str">
        <f>VLOOKUP($D932,metadata!$B$2:$S$451,6,FALSE)</f>
        <v>a</v>
      </c>
      <c r="J932" t="str">
        <f>VLOOKUP($D932,metadata!$B$2:$S$451,7,FALSE)</f>
        <v>i</v>
      </c>
      <c r="K932" t="str">
        <f>VLOOKUP($D932,metadata!$B$2:$S$451,8,FALSE)</f>
        <v/>
      </c>
      <c r="L932">
        <f>VLOOKUP($D932,metadata!$B$2:$S$451,9,FALSE)</f>
        <v>8</v>
      </c>
      <c r="M932" t="str">
        <f>VLOOKUP($D932,metadata!$B$2:$S$451,10,FALSE)</f>
        <v/>
      </c>
      <c r="N932" t="str">
        <f>VLOOKUP($D932,metadata!$B$2:$S$451,11,FALSE)</f>
        <v>drosophila littoralis</v>
      </c>
      <c r="O932" t="str">
        <f>VLOOKUP($D932,metadata!$B$2:$S$451,12,FALSE)</f>
        <v>diptera</v>
      </c>
      <c r="P932" t="str">
        <f>VLOOKUP($D932,metadata!$B$2:$S$451,13,FALSE)</f>
        <v>Oulu7</v>
      </c>
      <c r="Q932">
        <f>VLOOKUP($D932,metadata!$B$2:$S$451,14,FALSE)</f>
        <v>65</v>
      </c>
      <c r="R932">
        <f>VLOOKUP($D932,metadata!$B$2:$S$451,15,FALSE)</f>
        <v>25.416666666666668</v>
      </c>
      <c r="S932">
        <f>VLOOKUP($D932,metadata!$B$2:$S$451,16,FALSE)</f>
        <v>1E-3</v>
      </c>
      <c r="T932" t="str">
        <f>VLOOKUP($D932,metadata!$B$2:$S$451,17,FALSE)</f>
        <v/>
      </c>
      <c r="U932" t="str">
        <f>VLOOKUP($D932,metadata!$B$2:$S$451,18,FALSE)</f>
        <v/>
      </c>
      <c r="V932">
        <f>VLOOKUP($D932,metadata!$B$2:$Z$451,19,FALSE)</f>
        <v>30</v>
      </c>
      <c r="W932" t="str">
        <f>VLOOKUP($D932,metadata!$B$2:$Z$451,20,FALSE)</f>
        <v>global average</v>
      </c>
      <c r="X932" t="str">
        <f>VLOOKUP($D932,metadata!$B$2:$Z$451,21,FALSE)</f>
        <v/>
      </c>
      <c r="Y932">
        <f>VLOOKUP($D932,metadata!$B$2:$Z$451,22,FALSE)</f>
        <v>24</v>
      </c>
      <c r="Z932" t="str">
        <f>VLOOKUP($D932,metadata!$B$2:$Z$451,23,FALSE)</f>
        <v/>
      </c>
      <c r="AA932" t="str">
        <f>VLOOKUP($D932,metadata!$B$2:$Z$451,24,FALSE)</f>
        <v>adult</v>
      </c>
      <c r="AB932" t="str">
        <f>VLOOKUP($D932,metadata!$B$2:$Z$451,25,FALSE)</f>
        <v/>
      </c>
      <c r="AC932">
        <v>16.005405405405401</v>
      </c>
      <c r="AD932">
        <v>100.352725606962</v>
      </c>
      <c r="AF932" t="str">
        <f t="shared" si="29"/>
        <v>NA</v>
      </c>
    </row>
    <row r="933" spans="3:32" x14ac:dyDescent="0.3">
      <c r="C933">
        <v>932</v>
      </c>
      <c r="D933" s="4" t="str">
        <f t="shared" si="30"/>
        <v>24-Oulu7</v>
      </c>
      <c r="E933" t="str">
        <f>VLOOKUP($D933,metadata!$B$2:$S$451,2,FALSE)</f>
        <v>LANKINEN, P</v>
      </c>
      <c r="F933" t="str">
        <f>VLOOKUP($D933,metadata!$B$2:$S$451,3,FALSE)</f>
        <v>GEOGRAPHICAL VARIATION IN CIRCADIAN ECLOSION RHYTHM AND PHOTOPERIODIC ADULT DIAPAUSE IN DROSOPHILA-LITTORALIS</v>
      </c>
      <c r="G933" t="str">
        <f>VLOOKUP($D933,metadata!$B$2:$S$451,4,FALSE)</f>
        <v>10.1007/BF00612503</v>
      </c>
      <c r="H933" t="str">
        <f>VLOOKUP($D933,metadata!$B$2:$S$451,5,FALSE)</f>
        <v>y</v>
      </c>
      <c r="I933" t="str">
        <f>VLOOKUP($D933,metadata!$B$2:$S$451,6,FALSE)</f>
        <v>a</v>
      </c>
      <c r="J933" t="str">
        <f>VLOOKUP($D933,metadata!$B$2:$S$451,7,FALSE)</f>
        <v>i</v>
      </c>
      <c r="K933" t="str">
        <f>VLOOKUP($D933,metadata!$B$2:$S$451,8,FALSE)</f>
        <v/>
      </c>
      <c r="L933">
        <f>VLOOKUP($D933,metadata!$B$2:$S$451,9,FALSE)</f>
        <v>8</v>
      </c>
      <c r="M933" t="str">
        <f>VLOOKUP($D933,metadata!$B$2:$S$451,10,FALSE)</f>
        <v/>
      </c>
      <c r="N933" t="str">
        <f>VLOOKUP($D933,metadata!$B$2:$S$451,11,FALSE)</f>
        <v>drosophila littoralis</v>
      </c>
      <c r="O933" t="str">
        <f>VLOOKUP($D933,metadata!$B$2:$S$451,12,FALSE)</f>
        <v>diptera</v>
      </c>
      <c r="P933" t="str">
        <f>VLOOKUP($D933,metadata!$B$2:$S$451,13,FALSE)</f>
        <v>Oulu7</v>
      </c>
      <c r="Q933">
        <f>VLOOKUP($D933,metadata!$B$2:$S$451,14,FALSE)</f>
        <v>65</v>
      </c>
      <c r="R933">
        <f>VLOOKUP($D933,metadata!$B$2:$S$451,15,FALSE)</f>
        <v>25.416666666666668</v>
      </c>
      <c r="S933">
        <f>VLOOKUP($D933,metadata!$B$2:$S$451,16,FALSE)</f>
        <v>1E-3</v>
      </c>
      <c r="T933" t="str">
        <f>VLOOKUP($D933,metadata!$B$2:$S$451,17,FALSE)</f>
        <v/>
      </c>
      <c r="U933" t="str">
        <f>VLOOKUP($D933,metadata!$B$2:$S$451,18,FALSE)</f>
        <v/>
      </c>
      <c r="V933">
        <f>VLOOKUP($D933,metadata!$B$2:$Z$451,19,FALSE)</f>
        <v>30</v>
      </c>
      <c r="W933" t="str">
        <f>VLOOKUP($D933,metadata!$B$2:$Z$451,20,FALSE)</f>
        <v>global average</v>
      </c>
      <c r="X933" t="str">
        <f>VLOOKUP($D933,metadata!$B$2:$Z$451,21,FALSE)</f>
        <v/>
      </c>
      <c r="Y933">
        <f>VLOOKUP($D933,metadata!$B$2:$Z$451,22,FALSE)</f>
        <v>24</v>
      </c>
      <c r="Z933" t="str">
        <f>VLOOKUP($D933,metadata!$B$2:$Z$451,23,FALSE)</f>
        <v/>
      </c>
      <c r="AA933" t="str">
        <f>VLOOKUP($D933,metadata!$B$2:$Z$451,24,FALSE)</f>
        <v>adult</v>
      </c>
      <c r="AB933" t="str">
        <f>VLOOKUP($D933,metadata!$B$2:$Z$451,25,FALSE)</f>
        <v/>
      </c>
      <c r="AC933">
        <v>17.4324324324324</v>
      </c>
      <c r="AD933">
        <v>96.014658726523095</v>
      </c>
      <c r="AF933" t="str">
        <f t="shared" si="29"/>
        <v>NA</v>
      </c>
    </row>
    <row r="934" spans="3:32" x14ac:dyDescent="0.3">
      <c r="C934">
        <v>933</v>
      </c>
      <c r="D934" s="4" t="str">
        <f t="shared" si="30"/>
        <v>24-Oulu7</v>
      </c>
      <c r="E934" t="str">
        <f>VLOOKUP($D934,metadata!$B$2:$S$451,2,FALSE)</f>
        <v>LANKINEN, P</v>
      </c>
      <c r="F934" t="str">
        <f>VLOOKUP($D934,metadata!$B$2:$S$451,3,FALSE)</f>
        <v>GEOGRAPHICAL VARIATION IN CIRCADIAN ECLOSION RHYTHM AND PHOTOPERIODIC ADULT DIAPAUSE IN DROSOPHILA-LITTORALIS</v>
      </c>
      <c r="G934" t="str">
        <f>VLOOKUP($D934,metadata!$B$2:$S$451,4,FALSE)</f>
        <v>10.1007/BF00612503</v>
      </c>
      <c r="H934" t="str">
        <f>VLOOKUP($D934,metadata!$B$2:$S$451,5,FALSE)</f>
        <v>y</v>
      </c>
      <c r="I934" t="str">
        <f>VLOOKUP($D934,metadata!$B$2:$S$451,6,FALSE)</f>
        <v>a</v>
      </c>
      <c r="J934" t="str">
        <f>VLOOKUP($D934,metadata!$B$2:$S$451,7,FALSE)</f>
        <v>i</v>
      </c>
      <c r="K934" t="str">
        <f>VLOOKUP($D934,metadata!$B$2:$S$451,8,FALSE)</f>
        <v/>
      </c>
      <c r="L934">
        <f>VLOOKUP($D934,metadata!$B$2:$S$451,9,FALSE)</f>
        <v>8</v>
      </c>
      <c r="M934" t="str">
        <f>VLOOKUP($D934,metadata!$B$2:$S$451,10,FALSE)</f>
        <v/>
      </c>
      <c r="N934" t="str">
        <f>VLOOKUP($D934,metadata!$B$2:$S$451,11,FALSE)</f>
        <v>drosophila littoralis</v>
      </c>
      <c r="O934" t="str">
        <f>VLOOKUP($D934,metadata!$B$2:$S$451,12,FALSE)</f>
        <v>diptera</v>
      </c>
      <c r="P934" t="str">
        <f>VLOOKUP($D934,metadata!$B$2:$S$451,13,FALSE)</f>
        <v>Oulu7</v>
      </c>
      <c r="Q934">
        <f>VLOOKUP($D934,metadata!$B$2:$S$451,14,FALSE)</f>
        <v>65</v>
      </c>
      <c r="R934">
        <f>VLOOKUP($D934,metadata!$B$2:$S$451,15,FALSE)</f>
        <v>25.416666666666668</v>
      </c>
      <c r="S934">
        <f>VLOOKUP($D934,metadata!$B$2:$S$451,16,FALSE)</f>
        <v>1E-3</v>
      </c>
      <c r="T934" t="str">
        <f>VLOOKUP($D934,metadata!$B$2:$S$451,17,FALSE)</f>
        <v/>
      </c>
      <c r="U934" t="str">
        <f>VLOOKUP($D934,metadata!$B$2:$S$451,18,FALSE)</f>
        <v/>
      </c>
      <c r="V934">
        <f>VLOOKUP($D934,metadata!$B$2:$Z$451,19,FALSE)</f>
        <v>30</v>
      </c>
      <c r="W934" t="str">
        <f>VLOOKUP($D934,metadata!$B$2:$Z$451,20,FALSE)</f>
        <v>global average</v>
      </c>
      <c r="X934" t="str">
        <f>VLOOKUP($D934,metadata!$B$2:$Z$451,21,FALSE)</f>
        <v/>
      </c>
      <c r="Y934">
        <f>VLOOKUP($D934,metadata!$B$2:$Z$451,22,FALSE)</f>
        <v>24</v>
      </c>
      <c r="Z934" t="str">
        <f>VLOOKUP($D934,metadata!$B$2:$Z$451,23,FALSE)</f>
        <v/>
      </c>
      <c r="AA934" t="str">
        <f>VLOOKUP($D934,metadata!$B$2:$Z$451,24,FALSE)</f>
        <v>adult</v>
      </c>
      <c r="AB934" t="str">
        <f>VLOOKUP($D934,metadata!$B$2:$Z$451,25,FALSE)</f>
        <v/>
      </c>
      <c r="AC934">
        <v>18.924324324324299</v>
      </c>
      <c r="AD934">
        <v>55.231333027943101</v>
      </c>
      <c r="AF934" t="str">
        <f t="shared" si="29"/>
        <v>NA</v>
      </c>
    </row>
    <row r="935" spans="3:32" x14ac:dyDescent="0.3">
      <c r="C935">
        <v>934</v>
      </c>
      <c r="D935" s="4" t="str">
        <f t="shared" si="30"/>
        <v>24-Oulu7</v>
      </c>
      <c r="E935" t="str">
        <f>VLOOKUP($D935,metadata!$B$2:$S$451,2,FALSE)</f>
        <v>LANKINEN, P</v>
      </c>
      <c r="F935" t="str">
        <f>VLOOKUP($D935,metadata!$B$2:$S$451,3,FALSE)</f>
        <v>GEOGRAPHICAL VARIATION IN CIRCADIAN ECLOSION RHYTHM AND PHOTOPERIODIC ADULT DIAPAUSE IN DROSOPHILA-LITTORALIS</v>
      </c>
      <c r="G935" t="str">
        <f>VLOOKUP($D935,metadata!$B$2:$S$451,4,FALSE)</f>
        <v>10.1007/BF00612503</v>
      </c>
      <c r="H935" t="str">
        <f>VLOOKUP($D935,metadata!$B$2:$S$451,5,FALSE)</f>
        <v>y</v>
      </c>
      <c r="I935" t="str">
        <f>VLOOKUP($D935,metadata!$B$2:$S$451,6,FALSE)</f>
        <v>a</v>
      </c>
      <c r="J935" t="str">
        <f>VLOOKUP($D935,metadata!$B$2:$S$451,7,FALSE)</f>
        <v>i</v>
      </c>
      <c r="K935" t="str">
        <f>VLOOKUP($D935,metadata!$B$2:$S$451,8,FALSE)</f>
        <v/>
      </c>
      <c r="L935">
        <f>VLOOKUP($D935,metadata!$B$2:$S$451,9,FALSE)</f>
        <v>8</v>
      </c>
      <c r="M935" t="str">
        <f>VLOOKUP($D935,metadata!$B$2:$S$451,10,FALSE)</f>
        <v/>
      </c>
      <c r="N935" t="str">
        <f>VLOOKUP($D935,metadata!$B$2:$S$451,11,FALSE)</f>
        <v>drosophila littoralis</v>
      </c>
      <c r="O935" t="str">
        <f>VLOOKUP($D935,metadata!$B$2:$S$451,12,FALSE)</f>
        <v>diptera</v>
      </c>
      <c r="P935" t="str">
        <f>VLOOKUP($D935,metadata!$B$2:$S$451,13,FALSE)</f>
        <v>Oulu7</v>
      </c>
      <c r="Q935">
        <f>VLOOKUP($D935,metadata!$B$2:$S$451,14,FALSE)</f>
        <v>65</v>
      </c>
      <c r="R935">
        <f>VLOOKUP($D935,metadata!$B$2:$S$451,15,FALSE)</f>
        <v>25.416666666666668</v>
      </c>
      <c r="S935">
        <f>VLOOKUP($D935,metadata!$B$2:$S$451,16,FALSE)</f>
        <v>1E-3</v>
      </c>
      <c r="T935" t="str">
        <f>VLOOKUP($D935,metadata!$B$2:$S$451,17,FALSE)</f>
        <v/>
      </c>
      <c r="U935" t="str">
        <f>VLOOKUP($D935,metadata!$B$2:$S$451,18,FALSE)</f>
        <v/>
      </c>
      <c r="V935">
        <f>VLOOKUP($D935,metadata!$B$2:$Z$451,19,FALSE)</f>
        <v>30</v>
      </c>
      <c r="W935" t="str">
        <f>VLOOKUP($D935,metadata!$B$2:$Z$451,20,FALSE)</f>
        <v>global average</v>
      </c>
      <c r="X935" t="str">
        <f>VLOOKUP($D935,metadata!$B$2:$Z$451,21,FALSE)</f>
        <v/>
      </c>
      <c r="Y935">
        <f>VLOOKUP($D935,metadata!$B$2:$Z$451,22,FALSE)</f>
        <v>24</v>
      </c>
      <c r="Z935" t="str">
        <f>VLOOKUP($D935,metadata!$B$2:$Z$451,23,FALSE)</f>
        <v/>
      </c>
      <c r="AA935" t="str">
        <f>VLOOKUP($D935,metadata!$B$2:$Z$451,24,FALSE)</f>
        <v>adult</v>
      </c>
      <c r="AB935" t="str">
        <f>VLOOKUP($D935,metadata!$B$2:$Z$451,25,FALSE)</f>
        <v/>
      </c>
      <c r="AC935">
        <v>20.416216216216199</v>
      </c>
      <c r="AD935">
        <v>19.532753092075101</v>
      </c>
      <c r="AF935" t="str">
        <f t="shared" si="29"/>
        <v>NA</v>
      </c>
    </row>
    <row r="936" spans="3:32" x14ac:dyDescent="0.3">
      <c r="C936">
        <v>935</v>
      </c>
      <c r="D936" s="4" t="str">
        <f t="shared" si="30"/>
        <v>24-Oulu8</v>
      </c>
      <c r="E936" t="str">
        <f>VLOOKUP($D936,metadata!$B$2:$S$451,2,FALSE)</f>
        <v>LANKINEN, P</v>
      </c>
      <c r="F936" t="str">
        <f>VLOOKUP($D936,metadata!$B$2:$S$451,3,FALSE)</f>
        <v>GEOGRAPHICAL VARIATION IN CIRCADIAN ECLOSION RHYTHM AND PHOTOPERIODIC ADULT DIAPAUSE IN DROSOPHILA-LITTORALIS</v>
      </c>
      <c r="G936" t="str">
        <f>VLOOKUP($D936,metadata!$B$2:$S$451,4,FALSE)</f>
        <v>10.1007/BF00612503</v>
      </c>
      <c r="H936" t="str">
        <f>VLOOKUP($D936,metadata!$B$2:$S$451,5,FALSE)</f>
        <v>y</v>
      </c>
      <c r="I936" t="str">
        <f>VLOOKUP($D936,metadata!$B$2:$S$451,6,FALSE)</f>
        <v>a</v>
      </c>
      <c r="J936" t="str">
        <f>VLOOKUP($D936,metadata!$B$2:$S$451,7,FALSE)</f>
        <v>i</v>
      </c>
      <c r="K936" t="str">
        <f>VLOOKUP($D936,metadata!$B$2:$S$451,8,FALSE)</f>
        <v/>
      </c>
      <c r="L936">
        <f>VLOOKUP($D936,metadata!$B$2:$S$451,9,FALSE)</f>
        <v>5</v>
      </c>
      <c r="M936" t="str">
        <f>VLOOKUP($D936,metadata!$B$2:$S$451,10,FALSE)</f>
        <v/>
      </c>
      <c r="N936" t="str">
        <f>VLOOKUP($D936,metadata!$B$2:$S$451,11,FALSE)</f>
        <v>drosophila littoralis</v>
      </c>
      <c r="O936" t="str">
        <f>VLOOKUP($D936,metadata!$B$2:$S$451,12,FALSE)</f>
        <v>diptera</v>
      </c>
      <c r="P936" t="str">
        <f>VLOOKUP($D936,metadata!$B$2:$S$451,13,FALSE)</f>
        <v>Oulu8</v>
      </c>
      <c r="Q936">
        <f>VLOOKUP($D936,metadata!$B$2:$S$451,14,FALSE)</f>
        <v>65</v>
      </c>
      <c r="R936">
        <f>VLOOKUP($D936,metadata!$B$2:$S$451,15,FALSE)</f>
        <v>25.416666666666668</v>
      </c>
      <c r="S936">
        <f>VLOOKUP($D936,metadata!$B$2:$S$451,16,FALSE)</f>
        <v>1E-3</v>
      </c>
      <c r="T936" t="str">
        <f>VLOOKUP($D936,metadata!$B$2:$S$451,17,FALSE)</f>
        <v/>
      </c>
      <c r="U936" t="str">
        <f>VLOOKUP($D936,metadata!$B$2:$S$451,18,FALSE)</f>
        <v/>
      </c>
      <c r="V936">
        <f>VLOOKUP($D936,metadata!$B$2:$Z$451,19,FALSE)</f>
        <v>30</v>
      </c>
      <c r="W936" t="str">
        <f>VLOOKUP($D936,metadata!$B$2:$Z$451,20,FALSE)</f>
        <v>global average</v>
      </c>
      <c r="X936" t="str">
        <f>VLOOKUP($D936,metadata!$B$2:$Z$451,21,FALSE)</f>
        <v/>
      </c>
      <c r="Y936">
        <f>VLOOKUP($D936,metadata!$B$2:$Z$451,22,FALSE)</f>
        <v>24</v>
      </c>
      <c r="Z936" t="str">
        <f>VLOOKUP($D936,metadata!$B$2:$Z$451,23,FALSE)</f>
        <v/>
      </c>
      <c r="AA936" t="str">
        <f>VLOOKUP($D936,metadata!$B$2:$Z$451,24,FALSE)</f>
        <v>adult</v>
      </c>
      <c r="AB936" t="str">
        <f>VLOOKUP($D936,metadata!$B$2:$Z$451,25,FALSE)</f>
        <v/>
      </c>
      <c r="AC936">
        <v>14.4171428571428</v>
      </c>
      <c r="AD936">
        <v>101.32356532356501</v>
      </c>
      <c r="AF936" t="str">
        <f t="shared" si="29"/>
        <v>NA</v>
      </c>
    </row>
    <row r="937" spans="3:32" x14ac:dyDescent="0.3">
      <c r="C937">
        <v>936</v>
      </c>
      <c r="D937" s="4" t="str">
        <f t="shared" si="30"/>
        <v>24-Oulu8</v>
      </c>
      <c r="E937" t="str">
        <f>VLOOKUP($D937,metadata!$B$2:$S$451,2,FALSE)</f>
        <v>LANKINEN, P</v>
      </c>
      <c r="F937" t="str">
        <f>VLOOKUP($D937,metadata!$B$2:$S$451,3,FALSE)</f>
        <v>GEOGRAPHICAL VARIATION IN CIRCADIAN ECLOSION RHYTHM AND PHOTOPERIODIC ADULT DIAPAUSE IN DROSOPHILA-LITTORALIS</v>
      </c>
      <c r="G937" t="str">
        <f>VLOOKUP($D937,metadata!$B$2:$S$451,4,FALSE)</f>
        <v>10.1007/BF00612503</v>
      </c>
      <c r="H937" t="str">
        <f>VLOOKUP($D937,metadata!$B$2:$S$451,5,FALSE)</f>
        <v>y</v>
      </c>
      <c r="I937" t="str">
        <f>VLOOKUP($D937,metadata!$B$2:$S$451,6,FALSE)</f>
        <v>a</v>
      </c>
      <c r="J937" t="str">
        <f>VLOOKUP($D937,metadata!$B$2:$S$451,7,FALSE)</f>
        <v>i</v>
      </c>
      <c r="K937" t="str">
        <f>VLOOKUP($D937,metadata!$B$2:$S$451,8,FALSE)</f>
        <v/>
      </c>
      <c r="L937">
        <f>VLOOKUP($D937,metadata!$B$2:$S$451,9,FALSE)</f>
        <v>5</v>
      </c>
      <c r="M937" t="str">
        <f>VLOOKUP($D937,metadata!$B$2:$S$451,10,FALSE)</f>
        <v/>
      </c>
      <c r="N937" t="str">
        <f>VLOOKUP($D937,metadata!$B$2:$S$451,11,FALSE)</f>
        <v>drosophila littoralis</v>
      </c>
      <c r="O937" t="str">
        <f>VLOOKUP($D937,metadata!$B$2:$S$451,12,FALSE)</f>
        <v>diptera</v>
      </c>
      <c r="P937" t="str">
        <f>VLOOKUP($D937,metadata!$B$2:$S$451,13,FALSE)</f>
        <v>Oulu8</v>
      </c>
      <c r="Q937">
        <f>VLOOKUP($D937,metadata!$B$2:$S$451,14,FALSE)</f>
        <v>65</v>
      </c>
      <c r="R937">
        <f>VLOOKUP($D937,metadata!$B$2:$S$451,15,FALSE)</f>
        <v>25.416666666666668</v>
      </c>
      <c r="S937">
        <f>VLOOKUP($D937,metadata!$B$2:$S$451,16,FALSE)</f>
        <v>1E-3</v>
      </c>
      <c r="T937" t="str">
        <f>VLOOKUP($D937,metadata!$B$2:$S$451,17,FALSE)</f>
        <v/>
      </c>
      <c r="U937" t="str">
        <f>VLOOKUP($D937,metadata!$B$2:$S$451,18,FALSE)</f>
        <v/>
      </c>
      <c r="V937">
        <f>VLOOKUP($D937,metadata!$B$2:$Z$451,19,FALSE)</f>
        <v>30</v>
      </c>
      <c r="W937" t="str">
        <f>VLOOKUP($D937,metadata!$B$2:$Z$451,20,FALSE)</f>
        <v>global average</v>
      </c>
      <c r="X937" t="str">
        <f>VLOOKUP($D937,metadata!$B$2:$Z$451,21,FALSE)</f>
        <v/>
      </c>
      <c r="Y937">
        <f>VLOOKUP($D937,metadata!$B$2:$Z$451,22,FALSE)</f>
        <v>24</v>
      </c>
      <c r="Z937" t="str">
        <f>VLOOKUP($D937,metadata!$B$2:$Z$451,23,FALSE)</f>
        <v/>
      </c>
      <c r="AA937" t="str">
        <f>VLOOKUP($D937,metadata!$B$2:$Z$451,24,FALSE)</f>
        <v>adult</v>
      </c>
      <c r="AB937" t="str">
        <f>VLOOKUP($D937,metadata!$B$2:$Z$451,25,FALSE)</f>
        <v/>
      </c>
      <c r="AC937">
        <v>15.9257142857142</v>
      </c>
      <c r="AD937">
        <v>101.216117216117</v>
      </c>
      <c r="AF937" t="str">
        <f t="shared" si="29"/>
        <v>NA</v>
      </c>
    </row>
    <row r="938" spans="3:32" x14ac:dyDescent="0.3">
      <c r="C938">
        <v>937</v>
      </c>
      <c r="D938" s="4" t="str">
        <f t="shared" si="30"/>
        <v>24-Oulu8</v>
      </c>
      <c r="E938" t="str">
        <f>VLOOKUP($D938,metadata!$B$2:$S$451,2,FALSE)</f>
        <v>LANKINEN, P</v>
      </c>
      <c r="F938" t="str">
        <f>VLOOKUP($D938,metadata!$B$2:$S$451,3,FALSE)</f>
        <v>GEOGRAPHICAL VARIATION IN CIRCADIAN ECLOSION RHYTHM AND PHOTOPERIODIC ADULT DIAPAUSE IN DROSOPHILA-LITTORALIS</v>
      </c>
      <c r="G938" t="str">
        <f>VLOOKUP($D938,metadata!$B$2:$S$451,4,FALSE)</f>
        <v>10.1007/BF00612503</v>
      </c>
      <c r="H938" t="str">
        <f>VLOOKUP($D938,metadata!$B$2:$S$451,5,FALSE)</f>
        <v>y</v>
      </c>
      <c r="I938" t="str">
        <f>VLOOKUP($D938,metadata!$B$2:$S$451,6,FALSE)</f>
        <v>a</v>
      </c>
      <c r="J938" t="str">
        <f>VLOOKUP($D938,metadata!$B$2:$S$451,7,FALSE)</f>
        <v>i</v>
      </c>
      <c r="K938" t="str">
        <f>VLOOKUP($D938,metadata!$B$2:$S$451,8,FALSE)</f>
        <v/>
      </c>
      <c r="L938">
        <f>VLOOKUP($D938,metadata!$B$2:$S$451,9,FALSE)</f>
        <v>5</v>
      </c>
      <c r="M938" t="str">
        <f>VLOOKUP($D938,metadata!$B$2:$S$451,10,FALSE)</f>
        <v/>
      </c>
      <c r="N938" t="str">
        <f>VLOOKUP($D938,metadata!$B$2:$S$451,11,FALSE)</f>
        <v>drosophila littoralis</v>
      </c>
      <c r="O938" t="str">
        <f>VLOOKUP($D938,metadata!$B$2:$S$451,12,FALSE)</f>
        <v>diptera</v>
      </c>
      <c r="P938" t="str">
        <f>VLOOKUP($D938,metadata!$B$2:$S$451,13,FALSE)</f>
        <v>Oulu8</v>
      </c>
      <c r="Q938">
        <f>VLOOKUP($D938,metadata!$B$2:$S$451,14,FALSE)</f>
        <v>65</v>
      </c>
      <c r="R938">
        <f>VLOOKUP($D938,metadata!$B$2:$S$451,15,FALSE)</f>
        <v>25.416666666666668</v>
      </c>
      <c r="S938">
        <f>VLOOKUP($D938,metadata!$B$2:$S$451,16,FALSE)</f>
        <v>1E-3</v>
      </c>
      <c r="T938" t="str">
        <f>VLOOKUP($D938,metadata!$B$2:$S$451,17,FALSE)</f>
        <v/>
      </c>
      <c r="U938" t="str">
        <f>VLOOKUP($D938,metadata!$B$2:$S$451,18,FALSE)</f>
        <v/>
      </c>
      <c r="V938">
        <f>VLOOKUP($D938,metadata!$B$2:$Z$451,19,FALSE)</f>
        <v>30</v>
      </c>
      <c r="W938" t="str">
        <f>VLOOKUP($D938,metadata!$B$2:$Z$451,20,FALSE)</f>
        <v>global average</v>
      </c>
      <c r="X938" t="str">
        <f>VLOOKUP($D938,metadata!$B$2:$Z$451,21,FALSE)</f>
        <v/>
      </c>
      <c r="Y938">
        <f>VLOOKUP($D938,metadata!$B$2:$Z$451,22,FALSE)</f>
        <v>24</v>
      </c>
      <c r="Z938" t="str">
        <f>VLOOKUP($D938,metadata!$B$2:$Z$451,23,FALSE)</f>
        <v/>
      </c>
      <c r="AA938" t="str">
        <f>VLOOKUP($D938,metadata!$B$2:$Z$451,24,FALSE)</f>
        <v>adult</v>
      </c>
      <c r="AB938" t="str">
        <f>VLOOKUP($D938,metadata!$B$2:$Z$451,25,FALSE)</f>
        <v/>
      </c>
      <c r="AC938">
        <v>17.4342857142857</v>
      </c>
      <c r="AD938">
        <v>101.963369963369</v>
      </c>
      <c r="AF938" t="str">
        <f t="shared" si="29"/>
        <v>NA</v>
      </c>
    </row>
    <row r="939" spans="3:32" x14ac:dyDescent="0.3">
      <c r="C939">
        <v>938</v>
      </c>
      <c r="D939" s="4" t="str">
        <f t="shared" si="30"/>
        <v>24-Oulu8</v>
      </c>
      <c r="E939" t="str">
        <f>VLOOKUP($D939,metadata!$B$2:$S$451,2,FALSE)</f>
        <v>LANKINEN, P</v>
      </c>
      <c r="F939" t="str">
        <f>VLOOKUP($D939,metadata!$B$2:$S$451,3,FALSE)</f>
        <v>GEOGRAPHICAL VARIATION IN CIRCADIAN ECLOSION RHYTHM AND PHOTOPERIODIC ADULT DIAPAUSE IN DROSOPHILA-LITTORALIS</v>
      </c>
      <c r="G939" t="str">
        <f>VLOOKUP($D939,metadata!$B$2:$S$451,4,FALSE)</f>
        <v>10.1007/BF00612503</v>
      </c>
      <c r="H939" t="str">
        <f>VLOOKUP($D939,metadata!$B$2:$S$451,5,FALSE)</f>
        <v>y</v>
      </c>
      <c r="I939" t="str">
        <f>VLOOKUP($D939,metadata!$B$2:$S$451,6,FALSE)</f>
        <v>a</v>
      </c>
      <c r="J939" t="str">
        <f>VLOOKUP($D939,metadata!$B$2:$S$451,7,FALSE)</f>
        <v>i</v>
      </c>
      <c r="K939" t="str">
        <f>VLOOKUP($D939,metadata!$B$2:$S$451,8,FALSE)</f>
        <v/>
      </c>
      <c r="L939">
        <f>VLOOKUP($D939,metadata!$B$2:$S$451,9,FALSE)</f>
        <v>5</v>
      </c>
      <c r="M939" t="str">
        <f>VLOOKUP($D939,metadata!$B$2:$S$451,10,FALSE)</f>
        <v/>
      </c>
      <c r="N939" t="str">
        <f>VLOOKUP($D939,metadata!$B$2:$S$451,11,FALSE)</f>
        <v>drosophila littoralis</v>
      </c>
      <c r="O939" t="str">
        <f>VLOOKUP($D939,metadata!$B$2:$S$451,12,FALSE)</f>
        <v>diptera</v>
      </c>
      <c r="P939" t="str">
        <f>VLOOKUP($D939,metadata!$B$2:$S$451,13,FALSE)</f>
        <v>Oulu8</v>
      </c>
      <c r="Q939">
        <f>VLOOKUP($D939,metadata!$B$2:$S$451,14,FALSE)</f>
        <v>65</v>
      </c>
      <c r="R939">
        <f>VLOOKUP($D939,metadata!$B$2:$S$451,15,FALSE)</f>
        <v>25.416666666666668</v>
      </c>
      <c r="S939">
        <f>VLOOKUP($D939,metadata!$B$2:$S$451,16,FALSE)</f>
        <v>1E-3</v>
      </c>
      <c r="T939" t="str">
        <f>VLOOKUP($D939,metadata!$B$2:$S$451,17,FALSE)</f>
        <v/>
      </c>
      <c r="U939" t="str">
        <f>VLOOKUP($D939,metadata!$B$2:$S$451,18,FALSE)</f>
        <v/>
      </c>
      <c r="V939">
        <f>VLOOKUP($D939,metadata!$B$2:$Z$451,19,FALSE)</f>
        <v>30</v>
      </c>
      <c r="W939" t="str">
        <f>VLOOKUP($D939,metadata!$B$2:$Z$451,20,FALSE)</f>
        <v>global average</v>
      </c>
      <c r="X939" t="str">
        <f>VLOOKUP($D939,metadata!$B$2:$Z$451,21,FALSE)</f>
        <v/>
      </c>
      <c r="Y939">
        <f>VLOOKUP($D939,metadata!$B$2:$Z$451,22,FALSE)</f>
        <v>24</v>
      </c>
      <c r="Z939" t="str">
        <f>VLOOKUP($D939,metadata!$B$2:$Z$451,23,FALSE)</f>
        <v/>
      </c>
      <c r="AA939" t="str">
        <f>VLOOKUP($D939,metadata!$B$2:$Z$451,24,FALSE)</f>
        <v>adult</v>
      </c>
      <c r="AB939" t="str">
        <f>VLOOKUP($D939,metadata!$B$2:$Z$451,25,FALSE)</f>
        <v/>
      </c>
      <c r="AC939">
        <v>18.9428571428571</v>
      </c>
      <c r="AD939">
        <v>80.488400488400401</v>
      </c>
      <c r="AF939" t="str">
        <f t="shared" si="29"/>
        <v>NA</v>
      </c>
    </row>
    <row r="940" spans="3:32" x14ac:dyDescent="0.3">
      <c r="C940">
        <v>939</v>
      </c>
      <c r="D940" s="4" t="str">
        <f t="shared" si="30"/>
        <v>24-Oulu8</v>
      </c>
      <c r="E940" t="str">
        <f>VLOOKUP($D940,metadata!$B$2:$S$451,2,FALSE)</f>
        <v>LANKINEN, P</v>
      </c>
      <c r="F940" t="str">
        <f>VLOOKUP($D940,metadata!$B$2:$S$451,3,FALSE)</f>
        <v>GEOGRAPHICAL VARIATION IN CIRCADIAN ECLOSION RHYTHM AND PHOTOPERIODIC ADULT DIAPAUSE IN DROSOPHILA-LITTORALIS</v>
      </c>
      <c r="G940" t="str">
        <f>VLOOKUP($D940,metadata!$B$2:$S$451,4,FALSE)</f>
        <v>10.1007/BF00612503</v>
      </c>
      <c r="H940" t="str">
        <f>VLOOKUP($D940,metadata!$B$2:$S$451,5,FALSE)</f>
        <v>y</v>
      </c>
      <c r="I940" t="str">
        <f>VLOOKUP($D940,metadata!$B$2:$S$451,6,FALSE)</f>
        <v>a</v>
      </c>
      <c r="J940" t="str">
        <f>VLOOKUP($D940,metadata!$B$2:$S$451,7,FALSE)</f>
        <v>i</v>
      </c>
      <c r="K940" t="str">
        <f>VLOOKUP($D940,metadata!$B$2:$S$451,8,FALSE)</f>
        <v/>
      </c>
      <c r="L940">
        <f>VLOOKUP($D940,metadata!$B$2:$S$451,9,FALSE)</f>
        <v>5</v>
      </c>
      <c r="M940" t="str">
        <f>VLOOKUP($D940,metadata!$B$2:$S$451,10,FALSE)</f>
        <v/>
      </c>
      <c r="N940" t="str">
        <f>VLOOKUP($D940,metadata!$B$2:$S$451,11,FALSE)</f>
        <v>drosophila littoralis</v>
      </c>
      <c r="O940" t="str">
        <f>VLOOKUP($D940,metadata!$B$2:$S$451,12,FALSE)</f>
        <v>diptera</v>
      </c>
      <c r="P940" t="str">
        <f>VLOOKUP($D940,metadata!$B$2:$S$451,13,FALSE)</f>
        <v>Oulu8</v>
      </c>
      <c r="Q940">
        <f>VLOOKUP($D940,metadata!$B$2:$S$451,14,FALSE)</f>
        <v>65</v>
      </c>
      <c r="R940">
        <f>VLOOKUP($D940,metadata!$B$2:$S$451,15,FALSE)</f>
        <v>25.416666666666668</v>
      </c>
      <c r="S940">
        <f>VLOOKUP($D940,metadata!$B$2:$S$451,16,FALSE)</f>
        <v>1E-3</v>
      </c>
      <c r="T940" t="str">
        <f>VLOOKUP($D940,metadata!$B$2:$S$451,17,FALSE)</f>
        <v/>
      </c>
      <c r="U940" t="str">
        <f>VLOOKUP($D940,metadata!$B$2:$S$451,18,FALSE)</f>
        <v/>
      </c>
      <c r="V940">
        <f>VLOOKUP($D940,metadata!$B$2:$Z$451,19,FALSE)</f>
        <v>30</v>
      </c>
      <c r="W940" t="str">
        <f>VLOOKUP($D940,metadata!$B$2:$Z$451,20,FALSE)</f>
        <v>global average</v>
      </c>
      <c r="X940" t="str">
        <f>VLOOKUP($D940,metadata!$B$2:$Z$451,21,FALSE)</f>
        <v/>
      </c>
      <c r="Y940">
        <f>VLOOKUP($D940,metadata!$B$2:$Z$451,22,FALSE)</f>
        <v>24</v>
      </c>
      <c r="Z940" t="str">
        <f>VLOOKUP($D940,metadata!$B$2:$Z$451,23,FALSE)</f>
        <v/>
      </c>
      <c r="AA940" t="str">
        <f>VLOOKUP($D940,metadata!$B$2:$Z$451,24,FALSE)</f>
        <v>adult</v>
      </c>
      <c r="AB940" t="str">
        <f>VLOOKUP($D940,metadata!$B$2:$Z$451,25,FALSE)</f>
        <v/>
      </c>
      <c r="AC940">
        <v>20.52</v>
      </c>
      <c r="AD940">
        <v>29.094017094017001</v>
      </c>
      <c r="AF940" t="str">
        <f t="shared" si="29"/>
        <v>NA</v>
      </c>
    </row>
    <row r="941" spans="3:32" x14ac:dyDescent="0.3">
      <c r="C941">
        <v>940</v>
      </c>
      <c r="D941" s="4" t="str">
        <f t="shared" si="30"/>
        <v>24-paltamo1</v>
      </c>
      <c r="E941" t="str">
        <f>VLOOKUP($D941,metadata!$B$2:$S$451,2,FALSE)</f>
        <v>LANKINEN, P</v>
      </c>
      <c r="F941" t="str">
        <f>VLOOKUP($D941,metadata!$B$2:$S$451,3,FALSE)</f>
        <v>GEOGRAPHICAL VARIATION IN CIRCADIAN ECLOSION RHYTHM AND PHOTOPERIODIC ADULT DIAPAUSE IN DROSOPHILA-LITTORALIS</v>
      </c>
      <c r="G941" t="str">
        <f>VLOOKUP($D941,metadata!$B$2:$S$451,4,FALSE)</f>
        <v>10.1007/BF00612503</v>
      </c>
      <c r="H941" t="str">
        <f>VLOOKUP($D941,metadata!$B$2:$S$451,5,FALSE)</f>
        <v>y</v>
      </c>
      <c r="I941" t="str">
        <f>VLOOKUP($D941,metadata!$B$2:$S$451,6,FALSE)</f>
        <v>a</v>
      </c>
      <c r="J941" t="str">
        <f>VLOOKUP($D941,metadata!$B$2:$S$451,7,FALSE)</f>
        <v>i</v>
      </c>
      <c r="K941" t="str">
        <f>VLOOKUP($D941,metadata!$B$2:$S$451,8,FALSE)</f>
        <v/>
      </c>
      <c r="L941">
        <f>VLOOKUP($D941,metadata!$B$2:$S$451,9,FALSE)</f>
        <v>8</v>
      </c>
      <c r="M941" t="str">
        <f>VLOOKUP($D941,metadata!$B$2:$S$451,10,FALSE)</f>
        <v/>
      </c>
      <c r="N941" t="str">
        <f>VLOOKUP($D941,metadata!$B$2:$S$451,11,FALSE)</f>
        <v>drosophila littoralis</v>
      </c>
      <c r="O941" t="str">
        <f>VLOOKUP($D941,metadata!$B$2:$S$451,12,FALSE)</f>
        <v>diptera</v>
      </c>
      <c r="P941" t="str">
        <f>VLOOKUP($D941,metadata!$B$2:$S$451,13,FALSE)</f>
        <v>paltamo1</v>
      </c>
      <c r="Q941">
        <f>VLOOKUP($D941,metadata!$B$2:$S$451,14,FALSE)</f>
        <v>64.333333333333329</v>
      </c>
      <c r="R941">
        <f>VLOOKUP($D941,metadata!$B$2:$S$451,15,FALSE)</f>
        <v>27.833333333333332</v>
      </c>
      <c r="S941" t="str">
        <f>VLOOKUP($D941,metadata!$B$2:$S$451,16,FALSE)</f>
        <v/>
      </c>
      <c r="T941" t="str">
        <f>VLOOKUP($D941,metadata!$B$2:$S$451,17,FALSE)</f>
        <v/>
      </c>
      <c r="U941" t="str">
        <f>VLOOKUP($D941,metadata!$B$2:$S$451,18,FALSE)</f>
        <v/>
      </c>
      <c r="V941">
        <f>VLOOKUP($D941,metadata!$B$2:$Z$451,19,FALSE)</f>
        <v>30</v>
      </c>
      <c r="W941" t="str">
        <f>VLOOKUP($D941,metadata!$B$2:$Z$451,20,FALSE)</f>
        <v>global average</v>
      </c>
      <c r="X941" t="str">
        <f>VLOOKUP($D941,metadata!$B$2:$Z$451,21,FALSE)</f>
        <v/>
      </c>
      <c r="Y941">
        <f>VLOOKUP($D941,metadata!$B$2:$Z$451,22,FALSE)</f>
        <v>24</v>
      </c>
      <c r="Z941" t="str">
        <f>VLOOKUP($D941,metadata!$B$2:$Z$451,23,FALSE)</f>
        <v/>
      </c>
      <c r="AA941" t="str">
        <f>VLOOKUP($D941,metadata!$B$2:$Z$451,24,FALSE)</f>
        <v>adult</v>
      </c>
      <c r="AB941" t="str">
        <f>VLOOKUP($D941,metadata!$B$2:$Z$451,25,FALSE)</f>
        <v/>
      </c>
      <c r="AC941">
        <v>8.7257142857142806</v>
      </c>
      <c r="AD941">
        <v>100.039072039072</v>
      </c>
      <c r="AF941" t="str">
        <f t="shared" si="29"/>
        <v>NA</v>
      </c>
    </row>
    <row r="942" spans="3:32" x14ac:dyDescent="0.3">
      <c r="C942">
        <v>941</v>
      </c>
      <c r="D942" s="4" t="str">
        <f t="shared" si="30"/>
        <v>24-paltamo1</v>
      </c>
      <c r="E942" t="str">
        <f>VLOOKUP($D942,metadata!$B$2:$S$451,2,FALSE)</f>
        <v>LANKINEN, P</v>
      </c>
      <c r="F942" t="str">
        <f>VLOOKUP($D942,metadata!$B$2:$S$451,3,FALSE)</f>
        <v>GEOGRAPHICAL VARIATION IN CIRCADIAN ECLOSION RHYTHM AND PHOTOPERIODIC ADULT DIAPAUSE IN DROSOPHILA-LITTORALIS</v>
      </c>
      <c r="G942" t="str">
        <f>VLOOKUP($D942,metadata!$B$2:$S$451,4,FALSE)</f>
        <v>10.1007/BF00612503</v>
      </c>
      <c r="H942" t="str">
        <f>VLOOKUP($D942,metadata!$B$2:$S$451,5,FALSE)</f>
        <v>y</v>
      </c>
      <c r="I942" t="str">
        <f>VLOOKUP($D942,metadata!$B$2:$S$451,6,FALSE)</f>
        <v>a</v>
      </c>
      <c r="J942" t="str">
        <f>VLOOKUP($D942,metadata!$B$2:$S$451,7,FALSE)</f>
        <v>i</v>
      </c>
      <c r="K942" t="str">
        <f>VLOOKUP($D942,metadata!$B$2:$S$451,8,FALSE)</f>
        <v/>
      </c>
      <c r="L942">
        <f>VLOOKUP($D942,metadata!$B$2:$S$451,9,FALSE)</f>
        <v>8</v>
      </c>
      <c r="M942" t="str">
        <f>VLOOKUP($D942,metadata!$B$2:$S$451,10,FALSE)</f>
        <v/>
      </c>
      <c r="N942" t="str">
        <f>VLOOKUP($D942,metadata!$B$2:$S$451,11,FALSE)</f>
        <v>drosophila littoralis</v>
      </c>
      <c r="O942" t="str">
        <f>VLOOKUP($D942,metadata!$B$2:$S$451,12,FALSE)</f>
        <v>diptera</v>
      </c>
      <c r="P942" t="str">
        <f>VLOOKUP($D942,metadata!$B$2:$S$451,13,FALSE)</f>
        <v>paltamo1</v>
      </c>
      <c r="Q942">
        <f>VLOOKUP($D942,metadata!$B$2:$S$451,14,FALSE)</f>
        <v>64.333333333333329</v>
      </c>
      <c r="R942">
        <f>VLOOKUP($D942,metadata!$B$2:$S$451,15,FALSE)</f>
        <v>27.833333333333332</v>
      </c>
      <c r="S942" t="str">
        <f>VLOOKUP($D942,metadata!$B$2:$S$451,16,FALSE)</f>
        <v/>
      </c>
      <c r="T942" t="str">
        <f>VLOOKUP($D942,metadata!$B$2:$S$451,17,FALSE)</f>
        <v/>
      </c>
      <c r="U942" t="str">
        <f>VLOOKUP($D942,metadata!$B$2:$S$451,18,FALSE)</f>
        <v/>
      </c>
      <c r="V942">
        <f>VLOOKUP($D942,metadata!$B$2:$Z$451,19,FALSE)</f>
        <v>30</v>
      </c>
      <c r="W942" t="str">
        <f>VLOOKUP($D942,metadata!$B$2:$Z$451,20,FALSE)</f>
        <v>global average</v>
      </c>
      <c r="X942" t="str">
        <f>VLOOKUP($D942,metadata!$B$2:$Z$451,21,FALSE)</f>
        <v/>
      </c>
      <c r="Y942">
        <f>VLOOKUP($D942,metadata!$B$2:$Z$451,22,FALSE)</f>
        <v>24</v>
      </c>
      <c r="Z942" t="str">
        <f>VLOOKUP($D942,metadata!$B$2:$Z$451,23,FALSE)</f>
        <v/>
      </c>
      <c r="AA942" t="str">
        <f>VLOOKUP($D942,metadata!$B$2:$Z$451,24,FALSE)</f>
        <v>adult</v>
      </c>
      <c r="AB942" t="str">
        <f>VLOOKUP($D942,metadata!$B$2:$Z$451,25,FALSE)</f>
        <v/>
      </c>
      <c r="AC942">
        <v>10.1657142857142</v>
      </c>
      <c r="AD942">
        <v>99.833943833943806</v>
      </c>
      <c r="AF942" t="str">
        <f t="shared" si="29"/>
        <v>NA</v>
      </c>
    </row>
    <row r="943" spans="3:32" x14ac:dyDescent="0.3">
      <c r="C943">
        <v>942</v>
      </c>
      <c r="D943" s="4" t="str">
        <f t="shared" si="30"/>
        <v>24-paltamo1</v>
      </c>
      <c r="E943" t="str">
        <f>VLOOKUP($D943,metadata!$B$2:$S$451,2,FALSE)</f>
        <v>LANKINEN, P</v>
      </c>
      <c r="F943" t="str">
        <f>VLOOKUP($D943,metadata!$B$2:$S$451,3,FALSE)</f>
        <v>GEOGRAPHICAL VARIATION IN CIRCADIAN ECLOSION RHYTHM AND PHOTOPERIODIC ADULT DIAPAUSE IN DROSOPHILA-LITTORALIS</v>
      </c>
      <c r="G943" t="str">
        <f>VLOOKUP($D943,metadata!$B$2:$S$451,4,FALSE)</f>
        <v>10.1007/BF00612503</v>
      </c>
      <c r="H943" t="str">
        <f>VLOOKUP($D943,metadata!$B$2:$S$451,5,FALSE)</f>
        <v>y</v>
      </c>
      <c r="I943" t="str">
        <f>VLOOKUP($D943,metadata!$B$2:$S$451,6,FALSE)</f>
        <v>a</v>
      </c>
      <c r="J943" t="str">
        <f>VLOOKUP($D943,metadata!$B$2:$S$451,7,FALSE)</f>
        <v>i</v>
      </c>
      <c r="K943" t="str">
        <f>VLOOKUP($D943,metadata!$B$2:$S$451,8,FALSE)</f>
        <v/>
      </c>
      <c r="L943">
        <f>VLOOKUP($D943,metadata!$B$2:$S$451,9,FALSE)</f>
        <v>8</v>
      </c>
      <c r="M943" t="str">
        <f>VLOOKUP($D943,metadata!$B$2:$S$451,10,FALSE)</f>
        <v/>
      </c>
      <c r="N943" t="str">
        <f>VLOOKUP($D943,metadata!$B$2:$S$451,11,FALSE)</f>
        <v>drosophila littoralis</v>
      </c>
      <c r="O943" t="str">
        <f>VLOOKUP($D943,metadata!$B$2:$S$451,12,FALSE)</f>
        <v>diptera</v>
      </c>
      <c r="P943" t="str">
        <f>VLOOKUP($D943,metadata!$B$2:$S$451,13,FALSE)</f>
        <v>paltamo1</v>
      </c>
      <c r="Q943">
        <f>VLOOKUP($D943,metadata!$B$2:$S$451,14,FALSE)</f>
        <v>64.333333333333329</v>
      </c>
      <c r="R943">
        <f>VLOOKUP($D943,metadata!$B$2:$S$451,15,FALSE)</f>
        <v>27.833333333333332</v>
      </c>
      <c r="S943" t="str">
        <f>VLOOKUP($D943,metadata!$B$2:$S$451,16,FALSE)</f>
        <v/>
      </c>
      <c r="T943" t="str">
        <f>VLOOKUP($D943,metadata!$B$2:$S$451,17,FALSE)</f>
        <v/>
      </c>
      <c r="U943" t="str">
        <f>VLOOKUP($D943,metadata!$B$2:$S$451,18,FALSE)</f>
        <v/>
      </c>
      <c r="V943">
        <f>VLOOKUP($D943,metadata!$B$2:$Z$451,19,FALSE)</f>
        <v>30</v>
      </c>
      <c r="W943" t="str">
        <f>VLOOKUP($D943,metadata!$B$2:$Z$451,20,FALSE)</f>
        <v>global average</v>
      </c>
      <c r="X943" t="str">
        <f>VLOOKUP($D943,metadata!$B$2:$Z$451,21,FALSE)</f>
        <v/>
      </c>
      <c r="Y943">
        <f>VLOOKUP($D943,metadata!$B$2:$Z$451,22,FALSE)</f>
        <v>24</v>
      </c>
      <c r="Z943" t="str">
        <f>VLOOKUP($D943,metadata!$B$2:$Z$451,23,FALSE)</f>
        <v/>
      </c>
      <c r="AA943" t="str">
        <f>VLOOKUP($D943,metadata!$B$2:$Z$451,24,FALSE)</f>
        <v>adult</v>
      </c>
      <c r="AB943" t="str">
        <f>VLOOKUP($D943,metadata!$B$2:$Z$451,25,FALSE)</f>
        <v/>
      </c>
      <c r="AC943">
        <v>11.6057142857142</v>
      </c>
      <c r="AD943">
        <v>99.628815628815602</v>
      </c>
      <c r="AF943" t="str">
        <f t="shared" si="29"/>
        <v>NA</v>
      </c>
    </row>
    <row r="944" spans="3:32" x14ac:dyDescent="0.3">
      <c r="C944">
        <v>943</v>
      </c>
      <c r="D944" s="4" t="str">
        <f t="shared" si="30"/>
        <v>24-paltamo1</v>
      </c>
      <c r="E944" t="str">
        <f>VLOOKUP($D944,metadata!$B$2:$S$451,2,FALSE)</f>
        <v>LANKINEN, P</v>
      </c>
      <c r="F944" t="str">
        <f>VLOOKUP($D944,metadata!$B$2:$S$451,3,FALSE)</f>
        <v>GEOGRAPHICAL VARIATION IN CIRCADIAN ECLOSION RHYTHM AND PHOTOPERIODIC ADULT DIAPAUSE IN DROSOPHILA-LITTORALIS</v>
      </c>
      <c r="G944" t="str">
        <f>VLOOKUP($D944,metadata!$B$2:$S$451,4,FALSE)</f>
        <v>10.1007/BF00612503</v>
      </c>
      <c r="H944" t="str">
        <f>VLOOKUP($D944,metadata!$B$2:$S$451,5,FALSE)</f>
        <v>y</v>
      </c>
      <c r="I944" t="str">
        <f>VLOOKUP($D944,metadata!$B$2:$S$451,6,FALSE)</f>
        <v>a</v>
      </c>
      <c r="J944" t="str">
        <f>VLOOKUP($D944,metadata!$B$2:$S$451,7,FALSE)</f>
        <v>i</v>
      </c>
      <c r="K944" t="str">
        <f>VLOOKUP($D944,metadata!$B$2:$S$451,8,FALSE)</f>
        <v/>
      </c>
      <c r="L944">
        <f>VLOOKUP($D944,metadata!$B$2:$S$451,9,FALSE)</f>
        <v>8</v>
      </c>
      <c r="M944" t="str">
        <f>VLOOKUP($D944,metadata!$B$2:$S$451,10,FALSE)</f>
        <v/>
      </c>
      <c r="N944" t="str">
        <f>VLOOKUP($D944,metadata!$B$2:$S$451,11,FALSE)</f>
        <v>drosophila littoralis</v>
      </c>
      <c r="O944" t="str">
        <f>VLOOKUP($D944,metadata!$B$2:$S$451,12,FALSE)</f>
        <v>diptera</v>
      </c>
      <c r="P944" t="str">
        <f>VLOOKUP($D944,metadata!$B$2:$S$451,13,FALSE)</f>
        <v>paltamo1</v>
      </c>
      <c r="Q944">
        <f>VLOOKUP($D944,metadata!$B$2:$S$451,14,FALSE)</f>
        <v>64.333333333333329</v>
      </c>
      <c r="R944">
        <f>VLOOKUP($D944,metadata!$B$2:$S$451,15,FALSE)</f>
        <v>27.833333333333332</v>
      </c>
      <c r="S944" t="str">
        <f>VLOOKUP($D944,metadata!$B$2:$S$451,16,FALSE)</f>
        <v/>
      </c>
      <c r="T944" t="str">
        <f>VLOOKUP($D944,metadata!$B$2:$S$451,17,FALSE)</f>
        <v/>
      </c>
      <c r="U944" t="str">
        <f>VLOOKUP($D944,metadata!$B$2:$S$451,18,FALSE)</f>
        <v/>
      </c>
      <c r="V944">
        <f>VLOOKUP($D944,metadata!$B$2:$Z$451,19,FALSE)</f>
        <v>30</v>
      </c>
      <c r="W944" t="str">
        <f>VLOOKUP($D944,metadata!$B$2:$Z$451,20,FALSE)</f>
        <v>global average</v>
      </c>
      <c r="X944" t="str">
        <f>VLOOKUP($D944,metadata!$B$2:$Z$451,21,FALSE)</f>
        <v/>
      </c>
      <c r="Y944">
        <f>VLOOKUP($D944,metadata!$B$2:$Z$451,22,FALSE)</f>
        <v>24</v>
      </c>
      <c r="Z944" t="str">
        <f>VLOOKUP($D944,metadata!$B$2:$Z$451,23,FALSE)</f>
        <v/>
      </c>
      <c r="AA944" t="str">
        <f>VLOOKUP($D944,metadata!$B$2:$Z$451,24,FALSE)</f>
        <v>adult</v>
      </c>
      <c r="AB944" t="str">
        <f>VLOOKUP($D944,metadata!$B$2:$Z$451,25,FALSE)</f>
        <v/>
      </c>
      <c r="AC944">
        <v>13.1142857142857</v>
      </c>
      <c r="AD944">
        <v>100.26862026862</v>
      </c>
      <c r="AF944" t="str">
        <f t="shared" si="29"/>
        <v>NA</v>
      </c>
    </row>
    <row r="945" spans="3:32" x14ac:dyDescent="0.3">
      <c r="C945">
        <v>944</v>
      </c>
      <c r="D945" s="4" t="str">
        <f t="shared" si="30"/>
        <v>24-paltamo1</v>
      </c>
      <c r="E945" t="str">
        <f>VLOOKUP($D945,metadata!$B$2:$S$451,2,FALSE)</f>
        <v>LANKINEN, P</v>
      </c>
      <c r="F945" t="str">
        <f>VLOOKUP($D945,metadata!$B$2:$S$451,3,FALSE)</f>
        <v>GEOGRAPHICAL VARIATION IN CIRCADIAN ECLOSION RHYTHM AND PHOTOPERIODIC ADULT DIAPAUSE IN DROSOPHILA-LITTORALIS</v>
      </c>
      <c r="G945" t="str">
        <f>VLOOKUP($D945,metadata!$B$2:$S$451,4,FALSE)</f>
        <v>10.1007/BF00612503</v>
      </c>
      <c r="H945" t="str">
        <f>VLOOKUP($D945,metadata!$B$2:$S$451,5,FALSE)</f>
        <v>y</v>
      </c>
      <c r="I945" t="str">
        <f>VLOOKUP($D945,metadata!$B$2:$S$451,6,FALSE)</f>
        <v>a</v>
      </c>
      <c r="J945" t="str">
        <f>VLOOKUP($D945,metadata!$B$2:$S$451,7,FALSE)</f>
        <v>i</v>
      </c>
      <c r="K945" t="str">
        <f>VLOOKUP($D945,metadata!$B$2:$S$451,8,FALSE)</f>
        <v/>
      </c>
      <c r="L945">
        <f>VLOOKUP($D945,metadata!$B$2:$S$451,9,FALSE)</f>
        <v>8</v>
      </c>
      <c r="M945" t="str">
        <f>VLOOKUP($D945,metadata!$B$2:$S$451,10,FALSE)</f>
        <v/>
      </c>
      <c r="N945" t="str">
        <f>VLOOKUP($D945,metadata!$B$2:$S$451,11,FALSE)</f>
        <v>drosophila littoralis</v>
      </c>
      <c r="O945" t="str">
        <f>VLOOKUP($D945,metadata!$B$2:$S$451,12,FALSE)</f>
        <v>diptera</v>
      </c>
      <c r="P945" t="str">
        <f>VLOOKUP($D945,metadata!$B$2:$S$451,13,FALSE)</f>
        <v>paltamo1</v>
      </c>
      <c r="Q945">
        <f>VLOOKUP($D945,metadata!$B$2:$S$451,14,FALSE)</f>
        <v>64.333333333333329</v>
      </c>
      <c r="R945">
        <f>VLOOKUP($D945,metadata!$B$2:$S$451,15,FALSE)</f>
        <v>27.833333333333332</v>
      </c>
      <c r="S945" t="str">
        <f>VLOOKUP($D945,metadata!$B$2:$S$451,16,FALSE)</f>
        <v/>
      </c>
      <c r="T945" t="str">
        <f>VLOOKUP($D945,metadata!$B$2:$S$451,17,FALSE)</f>
        <v/>
      </c>
      <c r="U945" t="str">
        <f>VLOOKUP($D945,metadata!$B$2:$S$451,18,FALSE)</f>
        <v/>
      </c>
      <c r="V945">
        <f>VLOOKUP($D945,metadata!$B$2:$Z$451,19,FALSE)</f>
        <v>30</v>
      </c>
      <c r="W945" t="str">
        <f>VLOOKUP($D945,metadata!$B$2:$Z$451,20,FALSE)</f>
        <v>global average</v>
      </c>
      <c r="X945" t="str">
        <f>VLOOKUP($D945,metadata!$B$2:$Z$451,21,FALSE)</f>
        <v/>
      </c>
      <c r="Y945">
        <f>VLOOKUP($D945,metadata!$B$2:$Z$451,22,FALSE)</f>
        <v>24</v>
      </c>
      <c r="Z945" t="str">
        <f>VLOOKUP($D945,metadata!$B$2:$Z$451,23,FALSE)</f>
        <v/>
      </c>
      <c r="AA945" t="str">
        <f>VLOOKUP($D945,metadata!$B$2:$Z$451,24,FALSE)</f>
        <v>adult</v>
      </c>
      <c r="AB945" t="str">
        <f>VLOOKUP($D945,metadata!$B$2:$Z$451,25,FALSE)</f>
        <v/>
      </c>
      <c r="AC945">
        <v>14.6228571428571</v>
      </c>
      <c r="AD945">
        <v>100.053724053724</v>
      </c>
      <c r="AF945" t="str">
        <f t="shared" si="29"/>
        <v>NA</v>
      </c>
    </row>
    <row r="946" spans="3:32" x14ac:dyDescent="0.3">
      <c r="C946">
        <v>945</v>
      </c>
      <c r="D946" s="4" t="str">
        <f t="shared" si="30"/>
        <v>24-paltamo1</v>
      </c>
      <c r="E946" t="str">
        <f>VLOOKUP($D946,metadata!$B$2:$S$451,2,FALSE)</f>
        <v>LANKINEN, P</v>
      </c>
      <c r="F946" t="str">
        <f>VLOOKUP($D946,metadata!$B$2:$S$451,3,FALSE)</f>
        <v>GEOGRAPHICAL VARIATION IN CIRCADIAN ECLOSION RHYTHM AND PHOTOPERIODIC ADULT DIAPAUSE IN DROSOPHILA-LITTORALIS</v>
      </c>
      <c r="G946" t="str">
        <f>VLOOKUP($D946,metadata!$B$2:$S$451,4,FALSE)</f>
        <v>10.1007/BF00612503</v>
      </c>
      <c r="H946" t="str">
        <f>VLOOKUP($D946,metadata!$B$2:$S$451,5,FALSE)</f>
        <v>y</v>
      </c>
      <c r="I946" t="str">
        <f>VLOOKUP($D946,metadata!$B$2:$S$451,6,FALSE)</f>
        <v>a</v>
      </c>
      <c r="J946" t="str">
        <f>VLOOKUP($D946,metadata!$B$2:$S$451,7,FALSE)</f>
        <v>i</v>
      </c>
      <c r="K946" t="str">
        <f>VLOOKUP($D946,metadata!$B$2:$S$451,8,FALSE)</f>
        <v/>
      </c>
      <c r="L946">
        <f>VLOOKUP($D946,metadata!$B$2:$S$451,9,FALSE)</f>
        <v>8</v>
      </c>
      <c r="M946" t="str">
        <f>VLOOKUP($D946,metadata!$B$2:$S$451,10,FALSE)</f>
        <v/>
      </c>
      <c r="N946" t="str">
        <f>VLOOKUP($D946,metadata!$B$2:$S$451,11,FALSE)</f>
        <v>drosophila littoralis</v>
      </c>
      <c r="O946" t="str">
        <f>VLOOKUP($D946,metadata!$B$2:$S$451,12,FALSE)</f>
        <v>diptera</v>
      </c>
      <c r="P946" t="str">
        <f>VLOOKUP($D946,metadata!$B$2:$S$451,13,FALSE)</f>
        <v>paltamo1</v>
      </c>
      <c r="Q946">
        <f>VLOOKUP($D946,metadata!$B$2:$S$451,14,FALSE)</f>
        <v>64.333333333333329</v>
      </c>
      <c r="R946">
        <f>VLOOKUP($D946,metadata!$B$2:$S$451,15,FALSE)</f>
        <v>27.833333333333332</v>
      </c>
      <c r="S946" t="str">
        <f>VLOOKUP($D946,metadata!$B$2:$S$451,16,FALSE)</f>
        <v/>
      </c>
      <c r="T946" t="str">
        <f>VLOOKUP($D946,metadata!$B$2:$S$451,17,FALSE)</f>
        <v/>
      </c>
      <c r="U946" t="str">
        <f>VLOOKUP($D946,metadata!$B$2:$S$451,18,FALSE)</f>
        <v/>
      </c>
      <c r="V946">
        <f>VLOOKUP($D946,metadata!$B$2:$Z$451,19,FALSE)</f>
        <v>30</v>
      </c>
      <c r="W946" t="str">
        <f>VLOOKUP($D946,metadata!$B$2:$Z$451,20,FALSE)</f>
        <v>global average</v>
      </c>
      <c r="X946" t="str">
        <f>VLOOKUP($D946,metadata!$B$2:$Z$451,21,FALSE)</f>
        <v/>
      </c>
      <c r="Y946">
        <f>VLOOKUP($D946,metadata!$B$2:$Z$451,22,FALSE)</f>
        <v>24</v>
      </c>
      <c r="Z946" t="str">
        <f>VLOOKUP($D946,metadata!$B$2:$Z$451,23,FALSE)</f>
        <v/>
      </c>
      <c r="AA946" t="str">
        <f>VLOOKUP($D946,metadata!$B$2:$Z$451,24,FALSE)</f>
        <v>adult</v>
      </c>
      <c r="AB946" t="str">
        <f>VLOOKUP($D946,metadata!$B$2:$Z$451,25,FALSE)</f>
        <v/>
      </c>
      <c r="AC946">
        <v>16.131428571428501</v>
      </c>
      <c r="AD946">
        <v>92.146520146520103</v>
      </c>
      <c r="AF946" t="str">
        <f t="shared" si="29"/>
        <v>NA</v>
      </c>
    </row>
    <row r="947" spans="3:32" x14ac:dyDescent="0.3">
      <c r="C947">
        <v>946</v>
      </c>
      <c r="D947" s="4" t="str">
        <f t="shared" si="30"/>
        <v>24-paltamo1</v>
      </c>
      <c r="E947" t="str">
        <f>VLOOKUP($D947,metadata!$B$2:$S$451,2,FALSE)</f>
        <v>LANKINEN, P</v>
      </c>
      <c r="F947" t="str">
        <f>VLOOKUP($D947,metadata!$B$2:$S$451,3,FALSE)</f>
        <v>GEOGRAPHICAL VARIATION IN CIRCADIAN ECLOSION RHYTHM AND PHOTOPERIODIC ADULT DIAPAUSE IN DROSOPHILA-LITTORALIS</v>
      </c>
      <c r="G947" t="str">
        <f>VLOOKUP($D947,metadata!$B$2:$S$451,4,FALSE)</f>
        <v>10.1007/BF00612503</v>
      </c>
      <c r="H947" t="str">
        <f>VLOOKUP($D947,metadata!$B$2:$S$451,5,FALSE)</f>
        <v>y</v>
      </c>
      <c r="I947" t="str">
        <f>VLOOKUP($D947,metadata!$B$2:$S$451,6,FALSE)</f>
        <v>a</v>
      </c>
      <c r="J947" t="str">
        <f>VLOOKUP($D947,metadata!$B$2:$S$451,7,FALSE)</f>
        <v>i</v>
      </c>
      <c r="K947" t="str">
        <f>VLOOKUP($D947,metadata!$B$2:$S$451,8,FALSE)</f>
        <v/>
      </c>
      <c r="L947">
        <f>VLOOKUP($D947,metadata!$B$2:$S$451,9,FALSE)</f>
        <v>8</v>
      </c>
      <c r="M947" t="str">
        <f>VLOOKUP($D947,metadata!$B$2:$S$451,10,FALSE)</f>
        <v/>
      </c>
      <c r="N947" t="str">
        <f>VLOOKUP($D947,metadata!$B$2:$S$451,11,FALSE)</f>
        <v>drosophila littoralis</v>
      </c>
      <c r="O947" t="str">
        <f>VLOOKUP($D947,metadata!$B$2:$S$451,12,FALSE)</f>
        <v>diptera</v>
      </c>
      <c r="P947" t="str">
        <f>VLOOKUP($D947,metadata!$B$2:$S$451,13,FALSE)</f>
        <v>paltamo1</v>
      </c>
      <c r="Q947">
        <f>VLOOKUP($D947,metadata!$B$2:$S$451,14,FALSE)</f>
        <v>64.333333333333329</v>
      </c>
      <c r="R947">
        <f>VLOOKUP($D947,metadata!$B$2:$S$451,15,FALSE)</f>
        <v>27.833333333333332</v>
      </c>
      <c r="S947" t="str">
        <f>VLOOKUP($D947,metadata!$B$2:$S$451,16,FALSE)</f>
        <v/>
      </c>
      <c r="T947" t="str">
        <f>VLOOKUP($D947,metadata!$B$2:$S$451,17,FALSE)</f>
        <v/>
      </c>
      <c r="U947" t="str">
        <f>VLOOKUP($D947,metadata!$B$2:$S$451,18,FALSE)</f>
        <v/>
      </c>
      <c r="V947">
        <f>VLOOKUP($D947,metadata!$B$2:$Z$451,19,FALSE)</f>
        <v>30</v>
      </c>
      <c r="W947" t="str">
        <f>VLOOKUP($D947,metadata!$B$2:$Z$451,20,FALSE)</f>
        <v>global average</v>
      </c>
      <c r="X947" t="str">
        <f>VLOOKUP($D947,metadata!$B$2:$Z$451,21,FALSE)</f>
        <v/>
      </c>
      <c r="Y947">
        <f>VLOOKUP($D947,metadata!$B$2:$Z$451,22,FALSE)</f>
        <v>24</v>
      </c>
      <c r="Z947" t="str">
        <f>VLOOKUP($D947,metadata!$B$2:$Z$451,23,FALSE)</f>
        <v/>
      </c>
      <c r="AA947" t="str">
        <f>VLOOKUP($D947,metadata!$B$2:$Z$451,24,FALSE)</f>
        <v>adult</v>
      </c>
      <c r="AB947" t="str">
        <f>VLOOKUP($D947,metadata!$B$2:$Z$451,25,FALSE)</f>
        <v/>
      </c>
      <c r="AC947">
        <v>19.148571428571401</v>
      </c>
      <c r="AD947">
        <v>5.3919413919413097</v>
      </c>
      <c r="AF947" t="str">
        <f t="shared" si="29"/>
        <v>NA</v>
      </c>
    </row>
    <row r="948" spans="3:32" x14ac:dyDescent="0.3">
      <c r="C948">
        <v>947</v>
      </c>
      <c r="D948" s="4" t="str">
        <f t="shared" si="30"/>
        <v>24-paltamo1</v>
      </c>
      <c r="E948" t="str">
        <f>VLOOKUP($D948,metadata!$B$2:$S$451,2,FALSE)</f>
        <v>LANKINEN, P</v>
      </c>
      <c r="F948" t="str">
        <f>VLOOKUP($D948,metadata!$B$2:$S$451,3,FALSE)</f>
        <v>GEOGRAPHICAL VARIATION IN CIRCADIAN ECLOSION RHYTHM AND PHOTOPERIODIC ADULT DIAPAUSE IN DROSOPHILA-LITTORALIS</v>
      </c>
      <c r="G948" t="str">
        <f>VLOOKUP($D948,metadata!$B$2:$S$451,4,FALSE)</f>
        <v>10.1007/BF00612503</v>
      </c>
      <c r="H948" t="str">
        <f>VLOOKUP($D948,metadata!$B$2:$S$451,5,FALSE)</f>
        <v>y</v>
      </c>
      <c r="I948" t="str">
        <f>VLOOKUP($D948,metadata!$B$2:$S$451,6,FALSE)</f>
        <v>a</v>
      </c>
      <c r="J948" t="str">
        <f>VLOOKUP($D948,metadata!$B$2:$S$451,7,FALSE)</f>
        <v>i</v>
      </c>
      <c r="K948" t="str">
        <f>VLOOKUP($D948,metadata!$B$2:$S$451,8,FALSE)</f>
        <v/>
      </c>
      <c r="L948">
        <f>VLOOKUP($D948,metadata!$B$2:$S$451,9,FALSE)</f>
        <v>8</v>
      </c>
      <c r="M948" t="str">
        <f>VLOOKUP($D948,metadata!$B$2:$S$451,10,FALSE)</f>
        <v/>
      </c>
      <c r="N948" t="str">
        <f>VLOOKUP($D948,metadata!$B$2:$S$451,11,FALSE)</f>
        <v>drosophila littoralis</v>
      </c>
      <c r="O948" t="str">
        <f>VLOOKUP($D948,metadata!$B$2:$S$451,12,FALSE)</f>
        <v>diptera</v>
      </c>
      <c r="P948" t="str">
        <f>VLOOKUP($D948,metadata!$B$2:$S$451,13,FALSE)</f>
        <v>paltamo1</v>
      </c>
      <c r="Q948">
        <f>VLOOKUP($D948,metadata!$B$2:$S$451,14,FALSE)</f>
        <v>64.333333333333329</v>
      </c>
      <c r="R948">
        <f>VLOOKUP($D948,metadata!$B$2:$S$451,15,FALSE)</f>
        <v>27.833333333333332</v>
      </c>
      <c r="S948" t="str">
        <f>VLOOKUP($D948,metadata!$B$2:$S$451,16,FALSE)</f>
        <v/>
      </c>
      <c r="T948" t="str">
        <f>VLOOKUP($D948,metadata!$B$2:$S$451,17,FALSE)</f>
        <v/>
      </c>
      <c r="U948" t="str">
        <f>VLOOKUP($D948,metadata!$B$2:$S$451,18,FALSE)</f>
        <v/>
      </c>
      <c r="V948">
        <f>VLOOKUP($D948,metadata!$B$2:$Z$451,19,FALSE)</f>
        <v>30</v>
      </c>
      <c r="W948" t="str">
        <f>VLOOKUP($D948,metadata!$B$2:$Z$451,20,FALSE)</f>
        <v>global average</v>
      </c>
      <c r="X948" t="str">
        <f>VLOOKUP($D948,metadata!$B$2:$Z$451,21,FALSE)</f>
        <v/>
      </c>
      <c r="Y948">
        <f>VLOOKUP($D948,metadata!$B$2:$Z$451,22,FALSE)</f>
        <v>24</v>
      </c>
      <c r="Z948" t="str">
        <f>VLOOKUP($D948,metadata!$B$2:$Z$451,23,FALSE)</f>
        <v/>
      </c>
      <c r="AA948" t="str">
        <f>VLOOKUP($D948,metadata!$B$2:$Z$451,24,FALSE)</f>
        <v>adult</v>
      </c>
      <c r="AB948" t="str">
        <f>VLOOKUP($D948,metadata!$B$2:$Z$451,25,FALSE)</f>
        <v/>
      </c>
      <c r="AC948">
        <v>20.657142857142802</v>
      </c>
      <c r="AD948">
        <v>6.88644688644683</v>
      </c>
      <c r="AF948" t="str">
        <f t="shared" si="29"/>
        <v>NA</v>
      </c>
    </row>
    <row r="949" spans="3:32" x14ac:dyDescent="0.3">
      <c r="C949">
        <v>948</v>
      </c>
      <c r="D949" s="4" t="str">
        <f t="shared" si="30"/>
        <v>24-Kuoio3</v>
      </c>
      <c r="E949" t="str">
        <f>VLOOKUP($D949,metadata!$B$2:$S$451,2,FALSE)</f>
        <v>LANKINEN, P</v>
      </c>
      <c r="F949" t="str">
        <f>VLOOKUP($D949,metadata!$B$2:$S$451,3,FALSE)</f>
        <v>GEOGRAPHICAL VARIATION IN CIRCADIAN ECLOSION RHYTHM AND PHOTOPERIODIC ADULT DIAPAUSE IN DROSOPHILA-LITTORALIS</v>
      </c>
      <c r="G949" t="str">
        <f>VLOOKUP($D949,metadata!$B$2:$S$451,4,FALSE)</f>
        <v>10.1007/BF00612503</v>
      </c>
      <c r="H949" t="str">
        <f>VLOOKUP($D949,metadata!$B$2:$S$451,5,FALSE)</f>
        <v>y</v>
      </c>
      <c r="I949" t="str">
        <f>VLOOKUP($D949,metadata!$B$2:$S$451,6,FALSE)</f>
        <v>a</v>
      </c>
      <c r="J949" t="str">
        <f>VLOOKUP($D949,metadata!$B$2:$S$451,7,FALSE)</f>
        <v>i</v>
      </c>
      <c r="K949" t="str">
        <f>VLOOKUP($D949,metadata!$B$2:$S$451,8,FALSE)</f>
        <v/>
      </c>
      <c r="L949">
        <f>VLOOKUP($D949,metadata!$B$2:$S$451,9,FALSE)</f>
        <v>8</v>
      </c>
      <c r="M949" t="str">
        <f>VLOOKUP($D949,metadata!$B$2:$S$451,10,FALSE)</f>
        <v/>
      </c>
      <c r="N949" t="str">
        <f>VLOOKUP($D949,metadata!$B$2:$S$451,11,FALSE)</f>
        <v>drosophila littoralis</v>
      </c>
      <c r="O949" t="str">
        <f>VLOOKUP($D949,metadata!$B$2:$S$451,12,FALSE)</f>
        <v>diptera</v>
      </c>
      <c r="P949" t="str">
        <f>VLOOKUP($D949,metadata!$B$2:$S$451,13,FALSE)</f>
        <v>Kuoio3</v>
      </c>
      <c r="Q949">
        <f>VLOOKUP($D949,metadata!$B$2:$S$451,14,FALSE)</f>
        <v>62.916666666666664</v>
      </c>
      <c r="R949">
        <f>VLOOKUP($D949,metadata!$B$2:$S$451,15,FALSE)</f>
        <v>27.75</v>
      </c>
      <c r="S949" t="str">
        <f>VLOOKUP($D949,metadata!$B$2:$S$451,16,FALSE)</f>
        <v/>
      </c>
      <c r="T949" t="str">
        <f>VLOOKUP($D949,metadata!$B$2:$S$451,17,FALSE)</f>
        <v/>
      </c>
      <c r="U949" t="str">
        <f>VLOOKUP($D949,metadata!$B$2:$S$451,18,FALSE)</f>
        <v/>
      </c>
      <c r="V949">
        <f>VLOOKUP($D949,metadata!$B$2:$Z$451,19,FALSE)</f>
        <v>30</v>
      </c>
      <c r="W949" t="str">
        <f>VLOOKUP($D949,metadata!$B$2:$Z$451,20,FALSE)</f>
        <v>global average</v>
      </c>
      <c r="X949" t="str">
        <f>VLOOKUP($D949,metadata!$B$2:$Z$451,21,FALSE)</f>
        <v/>
      </c>
      <c r="Y949">
        <f>VLOOKUP($D949,metadata!$B$2:$Z$451,22,FALSE)</f>
        <v>24</v>
      </c>
      <c r="Z949" t="str">
        <f>VLOOKUP($D949,metadata!$B$2:$Z$451,23,FALSE)</f>
        <v/>
      </c>
      <c r="AA949" t="str">
        <f>VLOOKUP($D949,metadata!$B$2:$Z$451,24,FALSE)</f>
        <v>adult</v>
      </c>
      <c r="AB949" t="str">
        <f>VLOOKUP($D949,metadata!$B$2:$Z$451,25,FALSE)</f>
        <v/>
      </c>
      <c r="AC949">
        <v>8.7906976744186007</v>
      </c>
      <c r="AD949">
        <v>100.825679108852</v>
      </c>
      <c r="AF949" t="str">
        <f t="shared" si="29"/>
        <v>NA</v>
      </c>
    </row>
    <row r="950" spans="3:32" x14ac:dyDescent="0.3">
      <c r="C950">
        <v>949</v>
      </c>
      <c r="D950" s="4" t="str">
        <f t="shared" si="30"/>
        <v>24-Kuoio3</v>
      </c>
      <c r="E950" t="str">
        <f>VLOOKUP($D950,metadata!$B$2:$S$451,2,FALSE)</f>
        <v>LANKINEN, P</v>
      </c>
      <c r="F950" t="str">
        <f>VLOOKUP($D950,metadata!$B$2:$S$451,3,FALSE)</f>
        <v>GEOGRAPHICAL VARIATION IN CIRCADIAN ECLOSION RHYTHM AND PHOTOPERIODIC ADULT DIAPAUSE IN DROSOPHILA-LITTORALIS</v>
      </c>
      <c r="G950" t="str">
        <f>VLOOKUP($D950,metadata!$B$2:$S$451,4,FALSE)</f>
        <v>10.1007/BF00612503</v>
      </c>
      <c r="H950" t="str">
        <f>VLOOKUP($D950,metadata!$B$2:$S$451,5,FALSE)</f>
        <v>y</v>
      </c>
      <c r="I950" t="str">
        <f>VLOOKUP($D950,metadata!$B$2:$S$451,6,FALSE)</f>
        <v>a</v>
      </c>
      <c r="J950" t="str">
        <f>VLOOKUP($D950,metadata!$B$2:$S$451,7,FALSE)</f>
        <v>i</v>
      </c>
      <c r="K950" t="str">
        <f>VLOOKUP($D950,metadata!$B$2:$S$451,8,FALSE)</f>
        <v/>
      </c>
      <c r="L950">
        <f>VLOOKUP($D950,metadata!$B$2:$S$451,9,FALSE)</f>
        <v>8</v>
      </c>
      <c r="M950" t="str">
        <f>VLOOKUP($D950,metadata!$B$2:$S$451,10,FALSE)</f>
        <v/>
      </c>
      <c r="N950" t="str">
        <f>VLOOKUP($D950,metadata!$B$2:$S$451,11,FALSE)</f>
        <v>drosophila littoralis</v>
      </c>
      <c r="O950" t="str">
        <f>VLOOKUP($D950,metadata!$B$2:$S$451,12,FALSE)</f>
        <v>diptera</v>
      </c>
      <c r="P950" t="str">
        <f>VLOOKUP($D950,metadata!$B$2:$S$451,13,FALSE)</f>
        <v>Kuoio3</v>
      </c>
      <c r="Q950">
        <f>VLOOKUP($D950,metadata!$B$2:$S$451,14,FALSE)</f>
        <v>62.916666666666664</v>
      </c>
      <c r="R950">
        <f>VLOOKUP($D950,metadata!$B$2:$S$451,15,FALSE)</f>
        <v>27.75</v>
      </c>
      <c r="S950" t="str">
        <f>VLOOKUP($D950,metadata!$B$2:$S$451,16,FALSE)</f>
        <v/>
      </c>
      <c r="T950" t="str">
        <f>VLOOKUP($D950,metadata!$B$2:$S$451,17,FALSE)</f>
        <v/>
      </c>
      <c r="U950" t="str">
        <f>VLOOKUP($D950,metadata!$B$2:$S$451,18,FALSE)</f>
        <v/>
      </c>
      <c r="V950">
        <f>VLOOKUP($D950,metadata!$B$2:$Z$451,19,FALSE)</f>
        <v>30</v>
      </c>
      <c r="W950" t="str">
        <f>VLOOKUP($D950,metadata!$B$2:$Z$451,20,FALSE)</f>
        <v>global average</v>
      </c>
      <c r="X950" t="str">
        <f>VLOOKUP($D950,metadata!$B$2:$Z$451,21,FALSE)</f>
        <v/>
      </c>
      <c r="Y950">
        <f>VLOOKUP($D950,metadata!$B$2:$Z$451,22,FALSE)</f>
        <v>24</v>
      </c>
      <c r="Z950" t="str">
        <f>VLOOKUP($D950,metadata!$B$2:$Z$451,23,FALSE)</f>
        <v/>
      </c>
      <c r="AA950" t="str">
        <f>VLOOKUP($D950,metadata!$B$2:$Z$451,24,FALSE)</f>
        <v>adult</v>
      </c>
      <c r="AB950" t="str">
        <f>VLOOKUP($D950,metadata!$B$2:$Z$451,25,FALSE)</f>
        <v/>
      </c>
      <c r="AC950">
        <v>11.790697674418601</v>
      </c>
      <c r="AD950">
        <v>98.514754739105001</v>
      </c>
      <c r="AF950" t="str">
        <f t="shared" si="29"/>
        <v>NA</v>
      </c>
    </row>
    <row r="951" spans="3:32" x14ac:dyDescent="0.3">
      <c r="C951">
        <v>950</v>
      </c>
      <c r="D951" s="4" t="str">
        <f t="shared" si="30"/>
        <v>24-Kuoio3</v>
      </c>
      <c r="E951" t="str">
        <f>VLOOKUP($D951,metadata!$B$2:$S$451,2,FALSE)</f>
        <v>LANKINEN, P</v>
      </c>
      <c r="F951" t="str">
        <f>VLOOKUP($D951,metadata!$B$2:$S$451,3,FALSE)</f>
        <v>GEOGRAPHICAL VARIATION IN CIRCADIAN ECLOSION RHYTHM AND PHOTOPERIODIC ADULT DIAPAUSE IN DROSOPHILA-LITTORALIS</v>
      </c>
      <c r="G951" t="str">
        <f>VLOOKUP($D951,metadata!$B$2:$S$451,4,FALSE)</f>
        <v>10.1007/BF00612503</v>
      </c>
      <c r="H951" t="str">
        <f>VLOOKUP($D951,metadata!$B$2:$S$451,5,FALSE)</f>
        <v>y</v>
      </c>
      <c r="I951" t="str">
        <f>VLOOKUP($D951,metadata!$B$2:$S$451,6,FALSE)</f>
        <v>a</v>
      </c>
      <c r="J951" t="str">
        <f>VLOOKUP($D951,metadata!$B$2:$S$451,7,FALSE)</f>
        <v>i</v>
      </c>
      <c r="K951" t="str">
        <f>VLOOKUP($D951,metadata!$B$2:$S$451,8,FALSE)</f>
        <v/>
      </c>
      <c r="L951">
        <f>VLOOKUP($D951,metadata!$B$2:$S$451,9,FALSE)</f>
        <v>8</v>
      </c>
      <c r="M951" t="str">
        <f>VLOOKUP($D951,metadata!$B$2:$S$451,10,FALSE)</f>
        <v/>
      </c>
      <c r="N951" t="str">
        <f>VLOOKUP($D951,metadata!$B$2:$S$451,11,FALSE)</f>
        <v>drosophila littoralis</v>
      </c>
      <c r="O951" t="str">
        <f>VLOOKUP($D951,metadata!$B$2:$S$451,12,FALSE)</f>
        <v>diptera</v>
      </c>
      <c r="P951" t="str">
        <f>VLOOKUP($D951,metadata!$B$2:$S$451,13,FALSE)</f>
        <v>Kuoio3</v>
      </c>
      <c r="Q951">
        <f>VLOOKUP($D951,metadata!$B$2:$S$451,14,FALSE)</f>
        <v>62.916666666666664</v>
      </c>
      <c r="R951">
        <f>VLOOKUP($D951,metadata!$B$2:$S$451,15,FALSE)</f>
        <v>27.75</v>
      </c>
      <c r="S951" t="str">
        <f>VLOOKUP($D951,metadata!$B$2:$S$451,16,FALSE)</f>
        <v/>
      </c>
      <c r="T951" t="str">
        <f>VLOOKUP($D951,metadata!$B$2:$S$451,17,FALSE)</f>
        <v/>
      </c>
      <c r="U951" t="str">
        <f>VLOOKUP($D951,metadata!$B$2:$S$451,18,FALSE)</f>
        <v/>
      </c>
      <c r="V951">
        <f>VLOOKUP($D951,metadata!$B$2:$Z$451,19,FALSE)</f>
        <v>30</v>
      </c>
      <c r="W951" t="str">
        <f>VLOOKUP($D951,metadata!$B$2:$Z$451,20,FALSE)</f>
        <v>global average</v>
      </c>
      <c r="X951" t="str">
        <f>VLOOKUP($D951,metadata!$B$2:$Z$451,21,FALSE)</f>
        <v/>
      </c>
      <c r="Y951">
        <f>VLOOKUP($D951,metadata!$B$2:$Z$451,22,FALSE)</f>
        <v>24</v>
      </c>
      <c r="Z951" t="str">
        <f>VLOOKUP($D951,metadata!$B$2:$Z$451,23,FALSE)</f>
        <v/>
      </c>
      <c r="AA951" t="str">
        <f>VLOOKUP($D951,metadata!$B$2:$Z$451,24,FALSE)</f>
        <v>adult</v>
      </c>
      <c r="AB951" t="str">
        <f>VLOOKUP($D951,metadata!$B$2:$Z$451,25,FALSE)</f>
        <v/>
      </c>
      <c r="AC951">
        <v>13.3255813953488</v>
      </c>
      <c r="AD951">
        <v>99.4625757279656</v>
      </c>
      <c r="AF951" t="str">
        <f t="shared" si="29"/>
        <v>NA</v>
      </c>
    </row>
    <row r="952" spans="3:32" x14ac:dyDescent="0.3">
      <c r="C952">
        <v>951</v>
      </c>
      <c r="D952" s="4" t="str">
        <f t="shared" si="30"/>
        <v>24-Kuoio3</v>
      </c>
      <c r="E952" t="str">
        <f>VLOOKUP($D952,metadata!$B$2:$S$451,2,FALSE)</f>
        <v>LANKINEN, P</v>
      </c>
      <c r="F952" t="str">
        <f>VLOOKUP($D952,metadata!$B$2:$S$451,3,FALSE)</f>
        <v>GEOGRAPHICAL VARIATION IN CIRCADIAN ECLOSION RHYTHM AND PHOTOPERIODIC ADULT DIAPAUSE IN DROSOPHILA-LITTORALIS</v>
      </c>
      <c r="G952" t="str">
        <f>VLOOKUP($D952,metadata!$B$2:$S$451,4,FALSE)</f>
        <v>10.1007/BF00612503</v>
      </c>
      <c r="H952" t="str">
        <f>VLOOKUP($D952,metadata!$B$2:$S$451,5,FALSE)</f>
        <v>y</v>
      </c>
      <c r="I952" t="str">
        <f>VLOOKUP($D952,metadata!$B$2:$S$451,6,FALSE)</f>
        <v>a</v>
      </c>
      <c r="J952" t="str">
        <f>VLOOKUP($D952,metadata!$B$2:$S$451,7,FALSE)</f>
        <v>i</v>
      </c>
      <c r="K952" t="str">
        <f>VLOOKUP($D952,metadata!$B$2:$S$451,8,FALSE)</f>
        <v/>
      </c>
      <c r="L952">
        <f>VLOOKUP($D952,metadata!$B$2:$S$451,9,FALSE)</f>
        <v>8</v>
      </c>
      <c r="M952" t="str">
        <f>VLOOKUP($D952,metadata!$B$2:$S$451,10,FALSE)</f>
        <v/>
      </c>
      <c r="N952" t="str">
        <f>VLOOKUP($D952,metadata!$B$2:$S$451,11,FALSE)</f>
        <v>drosophila littoralis</v>
      </c>
      <c r="O952" t="str">
        <f>VLOOKUP($D952,metadata!$B$2:$S$451,12,FALSE)</f>
        <v>diptera</v>
      </c>
      <c r="P952" t="str">
        <f>VLOOKUP($D952,metadata!$B$2:$S$451,13,FALSE)</f>
        <v>Kuoio3</v>
      </c>
      <c r="Q952">
        <f>VLOOKUP($D952,metadata!$B$2:$S$451,14,FALSE)</f>
        <v>62.916666666666664</v>
      </c>
      <c r="R952">
        <f>VLOOKUP($D952,metadata!$B$2:$S$451,15,FALSE)</f>
        <v>27.75</v>
      </c>
      <c r="S952" t="str">
        <f>VLOOKUP($D952,metadata!$B$2:$S$451,16,FALSE)</f>
        <v/>
      </c>
      <c r="T952" t="str">
        <f>VLOOKUP($D952,metadata!$B$2:$S$451,17,FALSE)</f>
        <v/>
      </c>
      <c r="U952" t="str">
        <f>VLOOKUP($D952,metadata!$B$2:$S$451,18,FALSE)</f>
        <v/>
      </c>
      <c r="V952">
        <f>VLOOKUP($D952,metadata!$B$2:$Z$451,19,FALSE)</f>
        <v>30</v>
      </c>
      <c r="W952" t="str">
        <f>VLOOKUP($D952,metadata!$B$2:$Z$451,20,FALSE)</f>
        <v>global average</v>
      </c>
      <c r="X952" t="str">
        <f>VLOOKUP($D952,metadata!$B$2:$Z$451,21,FALSE)</f>
        <v/>
      </c>
      <c r="Y952">
        <f>VLOOKUP($D952,metadata!$B$2:$Z$451,22,FALSE)</f>
        <v>24</v>
      </c>
      <c r="Z952" t="str">
        <f>VLOOKUP($D952,metadata!$B$2:$Z$451,23,FALSE)</f>
        <v/>
      </c>
      <c r="AA952" t="str">
        <f>VLOOKUP($D952,metadata!$B$2:$Z$451,24,FALSE)</f>
        <v>adult</v>
      </c>
      <c r="AB952" t="str">
        <f>VLOOKUP($D952,metadata!$B$2:$Z$451,25,FALSE)</f>
        <v/>
      </c>
      <c r="AC952">
        <v>14.790697674418601</v>
      </c>
      <c r="AD952">
        <v>101.245847176079</v>
      </c>
      <c r="AF952" t="str">
        <f t="shared" si="29"/>
        <v>NA</v>
      </c>
    </row>
    <row r="953" spans="3:32" x14ac:dyDescent="0.3">
      <c r="C953">
        <v>952</v>
      </c>
      <c r="D953" s="4" t="str">
        <f t="shared" si="30"/>
        <v>24-Kuoio3</v>
      </c>
      <c r="E953" t="str">
        <f>VLOOKUP($D953,metadata!$B$2:$S$451,2,FALSE)</f>
        <v>LANKINEN, P</v>
      </c>
      <c r="F953" t="str">
        <f>VLOOKUP($D953,metadata!$B$2:$S$451,3,FALSE)</f>
        <v>GEOGRAPHICAL VARIATION IN CIRCADIAN ECLOSION RHYTHM AND PHOTOPERIODIC ADULT DIAPAUSE IN DROSOPHILA-LITTORALIS</v>
      </c>
      <c r="G953" t="str">
        <f>VLOOKUP($D953,metadata!$B$2:$S$451,4,FALSE)</f>
        <v>10.1007/BF00612503</v>
      </c>
      <c r="H953" t="str">
        <f>VLOOKUP($D953,metadata!$B$2:$S$451,5,FALSE)</f>
        <v>y</v>
      </c>
      <c r="I953" t="str">
        <f>VLOOKUP($D953,metadata!$B$2:$S$451,6,FALSE)</f>
        <v>a</v>
      </c>
      <c r="J953" t="str">
        <f>VLOOKUP($D953,metadata!$B$2:$S$451,7,FALSE)</f>
        <v>i</v>
      </c>
      <c r="K953" t="str">
        <f>VLOOKUP($D953,metadata!$B$2:$S$451,8,FALSE)</f>
        <v/>
      </c>
      <c r="L953">
        <f>VLOOKUP($D953,metadata!$B$2:$S$451,9,FALSE)</f>
        <v>8</v>
      </c>
      <c r="M953" t="str">
        <f>VLOOKUP($D953,metadata!$B$2:$S$451,10,FALSE)</f>
        <v/>
      </c>
      <c r="N953" t="str">
        <f>VLOOKUP($D953,metadata!$B$2:$S$451,11,FALSE)</f>
        <v>drosophila littoralis</v>
      </c>
      <c r="O953" t="str">
        <f>VLOOKUP($D953,metadata!$B$2:$S$451,12,FALSE)</f>
        <v>diptera</v>
      </c>
      <c r="P953" t="str">
        <f>VLOOKUP($D953,metadata!$B$2:$S$451,13,FALSE)</f>
        <v>Kuoio3</v>
      </c>
      <c r="Q953">
        <f>VLOOKUP($D953,metadata!$B$2:$S$451,14,FALSE)</f>
        <v>62.916666666666664</v>
      </c>
      <c r="R953">
        <f>VLOOKUP($D953,metadata!$B$2:$S$451,15,FALSE)</f>
        <v>27.75</v>
      </c>
      <c r="S953" t="str">
        <f>VLOOKUP($D953,metadata!$B$2:$S$451,16,FALSE)</f>
        <v/>
      </c>
      <c r="T953" t="str">
        <f>VLOOKUP($D953,metadata!$B$2:$S$451,17,FALSE)</f>
        <v/>
      </c>
      <c r="U953" t="str">
        <f>VLOOKUP($D953,metadata!$B$2:$S$451,18,FALSE)</f>
        <v/>
      </c>
      <c r="V953">
        <f>VLOOKUP($D953,metadata!$B$2:$Z$451,19,FALSE)</f>
        <v>30</v>
      </c>
      <c r="W953" t="str">
        <f>VLOOKUP($D953,metadata!$B$2:$Z$451,20,FALSE)</f>
        <v>global average</v>
      </c>
      <c r="X953" t="str">
        <f>VLOOKUP($D953,metadata!$B$2:$Z$451,21,FALSE)</f>
        <v/>
      </c>
      <c r="Y953">
        <f>VLOOKUP($D953,metadata!$B$2:$Z$451,22,FALSE)</f>
        <v>24</v>
      </c>
      <c r="Z953" t="str">
        <f>VLOOKUP($D953,metadata!$B$2:$Z$451,23,FALSE)</f>
        <v/>
      </c>
      <c r="AA953" t="str">
        <f>VLOOKUP($D953,metadata!$B$2:$Z$451,24,FALSE)</f>
        <v>adult</v>
      </c>
      <c r="AB953" t="str">
        <f>VLOOKUP($D953,metadata!$B$2:$Z$451,25,FALSE)</f>
        <v/>
      </c>
      <c r="AC953">
        <v>16.325581395348799</v>
      </c>
      <c r="AD953">
        <v>89.588626148133699</v>
      </c>
      <c r="AF953" t="str">
        <f t="shared" si="29"/>
        <v>NA</v>
      </c>
    </row>
    <row r="954" spans="3:32" x14ac:dyDescent="0.3">
      <c r="C954">
        <v>953</v>
      </c>
      <c r="D954" s="4" t="str">
        <f t="shared" si="30"/>
        <v>24-Kuoio3</v>
      </c>
      <c r="E954" t="str">
        <f>VLOOKUP($D954,metadata!$B$2:$S$451,2,FALSE)</f>
        <v>LANKINEN, P</v>
      </c>
      <c r="F954" t="str">
        <f>VLOOKUP($D954,metadata!$B$2:$S$451,3,FALSE)</f>
        <v>GEOGRAPHICAL VARIATION IN CIRCADIAN ECLOSION RHYTHM AND PHOTOPERIODIC ADULT DIAPAUSE IN DROSOPHILA-LITTORALIS</v>
      </c>
      <c r="G954" t="str">
        <f>VLOOKUP($D954,metadata!$B$2:$S$451,4,FALSE)</f>
        <v>10.1007/BF00612503</v>
      </c>
      <c r="H954" t="str">
        <f>VLOOKUP($D954,metadata!$B$2:$S$451,5,FALSE)</f>
        <v>y</v>
      </c>
      <c r="I954" t="str">
        <f>VLOOKUP($D954,metadata!$B$2:$S$451,6,FALSE)</f>
        <v>a</v>
      </c>
      <c r="J954" t="str">
        <f>VLOOKUP($D954,metadata!$B$2:$S$451,7,FALSE)</f>
        <v>i</v>
      </c>
      <c r="K954" t="str">
        <f>VLOOKUP($D954,metadata!$B$2:$S$451,8,FALSE)</f>
        <v/>
      </c>
      <c r="L954">
        <f>VLOOKUP($D954,metadata!$B$2:$S$451,9,FALSE)</f>
        <v>8</v>
      </c>
      <c r="M954" t="str">
        <f>VLOOKUP($D954,metadata!$B$2:$S$451,10,FALSE)</f>
        <v/>
      </c>
      <c r="N954" t="str">
        <f>VLOOKUP($D954,metadata!$B$2:$S$451,11,FALSE)</f>
        <v>drosophila littoralis</v>
      </c>
      <c r="O954" t="str">
        <f>VLOOKUP($D954,metadata!$B$2:$S$451,12,FALSE)</f>
        <v>diptera</v>
      </c>
      <c r="P954" t="str">
        <f>VLOOKUP($D954,metadata!$B$2:$S$451,13,FALSE)</f>
        <v>Kuoio3</v>
      </c>
      <c r="Q954">
        <f>VLOOKUP($D954,metadata!$B$2:$S$451,14,FALSE)</f>
        <v>62.916666666666664</v>
      </c>
      <c r="R954">
        <f>VLOOKUP($D954,metadata!$B$2:$S$451,15,FALSE)</f>
        <v>27.75</v>
      </c>
      <c r="S954" t="str">
        <f>VLOOKUP($D954,metadata!$B$2:$S$451,16,FALSE)</f>
        <v/>
      </c>
      <c r="T954" t="str">
        <f>VLOOKUP($D954,metadata!$B$2:$S$451,17,FALSE)</f>
        <v/>
      </c>
      <c r="U954" t="str">
        <f>VLOOKUP($D954,metadata!$B$2:$S$451,18,FALSE)</f>
        <v/>
      </c>
      <c r="V954">
        <f>VLOOKUP($D954,metadata!$B$2:$Z$451,19,FALSE)</f>
        <v>30</v>
      </c>
      <c r="W954" t="str">
        <f>VLOOKUP($D954,metadata!$B$2:$Z$451,20,FALSE)</f>
        <v>global average</v>
      </c>
      <c r="X954" t="str">
        <f>VLOOKUP($D954,metadata!$B$2:$Z$451,21,FALSE)</f>
        <v/>
      </c>
      <c r="Y954">
        <f>VLOOKUP($D954,metadata!$B$2:$Z$451,22,FALSE)</f>
        <v>24</v>
      </c>
      <c r="Z954" t="str">
        <f>VLOOKUP($D954,metadata!$B$2:$Z$451,23,FALSE)</f>
        <v/>
      </c>
      <c r="AA954" t="str">
        <f>VLOOKUP($D954,metadata!$B$2:$Z$451,24,FALSE)</f>
        <v>adult</v>
      </c>
      <c r="AB954" t="str">
        <f>VLOOKUP($D954,metadata!$B$2:$Z$451,25,FALSE)</f>
        <v/>
      </c>
      <c r="AC954">
        <v>17.790697674418599</v>
      </c>
      <c r="AD954">
        <v>82.1282001172561</v>
      </c>
      <c r="AF954" t="str">
        <f t="shared" si="29"/>
        <v>NA</v>
      </c>
    </row>
    <row r="955" spans="3:32" x14ac:dyDescent="0.3">
      <c r="C955">
        <v>954</v>
      </c>
      <c r="D955" s="4" t="str">
        <f t="shared" si="30"/>
        <v>24-Kuoio3</v>
      </c>
      <c r="E955" t="str">
        <f>VLOOKUP($D955,metadata!$B$2:$S$451,2,FALSE)</f>
        <v>LANKINEN, P</v>
      </c>
      <c r="F955" t="str">
        <f>VLOOKUP($D955,metadata!$B$2:$S$451,3,FALSE)</f>
        <v>GEOGRAPHICAL VARIATION IN CIRCADIAN ECLOSION RHYTHM AND PHOTOPERIODIC ADULT DIAPAUSE IN DROSOPHILA-LITTORALIS</v>
      </c>
      <c r="G955" t="str">
        <f>VLOOKUP($D955,metadata!$B$2:$S$451,4,FALSE)</f>
        <v>10.1007/BF00612503</v>
      </c>
      <c r="H955" t="str">
        <f>VLOOKUP($D955,metadata!$B$2:$S$451,5,FALSE)</f>
        <v>y</v>
      </c>
      <c r="I955" t="str">
        <f>VLOOKUP($D955,metadata!$B$2:$S$451,6,FALSE)</f>
        <v>a</v>
      </c>
      <c r="J955" t="str">
        <f>VLOOKUP($D955,metadata!$B$2:$S$451,7,FALSE)</f>
        <v>i</v>
      </c>
      <c r="K955" t="str">
        <f>VLOOKUP($D955,metadata!$B$2:$S$451,8,FALSE)</f>
        <v/>
      </c>
      <c r="L955">
        <f>VLOOKUP($D955,metadata!$B$2:$S$451,9,FALSE)</f>
        <v>8</v>
      </c>
      <c r="M955" t="str">
        <f>VLOOKUP($D955,metadata!$B$2:$S$451,10,FALSE)</f>
        <v/>
      </c>
      <c r="N955" t="str">
        <f>VLOOKUP($D955,metadata!$B$2:$S$451,11,FALSE)</f>
        <v>drosophila littoralis</v>
      </c>
      <c r="O955" t="str">
        <f>VLOOKUP($D955,metadata!$B$2:$S$451,12,FALSE)</f>
        <v>diptera</v>
      </c>
      <c r="P955" t="str">
        <f>VLOOKUP($D955,metadata!$B$2:$S$451,13,FALSE)</f>
        <v>Kuoio3</v>
      </c>
      <c r="Q955">
        <f>VLOOKUP($D955,metadata!$B$2:$S$451,14,FALSE)</f>
        <v>62.916666666666664</v>
      </c>
      <c r="R955">
        <f>VLOOKUP($D955,metadata!$B$2:$S$451,15,FALSE)</f>
        <v>27.75</v>
      </c>
      <c r="S955" t="str">
        <f>VLOOKUP($D955,metadata!$B$2:$S$451,16,FALSE)</f>
        <v/>
      </c>
      <c r="T955" t="str">
        <f>VLOOKUP($D955,metadata!$B$2:$S$451,17,FALSE)</f>
        <v/>
      </c>
      <c r="U955" t="str">
        <f>VLOOKUP($D955,metadata!$B$2:$S$451,18,FALSE)</f>
        <v/>
      </c>
      <c r="V955">
        <f>VLOOKUP($D955,metadata!$B$2:$Z$451,19,FALSE)</f>
        <v>30</v>
      </c>
      <c r="W955" t="str">
        <f>VLOOKUP($D955,metadata!$B$2:$Z$451,20,FALSE)</f>
        <v>global average</v>
      </c>
      <c r="X955" t="str">
        <f>VLOOKUP($D955,metadata!$B$2:$Z$451,21,FALSE)</f>
        <v/>
      </c>
      <c r="Y955">
        <f>VLOOKUP($D955,metadata!$B$2:$Z$451,22,FALSE)</f>
        <v>24</v>
      </c>
      <c r="Z955" t="str">
        <f>VLOOKUP($D955,metadata!$B$2:$Z$451,23,FALSE)</f>
        <v/>
      </c>
      <c r="AA955" t="str">
        <f>VLOOKUP($D955,metadata!$B$2:$Z$451,24,FALSE)</f>
        <v>adult</v>
      </c>
      <c r="AB955" t="str">
        <f>VLOOKUP($D955,metadata!$B$2:$Z$451,25,FALSE)</f>
        <v/>
      </c>
      <c r="AC955">
        <v>19.465116279069701</v>
      </c>
      <c r="AD955">
        <v>38.547977330466999</v>
      </c>
      <c r="AF955" t="str">
        <f t="shared" si="29"/>
        <v>NA</v>
      </c>
    </row>
    <row r="956" spans="3:32" x14ac:dyDescent="0.3">
      <c r="C956">
        <v>955</v>
      </c>
      <c r="D956" s="4" t="str">
        <f t="shared" si="30"/>
        <v>24-Kuoio3</v>
      </c>
      <c r="E956" t="str">
        <f>VLOOKUP($D956,metadata!$B$2:$S$451,2,FALSE)</f>
        <v>LANKINEN, P</v>
      </c>
      <c r="F956" t="str">
        <f>VLOOKUP($D956,metadata!$B$2:$S$451,3,FALSE)</f>
        <v>GEOGRAPHICAL VARIATION IN CIRCADIAN ECLOSION RHYTHM AND PHOTOPERIODIC ADULT DIAPAUSE IN DROSOPHILA-LITTORALIS</v>
      </c>
      <c r="G956" t="str">
        <f>VLOOKUP($D956,metadata!$B$2:$S$451,4,FALSE)</f>
        <v>10.1007/BF00612503</v>
      </c>
      <c r="H956" t="str">
        <f>VLOOKUP($D956,metadata!$B$2:$S$451,5,FALSE)</f>
        <v>y</v>
      </c>
      <c r="I956" t="str">
        <f>VLOOKUP($D956,metadata!$B$2:$S$451,6,FALSE)</f>
        <v>a</v>
      </c>
      <c r="J956" t="str">
        <f>VLOOKUP($D956,metadata!$B$2:$S$451,7,FALSE)</f>
        <v>i</v>
      </c>
      <c r="K956" t="str">
        <f>VLOOKUP($D956,metadata!$B$2:$S$451,8,FALSE)</f>
        <v/>
      </c>
      <c r="L956">
        <f>VLOOKUP($D956,metadata!$B$2:$S$451,9,FALSE)</f>
        <v>8</v>
      </c>
      <c r="M956" t="str">
        <f>VLOOKUP($D956,metadata!$B$2:$S$451,10,FALSE)</f>
        <v/>
      </c>
      <c r="N956" t="str">
        <f>VLOOKUP($D956,metadata!$B$2:$S$451,11,FALSE)</f>
        <v>drosophila littoralis</v>
      </c>
      <c r="O956" t="str">
        <f>VLOOKUP($D956,metadata!$B$2:$S$451,12,FALSE)</f>
        <v>diptera</v>
      </c>
      <c r="P956" t="str">
        <f>VLOOKUP($D956,metadata!$B$2:$S$451,13,FALSE)</f>
        <v>Kuoio3</v>
      </c>
      <c r="Q956">
        <f>VLOOKUP($D956,metadata!$B$2:$S$451,14,FALSE)</f>
        <v>62.916666666666664</v>
      </c>
      <c r="R956">
        <f>VLOOKUP($D956,metadata!$B$2:$S$451,15,FALSE)</f>
        <v>27.75</v>
      </c>
      <c r="S956" t="str">
        <f>VLOOKUP($D956,metadata!$B$2:$S$451,16,FALSE)</f>
        <v/>
      </c>
      <c r="T956" t="str">
        <f>VLOOKUP($D956,metadata!$B$2:$S$451,17,FALSE)</f>
        <v/>
      </c>
      <c r="U956" t="str">
        <f>VLOOKUP($D956,metadata!$B$2:$S$451,18,FALSE)</f>
        <v/>
      </c>
      <c r="V956">
        <f>VLOOKUP($D956,metadata!$B$2:$Z$451,19,FALSE)</f>
        <v>30</v>
      </c>
      <c r="W956" t="str">
        <f>VLOOKUP($D956,metadata!$B$2:$Z$451,20,FALSE)</f>
        <v>global average</v>
      </c>
      <c r="X956" t="str">
        <f>VLOOKUP($D956,metadata!$B$2:$Z$451,21,FALSE)</f>
        <v/>
      </c>
      <c r="Y956">
        <f>VLOOKUP($D956,metadata!$B$2:$Z$451,22,FALSE)</f>
        <v>24</v>
      </c>
      <c r="Z956" t="str">
        <f>VLOOKUP($D956,metadata!$B$2:$Z$451,23,FALSE)</f>
        <v/>
      </c>
      <c r="AA956" t="str">
        <f>VLOOKUP($D956,metadata!$B$2:$Z$451,24,FALSE)</f>
        <v>adult</v>
      </c>
      <c r="AB956" t="str">
        <f>VLOOKUP($D956,metadata!$B$2:$Z$451,25,FALSE)</f>
        <v/>
      </c>
      <c r="AC956">
        <v>21</v>
      </c>
      <c r="AD956">
        <v>6.7226890756301101</v>
      </c>
      <c r="AF956" t="str">
        <f t="shared" si="29"/>
        <v>NA</v>
      </c>
    </row>
    <row r="957" spans="3:32" x14ac:dyDescent="0.3">
      <c r="C957">
        <v>956</v>
      </c>
      <c r="D957" s="4" t="str">
        <f t="shared" si="30"/>
        <v>24- Hollola1</v>
      </c>
      <c r="E957" t="str">
        <f>VLOOKUP($D957,metadata!$B$2:$S$451,2,FALSE)</f>
        <v>LANKINEN, P</v>
      </c>
      <c r="F957" t="str">
        <f>VLOOKUP($D957,metadata!$B$2:$S$451,3,FALSE)</f>
        <v>GEOGRAPHICAL VARIATION IN CIRCADIAN ECLOSION RHYTHM AND PHOTOPERIODIC ADULT DIAPAUSE IN DROSOPHILA-LITTORALIS</v>
      </c>
      <c r="G957" t="str">
        <f>VLOOKUP($D957,metadata!$B$2:$S$451,4,FALSE)</f>
        <v>10.1007/BF00612503</v>
      </c>
      <c r="H957" t="str">
        <f>VLOOKUP($D957,metadata!$B$2:$S$451,5,FALSE)</f>
        <v>y</v>
      </c>
      <c r="I957" t="str">
        <f>VLOOKUP($D957,metadata!$B$2:$S$451,6,FALSE)</f>
        <v>a</v>
      </c>
      <c r="J957" t="str">
        <f>VLOOKUP($D957,metadata!$B$2:$S$451,7,FALSE)</f>
        <v>i</v>
      </c>
      <c r="K957" t="str">
        <f>VLOOKUP($D957,metadata!$B$2:$S$451,8,FALSE)</f>
        <v/>
      </c>
      <c r="L957">
        <f>VLOOKUP($D957,metadata!$B$2:$S$451,9,FALSE)</f>
        <v>8</v>
      </c>
      <c r="M957" t="str">
        <f>VLOOKUP($D957,metadata!$B$2:$S$451,10,FALSE)</f>
        <v/>
      </c>
      <c r="N957" t="str">
        <f>VLOOKUP($D957,metadata!$B$2:$S$451,11,FALSE)</f>
        <v>drosophila littoralis</v>
      </c>
      <c r="O957" t="str">
        <f>VLOOKUP($D957,metadata!$B$2:$S$451,12,FALSE)</f>
        <v>diptera</v>
      </c>
      <c r="P957" t="str">
        <f>VLOOKUP($D957,metadata!$B$2:$S$451,13,FALSE)</f>
        <v xml:space="preserve"> Hollola1</v>
      </c>
      <c r="Q957">
        <f>VLOOKUP($D957,metadata!$B$2:$S$451,14,FALSE)</f>
        <v>61.083333333333336</v>
      </c>
      <c r="R957">
        <f>VLOOKUP($D957,metadata!$B$2:$S$451,15,FALSE)</f>
        <v>25.416666666666668</v>
      </c>
      <c r="S957" t="str">
        <f>VLOOKUP($D957,metadata!$B$2:$S$451,16,FALSE)</f>
        <v/>
      </c>
      <c r="T957" t="str">
        <f>VLOOKUP($D957,metadata!$B$2:$S$451,17,FALSE)</f>
        <v/>
      </c>
      <c r="U957" t="str">
        <f>VLOOKUP($D957,metadata!$B$2:$S$451,18,FALSE)</f>
        <v/>
      </c>
      <c r="V957">
        <f>VLOOKUP($D957,metadata!$B$2:$Z$451,19,FALSE)</f>
        <v>30</v>
      </c>
      <c r="W957" t="str">
        <f>VLOOKUP($D957,metadata!$B$2:$Z$451,20,FALSE)</f>
        <v>global average</v>
      </c>
      <c r="X957" t="str">
        <f>VLOOKUP($D957,metadata!$B$2:$Z$451,21,FALSE)</f>
        <v/>
      </c>
      <c r="Y957">
        <f>VLOOKUP($D957,metadata!$B$2:$Z$451,22,FALSE)</f>
        <v>24</v>
      </c>
      <c r="Z957" t="str">
        <f>VLOOKUP($D957,metadata!$B$2:$Z$451,23,FALSE)</f>
        <v/>
      </c>
      <c r="AA957" t="str">
        <f>VLOOKUP($D957,metadata!$B$2:$Z$451,24,FALSE)</f>
        <v>adult</v>
      </c>
      <c r="AB957" t="str">
        <f>VLOOKUP($D957,metadata!$B$2:$Z$451,25,FALSE)</f>
        <v/>
      </c>
      <c r="AC957">
        <v>9.0677966101694896</v>
      </c>
      <c r="AD957">
        <v>99.1525423728813</v>
      </c>
      <c r="AF957" t="str">
        <f t="shared" si="29"/>
        <v>NA</v>
      </c>
    </row>
    <row r="958" spans="3:32" x14ac:dyDescent="0.3">
      <c r="C958">
        <v>957</v>
      </c>
      <c r="D958" s="4" t="str">
        <f t="shared" si="30"/>
        <v>24- Hollola1</v>
      </c>
      <c r="E958" t="str">
        <f>VLOOKUP($D958,metadata!$B$2:$S$451,2,FALSE)</f>
        <v>LANKINEN, P</v>
      </c>
      <c r="F958" t="str">
        <f>VLOOKUP($D958,metadata!$B$2:$S$451,3,FALSE)</f>
        <v>GEOGRAPHICAL VARIATION IN CIRCADIAN ECLOSION RHYTHM AND PHOTOPERIODIC ADULT DIAPAUSE IN DROSOPHILA-LITTORALIS</v>
      </c>
      <c r="G958" t="str">
        <f>VLOOKUP($D958,metadata!$B$2:$S$451,4,FALSE)</f>
        <v>10.1007/BF00612503</v>
      </c>
      <c r="H958" t="str">
        <f>VLOOKUP($D958,metadata!$B$2:$S$451,5,FALSE)</f>
        <v>y</v>
      </c>
      <c r="I958" t="str">
        <f>VLOOKUP($D958,metadata!$B$2:$S$451,6,FALSE)</f>
        <v>a</v>
      </c>
      <c r="J958" t="str">
        <f>VLOOKUP($D958,metadata!$B$2:$S$451,7,FALSE)</f>
        <v>i</v>
      </c>
      <c r="K958" t="str">
        <f>VLOOKUP($D958,metadata!$B$2:$S$451,8,FALSE)</f>
        <v/>
      </c>
      <c r="L958">
        <f>VLOOKUP($D958,metadata!$B$2:$S$451,9,FALSE)</f>
        <v>8</v>
      </c>
      <c r="M958" t="str">
        <f>VLOOKUP($D958,metadata!$B$2:$S$451,10,FALSE)</f>
        <v/>
      </c>
      <c r="N958" t="str">
        <f>VLOOKUP($D958,metadata!$B$2:$S$451,11,FALSE)</f>
        <v>drosophila littoralis</v>
      </c>
      <c r="O958" t="str">
        <f>VLOOKUP($D958,metadata!$B$2:$S$451,12,FALSE)</f>
        <v>diptera</v>
      </c>
      <c r="P958" t="str">
        <f>VLOOKUP($D958,metadata!$B$2:$S$451,13,FALSE)</f>
        <v xml:space="preserve"> Hollola1</v>
      </c>
      <c r="Q958">
        <f>VLOOKUP($D958,metadata!$B$2:$S$451,14,FALSE)</f>
        <v>61.083333333333336</v>
      </c>
      <c r="R958">
        <f>VLOOKUP($D958,metadata!$B$2:$S$451,15,FALSE)</f>
        <v>25.416666666666668</v>
      </c>
      <c r="S958" t="str">
        <f>VLOOKUP($D958,metadata!$B$2:$S$451,16,FALSE)</f>
        <v/>
      </c>
      <c r="T958" t="str">
        <f>VLOOKUP($D958,metadata!$B$2:$S$451,17,FALSE)</f>
        <v/>
      </c>
      <c r="U958" t="str">
        <f>VLOOKUP($D958,metadata!$B$2:$S$451,18,FALSE)</f>
        <v/>
      </c>
      <c r="V958">
        <f>VLOOKUP($D958,metadata!$B$2:$Z$451,19,FALSE)</f>
        <v>30</v>
      </c>
      <c r="W958" t="str">
        <f>VLOOKUP($D958,metadata!$B$2:$Z$451,20,FALSE)</f>
        <v>global average</v>
      </c>
      <c r="X958" t="str">
        <f>VLOOKUP($D958,metadata!$B$2:$Z$451,21,FALSE)</f>
        <v/>
      </c>
      <c r="Y958">
        <f>VLOOKUP($D958,metadata!$B$2:$Z$451,22,FALSE)</f>
        <v>24</v>
      </c>
      <c r="Z958" t="str">
        <f>VLOOKUP($D958,metadata!$B$2:$Z$451,23,FALSE)</f>
        <v/>
      </c>
      <c r="AA958" t="str">
        <f>VLOOKUP($D958,metadata!$B$2:$Z$451,24,FALSE)</f>
        <v>adult</v>
      </c>
      <c r="AB958" t="str">
        <f>VLOOKUP($D958,metadata!$B$2:$Z$451,25,FALSE)</f>
        <v/>
      </c>
      <c r="AC958">
        <v>12.033313851548799</v>
      </c>
      <c r="AD958">
        <v>99.1525423728813</v>
      </c>
      <c r="AF958" t="str">
        <f t="shared" si="29"/>
        <v>NA</v>
      </c>
    </row>
    <row r="959" spans="3:32" x14ac:dyDescent="0.3">
      <c r="C959">
        <v>958</v>
      </c>
      <c r="D959" s="4" t="str">
        <f t="shared" si="30"/>
        <v>24- Hollola1</v>
      </c>
      <c r="E959" t="str">
        <f>VLOOKUP($D959,metadata!$B$2:$S$451,2,FALSE)</f>
        <v>LANKINEN, P</v>
      </c>
      <c r="F959" t="str">
        <f>VLOOKUP($D959,metadata!$B$2:$S$451,3,FALSE)</f>
        <v>GEOGRAPHICAL VARIATION IN CIRCADIAN ECLOSION RHYTHM AND PHOTOPERIODIC ADULT DIAPAUSE IN DROSOPHILA-LITTORALIS</v>
      </c>
      <c r="G959" t="str">
        <f>VLOOKUP($D959,metadata!$B$2:$S$451,4,FALSE)</f>
        <v>10.1007/BF00612503</v>
      </c>
      <c r="H959" t="str">
        <f>VLOOKUP($D959,metadata!$B$2:$S$451,5,FALSE)</f>
        <v>y</v>
      </c>
      <c r="I959" t="str">
        <f>VLOOKUP($D959,metadata!$B$2:$S$451,6,FALSE)</f>
        <v>a</v>
      </c>
      <c r="J959" t="str">
        <f>VLOOKUP($D959,metadata!$B$2:$S$451,7,FALSE)</f>
        <v>i</v>
      </c>
      <c r="K959" t="str">
        <f>VLOOKUP($D959,metadata!$B$2:$S$451,8,FALSE)</f>
        <v/>
      </c>
      <c r="L959">
        <f>VLOOKUP($D959,metadata!$B$2:$S$451,9,FALSE)</f>
        <v>8</v>
      </c>
      <c r="M959" t="str">
        <f>VLOOKUP($D959,metadata!$B$2:$S$451,10,FALSE)</f>
        <v/>
      </c>
      <c r="N959" t="str">
        <f>VLOOKUP($D959,metadata!$B$2:$S$451,11,FALSE)</f>
        <v>drosophila littoralis</v>
      </c>
      <c r="O959" t="str">
        <f>VLOOKUP($D959,metadata!$B$2:$S$451,12,FALSE)</f>
        <v>diptera</v>
      </c>
      <c r="P959" t="str">
        <f>VLOOKUP($D959,metadata!$B$2:$S$451,13,FALSE)</f>
        <v xml:space="preserve"> Hollola1</v>
      </c>
      <c r="Q959">
        <f>VLOOKUP($D959,metadata!$B$2:$S$451,14,FALSE)</f>
        <v>61.083333333333336</v>
      </c>
      <c r="R959">
        <f>VLOOKUP($D959,metadata!$B$2:$S$451,15,FALSE)</f>
        <v>25.416666666666668</v>
      </c>
      <c r="S959" t="str">
        <f>VLOOKUP($D959,metadata!$B$2:$S$451,16,FALSE)</f>
        <v/>
      </c>
      <c r="T959" t="str">
        <f>VLOOKUP($D959,metadata!$B$2:$S$451,17,FALSE)</f>
        <v/>
      </c>
      <c r="U959" t="str">
        <f>VLOOKUP($D959,metadata!$B$2:$S$451,18,FALSE)</f>
        <v/>
      </c>
      <c r="V959">
        <f>VLOOKUP($D959,metadata!$B$2:$Z$451,19,FALSE)</f>
        <v>30</v>
      </c>
      <c r="W959" t="str">
        <f>VLOOKUP($D959,metadata!$B$2:$Z$451,20,FALSE)</f>
        <v>global average</v>
      </c>
      <c r="X959" t="str">
        <f>VLOOKUP($D959,metadata!$B$2:$Z$451,21,FALSE)</f>
        <v/>
      </c>
      <c r="Y959">
        <f>VLOOKUP($D959,metadata!$B$2:$Z$451,22,FALSE)</f>
        <v>24</v>
      </c>
      <c r="Z959" t="str">
        <f>VLOOKUP($D959,metadata!$B$2:$Z$451,23,FALSE)</f>
        <v/>
      </c>
      <c r="AA959" t="str">
        <f>VLOOKUP($D959,metadata!$B$2:$Z$451,24,FALSE)</f>
        <v>adult</v>
      </c>
      <c r="AB959" t="str">
        <f>VLOOKUP($D959,metadata!$B$2:$Z$451,25,FALSE)</f>
        <v/>
      </c>
      <c r="AC959">
        <v>13.528345996493201</v>
      </c>
      <c r="AD959">
        <v>83.0508474576271</v>
      </c>
      <c r="AF959" t="str">
        <f t="shared" si="29"/>
        <v>NA</v>
      </c>
    </row>
    <row r="960" spans="3:32" x14ac:dyDescent="0.3">
      <c r="C960">
        <v>959</v>
      </c>
      <c r="D960" s="4" t="str">
        <f t="shared" si="30"/>
        <v>24- Hollola1</v>
      </c>
      <c r="E960" t="str">
        <f>VLOOKUP($D960,metadata!$B$2:$S$451,2,FALSE)</f>
        <v>LANKINEN, P</v>
      </c>
      <c r="F960" t="str">
        <f>VLOOKUP($D960,metadata!$B$2:$S$451,3,FALSE)</f>
        <v>GEOGRAPHICAL VARIATION IN CIRCADIAN ECLOSION RHYTHM AND PHOTOPERIODIC ADULT DIAPAUSE IN DROSOPHILA-LITTORALIS</v>
      </c>
      <c r="G960" t="str">
        <f>VLOOKUP($D960,metadata!$B$2:$S$451,4,FALSE)</f>
        <v>10.1007/BF00612503</v>
      </c>
      <c r="H960" t="str">
        <f>VLOOKUP($D960,metadata!$B$2:$S$451,5,FALSE)</f>
        <v>y</v>
      </c>
      <c r="I960" t="str">
        <f>VLOOKUP($D960,metadata!$B$2:$S$451,6,FALSE)</f>
        <v>a</v>
      </c>
      <c r="J960" t="str">
        <f>VLOOKUP($D960,metadata!$B$2:$S$451,7,FALSE)</f>
        <v>i</v>
      </c>
      <c r="K960" t="str">
        <f>VLOOKUP($D960,metadata!$B$2:$S$451,8,FALSE)</f>
        <v/>
      </c>
      <c r="L960">
        <f>VLOOKUP($D960,metadata!$B$2:$S$451,9,FALSE)</f>
        <v>8</v>
      </c>
      <c r="M960" t="str">
        <f>VLOOKUP($D960,metadata!$B$2:$S$451,10,FALSE)</f>
        <v/>
      </c>
      <c r="N960" t="str">
        <f>VLOOKUP($D960,metadata!$B$2:$S$451,11,FALSE)</f>
        <v>drosophila littoralis</v>
      </c>
      <c r="O960" t="str">
        <f>VLOOKUP($D960,metadata!$B$2:$S$451,12,FALSE)</f>
        <v>diptera</v>
      </c>
      <c r="P960" t="str">
        <f>VLOOKUP($D960,metadata!$B$2:$S$451,13,FALSE)</f>
        <v xml:space="preserve"> Hollola1</v>
      </c>
      <c r="Q960">
        <f>VLOOKUP($D960,metadata!$B$2:$S$451,14,FALSE)</f>
        <v>61.083333333333336</v>
      </c>
      <c r="R960">
        <f>VLOOKUP($D960,metadata!$B$2:$S$451,15,FALSE)</f>
        <v>25.416666666666668</v>
      </c>
      <c r="S960" t="str">
        <f>VLOOKUP($D960,metadata!$B$2:$S$451,16,FALSE)</f>
        <v/>
      </c>
      <c r="T960" t="str">
        <f>VLOOKUP($D960,metadata!$B$2:$S$451,17,FALSE)</f>
        <v/>
      </c>
      <c r="U960" t="str">
        <f>VLOOKUP($D960,metadata!$B$2:$S$451,18,FALSE)</f>
        <v/>
      </c>
      <c r="V960">
        <f>VLOOKUP($D960,metadata!$B$2:$Z$451,19,FALSE)</f>
        <v>30</v>
      </c>
      <c r="W960" t="str">
        <f>VLOOKUP($D960,metadata!$B$2:$Z$451,20,FALSE)</f>
        <v>global average</v>
      </c>
      <c r="X960" t="str">
        <f>VLOOKUP($D960,metadata!$B$2:$Z$451,21,FALSE)</f>
        <v/>
      </c>
      <c r="Y960">
        <f>VLOOKUP($D960,metadata!$B$2:$Z$451,22,FALSE)</f>
        <v>24</v>
      </c>
      <c r="Z960" t="str">
        <f>VLOOKUP($D960,metadata!$B$2:$Z$451,23,FALSE)</f>
        <v/>
      </c>
      <c r="AA960" t="str">
        <f>VLOOKUP($D960,metadata!$B$2:$Z$451,24,FALSE)</f>
        <v>adult</v>
      </c>
      <c r="AB960" t="str">
        <f>VLOOKUP($D960,metadata!$B$2:$Z$451,25,FALSE)</f>
        <v/>
      </c>
      <c r="AC960">
        <v>15.029222676797101</v>
      </c>
      <c r="AD960">
        <v>71.186440677966104</v>
      </c>
      <c r="AF960" t="str">
        <f t="shared" si="29"/>
        <v>NA</v>
      </c>
    </row>
    <row r="961" spans="3:32" x14ac:dyDescent="0.3">
      <c r="C961">
        <v>960</v>
      </c>
      <c r="D961" s="4" t="str">
        <f t="shared" si="30"/>
        <v>24- Hollola1</v>
      </c>
      <c r="E961" t="str">
        <f>VLOOKUP($D961,metadata!$B$2:$S$451,2,FALSE)</f>
        <v>LANKINEN, P</v>
      </c>
      <c r="F961" t="str">
        <f>VLOOKUP($D961,metadata!$B$2:$S$451,3,FALSE)</f>
        <v>GEOGRAPHICAL VARIATION IN CIRCADIAN ECLOSION RHYTHM AND PHOTOPERIODIC ADULT DIAPAUSE IN DROSOPHILA-LITTORALIS</v>
      </c>
      <c r="G961" t="str">
        <f>VLOOKUP($D961,metadata!$B$2:$S$451,4,FALSE)</f>
        <v>10.1007/BF00612503</v>
      </c>
      <c r="H961" t="str">
        <f>VLOOKUP($D961,metadata!$B$2:$S$451,5,FALSE)</f>
        <v>y</v>
      </c>
      <c r="I961" t="str">
        <f>VLOOKUP($D961,metadata!$B$2:$S$451,6,FALSE)</f>
        <v>a</v>
      </c>
      <c r="J961" t="str">
        <f>VLOOKUP($D961,metadata!$B$2:$S$451,7,FALSE)</f>
        <v>i</v>
      </c>
      <c r="K961" t="str">
        <f>VLOOKUP($D961,metadata!$B$2:$S$451,8,FALSE)</f>
        <v/>
      </c>
      <c r="L961">
        <f>VLOOKUP($D961,metadata!$B$2:$S$451,9,FALSE)</f>
        <v>8</v>
      </c>
      <c r="M961" t="str">
        <f>VLOOKUP($D961,metadata!$B$2:$S$451,10,FALSE)</f>
        <v/>
      </c>
      <c r="N961" t="str">
        <f>VLOOKUP($D961,metadata!$B$2:$S$451,11,FALSE)</f>
        <v>drosophila littoralis</v>
      </c>
      <c r="O961" t="str">
        <f>VLOOKUP($D961,metadata!$B$2:$S$451,12,FALSE)</f>
        <v>diptera</v>
      </c>
      <c r="P961" t="str">
        <f>VLOOKUP($D961,metadata!$B$2:$S$451,13,FALSE)</f>
        <v xml:space="preserve"> Hollola1</v>
      </c>
      <c r="Q961">
        <f>VLOOKUP($D961,metadata!$B$2:$S$451,14,FALSE)</f>
        <v>61.083333333333336</v>
      </c>
      <c r="R961">
        <f>VLOOKUP($D961,metadata!$B$2:$S$451,15,FALSE)</f>
        <v>25.416666666666668</v>
      </c>
      <c r="S961" t="str">
        <f>VLOOKUP($D961,metadata!$B$2:$S$451,16,FALSE)</f>
        <v/>
      </c>
      <c r="T961" t="str">
        <f>VLOOKUP($D961,metadata!$B$2:$S$451,17,FALSE)</f>
        <v/>
      </c>
      <c r="U961" t="str">
        <f>VLOOKUP($D961,metadata!$B$2:$S$451,18,FALSE)</f>
        <v/>
      </c>
      <c r="V961">
        <f>VLOOKUP($D961,metadata!$B$2:$Z$451,19,FALSE)</f>
        <v>30</v>
      </c>
      <c r="W961" t="str">
        <f>VLOOKUP($D961,metadata!$B$2:$Z$451,20,FALSE)</f>
        <v>global average</v>
      </c>
      <c r="X961" t="str">
        <f>VLOOKUP($D961,metadata!$B$2:$Z$451,21,FALSE)</f>
        <v/>
      </c>
      <c r="Y961">
        <f>VLOOKUP($D961,metadata!$B$2:$Z$451,22,FALSE)</f>
        <v>24</v>
      </c>
      <c r="Z961" t="str">
        <f>VLOOKUP($D961,metadata!$B$2:$Z$451,23,FALSE)</f>
        <v/>
      </c>
      <c r="AA961" t="str">
        <f>VLOOKUP($D961,metadata!$B$2:$Z$451,24,FALSE)</f>
        <v>adult</v>
      </c>
      <c r="AB961" t="str">
        <f>VLOOKUP($D961,metadata!$B$2:$Z$451,25,FALSE)</f>
        <v/>
      </c>
      <c r="AC961">
        <v>16.514903565166499</v>
      </c>
      <c r="AD961">
        <v>48.305084745762599</v>
      </c>
      <c r="AF961" t="str">
        <f t="shared" si="29"/>
        <v>NA</v>
      </c>
    </row>
    <row r="962" spans="3:32" x14ac:dyDescent="0.3">
      <c r="C962">
        <v>961</v>
      </c>
      <c r="D962" s="4" t="str">
        <f t="shared" si="30"/>
        <v>24- Hollola1</v>
      </c>
      <c r="E962" t="str">
        <f>VLOOKUP($D962,metadata!$B$2:$S$451,2,FALSE)</f>
        <v>LANKINEN, P</v>
      </c>
      <c r="F962" t="str">
        <f>VLOOKUP($D962,metadata!$B$2:$S$451,3,FALSE)</f>
        <v>GEOGRAPHICAL VARIATION IN CIRCADIAN ECLOSION RHYTHM AND PHOTOPERIODIC ADULT DIAPAUSE IN DROSOPHILA-LITTORALIS</v>
      </c>
      <c r="G962" t="str">
        <f>VLOOKUP($D962,metadata!$B$2:$S$451,4,FALSE)</f>
        <v>10.1007/BF00612503</v>
      </c>
      <c r="H962" t="str">
        <f>VLOOKUP($D962,metadata!$B$2:$S$451,5,FALSE)</f>
        <v>y</v>
      </c>
      <c r="I962" t="str">
        <f>VLOOKUP($D962,metadata!$B$2:$S$451,6,FALSE)</f>
        <v>a</v>
      </c>
      <c r="J962" t="str">
        <f>VLOOKUP($D962,metadata!$B$2:$S$451,7,FALSE)</f>
        <v>i</v>
      </c>
      <c r="K962" t="str">
        <f>VLOOKUP($D962,metadata!$B$2:$S$451,8,FALSE)</f>
        <v/>
      </c>
      <c r="L962">
        <f>VLOOKUP($D962,metadata!$B$2:$S$451,9,FALSE)</f>
        <v>8</v>
      </c>
      <c r="M962" t="str">
        <f>VLOOKUP($D962,metadata!$B$2:$S$451,10,FALSE)</f>
        <v/>
      </c>
      <c r="N962" t="str">
        <f>VLOOKUP($D962,metadata!$B$2:$S$451,11,FALSE)</f>
        <v>drosophila littoralis</v>
      </c>
      <c r="O962" t="str">
        <f>VLOOKUP($D962,metadata!$B$2:$S$451,12,FALSE)</f>
        <v>diptera</v>
      </c>
      <c r="P962" t="str">
        <f>VLOOKUP($D962,metadata!$B$2:$S$451,13,FALSE)</f>
        <v xml:space="preserve"> Hollola1</v>
      </c>
      <c r="Q962">
        <f>VLOOKUP($D962,metadata!$B$2:$S$451,14,FALSE)</f>
        <v>61.083333333333336</v>
      </c>
      <c r="R962">
        <f>VLOOKUP($D962,metadata!$B$2:$S$451,15,FALSE)</f>
        <v>25.416666666666668</v>
      </c>
      <c r="S962" t="str">
        <f>VLOOKUP($D962,metadata!$B$2:$S$451,16,FALSE)</f>
        <v/>
      </c>
      <c r="T962" t="str">
        <f>VLOOKUP($D962,metadata!$B$2:$S$451,17,FALSE)</f>
        <v/>
      </c>
      <c r="U962" t="str">
        <f>VLOOKUP($D962,metadata!$B$2:$S$451,18,FALSE)</f>
        <v/>
      </c>
      <c r="V962">
        <f>VLOOKUP($D962,metadata!$B$2:$Z$451,19,FALSE)</f>
        <v>30</v>
      </c>
      <c r="W962" t="str">
        <f>VLOOKUP($D962,metadata!$B$2:$Z$451,20,FALSE)</f>
        <v>global average</v>
      </c>
      <c r="X962" t="str">
        <f>VLOOKUP($D962,metadata!$B$2:$Z$451,21,FALSE)</f>
        <v/>
      </c>
      <c r="Y962">
        <f>VLOOKUP($D962,metadata!$B$2:$Z$451,22,FALSE)</f>
        <v>24</v>
      </c>
      <c r="Z962" t="str">
        <f>VLOOKUP($D962,metadata!$B$2:$Z$451,23,FALSE)</f>
        <v/>
      </c>
      <c r="AA962" t="str">
        <f>VLOOKUP($D962,metadata!$B$2:$Z$451,24,FALSE)</f>
        <v>adult</v>
      </c>
      <c r="AB962" t="str">
        <f>VLOOKUP($D962,metadata!$B$2:$Z$451,25,FALSE)</f>
        <v/>
      </c>
      <c r="AC962">
        <v>18.0485096434833</v>
      </c>
      <c r="AD962">
        <v>10.1694915254237</v>
      </c>
      <c r="AF962" t="str">
        <f t="shared" si="29"/>
        <v>NA</v>
      </c>
    </row>
    <row r="963" spans="3:32" x14ac:dyDescent="0.3">
      <c r="C963">
        <v>962</v>
      </c>
      <c r="D963" s="4" t="str">
        <f t="shared" si="30"/>
        <v>24- Hollola1</v>
      </c>
      <c r="E963" t="str">
        <f>VLOOKUP($D963,metadata!$B$2:$S$451,2,FALSE)</f>
        <v>LANKINEN, P</v>
      </c>
      <c r="F963" t="str">
        <f>VLOOKUP($D963,metadata!$B$2:$S$451,3,FALSE)</f>
        <v>GEOGRAPHICAL VARIATION IN CIRCADIAN ECLOSION RHYTHM AND PHOTOPERIODIC ADULT DIAPAUSE IN DROSOPHILA-LITTORALIS</v>
      </c>
      <c r="G963" t="str">
        <f>VLOOKUP($D963,metadata!$B$2:$S$451,4,FALSE)</f>
        <v>10.1007/BF00612503</v>
      </c>
      <c r="H963" t="str">
        <f>VLOOKUP($D963,metadata!$B$2:$S$451,5,FALSE)</f>
        <v>y</v>
      </c>
      <c r="I963" t="str">
        <f>VLOOKUP($D963,metadata!$B$2:$S$451,6,FALSE)</f>
        <v>a</v>
      </c>
      <c r="J963" t="str">
        <f>VLOOKUP($D963,metadata!$B$2:$S$451,7,FALSE)</f>
        <v>i</v>
      </c>
      <c r="K963" t="str">
        <f>VLOOKUP($D963,metadata!$B$2:$S$451,8,FALSE)</f>
        <v/>
      </c>
      <c r="L963">
        <f>VLOOKUP($D963,metadata!$B$2:$S$451,9,FALSE)</f>
        <v>8</v>
      </c>
      <c r="M963" t="str">
        <f>VLOOKUP($D963,metadata!$B$2:$S$451,10,FALSE)</f>
        <v/>
      </c>
      <c r="N963" t="str">
        <f>VLOOKUP($D963,metadata!$B$2:$S$451,11,FALSE)</f>
        <v>drosophila littoralis</v>
      </c>
      <c r="O963" t="str">
        <f>VLOOKUP($D963,metadata!$B$2:$S$451,12,FALSE)</f>
        <v>diptera</v>
      </c>
      <c r="P963" t="str">
        <f>VLOOKUP($D963,metadata!$B$2:$S$451,13,FALSE)</f>
        <v xml:space="preserve"> Hollola1</v>
      </c>
      <c r="Q963">
        <f>VLOOKUP($D963,metadata!$B$2:$S$451,14,FALSE)</f>
        <v>61.083333333333336</v>
      </c>
      <c r="R963">
        <f>VLOOKUP($D963,metadata!$B$2:$S$451,15,FALSE)</f>
        <v>25.416666666666668</v>
      </c>
      <c r="S963" t="str">
        <f>VLOOKUP($D963,metadata!$B$2:$S$451,16,FALSE)</f>
        <v/>
      </c>
      <c r="T963" t="str">
        <f>VLOOKUP($D963,metadata!$B$2:$S$451,17,FALSE)</f>
        <v/>
      </c>
      <c r="U963" t="str">
        <f>VLOOKUP($D963,metadata!$B$2:$S$451,18,FALSE)</f>
        <v/>
      </c>
      <c r="V963">
        <f>VLOOKUP($D963,metadata!$B$2:$Z$451,19,FALSE)</f>
        <v>30</v>
      </c>
      <c r="W963" t="str">
        <f>VLOOKUP($D963,metadata!$B$2:$Z$451,20,FALSE)</f>
        <v>global average</v>
      </c>
      <c r="X963" t="str">
        <f>VLOOKUP($D963,metadata!$B$2:$Z$451,21,FALSE)</f>
        <v/>
      </c>
      <c r="Y963">
        <f>VLOOKUP($D963,metadata!$B$2:$Z$451,22,FALSE)</f>
        <v>24</v>
      </c>
      <c r="Z963" t="str">
        <f>VLOOKUP($D963,metadata!$B$2:$Z$451,23,FALSE)</f>
        <v/>
      </c>
      <c r="AA963" t="str">
        <f>VLOOKUP($D963,metadata!$B$2:$Z$451,24,FALSE)</f>
        <v>adult</v>
      </c>
      <c r="AB963" t="str">
        <f>VLOOKUP($D963,metadata!$B$2:$Z$451,25,FALSE)</f>
        <v/>
      </c>
      <c r="AC963">
        <v>19.556399766218501</v>
      </c>
      <c r="AD963">
        <v>3.3898305084744602</v>
      </c>
      <c r="AF963" t="str">
        <f t="shared" ref="AF963:AF1026" si="31">IF(AE963="","NA",AE963)</f>
        <v>NA</v>
      </c>
    </row>
    <row r="964" spans="3:32" x14ac:dyDescent="0.3">
      <c r="C964">
        <v>963</v>
      </c>
      <c r="D964" s="4" t="str">
        <f t="shared" si="30"/>
        <v>24- Hollola1</v>
      </c>
      <c r="E964" t="str">
        <f>VLOOKUP($D964,metadata!$B$2:$S$451,2,FALSE)</f>
        <v>LANKINEN, P</v>
      </c>
      <c r="F964" t="str">
        <f>VLOOKUP($D964,metadata!$B$2:$S$451,3,FALSE)</f>
        <v>GEOGRAPHICAL VARIATION IN CIRCADIAN ECLOSION RHYTHM AND PHOTOPERIODIC ADULT DIAPAUSE IN DROSOPHILA-LITTORALIS</v>
      </c>
      <c r="G964" t="str">
        <f>VLOOKUP($D964,metadata!$B$2:$S$451,4,FALSE)</f>
        <v>10.1007/BF00612503</v>
      </c>
      <c r="H964" t="str">
        <f>VLOOKUP($D964,metadata!$B$2:$S$451,5,FALSE)</f>
        <v>y</v>
      </c>
      <c r="I964" t="str">
        <f>VLOOKUP($D964,metadata!$B$2:$S$451,6,FALSE)</f>
        <v>a</v>
      </c>
      <c r="J964" t="str">
        <f>VLOOKUP($D964,metadata!$B$2:$S$451,7,FALSE)</f>
        <v>i</v>
      </c>
      <c r="K964" t="str">
        <f>VLOOKUP($D964,metadata!$B$2:$S$451,8,FALSE)</f>
        <v/>
      </c>
      <c r="L964">
        <f>VLOOKUP($D964,metadata!$B$2:$S$451,9,FALSE)</f>
        <v>8</v>
      </c>
      <c r="M964" t="str">
        <f>VLOOKUP($D964,metadata!$B$2:$S$451,10,FALSE)</f>
        <v/>
      </c>
      <c r="N964" t="str">
        <f>VLOOKUP($D964,metadata!$B$2:$S$451,11,FALSE)</f>
        <v>drosophila littoralis</v>
      </c>
      <c r="O964" t="str">
        <f>VLOOKUP($D964,metadata!$B$2:$S$451,12,FALSE)</f>
        <v>diptera</v>
      </c>
      <c r="P964" t="str">
        <f>VLOOKUP($D964,metadata!$B$2:$S$451,13,FALSE)</f>
        <v xml:space="preserve"> Hollola1</v>
      </c>
      <c r="Q964">
        <f>VLOOKUP($D964,metadata!$B$2:$S$451,14,FALSE)</f>
        <v>61.083333333333336</v>
      </c>
      <c r="R964">
        <f>VLOOKUP($D964,metadata!$B$2:$S$451,15,FALSE)</f>
        <v>25.416666666666668</v>
      </c>
      <c r="S964" t="str">
        <f>VLOOKUP($D964,metadata!$B$2:$S$451,16,FALSE)</f>
        <v/>
      </c>
      <c r="T964" t="str">
        <f>VLOOKUP($D964,metadata!$B$2:$S$451,17,FALSE)</f>
        <v/>
      </c>
      <c r="U964" t="str">
        <f>VLOOKUP($D964,metadata!$B$2:$S$451,18,FALSE)</f>
        <v/>
      </c>
      <c r="V964">
        <f>VLOOKUP($D964,metadata!$B$2:$Z$451,19,FALSE)</f>
        <v>30</v>
      </c>
      <c r="W964" t="str">
        <f>VLOOKUP($D964,metadata!$B$2:$Z$451,20,FALSE)</f>
        <v>global average</v>
      </c>
      <c r="X964" t="str">
        <f>VLOOKUP($D964,metadata!$B$2:$Z$451,21,FALSE)</f>
        <v/>
      </c>
      <c r="Y964">
        <f>VLOOKUP($D964,metadata!$B$2:$Z$451,22,FALSE)</f>
        <v>24</v>
      </c>
      <c r="Z964" t="str">
        <f>VLOOKUP($D964,metadata!$B$2:$Z$451,23,FALSE)</f>
        <v/>
      </c>
      <c r="AA964" t="str">
        <f>VLOOKUP($D964,metadata!$B$2:$Z$451,24,FALSE)</f>
        <v>adult</v>
      </c>
      <c r="AB964" t="str">
        <f>VLOOKUP($D964,metadata!$B$2:$Z$451,25,FALSE)</f>
        <v/>
      </c>
      <c r="AC964">
        <v>21.070134424313199</v>
      </c>
      <c r="AD964">
        <v>0.84745762711861505</v>
      </c>
      <c r="AF964" t="str">
        <f t="shared" si="31"/>
        <v>NA</v>
      </c>
    </row>
    <row r="965" spans="3:32" x14ac:dyDescent="0.3">
      <c r="C965">
        <v>964</v>
      </c>
      <c r="D965" s="4" t="str">
        <f t="shared" si="30"/>
        <v>24- Moscow2</v>
      </c>
      <c r="E965" t="str">
        <f>VLOOKUP($D965,metadata!$B$2:$S$451,2,FALSE)</f>
        <v>LANKINEN, P</v>
      </c>
      <c r="F965" t="str">
        <f>VLOOKUP($D965,metadata!$B$2:$S$451,3,FALSE)</f>
        <v>GEOGRAPHICAL VARIATION IN CIRCADIAN ECLOSION RHYTHM AND PHOTOPERIODIC ADULT DIAPAUSE IN DROSOPHILA-LITTORALIS</v>
      </c>
      <c r="G965" t="str">
        <f>VLOOKUP($D965,metadata!$B$2:$S$451,4,FALSE)</f>
        <v>10.1007/BF00612503</v>
      </c>
      <c r="H965" t="str">
        <f>VLOOKUP($D965,metadata!$B$2:$S$451,5,FALSE)</f>
        <v>y</v>
      </c>
      <c r="I965" t="str">
        <f>VLOOKUP($D965,metadata!$B$2:$S$451,6,FALSE)</f>
        <v>a</v>
      </c>
      <c r="J965" t="str">
        <f>VLOOKUP($D965,metadata!$B$2:$S$451,7,FALSE)</f>
        <v>i</v>
      </c>
      <c r="K965" t="str">
        <f>VLOOKUP($D965,metadata!$B$2:$S$451,8,FALSE)</f>
        <v/>
      </c>
      <c r="L965">
        <f>VLOOKUP($D965,metadata!$B$2:$S$451,9,FALSE)</f>
        <v>8</v>
      </c>
      <c r="M965" t="str">
        <f>VLOOKUP($D965,metadata!$B$2:$S$451,10,FALSE)</f>
        <v/>
      </c>
      <c r="N965" t="str">
        <f>VLOOKUP($D965,metadata!$B$2:$S$451,11,FALSE)</f>
        <v>drosophila littoralis</v>
      </c>
      <c r="O965" t="str">
        <f>VLOOKUP($D965,metadata!$B$2:$S$451,12,FALSE)</f>
        <v>diptera</v>
      </c>
      <c r="P965" t="str">
        <f>VLOOKUP($D965,metadata!$B$2:$S$451,13,FALSE)</f>
        <v xml:space="preserve"> Moscow2</v>
      </c>
      <c r="Q965">
        <f>VLOOKUP($D965,metadata!$B$2:$S$451,14,FALSE)</f>
        <v>55.75</v>
      </c>
      <c r="R965">
        <f>VLOOKUP($D965,metadata!$B$2:$S$451,15,FALSE)</f>
        <v>37.5</v>
      </c>
      <c r="S965" t="str">
        <f>VLOOKUP($D965,metadata!$B$2:$S$451,16,FALSE)</f>
        <v/>
      </c>
      <c r="T965" t="str">
        <f>VLOOKUP($D965,metadata!$B$2:$S$451,17,FALSE)</f>
        <v/>
      </c>
      <c r="U965" t="str">
        <f>VLOOKUP($D965,metadata!$B$2:$S$451,18,FALSE)</f>
        <v/>
      </c>
      <c r="V965">
        <f>VLOOKUP($D965,metadata!$B$2:$Z$451,19,FALSE)</f>
        <v>30</v>
      </c>
      <c r="W965" t="str">
        <f>VLOOKUP($D965,metadata!$B$2:$Z$451,20,FALSE)</f>
        <v>global average</v>
      </c>
      <c r="X965" t="str">
        <f>VLOOKUP($D965,metadata!$B$2:$Z$451,21,FALSE)</f>
        <v/>
      </c>
      <c r="Y965">
        <f>VLOOKUP($D965,metadata!$B$2:$Z$451,22,FALSE)</f>
        <v>24</v>
      </c>
      <c r="Z965" t="str">
        <f>VLOOKUP($D965,metadata!$B$2:$Z$451,23,FALSE)</f>
        <v/>
      </c>
      <c r="AA965" t="str">
        <f>VLOOKUP($D965,metadata!$B$2:$Z$451,24,FALSE)</f>
        <v>adult</v>
      </c>
      <c r="AB965" t="str">
        <f>VLOOKUP($D965,metadata!$B$2:$Z$451,25,FALSE)</f>
        <v/>
      </c>
      <c r="AC965">
        <v>9</v>
      </c>
      <c r="AD965">
        <v>100</v>
      </c>
      <c r="AF965" t="str">
        <f t="shared" si="31"/>
        <v>NA</v>
      </c>
    </row>
    <row r="966" spans="3:32" x14ac:dyDescent="0.3">
      <c r="C966">
        <v>965</v>
      </c>
      <c r="D966" s="4" t="str">
        <f t="shared" si="30"/>
        <v>24- Moscow2</v>
      </c>
      <c r="E966" t="str">
        <f>VLOOKUP($D966,metadata!$B$2:$S$451,2,FALSE)</f>
        <v>LANKINEN, P</v>
      </c>
      <c r="F966" t="str">
        <f>VLOOKUP($D966,metadata!$B$2:$S$451,3,FALSE)</f>
        <v>GEOGRAPHICAL VARIATION IN CIRCADIAN ECLOSION RHYTHM AND PHOTOPERIODIC ADULT DIAPAUSE IN DROSOPHILA-LITTORALIS</v>
      </c>
      <c r="G966" t="str">
        <f>VLOOKUP($D966,metadata!$B$2:$S$451,4,FALSE)</f>
        <v>10.1007/BF00612503</v>
      </c>
      <c r="H966" t="str">
        <f>VLOOKUP($D966,metadata!$B$2:$S$451,5,FALSE)</f>
        <v>y</v>
      </c>
      <c r="I966" t="str">
        <f>VLOOKUP($D966,metadata!$B$2:$S$451,6,FALSE)</f>
        <v>a</v>
      </c>
      <c r="J966" t="str">
        <f>VLOOKUP($D966,metadata!$B$2:$S$451,7,FALSE)</f>
        <v>i</v>
      </c>
      <c r="K966" t="str">
        <f>VLOOKUP($D966,metadata!$B$2:$S$451,8,FALSE)</f>
        <v/>
      </c>
      <c r="L966">
        <f>VLOOKUP($D966,metadata!$B$2:$S$451,9,FALSE)</f>
        <v>8</v>
      </c>
      <c r="M966" t="str">
        <f>VLOOKUP($D966,metadata!$B$2:$S$451,10,FALSE)</f>
        <v/>
      </c>
      <c r="N966" t="str">
        <f>VLOOKUP($D966,metadata!$B$2:$S$451,11,FALSE)</f>
        <v>drosophila littoralis</v>
      </c>
      <c r="O966" t="str">
        <f>VLOOKUP($D966,metadata!$B$2:$S$451,12,FALSE)</f>
        <v>diptera</v>
      </c>
      <c r="P966" t="str">
        <f>VLOOKUP($D966,metadata!$B$2:$S$451,13,FALSE)</f>
        <v xml:space="preserve"> Moscow2</v>
      </c>
      <c r="Q966">
        <f>VLOOKUP($D966,metadata!$B$2:$S$451,14,FALSE)</f>
        <v>55.75</v>
      </c>
      <c r="R966">
        <f>VLOOKUP($D966,metadata!$B$2:$S$451,15,FALSE)</f>
        <v>37.5</v>
      </c>
      <c r="S966" t="str">
        <f>VLOOKUP($D966,metadata!$B$2:$S$451,16,FALSE)</f>
        <v/>
      </c>
      <c r="T966" t="str">
        <f>VLOOKUP($D966,metadata!$B$2:$S$451,17,FALSE)</f>
        <v/>
      </c>
      <c r="U966" t="str">
        <f>VLOOKUP($D966,metadata!$B$2:$S$451,18,FALSE)</f>
        <v/>
      </c>
      <c r="V966">
        <f>VLOOKUP($D966,metadata!$B$2:$Z$451,19,FALSE)</f>
        <v>30</v>
      </c>
      <c r="W966" t="str">
        <f>VLOOKUP($D966,metadata!$B$2:$Z$451,20,FALSE)</f>
        <v>global average</v>
      </c>
      <c r="X966" t="str">
        <f>VLOOKUP($D966,metadata!$B$2:$Z$451,21,FALSE)</f>
        <v/>
      </c>
      <c r="Y966">
        <f>VLOOKUP($D966,metadata!$B$2:$Z$451,22,FALSE)</f>
        <v>24</v>
      </c>
      <c r="Z966" t="str">
        <f>VLOOKUP($D966,metadata!$B$2:$Z$451,23,FALSE)</f>
        <v/>
      </c>
      <c r="AA966" t="str">
        <f>VLOOKUP($D966,metadata!$B$2:$Z$451,24,FALSE)</f>
        <v>adult</v>
      </c>
      <c r="AB966" t="str">
        <f>VLOOKUP($D966,metadata!$B$2:$Z$451,25,FALSE)</f>
        <v/>
      </c>
      <c r="AC966">
        <v>12</v>
      </c>
      <c r="AD966">
        <v>99.369747899159606</v>
      </c>
      <c r="AF966" t="str">
        <f t="shared" si="31"/>
        <v>NA</v>
      </c>
    </row>
    <row r="967" spans="3:32" x14ac:dyDescent="0.3">
      <c r="C967">
        <v>966</v>
      </c>
      <c r="D967" s="4" t="str">
        <f t="shared" si="30"/>
        <v>24- Moscow2</v>
      </c>
      <c r="E967" t="str">
        <f>VLOOKUP($D967,metadata!$B$2:$S$451,2,FALSE)</f>
        <v>LANKINEN, P</v>
      </c>
      <c r="F967" t="str">
        <f>VLOOKUP($D967,metadata!$B$2:$S$451,3,FALSE)</f>
        <v>GEOGRAPHICAL VARIATION IN CIRCADIAN ECLOSION RHYTHM AND PHOTOPERIODIC ADULT DIAPAUSE IN DROSOPHILA-LITTORALIS</v>
      </c>
      <c r="G967" t="str">
        <f>VLOOKUP($D967,metadata!$B$2:$S$451,4,FALSE)</f>
        <v>10.1007/BF00612503</v>
      </c>
      <c r="H967" t="str">
        <f>VLOOKUP($D967,metadata!$B$2:$S$451,5,FALSE)</f>
        <v>y</v>
      </c>
      <c r="I967" t="str">
        <f>VLOOKUP($D967,metadata!$B$2:$S$451,6,FALSE)</f>
        <v>a</v>
      </c>
      <c r="J967" t="str">
        <f>VLOOKUP($D967,metadata!$B$2:$S$451,7,FALSE)</f>
        <v>i</v>
      </c>
      <c r="K967" t="str">
        <f>VLOOKUP($D967,metadata!$B$2:$S$451,8,FALSE)</f>
        <v/>
      </c>
      <c r="L967">
        <f>VLOOKUP($D967,metadata!$B$2:$S$451,9,FALSE)</f>
        <v>8</v>
      </c>
      <c r="M967" t="str">
        <f>VLOOKUP($D967,metadata!$B$2:$S$451,10,FALSE)</f>
        <v/>
      </c>
      <c r="N967" t="str">
        <f>VLOOKUP($D967,metadata!$B$2:$S$451,11,FALSE)</f>
        <v>drosophila littoralis</v>
      </c>
      <c r="O967" t="str">
        <f>VLOOKUP($D967,metadata!$B$2:$S$451,12,FALSE)</f>
        <v>diptera</v>
      </c>
      <c r="P967" t="str">
        <f>VLOOKUP($D967,metadata!$B$2:$S$451,13,FALSE)</f>
        <v xml:space="preserve"> Moscow2</v>
      </c>
      <c r="Q967">
        <f>VLOOKUP($D967,metadata!$B$2:$S$451,14,FALSE)</f>
        <v>55.75</v>
      </c>
      <c r="R967">
        <f>VLOOKUP($D967,metadata!$B$2:$S$451,15,FALSE)</f>
        <v>37.5</v>
      </c>
      <c r="S967" t="str">
        <f>VLOOKUP($D967,metadata!$B$2:$S$451,16,FALSE)</f>
        <v/>
      </c>
      <c r="T967" t="str">
        <f>VLOOKUP($D967,metadata!$B$2:$S$451,17,FALSE)</f>
        <v/>
      </c>
      <c r="U967" t="str">
        <f>VLOOKUP($D967,metadata!$B$2:$S$451,18,FALSE)</f>
        <v/>
      </c>
      <c r="V967">
        <f>VLOOKUP($D967,metadata!$B$2:$Z$451,19,FALSE)</f>
        <v>30</v>
      </c>
      <c r="W967" t="str">
        <f>VLOOKUP($D967,metadata!$B$2:$Z$451,20,FALSE)</f>
        <v>global average</v>
      </c>
      <c r="X967" t="str">
        <f>VLOOKUP($D967,metadata!$B$2:$Z$451,21,FALSE)</f>
        <v/>
      </c>
      <c r="Y967">
        <f>VLOOKUP($D967,metadata!$B$2:$Z$451,22,FALSE)</f>
        <v>24</v>
      </c>
      <c r="Z967" t="str">
        <f>VLOOKUP($D967,metadata!$B$2:$Z$451,23,FALSE)</f>
        <v/>
      </c>
      <c r="AA967" t="str">
        <f>VLOOKUP($D967,metadata!$B$2:$Z$451,24,FALSE)</f>
        <v>adult</v>
      </c>
      <c r="AB967" t="str">
        <f>VLOOKUP($D967,metadata!$B$2:$Z$451,25,FALSE)</f>
        <v/>
      </c>
      <c r="AC967">
        <v>13.4318181818181</v>
      </c>
      <c r="AD967">
        <v>99.068945760122205</v>
      </c>
      <c r="AF967" t="str">
        <f t="shared" si="31"/>
        <v>NA</v>
      </c>
    </row>
    <row r="968" spans="3:32" x14ac:dyDescent="0.3">
      <c r="C968">
        <v>967</v>
      </c>
      <c r="D968" s="4" t="str">
        <f t="shared" si="30"/>
        <v>24- Moscow2</v>
      </c>
      <c r="E968" t="str">
        <f>VLOOKUP($D968,metadata!$B$2:$S$451,2,FALSE)</f>
        <v>LANKINEN, P</v>
      </c>
      <c r="F968" t="str">
        <f>VLOOKUP($D968,metadata!$B$2:$S$451,3,FALSE)</f>
        <v>GEOGRAPHICAL VARIATION IN CIRCADIAN ECLOSION RHYTHM AND PHOTOPERIODIC ADULT DIAPAUSE IN DROSOPHILA-LITTORALIS</v>
      </c>
      <c r="G968" t="str">
        <f>VLOOKUP($D968,metadata!$B$2:$S$451,4,FALSE)</f>
        <v>10.1007/BF00612503</v>
      </c>
      <c r="H968" t="str">
        <f>VLOOKUP($D968,metadata!$B$2:$S$451,5,FALSE)</f>
        <v>y</v>
      </c>
      <c r="I968" t="str">
        <f>VLOOKUP($D968,metadata!$B$2:$S$451,6,FALSE)</f>
        <v>a</v>
      </c>
      <c r="J968" t="str">
        <f>VLOOKUP($D968,metadata!$B$2:$S$451,7,FALSE)</f>
        <v>i</v>
      </c>
      <c r="K968" t="str">
        <f>VLOOKUP($D968,metadata!$B$2:$S$451,8,FALSE)</f>
        <v/>
      </c>
      <c r="L968">
        <f>VLOOKUP($D968,metadata!$B$2:$S$451,9,FALSE)</f>
        <v>8</v>
      </c>
      <c r="M968" t="str">
        <f>VLOOKUP($D968,metadata!$B$2:$S$451,10,FALSE)</f>
        <v/>
      </c>
      <c r="N968" t="str">
        <f>VLOOKUP($D968,metadata!$B$2:$S$451,11,FALSE)</f>
        <v>drosophila littoralis</v>
      </c>
      <c r="O968" t="str">
        <f>VLOOKUP($D968,metadata!$B$2:$S$451,12,FALSE)</f>
        <v>diptera</v>
      </c>
      <c r="P968" t="str">
        <f>VLOOKUP($D968,metadata!$B$2:$S$451,13,FALSE)</f>
        <v xml:space="preserve"> Moscow2</v>
      </c>
      <c r="Q968">
        <f>VLOOKUP($D968,metadata!$B$2:$S$451,14,FALSE)</f>
        <v>55.75</v>
      </c>
      <c r="R968">
        <f>VLOOKUP($D968,metadata!$B$2:$S$451,15,FALSE)</f>
        <v>37.5</v>
      </c>
      <c r="S968" t="str">
        <f>VLOOKUP($D968,metadata!$B$2:$S$451,16,FALSE)</f>
        <v/>
      </c>
      <c r="T968" t="str">
        <f>VLOOKUP($D968,metadata!$B$2:$S$451,17,FALSE)</f>
        <v/>
      </c>
      <c r="U968" t="str">
        <f>VLOOKUP($D968,metadata!$B$2:$S$451,18,FALSE)</f>
        <v/>
      </c>
      <c r="V968">
        <f>VLOOKUP($D968,metadata!$B$2:$Z$451,19,FALSE)</f>
        <v>30</v>
      </c>
      <c r="W968" t="str">
        <f>VLOOKUP($D968,metadata!$B$2:$Z$451,20,FALSE)</f>
        <v>global average</v>
      </c>
      <c r="X968" t="str">
        <f>VLOOKUP($D968,metadata!$B$2:$Z$451,21,FALSE)</f>
        <v/>
      </c>
      <c r="Y968">
        <f>VLOOKUP($D968,metadata!$B$2:$Z$451,22,FALSE)</f>
        <v>24</v>
      </c>
      <c r="Z968" t="str">
        <f>VLOOKUP($D968,metadata!$B$2:$Z$451,23,FALSE)</f>
        <v/>
      </c>
      <c r="AA968" t="str">
        <f>VLOOKUP($D968,metadata!$B$2:$Z$451,24,FALSE)</f>
        <v>adult</v>
      </c>
      <c r="AB968" t="str">
        <f>VLOOKUP($D968,metadata!$B$2:$Z$451,25,FALSE)</f>
        <v/>
      </c>
      <c r="AC968">
        <v>14.9318181818181</v>
      </c>
      <c r="AD968">
        <v>96.232811306340693</v>
      </c>
      <c r="AF968" t="str">
        <f t="shared" si="31"/>
        <v>NA</v>
      </c>
    </row>
    <row r="969" spans="3:32" x14ac:dyDescent="0.3">
      <c r="C969">
        <v>968</v>
      </c>
      <c r="D969" s="4" t="str">
        <f t="shared" si="30"/>
        <v>24- Moscow2</v>
      </c>
      <c r="E969" t="str">
        <f>VLOOKUP($D969,metadata!$B$2:$S$451,2,FALSE)</f>
        <v>LANKINEN, P</v>
      </c>
      <c r="F969" t="str">
        <f>VLOOKUP($D969,metadata!$B$2:$S$451,3,FALSE)</f>
        <v>GEOGRAPHICAL VARIATION IN CIRCADIAN ECLOSION RHYTHM AND PHOTOPERIODIC ADULT DIAPAUSE IN DROSOPHILA-LITTORALIS</v>
      </c>
      <c r="G969" t="str">
        <f>VLOOKUP($D969,metadata!$B$2:$S$451,4,FALSE)</f>
        <v>10.1007/BF00612503</v>
      </c>
      <c r="H969" t="str">
        <f>VLOOKUP($D969,metadata!$B$2:$S$451,5,FALSE)</f>
        <v>y</v>
      </c>
      <c r="I969" t="str">
        <f>VLOOKUP($D969,metadata!$B$2:$S$451,6,FALSE)</f>
        <v>a</v>
      </c>
      <c r="J969" t="str">
        <f>VLOOKUP($D969,metadata!$B$2:$S$451,7,FALSE)</f>
        <v>i</v>
      </c>
      <c r="K969" t="str">
        <f>VLOOKUP($D969,metadata!$B$2:$S$451,8,FALSE)</f>
        <v/>
      </c>
      <c r="L969">
        <f>VLOOKUP($D969,metadata!$B$2:$S$451,9,FALSE)</f>
        <v>8</v>
      </c>
      <c r="M969" t="str">
        <f>VLOOKUP($D969,metadata!$B$2:$S$451,10,FALSE)</f>
        <v/>
      </c>
      <c r="N969" t="str">
        <f>VLOOKUP($D969,metadata!$B$2:$S$451,11,FALSE)</f>
        <v>drosophila littoralis</v>
      </c>
      <c r="O969" t="str">
        <f>VLOOKUP($D969,metadata!$B$2:$S$451,12,FALSE)</f>
        <v>diptera</v>
      </c>
      <c r="P969" t="str">
        <f>VLOOKUP($D969,metadata!$B$2:$S$451,13,FALSE)</f>
        <v xml:space="preserve"> Moscow2</v>
      </c>
      <c r="Q969">
        <f>VLOOKUP($D969,metadata!$B$2:$S$451,14,FALSE)</f>
        <v>55.75</v>
      </c>
      <c r="R969">
        <f>VLOOKUP($D969,metadata!$B$2:$S$451,15,FALSE)</f>
        <v>37.5</v>
      </c>
      <c r="S969" t="str">
        <f>VLOOKUP($D969,metadata!$B$2:$S$451,16,FALSE)</f>
        <v/>
      </c>
      <c r="T969" t="str">
        <f>VLOOKUP($D969,metadata!$B$2:$S$451,17,FALSE)</f>
        <v/>
      </c>
      <c r="U969" t="str">
        <f>VLOOKUP($D969,metadata!$B$2:$S$451,18,FALSE)</f>
        <v/>
      </c>
      <c r="V969">
        <f>VLOOKUP($D969,metadata!$B$2:$Z$451,19,FALSE)</f>
        <v>30</v>
      </c>
      <c r="W969" t="str">
        <f>VLOOKUP($D969,metadata!$B$2:$Z$451,20,FALSE)</f>
        <v>global average</v>
      </c>
      <c r="X969" t="str">
        <f>VLOOKUP($D969,metadata!$B$2:$Z$451,21,FALSE)</f>
        <v/>
      </c>
      <c r="Y969">
        <f>VLOOKUP($D969,metadata!$B$2:$Z$451,22,FALSE)</f>
        <v>24</v>
      </c>
      <c r="Z969" t="str">
        <f>VLOOKUP($D969,metadata!$B$2:$Z$451,23,FALSE)</f>
        <v/>
      </c>
      <c r="AA969" t="str">
        <f>VLOOKUP($D969,metadata!$B$2:$Z$451,24,FALSE)</f>
        <v>adult</v>
      </c>
      <c r="AB969" t="str">
        <f>VLOOKUP($D969,metadata!$B$2:$Z$451,25,FALSE)</f>
        <v/>
      </c>
      <c r="AC969">
        <v>16.5</v>
      </c>
      <c r="AD969">
        <v>9.3487394957983199</v>
      </c>
      <c r="AF969" t="str">
        <f t="shared" si="31"/>
        <v>NA</v>
      </c>
    </row>
    <row r="970" spans="3:32" x14ac:dyDescent="0.3">
      <c r="C970">
        <v>969</v>
      </c>
      <c r="D970" s="4" t="str">
        <f t="shared" si="30"/>
        <v>24- Moscow2</v>
      </c>
      <c r="E970" t="str">
        <f>VLOOKUP($D970,metadata!$B$2:$S$451,2,FALSE)</f>
        <v>LANKINEN, P</v>
      </c>
      <c r="F970" t="str">
        <f>VLOOKUP($D970,metadata!$B$2:$S$451,3,FALSE)</f>
        <v>GEOGRAPHICAL VARIATION IN CIRCADIAN ECLOSION RHYTHM AND PHOTOPERIODIC ADULT DIAPAUSE IN DROSOPHILA-LITTORALIS</v>
      </c>
      <c r="G970" t="str">
        <f>VLOOKUP($D970,metadata!$B$2:$S$451,4,FALSE)</f>
        <v>10.1007/BF00612503</v>
      </c>
      <c r="H970" t="str">
        <f>VLOOKUP($D970,metadata!$B$2:$S$451,5,FALSE)</f>
        <v>y</v>
      </c>
      <c r="I970" t="str">
        <f>VLOOKUP($D970,metadata!$B$2:$S$451,6,FALSE)</f>
        <v>a</v>
      </c>
      <c r="J970" t="str">
        <f>VLOOKUP($D970,metadata!$B$2:$S$451,7,FALSE)</f>
        <v>i</v>
      </c>
      <c r="K970" t="str">
        <f>VLOOKUP($D970,metadata!$B$2:$S$451,8,FALSE)</f>
        <v/>
      </c>
      <c r="L970">
        <f>VLOOKUP($D970,metadata!$B$2:$S$451,9,FALSE)</f>
        <v>8</v>
      </c>
      <c r="M970" t="str">
        <f>VLOOKUP($D970,metadata!$B$2:$S$451,10,FALSE)</f>
        <v/>
      </c>
      <c r="N970" t="str">
        <f>VLOOKUP($D970,metadata!$B$2:$S$451,11,FALSE)</f>
        <v>drosophila littoralis</v>
      </c>
      <c r="O970" t="str">
        <f>VLOOKUP($D970,metadata!$B$2:$S$451,12,FALSE)</f>
        <v>diptera</v>
      </c>
      <c r="P970" t="str">
        <f>VLOOKUP($D970,metadata!$B$2:$S$451,13,FALSE)</f>
        <v xml:space="preserve"> Moscow2</v>
      </c>
      <c r="Q970">
        <f>VLOOKUP($D970,metadata!$B$2:$S$451,14,FALSE)</f>
        <v>55.75</v>
      </c>
      <c r="R970">
        <f>VLOOKUP($D970,metadata!$B$2:$S$451,15,FALSE)</f>
        <v>37.5</v>
      </c>
      <c r="S970" t="str">
        <f>VLOOKUP($D970,metadata!$B$2:$S$451,16,FALSE)</f>
        <v/>
      </c>
      <c r="T970" t="str">
        <f>VLOOKUP($D970,metadata!$B$2:$S$451,17,FALSE)</f>
        <v/>
      </c>
      <c r="U970" t="str">
        <f>VLOOKUP($D970,metadata!$B$2:$S$451,18,FALSE)</f>
        <v/>
      </c>
      <c r="V970">
        <f>VLOOKUP($D970,metadata!$B$2:$Z$451,19,FALSE)</f>
        <v>30</v>
      </c>
      <c r="W970" t="str">
        <f>VLOOKUP($D970,metadata!$B$2:$Z$451,20,FALSE)</f>
        <v>global average</v>
      </c>
      <c r="X970" t="str">
        <f>VLOOKUP($D970,metadata!$B$2:$Z$451,21,FALSE)</f>
        <v/>
      </c>
      <c r="Y970">
        <f>VLOOKUP($D970,metadata!$B$2:$Z$451,22,FALSE)</f>
        <v>24</v>
      </c>
      <c r="Z970" t="str">
        <f>VLOOKUP($D970,metadata!$B$2:$Z$451,23,FALSE)</f>
        <v/>
      </c>
      <c r="AA970" t="str">
        <f>VLOOKUP($D970,metadata!$B$2:$Z$451,24,FALSE)</f>
        <v>adult</v>
      </c>
      <c r="AB970" t="str">
        <f>VLOOKUP($D970,metadata!$B$2:$Z$451,25,FALSE)</f>
        <v/>
      </c>
      <c r="AC970">
        <v>18</v>
      </c>
      <c r="AD970">
        <v>1.47058823529413</v>
      </c>
      <c r="AF970" t="str">
        <f t="shared" si="31"/>
        <v>NA</v>
      </c>
    </row>
    <row r="971" spans="3:32" x14ac:dyDescent="0.3">
      <c r="C971">
        <v>970</v>
      </c>
      <c r="D971" s="4" t="str">
        <f t="shared" si="30"/>
        <v>24- Moscow2</v>
      </c>
      <c r="E971" t="str">
        <f>VLOOKUP($D971,metadata!$B$2:$S$451,2,FALSE)</f>
        <v>LANKINEN, P</v>
      </c>
      <c r="F971" t="str">
        <f>VLOOKUP($D971,metadata!$B$2:$S$451,3,FALSE)</f>
        <v>GEOGRAPHICAL VARIATION IN CIRCADIAN ECLOSION RHYTHM AND PHOTOPERIODIC ADULT DIAPAUSE IN DROSOPHILA-LITTORALIS</v>
      </c>
      <c r="G971" t="str">
        <f>VLOOKUP($D971,metadata!$B$2:$S$451,4,FALSE)</f>
        <v>10.1007/BF00612503</v>
      </c>
      <c r="H971" t="str">
        <f>VLOOKUP($D971,metadata!$B$2:$S$451,5,FALSE)</f>
        <v>y</v>
      </c>
      <c r="I971" t="str">
        <f>VLOOKUP($D971,metadata!$B$2:$S$451,6,FALSE)</f>
        <v>a</v>
      </c>
      <c r="J971" t="str">
        <f>VLOOKUP($D971,metadata!$B$2:$S$451,7,FALSE)</f>
        <v>i</v>
      </c>
      <c r="K971" t="str">
        <f>VLOOKUP($D971,metadata!$B$2:$S$451,8,FALSE)</f>
        <v/>
      </c>
      <c r="L971">
        <f>VLOOKUP($D971,metadata!$B$2:$S$451,9,FALSE)</f>
        <v>8</v>
      </c>
      <c r="M971" t="str">
        <f>VLOOKUP($D971,metadata!$B$2:$S$451,10,FALSE)</f>
        <v/>
      </c>
      <c r="N971" t="str">
        <f>VLOOKUP($D971,metadata!$B$2:$S$451,11,FALSE)</f>
        <v>drosophila littoralis</v>
      </c>
      <c r="O971" t="str">
        <f>VLOOKUP($D971,metadata!$B$2:$S$451,12,FALSE)</f>
        <v>diptera</v>
      </c>
      <c r="P971" t="str">
        <f>VLOOKUP($D971,metadata!$B$2:$S$451,13,FALSE)</f>
        <v xml:space="preserve"> Moscow2</v>
      </c>
      <c r="Q971">
        <f>VLOOKUP($D971,metadata!$B$2:$S$451,14,FALSE)</f>
        <v>55.75</v>
      </c>
      <c r="R971">
        <f>VLOOKUP($D971,metadata!$B$2:$S$451,15,FALSE)</f>
        <v>37.5</v>
      </c>
      <c r="S971" t="str">
        <f>VLOOKUP($D971,metadata!$B$2:$S$451,16,FALSE)</f>
        <v/>
      </c>
      <c r="T971" t="str">
        <f>VLOOKUP($D971,metadata!$B$2:$S$451,17,FALSE)</f>
        <v/>
      </c>
      <c r="U971" t="str">
        <f>VLOOKUP($D971,metadata!$B$2:$S$451,18,FALSE)</f>
        <v/>
      </c>
      <c r="V971">
        <f>VLOOKUP($D971,metadata!$B$2:$Z$451,19,FALSE)</f>
        <v>30</v>
      </c>
      <c r="W971" t="str">
        <f>VLOOKUP($D971,metadata!$B$2:$Z$451,20,FALSE)</f>
        <v>global average</v>
      </c>
      <c r="X971" t="str">
        <f>VLOOKUP($D971,metadata!$B$2:$Z$451,21,FALSE)</f>
        <v/>
      </c>
      <c r="Y971">
        <f>VLOOKUP($D971,metadata!$B$2:$Z$451,22,FALSE)</f>
        <v>24</v>
      </c>
      <c r="Z971" t="str">
        <f>VLOOKUP($D971,metadata!$B$2:$Z$451,23,FALSE)</f>
        <v/>
      </c>
      <c r="AA971" t="str">
        <f>VLOOKUP($D971,metadata!$B$2:$Z$451,24,FALSE)</f>
        <v>adult</v>
      </c>
      <c r="AB971" t="str">
        <f>VLOOKUP($D971,metadata!$B$2:$Z$451,25,FALSE)</f>
        <v/>
      </c>
      <c r="AC971">
        <v>19.636363636363601</v>
      </c>
      <c r="AD971">
        <v>0.28647822765471098</v>
      </c>
      <c r="AF971" t="str">
        <f t="shared" si="31"/>
        <v>NA</v>
      </c>
    </row>
    <row r="972" spans="3:32" x14ac:dyDescent="0.3">
      <c r="C972">
        <v>971</v>
      </c>
      <c r="D972" s="4" t="str">
        <f t="shared" si="30"/>
        <v>24- Moscow2</v>
      </c>
      <c r="E972" t="str">
        <f>VLOOKUP($D972,metadata!$B$2:$S$451,2,FALSE)</f>
        <v>LANKINEN, P</v>
      </c>
      <c r="F972" t="str">
        <f>VLOOKUP($D972,metadata!$B$2:$S$451,3,FALSE)</f>
        <v>GEOGRAPHICAL VARIATION IN CIRCADIAN ECLOSION RHYTHM AND PHOTOPERIODIC ADULT DIAPAUSE IN DROSOPHILA-LITTORALIS</v>
      </c>
      <c r="G972" t="str">
        <f>VLOOKUP($D972,metadata!$B$2:$S$451,4,FALSE)</f>
        <v>10.1007/BF00612503</v>
      </c>
      <c r="H972" t="str">
        <f>VLOOKUP($D972,metadata!$B$2:$S$451,5,FALSE)</f>
        <v>y</v>
      </c>
      <c r="I972" t="str">
        <f>VLOOKUP($D972,metadata!$B$2:$S$451,6,FALSE)</f>
        <v>a</v>
      </c>
      <c r="J972" t="str">
        <f>VLOOKUP($D972,metadata!$B$2:$S$451,7,FALSE)</f>
        <v>i</v>
      </c>
      <c r="K972" t="str">
        <f>VLOOKUP($D972,metadata!$B$2:$S$451,8,FALSE)</f>
        <v/>
      </c>
      <c r="L972">
        <f>VLOOKUP($D972,metadata!$B$2:$S$451,9,FALSE)</f>
        <v>8</v>
      </c>
      <c r="M972" t="str">
        <f>VLOOKUP($D972,metadata!$B$2:$S$451,10,FALSE)</f>
        <v/>
      </c>
      <c r="N972" t="str">
        <f>VLOOKUP($D972,metadata!$B$2:$S$451,11,FALSE)</f>
        <v>drosophila littoralis</v>
      </c>
      <c r="O972" t="str">
        <f>VLOOKUP($D972,metadata!$B$2:$S$451,12,FALSE)</f>
        <v>diptera</v>
      </c>
      <c r="P972" t="str">
        <f>VLOOKUP($D972,metadata!$B$2:$S$451,13,FALSE)</f>
        <v xml:space="preserve"> Moscow2</v>
      </c>
      <c r="Q972">
        <f>VLOOKUP($D972,metadata!$B$2:$S$451,14,FALSE)</f>
        <v>55.75</v>
      </c>
      <c r="R972">
        <f>VLOOKUP($D972,metadata!$B$2:$S$451,15,FALSE)</f>
        <v>37.5</v>
      </c>
      <c r="S972" t="str">
        <f>VLOOKUP($D972,metadata!$B$2:$S$451,16,FALSE)</f>
        <v/>
      </c>
      <c r="T972" t="str">
        <f>VLOOKUP($D972,metadata!$B$2:$S$451,17,FALSE)</f>
        <v/>
      </c>
      <c r="U972" t="str">
        <f>VLOOKUP($D972,metadata!$B$2:$S$451,18,FALSE)</f>
        <v/>
      </c>
      <c r="V972">
        <f>VLOOKUP($D972,metadata!$B$2:$Z$451,19,FALSE)</f>
        <v>30</v>
      </c>
      <c r="W972" t="str">
        <f>VLOOKUP($D972,metadata!$B$2:$Z$451,20,FALSE)</f>
        <v>global average</v>
      </c>
      <c r="X972" t="str">
        <f>VLOOKUP($D972,metadata!$B$2:$Z$451,21,FALSE)</f>
        <v/>
      </c>
      <c r="Y972">
        <f>VLOOKUP($D972,metadata!$B$2:$Z$451,22,FALSE)</f>
        <v>24</v>
      </c>
      <c r="Z972" t="str">
        <f>VLOOKUP($D972,metadata!$B$2:$Z$451,23,FALSE)</f>
        <v/>
      </c>
      <c r="AA972" t="str">
        <f>VLOOKUP($D972,metadata!$B$2:$Z$451,24,FALSE)</f>
        <v>adult</v>
      </c>
      <c r="AB972" t="str">
        <f>VLOOKUP($D972,metadata!$B$2:$Z$451,25,FALSE)</f>
        <v/>
      </c>
      <c r="AC972">
        <v>20.931818181818102</v>
      </c>
      <c r="AD972">
        <v>3.3756684491978599</v>
      </c>
      <c r="AF972" t="str">
        <f t="shared" si="31"/>
        <v>NA</v>
      </c>
    </row>
    <row r="973" spans="3:32" x14ac:dyDescent="0.3">
      <c r="C973">
        <v>972</v>
      </c>
      <c r="D973" s="4" t="str">
        <f t="shared" si="30"/>
        <v>24- Dietikon1</v>
      </c>
      <c r="E973" t="str">
        <f>VLOOKUP($D973,metadata!$B$2:$S$451,2,FALSE)</f>
        <v>LANKINEN, P</v>
      </c>
      <c r="F973" t="str">
        <f>VLOOKUP($D973,metadata!$B$2:$S$451,3,FALSE)</f>
        <v>GEOGRAPHICAL VARIATION IN CIRCADIAN ECLOSION RHYTHM AND PHOTOPERIODIC ADULT DIAPAUSE IN DROSOPHILA-LITTORALIS</v>
      </c>
      <c r="G973" t="str">
        <f>VLOOKUP($D973,metadata!$B$2:$S$451,4,FALSE)</f>
        <v>10.1007/BF00612503</v>
      </c>
      <c r="H973" t="str">
        <f>VLOOKUP($D973,metadata!$B$2:$S$451,5,FALSE)</f>
        <v>y</v>
      </c>
      <c r="I973" t="str">
        <f>VLOOKUP($D973,metadata!$B$2:$S$451,6,FALSE)</f>
        <v>a</v>
      </c>
      <c r="J973" t="str">
        <f>VLOOKUP($D973,metadata!$B$2:$S$451,7,FALSE)</f>
        <v>i</v>
      </c>
      <c r="K973" t="str">
        <f>VLOOKUP($D973,metadata!$B$2:$S$451,8,FALSE)</f>
        <v/>
      </c>
      <c r="L973">
        <f>VLOOKUP($D973,metadata!$B$2:$S$451,9,FALSE)</f>
        <v>8</v>
      </c>
      <c r="M973" t="str">
        <f>VLOOKUP($D973,metadata!$B$2:$S$451,10,FALSE)</f>
        <v/>
      </c>
      <c r="N973" t="str">
        <f>VLOOKUP($D973,metadata!$B$2:$S$451,11,FALSE)</f>
        <v>drosophila littoralis</v>
      </c>
      <c r="O973" t="str">
        <f>VLOOKUP($D973,metadata!$B$2:$S$451,12,FALSE)</f>
        <v>diptera</v>
      </c>
      <c r="P973" t="str">
        <f>VLOOKUP($D973,metadata!$B$2:$S$451,13,FALSE)</f>
        <v xml:space="preserve"> Dietikon1</v>
      </c>
      <c r="Q973">
        <f>VLOOKUP($D973,metadata!$B$2:$S$451,14,FALSE)</f>
        <v>47.416666666666664</v>
      </c>
      <c r="R973">
        <f>VLOOKUP($D973,metadata!$B$2:$S$451,15,FALSE)</f>
        <v>8.5</v>
      </c>
      <c r="S973" t="str">
        <f>VLOOKUP($D973,metadata!$B$2:$S$451,16,FALSE)</f>
        <v/>
      </c>
      <c r="T973" t="str">
        <f>VLOOKUP($D973,metadata!$B$2:$S$451,17,FALSE)</f>
        <v/>
      </c>
      <c r="U973" t="str">
        <f>VLOOKUP($D973,metadata!$B$2:$S$451,18,FALSE)</f>
        <v/>
      </c>
      <c r="V973">
        <f>VLOOKUP($D973,metadata!$B$2:$Z$451,19,FALSE)</f>
        <v>30</v>
      </c>
      <c r="W973" t="str">
        <f>VLOOKUP($D973,metadata!$B$2:$Z$451,20,FALSE)</f>
        <v>global average</v>
      </c>
      <c r="X973" t="str">
        <f>VLOOKUP($D973,metadata!$B$2:$Z$451,21,FALSE)</f>
        <v/>
      </c>
      <c r="Y973">
        <f>VLOOKUP($D973,metadata!$B$2:$Z$451,22,FALSE)</f>
        <v>24</v>
      </c>
      <c r="Z973" t="str">
        <f>VLOOKUP($D973,metadata!$B$2:$Z$451,23,FALSE)</f>
        <v/>
      </c>
      <c r="AA973" t="str">
        <f>VLOOKUP($D973,metadata!$B$2:$Z$451,24,FALSE)</f>
        <v>adult</v>
      </c>
      <c r="AB973" t="str">
        <f>VLOOKUP($D973,metadata!$B$2:$Z$451,25,FALSE)</f>
        <v/>
      </c>
      <c r="AC973">
        <v>9</v>
      </c>
      <c r="AD973">
        <v>99.999999999999901</v>
      </c>
      <c r="AF973" t="str">
        <f t="shared" si="31"/>
        <v>NA</v>
      </c>
    </row>
    <row r="974" spans="3:32" x14ac:dyDescent="0.3">
      <c r="C974">
        <v>973</v>
      </c>
      <c r="D974" s="4" t="str">
        <f t="shared" si="30"/>
        <v>24- Dietikon1</v>
      </c>
      <c r="E974" t="str">
        <f>VLOOKUP($D974,metadata!$B$2:$S$451,2,FALSE)</f>
        <v>LANKINEN, P</v>
      </c>
      <c r="F974" t="str">
        <f>VLOOKUP($D974,metadata!$B$2:$S$451,3,FALSE)</f>
        <v>GEOGRAPHICAL VARIATION IN CIRCADIAN ECLOSION RHYTHM AND PHOTOPERIODIC ADULT DIAPAUSE IN DROSOPHILA-LITTORALIS</v>
      </c>
      <c r="G974" t="str">
        <f>VLOOKUP($D974,metadata!$B$2:$S$451,4,FALSE)</f>
        <v>10.1007/BF00612503</v>
      </c>
      <c r="H974" t="str">
        <f>VLOOKUP($D974,metadata!$B$2:$S$451,5,FALSE)</f>
        <v>y</v>
      </c>
      <c r="I974" t="str">
        <f>VLOOKUP($D974,metadata!$B$2:$S$451,6,FALSE)</f>
        <v>a</v>
      </c>
      <c r="J974" t="str">
        <f>VLOOKUP($D974,metadata!$B$2:$S$451,7,FALSE)</f>
        <v>i</v>
      </c>
      <c r="K974" t="str">
        <f>VLOOKUP($D974,metadata!$B$2:$S$451,8,FALSE)</f>
        <v/>
      </c>
      <c r="L974">
        <f>VLOOKUP($D974,metadata!$B$2:$S$451,9,FALSE)</f>
        <v>8</v>
      </c>
      <c r="M974" t="str">
        <f>VLOOKUP($D974,metadata!$B$2:$S$451,10,FALSE)</f>
        <v/>
      </c>
      <c r="N974" t="str">
        <f>VLOOKUP($D974,metadata!$B$2:$S$451,11,FALSE)</f>
        <v>drosophila littoralis</v>
      </c>
      <c r="O974" t="str">
        <f>VLOOKUP($D974,metadata!$B$2:$S$451,12,FALSE)</f>
        <v>diptera</v>
      </c>
      <c r="P974" t="str">
        <f>VLOOKUP($D974,metadata!$B$2:$S$451,13,FALSE)</f>
        <v xml:space="preserve"> Dietikon1</v>
      </c>
      <c r="Q974">
        <f>VLOOKUP($D974,metadata!$B$2:$S$451,14,FALSE)</f>
        <v>47.416666666666664</v>
      </c>
      <c r="R974">
        <f>VLOOKUP($D974,metadata!$B$2:$S$451,15,FALSE)</f>
        <v>8.5</v>
      </c>
      <c r="S974" t="str">
        <f>VLOOKUP($D974,metadata!$B$2:$S$451,16,FALSE)</f>
        <v/>
      </c>
      <c r="T974" t="str">
        <f>VLOOKUP($D974,metadata!$B$2:$S$451,17,FALSE)</f>
        <v/>
      </c>
      <c r="U974" t="str">
        <f>VLOOKUP($D974,metadata!$B$2:$S$451,18,FALSE)</f>
        <v/>
      </c>
      <c r="V974">
        <f>VLOOKUP($D974,metadata!$B$2:$Z$451,19,FALSE)</f>
        <v>30</v>
      </c>
      <c r="W974" t="str">
        <f>VLOOKUP($D974,metadata!$B$2:$Z$451,20,FALSE)</f>
        <v>global average</v>
      </c>
      <c r="X974" t="str">
        <f>VLOOKUP($D974,metadata!$B$2:$Z$451,21,FALSE)</f>
        <v/>
      </c>
      <c r="Y974">
        <f>VLOOKUP($D974,metadata!$B$2:$Z$451,22,FALSE)</f>
        <v>24</v>
      </c>
      <c r="Z974" t="str">
        <f>VLOOKUP($D974,metadata!$B$2:$Z$451,23,FALSE)</f>
        <v/>
      </c>
      <c r="AA974" t="str">
        <f>VLOOKUP($D974,metadata!$B$2:$Z$451,24,FALSE)</f>
        <v>adult</v>
      </c>
      <c r="AB974" t="str">
        <f>VLOOKUP($D974,metadata!$B$2:$Z$451,25,FALSE)</f>
        <v/>
      </c>
      <c r="AC974">
        <v>11.915254237288099</v>
      </c>
      <c r="AD974">
        <v>99.595103578154394</v>
      </c>
      <c r="AF974" t="str">
        <f t="shared" si="31"/>
        <v>NA</v>
      </c>
    </row>
    <row r="975" spans="3:32" x14ac:dyDescent="0.3">
      <c r="C975">
        <v>974</v>
      </c>
      <c r="D975" s="4" t="str">
        <f t="shared" si="30"/>
        <v>24- Dietikon1</v>
      </c>
      <c r="E975" t="str">
        <f>VLOOKUP($D975,metadata!$B$2:$S$451,2,FALSE)</f>
        <v>LANKINEN, P</v>
      </c>
      <c r="F975" t="str">
        <f>VLOOKUP($D975,metadata!$B$2:$S$451,3,FALSE)</f>
        <v>GEOGRAPHICAL VARIATION IN CIRCADIAN ECLOSION RHYTHM AND PHOTOPERIODIC ADULT DIAPAUSE IN DROSOPHILA-LITTORALIS</v>
      </c>
      <c r="G975" t="str">
        <f>VLOOKUP($D975,metadata!$B$2:$S$451,4,FALSE)</f>
        <v>10.1007/BF00612503</v>
      </c>
      <c r="H975" t="str">
        <f>VLOOKUP($D975,metadata!$B$2:$S$451,5,FALSE)</f>
        <v>y</v>
      </c>
      <c r="I975" t="str">
        <f>VLOOKUP($D975,metadata!$B$2:$S$451,6,FALSE)</f>
        <v>a</v>
      </c>
      <c r="J975" t="str">
        <f>VLOOKUP($D975,metadata!$B$2:$S$451,7,FALSE)</f>
        <v>i</v>
      </c>
      <c r="K975" t="str">
        <f>VLOOKUP($D975,metadata!$B$2:$S$451,8,FALSE)</f>
        <v/>
      </c>
      <c r="L975">
        <f>VLOOKUP($D975,metadata!$B$2:$S$451,9,FALSE)</f>
        <v>8</v>
      </c>
      <c r="M975" t="str">
        <f>VLOOKUP($D975,metadata!$B$2:$S$451,10,FALSE)</f>
        <v/>
      </c>
      <c r="N975" t="str">
        <f>VLOOKUP($D975,metadata!$B$2:$S$451,11,FALSE)</f>
        <v>drosophila littoralis</v>
      </c>
      <c r="O975" t="str">
        <f>VLOOKUP($D975,metadata!$B$2:$S$451,12,FALSE)</f>
        <v>diptera</v>
      </c>
      <c r="P975" t="str">
        <f>VLOOKUP($D975,metadata!$B$2:$S$451,13,FALSE)</f>
        <v xml:space="preserve"> Dietikon1</v>
      </c>
      <c r="Q975">
        <f>VLOOKUP($D975,metadata!$B$2:$S$451,14,FALSE)</f>
        <v>47.416666666666664</v>
      </c>
      <c r="R975">
        <f>VLOOKUP($D975,metadata!$B$2:$S$451,15,FALSE)</f>
        <v>8.5</v>
      </c>
      <c r="S975" t="str">
        <f>VLOOKUP($D975,metadata!$B$2:$S$451,16,FALSE)</f>
        <v/>
      </c>
      <c r="T975" t="str">
        <f>VLOOKUP($D975,metadata!$B$2:$S$451,17,FALSE)</f>
        <v/>
      </c>
      <c r="U975" t="str">
        <f>VLOOKUP($D975,metadata!$B$2:$S$451,18,FALSE)</f>
        <v/>
      </c>
      <c r="V975">
        <f>VLOOKUP($D975,metadata!$B$2:$Z$451,19,FALSE)</f>
        <v>30</v>
      </c>
      <c r="W975" t="str">
        <f>VLOOKUP($D975,metadata!$B$2:$Z$451,20,FALSE)</f>
        <v>global average</v>
      </c>
      <c r="X975" t="str">
        <f>VLOOKUP($D975,metadata!$B$2:$Z$451,21,FALSE)</f>
        <v/>
      </c>
      <c r="Y975">
        <f>VLOOKUP($D975,metadata!$B$2:$Z$451,22,FALSE)</f>
        <v>24</v>
      </c>
      <c r="Z975" t="str">
        <f>VLOOKUP($D975,metadata!$B$2:$Z$451,23,FALSE)</f>
        <v/>
      </c>
      <c r="AA975" t="str">
        <f>VLOOKUP($D975,metadata!$B$2:$Z$451,24,FALSE)</f>
        <v>adult</v>
      </c>
      <c r="AB975" t="str">
        <f>VLOOKUP($D975,metadata!$B$2:$Z$451,25,FALSE)</f>
        <v/>
      </c>
      <c r="AC975">
        <v>13.542372881355901</v>
      </c>
      <c r="AD975">
        <v>73.535781544256096</v>
      </c>
      <c r="AF975" t="str">
        <f t="shared" si="31"/>
        <v>NA</v>
      </c>
    </row>
    <row r="976" spans="3:32" x14ac:dyDescent="0.3">
      <c r="C976">
        <v>975</v>
      </c>
      <c r="D976" s="4" t="str">
        <f t="shared" si="30"/>
        <v>24- Dietikon1</v>
      </c>
      <c r="E976" t="str">
        <f>VLOOKUP($D976,metadata!$B$2:$S$451,2,FALSE)</f>
        <v>LANKINEN, P</v>
      </c>
      <c r="F976" t="str">
        <f>VLOOKUP($D976,metadata!$B$2:$S$451,3,FALSE)</f>
        <v>GEOGRAPHICAL VARIATION IN CIRCADIAN ECLOSION RHYTHM AND PHOTOPERIODIC ADULT DIAPAUSE IN DROSOPHILA-LITTORALIS</v>
      </c>
      <c r="G976" t="str">
        <f>VLOOKUP($D976,metadata!$B$2:$S$451,4,FALSE)</f>
        <v>10.1007/BF00612503</v>
      </c>
      <c r="H976" t="str">
        <f>VLOOKUP($D976,metadata!$B$2:$S$451,5,FALSE)</f>
        <v>y</v>
      </c>
      <c r="I976" t="str">
        <f>VLOOKUP($D976,metadata!$B$2:$S$451,6,FALSE)</f>
        <v>a</v>
      </c>
      <c r="J976" t="str">
        <f>VLOOKUP($D976,metadata!$B$2:$S$451,7,FALSE)</f>
        <v>i</v>
      </c>
      <c r="K976" t="str">
        <f>VLOOKUP($D976,metadata!$B$2:$S$451,8,FALSE)</f>
        <v/>
      </c>
      <c r="L976">
        <f>VLOOKUP($D976,metadata!$B$2:$S$451,9,FALSE)</f>
        <v>8</v>
      </c>
      <c r="M976" t="str">
        <f>VLOOKUP($D976,metadata!$B$2:$S$451,10,FALSE)</f>
        <v/>
      </c>
      <c r="N976" t="str">
        <f>VLOOKUP($D976,metadata!$B$2:$S$451,11,FALSE)</f>
        <v>drosophila littoralis</v>
      </c>
      <c r="O976" t="str">
        <f>VLOOKUP($D976,metadata!$B$2:$S$451,12,FALSE)</f>
        <v>diptera</v>
      </c>
      <c r="P976" t="str">
        <f>VLOOKUP($D976,metadata!$B$2:$S$451,13,FALSE)</f>
        <v xml:space="preserve"> Dietikon1</v>
      </c>
      <c r="Q976">
        <f>VLOOKUP($D976,metadata!$B$2:$S$451,14,FALSE)</f>
        <v>47.416666666666664</v>
      </c>
      <c r="R976">
        <f>VLOOKUP($D976,metadata!$B$2:$S$451,15,FALSE)</f>
        <v>8.5</v>
      </c>
      <c r="S976" t="str">
        <f>VLOOKUP($D976,metadata!$B$2:$S$451,16,FALSE)</f>
        <v/>
      </c>
      <c r="T976" t="str">
        <f>VLOOKUP($D976,metadata!$B$2:$S$451,17,FALSE)</f>
        <v/>
      </c>
      <c r="U976" t="str">
        <f>VLOOKUP($D976,metadata!$B$2:$S$451,18,FALSE)</f>
        <v/>
      </c>
      <c r="V976">
        <f>VLOOKUP($D976,metadata!$B$2:$Z$451,19,FALSE)</f>
        <v>30</v>
      </c>
      <c r="W976" t="str">
        <f>VLOOKUP($D976,metadata!$B$2:$Z$451,20,FALSE)</f>
        <v>global average</v>
      </c>
      <c r="X976" t="str">
        <f>VLOOKUP($D976,metadata!$B$2:$Z$451,21,FALSE)</f>
        <v/>
      </c>
      <c r="Y976">
        <f>VLOOKUP($D976,metadata!$B$2:$Z$451,22,FALSE)</f>
        <v>24</v>
      </c>
      <c r="Z976" t="str">
        <f>VLOOKUP($D976,metadata!$B$2:$Z$451,23,FALSE)</f>
        <v/>
      </c>
      <c r="AA976" t="str">
        <f>VLOOKUP($D976,metadata!$B$2:$Z$451,24,FALSE)</f>
        <v>adult</v>
      </c>
      <c r="AB976" t="str">
        <f>VLOOKUP($D976,metadata!$B$2:$Z$451,25,FALSE)</f>
        <v/>
      </c>
      <c r="AC976">
        <v>15.1016949152542</v>
      </c>
      <c r="AD976">
        <v>24.1525423728813</v>
      </c>
      <c r="AF976" t="str">
        <f t="shared" si="31"/>
        <v>NA</v>
      </c>
    </row>
    <row r="977" spans="3:32" x14ac:dyDescent="0.3">
      <c r="C977">
        <v>976</v>
      </c>
      <c r="D977" s="4" t="str">
        <f t="shared" ref="D977:D1040" si="32">VLOOKUP(C977,$A$1:$B$451,2)</f>
        <v>24- Dietikon1</v>
      </c>
      <c r="E977" t="str">
        <f>VLOOKUP($D977,metadata!$B$2:$S$451,2,FALSE)</f>
        <v>LANKINEN, P</v>
      </c>
      <c r="F977" t="str">
        <f>VLOOKUP($D977,metadata!$B$2:$S$451,3,FALSE)</f>
        <v>GEOGRAPHICAL VARIATION IN CIRCADIAN ECLOSION RHYTHM AND PHOTOPERIODIC ADULT DIAPAUSE IN DROSOPHILA-LITTORALIS</v>
      </c>
      <c r="G977" t="str">
        <f>VLOOKUP($D977,metadata!$B$2:$S$451,4,FALSE)</f>
        <v>10.1007/BF00612503</v>
      </c>
      <c r="H977" t="str">
        <f>VLOOKUP($D977,metadata!$B$2:$S$451,5,FALSE)</f>
        <v>y</v>
      </c>
      <c r="I977" t="str">
        <f>VLOOKUP($D977,metadata!$B$2:$S$451,6,FALSE)</f>
        <v>a</v>
      </c>
      <c r="J977" t="str">
        <f>VLOOKUP($D977,metadata!$B$2:$S$451,7,FALSE)</f>
        <v>i</v>
      </c>
      <c r="K977" t="str">
        <f>VLOOKUP($D977,metadata!$B$2:$S$451,8,FALSE)</f>
        <v/>
      </c>
      <c r="L977">
        <f>VLOOKUP($D977,metadata!$B$2:$S$451,9,FALSE)</f>
        <v>8</v>
      </c>
      <c r="M977" t="str">
        <f>VLOOKUP($D977,metadata!$B$2:$S$451,10,FALSE)</f>
        <v/>
      </c>
      <c r="N977" t="str">
        <f>VLOOKUP($D977,metadata!$B$2:$S$451,11,FALSE)</f>
        <v>drosophila littoralis</v>
      </c>
      <c r="O977" t="str">
        <f>VLOOKUP($D977,metadata!$B$2:$S$451,12,FALSE)</f>
        <v>diptera</v>
      </c>
      <c r="P977" t="str">
        <f>VLOOKUP($D977,metadata!$B$2:$S$451,13,FALSE)</f>
        <v xml:space="preserve"> Dietikon1</v>
      </c>
      <c r="Q977">
        <f>VLOOKUP($D977,metadata!$B$2:$S$451,14,FALSE)</f>
        <v>47.416666666666664</v>
      </c>
      <c r="R977">
        <f>VLOOKUP($D977,metadata!$B$2:$S$451,15,FALSE)</f>
        <v>8.5</v>
      </c>
      <c r="S977" t="str">
        <f>VLOOKUP($D977,metadata!$B$2:$S$451,16,FALSE)</f>
        <v/>
      </c>
      <c r="T977" t="str">
        <f>VLOOKUP($D977,metadata!$B$2:$S$451,17,FALSE)</f>
        <v/>
      </c>
      <c r="U977" t="str">
        <f>VLOOKUP($D977,metadata!$B$2:$S$451,18,FALSE)</f>
        <v/>
      </c>
      <c r="V977">
        <f>VLOOKUP($D977,metadata!$B$2:$Z$451,19,FALSE)</f>
        <v>30</v>
      </c>
      <c r="W977" t="str">
        <f>VLOOKUP($D977,metadata!$B$2:$Z$451,20,FALSE)</f>
        <v>global average</v>
      </c>
      <c r="X977" t="str">
        <f>VLOOKUP($D977,metadata!$B$2:$Z$451,21,FALSE)</f>
        <v/>
      </c>
      <c r="Y977">
        <f>VLOOKUP($D977,metadata!$B$2:$Z$451,22,FALSE)</f>
        <v>24</v>
      </c>
      <c r="Z977" t="str">
        <f>VLOOKUP($D977,metadata!$B$2:$Z$451,23,FALSE)</f>
        <v/>
      </c>
      <c r="AA977" t="str">
        <f>VLOOKUP($D977,metadata!$B$2:$Z$451,24,FALSE)</f>
        <v>adult</v>
      </c>
      <c r="AB977" t="str">
        <f>VLOOKUP($D977,metadata!$B$2:$Z$451,25,FALSE)</f>
        <v/>
      </c>
      <c r="AC977">
        <v>16.593220338982999</v>
      </c>
      <c r="AD977">
        <v>1.4453860640301099</v>
      </c>
      <c r="AF977" t="str">
        <f t="shared" si="31"/>
        <v>NA</v>
      </c>
    </row>
    <row r="978" spans="3:32" x14ac:dyDescent="0.3">
      <c r="C978">
        <v>977</v>
      </c>
      <c r="D978" s="4" t="str">
        <f t="shared" si="32"/>
        <v>24- Dietikon1</v>
      </c>
      <c r="E978" t="str">
        <f>VLOOKUP($D978,metadata!$B$2:$S$451,2,FALSE)</f>
        <v>LANKINEN, P</v>
      </c>
      <c r="F978" t="str">
        <f>VLOOKUP($D978,metadata!$B$2:$S$451,3,FALSE)</f>
        <v>GEOGRAPHICAL VARIATION IN CIRCADIAN ECLOSION RHYTHM AND PHOTOPERIODIC ADULT DIAPAUSE IN DROSOPHILA-LITTORALIS</v>
      </c>
      <c r="G978" t="str">
        <f>VLOOKUP($D978,metadata!$B$2:$S$451,4,FALSE)</f>
        <v>10.1007/BF00612503</v>
      </c>
      <c r="H978" t="str">
        <f>VLOOKUP($D978,metadata!$B$2:$S$451,5,FALSE)</f>
        <v>y</v>
      </c>
      <c r="I978" t="str">
        <f>VLOOKUP($D978,metadata!$B$2:$S$451,6,FALSE)</f>
        <v>a</v>
      </c>
      <c r="J978" t="str">
        <f>VLOOKUP($D978,metadata!$B$2:$S$451,7,FALSE)</f>
        <v>i</v>
      </c>
      <c r="K978" t="str">
        <f>VLOOKUP($D978,metadata!$B$2:$S$451,8,FALSE)</f>
        <v/>
      </c>
      <c r="L978">
        <f>VLOOKUP($D978,metadata!$B$2:$S$451,9,FALSE)</f>
        <v>8</v>
      </c>
      <c r="M978" t="str">
        <f>VLOOKUP($D978,metadata!$B$2:$S$451,10,FALSE)</f>
        <v/>
      </c>
      <c r="N978" t="str">
        <f>VLOOKUP($D978,metadata!$B$2:$S$451,11,FALSE)</f>
        <v>drosophila littoralis</v>
      </c>
      <c r="O978" t="str">
        <f>VLOOKUP($D978,metadata!$B$2:$S$451,12,FALSE)</f>
        <v>diptera</v>
      </c>
      <c r="P978" t="str">
        <f>VLOOKUP($D978,metadata!$B$2:$S$451,13,FALSE)</f>
        <v xml:space="preserve"> Dietikon1</v>
      </c>
      <c r="Q978">
        <f>VLOOKUP($D978,metadata!$B$2:$S$451,14,FALSE)</f>
        <v>47.416666666666664</v>
      </c>
      <c r="R978">
        <f>VLOOKUP($D978,metadata!$B$2:$S$451,15,FALSE)</f>
        <v>8.5</v>
      </c>
      <c r="S978" t="str">
        <f>VLOOKUP($D978,metadata!$B$2:$S$451,16,FALSE)</f>
        <v/>
      </c>
      <c r="T978" t="str">
        <f>VLOOKUP($D978,metadata!$B$2:$S$451,17,FALSE)</f>
        <v/>
      </c>
      <c r="U978" t="str">
        <f>VLOOKUP($D978,metadata!$B$2:$S$451,18,FALSE)</f>
        <v/>
      </c>
      <c r="V978">
        <f>VLOOKUP($D978,metadata!$B$2:$Z$451,19,FALSE)</f>
        <v>30</v>
      </c>
      <c r="W978" t="str">
        <f>VLOOKUP($D978,metadata!$B$2:$Z$451,20,FALSE)</f>
        <v>global average</v>
      </c>
      <c r="X978" t="str">
        <f>VLOOKUP($D978,metadata!$B$2:$Z$451,21,FALSE)</f>
        <v/>
      </c>
      <c r="Y978">
        <f>VLOOKUP($D978,metadata!$B$2:$Z$451,22,FALSE)</f>
        <v>24</v>
      </c>
      <c r="Z978" t="str">
        <f>VLOOKUP($D978,metadata!$B$2:$Z$451,23,FALSE)</f>
        <v/>
      </c>
      <c r="AA978" t="str">
        <f>VLOOKUP($D978,metadata!$B$2:$Z$451,24,FALSE)</f>
        <v>adult</v>
      </c>
      <c r="AB978" t="str">
        <f>VLOOKUP($D978,metadata!$B$2:$Z$451,25,FALSE)</f>
        <v/>
      </c>
      <c r="AC978">
        <v>18.084745762711801</v>
      </c>
      <c r="AD978">
        <v>0.40489642184556301</v>
      </c>
      <c r="AF978" t="str">
        <f t="shared" si="31"/>
        <v>NA</v>
      </c>
    </row>
    <row r="979" spans="3:32" x14ac:dyDescent="0.3">
      <c r="C979">
        <v>978</v>
      </c>
      <c r="D979" s="4" t="str">
        <f t="shared" si="32"/>
        <v>24- Dietikon1</v>
      </c>
      <c r="E979" t="str">
        <f>VLOOKUP($D979,metadata!$B$2:$S$451,2,FALSE)</f>
        <v>LANKINEN, P</v>
      </c>
      <c r="F979" t="str">
        <f>VLOOKUP($D979,metadata!$B$2:$S$451,3,FALSE)</f>
        <v>GEOGRAPHICAL VARIATION IN CIRCADIAN ECLOSION RHYTHM AND PHOTOPERIODIC ADULT DIAPAUSE IN DROSOPHILA-LITTORALIS</v>
      </c>
      <c r="G979" t="str">
        <f>VLOOKUP($D979,metadata!$B$2:$S$451,4,FALSE)</f>
        <v>10.1007/BF00612503</v>
      </c>
      <c r="H979" t="str">
        <f>VLOOKUP($D979,metadata!$B$2:$S$451,5,FALSE)</f>
        <v>y</v>
      </c>
      <c r="I979" t="str">
        <f>VLOOKUP($D979,metadata!$B$2:$S$451,6,FALSE)</f>
        <v>a</v>
      </c>
      <c r="J979" t="str">
        <f>VLOOKUP($D979,metadata!$B$2:$S$451,7,FALSE)</f>
        <v>i</v>
      </c>
      <c r="K979" t="str">
        <f>VLOOKUP($D979,metadata!$B$2:$S$451,8,FALSE)</f>
        <v/>
      </c>
      <c r="L979">
        <f>VLOOKUP($D979,metadata!$B$2:$S$451,9,FALSE)</f>
        <v>8</v>
      </c>
      <c r="M979" t="str">
        <f>VLOOKUP($D979,metadata!$B$2:$S$451,10,FALSE)</f>
        <v/>
      </c>
      <c r="N979" t="str">
        <f>VLOOKUP($D979,metadata!$B$2:$S$451,11,FALSE)</f>
        <v>drosophila littoralis</v>
      </c>
      <c r="O979" t="str">
        <f>VLOOKUP($D979,metadata!$B$2:$S$451,12,FALSE)</f>
        <v>diptera</v>
      </c>
      <c r="P979" t="str">
        <f>VLOOKUP($D979,metadata!$B$2:$S$451,13,FALSE)</f>
        <v xml:space="preserve"> Dietikon1</v>
      </c>
      <c r="Q979">
        <f>VLOOKUP($D979,metadata!$B$2:$S$451,14,FALSE)</f>
        <v>47.416666666666664</v>
      </c>
      <c r="R979">
        <f>VLOOKUP($D979,metadata!$B$2:$S$451,15,FALSE)</f>
        <v>8.5</v>
      </c>
      <c r="S979" t="str">
        <f>VLOOKUP($D979,metadata!$B$2:$S$451,16,FALSE)</f>
        <v/>
      </c>
      <c r="T979" t="str">
        <f>VLOOKUP($D979,metadata!$B$2:$S$451,17,FALSE)</f>
        <v/>
      </c>
      <c r="U979" t="str">
        <f>VLOOKUP($D979,metadata!$B$2:$S$451,18,FALSE)</f>
        <v/>
      </c>
      <c r="V979">
        <f>VLOOKUP($D979,metadata!$B$2:$Z$451,19,FALSE)</f>
        <v>30</v>
      </c>
      <c r="W979" t="str">
        <f>VLOOKUP($D979,metadata!$B$2:$Z$451,20,FALSE)</f>
        <v>global average</v>
      </c>
      <c r="X979" t="str">
        <f>VLOOKUP($D979,metadata!$B$2:$Z$451,21,FALSE)</f>
        <v/>
      </c>
      <c r="Y979">
        <f>VLOOKUP($D979,metadata!$B$2:$Z$451,22,FALSE)</f>
        <v>24</v>
      </c>
      <c r="Z979" t="str">
        <f>VLOOKUP($D979,metadata!$B$2:$Z$451,23,FALSE)</f>
        <v/>
      </c>
      <c r="AA979" t="str">
        <f>VLOOKUP($D979,metadata!$B$2:$Z$451,24,FALSE)</f>
        <v>adult</v>
      </c>
      <c r="AB979" t="str">
        <f>VLOOKUP($D979,metadata!$B$2:$Z$451,25,FALSE)</f>
        <v/>
      </c>
      <c r="AC979">
        <v>19.5762711864406</v>
      </c>
      <c r="AD979">
        <v>1.86440677966103</v>
      </c>
      <c r="AF979" t="str">
        <f t="shared" si="31"/>
        <v>NA</v>
      </c>
    </row>
    <row r="980" spans="3:32" x14ac:dyDescent="0.3">
      <c r="C980">
        <v>979</v>
      </c>
      <c r="D980" s="4" t="str">
        <f t="shared" si="32"/>
        <v>24- Dietikon1</v>
      </c>
      <c r="E980" t="str">
        <f>VLOOKUP($D980,metadata!$B$2:$S$451,2,FALSE)</f>
        <v>LANKINEN, P</v>
      </c>
      <c r="F980" t="str">
        <f>VLOOKUP($D980,metadata!$B$2:$S$451,3,FALSE)</f>
        <v>GEOGRAPHICAL VARIATION IN CIRCADIAN ECLOSION RHYTHM AND PHOTOPERIODIC ADULT DIAPAUSE IN DROSOPHILA-LITTORALIS</v>
      </c>
      <c r="G980" t="str">
        <f>VLOOKUP($D980,metadata!$B$2:$S$451,4,FALSE)</f>
        <v>10.1007/BF00612503</v>
      </c>
      <c r="H980" t="str">
        <f>VLOOKUP($D980,metadata!$B$2:$S$451,5,FALSE)</f>
        <v>y</v>
      </c>
      <c r="I980" t="str">
        <f>VLOOKUP($D980,metadata!$B$2:$S$451,6,FALSE)</f>
        <v>a</v>
      </c>
      <c r="J980" t="str">
        <f>VLOOKUP($D980,metadata!$B$2:$S$451,7,FALSE)</f>
        <v>i</v>
      </c>
      <c r="K980" t="str">
        <f>VLOOKUP($D980,metadata!$B$2:$S$451,8,FALSE)</f>
        <v/>
      </c>
      <c r="L980">
        <f>VLOOKUP($D980,metadata!$B$2:$S$451,9,FALSE)</f>
        <v>8</v>
      </c>
      <c r="M980" t="str">
        <f>VLOOKUP($D980,metadata!$B$2:$S$451,10,FALSE)</f>
        <v/>
      </c>
      <c r="N980" t="str">
        <f>VLOOKUP($D980,metadata!$B$2:$S$451,11,FALSE)</f>
        <v>drosophila littoralis</v>
      </c>
      <c r="O980" t="str">
        <f>VLOOKUP($D980,metadata!$B$2:$S$451,12,FALSE)</f>
        <v>diptera</v>
      </c>
      <c r="P980" t="str">
        <f>VLOOKUP($D980,metadata!$B$2:$S$451,13,FALSE)</f>
        <v xml:space="preserve"> Dietikon1</v>
      </c>
      <c r="Q980">
        <f>VLOOKUP($D980,metadata!$B$2:$S$451,14,FALSE)</f>
        <v>47.416666666666664</v>
      </c>
      <c r="R980">
        <f>VLOOKUP($D980,metadata!$B$2:$S$451,15,FALSE)</f>
        <v>8.5</v>
      </c>
      <c r="S980" t="str">
        <f>VLOOKUP($D980,metadata!$B$2:$S$451,16,FALSE)</f>
        <v/>
      </c>
      <c r="T980" t="str">
        <f>VLOOKUP($D980,metadata!$B$2:$S$451,17,FALSE)</f>
        <v/>
      </c>
      <c r="U980" t="str">
        <f>VLOOKUP($D980,metadata!$B$2:$S$451,18,FALSE)</f>
        <v/>
      </c>
      <c r="V980">
        <f>VLOOKUP($D980,metadata!$B$2:$Z$451,19,FALSE)</f>
        <v>30</v>
      </c>
      <c r="W980" t="str">
        <f>VLOOKUP($D980,metadata!$B$2:$Z$451,20,FALSE)</f>
        <v>global average</v>
      </c>
      <c r="X980" t="str">
        <f>VLOOKUP($D980,metadata!$B$2:$Z$451,21,FALSE)</f>
        <v/>
      </c>
      <c r="Y980">
        <f>VLOOKUP($D980,metadata!$B$2:$Z$451,22,FALSE)</f>
        <v>24</v>
      </c>
      <c r="Z980" t="str">
        <f>VLOOKUP($D980,metadata!$B$2:$Z$451,23,FALSE)</f>
        <v/>
      </c>
      <c r="AA980" t="str">
        <f>VLOOKUP($D980,metadata!$B$2:$Z$451,24,FALSE)</f>
        <v>adult</v>
      </c>
      <c r="AB980" t="str">
        <f>VLOOKUP($D980,metadata!$B$2:$Z$451,25,FALSE)</f>
        <v/>
      </c>
      <c r="AC980">
        <v>21.067796610169399</v>
      </c>
      <c r="AD980">
        <v>0.82391713747645601</v>
      </c>
      <c r="AF980" t="str">
        <f t="shared" si="31"/>
        <v>NA</v>
      </c>
    </row>
    <row r="981" spans="3:32" x14ac:dyDescent="0.3">
      <c r="C981">
        <v>980</v>
      </c>
      <c r="D981" s="4" t="str">
        <f t="shared" si="32"/>
        <v>24- Dietikon2</v>
      </c>
      <c r="E981" t="str">
        <f>VLOOKUP($D981,metadata!$B$2:$S$451,2,FALSE)</f>
        <v>LANKINEN, P</v>
      </c>
      <c r="F981" t="str">
        <f>VLOOKUP($D981,metadata!$B$2:$S$451,3,FALSE)</f>
        <v>GEOGRAPHICAL VARIATION IN CIRCADIAN ECLOSION RHYTHM AND PHOTOPERIODIC ADULT DIAPAUSE IN DROSOPHILA-LITTORALIS</v>
      </c>
      <c r="G981" t="str">
        <f>VLOOKUP($D981,metadata!$B$2:$S$451,4,FALSE)</f>
        <v>10.1007/BF00612503</v>
      </c>
      <c r="H981" t="str">
        <f>VLOOKUP($D981,metadata!$B$2:$S$451,5,FALSE)</f>
        <v>y</v>
      </c>
      <c r="I981" t="str">
        <f>VLOOKUP($D981,metadata!$B$2:$S$451,6,FALSE)</f>
        <v>a</v>
      </c>
      <c r="J981" t="str">
        <f>VLOOKUP($D981,metadata!$B$2:$S$451,7,FALSE)</f>
        <v>i</v>
      </c>
      <c r="K981" t="str">
        <f>VLOOKUP($D981,metadata!$B$2:$S$451,8,FALSE)</f>
        <v/>
      </c>
      <c r="L981">
        <f>VLOOKUP($D981,metadata!$B$2:$S$451,9,FALSE)</f>
        <v>9</v>
      </c>
      <c r="M981" t="str">
        <f>VLOOKUP($D981,metadata!$B$2:$S$451,10,FALSE)</f>
        <v/>
      </c>
      <c r="N981" t="str">
        <f>VLOOKUP($D981,metadata!$B$2:$S$451,11,FALSE)</f>
        <v>drosophila littoralis</v>
      </c>
      <c r="O981" t="str">
        <f>VLOOKUP($D981,metadata!$B$2:$S$451,12,FALSE)</f>
        <v>diptera</v>
      </c>
      <c r="P981" t="str">
        <f>VLOOKUP($D981,metadata!$B$2:$S$451,13,FALSE)</f>
        <v xml:space="preserve"> Dietikon2</v>
      </c>
      <c r="Q981">
        <f>VLOOKUP($D981,metadata!$B$2:$S$451,14,FALSE)</f>
        <v>47.416666666666664</v>
      </c>
      <c r="R981">
        <f>VLOOKUP($D981,metadata!$B$2:$S$451,15,FALSE)</f>
        <v>8.5</v>
      </c>
      <c r="S981" t="str">
        <f>VLOOKUP($D981,metadata!$B$2:$S$451,16,FALSE)</f>
        <v/>
      </c>
      <c r="T981" t="str">
        <f>VLOOKUP($D981,metadata!$B$2:$S$451,17,FALSE)</f>
        <v/>
      </c>
      <c r="U981" t="str">
        <f>VLOOKUP($D981,metadata!$B$2:$S$451,18,FALSE)</f>
        <v/>
      </c>
      <c r="V981">
        <f>VLOOKUP($D981,metadata!$B$2:$Z$451,19,FALSE)</f>
        <v>30</v>
      </c>
      <c r="W981" t="str">
        <f>VLOOKUP($D981,metadata!$B$2:$Z$451,20,FALSE)</f>
        <v>global average</v>
      </c>
      <c r="X981" t="str">
        <f>VLOOKUP($D981,metadata!$B$2:$Z$451,21,FALSE)</f>
        <v/>
      </c>
      <c r="Y981">
        <f>VLOOKUP($D981,metadata!$B$2:$Z$451,22,FALSE)</f>
        <v>24</v>
      </c>
      <c r="Z981" t="str">
        <f>VLOOKUP($D981,metadata!$B$2:$Z$451,23,FALSE)</f>
        <v/>
      </c>
      <c r="AA981" t="str">
        <f>VLOOKUP($D981,metadata!$B$2:$Z$451,24,FALSE)</f>
        <v>adult</v>
      </c>
      <c r="AB981" t="str">
        <f>VLOOKUP($D981,metadata!$B$2:$Z$451,25,FALSE)</f>
        <v/>
      </c>
      <c r="AC981">
        <v>9.1999999999999904</v>
      </c>
      <c r="AD981">
        <v>95.798319327731093</v>
      </c>
      <c r="AF981" t="str">
        <f t="shared" si="31"/>
        <v>NA</v>
      </c>
    </row>
    <row r="982" spans="3:32" x14ac:dyDescent="0.3">
      <c r="C982">
        <v>981</v>
      </c>
      <c r="D982" s="4" t="str">
        <f t="shared" si="32"/>
        <v>24- Dietikon2</v>
      </c>
      <c r="E982" t="str">
        <f>VLOOKUP($D982,metadata!$B$2:$S$451,2,FALSE)</f>
        <v>LANKINEN, P</v>
      </c>
      <c r="F982" t="str">
        <f>VLOOKUP($D982,metadata!$B$2:$S$451,3,FALSE)</f>
        <v>GEOGRAPHICAL VARIATION IN CIRCADIAN ECLOSION RHYTHM AND PHOTOPERIODIC ADULT DIAPAUSE IN DROSOPHILA-LITTORALIS</v>
      </c>
      <c r="G982" t="str">
        <f>VLOOKUP($D982,metadata!$B$2:$S$451,4,FALSE)</f>
        <v>10.1007/BF00612503</v>
      </c>
      <c r="H982" t="str">
        <f>VLOOKUP($D982,metadata!$B$2:$S$451,5,FALSE)</f>
        <v>y</v>
      </c>
      <c r="I982" t="str">
        <f>VLOOKUP($D982,metadata!$B$2:$S$451,6,FALSE)</f>
        <v>a</v>
      </c>
      <c r="J982" t="str">
        <f>VLOOKUP($D982,metadata!$B$2:$S$451,7,FALSE)</f>
        <v>i</v>
      </c>
      <c r="K982" t="str">
        <f>VLOOKUP($D982,metadata!$B$2:$S$451,8,FALSE)</f>
        <v/>
      </c>
      <c r="L982">
        <f>VLOOKUP($D982,metadata!$B$2:$S$451,9,FALSE)</f>
        <v>9</v>
      </c>
      <c r="M982" t="str">
        <f>VLOOKUP($D982,metadata!$B$2:$S$451,10,FALSE)</f>
        <v/>
      </c>
      <c r="N982" t="str">
        <f>VLOOKUP($D982,metadata!$B$2:$S$451,11,FALSE)</f>
        <v>drosophila littoralis</v>
      </c>
      <c r="O982" t="str">
        <f>VLOOKUP($D982,metadata!$B$2:$S$451,12,FALSE)</f>
        <v>diptera</v>
      </c>
      <c r="P982" t="str">
        <f>VLOOKUP($D982,metadata!$B$2:$S$451,13,FALSE)</f>
        <v xml:space="preserve"> Dietikon2</v>
      </c>
      <c r="Q982">
        <f>VLOOKUP($D982,metadata!$B$2:$S$451,14,FALSE)</f>
        <v>47.416666666666664</v>
      </c>
      <c r="R982">
        <f>VLOOKUP($D982,metadata!$B$2:$S$451,15,FALSE)</f>
        <v>8.5</v>
      </c>
      <c r="S982" t="str">
        <f>VLOOKUP($D982,metadata!$B$2:$S$451,16,FALSE)</f>
        <v/>
      </c>
      <c r="T982" t="str">
        <f>VLOOKUP($D982,metadata!$B$2:$S$451,17,FALSE)</f>
        <v/>
      </c>
      <c r="U982" t="str">
        <f>VLOOKUP($D982,metadata!$B$2:$S$451,18,FALSE)</f>
        <v/>
      </c>
      <c r="V982">
        <f>VLOOKUP($D982,metadata!$B$2:$Z$451,19,FALSE)</f>
        <v>30</v>
      </c>
      <c r="W982" t="str">
        <f>VLOOKUP($D982,metadata!$B$2:$Z$451,20,FALSE)</f>
        <v>global average</v>
      </c>
      <c r="X982" t="str">
        <f>VLOOKUP($D982,metadata!$B$2:$Z$451,21,FALSE)</f>
        <v/>
      </c>
      <c r="Y982">
        <f>VLOOKUP($D982,metadata!$B$2:$Z$451,22,FALSE)</f>
        <v>24</v>
      </c>
      <c r="Z982" t="str">
        <f>VLOOKUP($D982,metadata!$B$2:$Z$451,23,FALSE)</f>
        <v/>
      </c>
      <c r="AA982" t="str">
        <f>VLOOKUP($D982,metadata!$B$2:$Z$451,24,FALSE)</f>
        <v>adult</v>
      </c>
      <c r="AB982" t="str">
        <f>VLOOKUP($D982,metadata!$B$2:$Z$451,25,FALSE)</f>
        <v/>
      </c>
      <c r="AC982">
        <v>10.733333333333301</v>
      </c>
      <c r="AD982">
        <v>84.873949579831901</v>
      </c>
      <c r="AF982" t="str">
        <f t="shared" si="31"/>
        <v>NA</v>
      </c>
    </row>
    <row r="983" spans="3:32" x14ac:dyDescent="0.3">
      <c r="C983">
        <v>982</v>
      </c>
      <c r="D983" s="4" t="str">
        <f t="shared" si="32"/>
        <v>24- Dietikon2</v>
      </c>
      <c r="E983" t="str">
        <f>VLOOKUP($D983,metadata!$B$2:$S$451,2,FALSE)</f>
        <v>LANKINEN, P</v>
      </c>
      <c r="F983" t="str">
        <f>VLOOKUP($D983,metadata!$B$2:$S$451,3,FALSE)</f>
        <v>GEOGRAPHICAL VARIATION IN CIRCADIAN ECLOSION RHYTHM AND PHOTOPERIODIC ADULT DIAPAUSE IN DROSOPHILA-LITTORALIS</v>
      </c>
      <c r="G983" t="str">
        <f>VLOOKUP($D983,metadata!$B$2:$S$451,4,FALSE)</f>
        <v>10.1007/BF00612503</v>
      </c>
      <c r="H983" t="str">
        <f>VLOOKUP($D983,metadata!$B$2:$S$451,5,FALSE)</f>
        <v>y</v>
      </c>
      <c r="I983" t="str">
        <f>VLOOKUP($D983,metadata!$B$2:$S$451,6,FALSE)</f>
        <v>a</v>
      </c>
      <c r="J983" t="str">
        <f>VLOOKUP($D983,metadata!$B$2:$S$451,7,FALSE)</f>
        <v>i</v>
      </c>
      <c r="K983" t="str">
        <f>VLOOKUP($D983,metadata!$B$2:$S$451,8,FALSE)</f>
        <v/>
      </c>
      <c r="L983">
        <f>VLOOKUP($D983,metadata!$B$2:$S$451,9,FALSE)</f>
        <v>9</v>
      </c>
      <c r="M983" t="str">
        <f>VLOOKUP($D983,metadata!$B$2:$S$451,10,FALSE)</f>
        <v/>
      </c>
      <c r="N983" t="str">
        <f>VLOOKUP($D983,metadata!$B$2:$S$451,11,FALSE)</f>
        <v>drosophila littoralis</v>
      </c>
      <c r="O983" t="str">
        <f>VLOOKUP($D983,metadata!$B$2:$S$451,12,FALSE)</f>
        <v>diptera</v>
      </c>
      <c r="P983" t="str">
        <f>VLOOKUP($D983,metadata!$B$2:$S$451,13,FALSE)</f>
        <v xml:space="preserve"> Dietikon2</v>
      </c>
      <c r="Q983">
        <f>VLOOKUP($D983,metadata!$B$2:$S$451,14,FALSE)</f>
        <v>47.416666666666664</v>
      </c>
      <c r="R983">
        <f>VLOOKUP($D983,metadata!$B$2:$S$451,15,FALSE)</f>
        <v>8.5</v>
      </c>
      <c r="S983" t="str">
        <f>VLOOKUP($D983,metadata!$B$2:$S$451,16,FALSE)</f>
        <v/>
      </c>
      <c r="T983" t="str">
        <f>VLOOKUP($D983,metadata!$B$2:$S$451,17,FALSE)</f>
        <v/>
      </c>
      <c r="U983" t="str">
        <f>VLOOKUP($D983,metadata!$B$2:$S$451,18,FALSE)</f>
        <v/>
      </c>
      <c r="V983">
        <f>VLOOKUP($D983,metadata!$B$2:$Z$451,19,FALSE)</f>
        <v>30</v>
      </c>
      <c r="W983" t="str">
        <f>VLOOKUP($D983,metadata!$B$2:$Z$451,20,FALSE)</f>
        <v>global average</v>
      </c>
      <c r="X983" t="str">
        <f>VLOOKUP($D983,metadata!$B$2:$Z$451,21,FALSE)</f>
        <v/>
      </c>
      <c r="Y983">
        <f>VLOOKUP($D983,metadata!$B$2:$Z$451,22,FALSE)</f>
        <v>24</v>
      </c>
      <c r="Z983" t="str">
        <f>VLOOKUP($D983,metadata!$B$2:$Z$451,23,FALSE)</f>
        <v/>
      </c>
      <c r="AA983" t="str">
        <f>VLOOKUP($D983,metadata!$B$2:$Z$451,24,FALSE)</f>
        <v>adult</v>
      </c>
      <c r="AB983" t="str">
        <f>VLOOKUP($D983,metadata!$B$2:$Z$451,25,FALSE)</f>
        <v/>
      </c>
      <c r="AC983">
        <v>12.2</v>
      </c>
      <c r="AD983">
        <v>55.462184873949496</v>
      </c>
      <c r="AF983" t="str">
        <f t="shared" si="31"/>
        <v>NA</v>
      </c>
    </row>
    <row r="984" spans="3:32" x14ac:dyDescent="0.3">
      <c r="C984">
        <v>983</v>
      </c>
      <c r="D984" s="4" t="str">
        <f t="shared" si="32"/>
        <v>24- Dietikon2</v>
      </c>
      <c r="E984" t="str">
        <f>VLOOKUP($D984,metadata!$B$2:$S$451,2,FALSE)</f>
        <v>LANKINEN, P</v>
      </c>
      <c r="F984" t="str">
        <f>VLOOKUP($D984,metadata!$B$2:$S$451,3,FALSE)</f>
        <v>GEOGRAPHICAL VARIATION IN CIRCADIAN ECLOSION RHYTHM AND PHOTOPERIODIC ADULT DIAPAUSE IN DROSOPHILA-LITTORALIS</v>
      </c>
      <c r="G984" t="str">
        <f>VLOOKUP($D984,metadata!$B$2:$S$451,4,FALSE)</f>
        <v>10.1007/BF00612503</v>
      </c>
      <c r="H984" t="str">
        <f>VLOOKUP($D984,metadata!$B$2:$S$451,5,FALSE)</f>
        <v>y</v>
      </c>
      <c r="I984" t="str">
        <f>VLOOKUP($D984,metadata!$B$2:$S$451,6,FALSE)</f>
        <v>a</v>
      </c>
      <c r="J984" t="str">
        <f>VLOOKUP($D984,metadata!$B$2:$S$451,7,FALSE)</f>
        <v>i</v>
      </c>
      <c r="K984" t="str">
        <f>VLOOKUP($D984,metadata!$B$2:$S$451,8,FALSE)</f>
        <v/>
      </c>
      <c r="L984">
        <f>VLOOKUP($D984,metadata!$B$2:$S$451,9,FALSE)</f>
        <v>9</v>
      </c>
      <c r="M984" t="str">
        <f>VLOOKUP($D984,metadata!$B$2:$S$451,10,FALSE)</f>
        <v/>
      </c>
      <c r="N984" t="str">
        <f>VLOOKUP($D984,metadata!$B$2:$S$451,11,FALSE)</f>
        <v>drosophila littoralis</v>
      </c>
      <c r="O984" t="str">
        <f>VLOOKUP($D984,metadata!$B$2:$S$451,12,FALSE)</f>
        <v>diptera</v>
      </c>
      <c r="P984" t="str">
        <f>VLOOKUP($D984,metadata!$B$2:$S$451,13,FALSE)</f>
        <v xml:space="preserve"> Dietikon2</v>
      </c>
      <c r="Q984">
        <f>VLOOKUP($D984,metadata!$B$2:$S$451,14,FALSE)</f>
        <v>47.416666666666664</v>
      </c>
      <c r="R984">
        <f>VLOOKUP($D984,metadata!$B$2:$S$451,15,FALSE)</f>
        <v>8.5</v>
      </c>
      <c r="S984" t="str">
        <f>VLOOKUP($D984,metadata!$B$2:$S$451,16,FALSE)</f>
        <v/>
      </c>
      <c r="T984" t="str">
        <f>VLOOKUP($D984,metadata!$B$2:$S$451,17,FALSE)</f>
        <v/>
      </c>
      <c r="U984" t="str">
        <f>VLOOKUP($D984,metadata!$B$2:$S$451,18,FALSE)</f>
        <v/>
      </c>
      <c r="V984">
        <f>VLOOKUP($D984,metadata!$B$2:$Z$451,19,FALSE)</f>
        <v>30</v>
      </c>
      <c r="W984" t="str">
        <f>VLOOKUP($D984,metadata!$B$2:$Z$451,20,FALSE)</f>
        <v>global average</v>
      </c>
      <c r="X984" t="str">
        <f>VLOOKUP($D984,metadata!$B$2:$Z$451,21,FALSE)</f>
        <v/>
      </c>
      <c r="Y984">
        <f>VLOOKUP($D984,metadata!$B$2:$Z$451,22,FALSE)</f>
        <v>24</v>
      </c>
      <c r="Z984" t="str">
        <f>VLOOKUP($D984,metadata!$B$2:$Z$451,23,FALSE)</f>
        <v/>
      </c>
      <c r="AA984" t="str">
        <f>VLOOKUP($D984,metadata!$B$2:$Z$451,24,FALSE)</f>
        <v>adult</v>
      </c>
      <c r="AB984" t="str">
        <f>VLOOKUP($D984,metadata!$B$2:$Z$451,25,FALSE)</f>
        <v/>
      </c>
      <c r="AC984">
        <v>13.533333333333299</v>
      </c>
      <c r="AD984">
        <v>0.84033613445370703</v>
      </c>
      <c r="AF984" t="str">
        <f t="shared" si="31"/>
        <v>NA</v>
      </c>
    </row>
    <row r="985" spans="3:32" x14ac:dyDescent="0.3">
      <c r="C985">
        <v>984</v>
      </c>
      <c r="D985" s="4" t="str">
        <f t="shared" si="32"/>
        <v>24- Dietikon2</v>
      </c>
      <c r="E985" t="str">
        <f>VLOOKUP($D985,metadata!$B$2:$S$451,2,FALSE)</f>
        <v>LANKINEN, P</v>
      </c>
      <c r="F985" t="str">
        <f>VLOOKUP($D985,metadata!$B$2:$S$451,3,FALSE)</f>
        <v>GEOGRAPHICAL VARIATION IN CIRCADIAN ECLOSION RHYTHM AND PHOTOPERIODIC ADULT DIAPAUSE IN DROSOPHILA-LITTORALIS</v>
      </c>
      <c r="G985" t="str">
        <f>VLOOKUP($D985,metadata!$B$2:$S$451,4,FALSE)</f>
        <v>10.1007/BF00612503</v>
      </c>
      <c r="H985" t="str">
        <f>VLOOKUP($D985,metadata!$B$2:$S$451,5,FALSE)</f>
        <v>y</v>
      </c>
      <c r="I985" t="str">
        <f>VLOOKUP($D985,metadata!$B$2:$S$451,6,FALSE)</f>
        <v>a</v>
      </c>
      <c r="J985" t="str">
        <f>VLOOKUP($D985,metadata!$B$2:$S$451,7,FALSE)</f>
        <v>i</v>
      </c>
      <c r="K985" t="str">
        <f>VLOOKUP($D985,metadata!$B$2:$S$451,8,FALSE)</f>
        <v/>
      </c>
      <c r="L985">
        <f>VLOOKUP($D985,metadata!$B$2:$S$451,9,FALSE)</f>
        <v>9</v>
      </c>
      <c r="M985" t="str">
        <f>VLOOKUP($D985,metadata!$B$2:$S$451,10,FALSE)</f>
        <v/>
      </c>
      <c r="N985" t="str">
        <f>VLOOKUP($D985,metadata!$B$2:$S$451,11,FALSE)</f>
        <v>drosophila littoralis</v>
      </c>
      <c r="O985" t="str">
        <f>VLOOKUP($D985,metadata!$B$2:$S$451,12,FALSE)</f>
        <v>diptera</v>
      </c>
      <c r="P985" t="str">
        <f>VLOOKUP($D985,metadata!$B$2:$S$451,13,FALSE)</f>
        <v xml:space="preserve"> Dietikon2</v>
      </c>
      <c r="Q985">
        <f>VLOOKUP($D985,metadata!$B$2:$S$451,14,FALSE)</f>
        <v>47.416666666666664</v>
      </c>
      <c r="R985">
        <f>VLOOKUP($D985,metadata!$B$2:$S$451,15,FALSE)</f>
        <v>8.5</v>
      </c>
      <c r="S985" t="str">
        <f>VLOOKUP($D985,metadata!$B$2:$S$451,16,FALSE)</f>
        <v/>
      </c>
      <c r="T985" t="str">
        <f>VLOOKUP($D985,metadata!$B$2:$S$451,17,FALSE)</f>
        <v/>
      </c>
      <c r="U985" t="str">
        <f>VLOOKUP($D985,metadata!$B$2:$S$451,18,FALSE)</f>
        <v/>
      </c>
      <c r="V985">
        <f>VLOOKUP($D985,metadata!$B$2:$Z$451,19,FALSE)</f>
        <v>30</v>
      </c>
      <c r="W985" t="str">
        <f>VLOOKUP($D985,metadata!$B$2:$Z$451,20,FALSE)</f>
        <v>global average</v>
      </c>
      <c r="X985" t="str">
        <f>VLOOKUP($D985,metadata!$B$2:$Z$451,21,FALSE)</f>
        <v/>
      </c>
      <c r="Y985">
        <f>VLOOKUP($D985,metadata!$B$2:$Z$451,22,FALSE)</f>
        <v>24</v>
      </c>
      <c r="Z985" t="str">
        <f>VLOOKUP($D985,metadata!$B$2:$Z$451,23,FALSE)</f>
        <v/>
      </c>
      <c r="AA985" t="str">
        <f>VLOOKUP($D985,metadata!$B$2:$Z$451,24,FALSE)</f>
        <v>adult</v>
      </c>
      <c r="AB985" t="str">
        <f>VLOOKUP($D985,metadata!$B$2:$Z$451,25,FALSE)</f>
        <v/>
      </c>
      <c r="AC985">
        <v>15.133333333333301</v>
      </c>
      <c r="AD985">
        <v>0.84033613445370703</v>
      </c>
      <c r="AF985" t="str">
        <f t="shared" si="31"/>
        <v>NA</v>
      </c>
    </row>
    <row r="986" spans="3:32" x14ac:dyDescent="0.3">
      <c r="C986">
        <v>985</v>
      </c>
      <c r="D986" s="4" t="str">
        <f t="shared" si="32"/>
        <v>24- Dietikon2</v>
      </c>
      <c r="E986" t="str">
        <f>VLOOKUP($D986,metadata!$B$2:$S$451,2,FALSE)</f>
        <v>LANKINEN, P</v>
      </c>
      <c r="F986" t="str">
        <f>VLOOKUP($D986,metadata!$B$2:$S$451,3,FALSE)</f>
        <v>GEOGRAPHICAL VARIATION IN CIRCADIAN ECLOSION RHYTHM AND PHOTOPERIODIC ADULT DIAPAUSE IN DROSOPHILA-LITTORALIS</v>
      </c>
      <c r="G986" t="str">
        <f>VLOOKUP($D986,metadata!$B$2:$S$451,4,FALSE)</f>
        <v>10.1007/BF00612503</v>
      </c>
      <c r="H986" t="str">
        <f>VLOOKUP($D986,metadata!$B$2:$S$451,5,FALSE)</f>
        <v>y</v>
      </c>
      <c r="I986" t="str">
        <f>VLOOKUP($D986,metadata!$B$2:$S$451,6,FALSE)</f>
        <v>a</v>
      </c>
      <c r="J986" t="str">
        <f>VLOOKUP($D986,metadata!$B$2:$S$451,7,FALSE)</f>
        <v>i</v>
      </c>
      <c r="K986" t="str">
        <f>VLOOKUP($D986,metadata!$B$2:$S$451,8,FALSE)</f>
        <v/>
      </c>
      <c r="L986">
        <f>VLOOKUP($D986,metadata!$B$2:$S$451,9,FALSE)</f>
        <v>9</v>
      </c>
      <c r="M986" t="str">
        <f>VLOOKUP($D986,metadata!$B$2:$S$451,10,FALSE)</f>
        <v/>
      </c>
      <c r="N986" t="str">
        <f>VLOOKUP($D986,metadata!$B$2:$S$451,11,FALSE)</f>
        <v>drosophila littoralis</v>
      </c>
      <c r="O986" t="str">
        <f>VLOOKUP($D986,metadata!$B$2:$S$451,12,FALSE)</f>
        <v>diptera</v>
      </c>
      <c r="P986" t="str">
        <f>VLOOKUP($D986,metadata!$B$2:$S$451,13,FALSE)</f>
        <v xml:space="preserve"> Dietikon2</v>
      </c>
      <c r="Q986">
        <f>VLOOKUP($D986,metadata!$B$2:$S$451,14,FALSE)</f>
        <v>47.416666666666664</v>
      </c>
      <c r="R986">
        <f>VLOOKUP($D986,metadata!$B$2:$S$451,15,FALSE)</f>
        <v>8.5</v>
      </c>
      <c r="S986" t="str">
        <f>VLOOKUP($D986,metadata!$B$2:$S$451,16,FALSE)</f>
        <v/>
      </c>
      <c r="T986" t="str">
        <f>VLOOKUP($D986,metadata!$B$2:$S$451,17,FALSE)</f>
        <v/>
      </c>
      <c r="U986" t="str">
        <f>VLOOKUP($D986,metadata!$B$2:$S$451,18,FALSE)</f>
        <v/>
      </c>
      <c r="V986">
        <f>VLOOKUP($D986,metadata!$B$2:$Z$451,19,FALSE)</f>
        <v>30</v>
      </c>
      <c r="W986" t="str">
        <f>VLOOKUP($D986,metadata!$B$2:$Z$451,20,FALSE)</f>
        <v>global average</v>
      </c>
      <c r="X986" t="str">
        <f>VLOOKUP($D986,metadata!$B$2:$Z$451,21,FALSE)</f>
        <v/>
      </c>
      <c r="Y986">
        <f>VLOOKUP($D986,metadata!$B$2:$Z$451,22,FALSE)</f>
        <v>24</v>
      </c>
      <c r="Z986" t="str">
        <f>VLOOKUP($D986,metadata!$B$2:$Z$451,23,FALSE)</f>
        <v/>
      </c>
      <c r="AA986" t="str">
        <f>VLOOKUP($D986,metadata!$B$2:$Z$451,24,FALSE)</f>
        <v>adult</v>
      </c>
      <c r="AB986" t="str">
        <f>VLOOKUP($D986,metadata!$B$2:$Z$451,25,FALSE)</f>
        <v/>
      </c>
      <c r="AC986">
        <v>16.6666666666666</v>
      </c>
      <c r="AD986">
        <v>0.84033613445370703</v>
      </c>
      <c r="AF986" t="str">
        <f t="shared" si="31"/>
        <v>NA</v>
      </c>
    </row>
    <row r="987" spans="3:32" x14ac:dyDescent="0.3">
      <c r="C987">
        <v>986</v>
      </c>
      <c r="D987" s="4" t="str">
        <f t="shared" si="32"/>
        <v>24- Dietikon2</v>
      </c>
      <c r="E987" t="str">
        <f>VLOOKUP($D987,metadata!$B$2:$S$451,2,FALSE)</f>
        <v>LANKINEN, P</v>
      </c>
      <c r="F987" t="str">
        <f>VLOOKUP($D987,metadata!$B$2:$S$451,3,FALSE)</f>
        <v>GEOGRAPHICAL VARIATION IN CIRCADIAN ECLOSION RHYTHM AND PHOTOPERIODIC ADULT DIAPAUSE IN DROSOPHILA-LITTORALIS</v>
      </c>
      <c r="G987" t="str">
        <f>VLOOKUP($D987,metadata!$B$2:$S$451,4,FALSE)</f>
        <v>10.1007/BF00612503</v>
      </c>
      <c r="H987" t="str">
        <f>VLOOKUP($D987,metadata!$B$2:$S$451,5,FALSE)</f>
        <v>y</v>
      </c>
      <c r="I987" t="str">
        <f>VLOOKUP($D987,metadata!$B$2:$S$451,6,FALSE)</f>
        <v>a</v>
      </c>
      <c r="J987" t="str">
        <f>VLOOKUP($D987,metadata!$B$2:$S$451,7,FALSE)</f>
        <v>i</v>
      </c>
      <c r="K987" t="str">
        <f>VLOOKUP($D987,metadata!$B$2:$S$451,8,FALSE)</f>
        <v/>
      </c>
      <c r="L987">
        <f>VLOOKUP($D987,metadata!$B$2:$S$451,9,FALSE)</f>
        <v>9</v>
      </c>
      <c r="M987" t="str">
        <f>VLOOKUP($D987,metadata!$B$2:$S$451,10,FALSE)</f>
        <v/>
      </c>
      <c r="N987" t="str">
        <f>VLOOKUP($D987,metadata!$B$2:$S$451,11,FALSE)</f>
        <v>drosophila littoralis</v>
      </c>
      <c r="O987" t="str">
        <f>VLOOKUP($D987,metadata!$B$2:$S$451,12,FALSE)</f>
        <v>diptera</v>
      </c>
      <c r="P987" t="str">
        <f>VLOOKUP($D987,metadata!$B$2:$S$451,13,FALSE)</f>
        <v xml:space="preserve"> Dietikon2</v>
      </c>
      <c r="Q987">
        <f>VLOOKUP($D987,metadata!$B$2:$S$451,14,FALSE)</f>
        <v>47.416666666666664</v>
      </c>
      <c r="R987">
        <f>VLOOKUP($D987,metadata!$B$2:$S$451,15,FALSE)</f>
        <v>8.5</v>
      </c>
      <c r="S987" t="str">
        <f>VLOOKUP($D987,metadata!$B$2:$S$451,16,FALSE)</f>
        <v/>
      </c>
      <c r="T987" t="str">
        <f>VLOOKUP($D987,metadata!$B$2:$S$451,17,FALSE)</f>
        <v/>
      </c>
      <c r="U987" t="str">
        <f>VLOOKUP($D987,metadata!$B$2:$S$451,18,FALSE)</f>
        <v/>
      </c>
      <c r="V987">
        <f>VLOOKUP($D987,metadata!$B$2:$Z$451,19,FALSE)</f>
        <v>30</v>
      </c>
      <c r="W987" t="str">
        <f>VLOOKUP($D987,metadata!$B$2:$Z$451,20,FALSE)</f>
        <v>global average</v>
      </c>
      <c r="X987" t="str">
        <f>VLOOKUP($D987,metadata!$B$2:$Z$451,21,FALSE)</f>
        <v/>
      </c>
      <c r="Y987">
        <f>VLOOKUP($D987,metadata!$B$2:$Z$451,22,FALSE)</f>
        <v>24</v>
      </c>
      <c r="Z987" t="str">
        <f>VLOOKUP($D987,metadata!$B$2:$Z$451,23,FALSE)</f>
        <v/>
      </c>
      <c r="AA987" t="str">
        <f>VLOOKUP($D987,metadata!$B$2:$Z$451,24,FALSE)</f>
        <v>adult</v>
      </c>
      <c r="AB987" t="str">
        <f>VLOOKUP($D987,metadata!$B$2:$Z$451,25,FALSE)</f>
        <v/>
      </c>
      <c r="AC987">
        <v>18.066666666666599</v>
      </c>
      <c r="AD987">
        <v>3.3613445378151101</v>
      </c>
      <c r="AF987" t="str">
        <f t="shared" si="31"/>
        <v>NA</v>
      </c>
    </row>
    <row r="988" spans="3:32" x14ac:dyDescent="0.3">
      <c r="C988">
        <v>987</v>
      </c>
      <c r="D988" s="4" t="str">
        <f t="shared" si="32"/>
        <v>24- Dietikon2</v>
      </c>
      <c r="E988" t="str">
        <f>VLOOKUP($D988,metadata!$B$2:$S$451,2,FALSE)</f>
        <v>LANKINEN, P</v>
      </c>
      <c r="F988" t="str">
        <f>VLOOKUP($D988,metadata!$B$2:$S$451,3,FALSE)</f>
        <v>GEOGRAPHICAL VARIATION IN CIRCADIAN ECLOSION RHYTHM AND PHOTOPERIODIC ADULT DIAPAUSE IN DROSOPHILA-LITTORALIS</v>
      </c>
      <c r="G988" t="str">
        <f>VLOOKUP($D988,metadata!$B$2:$S$451,4,FALSE)</f>
        <v>10.1007/BF00612503</v>
      </c>
      <c r="H988" t="str">
        <f>VLOOKUP($D988,metadata!$B$2:$S$451,5,FALSE)</f>
        <v>y</v>
      </c>
      <c r="I988" t="str">
        <f>VLOOKUP($D988,metadata!$B$2:$S$451,6,FALSE)</f>
        <v>a</v>
      </c>
      <c r="J988" t="str">
        <f>VLOOKUP($D988,metadata!$B$2:$S$451,7,FALSE)</f>
        <v>i</v>
      </c>
      <c r="K988" t="str">
        <f>VLOOKUP($D988,metadata!$B$2:$S$451,8,FALSE)</f>
        <v/>
      </c>
      <c r="L988">
        <f>VLOOKUP($D988,metadata!$B$2:$S$451,9,FALSE)</f>
        <v>9</v>
      </c>
      <c r="M988" t="str">
        <f>VLOOKUP($D988,metadata!$B$2:$S$451,10,FALSE)</f>
        <v/>
      </c>
      <c r="N988" t="str">
        <f>VLOOKUP($D988,metadata!$B$2:$S$451,11,FALSE)</f>
        <v>drosophila littoralis</v>
      </c>
      <c r="O988" t="str">
        <f>VLOOKUP($D988,metadata!$B$2:$S$451,12,FALSE)</f>
        <v>diptera</v>
      </c>
      <c r="P988" t="str">
        <f>VLOOKUP($D988,metadata!$B$2:$S$451,13,FALSE)</f>
        <v xml:space="preserve"> Dietikon2</v>
      </c>
      <c r="Q988">
        <f>VLOOKUP($D988,metadata!$B$2:$S$451,14,FALSE)</f>
        <v>47.416666666666664</v>
      </c>
      <c r="R988">
        <f>VLOOKUP($D988,metadata!$B$2:$S$451,15,FALSE)</f>
        <v>8.5</v>
      </c>
      <c r="S988" t="str">
        <f>VLOOKUP($D988,metadata!$B$2:$S$451,16,FALSE)</f>
        <v/>
      </c>
      <c r="T988" t="str">
        <f>VLOOKUP($D988,metadata!$B$2:$S$451,17,FALSE)</f>
        <v/>
      </c>
      <c r="U988" t="str">
        <f>VLOOKUP($D988,metadata!$B$2:$S$451,18,FALSE)</f>
        <v/>
      </c>
      <c r="V988">
        <f>VLOOKUP($D988,metadata!$B$2:$Z$451,19,FALSE)</f>
        <v>30</v>
      </c>
      <c r="W988" t="str">
        <f>VLOOKUP($D988,metadata!$B$2:$Z$451,20,FALSE)</f>
        <v>global average</v>
      </c>
      <c r="X988" t="str">
        <f>VLOOKUP($D988,metadata!$B$2:$Z$451,21,FALSE)</f>
        <v/>
      </c>
      <c r="Y988">
        <f>VLOOKUP($D988,metadata!$B$2:$Z$451,22,FALSE)</f>
        <v>24</v>
      </c>
      <c r="Z988" t="str">
        <f>VLOOKUP($D988,metadata!$B$2:$Z$451,23,FALSE)</f>
        <v/>
      </c>
      <c r="AA988" t="str">
        <f>VLOOKUP($D988,metadata!$B$2:$Z$451,24,FALSE)</f>
        <v>adult</v>
      </c>
      <c r="AB988" t="str">
        <f>VLOOKUP($D988,metadata!$B$2:$Z$451,25,FALSE)</f>
        <v/>
      </c>
      <c r="AC988">
        <v>19.533333333333299</v>
      </c>
      <c r="AD988">
        <v>1.68067226890752</v>
      </c>
      <c r="AF988" t="str">
        <f t="shared" si="31"/>
        <v>NA</v>
      </c>
    </row>
    <row r="989" spans="3:32" x14ac:dyDescent="0.3">
      <c r="C989">
        <v>988</v>
      </c>
      <c r="D989" s="4" t="str">
        <f t="shared" si="32"/>
        <v>24- Dietikon2</v>
      </c>
      <c r="E989" t="str">
        <f>VLOOKUP($D989,metadata!$B$2:$S$451,2,FALSE)</f>
        <v>LANKINEN, P</v>
      </c>
      <c r="F989" t="str">
        <f>VLOOKUP($D989,metadata!$B$2:$S$451,3,FALSE)</f>
        <v>GEOGRAPHICAL VARIATION IN CIRCADIAN ECLOSION RHYTHM AND PHOTOPERIODIC ADULT DIAPAUSE IN DROSOPHILA-LITTORALIS</v>
      </c>
      <c r="G989" t="str">
        <f>VLOOKUP($D989,metadata!$B$2:$S$451,4,FALSE)</f>
        <v>10.1007/BF00612503</v>
      </c>
      <c r="H989" t="str">
        <f>VLOOKUP($D989,metadata!$B$2:$S$451,5,FALSE)</f>
        <v>y</v>
      </c>
      <c r="I989" t="str">
        <f>VLOOKUP($D989,metadata!$B$2:$S$451,6,FALSE)</f>
        <v>a</v>
      </c>
      <c r="J989" t="str">
        <f>VLOOKUP($D989,metadata!$B$2:$S$451,7,FALSE)</f>
        <v>i</v>
      </c>
      <c r="K989" t="str">
        <f>VLOOKUP($D989,metadata!$B$2:$S$451,8,FALSE)</f>
        <v/>
      </c>
      <c r="L989">
        <f>VLOOKUP($D989,metadata!$B$2:$S$451,9,FALSE)</f>
        <v>9</v>
      </c>
      <c r="M989" t="str">
        <f>VLOOKUP($D989,metadata!$B$2:$S$451,10,FALSE)</f>
        <v/>
      </c>
      <c r="N989" t="str">
        <f>VLOOKUP($D989,metadata!$B$2:$S$451,11,FALSE)</f>
        <v>drosophila littoralis</v>
      </c>
      <c r="O989" t="str">
        <f>VLOOKUP($D989,metadata!$B$2:$S$451,12,FALSE)</f>
        <v>diptera</v>
      </c>
      <c r="P989" t="str">
        <f>VLOOKUP($D989,metadata!$B$2:$S$451,13,FALSE)</f>
        <v xml:space="preserve"> Dietikon2</v>
      </c>
      <c r="Q989">
        <f>VLOOKUP($D989,metadata!$B$2:$S$451,14,FALSE)</f>
        <v>47.416666666666664</v>
      </c>
      <c r="R989">
        <f>VLOOKUP($D989,metadata!$B$2:$S$451,15,FALSE)</f>
        <v>8.5</v>
      </c>
      <c r="S989" t="str">
        <f>VLOOKUP($D989,metadata!$B$2:$S$451,16,FALSE)</f>
        <v/>
      </c>
      <c r="T989" t="str">
        <f>VLOOKUP($D989,metadata!$B$2:$S$451,17,FALSE)</f>
        <v/>
      </c>
      <c r="U989" t="str">
        <f>VLOOKUP($D989,metadata!$B$2:$S$451,18,FALSE)</f>
        <v/>
      </c>
      <c r="V989">
        <f>VLOOKUP($D989,metadata!$B$2:$Z$451,19,FALSE)</f>
        <v>30</v>
      </c>
      <c r="W989" t="str">
        <f>VLOOKUP($D989,metadata!$B$2:$Z$451,20,FALSE)</f>
        <v>global average</v>
      </c>
      <c r="X989" t="str">
        <f>VLOOKUP($D989,metadata!$B$2:$Z$451,21,FALSE)</f>
        <v/>
      </c>
      <c r="Y989">
        <f>VLOOKUP($D989,metadata!$B$2:$Z$451,22,FALSE)</f>
        <v>24</v>
      </c>
      <c r="Z989" t="str">
        <f>VLOOKUP($D989,metadata!$B$2:$Z$451,23,FALSE)</f>
        <v/>
      </c>
      <c r="AA989" t="str">
        <f>VLOOKUP($D989,metadata!$B$2:$Z$451,24,FALSE)</f>
        <v>adult</v>
      </c>
      <c r="AB989" t="str">
        <f>VLOOKUP($D989,metadata!$B$2:$Z$451,25,FALSE)</f>
        <v/>
      </c>
      <c r="AC989">
        <v>21</v>
      </c>
      <c r="AD989">
        <v>1.68067226890752</v>
      </c>
      <c r="AF989" t="str">
        <f t="shared" si="31"/>
        <v>NA</v>
      </c>
    </row>
    <row r="990" spans="3:32" x14ac:dyDescent="0.3">
      <c r="C990">
        <v>989</v>
      </c>
      <c r="D990" s="4" t="str">
        <f t="shared" si="32"/>
        <v>24- Ticino4</v>
      </c>
      <c r="E990" t="str">
        <f>VLOOKUP($D990,metadata!$B$2:$S$451,2,FALSE)</f>
        <v>LANKINEN, P</v>
      </c>
      <c r="F990" t="str">
        <f>VLOOKUP($D990,metadata!$B$2:$S$451,3,FALSE)</f>
        <v>GEOGRAPHICAL VARIATION IN CIRCADIAN ECLOSION RHYTHM AND PHOTOPERIODIC ADULT DIAPAUSE IN DROSOPHILA-LITTORALIS</v>
      </c>
      <c r="G990" t="str">
        <f>VLOOKUP($D990,metadata!$B$2:$S$451,4,FALSE)</f>
        <v>10.1007/BF00612503</v>
      </c>
      <c r="H990" t="str">
        <f>VLOOKUP($D990,metadata!$B$2:$S$451,5,FALSE)</f>
        <v>y</v>
      </c>
      <c r="I990" t="str">
        <f>VLOOKUP($D990,metadata!$B$2:$S$451,6,FALSE)</f>
        <v>a</v>
      </c>
      <c r="J990" t="str">
        <f>VLOOKUP($D990,metadata!$B$2:$S$451,7,FALSE)</f>
        <v>i</v>
      </c>
      <c r="K990" t="str">
        <f>VLOOKUP($D990,metadata!$B$2:$S$451,8,FALSE)</f>
        <v/>
      </c>
      <c r="L990">
        <f>VLOOKUP($D990,metadata!$B$2:$S$451,9,FALSE)</f>
        <v>9</v>
      </c>
      <c r="M990" t="str">
        <f>VLOOKUP($D990,metadata!$B$2:$S$451,10,FALSE)</f>
        <v/>
      </c>
      <c r="N990" t="str">
        <f>VLOOKUP($D990,metadata!$B$2:$S$451,11,FALSE)</f>
        <v>drosophila littoralis</v>
      </c>
      <c r="O990" t="str">
        <f>VLOOKUP($D990,metadata!$B$2:$S$451,12,FALSE)</f>
        <v>diptera</v>
      </c>
      <c r="P990" t="str">
        <f>VLOOKUP($D990,metadata!$B$2:$S$451,13,FALSE)</f>
        <v xml:space="preserve"> Ticino4</v>
      </c>
      <c r="Q990">
        <f>VLOOKUP($D990,metadata!$B$2:$S$451,14,FALSE)</f>
        <v>46.166666666666664</v>
      </c>
      <c r="R990">
        <f>VLOOKUP($D990,metadata!$B$2:$S$451,15,FALSE)</f>
        <v>8.8333333333333339</v>
      </c>
      <c r="S990" t="str">
        <f>VLOOKUP($D990,metadata!$B$2:$S$451,16,FALSE)</f>
        <v/>
      </c>
      <c r="T990" t="str">
        <f>VLOOKUP($D990,metadata!$B$2:$S$451,17,FALSE)</f>
        <v/>
      </c>
      <c r="U990" t="str">
        <f>VLOOKUP($D990,metadata!$B$2:$S$451,18,FALSE)</f>
        <v/>
      </c>
      <c r="V990">
        <f>VLOOKUP($D990,metadata!$B$2:$Z$451,19,FALSE)</f>
        <v>30</v>
      </c>
      <c r="W990" t="str">
        <f>VLOOKUP($D990,metadata!$B$2:$Z$451,20,FALSE)</f>
        <v>global average</v>
      </c>
      <c r="X990" t="str">
        <f>VLOOKUP($D990,metadata!$B$2:$Z$451,21,FALSE)</f>
        <v/>
      </c>
      <c r="Y990">
        <f>VLOOKUP($D990,metadata!$B$2:$Z$451,22,FALSE)</f>
        <v>24</v>
      </c>
      <c r="Z990" t="str">
        <f>VLOOKUP($D990,metadata!$B$2:$Z$451,23,FALSE)</f>
        <v/>
      </c>
      <c r="AA990" t="str">
        <f>VLOOKUP($D990,metadata!$B$2:$Z$451,24,FALSE)</f>
        <v>adult</v>
      </c>
      <c r="AB990" t="str">
        <f>VLOOKUP($D990,metadata!$B$2:$Z$451,25,FALSE)</f>
        <v/>
      </c>
      <c r="AC990">
        <v>8.9387755102040796</v>
      </c>
      <c r="AD990">
        <v>0.85470085470080903</v>
      </c>
      <c r="AF990" t="str">
        <f t="shared" si="31"/>
        <v>NA</v>
      </c>
    </row>
    <row r="991" spans="3:32" x14ac:dyDescent="0.3">
      <c r="C991">
        <v>990</v>
      </c>
      <c r="D991" s="4" t="str">
        <f t="shared" si="32"/>
        <v>24- Ticino4</v>
      </c>
      <c r="E991" t="str">
        <f>VLOOKUP($D991,metadata!$B$2:$S$451,2,FALSE)</f>
        <v>LANKINEN, P</v>
      </c>
      <c r="F991" t="str">
        <f>VLOOKUP($D991,metadata!$B$2:$S$451,3,FALSE)</f>
        <v>GEOGRAPHICAL VARIATION IN CIRCADIAN ECLOSION RHYTHM AND PHOTOPERIODIC ADULT DIAPAUSE IN DROSOPHILA-LITTORALIS</v>
      </c>
      <c r="G991" t="str">
        <f>VLOOKUP($D991,metadata!$B$2:$S$451,4,FALSE)</f>
        <v>10.1007/BF00612503</v>
      </c>
      <c r="H991" t="str">
        <f>VLOOKUP($D991,metadata!$B$2:$S$451,5,FALSE)</f>
        <v>y</v>
      </c>
      <c r="I991" t="str">
        <f>VLOOKUP($D991,metadata!$B$2:$S$451,6,FALSE)</f>
        <v>a</v>
      </c>
      <c r="J991" t="str">
        <f>VLOOKUP($D991,metadata!$B$2:$S$451,7,FALSE)</f>
        <v>i</v>
      </c>
      <c r="K991" t="str">
        <f>VLOOKUP($D991,metadata!$B$2:$S$451,8,FALSE)</f>
        <v/>
      </c>
      <c r="L991">
        <f>VLOOKUP($D991,metadata!$B$2:$S$451,9,FALSE)</f>
        <v>9</v>
      </c>
      <c r="M991" t="str">
        <f>VLOOKUP($D991,metadata!$B$2:$S$451,10,FALSE)</f>
        <v/>
      </c>
      <c r="N991" t="str">
        <f>VLOOKUP($D991,metadata!$B$2:$S$451,11,FALSE)</f>
        <v>drosophila littoralis</v>
      </c>
      <c r="O991" t="str">
        <f>VLOOKUP($D991,metadata!$B$2:$S$451,12,FALSE)</f>
        <v>diptera</v>
      </c>
      <c r="P991" t="str">
        <f>VLOOKUP($D991,metadata!$B$2:$S$451,13,FALSE)</f>
        <v xml:space="preserve"> Ticino4</v>
      </c>
      <c r="Q991">
        <f>VLOOKUP($D991,metadata!$B$2:$S$451,14,FALSE)</f>
        <v>46.166666666666664</v>
      </c>
      <c r="R991">
        <f>VLOOKUP($D991,metadata!$B$2:$S$451,15,FALSE)</f>
        <v>8.8333333333333339</v>
      </c>
      <c r="S991" t="str">
        <f>VLOOKUP($D991,metadata!$B$2:$S$451,16,FALSE)</f>
        <v/>
      </c>
      <c r="T991" t="str">
        <f>VLOOKUP($D991,metadata!$B$2:$S$451,17,FALSE)</f>
        <v/>
      </c>
      <c r="U991" t="str">
        <f>VLOOKUP($D991,metadata!$B$2:$S$451,18,FALSE)</f>
        <v/>
      </c>
      <c r="V991">
        <f>VLOOKUP($D991,metadata!$B$2:$Z$451,19,FALSE)</f>
        <v>30</v>
      </c>
      <c r="W991" t="str">
        <f>VLOOKUP($D991,metadata!$B$2:$Z$451,20,FALSE)</f>
        <v>global average</v>
      </c>
      <c r="X991" t="str">
        <f>VLOOKUP($D991,metadata!$B$2:$Z$451,21,FALSE)</f>
        <v/>
      </c>
      <c r="Y991">
        <f>VLOOKUP($D991,metadata!$B$2:$Z$451,22,FALSE)</f>
        <v>24</v>
      </c>
      <c r="Z991" t="str">
        <f>VLOOKUP($D991,metadata!$B$2:$Z$451,23,FALSE)</f>
        <v/>
      </c>
      <c r="AA991" t="str">
        <f>VLOOKUP($D991,metadata!$B$2:$Z$451,24,FALSE)</f>
        <v>adult</v>
      </c>
      <c r="AB991" t="str">
        <f>VLOOKUP($D991,metadata!$B$2:$Z$451,25,FALSE)</f>
        <v/>
      </c>
      <c r="AC991">
        <v>10.3469387755102</v>
      </c>
      <c r="AD991">
        <v>9.4017094017093505</v>
      </c>
      <c r="AF991" t="str">
        <f t="shared" si="31"/>
        <v>NA</v>
      </c>
    </row>
    <row r="992" spans="3:32" x14ac:dyDescent="0.3">
      <c r="C992">
        <v>991</v>
      </c>
      <c r="D992" s="4" t="str">
        <f t="shared" si="32"/>
        <v>24- Ticino4</v>
      </c>
      <c r="E992" t="str">
        <f>VLOOKUP($D992,metadata!$B$2:$S$451,2,FALSE)</f>
        <v>LANKINEN, P</v>
      </c>
      <c r="F992" t="str">
        <f>VLOOKUP($D992,metadata!$B$2:$S$451,3,FALSE)</f>
        <v>GEOGRAPHICAL VARIATION IN CIRCADIAN ECLOSION RHYTHM AND PHOTOPERIODIC ADULT DIAPAUSE IN DROSOPHILA-LITTORALIS</v>
      </c>
      <c r="G992" t="str">
        <f>VLOOKUP($D992,metadata!$B$2:$S$451,4,FALSE)</f>
        <v>10.1007/BF00612503</v>
      </c>
      <c r="H992" t="str">
        <f>VLOOKUP($D992,metadata!$B$2:$S$451,5,FALSE)</f>
        <v>y</v>
      </c>
      <c r="I992" t="str">
        <f>VLOOKUP($D992,metadata!$B$2:$S$451,6,FALSE)</f>
        <v>a</v>
      </c>
      <c r="J992" t="str">
        <f>VLOOKUP($D992,metadata!$B$2:$S$451,7,FALSE)</f>
        <v>i</v>
      </c>
      <c r="K992" t="str">
        <f>VLOOKUP($D992,metadata!$B$2:$S$451,8,FALSE)</f>
        <v/>
      </c>
      <c r="L992">
        <f>VLOOKUP($D992,metadata!$B$2:$S$451,9,FALSE)</f>
        <v>9</v>
      </c>
      <c r="M992" t="str">
        <f>VLOOKUP($D992,metadata!$B$2:$S$451,10,FALSE)</f>
        <v/>
      </c>
      <c r="N992" t="str">
        <f>VLOOKUP($D992,metadata!$B$2:$S$451,11,FALSE)</f>
        <v>drosophila littoralis</v>
      </c>
      <c r="O992" t="str">
        <f>VLOOKUP($D992,metadata!$B$2:$S$451,12,FALSE)</f>
        <v>diptera</v>
      </c>
      <c r="P992" t="str">
        <f>VLOOKUP($D992,metadata!$B$2:$S$451,13,FALSE)</f>
        <v xml:space="preserve"> Ticino4</v>
      </c>
      <c r="Q992">
        <f>VLOOKUP($D992,metadata!$B$2:$S$451,14,FALSE)</f>
        <v>46.166666666666664</v>
      </c>
      <c r="R992">
        <f>VLOOKUP($D992,metadata!$B$2:$S$451,15,FALSE)</f>
        <v>8.8333333333333339</v>
      </c>
      <c r="S992" t="str">
        <f>VLOOKUP($D992,metadata!$B$2:$S$451,16,FALSE)</f>
        <v/>
      </c>
      <c r="T992" t="str">
        <f>VLOOKUP($D992,metadata!$B$2:$S$451,17,FALSE)</f>
        <v/>
      </c>
      <c r="U992" t="str">
        <f>VLOOKUP($D992,metadata!$B$2:$S$451,18,FALSE)</f>
        <v/>
      </c>
      <c r="V992">
        <f>VLOOKUP($D992,metadata!$B$2:$Z$451,19,FALSE)</f>
        <v>30</v>
      </c>
      <c r="W992" t="str">
        <f>VLOOKUP($D992,metadata!$B$2:$Z$451,20,FALSE)</f>
        <v>global average</v>
      </c>
      <c r="X992" t="str">
        <f>VLOOKUP($D992,metadata!$B$2:$Z$451,21,FALSE)</f>
        <v/>
      </c>
      <c r="Y992">
        <f>VLOOKUP($D992,metadata!$B$2:$Z$451,22,FALSE)</f>
        <v>24</v>
      </c>
      <c r="Z992" t="str">
        <f>VLOOKUP($D992,metadata!$B$2:$Z$451,23,FALSE)</f>
        <v/>
      </c>
      <c r="AA992" t="str">
        <f>VLOOKUP($D992,metadata!$B$2:$Z$451,24,FALSE)</f>
        <v>adult</v>
      </c>
      <c r="AB992" t="str">
        <f>VLOOKUP($D992,metadata!$B$2:$Z$451,25,FALSE)</f>
        <v/>
      </c>
      <c r="AC992">
        <v>13.040816326530599</v>
      </c>
      <c r="AD992">
        <v>7.6923076923077298</v>
      </c>
      <c r="AF992" t="str">
        <f t="shared" si="31"/>
        <v>NA</v>
      </c>
    </row>
    <row r="993" spans="3:32" x14ac:dyDescent="0.3">
      <c r="C993">
        <v>992</v>
      </c>
      <c r="D993" s="4" t="str">
        <f t="shared" si="32"/>
        <v>24- Ticino4</v>
      </c>
      <c r="E993" t="str">
        <f>VLOOKUP($D993,metadata!$B$2:$S$451,2,FALSE)</f>
        <v>LANKINEN, P</v>
      </c>
      <c r="F993" t="str">
        <f>VLOOKUP($D993,metadata!$B$2:$S$451,3,FALSE)</f>
        <v>GEOGRAPHICAL VARIATION IN CIRCADIAN ECLOSION RHYTHM AND PHOTOPERIODIC ADULT DIAPAUSE IN DROSOPHILA-LITTORALIS</v>
      </c>
      <c r="G993" t="str">
        <f>VLOOKUP($D993,metadata!$B$2:$S$451,4,FALSE)</f>
        <v>10.1007/BF00612503</v>
      </c>
      <c r="H993" t="str">
        <f>VLOOKUP($D993,metadata!$B$2:$S$451,5,FALSE)</f>
        <v>y</v>
      </c>
      <c r="I993" t="str">
        <f>VLOOKUP($D993,metadata!$B$2:$S$451,6,FALSE)</f>
        <v>a</v>
      </c>
      <c r="J993" t="str">
        <f>VLOOKUP($D993,metadata!$B$2:$S$451,7,FALSE)</f>
        <v>i</v>
      </c>
      <c r="K993" t="str">
        <f>VLOOKUP($D993,metadata!$B$2:$S$451,8,FALSE)</f>
        <v/>
      </c>
      <c r="L993">
        <f>VLOOKUP($D993,metadata!$B$2:$S$451,9,FALSE)</f>
        <v>9</v>
      </c>
      <c r="M993" t="str">
        <f>VLOOKUP($D993,metadata!$B$2:$S$451,10,FALSE)</f>
        <v/>
      </c>
      <c r="N993" t="str">
        <f>VLOOKUP($D993,metadata!$B$2:$S$451,11,FALSE)</f>
        <v>drosophila littoralis</v>
      </c>
      <c r="O993" t="str">
        <f>VLOOKUP($D993,metadata!$B$2:$S$451,12,FALSE)</f>
        <v>diptera</v>
      </c>
      <c r="P993" t="str">
        <f>VLOOKUP($D993,metadata!$B$2:$S$451,13,FALSE)</f>
        <v xml:space="preserve"> Ticino4</v>
      </c>
      <c r="Q993">
        <f>VLOOKUP($D993,metadata!$B$2:$S$451,14,FALSE)</f>
        <v>46.166666666666664</v>
      </c>
      <c r="R993">
        <f>VLOOKUP($D993,metadata!$B$2:$S$451,15,FALSE)</f>
        <v>8.8333333333333339</v>
      </c>
      <c r="S993" t="str">
        <f>VLOOKUP($D993,metadata!$B$2:$S$451,16,FALSE)</f>
        <v/>
      </c>
      <c r="T993" t="str">
        <f>VLOOKUP($D993,metadata!$B$2:$S$451,17,FALSE)</f>
        <v/>
      </c>
      <c r="U993" t="str">
        <f>VLOOKUP($D993,metadata!$B$2:$S$451,18,FALSE)</f>
        <v/>
      </c>
      <c r="V993">
        <f>VLOOKUP($D993,metadata!$B$2:$Z$451,19,FALSE)</f>
        <v>30</v>
      </c>
      <c r="W993" t="str">
        <f>VLOOKUP($D993,metadata!$B$2:$Z$451,20,FALSE)</f>
        <v>global average</v>
      </c>
      <c r="X993" t="str">
        <f>VLOOKUP($D993,metadata!$B$2:$Z$451,21,FALSE)</f>
        <v/>
      </c>
      <c r="Y993">
        <f>VLOOKUP($D993,metadata!$B$2:$Z$451,22,FALSE)</f>
        <v>24</v>
      </c>
      <c r="Z993" t="str">
        <f>VLOOKUP($D993,metadata!$B$2:$Z$451,23,FALSE)</f>
        <v/>
      </c>
      <c r="AA993" t="str">
        <f>VLOOKUP($D993,metadata!$B$2:$Z$451,24,FALSE)</f>
        <v>adult</v>
      </c>
      <c r="AB993" t="str">
        <f>VLOOKUP($D993,metadata!$B$2:$Z$451,25,FALSE)</f>
        <v/>
      </c>
      <c r="AC993">
        <v>14.387755102040799</v>
      </c>
      <c r="AD993">
        <v>2.5641025641025399</v>
      </c>
      <c r="AF993" t="str">
        <f t="shared" si="31"/>
        <v>NA</v>
      </c>
    </row>
    <row r="994" spans="3:32" x14ac:dyDescent="0.3">
      <c r="C994">
        <v>993</v>
      </c>
      <c r="D994" s="4" t="str">
        <f t="shared" si="32"/>
        <v>24- Ticino4</v>
      </c>
      <c r="E994" t="str">
        <f>VLOOKUP($D994,metadata!$B$2:$S$451,2,FALSE)</f>
        <v>LANKINEN, P</v>
      </c>
      <c r="F994" t="str">
        <f>VLOOKUP($D994,metadata!$B$2:$S$451,3,FALSE)</f>
        <v>GEOGRAPHICAL VARIATION IN CIRCADIAN ECLOSION RHYTHM AND PHOTOPERIODIC ADULT DIAPAUSE IN DROSOPHILA-LITTORALIS</v>
      </c>
      <c r="G994" t="str">
        <f>VLOOKUP($D994,metadata!$B$2:$S$451,4,FALSE)</f>
        <v>10.1007/BF00612503</v>
      </c>
      <c r="H994" t="str">
        <f>VLOOKUP($D994,metadata!$B$2:$S$451,5,FALSE)</f>
        <v>y</v>
      </c>
      <c r="I994" t="str">
        <f>VLOOKUP($D994,metadata!$B$2:$S$451,6,FALSE)</f>
        <v>a</v>
      </c>
      <c r="J994" t="str">
        <f>VLOOKUP($D994,metadata!$B$2:$S$451,7,FALSE)</f>
        <v>i</v>
      </c>
      <c r="K994" t="str">
        <f>VLOOKUP($D994,metadata!$B$2:$S$451,8,FALSE)</f>
        <v/>
      </c>
      <c r="L994">
        <f>VLOOKUP($D994,metadata!$B$2:$S$451,9,FALSE)</f>
        <v>9</v>
      </c>
      <c r="M994" t="str">
        <f>VLOOKUP($D994,metadata!$B$2:$S$451,10,FALSE)</f>
        <v/>
      </c>
      <c r="N994" t="str">
        <f>VLOOKUP($D994,metadata!$B$2:$S$451,11,FALSE)</f>
        <v>drosophila littoralis</v>
      </c>
      <c r="O994" t="str">
        <f>VLOOKUP($D994,metadata!$B$2:$S$451,12,FALSE)</f>
        <v>diptera</v>
      </c>
      <c r="P994" t="str">
        <f>VLOOKUP($D994,metadata!$B$2:$S$451,13,FALSE)</f>
        <v xml:space="preserve"> Ticino4</v>
      </c>
      <c r="Q994">
        <f>VLOOKUP($D994,metadata!$B$2:$S$451,14,FALSE)</f>
        <v>46.166666666666664</v>
      </c>
      <c r="R994">
        <f>VLOOKUP($D994,metadata!$B$2:$S$451,15,FALSE)</f>
        <v>8.8333333333333339</v>
      </c>
      <c r="S994" t="str">
        <f>VLOOKUP($D994,metadata!$B$2:$S$451,16,FALSE)</f>
        <v/>
      </c>
      <c r="T994" t="str">
        <f>VLOOKUP($D994,metadata!$B$2:$S$451,17,FALSE)</f>
        <v/>
      </c>
      <c r="U994" t="str">
        <f>VLOOKUP($D994,metadata!$B$2:$S$451,18,FALSE)</f>
        <v/>
      </c>
      <c r="V994">
        <f>VLOOKUP($D994,metadata!$B$2:$Z$451,19,FALSE)</f>
        <v>30</v>
      </c>
      <c r="W994" t="str">
        <f>VLOOKUP($D994,metadata!$B$2:$Z$451,20,FALSE)</f>
        <v>global average</v>
      </c>
      <c r="X994" t="str">
        <f>VLOOKUP($D994,metadata!$B$2:$Z$451,21,FALSE)</f>
        <v/>
      </c>
      <c r="Y994">
        <f>VLOOKUP($D994,metadata!$B$2:$Z$451,22,FALSE)</f>
        <v>24</v>
      </c>
      <c r="Z994" t="str">
        <f>VLOOKUP($D994,metadata!$B$2:$Z$451,23,FALSE)</f>
        <v/>
      </c>
      <c r="AA994" t="str">
        <f>VLOOKUP($D994,metadata!$B$2:$Z$451,24,FALSE)</f>
        <v>adult</v>
      </c>
      <c r="AB994" t="str">
        <f>VLOOKUP($D994,metadata!$B$2:$Z$451,25,FALSE)</f>
        <v/>
      </c>
      <c r="AC994">
        <v>15.734693877551001</v>
      </c>
      <c r="AD994">
        <v>6.8376068376068098</v>
      </c>
      <c r="AF994" t="str">
        <f t="shared" si="31"/>
        <v>NA</v>
      </c>
    </row>
    <row r="995" spans="3:32" x14ac:dyDescent="0.3">
      <c r="C995">
        <v>994</v>
      </c>
      <c r="D995" s="4" t="str">
        <f t="shared" si="32"/>
        <v>24- Ticino4</v>
      </c>
      <c r="E995" t="str">
        <f>VLOOKUP($D995,metadata!$B$2:$S$451,2,FALSE)</f>
        <v>LANKINEN, P</v>
      </c>
      <c r="F995" t="str">
        <f>VLOOKUP($D995,metadata!$B$2:$S$451,3,FALSE)</f>
        <v>GEOGRAPHICAL VARIATION IN CIRCADIAN ECLOSION RHYTHM AND PHOTOPERIODIC ADULT DIAPAUSE IN DROSOPHILA-LITTORALIS</v>
      </c>
      <c r="G995" t="str">
        <f>VLOOKUP($D995,metadata!$B$2:$S$451,4,FALSE)</f>
        <v>10.1007/BF00612503</v>
      </c>
      <c r="H995" t="str">
        <f>VLOOKUP($D995,metadata!$B$2:$S$451,5,FALSE)</f>
        <v>y</v>
      </c>
      <c r="I995" t="str">
        <f>VLOOKUP($D995,metadata!$B$2:$S$451,6,FALSE)</f>
        <v>a</v>
      </c>
      <c r="J995" t="str">
        <f>VLOOKUP($D995,metadata!$B$2:$S$451,7,FALSE)</f>
        <v>i</v>
      </c>
      <c r="K995" t="str">
        <f>VLOOKUP($D995,metadata!$B$2:$S$451,8,FALSE)</f>
        <v/>
      </c>
      <c r="L995">
        <f>VLOOKUP($D995,metadata!$B$2:$S$451,9,FALSE)</f>
        <v>9</v>
      </c>
      <c r="M995" t="str">
        <f>VLOOKUP($D995,metadata!$B$2:$S$451,10,FALSE)</f>
        <v/>
      </c>
      <c r="N995" t="str">
        <f>VLOOKUP($D995,metadata!$B$2:$S$451,11,FALSE)</f>
        <v>drosophila littoralis</v>
      </c>
      <c r="O995" t="str">
        <f>VLOOKUP($D995,metadata!$B$2:$S$451,12,FALSE)</f>
        <v>diptera</v>
      </c>
      <c r="P995" t="str">
        <f>VLOOKUP($D995,metadata!$B$2:$S$451,13,FALSE)</f>
        <v xml:space="preserve"> Ticino4</v>
      </c>
      <c r="Q995">
        <f>VLOOKUP($D995,metadata!$B$2:$S$451,14,FALSE)</f>
        <v>46.166666666666664</v>
      </c>
      <c r="R995">
        <f>VLOOKUP($D995,metadata!$B$2:$S$451,15,FALSE)</f>
        <v>8.8333333333333339</v>
      </c>
      <c r="S995" t="str">
        <f>VLOOKUP($D995,metadata!$B$2:$S$451,16,FALSE)</f>
        <v/>
      </c>
      <c r="T995" t="str">
        <f>VLOOKUP($D995,metadata!$B$2:$S$451,17,FALSE)</f>
        <v/>
      </c>
      <c r="U995" t="str">
        <f>VLOOKUP($D995,metadata!$B$2:$S$451,18,FALSE)</f>
        <v/>
      </c>
      <c r="V995">
        <f>VLOOKUP($D995,metadata!$B$2:$Z$451,19,FALSE)</f>
        <v>30</v>
      </c>
      <c r="W995" t="str">
        <f>VLOOKUP($D995,metadata!$B$2:$Z$451,20,FALSE)</f>
        <v>global average</v>
      </c>
      <c r="X995" t="str">
        <f>VLOOKUP($D995,metadata!$B$2:$Z$451,21,FALSE)</f>
        <v/>
      </c>
      <c r="Y995">
        <f>VLOOKUP($D995,metadata!$B$2:$Z$451,22,FALSE)</f>
        <v>24</v>
      </c>
      <c r="Z995" t="str">
        <f>VLOOKUP($D995,metadata!$B$2:$Z$451,23,FALSE)</f>
        <v/>
      </c>
      <c r="AA995" t="str">
        <f>VLOOKUP($D995,metadata!$B$2:$Z$451,24,FALSE)</f>
        <v>adult</v>
      </c>
      <c r="AB995" t="str">
        <f>VLOOKUP($D995,metadata!$B$2:$Z$451,25,FALSE)</f>
        <v/>
      </c>
      <c r="AC995">
        <v>17.020408163265301</v>
      </c>
      <c r="AD995">
        <v>2.5641025641025399</v>
      </c>
      <c r="AF995" t="str">
        <f t="shared" si="31"/>
        <v>NA</v>
      </c>
    </row>
    <row r="996" spans="3:32" x14ac:dyDescent="0.3">
      <c r="C996">
        <v>995</v>
      </c>
      <c r="D996" s="4" t="str">
        <f t="shared" si="32"/>
        <v>24- Ticino4</v>
      </c>
      <c r="E996" t="str">
        <f>VLOOKUP($D996,metadata!$B$2:$S$451,2,FALSE)</f>
        <v>LANKINEN, P</v>
      </c>
      <c r="F996" t="str">
        <f>VLOOKUP($D996,metadata!$B$2:$S$451,3,FALSE)</f>
        <v>GEOGRAPHICAL VARIATION IN CIRCADIAN ECLOSION RHYTHM AND PHOTOPERIODIC ADULT DIAPAUSE IN DROSOPHILA-LITTORALIS</v>
      </c>
      <c r="G996" t="str">
        <f>VLOOKUP($D996,metadata!$B$2:$S$451,4,FALSE)</f>
        <v>10.1007/BF00612503</v>
      </c>
      <c r="H996" t="str">
        <f>VLOOKUP($D996,metadata!$B$2:$S$451,5,FALSE)</f>
        <v>y</v>
      </c>
      <c r="I996" t="str">
        <f>VLOOKUP($D996,metadata!$B$2:$S$451,6,FALSE)</f>
        <v>a</v>
      </c>
      <c r="J996" t="str">
        <f>VLOOKUP($D996,metadata!$B$2:$S$451,7,FALSE)</f>
        <v>i</v>
      </c>
      <c r="K996" t="str">
        <f>VLOOKUP($D996,metadata!$B$2:$S$451,8,FALSE)</f>
        <v/>
      </c>
      <c r="L996">
        <f>VLOOKUP($D996,metadata!$B$2:$S$451,9,FALSE)</f>
        <v>9</v>
      </c>
      <c r="M996" t="str">
        <f>VLOOKUP($D996,metadata!$B$2:$S$451,10,FALSE)</f>
        <v/>
      </c>
      <c r="N996" t="str">
        <f>VLOOKUP($D996,metadata!$B$2:$S$451,11,FALSE)</f>
        <v>drosophila littoralis</v>
      </c>
      <c r="O996" t="str">
        <f>VLOOKUP($D996,metadata!$B$2:$S$451,12,FALSE)</f>
        <v>diptera</v>
      </c>
      <c r="P996" t="str">
        <f>VLOOKUP($D996,metadata!$B$2:$S$451,13,FALSE)</f>
        <v xml:space="preserve"> Ticino4</v>
      </c>
      <c r="Q996">
        <f>VLOOKUP($D996,metadata!$B$2:$S$451,14,FALSE)</f>
        <v>46.166666666666664</v>
      </c>
      <c r="R996">
        <f>VLOOKUP($D996,metadata!$B$2:$S$451,15,FALSE)</f>
        <v>8.8333333333333339</v>
      </c>
      <c r="S996" t="str">
        <f>VLOOKUP($D996,metadata!$B$2:$S$451,16,FALSE)</f>
        <v/>
      </c>
      <c r="T996" t="str">
        <f>VLOOKUP($D996,metadata!$B$2:$S$451,17,FALSE)</f>
        <v/>
      </c>
      <c r="U996" t="str">
        <f>VLOOKUP($D996,metadata!$B$2:$S$451,18,FALSE)</f>
        <v/>
      </c>
      <c r="V996">
        <f>VLOOKUP($D996,metadata!$B$2:$Z$451,19,FALSE)</f>
        <v>30</v>
      </c>
      <c r="W996" t="str">
        <f>VLOOKUP($D996,metadata!$B$2:$Z$451,20,FALSE)</f>
        <v>global average</v>
      </c>
      <c r="X996" t="str">
        <f>VLOOKUP($D996,metadata!$B$2:$Z$451,21,FALSE)</f>
        <v/>
      </c>
      <c r="Y996">
        <f>VLOOKUP($D996,metadata!$B$2:$Z$451,22,FALSE)</f>
        <v>24</v>
      </c>
      <c r="Z996" t="str">
        <f>VLOOKUP($D996,metadata!$B$2:$Z$451,23,FALSE)</f>
        <v/>
      </c>
      <c r="AA996" t="str">
        <f>VLOOKUP($D996,metadata!$B$2:$Z$451,24,FALSE)</f>
        <v>adult</v>
      </c>
      <c r="AB996" t="str">
        <f>VLOOKUP($D996,metadata!$B$2:$Z$451,25,FALSE)</f>
        <v/>
      </c>
      <c r="AC996">
        <v>18.367346938775501</v>
      </c>
      <c r="AD996">
        <v>2.5641025641025399</v>
      </c>
      <c r="AF996" t="str">
        <f t="shared" si="31"/>
        <v>NA</v>
      </c>
    </row>
    <row r="997" spans="3:32" x14ac:dyDescent="0.3">
      <c r="C997">
        <v>996</v>
      </c>
      <c r="D997" s="4" t="str">
        <f t="shared" si="32"/>
        <v>24- Ticino4</v>
      </c>
      <c r="E997" t="str">
        <f>VLOOKUP($D997,metadata!$B$2:$S$451,2,FALSE)</f>
        <v>LANKINEN, P</v>
      </c>
      <c r="F997" t="str">
        <f>VLOOKUP($D997,metadata!$B$2:$S$451,3,FALSE)</f>
        <v>GEOGRAPHICAL VARIATION IN CIRCADIAN ECLOSION RHYTHM AND PHOTOPERIODIC ADULT DIAPAUSE IN DROSOPHILA-LITTORALIS</v>
      </c>
      <c r="G997" t="str">
        <f>VLOOKUP($D997,metadata!$B$2:$S$451,4,FALSE)</f>
        <v>10.1007/BF00612503</v>
      </c>
      <c r="H997" t="str">
        <f>VLOOKUP($D997,metadata!$B$2:$S$451,5,FALSE)</f>
        <v>y</v>
      </c>
      <c r="I997" t="str">
        <f>VLOOKUP($D997,metadata!$B$2:$S$451,6,FALSE)</f>
        <v>a</v>
      </c>
      <c r="J997" t="str">
        <f>VLOOKUP($D997,metadata!$B$2:$S$451,7,FALSE)</f>
        <v>i</v>
      </c>
      <c r="K997" t="str">
        <f>VLOOKUP($D997,metadata!$B$2:$S$451,8,FALSE)</f>
        <v/>
      </c>
      <c r="L997">
        <f>VLOOKUP($D997,metadata!$B$2:$S$451,9,FALSE)</f>
        <v>9</v>
      </c>
      <c r="M997" t="str">
        <f>VLOOKUP($D997,metadata!$B$2:$S$451,10,FALSE)</f>
        <v/>
      </c>
      <c r="N997" t="str">
        <f>VLOOKUP($D997,metadata!$B$2:$S$451,11,FALSE)</f>
        <v>drosophila littoralis</v>
      </c>
      <c r="O997" t="str">
        <f>VLOOKUP($D997,metadata!$B$2:$S$451,12,FALSE)</f>
        <v>diptera</v>
      </c>
      <c r="P997" t="str">
        <f>VLOOKUP($D997,metadata!$B$2:$S$451,13,FALSE)</f>
        <v xml:space="preserve"> Ticino4</v>
      </c>
      <c r="Q997">
        <f>VLOOKUP($D997,metadata!$B$2:$S$451,14,FALSE)</f>
        <v>46.166666666666664</v>
      </c>
      <c r="R997">
        <f>VLOOKUP($D997,metadata!$B$2:$S$451,15,FALSE)</f>
        <v>8.8333333333333339</v>
      </c>
      <c r="S997" t="str">
        <f>VLOOKUP($D997,metadata!$B$2:$S$451,16,FALSE)</f>
        <v/>
      </c>
      <c r="T997" t="str">
        <f>VLOOKUP($D997,metadata!$B$2:$S$451,17,FALSE)</f>
        <v/>
      </c>
      <c r="U997" t="str">
        <f>VLOOKUP($D997,metadata!$B$2:$S$451,18,FALSE)</f>
        <v/>
      </c>
      <c r="V997">
        <f>VLOOKUP($D997,metadata!$B$2:$Z$451,19,FALSE)</f>
        <v>30</v>
      </c>
      <c r="W997" t="str">
        <f>VLOOKUP($D997,metadata!$B$2:$Z$451,20,FALSE)</f>
        <v>global average</v>
      </c>
      <c r="X997" t="str">
        <f>VLOOKUP($D997,metadata!$B$2:$Z$451,21,FALSE)</f>
        <v/>
      </c>
      <c r="Y997">
        <f>VLOOKUP($D997,metadata!$B$2:$Z$451,22,FALSE)</f>
        <v>24</v>
      </c>
      <c r="Z997" t="str">
        <f>VLOOKUP($D997,metadata!$B$2:$Z$451,23,FALSE)</f>
        <v/>
      </c>
      <c r="AA997" t="str">
        <f>VLOOKUP($D997,metadata!$B$2:$Z$451,24,FALSE)</f>
        <v>adult</v>
      </c>
      <c r="AB997" t="str">
        <f>VLOOKUP($D997,metadata!$B$2:$Z$451,25,FALSE)</f>
        <v/>
      </c>
      <c r="AC997">
        <v>19.775510204081598</v>
      </c>
      <c r="AD997">
        <v>5.1282051282050798</v>
      </c>
      <c r="AF997" t="str">
        <f t="shared" si="31"/>
        <v>NA</v>
      </c>
    </row>
    <row r="998" spans="3:32" x14ac:dyDescent="0.3">
      <c r="C998">
        <v>997</v>
      </c>
      <c r="D998" s="4" t="str">
        <f t="shared" si="32"/>
        <v>24- Ticino4</v>
      </c>
      <c r="E998" t="str">
        <f>VLOOKUP($D998,metadata!$B$2:$S$451,2,FALSE)</f>
        <v>LANKINEN, P</v>
      </c>
      <c r="F998" t="str">
        <f>VLOOKUP($D998,metadata!$B$2:$S$451,3,FALSE)</f>
        <v>GEOGRAPHICAL VARIATION IN CIRCADIAN ECLOSION RHYTHM AND PHOTOPERIODIC ADULT DIAPAUSE IN DROSOPHILA-LITTORALIS</v>
      </c>
      <c r="G998" t="str">
        <f>VLOOKUP($D998,metadata!$B$2:$S$451,4,FALSE)</f>
        <v>10.1007/BF00612503</v>
      </c>
      <c r="H998" t="str">
        <f>VLOOKUP($D998,metadata!$B$2:$S$451,5,FALSE)</f>
        <v>y</v>
      </c>
      <c r="I998" t="str">
        <f>VLOOKUP($D998,metadata!$B$2:$S$451,6,FALSE)</f>
        <v>a</v>
      </c>
      <c r="J998" t="str">
        <f>VLOOKUP($D998,metadata!$B$2:$S$451,7,FALSE)</f>
        <v>i</v>
      </c>
      <c r="K998" t="str">
        <f>VLOOKUP($D998,metadata!$B$2:$S$451,8,FALSE)</f>
        <v/>
      </c>
      <c r="L998">
        <f>VLOOKUP($D998,metadata!$B$2:$S$451,9,FALSE)</f>
        <v>9</v>
      </c>
      <c r="M998" t="str">
        <f>VLOOKUP($D998,metadata!$B$2:$S$451,10,FALSE)</f>
        <v/>
      </c>
      <c r="N998" t="str">
        <f>VLOOKUP($D998,metadata!$B$2:$S$451,11,FALSE)</f>
        <v>drosophila littoralis</v>
      </c>
      <c r="O998" t="str">
        <f>VLOOKUP($D998,metadata!$B$2:$S$451,12,FALSE)</f>
        <v>diptera</v>
      </c>
      <c r="P998" t="str">
        <f>VLOOKUP($D998,metadata!$B$2:$S$451,13,FALSE)</f>
        <v xml:space="preserve"> Ticino4</v>
      </c>
      <c r="Q998">
        <f>VLOOKUP($D998,metadata!$B$2:$S$451,14,FALSE)</f>
        <v>46.166666666666664</v>
      </c>
      <c r="R998">
        <f>VLOOKUP($D998,metadata!$B$2:$S$451,15,FALSE)</f>
        <v>8.8333333333333339</v>
      </c>
      <c r="S998" t="str">
        <f>VLOOKUP($D998,metadata!$B$2:$S$451,16,FALSE)</f>
        <v/>
      </c>
      <c r="T998" t="str">
        <f>VLOOKUP($D998,metadata!$B$2:$S$451,17,FALSE)</f>
        <v/>
      </c>
      <c r="U998" t="str">
        <f>VLOOKUP($D998,metadata!$B$2:$S$451,18,FALSE)</f>
        <v/>
      </c>
      <c r="V998">
        <f>VLOOKUP($D998,metadata!$B$2:$Z$451,19,FALSE)</f>
        <v>30</v>
      </c>
      <c r="W998" t="str">
        <f>VLOOKUP($D998,metadata!$B$2:$Z$451,20,FALSE)</f>
        <v>global average</v>
      </c>
      <c r="X998" t="str">
        <f>VLOOKUP($D998,metadata!$B$2:$Z$451,21,FALSE)</f>
        <v/>
      </c>
      <c r="Y998">
        <f>VLOOKUP($D998,metadata!$B$2:$Z$451,22,FALSE)</f>
        <v>24</v>
      </c>
      <c r="Z998" t="str">
        <f>VLOOKUP($D998,metadata!$B$2:$Z$451,23,FALSE)</f>
        <v/>
      </c>
      <c r="AA998" t="str">
        <f>VLOOKUP($D998,metadata!$B$2:$Z$451,24,FALSE)</f>
        <v>adult</v>
      </c>
      <c r="AB998" t="str">
        <f>VLOOKUP($D998,metadata!$B$2:$Z$451,25,FALSE)</f>
        <v/>
      </c>
      <c r="AC998">
        <v>21.061224489795901</v>
      </c>
      <c r="AD998">
        <v>9.4017094017093505</v>
      </c>
      <c r="AF998" t="str">
        <f t="shared" si="31"/>
        <v>NA</v>
      </c>
    </row>
    <row r="999" spans="3:32" x14ac:dyDescent="0.3">
      <c r="C999">
        <v>998</v>
      </c>
      <c r="D999" s="4" t="str">
        <f t="shared" si="32"/>
        <v>24- Ticino2</v>
      </c>
      <c r="E999" t="str">
        <f>VLOOKUP($D999,metadata!$B$2:$S$451,2,FALSE)</f>
        <v>LANKINEN, P</v>
      </c>
      <c r="F999" t="str">
        <f>VLOOKUP($D999,metadata!$B$2:$S$451,3,FALSE)</f>
        <v>GEOGRAPHICAL VARIATION IN CIRCADIAN ECLOSION RHYTHM AND PHOTOPERIODIC ADULT DIAPAUSE IN DROSOPHILA-LITTORALIS</v>
      </c>
      <c r="G999" t="str">
        <f>VLOOKUP($D999,metadata!$B$2:$S$451,4,FALSE)</f>
        <v>10.1007/BF00612503</v>
      </c>
      <c r="H999" t="str">
        <f>VLOOKUP($D999,metadata!$B$2:$S$451,5,FALSE)</f>
        <v>y</v>
      </c>
      <c r="I999" t="str">
        <f>VLOOKUP($D999,metadata!$B$2:$S$451,6,FALSE)</f>
        <v>a</v>
      </c>
      <c r="J999" t="str">
        <f>VLOOKUP($D999,metadata!$B$2:$S$451,7,FALSE)</f>
        <v>i</v>
      </c>
      <c r="K999" t="str">
        <f>VLOOKUP($D999,metadata!$B$2:$S$451,8,FALSE)</f>
        <v/>
      </c>
      <c r="L999">
        <f>VLOOKUP($D999,metadata!$B$2:$S$451,9,FALSE)</f>
        <v>9</v>
      </c>
      <c r="M999" t="str">
        <f>VLOOKUP($D999,metadata!$B$2:$S$451,10,FALSE)</f>
        <v/>
      </c>
      <c r="N999" t="str">
        <f>VLOOKUP($D999,metadata!$B$2:$S$451,11,FALSE)</f>
        <v>drosophila littoralis</v>
      </c>
      <c r="O999" t="str">
        <f>VLOOKUP($D999,metadata!$B$2:$S$451,12,FALSE)</f>
        <v>diptera</v>
      </c>
      <c r="P999" t="str">
        <f>VLOOKUP($D999,metadata!$B$2:$S$451,13,FALSE)</f>
        <v xml:space="preserve"> Ticino2</v>
      </c>
      <c r="Q999">
        <f>VLOOKUP($D999,metadata!$B$2:$S$451,14,FALSE)</f>
        <v>46.166666666666664</v>
      </c>
      <c r="R999">
        <f>VLOOKUP($D999,metadata!$B$2:$S$451,15,FALSE)</f>
        <v>8.8333333333333339</v>
      </c>
      <c r="S999" t="str">
        <f>VLOOKUP($D999,metadata!$B$2:$S$451,16,FALSE)</f>
        <v/>
      </c>
      <c r="T999" t="str">
        <f>VLOOKUP($D999,metadata!$B$2:$S$451,17,FALSE)</f>
        <v/>
      </c>
      <c r="U999" t="str">
        <f>VLOOKUP($D999,metadata!$B$2:$S$451,18,FALSE)</f>
        <v/>
      </c>
      <c r="V999">
        <f>VLOOKUP($D999,metadata!$B$2:$Z$451,19,FALSE)</f>
        <v>30</v>
      </c>
      <c r="W999" t="str">
        <f>VLOOKUP($D999,metadata!$B$2:$Z$451,20,FALSE)</f>
        <v>global average</v>
      </c>
      <c r="X999" t="str">
        <f>VLOOKUP($D999,metadata!$B$2:$Z$451,21,FALSE)</f>
        <v/>
      </c>
      <c r="Y999">
        <f>VLOOKUP($D999,metadata!$B$2:$Z$451,22,FALSE)</f>
        <v>24</v>
      </c>
      <c r="Z999" t="str">
        <f>VLOOKUP($D999,metadata!$B$2:$Z$451,23,FALSE)</f>
        <v/>
      </c>
      <c r="AA999" t="str">
        <f>VLOOKUP($D999,metadata!$B$2:$Z$451,24,FALSE)</f>
        <v>adult</v>
      </c>
      <c r="AB999" t="str">
        <f>VLOOKUP($D999,metadata!$B$2:$Z$451,25,FALSE)</f>
        <v/>
      </c>
      <c r="AC999">
        <v>7.21714285714285</v>
      </c>
      <c r="AD999">
        <v>94.092089728453203</v>
      </c>
      <c r="AF999" t="str">
        <f t="shared" si="31"/>
        <v>NA</v>
      </c>
    </row>
    <row r="1000" spans="3:32" x14ac:dyDescent="0.3">
      <c r="C1000">
        <v>999</v>
      </c>
      <c r="D1000" s="4" t="str">
        <f t="shared" si="32"/>
        <v>24- Ticino2</v>
      </c>
      <c r="E1000" t="str">
        <f>VLOOKUP($D1000,metadata!$B$2:$S$451,2,FALSE)</f>
        <v>LANKINEN, P</v>
      </c>
      <c r="F1000" t="str">
        <f>VLOOKUP($D1000,metadata!$B$2:$S$451,3,FALSE)</f>
        <v>GEOGRAPHICAL VARIATION IN CIRCADIAN ECLOSION RHYTHM AND PHOTOPERIODIC ADULT DIAPAUSE IN DROSOPHILA-LITTORALIS</v>
      </c>
      <c r="G1000" t="str">
        <f>VLOOKUP($D1000,metadata!$B$2:$S$451,4,FALSE)</f>
        <v>10.1007/BF00612503</v>
      </c>
      <c r="H1000" t="str">
        <f>VLOOKUP($D1000,metadata!$B$2:$S$451,5,FALSE)</f>
        <v>y</v>
      </c>
      <c r="I1000" t="str">
        <f>VLOOKUP($D1000,metadata!$B$2:$S$451,6,FALSE)</f>
        <v>a</v>
      </c>
      <c r="J1000" t="str">
        <f>VLOOKUP($D1000,metadata!$B$2:$S$451,7,FALSE)</f>
        <v>i</v>
      </c>
      <c r="K1000" t="str">
        <f>VLOOKUP($D1000,metadata!$B$2:$S$451,8,FALSE)</f>
        <v/>
      </c>
      <c r="L1000">
        <f>VLOOKUP($D1000,metadata!$B$2:$S$451,9,FALSE)</f>
        <v>9</v>
      </c>
      <c r="M1000" t="str">
        <f>VLOOKUP($D1000,metadata!$B$2:$S$451,10,FALSE)</f>
        <v/>
      </c>
      <c r="N1000" t="str">
        <f>VLOOKUP($D1000,metadata!$B$2:$S$451,11,FALSE)</f>
        <v>drosophila littoralis</v>
      </c>
      <c r="O1000" t="str">
        <f>VLOOKUP($D1000,metadata!$B$2:$S$451,12,FALSE)</f>
        <v>diptera</v>
      </c>
      <c r="P1000" t="str">
        <f>VLOOKUP($D1000,metadata!$B$2:$S$451,13,FALSE)</f>
        <v xml:space="preserve"> Ticino2</v>
      </c>
      <c r="Q1000">
        <f>VLOOKUP($D1000,metadata!$B$2:$S$451,14,FALSE)</f>
        <v>46.166666666666664</v>
      </c>
      <c r="R1000">
        <f>VLOOKUP($D1000,metadata!$B$2:$S$451,15,FALSE)</f>
        <v>8.8333333333333339</v>
      </c>
      <c r="S1000" t="str">
        <f>VLOOKUP($D1000,metadata!$B$2:$S$451,16,FALSE)</f>
        <v/>
      </c>
      <c r="T1000" t="str">
        <f>VLOOKUP($D1000,metadata!$B$2:$S$451,17,FALSE)</f>
        <v/>
      </c>
      <c r="U1000" t="str">
        <f>VLOOKUP($D1000,metadata!$B$2:$S$451,18,FALSE)</f>
        <v/>
      </c>
      <c r="V1000">
        <f>VLOOKUP($D1000,metadata!$B$2:$Z$451,19,FALSE)</f>
        <v>30</v>
      </c>
      <c r="W1000" t="str">
        <f>VLOOKUP($D1000,metadata!$B$2:$Z$451,20,FALSE)</f>
        <v>global average</v>
      </c>
      <c r="X1000" t="str">
        <f>VLOOKUP($D1000,metadata!$B$2:$Z$451,21,FALSE)</f>
        <v/>
      </c>
      <c r="Y1000">
        <f>VLOOKUP($D1000,metadata!$B$2:$Z$451,22,FALSE)</f>
        <v>24</v>
      </c>
      <c r="Z1000" t="str">
        <f>VLOOKUP($D1000,metadata!$B$2:$Z$451,23,FALSE)</f>
        <v/>
      </c>
      <c r="AA1000" t="str">
        <f>VLOOKUP($D1000,metadata!$B$2:$Z$451,24,FALSE)</f>
        <v>adult</v>
      </c>
      <c r="AB1000" t="str">
        <f>VLOOKUP($D1000,metadata!$B$2:$Z$451,25,FALSE)</f>
        <v/>
      </c>
      <c r="AC1000">
        <v>8.7257142857142806</v>
      </c>
      <c r="AD1000">
        <v>87.584415584415495</v>
      </c>
      <c r="AF1000" t="str">
        <f t="shared" si="31"/>
        <v>NA</v>
      </c>
    </row>
    <row r="1001" spans="3:32" x14ac:dyDescent="0.3">
      <c r="C1001">
        <v>1000</v>
      </c>
      <c r="D1001" s="4" t="str">
        <f t="shared" si="32"/>
        <v>24- Ticino2</v>
      </c>
      <c r="E1001" t="str">
        <f>VLOOKUP($D1001,metadata!$B$2:$S$451,2,FALSE)</f>
        <v>LANKINEN, P</v>
      </c>
      <c r="F1001" t="str">
        <f>VLOOKUP($D1001,metadata!$B$2:$S$451,3,FALSE)</f>
        <v>GEOGRAPHICAL VARIATION IN CIRCADIAN ECLOSION RHYTHM AND PHOTOPERIODIC ADULT DIAPAUSE IN DROSOPHILA-LITTORALIS</v>
      </c>
      <c r="G1001" t="str">
        <f>VLOOKUP($D1001,metadata!$B$2:$S$451,4,FALSE)</f>
        <v>10.1007/BF00612503</v>
      </c>
      <c r="H1001" t="str">
        <f>VLOOKUP($D1001,metadata!$B$2:$S$451,5,FALSE)</f>
        <v>y</v>
      </c>
      <c r="I1001" t="str">
        <f>VLOOKUP($D1001,metadata!$B$2:$S$451,6,FALSE)</f>
        <v>a</v>
      </c>
      <c r="J1001" t="str">
        <f>VLOOKUP($D1001,metadata!$B$2:$S$451,7,FALSE)</f>
        <v>i</v>
      </c>
      <c r="K1001" t="str">
        <f>VLOOKUP($D1001,metadata!$B$2:$S$451,8,FALSE)</f>
        <v/>
      </c>
      <c r="L1001">
        <f>VLOOKUP($D1001,metadata!$B$2:$S$451,9,FALSE)</f>
        <v>9</v>
      </c>
      <c r="M1001" t="str">
        <f>VLOOKUP($D1001,metadata!$B$2:$S$451,10,FALSE)</f>
        <v/>
      </c>
      <c r="N1001" t="str">
        <f>VLOOKUP($D1001,metadata!$B$2:$S$451,11,FALSE)</f>
        <v>drosophila littoralis</v>
      </c>
      <c r="O1001" t="str">
        <f>VLOOKUP($D1001,metadata!$B$2:$S$451,12,FALSE)</f>
        <v>diptera</v>
      </c>
      <c r="P1001" t="str">
        <f>VLOOKUP($D1001,metadata!$B$2:$S$451,13,FALSE)</f>
        <v xml:space="preserve"> Ticino2</v>
      </c>
      <c r="Q1001">
        <f>VLOOKUP($D1001,metadata!$B$2:$S$451,14,FALSE)</f>
        <v>46.166666666666664</v>
      </c>
      <c r="R1001">
        <f>VLOOKUP($D1001,metadata!$B$2:$S$451,15,FALSE)</f>
        <v>8.8333333333333339</v>
      </c>
      <c r="S1001" t="str">
        <f>VLOOKUP($D1001,metadata!$B$2:$S$451,16,FALSE)</f>
        <v/>
      </c>
      <c r="T1001" t="str">
        <f>VLOOKUP($D1001,metadata!$B$2:$S$451,17,FALSE)</f>
        <v/>
      </c>
      <c r="U1001" t="str">
        <f>VLOOKUP($D1001,metadata!$B$2:$S$451,18,FALSE)</f>
        <v/>
      </c>
      <c r="V1001">
        <f>VLOOKUP($D1001,metadata!$B$2:$Z$451,19,FALSE)</f>
        <v>30</v>
      </c>
      <c r="W1001" t="str">
        <f>VLOOKUP($D1001,metadata!$B$2:$Z$451,20,FALSE)</f>
        <v>global average</v>
      </c>
      <c r="X1001" t="str">
        <f>VLOOKUP($D1001,metadata!$B$2:$Z$451,21,FALSE)</f>
        <v/>
      </c>
      <c r="Y1001">
        <f>VLOOKUP($D1001,metadata!$B$2:$Z$451,22,FALSE)</f>
        <v>24</v>
      </c>
      <c r="Z1001" t="str">
        <f>VLOOKUP($D1001,metadata!$B$2:$Z$451,23,FALSE)</f>
        <v/>
      </c>
      <c r="AA1001" t="str">
        <f>VLOOKUP($D1001,metadata!$B$2:$Z$451,24,FALSE)</f>
        <v>adult</v>
      </c>
      <c r="AB1001" t="str">
        <f>VLOOKUP($D1001,metadata!$B$2:$Z$451,25,FALSE)</f>
        <v/>
      </c>
      <c r="AC1001">
        <v>10.234285714285701</v>
      </c>
      <c r="AD1001">
        <v>91.820543093270402</v>
      </c>
      <c r="AF1001" t="str">
        <f t="shared" si="31"/>
        <v>NA</v>
      </c>
    </row>
    <row r="1002" spans="3:32" x14ac:dyDescent="0.3">
      <c r="C1002">
        <v>1001</v>
      </c>
      <c r="D1002" s="4" t="str">
        <f t="shared" si="32"/>
        <v>24- Ticino2</v>
      </c>
      <c r="E1002" t="str">
        <f>VLOOKUP($D1002,metadata!$B$2:$S$451,2,FALSE)</f>
        <v>LANKINEN, P</v>
      </c>
      <c r="F1002" t="str">
        <f>VLOOKUP($D1002,metadata!$B$2:$S$451,3,FALSE)</f>
        <v>GEOGRAPHICAL VARIATION IN CIRCADIAN ECLOSION RHYTHM AND PHOTOPERIODIC ADULT DIAPAUSE IN DROSOPHILA-LITTORALIS</v>
      </c>
      <c r="G1002" t="str">
        <f>VLOOKUP($D1002,metadata!$B$2:$S$451,4,FALSE)</f>
        <v>10.1007/BF00612503</v>
      </c>
      <c r="H1002" t="str">
        <f>VLOOKUP($D1002,metadata!$B$2:$S$451,5,FALSE)</f>
        <v>y</v>
      </c>
      <c r="I1002" t="str">
        <f>VLOOKUP($D1002,metadata!$B$2:$S$451,6,FALSE)</f>
        <v>a</v>
      </c>
      <c r="J1002" t="str">
        <f>VLOOKUP($D1002,metadata!$B$2:$S$451,7,FALSE)</f>
        <v>i</v>
      </c>
      <c r="K1002" t="str">
        <f>VLOOKUP($D1002,metadata!$B$2:$S$451,8,FALSE)</f>
        <v/>
      </c>
      <c r="L1002">
        <f>VLOOKUP($D1002,metadata!$B$2:$S$451,9,FALSE)</f>
        <v>9</v>
      </c>
      <c r="M1002" t="str">
        <f>VLOOKUP($D1002,metadata!$B$2:$S$451,10,FALSE)</f>
        <v/>
      </c>
      <c r="N1002" t="str">
        <f>VLOOKUP($D1002,metadata!$B$2:$S$451,11,FALSE)</f>
        <v>drosophila littoralis</v>
      </c>
      <c r="O1002" t="str">
        <f>VLOOKUP($D1002,metadata!$B$2:$S$451,12,FALSE)</f>
        <v>diptera</v>
      </c>
      <c r="P1002" t="str">
        <f>VLOOKUP($D1002,metadata!$B$2:$S$451,13,FALSE)</f>
        <v xml:space="preserve"> Ticino2</v>
      </c>
      <c r="Q1002">
        <f>VLOOKUP($D1002,metadata!$B$2:$S$451,14,FALSE)</f>
        <v>46.166666666666664</v>
      </c>
      <c r="R1002">
        <f>VLOOKUP($D1002,metadata!$B$2:$S$451,15,FALSE)</f>
        <v>8.8333333333333339</v>
      </c>
      <c r="S1002" t="str">
        <f>VLOOKUP($D1002,metadata!$B$2:$S$451,16,FALSE)</f>
        <v/>
      </c>
      <c r="T1002" t="str">
        <f>VLOOKUP($D1002,metadata!$B$2:$S$451,17,FALSE)</f>
        <v/>
      </c>
      <c r="U1002" t="str">
        <f>VLOOKUP($D1002,metadata!$B$2:$S$451,18,FALSE)</f>
        <v/>
      </c>
      <c r="V1002">
        <f>VLOOKUP($D1002,metadata!$B$2:$Z$451,19,FALSE)</f>
        <v>30</v>
      </c>
      <c r="W1002" t="str">
        <f>VLOOKUP($D1002,metadata!$B$2:$Z$451,20,FALSE)</f>
        <v>global average</v>
      </c>
      <c r="X1002" t="str">
        <f>VLOOKUP($D1002,metadata!$B$2:$Z$451,21,FALSE)</f>
        <v/>
      </c>
      <c r="Y1002">
        <f>VLOOKUP($D1002,metadata!$B$2:$Z$451,22,FALSE)</f>
        <v>24</v>
      </c>
      <c r="Z1002" t="str">
        <f>VLOOKUP($D1002,metadata!$B$2:$Z$451,23,FALSE)</f>
        <v/>
      </c>
      <c r="AA1002" t="str">
        <f>VLOOKUP($D1002,metadata!$B$2:$Z$451,24,FALSE)</f>
        <v>adult</v>
      </c>
      <c r="AB1002" t="str">
        <f>VLOOKUP($D1002,metadata!$B$2:$Z$451,25,FALSE)</f>
        <v/>
      </c>
      <c r="AC1002">
        <v>11.742857142857099</v>
      </c>
      <c r="AD1002">
        <v>75.395513577331798</v>
      </c>
      <c r="AF1002" t="str">
        <f t="shared" si="31"/>
        <v>NA</v>
      </c>
    </row>
    <row r="1003" spans="3:32" x14ac:dyDescent="0.3">
      <c r="C1003">
        <v>1002</v>
      </c>
      <c r="D1003" s="4" t="str">
        <f t="shared" si="32"/>
        <v>24- Ticino2</v>
      </c>
      <c r="E1003" t="str">
        <f>VLOOKUP($D1003,metadata!$B$2:$S$451,2,FALSE)</f>
        <v>LANKINEN, P</v>
      </c>
      <c r="F1003" t="str">
        <f>VLOOKUP($D1003,metadata!$B$2:$S$451,3,FALSE)</f>
        <v>GEOGRAPHICAL VARIATION IN CIRCADIAN ECLOSION RHYTHM AND PHOTOPERIODIC ADULT DIAPAUSE IN DROSOPHILA-LITTORALIS</v>
      </c>
      <c r="G1003" t="str">
        <f>VLOOKUP($D1003,metadata!$B$2:$S$451,4,FALSE)</f>
        <v>10.1007/BF00612503</v>
      </c>
      <c r="H1003" t="str">
        <f>VLOOKUP($D1003,metadata!$B$2:$S$451,5,FALSE)</f>
        <v>y</v>
      </c>
      <c r="I1003" t="str">
        <f>VLOOKUP($D1003,metadata!$B$2:$S$451,6,FALSE)</f>
        <v>a</v>
      </c>
      <c r="J1003" t="str">
        <f>VLOOKUP($D1003,metadata!$B$2:$S$451,7,FALSE)</f>
        <v>i</v>
      </c>
      <c r="K1003" t="str">
        <f>VLOOKUP($D1003,metadata!$B$2:$S$451,8,FALSE)</f>
        <v/>
      </c>
      <c r="L1003">
        <f>VLOOKUP($D1003,metadata!$B$2:$S$451,9,FALSE)</f>
        <v>9</v>
      </c>
      <c r="M1003" t="str">
        <f>VLOOKUP($D1003,metadata!$B$2:$S$451,10,FALSE)</f>
        <v/>
      </c>
      <c r="N1003" t="str">
        <f>VLOOKUP($D1003,metadata!$B$2:$S$451,11,FALSE)</f>
        <v>drosophila littoralis</v>
      </c>
      <c r="O1003" t="str">
        <f>VLOOKUP($D1003,metadata!$B$2:$S$451,12,FALSE)</f>
        <v>diptera</v>
      </c>
      <c r="P1003" t="str">
        <f>VLOOKUP($D1003,metadata!$B$2:$S$451,13,FALSE)</f>
        <v xml:space="preserve"> Ticino2</v>
      </c>
      <c r="Q1003">
        <f>VLOOKUP($D1003,metadata!$B$2:$S$451,14,FALSE)</f>
        <v>46.166666666666664</v>
      </c>
      <c r="R1003">
        <f>VLOOKUP($D1003,metadata!$B$2:$S$451,15,FALSE)</f>
        <v>8.8333333333333339</v>
      </c>
      <c r="S1003" t="str">
        <f>VLOOKUP($D1003,metadata!$B$2:$S$451,16,FALSE)</f>
        <v/>
      </c>
      <c r="T1003" t="str">
        <f>VLOOKUP($D1003,metadata!$B$2:$S$451,17,FALSE)</f>
        <v/>
      </c>
      <c r="U1003" t="str">
        <f>VLOOKUP($D1003,metadata!$B$2:$S$451,18,FALSE)</f>
        <v/>
      </c>
      <c r="V1003">
        <f>VLOOKUP($D1003,metadata!$B$2:$Z$451,19,FALSE)</f>
        <v>30</v>
      </c>
      <c r="W1003" t="str">
        <f>VLOOKUP($D1003,metadata!$B$2:$Z$451,20,FALSE)</f>
        <v>global average</v>
      </c>
      <c r="X1003" t="str">
        <f>VLOOKUP($D1003,metadata!$B$2:$Z$451,21,FALSE)</f>
        <v/>
      </c>
      <c r="Y1003">
        <f>VLOOKUP($D1003,metadata!$B$2:$Z$451,22,FALSE)</f>
        <v>24</v>
      </c>
      <c r="Z1003" t="str">
        <f>VLOOKUP($D1003,metadata!$B$2:$Z$451,23,FALSE)</f>
        <v/>
      </c>
      <c r="AA1003" t="str">
        <f>VLOOKUP($D1003,metadata!$B$2:$Z$451,24,FALSE)</f>
        <v>adult</v>
      </c>
      <c r="AB1003" t="str">
        <f>VLOOKUP($D1003,metadata!$B$2:$Z$451,25,FALSE)</f>
        <v/>
      </c>
      <c r="AC1003">
        <v>13.2514285714285</v>
      </c>
      <c r="AD1003">
        <v>18.4746162927981</v>
      </c>
      <c r="AF1003" t="str">
        <f t="shared" si="31"/>
        <v>NA</v>
      </c>
    </row>
    <row r="1004" spans="3:32" x14ac:dyDescent="0.3">
      <c r="C1004">
        <v>1003</v>
      </c>
      <c r="D1004" s="4" t="str">
        <f t="shared" si="32"/>
        <v>24- Ticino2</v>
      </c>
      <c r="E1004" t="str">
        <f>VLOOKUP($D1004,metadata!$B$2:$S$451,2,FALSE)</f>
        <v>LANKINEN, P</v>
      </c>
      <c r="F1004" t="str">
        <f>VLOOKUP($D1004,metadata!$B$2:$S$451,3,FALSE)</f>
        <v>GEOGRAPHICAL VARIATION IN CIRCADIAN ECLOSION RHYTHM AND PHOTOPERIODIC ADULT DIAPAUSE IN DROSOPHILA-LITTORALIS</v>
      </c>
      <c r="G1004" t="str">
        <f>VLOOKUP($D1004,metadata!$B$2:$S$451,4,FALSE)</f>
        <v>10.1007/BF00612503</v>
      </c>
      <c r="H1004" t="str">
        <f>VLOOKUP($D1004,metadata!$B$2:$S$451,5,FALSE)</f>
        <v>y</v>
      </c>
      <c r="I1004" t="str">
        <f>VLOOKUP($D1004,metadata!$B$2:$S$451,6,FALSE)</f>
        <v>a</v>
      </c>
      <c r="J1004" t="str">
        <f>VLOOKUP($D1004,metadata!$B$2:$S$451,7,FALSE)</f>
        <v>i</v>
      </c>
      <c r="K1004" t="str">
        <f>VLOOKUP($D1004,metadata!$B$2:$S$451,8,FALSE)</f>
        <v/>
      </c>
      <c r="L1004">
        <f>VLOOKUP($D1004,metadata!$B$2:$S$451,9,FALSE)</f>
        <v>9</v>
      </c>
      <c r="M1004" t="str">
        <f>VLOOKUP($D1004,metadata!$B$2:$S$451,10,FALSE)</f>
        <v/>
      </c>
      <c r="N1004" t="str">
        <f>VLOOKUP($D1004,metadata!$B$2:$S$451,11,FALSE)</f>
        <v>drosophila littoralis</v>
      </c>
      <c r="O1004" t="str">
        <f>VLOOKUP($D1004,metadata!$B$2:$S$451,12,FALSE)</f>
        <v>diptera</v>
      </c>
      <c r="P1004" t="str">
        <f>VLOOKUP($D1004,metadata!$B$2:$S$451,13,FALSE)</f>
        <v xml:space="preserve"> Ticino2</v>
      </c>
      <c r="Q1004">
        <f>VLOOKUP($D1004,metadata!$B$2:$S$451,14,FALSE)</f>
        <v>46.166666666666664</v>
      </c>
      <c r="R1004">
        <f>VLOOKUP($D1004,metadata!$B$2:$S$451,15,FALSE)</f>
        <v>8.8333333333333339</v>
      </c>
      <c r="S1004" t="str">
        <f>VLOOKUP($D1004,metadata!$B$2:$S$451,16,FALSE)</f>
        <v/>
      </c>
      <c r="T1004" t="str">
        <f>VLOOKUP($D1004,metadata!$B$2:$S$451,17,FALSE)</f>
        <v/>
      </c>
      <c r="U1004" t="str">
        <f>VLOOKUP($D1004,metadata!$B$2:$S$451,18,FALSE)</f>
        <v/>
      </c>
      <c r="V1004">
        <f>VLOOKUP($D1004,metadata!$B$2:$Z$451,19,FALSE)</f>
        <v>30</v>
      </c>
      <c r="W1004" t="str">
        <f>VLOOKUP($D1004,metadata!$B$2:$Z$451,20,FALSE)</f>
        <v>global average</v>
      </c>
      <c r="X1004" t="str">
        <f>VLOOKUP($D1004,metadata!$B$2:$Z$451,21,FALSE)</f>
        <v/>
      </c>
      <c r="Y1004">
        <f>VLOOKUP($D1004,metadata!$B$2:$Z$451,22,FALSE)</f>
        <v>24</v>
      </c>
      <c r="Z1004" t="str">
        <f>VLOOKUP($D1004,metadata!$B$2:$Z$451,23,FALSE)</f>
        <v/>
      </c>
      <c r="AA1004" t="str">
        <f>VLOOKUP($D1004,metadata!$B$2:$Z$451,24,FALSE)</f>
        <v>adult</v>
      </c>
      <c r="AB1004" t="str">
        <f>VLOOKUP($D1004,metadata!$B$2:$Z$451,25,FALSE)</f>
        <v/>
      </c>
      <c r="AC1004">
        <v>14.828571428571401</v>
      </c>
      <c r="AD1004">
        <v>8.6658795749705106</v>
      </c>
      <c r="AF1004" t="str">
        <f t="shared" si="31"/>
        <v>NA</v>
      </c>
    </row>
    <row r="1005" spans="3:32" x14ac:dyDescent="0.3">
      <c r="C1005">
        <v>1004</v>
      </c>
      <c r="D1005" s="4" t="str">
        <f t="shared" si="32"/>
        <v>24- Ticino2</v>
      </c>
      <c r="E1005" t="str">
        <f>VLOOKUP($D1005,metadata!$B$2:$S$451,2,FALSE)</f>
        <v>LANKINEN, P</v>
      </c>
      <c r="F1005" t="str">
        <f>VLOOKUP($D1005,metadata!$B$2:$S$451,3,FALSE)</f>
        <v>GEOGRAPHICAL VARIATION IN CIRCADIAN ECLOSION RHYTHM AND PHOTOPERIODIC ADULT DIAPAUSE IN DROSOPHILA-LITTORALIS</v>
      </c>
      <c r="G1005" t="str">
        <f>VLOOKUP($D1005,metadata!$B$2:$S$451,4,FALSE)</f>
        <v>10.1007/BF00612503</v>
      </c>
      <c r="H1005" t="str">
        <f>VLOOKUP($D1005,metadata!$B$2:$S$451,5,FALSE)</f>
        <v>y</v>
      </c>
      <c r="I1005" t="str">
        <f>VLOOKUP($D1005,metadata!$B$2:$S$451,6,FALSE)</f>
        <v>a</v>
      </c>
      <c r="J1005" t="str">
        <f>VLOOKUP($D1005,metadata!$B$2:$S$451,7,FALSE)</f>
        <v>i</v>
      </c>
      <c r="K1005" t="str">
        <f>VLOOKUP($D1005,metadata!$B$2:$S$451,8,FALSE)</f>
        <v/>
      </c>
      <c r="L1005">
        <f>VLOOKUP($D1005,metadata!$B$2:$S$451,9,FALSE)</f>
        <v>9</v>
      </c>
      <c r="M1005" t="str">
        <f>VLOOKUP($D1005,metadata!$B$2:$S$451,10,FALSE)</f>
        <v/>
      </c>
      <c r="N1005" t="str">
        <f>VLOOKUP($D1005,metadata!$B$2:$S$451,11,FALSE)</f>
        <v>drosophila littoralis</v>
      </c>
      <c r="O1005" t="str">
        <f>VLOOKUP($D1005,metadata!$B$2:$S$451,12,FALSE)</f>
        <v>diptera</v>
      </c>
      <c r="P1005" t="str">
        <f>VLOOKUP($D1005,metadata!$B$2:$S$451,13,FALSE)</f>
        <v xml:space="preserve"> Ticino2</v>
      </c>
      <c r="Q1005">
        <f>VLOOKUP($D1005,metadata!$B$2:$S$451,14,FALSE)</f>
        <v>46.166666666666664</v>
      </c>
      <c r="R1005">
        <f>VLOOKUP($D1005,metadata!$B$2:$S$451,15,FALSE)</f>
        <v>8.8333333333333339</v>
      </c>
      <c r="S1005" t="str">
        <f>VLOOKUP($D1005,metadata!$B$2:$S$451,16,FALSE)</f>
        <v/>
      </c>
      <c r="T1005" t="str">
        <f>VLOOKUP($D1005,metadata!$B$2:$S$451,17,FALSE)</f>
        <v/>
      </c>
      <c r="U1005" t="str">
        <f>VLOOKUP($D1005,metadata!$B$2:$S$451,18,FALSE)</f>
        <v/>
      </c>
      <c r="V1005">
        <f>VLOOKUP($D1005,metadata!$B$2:$Z$451,19,FALSE)</f>
        <v>30</v>
      </c>
      <c r="W1005" t="str">
        <f>VLOOKUP($D1005,metadata!$B$2:$Z$451,20,FALSE)</f>
        <v>global average</v>
      </c>
      <c r="X1005" t="str">
        <f>VLOOKUP($D1005,metadata!$B$2:$Z$451,21,FALSE)</f>
        <v/>
      </c>
      <c r="Y1005">
        <f>VLOOKUP($D1005,metadata!$B$2:$Z$451,22,FALSE)</f>
        <v>24</v>
      </c>
      <c r="Z1005" t="str">
        <f>VLOOKUP($D1005,metadata!$B$2:$Z$451,23,FALSE)</f>
        <v/>
      </c>
      <c r="AA1005" t="str">
        <f>VLOOKUP($D1005,metadata!$B$2:$Z$451,24,FALSE)</f>
        <v>adult</v>
      </c>
      <c r="AB1005" t="str">
        <f>VLOOKUP($D1005,metadata!$B$2:$Z$451,25,FALSE)</f>
        <v/>
      </c>
      <c r="AC1005">
        <v>16.337142857142801</v>
      </c>
      <c r="AD1005">
        <v>6.2904368358913398</v>
      </c>
      <c r="AF1005" t="str">
        <f t="shared" si="31"/>
        <v>NA</v>
      </c>
    </row>
    <row r="1006" spans="3:32" x14ac:dyDescent="0.3">
      <c r="C1006">
        <v>1005</v>
      </c>
      <c r="D1006" s="4" t="str">
        <f t="shared" si="32"/>
        <v>24- Ticino2</v>
      </c>
      <c r="E1006" t="str">
        <f>VLOOKUP($D1006,metadata!$B$2:$S$451,2,FALSE)</f>
        <v>LANKINEN, P</v>
      </c>
      <c r="F1006" t="str">
        <f>VLOOKUP($D1006,metadata!$B$2:$S$451,3,FALSE)</f>
        <v>GEOGRAPHICAL VARIATION IN CIRCADIAN ECLOSION RHYTHM AND PHOTOPERIODIC ADULT DIAPAUSE IN DROSOPHILA-LITTORALIS</v>
      </c>
      <c r="G1006" t="str">
        <f>VLOOKUP($D1006,metadata!$B$2:$S$451,4,FALSE)</f>
        <v>10.1007/BF00612503</v>
      </c>
      <c r="H1006" t="str">
        <f>VLOOKUP($D1006,metadata!$B$2:$S$451,5,FALSE)</f>
        <v>y</v>
      </c>
      <c r="I1006" t="str">
        <f>VLOOKUP($D1006,metadata!$B$2:$S$451,6,FALSE)</f>
        <v>a</v>
      </c>
      <c r="J1006" t="str">
        <f>VLOOKUP($D1006,metadata!$B$2:$S$451,7,FALSE)</f>
        <v>i</v>
      </c>
      <c r="K1006" t="str">
        <f>VLOOKUP($D1006,metadata!$B$2:$S$451,8,FALSE)</f>
        <v/>
      </c>
      <c r="L1006">
        <f>VLOOKUP($D1006,metadata!$B$2:$S$451,9,FALSE)</f>
        <v>9</v>
      </c>
      <c r="M1006" t="str">
        <f>VLOOKUP($D1006,metadata!$B$2:$S$451,10,FALSE)</f>
        <v/>
      </c>
      <c r="N1006" t="str">
        <f>VLOOKUP($D1006,metadata!$B$2:$S$451,11,FALSE)</f>
        <v>drosophila littoralis</v>
      </c>
      <c r="O1006" t="str">
        <f>VLOOKUP($D1006,metadata!$B$2:$S$451,12,FALSE)</f>
        <v>diptera</v>
      </c>
      <c r="P1006" t="str">
        <f>VLOOKUP($D1006,metadata!$B$2:$S$451,13,FALSE)</f>
        <v xml:space="preserve"> Ticino2</v>
      </c>
      <c r="Q1006">
        <f>VLOOKUP($D1006,metadata!$B$2:$S$451,14,FALSE)</f>
        <v>46.166666666666664</v>
      </c>
      <c r="R1006">
        <f>VLOOKUP($D1006,metadata!$B$2:$S$451,15,FALSE)</f>
        <v>8.8333333333333339</v>
      </c>
      <c r="S1006" t="str">
        <f>VLOOKUP($D1006,metadata!$B$2:$S$451,16,FALSE)</f>
        <v/>
      </c>
      <c r="T1006" t="str">
        <f>VLOOKUP($D1006,metadata!$B$2:$S$451,17,FALSE)</f>
        <v/>
      </c>
      <c r="U1006" t="str">
        <f>VLOOKUP($D1006,metadata!$B$2:$S$451,18,FALSE)</f>
        <v/>
      </c>
      <c r="V1006">
        <f>VLOOKUP($D1006,metadata!$B$2:$Z$451,19,FALSE)</f>
        <v>30</v>
      </c>
      <c r="W1006" t="str">
        <f>VLOOKUP($D1006,metadata!$B$2:$Z$451,20,FALSE)</f>
        <v>global average</v>
      </c>
      <c r="X1006" t="str">
        <f>VLOOKUP($D1006,metadata!$B$2:$Z$451,21,FALSE)</f>
        <v/>
      </c>
      <c r="Y1006">
        <f>VLOOKUP($D1006,metadata!$B$2:$Z$451,22,FALSE)</f>
        <v>24</v>
      </c>
      <c r="Z1006" t="str">
        <f>VLOOKUP($D1006,metadata!$B$2:$Z$451,23,FALSE)</f>
        <v/>
      </c>
      <c r="AA1006" t="str">
        <f>VLOOKUP($D1006,metadata!$B$2:$Z$451,24,FALSE)</f>
        <v>adult</v>
      </c>
      <c r="AB1006" t="str">
        <f>VLOOKUP($D1006,metadata!$B$2:$Z$451,25,FALSE)</f>
        <v/>
      </c>
      <c r="AC1006">
        <v>17.845714285714202</v>
      </c>
      <c r="AD1006">
        <v>1.43565525383701</v>
      </c>
      <c r="AF1006" t="str">
        <f t="shared" si="31"/>
        <v>NA</v>
      </c>
    </row>
    <row r="1007" spans="3:32" x14ac:dyDescent="0.3">
      <c r="C1007">
        <v>1006</v>
      </c>
      <c r="D1007" s="4" t="str">
        <f t="shared" si="32"/>
        <v>24- Ticino2</v>
      </c>
      <c r="E1007" t="str">
        <f>VLOOKUP($D1007,metadata!$B$2:$S$451,2,FALSE)</f>
        <v>LANKINEN, P</v>
      </c>
      <c r="F1007" t="str">
        <f>VLOOKUP($D1007,metadata!$B$2:$S$451,3,FALSE)</f>
        <v>GEOGRAPHICAL VARIATION IN CIRCADIAN ECLOSION RHYTHM AND PHOTOPERIODIC ADULT DIAPAUSE IN DROSOPHILA-LITTORALIS</v>
      </c>
      <c r="G1007" t="str">
        <f>VLOOKUP($D1007,metadata!$B$2:$S$451,4,FALSE)</f>
        <v>10.1007/BF00612503</v>
      </c>
      <c r="H1007" t="str">
        <f>VLOOKUP($D1007,metadata!$B$2:$S$451,5,FALSE)</f>
        <v>y</v>
      </c>
      <c r="I1007" t="str">
        <f>VLOOKUP($D1007,metadata!$B$2:$S$451,6,FALSE)</f>
        <v>a</v>
      </c>
      <c r="J1007" t="str">
        <f>VLOOKUP($D1007,metadata!$B$2:$S$451,7,FALSE)</f>
        <v>i</v>
      </c>
      <c r="K1007" t="str">
        <f>VLOOKUP($D1007,metadata!$B$2:$S$451,8,FALSE)</f>
        <v/>
      </c>
      <c r="L1007">
        <f>VLOOKUP($D1007,metadata!$B$2:$S$451,9,FALSE)</f>
        <v>9</v>
      </c>
      <c r="M1007" t="str">
        <f>VLOOKUP($D1007,metadata!$B$2:$S$451,10,FALSE)</f>
        <v/>
      </c>
      <c r="N1007" t="str">
        <f>VLOOKUP($D1007,metadata!$B$2:$S$451,11,FALSE)</f>
        <v>drosophila littoralis</v>
      </c>
      <c r="O1007" t="str">
        <f>VLOOKUP($D1007,metadata!$B$2:$S$451,12,FALSE)</f>
        <v>diptera</v>
      </c>
      <c r="P1007" t="str">
        <f>VLOOKUP($D1007,metadata!$B$2:$S$451,13,FALSE)</f>
        <v xml:space="preserve"> Ticino2</v>
      </c>
      <c r="Q1007">
        <f>VLOOKUP($D1007,metadata!$B$2:$S$451,14,FALSE)</f>
        <v>46.166666666666664</v>
      </c>
      <c r="R1007">
        <f>VLOOKUP($D1007,metadata!$B$2:$S$451,15,FALSE)</f>
        <v>8.8333333333333339</v>
      </c>
      <c r="S1007" t="str">
        <f>VLOOKUP($D1007,metadata!$B$2:$S$451,16,FALSE)</f>
        <v/>
      </c>
      <c r="T1007" t="str">
        <f>VLOOKUP($D1007,metadata!$B$2:$S$451,17,FALSE)</f>
        <v/>
      </c>
      <c r="U1007" t="str">
        <f>VLOOKUP($D1007,metadata!$B$2:$S$451,18,FALSE)</f>
        <v/>
      </c>
      <c r="V1007">
        <f>VLOOKUP($D1007,metadata!$B$2:$Z$451,19,FALSE)</f>
        <v>30</v>
      </c>
      <c r="W1007" t="str">
        <f>VLOOKUP($D1007,metadata!$B$2:$Z$451,20,FALSE)</f>
        <v>global average</v>
      </c>
      <c r="X1007" t="str">
        <f>VLOOKUP($D1007,metadata!$B$2:$Z$451,21,FALSE)</f>
        <v/>
      </c>
      <c r="Y1007">
        <f>VLOOKUP($D1007,metadata!$B$2:$Z$451,22,FALSE)</f>
        <v>24</v>
      </c>
      <c r="Z1007" t="str">
        <f>VLOOKUP($D1007,metadata!$B$2:$Z$451,23,FALSE)</f>
        <v/>
      </c>
      <c r="AA1007" t="str">
        <f>VLOOKUP($D1007,metadata!$B$2:$Z$451,24,FALSE)</f>
        <v>adult</v>
      </c>
      <c r="AB1007" t="str">
        <f>VLOOKUP($D1007,metadata!$B$2:$Z$451,25,FALSE)</f>
        <v/>
      </c>
      <c r="AC1007">
        <v>19.285714285714199</v>
      </c>
      <c r="AD1007">
        <v>4.0141676505313599</v>
      </c>
      <c r="AF1007" t="str">
        <f t="shared" si="31"/>
        <v>NA</v>
      </c>
    </row>
    <row r="1008" spans="3:32" x14ac:dyDescent="0.3">
      <c r="C1008">
        <v>1007</v>
      </c>
      <c r="D1008" s="4" t="str">
        <f t="shared" si="32"/>
        <v>24- Biograd</v>
      </c>
      <c r="E1008" t="str">
        <f>VLOOKUP($D1008,metadata!$B$2:$S$451,2,FALSE)</f>
        <v>LANKINEN, P</v>
      </c>
      <c r="F1008" t="str">
        <f>VLOOKUP($D1008,metadata!$B$2:$S$451,3,FALSE)</f>
        <v>GEOGRAPHICAL VARIATION IN CIRCADIAN ECLOSION RHYTHM AND PHOTOPERIODIC ADULT DIAPAUSE IN DROSOPHILA-LITTORALIS</v>
      </c>
      <c r="G1008" t="str">
        <f>VLOOKUP($D1008,metadata!$B$2:$S$451,4,FALSE)</f>
        <v>10.1007/BF00612503</v>
      </c>
      <c r="H1008" t="str">
        <f>VLOOKUP($D1008,metadata!$B$2:$S$451,5,FALSE)</f>
        <v>y</v>
      </c>
      <c r="I1008" t="str">
        <f>VLOOKUP($D1008,metadata!$B$2:$S$451,6,FALSE)</f>
        <v>a</v>
      </c>
      <c r="J1008" t="str">
        <f>VLOOKUP($D1008,metadata!$B$2:$S$451,7,FALSE)</f>
        <v>i</v>
      </c>
      <c r="K1008" t="str">
        <f>VLOOKUP($D1008,metadata!$B$2:$S$451,8,FALSE)</f>
        <v/>
      </c>
      <c r="L1008">
        <f>VLOOKUP($D1008,metadata!$B$2:$S$451,9,FALSE)</f>
        <v>7</v>
      </c>
      <c r="M1008" t="str">
        <f>VLOOKUP($D1008,metadata!$B$2:$S$451,10,FALSE)</f>
        <v/>
      </c>
      <c r="N1008" t="str">
        <f>VLOOKUP($D1008,metadata!$B$2:$S$451,11,FALSE)</f>
        <v>drosophila littoralis</v>
      </c>
      <c r="O1008" t="str">
        <f>VLOOKUP($D1008,metadata!$B$2:$S$451,12,FALSE)</f>
        <v>diptera</v>
      </c>
      <c r="P1008" t="str">
        <f>VLOOKUP($D1008,metadata!$B$2:$S$451,13,FALSE)</f>
        <v xml:space="preserve"> Biograd</v>
      </c>
      <c r="Q1008">
        <f>VLOOKUP($D1008,metadata!$B$2:$S$451,14,FALSE)</f>
        <v>43.916666666666664</v>
      </c>
      <c r="R1008">
        <f>VLOOKUP($D1008,metadata!$B$2:$S$451,15,FALSE)</f>
        <v>16</v>
      </c>
      <c r="S1008" t="str">
        <f>VLOOKUP($D1008,metadata!$B$2:$S$451,16,FALSE)</f>
        <v/>
      </c>
      <c r="T1008" t="str">
        <f>VLOOKUP($D1008,metadata!$B$2:$S$451,17,FALSE)</f>
        <v/>
      </c>
      <c r="U1008" t="str">
        <f>VLOOKUP($D1008,metadata!$B$2:$S$451,18,FALSE)</f>
        <v/>
      </c>
      <c r="V1008">
        <f>VLOOKUP($D1008,metadata!$B$2:$Z$451,19,FALSE)</f>
        <v>30</v>
      </c>
      <c r="W1008" t="str">
        <f>VLOOKUP($D1008,metadata!$B$2:$Z$451,20,FALSE)</f>
        <v>global average</v>
      </c>
      <c r="X1008" t="str">
        <f>VLOOKUP($D1008,metadata!$B$2:$Z$451,21,FALSE)</f>
        <v/>
      </c>
      <c r="Y1008">
        <f>VLOOKUP($D1008,metadata!$B$2:$Z$451,22,FALSE)</f>
        <v>24</v>
      </c>
      <c r="Z1008" t="str">
        <f>VLOOKUP($D1008,metadata!$B$2:$Z$451,23,FALSE)</f>
        <v/>
      </c>
      <c r="AA1008" t="str">
        <f>VLOOKUP($D1008,metadata!$B$2:$Z$451,24,FALSE)</f>
        <v>adult</v>
      </c>
      <c r="AB1008" t="str">
        <f>VLOOKUP($D1008,metadata!$B$2:$Z$451,25,FALSE)</f>
        <v/>
      </c>
      <c r="AC1008">
        <v>9</v>
      </c>
      <c r="AD1008">
        <v>96.610169491525298</v>
      </c>
      <c r="AF1008" t="str">
        <f t="shared" si="31"/>
        <v>NA</v>
      </c>
    </row>
    <row r="1009" spans="3:32" x14ac:dyDescent="0.3">
      <c r="C1009">
        <v>1008</v>
      </c>
      <c r="D1009" s="4" t="str">
        <f t="shared" si="32"/>
        <v>24- Biograd</v>
      </c>
      <c r="E1009" t="str">
        <f>VLOOKUP($D1009,metadata!$B$2:$S$451,2,FALSE)</f>
        <v>LANKINEN, P</v>
      </c>
      <c r="F1009" t="str">
        <f>VLOOKUP($D1009,metadata!$B$2:$S$451,3,FALSE)</f>
        <v>GEOGRAPHICAL VARIATION IN CIRCADIAN ECLOSION RHYTHM AND PHOTOPERIODIC ADULT DIAPAUSE IN DROSOPHILA-LITTORALIS</v>
      </c>
      <c r="G1009" t="str">
        <f>VLOOKUP($D1009,metadata!$B$2:$S$451,4,FALSE)</f>
        <v>10.1007/BF00612503</v>
      </c>
      <c r="H1009" t="str">
        <f>VLOOKUP($D1009,metadata!$B$2:$S$451,5,FALSE)</f>
        <v>y</v>
      </c>
      <c r="I1009" t="str">
        <f>VLOOKUP($D1009,metadata!$B$2:$S$451,6,FALSE)</f>
        <v>a</v>
      </c>
      <c r="J1009" t="str">
        <f>VLOOKUP($D1009,metadata!$B$2:$S$451,7,FALSE)</f>
        <v>i</v>
      </c>
      <c r="K1009" t="str">
        <f>VLOOKUP($D1009,metadata!$B$2:$S$451,8,FALSE)</f>
        <v/>
      </c>
      <c r="L1009">
        <f>VLOOKUP($D1009,metadata!$B$2:$S$451,9,FALSE)</f>
        <v>7</v>
      </c>
      <c r="M1009" t="str">
        <f>VLOOKUP($D1009,metadata!$B$2:$S$451,10,FALSE)</f>
        <v/>
      </c>
      <c r="N1009" t="str">
        <f>VLOOKUP($D1009,metadata!$B$2:$S$451,11,FALSE)</f>
        <v>drosophila littoralis</v>
      </c>
      <c r="O1009" t="str">
        <f>VLOOKUP($D1009,metadata!$B$2:$S$451,12,FALSE)</f>
        <v>diptera</v>
      </c>
      <c r="P1009" t="str">
        <f>VLOOKUP($D1009,metadata!$B$2:$S$451,13,FALSE)</f>
        <v xml:space="preserve"> Biograd</v>
      </c>
      <c r="Q1009">
        <f>VLOOKUP($D1009,metadata!$B$2:$S$451,14,FALSE)</f>
        <v>43.916666666666664</v>
      </c>
      <c r="R1009">
        <f>VLOOKUP($D1009,metadata!$B$2:$S$451,15,FALSE)</f>
        <v>16</v>
      </c>
      <c r="S1009" t="str">
        <f>VLOOKUP($D1009,metadata!$B$2:$S$451,16,FALSE)</f>
        <v/>
      </c>
      <c r="T1009" t="str">
        <f>VLOOKUP($D1009,metadata!$B$2:$S$451,17,FALSE)</f>
        <v/>
      </c>
      <c r="U1009" t="str">
        <f>VLOOKUP($D1009,metadata!$B$2:$S$451,18,FALSE)</f>
        <v/>
      </c>
      <c r="V1009">
        <f>VLOOKUP($D1009,metadata!$B$2:$Z$451,19,FALSE)</f>
        <v>30</v>
      </c>
      <c r="W1009" t="str">
        <f>VLOOKUP($D1009,metadata!$B$2:$Z$451,20,FALSE)</f>
        <v>global average</v>
      </c>
      <c r="X1009" t="str">
        <f>VLOOKUP($D1009,metadata!$B$2:$Z$451,21,FALSE)</f>
        <v/>
      </c>
      <c r="Y1009">
        <f>VLOOKUP($D1009,metadata!$B$2:$Z$451,22,FALSE)</f>
        <v>24</v>
      </c>
      <c r="Z1009" t="str">
        <f>VLOOKUP($D1009,metadata!$B$2:$Z$451,23,FALSE)</f>
        <v/>
      </c>
      <c r="AA1009" t="str">
        <f>VLOOKUP($D1009,metadata!$B$2:$Z$451,24,FALSE)</f>
        <v>adult</v>
      </c>
      <c r="AB1009" t="str">
        <f>VLOOKUP($D1009,metadata!$B$2:$Z$451,25,FALSE)</f>
        <v/>
      </c>
      <c r="AC1009">
        <v>11.863636363636299</v>
      </c>
      <c r="AD1009">
        <v>82.607858243451403</v>
      </c>
      <c r="AF1009" t="str">
        <f t="shared" si="31"/>
        <v>NA</v>
      </c>
    </row>
    <row r="1010" spans="3:32" x14ac:dyDescent="0.3">
      <c r="C1010">
        <v>1009</v>
      </c>
      <c r="D1010" s="4" t="str">
        <f t="shared" si="32"/>
        <v>24- Biograd</v>
      </c>
      <c r="E1010" t="str">
        <f>VLOOKUP($D1010,metadata!$B$2:$S$451,2,FALSE)</f>
        <v>LANKINEN, P</v>
      </c>
      <c r="F1010" t="str">
        <f>VLOOKUP($D1010,metadata!$B$2:$S$451,3,FALSE)</f>
        <v>GEOGRAPHICAL VARIATION IN CIRCADIAN ECLOSION RHYTHM AND PHOTOPERIODIC ADULT DIAPAUSE IN DROSOPHILA-LITTORALIS</v>
      </c>
      <c r="G1010" t="str">
        <f>VLOOKUP($D1010,metadata!$B$2:$S$451,4,FALSE)</f>
        <v>10.1007/BF00612503</v>
      </c>
      <c r="H1010" t="str">
        <f>VLOOKUP($D1010,metadata!$B$2:$S$451,5,FALSE)</f>
        <v>y</v>
      </c>
      <c r="I1010" t="str">
        <f>VLOOKUP($D1010,metadata!$B$2:$S$451,6,FALSE)</f>
        <v>a</v>
      </c>
      <c r="J1010" t="str">
        <f>VLOOKUP($D1010,metadata!$B$2:$S$451,7,FALSE)</f>
        <v>i</v>
      </c>
      <c r="K1010" t="str">
        <f>VLOOKUP($D1010,metadata!$B$2:$S$451,8,FALSE)</f>
        <v/>
      </c>
      <c r="L1010">
        <f>VLOOKUP($D1010,metadata!$B$2:$S$451,9,FALSE)</f>
        <v>7</v>
      </c>
      <c r="M1010" t="str">
        <f>VLOOKUP($D1010,metadata!$B$2:$S$451,10,FALSE)</f>
        <v/>
      </c>
      <c r="N1010" t="str">
        <f>VLOOKUP($D1010,metadata!$B$2:$S$451,11,FALSE)</f>
        <v>drosophila littoralis</v>
      </c>
      <c r="O1010" t="str">
        <f>VLOOKUP($D1010,metadata!$B$2:$S$451,12,FALSE)</f>
        <v>diptera</v>
      </c>
      <c r="P1010" t="str">
        <f>VLOOKUP($D1010,metadata!$B$2:$S$451,13,FALSE)</f>
        <v xml:space="preserve"> Biograd</v>
      </c>
      <c r="Q1010">
        <f>VLOOKUP($D1010,metadata!$B$2:$S$451,14,FALSE)</f>
        <v>43.916666666666664</v>
      </c>
      <c r="R1010">
        <f>VLOOKUP($D1010,metadata!$B$2:$S$451,15,FALSE)</f>
        <v>16</v>
      </c>
      <c r="S1010" t="str">
        <f>VLOOKUP($D1010,metadata!$B$2:$S$451,16,FALSE)</f>
        <v/>
      </c>
      <c r="T1010" t="str">
        <f>VLOOKUP($D1010,metadata!$B$2:$S$451,17,FALSE)</f>
        <v/>
      </c>
      <c r="U1010" t="str">
        <f>VLOOKUP($D1010,metadata!$B$2:$S$451,18,FALSE)</f>
        <v/>
      </c>
      <c r="V1010">
        <f>VLOOKUP($D1010,metadata!$B$2:$Z$451,19,FALSE)</f>
        <v>30</v>
      </c>
      <c r="W1010" t="str">
        <f>VLOOKUP($D1010,metadata!$B$2:$Z$451,20,FALSE)</f>
        <v>global average</v>
      </c>
      <c r="X1010" t="str">
        <f>VLOOKUP($D1010,metadata!$B$2:$Z$451,21,FALSE)</f>
        <v/>
      </c>
      <c r="Y1010">
        <f>VLOOKUP($D1010,metadata!$B$2:$Z$451,22,FALSE)</f>
        <v>24</v>
      </c>
      <c r="Z1010" t="str">
        <f>VLOOKUP($D1010,metadata!$B$2:$Z$451,23,FALSE)</f>
        <v/>
      </c>
      <c r="AA1010" t="str">
        <f>VLOOKUP($D1010,metadata!$B$2:$Z$451,24,FALSE)</f>
        <v>adult</v>
      </c>
      <c r="AB1010" t="str">
        <f>VLOOKUP($D1010,metadata!$B$2:$Z$451,25,FALSE)</f>
        <v/>
      </c>
      <c r="AC1010">
        <v>13.568181818181801</v>
      </c>
      <c r="AD1010">
        <v>5.7299691833589996</v>
      </c>
      <c r="AF1010" t="str">
        <f t="shared" si="31"/>
        <v>NA</v>
      </c>
    </row>
    <row r="1011" spans="3:32" x14ac:dyDescent="0.3">
      <c r="C1011">
        <v>1010</v>
      </c>
      <c r="D1011" s="4" t="str">
        <f t="shared" si="32"/>
        <v>24- Biograd</v>
      </c>
      <c r="E1011" t="str">
        <f>VLOOKUP($D1011,metadata!$B$2:$S$451,2,FALSE)</f>
        <v>LANKINEN, P</v>
      </c>
      <c r="F1011" t="str">
        <f>VLOOKUP($D1011,metadata!$B$2:$S$451,3,FALSE)</f>
        <v>GEOGRAPHICAL VARIATION IN CIRCADIAN ECLOSION RHYTHM AND PHOTOPERIODIC ADULT DIAPAUSE IN DROSOPHILA-LITTORALIS</v>
      </c>
      <c r="G1011" t="str">
        <f>VLOOKUP($D1011,metadata!$B$2:$S$451,4,FALSE)</f>
        <v>10.1007/BF00612503</v>
      </c>
      <c r="H1011" t="str">
        <f>VLOOKUP($D1011,metadata!$B$2:$S$451,5,FALSE)</f>
        <v>y</v>
      </c>
      <c r="I1011" t="str">
        <f>VLOOKUP($D1011,metadata!$B$2:$S$451,6,FALSE)</f>
        <v>a</v>
      </c>
      <c r="J1011" t="str">
        <f>VLOOKUP($D1011,metadata!$B$2:$S$451,7,FALSE)</f>
        <v>i</v>
      </c>
      <c r="K1011" t="str">
        <f>VLOOKUP($D1011,metadata!$B$2:$S$451,8,FALSE)</f>
        <v/>
      </c>
      <c r="L1011">
        <f>VLOOKUP($D1011,metadata!$B$2:$S$451,9,FALSE)</f>
        <v>7</v>
      </c>
      <c r="M1011" t="str">
        <f>VLOOKUP($D1011,metadata!$B$2:$S$451,10,FALSE)</f>
        <v/>
      </c>
      <c r="N1011" t="str">
        <f>VLOOKUP($D1011,metadata!$B$2:$S$451,11,FALSE)</f>
        <v>drosophila littoralis</v>
      </c>
      <c r="O1011" t="str">
        <f>VLOOKUP($D1011,metadata!$B$2:$S$451,12,FALSE)</f>
        <v>diptera</v>
      </c>
      <c r="P1011" t="str">
        <f>VLOOKUP($D1011,metadata!$B$2:$S$451,13,FALSE)</f>
        <v xml:space="preserve"> Biograd</v>
      </c>
      <c r="Q1011">
        <f>VLOOKUP($D1011,metadata!$B$2:$S$451,14,FALSE)</f>
        <v>43.916666666666664</v>
      </c>
      <c r="R1011">
        <f>VLOOKUP($D1011,metadata!$B$2:$S$451,15,FALSE)</f>
        <v>16</v>
      </c>
      <c r="S1011" t="str">
        <f>VLOOKUP($D1011,metadata!$B$2:$S$451,16,FALSE)</f>
        <v/>
      </c>
      <c r="T1011" t="str">
        <f>VLOOKUP($D1011,metadata!$B$2:$S$451,17,FALSE)</f>
        <v/>
      </c>
      <c r="U1011" t="str">
        <f>VLOOKUP($D1011,metadata!$B$2:$S$451,18,FALSE)</f>
        <v/>
      </c>
      <c r="V1011">
        <f>VLOOKUP($D1011,metadata!$B$2:$Z$451,19,FALSE)</f>
        <v>30</v>
      </c>
      <c r="W1011" t="str">
        <f>VLOOKUP($D1011,metadata!$B$2:$Z$451,20,FALSE)</f>
        <v>global average</v>
      </c>
      <c r="X1011" t="str">
        <f>VLOOKUP($D1011,metadata!$B$2:$Z$451,21,FALSE)</f>
        <v/>
      </c>
      <c r="Y1011">
        <f>VLOOKUP($D1011,metadata!$B$2:$Z$451,22,FALSE)</f>
        <v>24</v>
      </c>
      <c r="Z1011" t="str">
        <f>VLOOKUP($D1011,metadata!$B$2:$Z$451,23,FALSE)</f>
        <v/>
      </c>
      <c r="AA1011" t="str">
        <f>VLOOKUP($D1011,metadata!$B$2:$Z$451,24,FALSE)</f>
        <v>adult</v>
      </c>
      <c r="AB1011" t="str">
        <f>VLOOKUP($D1011,metadata!$B$2:$Z$451,25,FALSE)</f>
        <v/>
      </c>
      <c r="AC1011">
        <v>15</v>
      </c>
      <c r="AD1011">
        <v>4.2372881355930696</v>
      </c>
      <c r="AF1011" t="str">
        <f t="shared" si="31"/>
        <v>NA</v>
      </c>
    </row>
    <row r="1012" spans="3:32" x14ac:dyDescent="0.3">
      <c r="C1012">
        <v>1011</v>
      </c>
      <c r="D1012" s="4" t="str">
        <f t="shared" si="32"/>
        <v>24- Biograd</v>
      </c>
      <c r="E1012" t="str">
        <f>VLOOKUP($D1012,metadata!$B$2:$S$451,2,FALSE)</f>
        <v>LANKINEN, P</v>
      </c>
      <c r="F1012" t="str">
        <f>VLOOKUP($D1012,metadata!$B$2:$S$451,3,FALSE)</f>
        <v>GEOGRAPHICAL VARIATION IN CIRCADIAN ECLOSION RHYTHM AND PHOTOPERIODIC ADULT DIAPAUSE IN DROSOPHILA-LITTORALIS</v>
      </c>
      <c r="G1012" t="str">
        <f>VLOOKUP($D1012,metadata!$B$2:$S$451,4,FALSE)</f>
        <v>10.1007/BF00612503</v>
      </c>
      <c r="H1012" t="str">
        <f>VLOOKUP($D1012,metadata!$B$2:$S$451,5,FALSE)</f>
        <v>y</v>
      </c>
      <c r="I1012" t="str">
        <f>VLOOKUP($D1012,metadata!$B$2:$S$451,6,FALSE)</f>
        <v>a</v>
      </c>
      <c r="J1012" t="str">
        <f>VLOOKUP($D1012,metadata!$B$2:$S$451,7,FALSE)</f>
        <v>i</v>
      </c>
      <c r="K1012" t="str">
        <f>VLOOKUP($D1012,metadata!$B$2:$S$451,8,FALSE)</f>
        <v/>
      </c>
      <c r="L1012">
        <f>VLOOKUP($D1012,metadata!$B$2:$S$451,9,FALSE)</f>
        <v>7</v>
      </c>
      <c r="M1012" t="str">
        <f>VLOOKUP($D1012,metadata!$B$2:$S$451,10,FALSE)</f>
        <v/>
      </c>
      <c r="N1012" t="str">
        <f>VLOOKUP($D1012,metadata!$B$2:$S$451,11,FALSE)</f>
        <v>drosophila littoralis</v>
      </c>
      <c r="O1012" t="str">
        <f>VLOOKUP($D1012,metadata!$B$2:$S$451,12,FALSE)</f>
        <v>diptera</v>
      </c>
      <c r="P1012" t="str">
        <f>VLOOKUP($D1012,metadata!$B$2:$S$451,13,FALSE)</f>
        <v xml:space="preserve"> Biograd</v>
      </c>
      <c r="Q1012">
        <f>VLOOKUP($D1012,metadata!$B$2:$S$451,14,FALSE)</f>
        <v>43.916666666666664</v>
      </c>
      <c r="R1012">
        <f>VLOOKUP($D1012,metadata!$B$2:$S$451,15,FALSE)</f>
        <v>16</v>
      </c>
      <c r="S1012" t="str">
        <f>VLOOKUP($D1012,metadata!$B$2:$S$451,16,FALSE)</f>
        <v/>
      </c>
      <c r="T1012" t="str">
        <f>VLOOKUP($D1012,metadata!$B$2:$S$451,17,FALSE)</f>
        <v/>
      </c>
      <c r="U1012" t="str">
        <f>VLOOKUP($D1012,metadata!$B$2:$S$451,18,FALSE)</f>
        <v/>
      </c>
      <c r="V1012">
        <f>VLOOKUP($D1012,metadata!$B$2:$Z$451,19,FALSE)</f>
        <v>30</v>
      </c>
      <c r="W1012" t="str">
        <f>VLOOKUP($D1012,metadata!$B$2:$Z$451,20,FALSE)</f>
        <v>global average</v>
      </c>
      <c r="X1012" t="str">
        <f>VLOOKUP($D1012,metadata!$B$2:$Z$451,21,FALSE)</f>
        <v/>
      </c>
      <c r="Y1012">
        <f>VLOOKUP($D1012,metadata!$B$2:$Z$451,22,FALSE)</f>
        <v>24</v>
      </c>
      <c r="Z1012" t="str">
        <f>VLOOKUP($D1012,metadata!$B$2:$Z$451,23,FALSE)</f>
        <v/>
      </c>
      <c r="AA1012" t="str">
        <f>VLOOKUP($D1012,metadata!$B$2:$Z$451,24,FALSE)</f>
        <v>adult</v>
      </c>
      <c r="AB1012" t="str">
        <f>VLOOKUP($D1012,metadata!$B$2:$Z$451,25,FALSE)</f>
        <v/>
      </c>
      <c r="AC1012">
        <v>16.499999999999901</v>
      </c>
      <c r="AD1012">
        <v>8.6864406779659404</v>
      </c>
      <c r="AF1012" t="str">
        <f t="shared" si="31"/>
        <v>NA</v>
      </c>
    </row>
    <row r="1013" spans="3:32" x14ac:dyDescent="0.3">
      <c r="C1013">
        <v>1012</v>
      </c>
      <c r="D1013" s="4" t="str">
        <f t="shared" si="32"/>
        <v>24- Biograd</v>
      </c>
      <c r="E1013" t="str">
        <f>VLOOKUP($D1013,metadata!$B$2:$S$451,2,FALSE)</f>
        <v>LANKINEN, P</v>
      </c>
      <c r="F1013" t="str">
        <f>VLOOKUP($D1013,metadata!$B$2:$S$451,3,FALSE)</f>
        <v>GEOGRAPHICAL VARIATION IN CIRCADIAN ECLOSION RHYTHM AND PHOTOPERIODIC ADULT DIAPAUSE IN DROSOPHILA-LITTORALIS</v>
      </c>
      <c r="G1013" t="str">
        <f>VLOOKUP($D1013,metadata!$B$2:$S$451,4,FALSE)</f>
        <v>10.1007/BF00612503</v>
      </c>
      <c r="H1013" t="str">
        <f>VLOOKUP($D1013,metadata!$B$2:$S$451,5,FALSE)</f>
        <v>y</v>
      </c>
      <c r="I1013" t="str">
        <f>VLOOKUP($D1013,metadata!$B$2:$S$451,6,FALSE)</f>
        <v>a</v>
      </c>
      <c r="J1013" t="str">
        <f>VLOOKUP($D1013,metadata!$B$2:$S$451,7,FALSE)</f>
        <v>i</v>
      </c>
      <c r="K1013" t="str">
        <f>VLOOKUP($D1013,metadata!$B$2:$S$451,8,FALSE)</f>
        <v/>
      </c>
      <c r="L1013">
        <f>VLOOKUP($D1013,metadata!$B$2:$S$451,9,FALSE)</f>
        <v>7</v>
      </c>
      <c r="M1013" t="str">
        <f>VLOOKUP($D1013,metadata!$B$2:$S$451,10,FALSE)</f>
        <v/>
      </c>
      <c r="N1013" t="str">
        <f>VLOOKUP($D1013,metadata!$B$2:$S$451,11,FALSE)</f>
        <v>drosophila littoralis</v>
      </c>
      <c r="O1013" t="str">
        <f>VLOOKUP($D1013,metadata!$B$2:$S$451,12,FALSE)</f>
        <v>diptera</v>
      </c>
      <c r="P1013" t="str">
        <f>VLOOKUP($D1013,metadata!$B$2:$S$451,13,FALSE)</f>
        <v xml:space="preserve"> Biograd</v>
      </c>
      <c r="Q1013">
        <f>VLOOKUP($D1013,metadata!$B$2:$S$451,14,FALSE)</f>
        <v>43.916666666666664</v>
      </c>
      <c r="R1013">
        <f>VLOOKUP($D1013,metadata!$B$2:$S$451,15,FALSE)</f>
        <v>16</v>
      </c>
      <c r="S1013" t="str">
        <f>VLOOKUP($D1013,metadata!$B$2:$S$451,16,FALSE)</f>
        <v/>
      </c>
      <c r="T1013" t="str">
        <f>VLOOKUP($D1013,metadata!$B$2:$S$451,17,FALSE)</f>
        <v/>
      </c>
      <c r="U1013" t="str">
        <f>VLOOKUP($D1013,metadata!$B$2:$S$451,18,FALSE)</f>
        <v/>
      </c>
      <c r="V1013">
        <f>VLOOKUP($D1013,metadata!$B$2:$Z$451,19,FALSE)</f>
        <v>30</v>
      </c>
      <c r="W1013" t="str">
        <f>VLOOKUP($D1013,metadata!$B$2:$Z$451,20,FALSE)</f>
        <v>global average</v>
      </c>
      <c r="X1013" t="str">
        <f>VLOOKUP($D1013,metadata!$B$2:$Z$451,21,FALSE)</f>
        <v/>
      </c>
      <c r="Y1013">
        <f>VLOOKUP($D1013,metadata!$B$2:$Z$451,22,FALSE)</f>
        <v>24</v>
      </c>
      <c r="Z1013" t="str">
        <f>VLOOKUP($D1013,metadata!$B$2:$Z$451,23,FALSE)</f>
        <v/>
      </c>
      <c r="AA1013" t="str">
        <f>VLOOKUP($D1013,metadata!$B$2:$Z$451,24,FALSE)</f>
        <v>adult</v>
      </c>
      <c r="AB1013" t="str">
        <f>VLOOKUP($D1013,metadata!$B$2:$Z$451,25,FALSE)</f>
        <v/>
      </c>
      <c r="AC1013">
        <v>17.931818181818102</v>
      </c>
      <c r="AD1013">
        <v>5.4988443759630101</v>
      </c>
      <c r="AF1013" t="str">
        <f t="shared" si="31"/>
        <v>NA</v>
      </c>
    </row>
    <row r="1014" spans="3:32" x14ac:dyDescent="0.3">
      <c r="C1014">
        <v>1013</v>
      </c>
      <c r="D1014" s="4" t="str">
        <f t="shared" si="32"/>
        <v>24- Biograd</v>
      </c>
      <c r="E1014" t="str">
        <f>VLOOKUP($D1014,metadata!$B$2:$S$451,2,FALSE)</f>
        <v>LANKINEN, P</v>
      </c>
      <c r="F1014" t="str">
        <f>VLOOKUP($D1014,metadata!$B$2:$S$451,3,FALSE)</f>
        <v>GEOGRAPHICAL VARIATION IN CIRCADIAN ECLOSION RHYTHM AND PHOTOPERIODIC ADULT DIAPAUSE IN DROSOPHILA-LITTORALIS</v>
      </c>
      <c r="G1014" t="str">
        <f>VLOOKUP($D1014,metadata!$B$2:$S$451,4,FALSE)</f>
        <v>10.1007/BF00612503</v>
      </c>
      <c r="H1014" t="str">
        <f>VLOOKUP($D1014,metadata!$B$2:$S$451,5,FALSE)</f>
        <v>y</v>
      </c>
      <c r="I1014" t="str">
        <f>VLOOKUP($D1014,metadata!$B$2:$S$451,6,FALSE)</f>
        <v>a</v>
      </c>
      <c r="J1014" t="str">
        <f>VLOOKUP($D1014,metadata!$B$2:$S$451,7,FALSE)</f>
        <v>i</v>
      </c>
      <c r="K1014" t="str">
        <f>VLOOKUP($D1014,metadata!$B$2:$S$451,8,FALSE)</f>
        <v/>
      </c>
      <c r="L1014">
        <f>VLOOKUP($D1014,metadata!$B$2:$S$451,9,FALSE)</f>
        <v>7</v>
      </c>
      <c r="M1014" t="str">
        <f>VLOOKUP($D1014,metadata!$B$2:$S$451,10,FALSE)</f>
        <v/>
      </c>
      <c r="N1014" t="str">
        <f>VLOOKUP($D1014,metadata!$B$2:$S$451,11,FALSE)</f>
        <v>drosophila littoralis</v>
      </c>
      <c r="O1014" t="str">
        <f>VLOOKUP($D1014,metadata!$B$2:$S$451,12,FALSE)</f>
        <v>diptera</v>
      </c>
      <c r="P1014" t="str">
        <f>VLOOKUP($D1014,metadata!$B$2:$S$451,13,FALSE)</f>
        <v xml:space="preserve"> Biograd</v>
      </c>
      <c r="Q1014">
        <f>VLOOKUP($D1014,metadata!$B$2:$S$451,14,FALSE)</f>
        <v>43.916666666666664</v>
      </c>
      <c r="R1014">
        <f>VLOOKUP($D1014,metadata!$B$2:$S$451,15,FALSE)</f>
        <v>16</v>
      </c>
      <c r="S1014" t="str">
        <f>VLOOKUP($D1014,metadata!$B$2:$S$451,16,FALSE)</f>
        <v/>
      </c>
      <c r="T1014" t="str">
        <f>VLOOKUP($D1014,metadata!$B$2:$S$451,17,FALSE)</f>
        <v/>
      </c>
      <c r="U1014" t="str">
        <f>VLOOKUP($D1014,metadata!$B$2:$S$451,18,FALSE)</f>
        <v/>
      </c>
      <c r="V1014">
        <f>VLOOKUP($D1014,metadata!$B$2:$Z$451,19,FALSE)</f>
        <v>30</v>
      </c>
      <c r="W1014" t="str">
        <f>VLOOKUP($D1014,metadata!$B$2:$Z$451,20,FALSE)</f>
        <v>global average</v>
      </c>
      <c r="X1014" t="str">
        <f>VLOOKUP($D1014,metadata!$B$2:$Z$451,21,FALSE)</f>
        <v/>
      </c>
      <c r="Y1014">
        <f>VLOOKUP($D1014,metadata!$B$2:$Z$451,22,FALSE)</f>
        <v>24</v>
      </c>
      <c r="Z1014" t="str">
        <f>VLOOKUP($D1014,metadata!$B$2:$Z$451,23,FALSE)</f>
        <v/>
      </c>
      <c r="AA1014" t="str">
        <f>VLOOKUP($D1014,metadata!$B$2:$Z$451,24,FALSE)</f>
        <v>adult</v>
      </c>
      <c r="AB1014" t="str">
        <f>VLOOKUP($D1014,metadata!$B$2:$Z$451,25,FALSE)</f>
        <v/>
      </c>
      <c r="AC1014">
        <v>19.363636363636299</v>
      </c>
      <c r="AD1014">
        <v>7.3959938366718898</v>
      </c>
      <c r="AF1014" t="str">
        <f t="shared" si="31"/>
        <v>NA</v>
      </c>
    </row>
    <row r="1015" spans="3:32" x14ac:dyDescent="0.3">
      <c r="C1015">
        <v>1014</v>
      </c>
      <c r="D1015" s="4" t="str">
        <f t="shared" si="32"/>
        <v>24- Krasnodar</v>
      </c>
      <c r="E1015" t="str">
        <f>VLOOKUP($D1015,metadata!$B$2:$S$451,2,FALSE)</f>
        <v>LANKINEN, P</v>
      </c>
      <c r="F1015" t="str">
        <f>VLOOKUP($D1015,metadata!$B$2:$S$451,3,FALSE)</f>
        <v>GEOGRAPHICAL VARIATION IN CIRCADIAN ECLOSION RHYTHM AND PHOTOPERIODIC ADULT DIAPAUSE IN DROSOPHILA-LITTORALIS</v>
      </c>
      <c r="G1015" t="str">
        <f>VLOOKUP($D1015,metadata!$B$2:$S$451,4,FALSE)</f>
        <v>10.1007/BF00612503</v>
      </c>
      <c r="H1015" t="str">
        <f>VLOOKUP($D1015,metadata!$B$2:$S$451,5,FALSE)</f>
        <v>y</v>
      </c>
      <c r="I1015" t="str">
        <f>VLOOKUP($D1015,metadata!$B$2:$S$451,6,FALSE)</f>
        <v>a</v>
      </c>
      <c r="J1015" t="str">
        <f>VLOOKUP($D1015,metadata!$B$2:$S$451,7,FALSE)</f>
        <v>i</v>
      </c>
      <c r="K1015" t="str">
        <f>VLOOKUP($D1015,metadata!$B$2:$S$451,8,FALSE)</f>
        <v/>
      </c>
      <c r="L1015">
        <f>VLOOKUP($D1015,metadata!$B$2:$S$451,9,FALSE)</f>
        <v>9</v>
      </c>
      <c r="M1015" t="str">
        <f>VLOOKUP($D1015,metadata!$B$2:$S$451,10,FALSE)</f>
        <v/>
      </c>
      <c r="N1015" t="str">
        <f>VLOOKUP($D1015,metadata!$B$2:$S$451,11,FALSE)</f>
        <v>drosophila littoralis</v>
      </c>
      <c r="O1015" t="str">
        <f>VLOOKUP($D1015,metadata!$B$2:$S$451,12,FALSE)</f>
        <v>diptera</v>
      </c>
      <c r="P1015" t="str">
        <f>VLOOKUP($D1015,metadata!$B$2:$S$451,13,FALSE)</f>
        <v xml:space="preserve"> Krasnodar</v>
      </c>
      <c r="Q1015">
        <f>VLOOKUP($D1015,metadata!$B$2:$S$451,14,FALSE)</f>
        <v>44.666666666666664</v>
      </c>
      <c r="R1015">
        <f>VLOOKUP($D1015,metadata!$B$2:$S$451,15,FALSE)</f>
        <v>39.5</v>
      </c>
      <c r="S1015" t="str">
        <f>VLOOKUP($D1015,metadata!$B$2:$S$451,16,FALSE)</f>
        <v/>
      </c>
      <c r="T1015" t="str">
        <f>VLOOKUP($D1015,metadata!$B$2:$S$451,17,FALSE)</f>
        <v/>
      </c>
      <c r="U1015" t="str">
        <f>VLOOKUP($D1015,metadata!$B$2:$S$451,18,FALSE)</f>
        <v/>
      </c>
      <c r="V1015">
        <f>VLOOKUP($D1015,metadata!$B$2:$Z$451,19,FALSE)</f>
        <v>30</v>
      </c>
      <c r="W1015" t="str">
        <f>VLOOKUP($D1015,metadata!$B$2:$Z$451,20,FALSE)</f>
        <v>global average</v>
      </c>
      <c r="X1015" t="str">
        <f>VLOOKUP($D1015,metadata!$B$2:$Z$451,21,FALSE)</f>
        <v/>
      </c>
      <c r="Y1015">
        <f>VLOOKUP($D1015,metadata!$B$2:$Z$451,22,FALSE)</f>
        <v>24</v>
      </c>
      <c r="Z1015" t="str">
        <f>VLOOKUP($D1015,metadata!$B$2:$Z$451,23,FALSE)</f>
        <v/>
      </c>
      <c r="AA1015" t="str">
        <f>VLOOKUP($D1015,metadata!$B$2:$Z$451,24,FALSE)</f>
        <v>adult</v>
      </c>
      <c r="AB1015" t="str">
        <f>VLOOKUP($D1015,metadata!$B$2:$Z$451,25,FALSE)</f>
        <v/>
      </c>
      <c r="AC1015">
        <v>9</v>
      </c>
      <c r="AD1015">
        <v>100</v>
      </c>
      <c r="AF1015" t="str">
        <f t="shared" si="31"/>
        <v>NA</v>
      </c>
    </row>
    <row r="1016" spans="3:32" x14ac:dyDescent="0.3">
      <c r="C1016">
        <v>1015</v>
      </c>
      <c r="D1016" s="4" t="str">
        <f t="shared" si="32"/>
        <v>24- Krasnodar</v>
      </c>
      <c r="E1016" t="str">
        <f>VLOOKUP($D1016,metadata!$B$2:$S$451,2,FALSE)</f>
        <v>LANKINEN, P</v>
      </c>
      <c r="F1016" t="str">
        <f>VLOOKUP($D1016,metadata!$B$2:$S$451,3,FALSE)</f>
        <v>GEOGRAPHICAL VARIATION IN CIRCADIAN ECLOSION RHYTHM AND PHOTOPERIODIC ADULT DIAPAUSE IN DROSOPHILA-LITTORALIS</v>
      </c>
      <c r="G1016" t="str">
        <f>VLOOKUP($D1016,metadata!$B$2:$S$451,4,FALSE)</f>
        <v>10.1007/BF00612503</v>
      </c>
      <c r="H1016" t="str">
        <f>VLOOKUP($D1016,metadata!$B$2:$S$451,5,FALSE)</f>
        <v>y</v>
      </c>
      <c r="I1016" t="str">
        <f>VLOOKUP($D1016,metadata!$B$2:$S$451,6,FALSE)</f>
        <v>a</v>
      </c>
      <c r="J1016" t="str">
        <f>VLOOKUP($D1016,metadata!$B$2:$S$451,7,FALSE)</f>
        <v>i</v>
      </c>
      <c r="K1016" t="str">
        <f>VLOOKUP($D1016,metadata!$B$2:$S$451,8,FALSE)</f>
        <v/>
      </c>
      <c r="L1016">
        <f>VLOOKUP($D1016,metadata!$B$2:$S$451,9,FALSE)</f>
        <v>9</v>
      </c>
      <c r="M1016" t="str">
        <f>VLOOKUP($D1016,metadata!$B$2:$S$451,10,FALSE)</f>
        <v/>
      </c>
      <c r="N1016" t="str">
        <f>VLOOKUP($D1016,metadata!$B$2:$S$451,11,FALSE)</f>
        <v>drosophila littoralis</v>
      </c>
      <c r="O1016" t="str">
        <f>VLOOKUP($D1016,metadata!$B$2:$S$451,12,FALSE)</f>
        <v>diptera</v>
      </c>
      <c r="P1016" t="str">
        <f>VLOOKUP($D1016,metadata!$B$2:$S$451,13,FALSE)</f>
        <v xml:space="preserve"> Krasnodar</v>
      </c>
      <c r="Q1016">
        <f>VLOOKUP($D1016,metadata!$B$2:$S$451,14,FALSE)</f>
        <v>44.666666666666664</v>
      </c>
      <c r="R1016">
        <f>VLOOKUP($D1016,metadata!$B$2:$S$451,15,FALSE)</f>
        <v>39.5</v>
      </c>
      <c r="S1016" t="str">
        <f>VLOOKUP($D1016,metadata!$B$2:$S$451,16,FALSE)</f>
        <v/>
      </c>
      <c r="T1016" t="str">
        <f>VLOOKUP($D1016,metadata!$B$2:$S$451,17,FALSE)</f>
        <v/>
      </c>
      <c r="U1016" t="str">
        <f>VLOOKUP($D1016,metadata!$B$2:$S$451,18,FALSE)</f>
        <v/>
      </c>
      <c r="V1016">
        <f>VLOOKUP($D1016,metadata!$B$2:$Z$451,19,FALSE)</f>
        <v>30</v>
      </c>
      <c r="W1016" t="str">
        <f>VLOOKUP($D1016,metadata!$B$2:$Z$451,20,FALSE)</f>
        <v>global average</v>
      </c>
      <c r="X1016" t="str">
        <f>VLOOKUP($D1016,metadata!$B$2:$Z$451,21,FALSE)</f>
        <v/>
      </c>
      <c r="Y1016">
        <f>VLOOKUP($D1016,metadata!$B$2:$Z$451,22,FALSE)</f>
        <v>24</v>
      </c>
      <c r="Z1016" t="str">
        <f>VLOOKUP($D1016,metadata!$B$2:$Z$451,23,FALSE)</f>
        <v/>
      </c>
      <c r="AA1016" t="str">
        <f>VLOOKUP($D1016,metadata!$B$2:$Z$451,24,FALSE)</f>
        <v>adult</v>
      </c>
      <c r="AB1016" t="str">
        <f>VLOOKUP($D1016,metadata!$B$2:$Z$451,25,FALSE)</f>
        <v/>
      </c>
      <c r="AC1016">
        <v>10.4470179502026</v>
      </c>
      <c r="AD1016">
        <v>99.797336421540194</v>
      </c>
      <c r="AF1016" t="str">
        <f t="shared" si="31"/>
        <v>NA</v>
      </c>
    </row>
    <row r="1017" spans="3:32" x14ac:dyDescent="0.3">
      <c r="C1017">
        <v>1016</v>
      </c>
      <c r="D1017" s="4" t="str">
        <f t="shared" si="32"/>
        <v>24- Krasnodar</v>
      </c>
      <c r="E1017" t="str">
        <f>VLOOKUP($D1017,metadata!$B$2:$S$451,2,FALSE)</f>
        <v>LANKINEN, P</v>
      </c>
      <c r="F1017" t="str">
        <f>VLOOKUP($D1017,metadata!$B$2:$S$451,3,FALSE)</f>
        <v>GEOGRAPHICAL VARIATION IN CIRCADIAN ECLOSION RHYTHM AND PHOTOPERIODIC ADULT DIAPAUSE IN DROSOPHILA-LITTORALIS</v>
      </c>
      <c r="G1017" t="str">
        <f>VLOOKUP($D1017,metadata!$B$2:$S$451,4,FALSE)</f>
        <v>10.1007/BF00612503</v>
      </c>
      <c r="H1017" t="str">
        <f>VLOOKUP($D1017,metadata!$B$2:$S$451,5,FALSE)</f>
        <v>y</v>
      </c>
      <c r="I1017" t="str">
        <f>VLOOKUP($D1017,metadata!$B$2:$S$451,6,FALSE)</f>
        <v>a</v>
      </c>
      <c r="J1017" t="str">
        <f>VLOOKUP($D1017,metadata!$B$2:$S$451,7,FALSE)</f>
        <v>i</v>
      </c>
      <c r="K1017" t="str">
        <f>VLOOKUP($D1017,metadata!$B$2:$S$451,8,FALSE)</f>
        <v/>
      </c>
      <c r="L1017">
        <f>VLOOKUP($D1017,metadata!$B$2:$S$451,9,FALSE)</f>
        <v>9</v>
      </c>
      <c r="M1017" t="str">
        <f>VLOOKUP($D1017,metadata!$B$2:$S$451,10,FALSE)</f>
        <v/>
      </c>
      <c r="N1017" t="str">
        <f>VLOOKUP($D1017,metadata!$B$2:$S$451,11,FALSE)</f>
        <v>drosophila littoralis</v>
      </c>
      <c r="O1017" t="str">
        <f>VLOOKUP($D1017,metadata!$B$2:$S$451,12,FALSE)</f>
        <v>diptera</v>
      </c>
      <c r="P1017" t="str">
        <f>VLOOKUP($D1017,metadata!$B$2:$S$451,13,FALSE)</f>
        <v xml:space="preserve"> Krasnodar</v>
      </c>
      <c r="Q1017">
        <f>VLOOKUP($D1017,metadata!$B$2:$S$451,14,FALSE)</f>
        <v>44.666666666666664</v>
      </c>
      <c r="R1017">
        <f>VLOOKUP($D1017,metadata!$B$2:$S$451,15,FALSE)</f>
        <v>39.5</v>
      </c>
      <c r="S1017" t="str">
        <f>VLOOKUP($D1017,metadata!$B$2:$S$451,16,FALSE)</f>
        <v/>
      </c>
      <c r="T1017" t="str">
        <f>VLOOKUP($D1017,metadata!$B$2:$S$451,17,FALSE)</f>
        <v/>
      </c>
      <c r="U1017" t="str">
        <f>VLOOKUP($D1017,metadata!$B$2:$S$451,18,FALSE)</f>
        <v/>
      </c>
      <c r="V1017">
        <f>VLOOKUP($D1017,metadata!$B$2:$Z$451,19,FALSE)</f>
        <v>30</v>
      </c>
      <c r="W1017" t="str">
        <f>VLOOKUP($D1017,metadata!$B$2:$Z$451,20,FALSE)</f>
        <v>global average</v>
      </c>
      <c r="X1017" t="str">
        <f>VLOOKUP($D1017,metadata!$B$2:$Z$451,21,FALSE)</f>
        <v/>
      </c>
      <c r="Y1017">
        <f>VLOOKUP($D1017,metadata!$B$2:$Z$451,22,FALSE)</f>
        <v>24</v>
      </c>
      <c r="Z1017" t="str">
        <f>VLOOKUP($D1017,metadata!$B$2:$Z$451,23,FALSE)</f>
        <v/>
      </c>
      <c r="AA1017" t="str">
        <f>VLOOKUP($D1017,metadata!$B$2:$Z$451,24,FALSE)</f>
        <v>adult</v>
      </c>
      <c r="AB1017" t="str">
        <f>VLOOKUP($D1017,metadata!$B$2:$Z$451,25,FALSE)</f>
        <v/>
      </c>
      <c r="AC1017">
        <v>11.9577301679212</v>
      </c>
      <c r="AD1017">
        <v>98.745415942868107</v>
      </c>
      <c r="AF1017" t="str">
        <f t="shared" si="31"/>
        <v>NA</v>
      </c>
    </row>
    <row r="1018" spans="3:32" x14ac:dyDescent="0.3">
      <c r="C1018">
        <v>1017</v>
      </c>
      <c r="D1018" s="4" t="str">
        <f t="shared" si="32"/>
        <v>24- Krasnodar</v>
      </c>
      <c r="E1018" t="str">
        <f>VLOOKUP($D1018,metadata!$B$2:$S$451,2,FALSE)</f>
        <v>LANKINEN, P</v>
      </c>
      <c r="F1018" t="str">
        <f>VLOOKUP($D1018,metadata!$B$2:$S$451,3,FALSE)</f>
        <v>GEOGRAPHICAL VARIATION IN CIRCADIAN ECLOSION RHYTHM AND PHOTOPERIODIC ADULT DIAPAUSE IN DROSOPHILA-LITTORALIS</v>
      </c>
      <c r="G1018" t="str">
        <f>VLOOKUP($D1018,metadata!$B$2:$S$451,4,FALSE)</f>
        <v>10.1007/BF00612503</v>
      </c>
      <c r="H1018" t="str">
        <f>VLOOKUP($D1018,metadata!$B$2:$S$451,5,FALSE)</f>
        <v>y</v>
      </c>
      <c r="I1018" t="str">
        <f>VLOOKUP($D1018,metadata!$B$2:$S$451,6,FALSE)</f>
        <v>a</v>
      </c>
      <c r="J1018" t="str">
        <f>VLOOKUP($D1018,metadata!$B$2:$S$451,7,FALSE)</f>
        <v>i</v>
      </c>
      <c r="K1018" t="str">
        <f>VLOOKUP($D1018,metadata!$B$2:$S$451,8,FALSE)</f>
        <v/>
      </c>
      <c r="L1018">
        <f>VLOOKUP($D1018,metadata!$B$2:$S$451,9,FALSE)</f>
        <v>9</v>
      </c>
      <c r="M1018" t="str">
        <f>VLOOKUP($D1018,metadata!$B$2:$S$451,10,FALSE)</f>
        <v/>
      </c>
      <c r="N1018" t="str">
        <f>VLOOKUP($D1018,metadata!$B$2:$S$451,11,FALSE)</f>
        <v>drosophila littoralis</v>
      </c>
      <c r="O1018" t="str">
        <f>VLOOKUP($D1018,metadata!$B$2:$S$451,12,FALSE)</f>
        <v>diptera</v>
      </c>
      <c r="P1018" t="str">
        <f>VLOOKUP($D1018,metadata!$B$2:$S$451,13,FALSE)</f>
        <v xml:space="preserve"> Krasnodar</v>
      </c>
      <c r="Q1018">
        <f>VLOOKUP($D1018,metadata!$B$2:$S$451,14,FALSE)</f>
        <v>44.666666666666664</v>
      </c>
      <c r="R1018">
        <f>VLOOKUP($D1018,metadata!$B$2:$S$451,15,FALSE)</f>
        <v>39.5</v>
      </c>
      <c r="S1018" t="str">
        <f>VLOOKUP($D1018,metadata!$B$2:$S$451,16,FALSE)</f>
        <v/>
      </c>
      <c r="T1018" t="str">
        <f>VLOOKUP($D1018,metadata!$B$2:$S$451,17,FALSE)</f>
        <v/>
      </c>
      <c r="U1018" t="str">
        <f>VLOOKUP($D1018,metadata!$B$2:$S$451,18,FALSE)</f>
        <v/>
      </c>
      <c r="V1018">
        <f>VLOOKUP($D1018,metadata!$B$2:$Z$451,19,FALSE)</f>
        <v>30</v>
      </c>
      <c r="W1018" t="str">
        <f>VLOOKUP($D1018,metadata!$B$2:$Z$451,20,FALSE)</f>
        <v>global average</v>
      </c>
      <c r="X1018" t="str">
        <f>VLOOKUP($D1018,metadata!$B$2:$Z$451,21,FALSE)</f>
        <v/>
      </c>
      <c r="Y1018">
        <f>VLOOKUP($D1018,metadata!$B$2:$Z$451,22,FALSE)</f>
        <v>24</v>
      </c>
      <c r="Z1018" t="str">
        <f>VLOOKUP($D1018,metadata!$B$2:$Z$451,23,FALSE)</f>
        <v/>
      </c>
      <c r="AA1018" t="str">
        <f>VLOOKUP($D1018,metadata!$B$2:$Z$451,24,FALSE)</f>
        <v>adult</v>
      </c>
      <c r="AB1018" t="str">
        <f>VLOOKUP($D1018,metadata!$B$2:$Z$451,25,FALSE)</f>
        <v/>
      </c>
      <c r="AC1018">
        <v>12.8743485813549</v>
      </c>
      <c r="AD1018">
        <v>1.9783825516309399</v>
      </c>
      <c r="AF1018" t="str">
        <f t="shared" si="31"/>
        <v>NA</v>
      </c>
    </row>
    <row r="1019" spans="3:32" x14ac:dyDescent="0.3">
      <c r="C1019">
        <v>1018</v>
      </c>
      <c r="D1019" s="4" t="str">
        <f t="shared" si="32"/>
        <v>24- Krasnodar</v>
      </c>
      <c r="E1019" t="str">
        <f>VLOOKUP($D1019,metadata!$B$2:$S$451,2,FALSE)</f>
        <v>LANKINEN, P</v>
      </c>
      <c r="F1019" t="str">
        <f>VLOOKUP($D1019,metadata!$B$2:$S$451,3,FALSE)</f>
        <v>GEOGRAPHICAL VARIATION IN CIRCADIAN ECLOSION RHYTHM AND PHOTOPERIODIC ADULT DIAPAUSE IN DROSOPHILA-LITTORALIS</v>
      </c>
      <c r="G1019" t="str">
        <f>VLOOKUP($D1019,metadata!$B$2:$S$451,4,FALSE)</f>
        <v>10.1007/BF00612503</v>
      </c>
      <c r="H1019" t="str">
        <f>VLOOKUP($D1019,metadata!$B$2:$S$451,5,FALSE)</f>
        <v>y</v>
      </c>
      <c r="I1019" t="str">
        <f>VLOOKUP($D1019,metadata!$B$2:$S$451,6,FALSE)</f>
        <v>a</v>
      </c>
      <c r="J1019" t="str">
        <f>VLOOKUP($D1019,metadata!$B$2:$S$451,7,FALSE)</f>
        <v>i</v>
      </c>
      <c r="K1019" t="str">
        <f>VLOOKUP($D1019,metadata!$B$2:$S$451,8,FALSE)</f>
        <v/>
      </c>
      <c r="L1019">
        <f>VLOOKUP($D1019,metadata!$B$2:$S$451,9,FALSE)</f>
        <v>9</v>
      </c>
      <c r="M1019" t="str">
        <f>VLOOKUP($D1019,metadata!$B$2:$S$451,10,FALSE)</f>
        <v/>
      </c>
      <c r="N1019" t="str">
        <f>VLOOKUP($D1019,metadata!$B$2:$S$451,11,FALSE)</f>
        <v>drosophila littoralis</v>
      </c>
      <c r="O1019" t="str">
        <f>VLOOKUP($D1019,metadata!$B$2:$S$451,12,FALSE)</f>
        <v>diptera</v>
      </c>
      <c r="P1019" t="str">
        <f>VLOOKUP($D1019,metadata!$B$2:$S$451,13,FALSE)</f>
        <v xml:space="preserve"> Krasnodar</v>
      </c>
      <c r="Q1019">
        <f>VLOOKUP($D1019,metadata!$B$2:$S$451,14,FALSE)</f>
        <v>44.666666666666664</v>
      </c>
      <c r="R1019">
        <f>VLOOKUP($D1019,metadata!$B$2:$S$451,15,FALSE)</f>
        <v>39.5</v>
      </c>
      <c r="S1019" t="str">
        <f>VLOOKUP($D1019,metadata!$B$2:$S$451,16,FALSE)</f>
        <v/>
      </c>
      <c r="T1019" t="str">
        <f>VLOOKUP($D1019,metadata!$B$2:$S$451,17,FALSE)</f>
        <v/>
      </c>
      <c r="U1019" t="str">
        <f>VLOOKUP($D1019,metadata!$B$2:$S$451,18,FALSE)</f>
        <v/>
      </c>
      <c r="V1019">
        <f>VLOOKUP($D1019,metadata!$B$2:$Z$451,19,FALSE)</f>
        <v>30</v>
      </c>
      <c r="W1019" t="str">
        <f>VLOOKUP($D1019,metadata!$B$2:$Z$451,20,FALSE)</f>
        <v>global average</v>
      </c>
      <c r="X1019" t="str">
        <f>VLOOKUP($D1019,metadata!$B$2:$Z$451,21,FALSE)</f>
        <v/>
      </c>
      <c r="Y1019">
        <f>VLOOKUP($D1019,metadata!$B$2:$Z$451,22,FALSE)</f>
        <v>24</v>
      </c>
      <c r="Z1019" t="str">
        <f>VLOOKUP($D1019,metadata!$B$2:$Z$451,23,FALSE)</f>
        <v/>
      </c>
      <c r="AA1019" t="str">
        <f>VLOOKUP($D1019,metadata!$B$2:$Z$451,24,FALSE)</f>
        <v>adult</v>
      </c>
      <c r="AB1019" t="str">
        <f>VLOOKUP($D1019,metadata!$B$2:$Z$451,25,FALSE)</f>
        <v/>
      </c>
      <c r="AC1019">
        <v>14.3850607990735</v>
      </c>
      <c r="AD1019">
        <v>0.92646207295888405</v>
      </c>
      <c r="AF1019" t="str">
        <f t="shared" si="31"/>
        <v>NA</v>
      </c>
    </row>
    <row r="1020" spans="3:32" x14ac:dyDescent="0.3">
      <c r="C1020">
        <v>1019</v>
      </c>
      <c r="D1020" s="4" t="str">
        <f t="shared" si="32"/>
        <v>24- Krasnodar</v>
      </c>
      <c r="E1020" t="str">
        <f>VLOOKUP($D1020,metadata!$B$2:$S$451,2,FALSE)</f>
        <v>LANKINEN, P</v>
      </c>
      <c r="F1020" t="str">
        <f>VLOOKUP($D1020,metadata!$B$2:$S$451,3,FALSE)</f>
        <v>GEOGRAPHICAL VARIATION IN CIRCADIAN ECLOSION RHYTHM AND PHOTOPERIODIC ADULT DIAPAUSE IN DROSOPHILA-LITTORALIS</v>
      </c>
      <c r="G1020" t="str">
        <f>VLOOKUP($D1020,metadata!$B$2:$S$451,4,FALSE)</f>
        <v>10.1007/BF00612503</v>
      </c>
      <c r="H1020" t="str">
        <f>VLOOKUP($D1020,metadata!$B$2:$S$451,5,FALSE)</f>
        <v>y</v>
      </c>
      <c r="I1020" t="str">
        <f>VLOOKUP($D1020,metadata!$B$2:$S$451,6,FALSE)</f>
        <v>a</v>
      </c>
      <c r="J1020" t="str">
        <f>VLOOKUP($D1020,metadata!$B$2:$S$451,7,FALSE)</f>
        <v>i</v>
      </c>
      <c r="K1020" t="str">
        <f>VLOOKUP($D1020,metadata!$B$2:$S$451,8,FALSE)</f>
        <v/>
      </c>
      <c r="L1020">
        <f>VLOOKUP($D1020,metadata!$B$2:$S$451,9,FALSE)</f>
        <v>9</v>
      </c>
      <c r="M1020" t="str">
        <f>VLOOKUP($D1020,metadata!$B$2:$S$451,10,FALSE)</f>
        <v/>
      </c>
      <c r="N1020" t="str">
        <f>VLOOKUP($D1020,metadata!$B$2:$S$451,11,FALSE)</f>
        <v>drosophila littoralis</v>
      </c>
      <c r="O1020" t="str">
        <f>VLOOKUP($D1020,metadata!$B$2:$S$451,12,FALSE)</f>
        <v>diptera</v>
      </c>
      <c r="P1020" t="str">
        <f>VLOOKUP($D1020,metadata!$B$2:$S$451,13,FALSE)</f>
        <v xml:space="preserve"> Krasnodar</v>
      </c>
      <c r="Q1020">
        <f>VLOOKUP($D1020,metadata!$B$2:$S$451,14,FALSE)</f>
        <v>44.666666666666664</v>
      </c>
      <c r="R1020">
        <f>VLOOKUP($D1020,metadata!$B$2:$S$451,15,FALSE)</f>
        <v>39.5</v>
      </c>
      <c r="S1020" t="str">
        <f>VLOOKUP($D1020,metadata!$B$2:$S$451,16,FALSE)</f>
        <v/>
      </c>
      <c r="T1020" t="str">
        <f>VLOOKUP($D1020,metadata!$B$2:$S$451,17,FALSE)</f>
        <v/>
      </c>
      <c r="U1020" t="str">
        <f>VLOOKUP($D1020,metadata!$B$2:$S$451,18,FALSE)</f>
        <v/>
      </c>
      <c r="V1020">
        <f>VLOOKUP($D1020,metadata!$B$2:$Z$451,19,FALSE)</f>
        <v>30</v>
      </c>
      <c r="W1020" t="str">
        <f>VLOOKUP($D1020,metadata!$B$2:$Z$451,20,FALSE)</f>
        <v>global average</v>
      </c>
      <c r="X1020" t="str">
        <f>VLOOKUP($D1020,metadata!$B$2:$Z$451,21,FALSE)</f>
        <v/>
      </c>
      <c r="Y1020">
        <f>VLOOKUP($D1020,metadata!$B$2:$Z$451,22,FALSE)</f>
        <v>24</v>
      </c>
      <c r="Z1020" t="str">
        <f>VLOOKUP($D1020,metadata!$B$2:$Z$451,23,FALSE)</f>
        <v/>
      </c>
      <c r="AA1020" t="str">
        <f>VLOOKUP($D1020,metadata!$B$2:$Z$451,24,FALSE)</f>
        <v>adult</v>
      </c>
      <c r="AB1020" t="str">
        <f>VLOOKUP($D1020,metadata!$B$2:$Z$451,25,FALSE)</f>
        <v/>
      </c>
      <c r="AC1020">
        <v>16.0167921250723</v>
      </c>
      <c r="AD1020">
        <v>8.2609534838834193</v>
      </c>
      <c r="AF1020" t="str">
        <f t="shared" si="31"/>
        <v>NA</v>
      </c>
    </row>
    <row r="1021" spans="3:32" x14ac:dyDescent="0.3">
      <c r="C1021">
        <v>1020</v>
      </c>
      <c r="D1021" s="4" t="str">
        <f t="shared" si="32"/>
        <v>24- Krasnodar</v>
      </c>
      <c r="E1021" t="str">
        <f>VLOOKUP($D1021,metadata!$B$2:$S$451,2,FALSE)</f>
        <v>LANKINEN, P</v>
      </c>
      <c r="F1021" t="str">
        <f>VLOOKUP($D1021,metadata!$B$2:$S$451,3,FALSE)</f>
        <v>GEOGRAPHICAL VARIATION IN CIRCADIAN ECLOSION RHYTHM AND PHOTOPERIODIC ADULT DIAPAUSE IN DROSOPHILA-LITTORALIS</v>
      </c>
      <c r="G1021" t="str">
        <f>VLOOKUP($D1021,metadata!$B$2:$S$451,4,FALSE)</f>
        <v>10.1007/BF00612503</v>
      </c>
      <c r="H1021" t="str">
        <f>VLOOKUP($D1021,metadata!$B$2:$S$451,5,FALSE)</f>
        <v>y</v>
      </c>
      <c r="I1021" t="str">
        <f>VLOOKUP($D1021,metadata!$B$2:$S$451,6,FALSE)</f>
        <v>a</v>
      </c>
      <c r="J1021" t="str">
        <f>VLOOKUP($D1021,metadata!$B$2:$S$451,7,FALSE)</f>
        <v>i</v>
      </c>
      <c r="K1021" t="str">
        <f>VLOOKUP($D1021,metadata!$B$2:$S$451,8,FALSE)</f>
        <v/>
      </c>
      <c r="L1021">
        <f>VLOOKUP($D1021,metadata!$B$2:$S$451,9,FALSE)</f>
        <v>9</v>
      </c>
      <c r="M1021" t="str">
        <f>VLOOKUP($D1021,metadata!$B$2:$S$451,10,FALSE)</f>
        <v/>
      </c>
      <c r="N1021" t="str">
        <f>VLOOKUP($D1021,metadata!$B$2:$S$451,11,FALSE)</f>
        <v>drosophila littoralis</v>
      </c>
      <c r="O1021" t="str">
        <f>VLOOKUP($D1021,metadata!$B$2:$S$451,12,FALSE)</f>
        <v>diptera</v>
      </c>
      <c r="P1021" t="str">
        <f>VLOOKUP($D1021,metadata!$B$2:$S$451,13,FALSE)</f>
        <v xml:space="preserve"> Krasnodar</v>
      </c>
      <c r="Q1021">
        <f>VLOOKUP($D1021,metadata!$B$2:$S$451,14,FALSE)</f>
        <v>44.666666666666664</v>
      </c>
      <c r="R1021">
        <f>VLOOKUP($D1021,metadata!$B$2:$S$451,15,FALSE)</f>
        <v>39.5</v>
      </c>
      <c r="S1021" t="str">
        <f>VLOOKUP($D1021,metadata!$B$2:$S$451,16,FALSE)</f>
        <v/>
      </c>
      <c r="T1021" t="str">
        <f>VLOOKUP($D1021,metadata!$B$2:$S$451,17,FALSE)</f>
        <v/>
      </c>
      <c r="U1021" t="str">
        <f>VLOOKUP($D1021,metadata!$B$2:$S$451,18,FALSE)</f>
        <v/>
      </c>
      <c r="V1021">
        <f>VLOOKUP($D1021,metadata!$B$2:$Z$451,19,FALSE)</f>
        <v>30</v>
      </c>
      <c r="W1021" t="str">
        <f>VLOOKUP($D1021,metadata!$B$2:$Z$451,20,FALSE)</f>
        <v>global average</v>
      </c>
      <c r="X1021" t="str">
        <f>VLOOKUP($D1021,metadata!$B$2:$Z$451,21,FALSE)</f>
        <v/>
      </c>
      <c r="Y1021">
        <f>VLOOKUP($D1021,metadata!$B$2:$Z$451,22,FALSE)</f>
        <v>24</v>
      </c>
      <c r="Z1021" t="str">
        <f>VLOOKUP($D1021,metadata!$B$2:$Z$451,23,FALSE)</f>
        <v/>
      </c>
      <c r="AA1021" t="str">
        <f>VLOOKUP($D1021,metadata!$B$2:$Z$451,24,FALSE)</f>
        <v>adult</v>
      </c>
      <c r="AB1021" t="str">
        <f>VLOOKUP($D1021,metadata!$B$2:$Z$451,25,FALSE)</f>
        <v/>
      </c>
      <c r="AC1021">
        <v>17.4325419803126</v>
      </c>
      <c r="AD1021">
        <v>3.0206523837097001</v>
      </c>
      <c r="AF1021" t="str">
        <f t="shared" si="31"/>
        <v>NA</v>
      </c>
    </row>
    <row r="1022" spans="3:32" x14ac:dyDescent="0.3">
      <c r="C1022">
        <v>1021</v>
      </c>
      <c r="D1022" s="4" t="str">
        <f t="shared" si="32"/>
        <v>24- Krasnodar</v>
      </c>
      <c r="E1022" t="str">
        <f>VLOOKUP($D1022,metadata!$B$2:$S$451,2,FALSE)</f>
        <v>LANKINEN, P</v>
      </c>
      <c r="F1022" t="str">
        <f>VLOOKUP($D1022,metadata!$B$2:$S$451,3,FALSE)</f>
        <v>GEOGRAPHICAL VARIATION IN CIRCADIAN ECLOSION RHYTHM AND PHOTOPERIODIC ADULT DIAPAUSE IN DROSOPHILA-LITTORALIS</v>
      </c>
      <c r="G1022" t="str">
        <f>VLOOKUP($D1022,metadata!$B$2:$S$451,4,FALSE)</f>
        <v>10.1007/BF00612503</v>
      </c>
      <c r="H1022" t="str">
        <f>VLOOKUP($D1022,metadata!$B$2:$S$451,5,FALSE)</f>
        <v>y</v>
      </c>
      <c r="I1022" t="str">
        <f>VLOOKUP($D1022,metadata!$B$2:$S$451,6,FALSE)</f>
        <v>a</v>
      </c>
      <c r="J1022" t="str">
        <f>VLOOKUP($D1022,metadata!$B$2:$S$451,7,FALSE)</f>
        <v>i</v>
      </c>
      <c r="K1022" t="str">
        <f>VLOOKUP($D1022,metadata!$B$2:$S$451,8,FALSE)</f>
        <v/>
      </c>
      <c r="L1022">
        <f>VLOOKUP($D1022,metadata!$B$2:$S$451,9,FALSE)</f>
        <v>9</v>
      </c>
      <c r="M1022" t="str">
        <f>VLOOKUP($D1022,metadata!$B$2:$S$451,10,FALSE)</f>
        <v/>
      </c>
      <c r="N1022" t="str">
        <f>VLOOKUP($D1022,metadata!$B$2:$S$451,11,FALSE)</f>
        <v>drosophila littoralis</v>
      </c>
      <c r="O1022" t="str">
        <f>VLOOKUP($D1022,metadata!$B$2:$S$451,12,FALSE)</f>
        <v>diptera</v>
      </c>
      <c r="P1022" t="str">
        <f>VLOOKUP($D1022,metadata!$B$2:$S$451,13,FALSE)</f>
        <v xml:space="preserve"> Krasnodar</v>
      </c>
      <c r="Q1022">
        <f>VLOOKUP($D1022,metadata!$B$2:$S$451,14,FALSE)</f>
        <v>44.666666666666664</v>
      </c>
      <c r="R1022">
        <f>VLOOKUP($D1022,metadata!$B$2:$S$451,15,FALSE)</f>
        <v>39.5</v>
      </c>
      <c r="S1022" t="str">
        <f>VLOOKUP($D1022,metadata!$B$2:$S$451,16,FALSE)</f>
        <v/>
      </c>
      <c r="T1022" t="str">
        <f>VLOOKUP($D1022,metadata!$B$2:$S$451,17,FALSE)</f>
        <v/>
      </c>
      <c r="U1022" t="str">
        <f>VLOOKUP($D1022,metadata!$B$2:$S$451,18,FALSE)</f>
        <v/>
      </c>
      <c r="V1022">
        <f>VLOOKUP($D1022,metadata!$B$2:$Z$451,19,FALSE)</f>
        <v>30</v>
      </c>
      <c r="W1022" t="str">
        <f>VLOOKUP($D1022,metadata!$B$2:$Z$451,20,FALSE)</f>
        <v>global average</v>
      </c>
      <c r="X1022" t="str">
        <f>VLOOKUP($D1022,metadata!$B$2:$Z$451,21,FALSE)</f>
        <v/>
      </c>
      <c r="Y1022">
        <f>VLOOKUP($D1022,metadata!$B$2:$Z$451,22,FALSE)</f>
        <v>24</v>
      </c>
      <c r="Z1022" t="str">
        <f>VLOOKUP($D1022,metadata!$B$2:$Z$451,23,FALSE)</f>
        <v/>
      </c>
      <c r="AA1022" t="str">
        <f>VLOOKUP($D1022,metadata!$B$2:$Z$451,24,FALSE)</f>
        <v>adult</v>
      </c>
      <c r="AB1022" t="str">
        <f>VLOOKUP($D1022,metadata!$B$2:$Z$451,25,FALSE)</f>
        <v/>
      </c>
      <c r="AC1022">
        <v>18.9693109438332</v>
      </c>
      <c r="AD1022">
        <v>6.1667631731325896</v>
      </c>
      <c r="AF1022" t="str">
        <f t="shared" si="31"/>
        <v>NA</v>
      </c>
    </row>
    <row r="1023" spans="3:32" x14ac:dyDescent="0.3">
      <c r="C1023">
        <v>1022</v>
      </c>
      <c r="D1023" s="4" t="str">
        <f t="shared" si="32"/>
        <v>24- Krasnodar</v>
      </c>
      <c r="E1023" t="str">
        <f>VLOOKUP($D1023,metadata!$B$2:$S$451,2,FALSE)</f>
        <v>LANKINEN, P</v>
      </c>
      <c r="F1023" t="str">
        <f>VLOOKUP($D1023,metadata!$B$2:$S$451,3,FALSE)</f>
        <v>GEOGRAPHICAL VARIATION IN CIRCADIAN ECLOSION RHYTHM AND PHOTOPERIODIC ADULT DIAPAUSE IN DROSOPHILA-LITTORALIS</v>
      </c>
      <c r="G1023" t="str">
        <f>VLOOKUP($D1023,metadata!$B$2:$S$451,4,FALSE)</f>
        <v>10.1007/BF00612503</v>
      </c>
      <c r="H1023" t="str">
        <f>VLOOKUP($D1023,metadata!$B$2:$S$451,5,FALSE)</f>
        <v>y</v>
      </c>
      <c r="I1023" t="str">
        <f>VLOOKUP($D1023,metadata!$B$2:$S$451,6,FALSE)</f>
        <v>a</v>
      </c>
      <c r="J1023" t="str">
        <f>VLOOKUP($D1023,metadata!$B$2:$S$451,7,FALSE)</f>
        <v>i</v>
      </c>
      <c r="K1023" t="str">
        <f>VLOOKUP($D1023,metadata!$B$2:$S$451,8,FALSE)</f>
        <v/>
      </c>
      <c r="L1023">
        <f>VLOOKUP($D1023,metadata!$B$2:$S$451,9,FALSE)</f>
        <v>9</v>
      </c>
      <c r="M1023" t="str">
        <f>VLOOKUP($D1023,metadata!$B$2:$S$451,10,FALSE)</f>
        <v/>
      </c>
      <c r="N1023" t="str">
        <f>VLOOKUP($D1023,metadata!$B$2:$S$451,11,FALSE)</f>
        <v>drosophila littoralis</v>
      </c>
      <c r="O1023" t="str">
        <f>VLOOKUP($D1023,metadata!$B$2:$S$451,12,FALSE)</f>
        <v>diptera</v>
      </c>
      <c r="P1023" t="str">
        <f>VLOOKUP($D1023,metadata!$B$2:$S$451,13,FALSE)</f>
        <v xml:space="preserve"> Krasnodar</v>
      </c>
      <c r="Q1023">
        <f>VLOOKUP($D1023,metadata!$B$2:$S$451,14,FALSE)</f>
        <v>44.666666666666664</v>
      </c>
      <c r="R1023">
        <f>VLOOKUP($D1023,metadata!$B$2:$S$451,15,FALSE)</f>
        <v>39.5</v>
      </c>
      <c r="S1023" t="str">
        <f>VLOOKUP($D1023,metadata!$B$2:$S$451,16,FALSE)</f>
        <v/>
      </c>
      <c r="T1023" t="str">
        <f>VLOOKUP($D1023,metadata!$B$2:$S$451,17,FALSE)</f>
        <v/>
      </c>
      <c r="U1023" t="str">
        <f>VLOOKUP($D1023,metadata!$B$2:$S$451,18,FALSE)</f>
        <v/>
      </c>
      <c r="V1023">
        <f>VLOOKUP($D1023,metadata!$B$2:$Z$451,19,FALSE)</f>
        <v>30</v>
      </c>
      <c r="W1023" t="str">
        <f>VLOOKUP($D1023,metadata!$B$2:$Z$451,20,FALSE)</f>
        <v>global average</v>
      </c>
      <c r="X1023" t="str">
        <f>VLOOKUP($D1023,metadata!$B$2:$Z$451,21,FALSE)</f>
        <v/>
      </c>
      <c r="Y1023">
        <f>VLOOKUP($D1023,metadata!$B$2:$Z$451,22,FALSE)</f>
        <v>24</v>
      </c>
      <c r="Z1023" t="str">
        <f>VLOOKUP($D1023,metadata!$B$2:$Z$451,23,FALSE)</f>
        <v/>
      </c>
      <c r="AA1023" t="str">
        <f>VLOOKUP($D1023,metadata!$B$2:$Z$451,24,FALSE)</f>
        <v>adult</v>
      </c>
      <c r="AB1023" t="str">
        <f>VLOOKUP($D1023,metadata!$B$2:$Z$451,25,FALSE)</f>
        <v/>
      </c>
      <c r="AC1023">
        <v>20.459177764910201</v>
      </c>
      <c r="AD1023">
        <v>1.7564176799845499</v>
      </c>
      <c r="AF1023" t="str">
        <f t="shared" si="31"/>
        <v>NA</v>
      </c>
    </row>
    <row r="1024" spans="3:32" x14ac:dyDescent="0.3">
      <c r="C1024">
        <v>1023</v>
      </c>
      <c r="D1024" s="4" t="str">
        <f t="shared" si="32"/>
        <v>24- Kutaisi2</v>
      </c>
      <c r="E1024" t="str">
        <f>VLOOKUP($D1024,metadata!$B$2:$S$451,2,FALSE)</f>
        <v>LANKINEN, P</v>
      </c>
      <c r="F1024" t="str">
        <f>VLOOKUP($D1024,metadata!$B$2:$S$451,3,FALSE)</f>
        <v>GEOGRAPHICAL VARIATION IN CIRCADIAN ECLOSION RHYTHM AND PHOTOPERIODIC ADULT DIAPAUSE IN DROSOPHILA-LITTORALIS</v>
      </c>
      <c r="G1024" t="str">
        <f>VLOOKUP($D1024,metadata!$B$2:$S$451,4,FALSE)</f>
        <v>10.1007/BF00612503</v>
      </c>
      <c r="H1024" t="str">
        <f>VLOOKUP($D1024,metadata!$B$2:$S$451,5,FALSE)</f>
        <v>y</v>
      </c>
      <c r="I1024" t="str">
        <f>VLOOKUP($D1024,metadata!$B$2:$S$451,6,FALSE)</f>
        <v>a</v>
      </c>
      <c r="J1024" t="str">
        <f>VLOOKUP($D1024,metadata!$B$2:$S$451,7,FALSE)</f>
        <v>i</v>
      </c>
      <c r="K1024" t="str">
        <f>VLOOKUP($D1024,metadata!$B$2:$S$451,8,FALSE)</f>
        <v/>
      </c>
      <c r="L1024">
        <f>VLOOKUP($D1024,metadata!$B$2:$S$451,9,FALSE)</f>
        <v>9</v>
      </c>
      <c r="M1024" t="str">
        <f>VLOOKUP($D1024,metadata!$B$2:$S$451,10,FALSE)</f>
        <v/>
      </c>
      <c r="N1024" t="str">
        <f>VLOOKUP($D1024,metadata!$B$2:$S$451,11,FALSE)</f>
        <v>drosophila littoralis</v>
      </c>
      <c r="O1024" t="str">
        <f>VLOOKUP($D1024,metadata!$B$2:$S$451,12,FALSE)</f>
        <v>diptera</v>
      </c>
      <c r="P1024" t="str">
        <f>VLOOKUP($D1024,metadata!$B$2:$S$451,13,FALSE)</f>
        <v xml:space="preserve"> Kutaisi2</v>
      </c>
      <c r="Q1024">
        <f>VLOOKUP($D1024,metadata!$B$2:$S$451,14,FALSE)</f>
        <v>42.333333333333336</v>
      </c>
      <c r="R1024">
        <f>VLOOKUP($D1024,metadata!$B$2:$S$451,15,FALSE)</f>
        <v>42.666666666666664</v>
      </c>
      <c r="S1024" t="str">
        <f>VLOOKUP($D1024,metadata!$B$2:$S$451,16,FALSE)</f>
        <v/>
      </c>
      <c r="T1024" t="str">
        <f>VLOOKUP($D1024,metadata!$B$2:$S$451,17,FALSE)</f>
        <v/>
      </c>
      <c r="U1024" t="str">
        <f>VLOOKUP($D1024,metadata!$B$2:$S$451,18,FALSE)</f>
        <v/>
      </c>
      <c r="V1024">
        <f>VLOOKUP($D1024,metadata!$B$2:$Z$451,19,FALSE)</f>
        <v>30</v>
      </c>
      <c r="W1024" t="str">
        <f>VLOOKUP($D1024,metadata!$B$2:$Z$451,20,FALSE)</f>
        <v>global average</v>
      </c>
      <c r="X1024" t="str">
        <f>VLOOKUP($D1024,metadata!$B$2:$Z$451,21,FALSE)</f>
        <v/>
      </c>
      <c r="Y1024">
        <f>VLOOKUP($D1024,metadata!$B$2:$Z$451,22,FALSE)</f>
        <v>24</v>
      </c>
      <c r="Z1024" t="str">
        <f>VLOOKUP($D1024,metadata!$B$2:$Z$451,23,FALSE)</f>
        <v/>
      </c>
      <c r="AA1024" t="str">
        <f>VLOOKUP($D1024,metadata!$B$2:$Z$451,24,FALSE)</f>
        <v>adult</v>
      </c>
      <c r="AB1024" t="str">
        <f>VLOOKUP($D1024,metadata!$B$2:$Z$451,25,FALSE)</f>
        <v/>
      </c>
      <c r="AC1024">
        <v>8.97572447276589</v>
      </c>
      <c r="AD1024">
        <v>95.726495726495699</v>
      </c>
      <c r="AF1024" t="str">
        <f t="shared" si="31"/>
        <v>NA</v>
      </c>
    </row>
    <row r="1025" spans="3:32" x14ac:dyDescent="0.3">
      <c r="C1025">
        <v>1024</v>
      </c>
      <c r="D1025" s="4" t="str">
        <f t="shared" si="32"/>
        <v>24- Kutaisi2</v>
      </c>
      <c r="E1025" t="str">
        <f>VLOOKUP($D1025,metadata!$B$2:$S$451,2,FALSE)</f>
        <v>LANKINEN, P</v>
      </c>
      <c r="F1025" t="str">
        <f>VLOOKUP($D1025,metadata!$B$2:$S$451,3,FALSE)</f>
        <v>GEOGRAPHICAL VARIATION IN CIRCADIAN ECLOSION RHYTHM AND PHOTOPERIODIC ADULT DIAPAUSE IN DROSOPHILA-LITTORALIS</v>
      </c>
      <c r="G1025" t="str">
        <f>VLOOKUP($D1025,metadata!$B$2:$S$451,4,FALSE)</f>
        <v>10.1007/BF00612503</v>
      </c>
      <c r="H1025" t="str">
        <f>VLOOKUP($D1025,metadata!$B$2:$S$451,5,FALSE)</f>
        <v>y</v>
      </c>
      <c r="I1025" t="str">
        <f>VLOOKUP($D1025,metadata!$B$2:$S$451,6,FALSE)</f>
        <v>a</v>
      </c>
      <c r="J1025" t="str">
        <f>VLOOKUP($D1025,metadata!$B$2:$S$451,7,FALSE)</f>
        <v>i</v>
      </c>
      <c r="K1025" t="str">
        <f>VLOOKUP($D1025,metadata!$B$2:$S$451,8,FALSE)</f>
        <v/>
      </c>
      <c r="L1025">
        <f>VLOOKUP($D1025,metadata!$B$2:$S$451,9,FALSE)</f>
        <v>9</v>
      </c>
      <c r="M1025" t="str">
        <f>VLOOKUP($D1025,metadata!$B$2:$S$451,10,FALSE)</f>
        <v/>
      </c>
      <c r="N1025" t="str">
        <f>VLOOKUP($D1025,metadata!$B$2:$S$451,11,FALSE)</f>
        <v>drosophila littoralis</v>
      </c>
      <c r="O1025" t="str">
        <f>VLOOKUP($D1025,metadata!$B$2:$S$451,12,FALSE)</f>
        <v>diptera</v>
      </c>
      <c r="P1025" t="str">
        <f>VLOOKUP($D1025,metadata!$B$2:$S$451,13,FALSE)</f>
        <v xml:space="preserve"> Kutaisi2</v>
      </c>
      <c r="Q1025">
        <f>VLOOKUP($D1025,metadata!$B$2:$S$451,14,FALSE)</f>
        <v>42.333333333333336</v>
      </c>
      <c r="R1025">
        <f>VLOOKUP($D1025,metadata!$B$2:$S$451,15,FALSE)</f>
        <v>42.666666666666664</v>
      </c>
      <c r="S1025" t="str">
        <f>VLOOKUP($D1025,metadata!$B$2:$S$451,16,FALSE)</f>
        <v/>
      </c>
      <c r="T1025" t="str">
        <f>VLOOKUP($D1025,metadata!$B$2:$S$451,17,FALSE)</f>
        <v/>
      </c>
      <c r="U1025" t="str">
        <f>VLOOKUP($D1025,metadata!$B$2:$S$451,18,FALSE)</f>
        <v/>
      </c>
      <c r="V1025">
        <f>VLOOKUP($D1025,metadata!$B$2:$Z$451,19,FALSE)</f>
        <v>30</v>
      </c>
      <c r="W1025" t="str">
        <f>VLOOKUP($D1025,metadata!$B$2:$Z$451,20,FALSE)</f>
        <v>global average</v>
      </c>
      <c r="X1025" t="str">
        <f>VLOOKUP($D1025,metadata!$B$2:$Z$451,21,FALSE)</f>
        <v/>
      </c>
      <c r="Y1025">
        <f>VLOOKUP($D1025,metadata!$B$2:$Z$451,22,FALSE)</f>
        <v>24</v>
      </c>
      <c r="Z1025" t="str">
        <f>VLOOKUP($D1025,metadata!$B$2:$Z$451,23,FALSE)</f>
        <v/>
      </c>
      <c r="AA1025" t="str">
        <f>VLOOKUP($D1025,metadata!$B$2:$Z$451,24,FALSE)</f>
        <v>adult</v>
      </c>
      <c r="AB1025" t="str">
        <f>VLOOKUP($D1025,metadata!$B$2:$Z$451,25,FALSE)</f>
        <v/>
      </c>
      <c r="AC1025">
        <v>10.406766803216501</v>
      </c>
      <c r="AD1025">
        <v>72.649572649572605</v>
      </c>
      <c r="AF1025" t="str">
        <f t="shared" si="31"/>
        <v>NA</v>
      </c>
    </row>
    <row r="1026" spans="3:32" x14ac:dyDescent="0.3">
      <c r="C1026">
        <v>1025</v>
      </c>
      <c r="D1026" s="4" t="str">
        <f t="shared" si="32"/>
        <v>24- Kutaisi2</v>
      </c>
      <c r="E1026" t="str">
        <f>VLOOKUP($D1026,metadata!$B$2:$S$451,2,FALSE)</f>
        <v>LANKINEN, P</v>
      </c>
      <c r="F1026" t="str">
        <f>VLOOKUP($D1026,metadata!$B$2:$S$451,3,FALSE)</f>
        <v>GEOGRAPHICAL VARIATION IN CIRCADIAN ECLOSION RHYTHM AND PHOTOPERIODIC ADULT DIAPAUSE IN DROSOPHILA-LITTORALIS</v>
      </c>
      <c r="G1026" t="str">
        <f>VLOOKUP($D1026,metadata!$B$2:$S$451,4,FALSE)</f>
        <v>10.1007/BF00612503</v>
      </c>
      <c r="H1026" t="str">
        <f>VLOOKUP($D1026,metadata!$B$2:$S$451,5,FALSE)</f>
        <v>y</v>
      </c>
      <c r="I1026" t="str">
        <f>VLOOKUP($D1026,metadata!$B$2:$S$451,6,FALSE)</f>
        <v>a</v>
      </c>
      <c r="J1026" t="str">
        <f>VLOOKUP($D1026,metadata!$B$2:$S$451,7,FALSE)</f>
        <v>i</v>
      </c>
      <c r="K1026" t="str">
        <f>VLOOKUP($D1026,metadata!$B$2:$S$451,8,FALSE)</f>
        <v/>
      </c>
      <c r="L1026">
        <f>VLOOKUP($D1026,metadata!$B$2:$S$451,9,FALSE)</f>
        <v>9</v>
      </c>
      <c r="M1026" t="str">
        <f>VLOOKUP($D1026,metadata!$B$2:$S$451,10,FALSE)</f>
        <v/>
      </c>
      <c r="N1026" t="str">
        <f>VLOOKUP($D1026,metadata!$B$2:$S$451,11,FALSE)</f>
        <v>drosophila littoralis</v>
      </c>
      <c r="O1026" t="str">
        <f>VLOOKUP($D1026,metadata!$B$2:$S$451,12,FALSE)</f>
        <v>diptera</v>
      </c>
      <c r="P1026" t="str">
        <f>VLOOKUP($D1026,metadata!$B$2:$S$451,13,FALSE)</f>
        <v xml:space="preserve"> Kutaisi2</v>
      </c>
      <c r="Q1026">
        <f>VLOOKUP($D1026,metadata!$B$2:$S$451,14,FALSE)</f>
        <v>42.333333333333336</v>
      </c>
      <c r="R1026">
        <f>VLOOKUP($D1026,metadata!$B$2:$S$451,15,FALSE)</f>
        <v>42.666666666666664</v>
      </c>
      <c r="S1026" t="str">
        <f>VLOOKUP($D1026,metadata!$B$2:$S$451,16,FALSE)</f>
        <v/>
      </c>
      <c r="T1026" t="str">
        <f>VLOOKUP($D1026,metadata!$B$2:$S$451,17,FALSE)</f>
        <v/>
      </c>
      <c r="U1026" t="str">
        <f>VLOOKUP($D1026,metadata!$B$2:$S$451,18,FALSE)</f>
        <v/>
      </c>
      <c r="V1026">
        <f>VLOOKUP($D1026,metadata!$B$2:$Z$451,19,FALSE)</f>
        <v>30</v>
      </c>
      <c r="W1026" t="str">
        <f>VLOOKUP($D1026,metadata!$B$2:$Z$451,20,FALSE)</f>
        <v>global average</v>
      </c>
      <c r="X1026" t="str">
        <f>VLOOKUP($D1026,metadata!$B$2:$Z$451,21,FALSE)</f>
        <v/>
      </c>
      <c r="Y1026">
        <f>VLOOKUP($D1026,metadata!$B$2:$Z$451,22,FALSE)</f>
        <v>24</v>
      </c>
      <c r="Z1026" t="str">
        <f>VLOOKUP($D1026,metadata!$B$2:$Z$451,23,FALSE)</f>
        <v/>
      </c>
      <c r="AA1026" t="str">
        <f>VLOOKUP($D1026,metadata!$B$2:$Z$451,24,FALSE)</f>
        <v>adult</v>
      </c>
      <c r="AB1026" t="str">
        <f>VLOOKUP($D1026,metadata!$B$2:$Z$451,25,FALSE)</f>
        <v/>
      </c>
      <c r="AC1026">
        <v>11.959186769837601</v>
      </c>
      <c r="AD1026">
        <v>70.940170940170901</v>
      </c>
      <c r="AF1026" t="str">
        <f t="shared" si="31"/>
        <v>NA</v>
      </c>
    </row>
    <row r="1027" spans="3:32" x14ac:dyDescent="0.3">
      <c r="C1027">
        <v>1026</v>
      </c>
      <c r="D1027" s="4" t="str">
        <f t="shared" si="32"/>
        <v>24- Kutaisi2</v>
      </c>
      <c r="E1027" t="str">
        <f>VLOOKUP($D1027,metadata!$B$2:$S$451,2,FALSE)</f>
        <v>LANKINEN, P</v>
      </c>
      <c r="F1027" t="str">
        <f>VLOOKUP($D1027,metadata!$B$2:$S$451,3,FALSE)</f>
        <v>GEOGRAPHICAL VARIATION IN CIRCADIAN ECLOSION RHYTHM AND PHOTOPERIODIC ADULT DIAPAUSE IN DROSOPHILA-LITTORALIS</v>
      </c>
      <c r="G1027" t="str">
        <f>VLOOKUP($D1027,metadata!$B$2:$S$451,4,FALSE)</f>
        <v>10.1007/BF00612503</v>
      </c>
      <c r="H1027" t="str">
        <f>VLOOKUP($D1027,metadata!$B$2:$S$451,5,FALSE)</f>
        <v>y</v>
      </c>
      <c r="I1027" t="str">
        <f>VLOOKUP($D1027,metadata!$B$2:$S$451,6,FALSE)</f>
        <v>a</v>
      </c>
      <c r="J1027" t="str">
        <f>VLOOKUP($D1027,metadata!$B$2:$S$451,7,FALSE)</f>
        <v>i</v>
      </c>
      <c r="K1027" t="str">
        <f>VLOOKUP($D1027,metadata!$B$2:$S$451,8,FALSE)</f>
        <v/>
      </c>
      <c r="L1027">
        <f>VLOOKUP($D1027,metadata!$B$2:$S$451,9,FALSE)</f>
        <v>9</v>
      </c>
      <c r="M1027" t="str">
        <f>VLOOKUP($D1027,metadata!$B$2:$S$451,10,FALSE)</f>
        <v/>
      </c>
      <c r="N1027" t="str">
        <f>VLOOKUP($D1027,metadata!$B$2:$S$451,11,FALSE)</f>
        <v>drosophila littoralis</v>
      </c>
      <c r="O1027" t="str">
        <f>VLOOKUP($D1027,metadata!$B$2:$S$451,12,FALSE)</f>
        <v>diptera</v>
      </c>
      <c r="P1027" t="str">
        <f>VLOOKUP($D1027,metadata!$B$2:$S$451,13,FALSE)</f>
        <v xml:space="preserve"> Kutaisi2</v>
      </c>
      <c r="Q1027">
        <f>VLOOKUP($D1027,metadata!$B$2:$S$451,14,FALSE)</f>
        <v>42.333333333333336</v>
      </c>
      <c r="R1027">
        <f>VLOOKUP($D1027,metadata!$B$2:$S$451,15,FALSE)</f>
        <v>42.666666666666664</v>
      </c>
      <c r="S1027" t="str">
        <f>VLOOKUP($D1027,metadata!$B$2:$S$451,16,FALSE)</f>
        <v/>
      </c>
      <c r="T1027" t="str">
        <f>VLOOKUP($D1027,metadata!$B$2:$S$451,17,FALSE)</f>
        <v/>
      </c>
      <c r="U1027" t="str">
        <f>VLOOKUP($D1027,metadata!$B$2:$S$451,18,FALSE)</f>
        <v/>
      </c>
      <c r="V1027">
        <f>VLOOKUP($D1027,metadata!$B$2:$Z$451,19,FALSE)</f>
        <v>30</v>
      </c>
      <c r="W1027" t="str">
        <f>VLOOKUP($D1027,metadata!$B$2:$Z$451,20,FALSE)</f>
        <v>global average</v>
      </c>
      <c r="X1027" t="str">
        <f>VLOOKUP($D1027,metadata!$B$2:$Z$451,21,FALSE)</f>
        <v/>
      </c>
      <c r="Y1027">
        <f>VLOOKUP($D1027,metadata!$B$2:$Z$451,22,FALSE)</f>
        <v>24</v>
      </c>
      <c r="Z1027" t="str">
        <f>VLOOKUP($D1027,metadata!$B$2:$Z$451,23,FALSE)</f>
        <v/>
      </c>
      <c r="AA1027" t="str">
        <f>VLOOKUP($D1027,metadata!$B$2:$Z$451,24,FALSE)</f>
        <v>adult</v>
      </c>
      <c r="AB1027" t="str">
        <f>VLOOKUP($D1027,metadata!$B$2:$Z$451,25,FALSE)</f>
        <v/>
      </c>
      <c r="AC1027">
        <v>13.189349112425999</v>
      </c>
      <c r="AD1027">
        <v>0</v>
      </c>
      <c r="AF1027" t="str">
        <f t="shared" ref="AF1027:AF1090" si="33">IF(AE1027="","NA",AE1027)</f>
        <v>NA</v>
      </c>
    </row>
    <row r="1028" spans="3:32" x14ac:dyDescent="0.3">
      <c r="C1028">
        <v>1027</v>
      </c>
      <c r="D1028" s="4" t="str">
        <f t="shared" si="32"/>
        <v>24- Kutaisi2</v>
      </c>
      <c r="E1028" t="str">
        <f>VLOOKUP($D1028,metadata!$B$2:$S$451,2,FALSE)</f>
        <v>LANKINEN, P</v>
      </c>
      <c r="F1028" t="str">
        <f>VLOOKUP($D1028,metadata!$B$2:$S$451,3,FALSE)</f>
        <v>GEOGRAPHICAL VARIATION IN CIRCADIAN ECLOSION RHYTHM AND PHOTOPERIODIC ADULT DIAPAUSE IN DROSOPHILA-LITTORALIS</v>
      </c>
      <c r="G1028" t="str">
        <f>VLOOKUP($D1028,metadata!$B$2:$S$451,4,FALSE)</f>
        <v>10.1007/BF00612503</v>
      </c>
      <c r="H1028" t="str">
        <f>VLOOKUP($D1028,metadata!$B$2:$S$451,5,FALSE)</f>
        <v>y</v>
      </c>
      <c r="I1028" t="str">
        <f>VLOOKUP($D1028,metadata!$B$2:$S$451,6,FALSE)</f>
        <v>a</v>
      </c>
      <c r="J1028" t="str">
        <f>VLOOKUP($D1028,metadata!$B$2:$S$451,7,FALSE)</f>
        <v>i</v>
      </c>
      <c r="K1028" t="str">
        <f>VLOOKUP($D1028,metadata!$B$2:$S$451,8,FALSE)</f>
        <v/>
      </c>
      <c r="L1028">
        <f>VLOOKUP($D1028,metadata!$B$2:$S$451,9,FALSE)</f>
        <v>9</v>
      </c>
      <c r="M1028" t="str">
        <f>VLOOKUP($D1028,metadata!$B$2:$S$451,10,FALSE)</f>
        <v/>
      </c>
      <c r="N1028" t="str">
        <f>VLOOKUP($D1028,metadata!$B$2:$S$451,11,FALSE)</f>
        <v>drosophila littoralis</v>
      </c>
      <c r="O1028" t="str">
        <f>VLOOKUP($D1028,metadata!$B$2:$S$451,12,FALSE)</f>
        <v>diptera</v>
      </c>
      <c r="P1028" t="str">
        <f>VLOOKUP($D1028,metadata!$B$2:$S$451,13,FALSE)</f>
        <v xml:space="preserve"> Kutaisi2</v>
      </c>
      <c r="Q1028">
        <f>VLOOKUP($D1028,metadata!$B$2:$S$451,14,FALSE)</f>
        <v>42.333333333333336</v>
      </c>
      <c r="R1028">
        <f>VLOOKUP($D1028,metadata!$B$2:$S$451,15,FALSE)</f>
        <v>42.666666666666664</v>
      </c>
      <c r="S1028" t="str">
        <f>VLOOKUP($D1028,metadata!$B$2:$S$451,16,FALSE)</f>
        <v/>
      </c>
      <c r="T1028" t="str">
        <f>VLOOKUP($D1028,metadata!$B$2:$S$451,17,FALSE)</f>
        <v/>
      </c>
      <c r="U1028" t="str">
        <f>VLOOKUP($D1028,metadata!$B$2:$S$451,18,FALSE)</f>
        <v/>
      </c>
      <c r="V1028">
        <f>VLOOKUP($D1028,metadata!$B$2:$Z$451,19,FALSE)</f>
        <v>30</v>
      </c>
      <c r="W1028" t="str">
        <f>VLOOKUP($D1028,metadata!$B$2:$Z$451,20,FALSE)</f>
        <v>global average</v>
      </c>
      <c r="X1028" t="str">
        <f>VLOOKUP($D1028,metadata!$B$2:$Z$451,21,FALSE)</f>
        <v/>
      </c>
      <c r="Y1028">
        <f>VLOOKUP($D1028,metadata!$B$2:$Z$451,22,FALSE)</f>
        <v>24</v>
      </c>
      <c r="Z1028" t="str">
        <f>VLOOKUP($D1028,metadata!$B$2:$Z$451,23,FALSE)</f>
        <v/>
      </c>
      <c r="AA1028" t="str">
        <f>VLOOKUP($D1028,metadata!$B$2:$Z$451,24,FALSE)</f>
        <v>adult</v>
      </c>
      <c r="AB1028" t="str">
        <f>VLOOKUP($D1028,metadata!$B$2:$Z$451,25,FALSE)</f>
        <v/>
      </c>
      <c r="AC1028">
        <v>14.775754817174899</v>
      </c>
      <c r="AD1028">
        <v>4.2735042735042699</v>
      </c>
      <c r="AF1028" t="str">
        <f t="shared" si="33"/>
        <v>NA</v>
      </c>
    </row>
    <row r="1029" spans="3:32" x14ac:dyDescent="0.3">
      <c r="C1029">
        <v>1028</v>
      </c>
      <c r="D1029" s="4" t="str">
        <f t="shared" si="32"/>
        <v>24- Kutaisi2</v>
      </c>
      <c r="E1029" t="str">
        <f>VLOOKUP($D1029,metadata!$B$2:$S$451,2,FALSE)</f>
        <v>LANKINEN, P</v>
      </c>
      <c r="F1029" t="str">
        <f>VLOOKUP($D1029,metadata!$B$2:$S$451,3,FALSE)</f>
        <v>GEOGRAPHICAL VARIATION IN CIRCADIAN ECLOSION RHYTHM AND PHOTOPERIODIC ADULT DIAPAUSE IN DROSOPHILA-LITTORALIS</v>
      </c>
      <c r="G1029" t="str">
        <f>VLOOKUP($D1029,metadata!$B$2:$S$451,4,FALSE)</f>
        <v>10.1007/BF00612503</v>
      </c>
      <c r="H1029" t="str">
        <f>VLOOKUP($D1029,metadata!$B$2:$S$451,5,FALSE)</f>
        <v>y</v>
      </c>
      <c r="I1029" t="str">
        <f>VLOOKUP($D1029,metadata!$B$2:$S$451,6,FALSE)</f>
        <v>a</v>
      </c>
      <c r="J1029" t="str">
        <f>VLOOKUP($D1029,metadata!$B$2:$S$451,7,FALSE)</f>
        <v>i</v>
      </c>
      <c r="K1029" t="str">
        <f>VLOOKUP($D1029,metadata!$B$2:$S$451,8,FALSE)</f>
        <v/>
      </c>
      <c r="L1029">
        <f>VLOOKUP($D1029,metadata!$B$2:$S$451,9,FALSE)</f>
        <v>9</v>
      </c>
      <c r="M1029" t="str">
        <f>VLOOKUP($D1029,metadata!$B$2:$S$451,10,FALSE)</f>
        <v/>
      </c>
      <c r="N1029" t="str">
        <f>VLOOKUP($D1029,metadata!$B$2:$S$451,11,FALSE)</f>
        <v>drosophila littoralis</v>
      </c>
      <c r="O1029" t="str">
        <f>VLOOKUP($D1029,metadata!$B$2:$S$451,12,FALSE)</f>
        <v>diptera</v>
      </c>
      <c r="P1029" t="str">
        <f>VLOOKUP($D1029,metadata!$B$2:$S$451,13,FALSE)</f>
        <v xml:space="preserve"> Kutaisi2</v>
      </c>
      <c r="Q1029">
        <f>VLOOKUP($D1029,metadata!$B$2:$S$451,14,FALSE)</f>
        <v>42.333333333333336</v>
      </c>
      <c r="R1029">
        <f>VLOOKUP($D1029,metadata!$B$2:$S$451,15,FALSE)</f>
        <v>42.666666666666664</v>
      </c>
      <c r="S1029" t="str">
        <f>VLOOKUP($D1029,metadata!$B$2:$S$451,16,FALSE)</f>
        <v/>
      </c>
      <c r="T1029" t="str">
        <f>VLOOKUP($D1029,metadata!$B$2:$S$451,17,FALSE)</f>
        <v/>
      </c>
      <c r="U1029" t="str">
        <f>VLOOKUP($D1029,metadata!$B$2:$S$451,18,FALSE)</f>
        <v/>
      </c>
      <c r="V1029">
        <f>VLOOKUP($D1029,metadata!$B$2:$Z$451,19,FALSE)</f>
        <v>30</v>
      </c>
      <c r="W1029" t="str">
        <f>VLOOKUP($D1029,metadata!$B$2:$Z$451,20,FALSE)</f>
        <v>global average</v>
      </c>
      <c r="X1029" t="str">
        <f>VLOOKUP($D1029,metadata!$B$2:$Z$451,21,FALSE)</f>
        <v/>
      </c>
      <c r="Y1029">
        <f>VLOOKUP($D1029,metadata!$B$2:$Z$451,22,FALSE)</f>
        <v>24</v>
      </c>
      <c r="Z1029" t="str">
        <f>VLOOKUP($D1029,metadata!$B$2:$Z$451,23,FALSE)</f>
        <v/>
      </c>
      <c r="AA1029" t="str">
        <f>VLOOKUP($D1029,metadata!$B$2:$Z$451,24,FALSE)</f>
        <v>adult</v>
      </c>
      <c r="AB1029" t="str">
        <f>VLOOKUP($D1029,metadata!$B$2:$Z$451,25,FALSE)</f>
        <v/>
      </c>
      <c r="AC1029">
        <v>16.394325595508999</v>
      </c>
      <c r="AD1029">
        <v>1.70940170940173</v>
      </c>
      <c r="AF1029" t="str">
        <f t="shared" si="33"/>
        <v>NA</v>
      </c>
    </row>
    <row r="1030" spans="3:32" x14ac:dyDescent="0.3">
      <c r="C1030">
        <v>1029</v>
      </c>
      <c r="D1030" s="4" t="str">
        <f t="shared" si="32"/>
        <v>24- Kutaisi2</v>
      </c>
      <c r="E1030" t="str">
        <f>VLOOKUP($D1030,metadata!$B$2:$S$451,2,FALSE)</f>
        <v>LANKINEN, P</v>
      </c>
      <c r="F1030" t="str">
        <f>VLOOKUP($D1030,metadata!$B$2:$S$451,3,FALSE)</f>
        <v>GEOGRAPHICAL VARIATION IN CIRCADIAN ECLOSION RHYTHM AND PHOTOPERIODIC ADULT DIAPAUSE IN DROSOPHILA-LITTORALIS</v>
      </c>
      <c r="G1030" t="str">
        <f>VLOOKUP($D1030,metadata!$B$2:$S$451,4,FALSE)</f>
        <v>10.1007/BF00612503</v>
      </c>
      <c r="H1030" t="str">
        <f>VLOOKUP($D1030,metadata!$B$2:$S$451,5,FALSE)</f>
        <v>y</v>
      </c>
      <c r="I1030" t="str">
        <f>VLOOKUP($D1030,metadata!$B$2:$S$451,6,FALSE)</f>
        <v>a</v>
      </c>
      <c r="J1030" t="str">
        <f>VLOOKUP($D1030,metadata!$B$2:$S$451,7,FALSE)</f>
        <v>i</v>
      </c>
      <c r="K1030" t="str">
        <f>VLOOKUP($D1030,metadata!$B$2:$S$451,8,FALSE)</f>
        <v/>
      </c>
      <c r="L1030">
        <f>VLOOKUP($D1030,metadata!$B$2:$S$451,9,FALSE)</f>
        <v>9</v>
      </c>
      <c r="M1030" t="str">
        <f>VLOOKUP($D1030,metadata!$B$2:$S$451,10,FALSE)</f>
        <v/>
      </c>
      <c r="N1030" t="str">
        <f>VLOOKUP($D1030,metadata!$B$2:$S$451,11,FALSE)</f>
        <v>drosophila littoralis</v>
      </c>
      <c r="O1030" t="str">
        <f>VLOOKUP($D1030,metadata!$B$2:$S$451,12,FALSE)</f>
        <v>diptera</v>
      </c>
      <c r="P1030" t="str">
        <f>VLOOKUP($D1030,metadata!$B$2:$S$451,13,FALSE)</f>
        <v xml:space="preserve"> Kutaisi2</v>
      </c>
      <c r="Q1030">
        <f>VLOOKUP($D1030,metadata!$B$2:$S$451,14,FALSE)</f>
        <v>42.333333333333336</v>
      </c>
      <c r="R1030">
        <f>VLOOKUP($D1030,metadata!$B$2:$S$451,15,FALSE)</f>
        <v>42.666666666666664</v>
      </c>
      <c r="S1030" t="str">
        <f>VLOOKUP($D1030,metadata!$B$2:$S$451,16,FALSE)</f>
        <v/>
      </c>
      <c r="T1030" t="str">
        <f>VLOOKUP($D1030,metadata!$B$2:$S$451,17,FALSE)</f>
        <v/>
      </c>
      <c r="U1030" t="str">
        <f>VLOOKUP($D1030,metadata!$B$2:$S$451,18,FALSE)</f>
        <v/>
      </c>
      <c r="V1030">
        <f>VLOOKUP($D1030,metadata!$B$2:$Z$451,19,FALSE)</f>
        <v>30</v>
      </c>
      <c r="W1030" t="str">
        <f>VLOOKUP($D1030,metadata!$B$2:$Z$451,20,FALSE)</f>
        <v>global average</v>
      </c>
      <c r="X1030" t="str">
        <f>VLOOKUP($D1030,metadata!$B$2:$Z$451,21,FALSE)</f>
        <v/>
      </c>
      <c r="Y1030">
        <f>VLOOKUP($D1030,metadata!$B$2:$Z$451,22,FALSE)</f>
        <v>24</v>
      </c>
      <c r="Z1030" t="str">
        <f>VLOOKUP($D1030,metadata!$B$2:$Z$451,23,FALSE)</f>
        <v/>
      </c>
      <c r="AA1030" t="str">
        <f>VLOOKUP($D1030,metadata!$B$2:$Z$451,24,FALSE)</f>
        <v>adult</v>
      </c>
      <c r="AB1030" t="str">
        <f>VLOOKUP($D1030,metadata!$B$2:$Z$451,25,FALSE)</f>
        <v/>
      </c>
      <c r="AC1030">
        <v>17.904870277651298</v>
      </c>
      <c r="AD1030">
        <v>5.12820512820511</v>
      </c>
      <c r="AF1030" t="str">
        <f t="shared" si="33"/>
        <v>NA</v>
      </c>
    </row>
    <row r="1031" spans="3:32" x14ac:dyDescent="0.3">
      <c r="C1031">
        <v>1030</v>
      </c>
      <c r="D1031" s="4" t="str">
        <f t="shared" si="32"/>
        <v>24- Kutaisi2</v>
      </c>
      <c r="E1031" t="str">
        <f>VLOOKUP($D1031,metadata!$B$2:$S$451,2,FALSE)</f>
        <v>LANKINEN, P</v>
      </c>
      <c r="F1031" t="str">
        <f>VLOOKUP($D1031,metadata!$B$2:$S$451,3,FALSE)</f>
        <v>GEOGRAPHICAL VARIATION IN CIRCADIAN ECLOSION RHYTHM AND PHOTOPERIODIC ADULT DIAPAUSE IN DROSOPHILA-LITTORALIS</v>
      </c>
      <c r="G1031" t="str">
        <f>VLOOKUP($D1031,metadata!$B$2:$S$451,4,FALSE)</f>
        <v>10.1007/BF00612503</v>
      </c>
      <c r="H1031" t="str">
        <f>VLOOKUP($D1031,metadata!$B$2:$S$451,5,FALSE)</f>
        <v>y</v>
      </c>
      <c r="I1031" t="str">
        <f>VLOOKUP($D1031,metadata!$B$2:$S$451,6,FALSE)</f>
        <v>a</v>
      </c>
      <c r="J1031" t="str">
        <f>VLOOKUP($D1031,metadata!$B$2:$S$451,7,FALSE)</f>
        <v>i</v>
      </c>
      <c r="K1031" t="str">
        <f>VLOOKUP($D1031,metadata!$B$2:$S$451,8,FALSE)</f>
        <v/>
      </c>
      <c r="L1031">
        <f>VLOOKUP($D1031,metadata!$B$2:$S$451,9,FALSE)</f>
        <v>9</v>
      </c>
      <c r="M1031" t="str">
        <f>VLOOKUP($D1031,metadata!$B$2:$S$451,10,FALSE)</f>
        <v/>
      </c>
      <c r="N1031" t="str">
        <f>VLOOKUP($D1031,metadata!$B$2:$S$451,11,FALSE)</f>
        <v>drosophila littoralis</v>
      </c>
      <c r="O1031" t="str">
        <f>VLOOKUP($D1031,metadata!$B$2:$S$451,12,FALSE)</f>
        <v>diptera</v>
      </c>
      <c r="P1031" t="str">
        <f>VLOOKUP($D1031,metadata!$B$2:$S$451,13,FALSE)</f>
        <v xml:space="preserve"> Kutaisi2</v>
      </c>
      <c r="Q1031">
        <f>VLOOKUP($D1031,metadata!$B$2:$S$451,14,FALSE)</f>
        <v>42.333333333333336</v>
      </c>
      <c r="R1031">
        <f>VLOOKUP($D1031,metadata!$B$2:$S$451,15,FALSE)</f>
        <v>42.666666666666664</v>
      </c>
      <c r="S1031" t="str">
        <f>VLOOKUP($D1031,metadata!$B$2:$S$451,16,FALSE)</f>
        <v/>
      </c>
      <c r="T1031" t="str">
        <f>VLOOKUP($D1031,metadata!$B$2:$S$451,17,FALSE)</f>
        <v/>
      </c>
      <c r="U1031" t="str">
        <f>VLOOKUP($D1031,metadata!$B$2:$S$451,18,FALSE)</f>
        <v/>
      </c>
      <c r="V1031">
        <f>VLOOKUP($D1031,metadata!$B$2:$Z$451,19,FALSE)</f>
        <v>30</v>
      </c>
      <c r="W1031" t="str">
        <f>VLOOKUP($D1031,metadata!$B$2:$Z$451,20,FALSE)</f>
        <v>global average</v>
      </c>
      <c r="X1031" t="str">
        <f>VLOOKUP($D1031,metadata!$B$2:$Z$451,21,FALSE)</f>
        <v/>
      </c>
      <c r="Y1031">
        <f>VLOOKUP($D1031,metadata!$B$2:$Z$451,22,FALSE)</f>
        <v>24</v>
      </c>
      <c r="Z1031" t="str">
        <f>VLOOKUP($D1031,metadata!$B$2:$Z$451,23,FALSE)</f>
        <v/>
      </c>
      <c r="AA1031" t="str">
        <f>VLOOKUP($D1031,metadata!$B$2:$Z$451,24,FALSE)</f>
        <v>adult</v>
      </c>
      <c r="AB1031" t="str">
        <f>VLOOKUP($D1031,metadata!$B$2:$Z$451,25,FALSE)</f>
        <v/>
      </c>
      <c r="AC1031">
        <v>19.551357912304599</v>
      </c>
      <c r="AD1031">
        <v>32.478632478632399</v>
      </c>
      <c r="AF1031" t="str">
        <f t="shared" si="33"/>
        <v>NA</v>
      </c>
    </row>
    <row r="1032" spans="3:32" x14ac:dyDescent="0.3">
      <c r="C1032">
        <v>1031</v>
      </c>
      <c r="D1032" s="4" t="str">
        <f t="shared" si="32"/>
        <v>24- Kutaisi2</v>
      </c>
      <c r="E1032" t="str">
        <f>VLOOKUP($D1032,metadata!$B$2:$S$451,2,FALSE)</f>
        <v>LANKINEN, P</v>
      </c>
      <c r="F1032" t="str">
        <f>VLOOKUP($D1032,metadata!$B$2:$S$451,3,FALSE)</f>
        <v>GEOGRAPHICAL VARIATION IN CIRCADIAN ECLOSION RHYTHM AND PHOTOPERIODIC ADULT DIAPAUSE IN DROSOPHILA-LITTORALIS</v>
      </c>
      <c r="G1032" t="str">
        <f>VLOOKUP($D1032,metadata!$B$2:$S$451,4,FALSE)</f>
        <v>10.1007/BF00612503</v>
      </c>
      <c r="H1032" t="str">
        <f>VLOOKUP($D1032,metadata!$B$2:$S$451,5,FALSE)</f>
        <v>y</v>
      </c>
      <c r="I1032" t="str">
        <f>VLOOKUP($D1032,metadata!$B$2:$S$451,6,FALSE)</f>
        <v>a</v>
      </c>
      <c r="J1032" t="str">
        <f>VLOOKUP($D1032,metadata!$B$2:$S$451,7,FALSE)</f>
        <v>i</v>
      </c>
      <c r="K1032" t="str">
        <f>VLOOKUP($D1032,metadata!$B$2:$S$451,8,FALSE)</f>
        <v/>
      </c>
      <c r="L1032">
        <f>VLOOKUP($D1032,metadata!$B$2:$S$451,9,FALSE)</f>
        <v>9</v>
      </c>
      <c r="M1032" t="str">
        <f>VLOOKUP($D1032,metadata!$B$2:$S$451,10,FALSE)</f>
        <v/>
      </c>
      <c r="N1032" t="str">
        <f>VLOOKUP($D1032,metadata!$B$2:$S$451,11,FALSE)</f>
        <v>drosophila littoralis</v>
      </c>
      <c r="O1032" t="str">
        <f>VLOOKUP($D1032,metadata!$B$2:$S$451,12,FALSE)</f>
        <v>diptera</v>
      </c>
      <c r="P1032" t="str">
        <f>VLOOKUP($D1032,metadata!$B$2:$S$451,13,FALSE)</f>
        <v xml:space="preserve"> Kutaisi2</v>
      </c>
      <c r="Q1032">
        <f>VLOOKUP($D1032,metadata!$B$2:$S$451,14,FALSE)</f>
        <v>42.333333333333336</v>
      </c>
      <c r="R1032">
        <f>VLOOKUP($D1032,metadata!$B$2:$S$451,15,FALSE)</f>
        <v>42.666666666666664</v>
      </c>
      <c r="S1032" t="str">
        <f>VLOOKUP($D1032,metadata!$B$2:$S$451,16,FALSE)</f>
        <v/>
      </c>
      <c r="T1032" t="str">
        <f>VLOOKUP($D1032,metadata!$B$2:$S$451,17,FALSE)</f>
        <v/>
      </c>
      <c r="U1032" t="str">
        <f>VLOOKUP($D1032,metadata!$B$2:$S$451,18,FALSE)</f>
        <v/>
      </c>
      <c r="V1032">
        <f>VLOOKUP($D1032,metadata!$B$2:$Z$451,19,FALSE)</f>
        <v>30</v>
      </c>
      <c r="W1032" t="str">
        <f>VLOOKUP($D1032,metadata!$B$2:$Z$451,20,FALSE)</f>
        <v>global average</v>
      </c>
      <c r="X1032" t="str">
        <f>VLOOKUP($D1032,metadata!$B$2:$Z$451,21,FALSE)</f>
        <v/>
      </c>
      <c r="Y1032">
        <f>VLOOKUP($D1032,metadata!$B$2:$Z$451,22,FALSE)</f>
        <v>24</v>
      </c>
      <c r="Z1032" t="str">
        <f>VLOOKUP($D1032,metadata!$B$2:$Z$451,23,FALSE)</f>
        <v/>
      </c>
      <c r="AA1032" t="str">
        <f>VLOOKUP($D1032,metadata!$B$2:$Z$451,24,FALSE)</f>
        <v>adult</v>
      </c>
      <c r="AB1032" t="str">
        <f>VLOOKUP($D1032,metadata!$B$2:$Z$451,25,FALSE)</f>
        <v/>
      </c>
      <c r="AC1032">
        <v>21.092247003489501</v>
      </c>
      <c r="AD1032">
        <v>16.239316239316199</v>
      </c>
      <c r="AF1032" t="str">
        <f t="shared" si="33"/>
        <v>NA</v>
      </c>
    </row>
    <row r="1033" spans="3:32" x14ac:dyDescent="0.3">
      <c r="C1033">
        <v>1032</v>
      </c>
      <c r="D1033" s="4" t="str">
        <f t="shared" si="32"/>
        <v>24- Kutaisi4</v>
      </c>
      <c r="E1033" t="str">
        <f>VLOOKUP($D1033,metadata!$B$2:$S$451,2,FALSE)</f>
        <v>LANKINEN, P</v>
      </c>
      <c r="F1033" t="str">
        <f>VLOOKUP($D1033,metadata!$B$2:$S$451,3,FALSE)</f>
        <v>GEOGRAPHICAL VARIATION IN CIRCADIAN ECLOSION RHYTHM AND PHOTOPERIODIC ADULT DIAPAUSE IN DROSOPHILA-LITTORALIS</v>
      </c>
      <c r="G1033" t="str">
        <f>VLOOKUP($D1033,metadata!$B$2:$S$451,4,FALSE)</f>
        <v>10.1007/BF00612503</v>
      </c>
      <c r="H1033" t="str">
        <f>VLOOKUP($D1033,metadata!$B$2:$S$451,5,FALSE)</f>
        <v>y</v>
      </c>
      <c r="I1033" t="str">
        <f>VLOOKUP($D1033,metadata!$B$2:$S$451,6,FALSE)</f>
        <v>a</v>
      </c>
      <c r="J1033" t="str">
        <f>VLOOKUP($D1033,metadata!$B$2:$S$451,7,FALSE)</f>
        <v>i</v>
      </c>
      <c r="K1033" t="str">
        <f>VLOOKUP($D1033,metadata!$B$2:$S$451,8,FALSE)</f>
        <v/>
      </c>
      <c r="L1033">
        <f>VLOOKUP($D1033,metadata!$B$2:$S$451,9,FALSE)</f>
        <v>7</v>
      </c>
      <c r="M1033" t="str">
        <f>VLOOKUP($D1033,metadata!$B$2:$S$451,10,FALSE)</f>
        <v/>
      </c>
      <c r="N1033" t="str">
        <f>VLOOKUP($D1033,metadata!$B$2:$S$451,11,FALSE)</f>
        <v>drosophila littoralis</v>
      </c>
      <c r="O1033" t="str">
        <f>VLOOKUP($D1033,metadata!$B$2:$S$451,12,FALSE)</f>
        <v>diptera</v>
      </c>
      <c r="P1033" t="str">
        <f>VLOOKUP($D1033,metadata!$B$2:$S$451,13,FALSE)</f>
        <v xml:space="preserve"> Kutaisi4</v>
      </c>
      <c r="Q1033">
        <f>VLOOKUP($D1033,metadata!$B$2:$S$451,14,FALSE)</f>
        <v>42.333333333333336</v>
      </c>
      <c r="R1033">
        <f>VLOOKUP($D1033,metadata!$B$2:$S$451,15,FALSE)</f>
        <v>42.666666666666664</v>
      </c>
      <c r="S1033" t="str">
        <f>VLOOKUP($D1033,metadata!$B$2:$S$451,16,FALSE)</f>
        <v/>
      </c>
      <c r="T1033" t="str">
        <f>VLOOKUP($D1033,metadata!$B$2:$S$451,17,FALSE)</f>
        <v/>
      </c>
      <c r="U1033" t="str">
        <f>VLOOKUP($D1033,metadata!$B$2:$S$451,18,FALSE)</f>
        <v/>
      </c>
      <c r="V1033">
        <f>VLOOKUP($D1033,metadata!$B$2:$Z$451,19,FALSE)</f>
        <v>30</v>
      </c>
      <c r="W1033" t="str">
        <f>VLOOKUP($D1033,metadata!$B$2:$Z$451,20,FALSE)</f>
        <v>global average</v>
      </c>
      <c r="X1033" t="str">
        <f>VLOOKUP($D1033,metadata!$B$2:$Z$451,21,FALSE)</f>
        <v/>
      </c>
      <c r="Y1033">
        <f>VLOOKUP($D1033,metadata!$B$2:$Z$451,22,FALSE)</f>
        <v>24</v>
      </c>
      <c r="Z1033" t="str">
        <f>VLOOKUP($D1033,metadata!$B$2:$Z$451,23,FALSE)</f>
        <v/>
      </c>
      <c r="AA1033" t="str">
        <f>VLOOKUP($D1033,metadata!$B$2:$Z$451,24,FALSE)</f>
        <v>adult</v>
      </c>
      <c r="AB1033" t="str">
        <f>VLOOKUP($D1033,metadata!$B$2:$Z$451,25,FALSE)</f>
        <v/>
      </c>
      <c r="AC1033">
        <v>9.0681818181818201</v>
      </c>
      <c r="AD1033">
        <v>99.995143745143693</v>
      </c>
      <c r="AF1033" t="str">
        <f t="shared" si="33"/>
        <v>NA</v>
      </c>
    </row>
    <row r="1034" spans="3:32" x14ac:dyDescent="0.3">
      <c r="C1034">
        <v>1033</v>
      </c>
      <c r="D1034" s="4" t="str">
        <f t="shared" si="32"/>
        <v>24- Kutaisi4</v>
      </c>
      <c r="E1034" t="str">
        <f>VLOOKUP($D1034,metadata!$B$2:$S$451,2,FALSE)</f>
        <v>LANKINEN, P</v>
      </c>
      <c r="F1034" t="str">
        <f>VLOOKUP($D1034,metadata!$B$2:$S$451,3,FALSE)</f>
        <v>GEOGRAPHICAL VARIATION IN CIRCADIAN ECLOSION RHYTHM AND PHOTOPERIODIC ADULT DIAPAUSE IN DROSOPHILA-LITTORALIS</v>
      </c>
      <c r="G1034" t="str">
        <f>VLOOKUP($D1034,metadata!$B$2:$S$451,4,FALSE)</f>
        <v>10.1007/BF00612503</v>
      </c>
      <c r="H1034" t="str">
        <f>VLOOKUP($D1034,metadata!$B$2:$S$451,5,FALSE)</f>
        <v>y</v>
      </c>
      <c r="I1034" t="str">
        <f>VLOOKUP($D1034,metadata!$B$2:$S$451,6,FALSE)</f>
        <v>a</v>
      </c>
      <c r="J1034" t="str">
        <f>VLOOKUP($D1034,metadata!$B$2:$S$451,7,FALSE)</f>
        <v>i</v>
      </c>
      <c r="K1034" t="str">
        <f>VLOOKUP($D1034,metadata!$B$2:$S$451,8,FALSE)</f>
        <v/>
      </c>
      <c r="L1034">
        <f>VLOOKUP($D1034,metadata!$B$2:$S$451,9,FALSE)</f>
        <v>7</v>
      </c>
      <c r="M1034" t="str">
        <f>VLOOKUP($D1034,metadata!$B$2:$S$451,10,FALSE)</f>
        <v/>
      </c>
      <c r="N1034" t="str">
        <f>VLOOKUP($D1034,metadata!$B$2:$S$451,11,FALSE)</f>
        <v>drosophila littoralis</v>
      </c>
      <c r="O1034" t="str">
        <f>VLOOKUP($D1034,metadata!$B$2:$S$451,12,FALSE)</f>
        <v>diptera</v>
      </c>
      <c r="P1034" t="str">
        <f>VLOOKUP($D1034,metadata!$B$2:$S$451,13,FALSE)</f>
        <v xml:space="preserve"> Kutaisi4</v>
      </c>
      <c r="Q1034">
        <f>VLOOKUP($D1034,metadata!$B$2:$S$451,14,FALSE)</f>
        <v>42.333333333333336</v>
      </c>
      <c r="R1034">
        <f>VLOOKUP($D1034,metadata!$B$2:$S$451,15,FALSE)</f>
        <v>42.666666666666664</v>
      </c>
      <c r="S1034" t="str">
        <f>VLOOKUP($D1034,metadata!$B$2:$S$451,16,FALSE)</f>
        <v/>
      </c>
      <c r="T1034" t="str">
        <f>VLOOKUP($D1034,metadata!$B$2:$S$451,17,FALSE)</f>
        <v/>
      </c>
      <c r="U1034" t="str">
        <f>VLOOKUP($D1034,metadata!$B$2:$S$451,18,FALSE)</f>
        <v/>
      </c>
      <c r="V1034">
        <f>VLOOKUP($D1034,metadata!$B$2:$Z$451,19,FALSE)</f>
        <v>30</v>
      </c>
      <c r="W1034" t="str">
        <f>VLOOKUP($D1034,metadata!$B$2:$Z$451,20,FALSE)</f>
        <v>global average</v>
      </c>
      <c r="X1034" t="str">
        <f>VLOOKUP($D1034,metadata!$B$2:$Z$451,21,FALSE)</f>
        <v/>
      </c>
      <c r="Y1034">
        <f>VLOOKUP($D1034,metadata!$B$2:$Z$451,22,FALSE)</f>
        <v>24</v>
      </c>
      <c r="Z1034" t="str">
        <f>VLOOKUP($D1034,metadata!$B$2:$Z$451,23,FALSE)</f>
        <v/>
      </c>
      <c r="AA1034" t="str">
        <f>VLOOKUP($D1034,metadata!$B$2:$Z$451,24,FALSE)</f>
        <v>adult</v>
      </c>
      <c r="AB1034" t="str">
        <f>VLOOKUP($D1034,metadata!$B$2:$Z$451,25,FALSE)</f>
        <v/>
      </c>
      <c r="AC1034">
        <v>10.5</v>
      </c>
      <c r="AD1034">
        <v>98.183760683760596</v>
      </c>
      <c r="AF1034" t="str">
        <f t="shared" si="33"/>
        <v>NA</v>
      </c>
    </row>
    <row r="1035" spans="3:32" x14ac:dyDescent="0.3">
      <c r="C1035">
        <v>1034</v>
      </c>
      <c r="D1035" s="4" t="str">
        <f t="shared" si="32"/>
        <v>24- Kutaisi4</v>
      </c>
      <c r="E1035" t="str">
        <f>VLOOKUP($D1035,metadata!$B$2:$S$451,2,FALSE)</f>
        <v>LANKINEN, P</v>
      </c>
      <c r="F1035" t="str">
        <f>VLOOKUP($D1035,metadata!$B$2:$S$451,3,FALSE)</f>
        <v>GEOGRAPHICAL VARIATION IN CIRCADIAN ECLOSION RHYTHM AND PHOTOPERIODIC ADULT DIAPAUSE IN DROSOPHILA-LITTORALIS</v>
      </c>
      <c r="G1035" t="str">
        <f>VLOOKUP($D1035,metadata!$B$2:$S$451,4,FALSE)</f>
        <v>10.1007/BF00612503</v>
      </c>
      <c r="H1035" t="str">
        <f>VLOOKUP($D1035,metadata!$B$2:$S$451,5,FALSE)</f>
        <v>y</v>
      </c>
      <c r="I1035" t="str">
        <f>VLOOKUP($D1035,metadata!$B$2:$S$451,6,FALSE)</f>
        <v>a</v>
      </c>
      <c r="J1035" t="str">
        <f>VLOOKUP($D1035,metadata!$B$2:$S$451,7,FALSE)</f>
        <v>i</v>
      </c>
      <c r="K1035" t="str">
        <f>VLOOKUP($D1035,metadata!$B$2:$S$451,8,FALSE)</f>
        <v/>
      </c>
      <c r="L1035">
        <f>VLOOKUP($D1035,metadata!$B$2:$S$451,9,FALSE)</f>
        <v>7</v>
      </c>
      <c r="M1035" t="str">
        <f>VLOOKUP($D1035,metadata!$B$2:$S$451,10,FALSE)</f>
        <v/>
      </c>
      <c r="N1035" t="str">
        <f>VLOOKUP($D1035,metadata!$B$2:$S$451,11,FALSE)</f>
        <v>drosophila littoralis</v>
      </c>
      <c r="O1035" t="str">
        <f>VLOOKUP($D1035,metadata!$B$2:$S$451,12,FALSE)</f>
        <v>diptera</v>
      </c>
      <c r="P1035" t="str">
        <f>VLOOKUP($D1035,metadata!$B$2:$S$451,13,FALSE)</f>
        <v xml:space="preserve"> Kutaisi4</v>
      </c>
      <c r="Q1035">
        <f>VLOOKUP($D1035,metadata!$B$2:$S$451,14,FALSE)</f>
        <v>42.333333333333336</v>
      </c>
      <c r="R1035">
        <f>VLOOKUP($D1035,metadata!$B$2:$S$451,15,FALSE)</f>
        <v>42.666666666666664</v>
      </c>
      <c r="S1035" t="str">
        <f>VLOOKUP($D1035,metadata!$B$2:$S$451,16,FALSE)</f>
        <v/>
      </c>
      <c r="T1035" t="str">
        <f>VLOOKUP($D1035,metadata!$B$2:$S$451,17,FALSE)</f>
        <v/>
      </c>
      <c r="U1035" t="str">
        <f>VLOOKUP($D1035,metadata!$B$2:$S$451,18,FALSE)</f>
        <v/>
      </c>
      <c r="V1035">
        <f>VLOOKUP($D1035,metadata!$B$2:$Z$451,19,FALSE)</f>
        <v>30</v>
      </c>
      <c r="W1035" t="str">
        <f>VLOOKUP($D1035,metadata!$B$2:$Z$451,20,FALSE)</f>
        <v>global average</v>
      </c>
      <c r="X1035" t="str">
        <f>VLOOKUP($D1035,metadata!$B$2:$Z$451,21,FALSE)</f>
        <v/>
      </c>
      <c r="Y1035">
        <f>VLOOKUP($D1035,metadata!$B$2:$Z$451,22,FALSE)</f>
        <v>24</v>
      </c>
      <c r="Z1035" t="str">
        <f>VLOOKUP($D1035,metadata!$B$2:$Z$451,23,FALSE)</f>
        <v/>
      </c>
      <c r="AA1035" t="str">
        <f>VLOOKUP($D1035,metadata!$B$2:$Z$451,24,FALSE)</f>
        <v>adult</v>
      </c>
      <c r="AB1035" t="str">
        <f>VLOOKUP($D1035,metadata!$B$2:$Z$451,25,FALSE)</f>
        <v/>
      </c>
      <c r="AC1035">
        <v>13.7045454545454</v>
      </c>
      <c r="AD1035">
        <v>3.9384226884226901</v>
      </c>
      <c r="AF1035" t="str">
        <f t="shared" si="33"/>
        <v>NA</v>
      </c>
    </row>
    <row r="1036" spans="3:32" x14ac:dyDescent="0.3">
      <c r="C1036">
        <v>1035</v>
      </c>
      <c r="D1036" s="4" t="str">
        <f t="shared" si="32"/>
        <v>24- Kutaisi4</v>
      </c>
      <c r="E1036" t="str">
        <f>VLOOKUP($D1036,metadata!$B$2:$S$451,2,FALSE)</f>
        <v>LANKINEN, P</v>
      </c>
      <c r="F1036" t="str">
        <f>VLOOKUP($D1036,metadata!$B$2:$S$451,3,FALSE)</f>
        <v>GEOGRAPHICAL VARIATION IN CIRCADIAN ECLOSION RHYTHM AND PHOTOPERIODIC ADULT DIAPAUSE IN DROSOPHILA-LITTORALIS</v>
      </c>
      <c r="G1036" t="str">
        <f>VLOOKUP($D1036,metadata!$B$2:$S$451,4,FALSE)</f>
        <v>10.1007/BF00612503</v>
      </c>
      <c r="H1036" t="str">
        <f>VLOOKUP($D1036,metadata!$B$2:$S$451,5,FALSE)</f>
        <v>y</v>
      </c>
      <c r="I1036" t="str">
        <f>VLOOKUP($D1036,metadata!$B$2:$S$451,6,FALSE)</f>
        <v>a</v>
      </c>
      <c r="J1036" t="str">
        <f>VLOOKUP($D1036,metadata!$B$2:$S$451,7,FALSE)</f>
        <v>i</v>
      </c>
      <c r="K1036" t="str">
        <f>VLOOKUP($D1036,metadata!$B$2:$S$451,8,FALSE)</f>
        <v/>
      </c>
      <c r="L1036">
        <f>VLOOKUP($D1036,metadata!$B$2:$S$451,9,FALSE)</f>
        <v>7</v>
      </c>
      <c r="M1036" t="str">
        <f>VLOOKUP($D1036,metadata!$B$2:$S$451,10,FALSE)</f>
        <v/>
      </c>
      <c r="N1036" t="str">
        <f>VLOOKUP($D1036,metadata!$B$2:$S$451,11,FALSE)</f>
        <v>drosophila littoralis</v>
      </c>
      <c r="O1036" t="str">
        <f>VLOOKUP($D1036,metadata!$B$2:$S$451,12,FALSE)</f>
        <v>diptera</v>
      </c>
      <c r="P1036" t="str">
        <f>VLOOKUP($D1036,metadata!$B$2:$S$451,13,FALSE)</f>
        <v xml:space="preserve"> Kutaisi4</v>
      </c>
      <c r="Q1036">
        <f>VLOOKUP($D1036,metadata!$B$2:$S$451,14,FALSE)</f>
        <v>42.333333333333336</v>
      </c>
      <c r="R1036">
        <f>VLOOKUP($D1036,metadata!$B$2:$S$451,15,FALSE)</f>
        <v>42.666666666666664</v>
      </c>
      <c r="S1036" t="str">
        <f>VLOOKUP($D1036,metadata!$B$2:$S$451,16,FALSE)</f>
        <v/>
      </c>
      <c r="T1036" t="str">
        <f>VLOOKUP($D1036,metadata!$B$2:$S$451,17,FALSE)</f>
        <v/>
      </c>
      <c r="U1036" t="str">
        <f>VLOOKUP($D1036,metadata!$B$2:$S$451,18,FALSE)</f>
        <v/>
      </c>
      <c r="V1036">
        <f>VLOOKUP($D1036,metadata!$B$2:$Z$451,19,FALSE)</f>
        <v>30</v>
      </c>
      <c r="W1036" t="str">
        <f>VLOOKUP($D1036,metadata!$B$2:$Z$451,20,FALSE)</f>
        <v>global average</v>
      </c>
      <c r="X1036" t="str">
        <f>VLOOKUP($D1036,metadata!$B$2:$Z$451,21,FALSE)</f>
        <v/>
      </c>
      <c r="Y1036">
        <f>VLOOKUP($D1036,metadata!$B$2:$Z$451,22,FALSE)</f>
        <v>24</v>
      </c>
      <c r="Z1036" t="str">
        <f>VLOOKUP($D1036,metadata!$B$2:$Z$451,23,FALSE)</f>
        <v/>
      </c>
      <c r="AA1036" t="str">
        <f>VLOOKUP($D1036,metadata!$B$2:$Z$451,24,FALSE)</f>
        <v>adult</v>
      </c>
      <c r="AB1036" t="str">
        <f>VLOOKUP($D1036,metadata!$B$2:$Z$451,25,FALSE)</f>
        <v/>
      </c>
      <c r="AC1036">
        <v>16.568181818181799</v>
      </c>
      <c r="AD1036">
        <v>4.5891608391608498</v>
      </c>
      <c r="AF1036" t="str">
        <f t="shared" si="33"/>
        <v>NA</v>
      </c>
    </row>
    <row r="1037" spans="3:32" x14ac:dyDescent="0.3">
      <c r="C1037">
        <v>1036</v>
      </c>
      <c r="D1037" s="4" t="str">
        <f t="shared" si="32"/>
        <v>24- Kutaisi4</v>
      </c>
      <c r="E1037" t="str">
        <f>VLOOKUP($D1037,metadata!$B$2:$S$451,2,FALSE)</f>
        <v>LANKINEN, P</v>
      </c>
      <c r="F1037" t="str">
        <f>VLOOKUP($D1037,metadata!$B$2:$S$451,3,FALSE)</f>
        <v>GEOGRAPHICAL VARIATION IN CIRCADIAN ECLOSION RHYTHM AND PHOTOPERIODIC ADULT DIAPAUSE IN DROSOPHILA-LITTORALIS</v>
      </c>
      <c r="G1037" t="str">
        <f>VLOOKUP($D1037,metadata!$B$2:$S$451,4,FALSE)</f>
        <v>10.1007/BF00612503</v>
      </c>
      <c r="H1037" t="str">
        <f>VLOOKUP($D1037,metadata!$B$2:$S$451,5,FALSE)</f>
        <v>y</v>
      </c>
      <c r="I1037" t="str">
        <f>VLOOKUP($D1037,metadata!$B$2:$S$451,6,FALSE)</f>
        <v>a</v>
      </c>
      <c r="J1037" t="str">
        <f>VLOOKUP($D1037,metadata!$B$2:$S$451,7,FALSE)</f>
        <v>i</v>
      </c>
      <c r="K1037" t="str">
        <f>VLOOKUP($D1037,metadata!$B$2:$S$451,8,FALSE)</f>
        <v/>
      </c>
      <c r="L1037">
        <f>VLOOKUP($D1037,metadata!$B$2:$S$451,9,FALSE)</f>
        <v>7</v>
      </c>
      <c r="M1037" t="str">
        <f>VLOOKUP($D1037,metadata!$B$2:$S$451,10,FALSE)</f>
        <v/>
      </c>
      <c r="N1037" t="str">
        <f>VLOOKUP($D1037,metadata!$B$2:$S$451,11,FALSE)</f>
        <v>drosophila littoralis</v>
      </c>
      <c r="O1037" t="str">
        <f>VLOOKUP($D1037,metadata!$B$2:$S$451,12,FALSE)</f>
        <v>diptera</v>
      </c>
      <c r="P1037" t="str">
        <f>VLOOKUP($D1037,metadata!$B$2:$S$451,13,FALSE)</f>
        <v xml:space="preserve"> Kutaisi4</v>
      </c>
      <c r="Q1037">
        <f>VLOOKUP($D1037,metadata!$B$2:$S$451,14,FALSE)</f>
        <v>42.333333333333336</v>
      </c>
      <c r="R1037">
        <f>VLOOKUP($D1037,metadata!$B$2:$S$451,15,FALSE)</f>
        <v>42.666666666666664</v>
      </c>
      <c r="S1037" t="str">
        <f>VLOOKUP($D1037,metadata!$B$2:$S$451,16,FALSE)</f>
        <v/>
      </c>
      <c r="T1037" t="str">
        <f>VLOOKUP($D1037,metadata!$B$2:$S$451,17,FALSE)</f>
        <v/>
      </c>
      <c r="U1037" t="str">
        <f>VLOOKUP($D1037,metadata!$B$2:$S$451,18,FALSE)</f>
        <v/>
      </c>
      <c r="V1037">
        <f>VLOOKUP($D1037,metadata!$B$2:$Z$451,19,FALSE)</f>
        <v>30</v>
      </c>
      <c r="W1037" t="str">
        <f>VLOOKUP($D1037,metadata!$B$2:$Z$451,20,FALSE)</f>
        <v>global average</v>
      </c>
      <c r="X1037" t="str">
        <f>VLOOKUP($D1037,metadata!$B$2:$Z$451,21,FALSE)</f>
        <v/>
      </c>
      <c r="Y1037">
        <f>VLOOKUP($D1037,metadata!$B$2:$Z$451,22,FALSE)</f>
        <v>24</v>
      </c>
      <c r="Z1037" t="str">
        <f>VLOOKUP($D1037,metadata!$B$2:$Z$451,23,FALSE)</f>
        <v/>
      </c>
      <c r="AA1037" t="str">
        <f>VLOOKUP($D1037,metadata!$B$2:$Z$451,24,FALSE)</f>
        <v>adult</v>
      </c>
      <c r="AB1037" t="str">
        <f>VLOOKUP($D1037,metadata!$B$2:$Z$451,25,FALSE)</f>
        <v/>
      </c>
      <c r="AC1037">
        <v>18.068181818181799</v>
      </c>
      <c r="AD1037">
        <v>25.849844599844602</v>
      </c>
      <c r="AF1037" t="str">
        <f t="shared" si="33"/>
        <v>NA</v>
      </c>
    </row>
    <row r="1038" spans="3:32" x14ac:dyDescent="0.3">
      <c r="C1038">
        <v>1037</v>
      </c>
      <c r="D1038" s="4" t="str">
        <f t="shared" si="32"/>
        <v>24- Kutaisi4</v>
      </c>
      <c r="E1038" t="str">
        <f>VLOOKUP($D1038,metadata!$B$2:$S$451,2,FALSE)</f>
        <v>LANKINEN, P</v>
      </c>
      <c r="F1038" t="str">
        <f>VLOOKUP($D1038,metadata!$B$2:$S$451,3,FALSE)</f>
        <v>GEOGRAPHICAL VARIATION IN CIRCADIAN ECLOSION RHYTHM AND PHOTOPERIODIC ADULT DIAPAUSE IN DROSOPHILA-LITTORALIS</v>
      </c>
      <c r="G1038" t="str">
        <f>VLOOKUP($D1038,metadata!$B$2:$S$451,4,FALSE)</f>
        <v>10.1007/BF00612503</v>
      </c>
      <c r="H1038" t="str">
        <f>VLOOKUP($D1038,metadata!$B$2:$S$451,5,FALSE)</f>
        <v>y</v>
      </c>
      <c r="I1038" t="str">
        <f>VLOOKUP($D1038,metadata!$B$2:$S$451,6,FALSE)</f>
        <v>a</v>
      </c>
      <c r="J1038" t="str">
        <f>VLOOKUP($D1038,metadata!$B$2:$S$451,7,FALSE)</f>
        <v>i</v>
      </c>
      <c r="K1038" t="str">
        <f>VLOOKUP($D1038,metadata!$B$2:$S$451,8,FALSE)</f>
        <v/>
      </c>
      <c r="L1038">
        <f>VLOOKUP($D1038,metadata!$B$2:$S$451,9,FALSE)</f>
        <v>7</v>
      </c>
      <c r="M1038" t="str">
        <f>VLOOKUP($D1038,metadata!$B$2:$S$451,10,FALSE)</f>
        <v/>
      </c>
      <c r="N1038" t="str">
        <f>VLOOKUP($D1038,metadata!$B$2:$S$451,11,FALSE)</f>
        <v>drosophila littoralis</v>
      </c>
      <c r="O1038" t="str">
        <f>VLOOKUP($D1038,metadata!$B$2:$S$451,12,FALSE)</f>
        <v>diptera</v>
      </c>
      <c r="P1038" t="str">
        <f>VLOOKUP($D1038,metadata!$B$2:$S$451,13,FALSE)</f>
        <v xml:space="preserve"> Kutaisi4</v>
      </c>
      <c r="Q1038">
        <f>VLOOKUP($D1038,metadata!$B$2:$S$451,14,FALSE)</f>
        <v>42.333333333333336</v>
      </c>
      <c r="R1038">
        <f>VLOOKUP($D1038,metadata!$B$2:$S$451,15,FALSE)</f>
        <v>42.666666666666664</v>
      </c>
      <c r="S1038" t="str">
        <f>VLOOKUP($D1038,metadata!$B$2:$S$451,16,FALSE)</f>
        <v/>
      </c>
      <c r="T1038" t="str">
        <f>VLOOKUP($D1038,metadata!$B$2:$S$451,17,FALSE)</f>
        <v/>
      </c>
      <c r="U1038" t="str">
        <f>VLOOKUP($D1038,metadata!$B$2:$S$451,18,FALSE)</f>
        <v/>
      </c>
      <c r="V1038">
        <f>VLOOKUP($D1038,metadata!$B$2:$Z$451,19,FALSE)</f>
        <v>30</v>
      </c>
      <c r="W1038" t="str">
        <f>VLOOKUP($D1038,metadata!$B$2:$Z$451,20,FALSE)</f>
        <v>global average</v>
      </c>
      <c r="X1038" t="str">
        <f>VLOOKUP($D1038,metadata!$B$2:$Z$451,21,FALSE)</f>
        <v/>
      </c>
      <c r="Y1038">
        <f>VLOOKUP($D1038,metadata!$B$2:$Z$451,22,FALSE)</f>
        <v>24</v>
      </c>
      <c r="Z1038" t="str">
        <f>VLOOKUP($D1038,metadata!$B$2:$Z$451,23,FALSE)</f>
        <v/>
      </c>
      <c r="AA1038" t="str">
        <f>VLOOKUP($D1038,metadata!$B$2:$Z$451,24,FALSE)</f>
        <v>adult</v>
      </c>
      <c r="AB1038" t="str">
        <f>VLOOKUP($D1038,metadata!$B$2:$Z$451,25,FALSE)</f>
        <v/>
      </c>
      <c r="AC1038">
        <v>19.5</v>
      </c>
      <c r="AD1038">
        <v>29.1666666666666</v>
      </c>
      <c r="AF1038" t="str">
        <f t="shared" si="33"/>
        <v>NA</v>
      </c>
    </row>
    <row r="1039" spans="3:32" x14ac:dyDescent="0.3">
      <c r="C1039">
        <v>1038</v>
      </c>
      <c r="D1039" s="4" t="str">
        <f t="shared" si="32"/>
        <v>24- Kutaisi4</v>
      </c>
      <c r="E1039" t="str">
        <f>VLOOKUP($D1039,metadata!$B$2:$S$451,2,FALSE)</f>
        <v>LANKINEN, P</v>
      </c>
      <c r="F1039" t="str">
        <f>VLOOKUP($D1039,metadata!$B$2:$S$451,3,FALSE)</f>
        <v>GEOGRAPHICAL VARIATION IN CIRCADIAN ECLOSION RHYTHM AND PHOTOPERIODIC ADULT DIAPAUSE IN DROSOPHILA-LITTORALIS</v>
      </c>
      <c r="G1039" t="str">
        <f>VLOOKUP($D1039,metadata!$B$2:$S$451,4,FALSE)</f>
        <v>10.1007/BF00612503</v>
      </c>
      <c r="H1039" t="str">
        <f>VLOOKUP($D1039,metadata!$B$2:$S$451,5,FALSE)</f>
        <v>y</v>
      </c>
      <c r="I1039" t="str">
        <f>VLOOKUP($D1039,metadata!$B$2:$S$451,6,FALSE)</f>
        <v>a</v>
      </c>
      <c r="J1039" t="str">
        <f>VLOOKUP($D1039,metadata!$B$2:$S$451,7,FALSE)</f>
        <v>i</v>
      </c>
      <c r="K1039" t="str">
        <f>VLOOKUP($D1039,metadata!$B$2:$S$451,8,FALSE)</f>
        <v/>
      </c>
      <c r="L1039">
        <f>VLOOKUP($D1039,metadata!$B$2:$S$451,9,FALSE)</f>
        <v>7</v>
      </c>
      <c r="M1039" t="str">
        <f>VLOOKUP($D1039,metadata!$B$2:$S$451,10,FALSE)</f>
        <v/>
      </c>
      <c r="N1039" t="str">
        <f>VLOOKUP($D1039,metadata!$B$2:$S$451,11,FALSE)</f>
        <v>drosophila littoralis</v>
      </c>
      <c r="O1039" t="str">
        <f>VLOOKUP($D1039,metadata!$B$2:$S$451,12,FALSE)</f>
        <v>diptera</v>
      </c>
      <c r="P1039" t="str">
        <f>VLOOKUP($D1039,metadata!$B$2:$S$451,13,FALSE)</f>
        <v xml:space="preserve"> Kutaisi4</v>
      </c>
      <c r="Q1039">
        <f>VLOOKUP($D1039,metadata!$B$2:$S$451,14,FALSE)</f>
        <v>42.333333333333336</v>
      </c>
      <c r="R1039">
        <f>VLOOKUP($D1039,metadata!$B$2:$S$451,15,FALSE)</f>
        <v>42.666666666666664</v>
      </c>
      <c r="S1039" t="str">
        <f>VLOOKUP($D1039,metadata!$B$2:$S$451,16,FALSE)</f>
        <v/>
      </c>
      <c r="T1039" t="str">
        <f>VLOOKUP($D1039,metadata!$B$2:$S$451,17,FALSE)</f>
        <v/>
      </c>
      <c r="U1039" t="str">
        <f>VLOOKUP($D1039,metadata!$B$2:$S$451,18,FALSE)</f>
        <v/>
      </c>
      <c r="V1039">
        <f>VLOOKUP($D1039,metadata!$B$2:$Z$451,19,FALSE)</f>
        <v>30</v>
      </c>
      <c r="W1039" t="str">
        <f>VLOOKUP($D1039,metadata!$B$2:$Z$451,20,FALSE)</f>
        <v>global average</v>
      </c>
      <c r="X1039" t="str">
        <f>VLOOKUP($D1039,metadata!$B$2:$Z$451,21,FALSE)</f>
        <v/>
      </c>
      <c r="Y1039">
        <f>VLOOKUP($D1039,metadata!$B$2:$Z$451,22,FALSE)</f>
        <v>24</v>
      </c>
      <c r="Z1039" t="str">
        <f>VLOOKUP($D1039,metadata!$B$2:$Z$451,23,FALSE)</f>
        <v/>
      </c>
      <c r="AA1039" t="str">
        <f>VLOOKUP($D1039,metadata!$B$2:$Z$451,24,FALSE)</f>
        <v>adult</v>
      </c>
      <c r="AB1039" t="str">
        <f>VLOOKUP($D1039,metadata!$B$2:$Z$451,25,FALSE)</f>
        <v/>
      </c>
      <c r="AC1039">
        <v>21</v>
      </c>
      <c r="AD1039">
        <v>25.6410256410256</v>
      </c>
      <c r="AF1039" t="str">
        <f t="shared" si="33"/>
        <v>NA</v>
      </c>
    </row>
    <row r="1040" spans="3:32" x14ac:dyDescent="0.3">
      <c r="C1040">
        <v>1039</v>
      </c>
      <c r="D1040" s="4" t="str">
        <f t="shared" si="32"/>
        <v>24- Kutais5</v>
      </c>
      <c r="E1040" t="str">
        <f>VLOOKUP($D1040,metadata!$B$2:$S$451,2,FALSE)</f>
        <v>LANKINEN, P</v>
      </c>
      <c r="F1040" t="str">
        <f>VLOOKUP($D1040,metadata!$B$2:$S$451,3,FALSE)</f>
        <v>GEOGRAPHICAL VARIATION IN CIRCADIAN ECLOSION RHYTHM AND PHOTOPERIODIC ADULT DIAPAUSE IN DROSOPHILA-LITTORALIS</v>
      </c>
      <c r="G1040" t="str">
        <f>VLOOKUP($D1040,metadata!$B$2:$S$451,4,FALSE)</f>
        <v>10.1007/BF00612503</v>
      </c>
      <c r="H1040" t="str">
        <f>VLOOKUP($D1040,metadata!$B$2:$S$451,5,FALSE)</f>
        <v>y</v>
      </c>
      <c r="I1040" t="str">
        <f>VLOOKUP($D1040,metadata!$B$2:$S$451,6,FALSE)</f>
        <v>a</v>
      </c>
      <c r="J1040" t="str">
        <f>VLOOKUP($D1040,metadata!$B$2:$S$451,7,FALSE)</f>
        <v>i</v>
      </c>
      <c r="K1040" t="str">
        <f>VLOOKUP($D1040,metadata!$B$2:$S$451,8,FALSE)</f>
        <v/>
      </c>
      <c r="L1040">
        <f>VLOOKUP($D1040,metadata!$B$2:$S$451,9,FALSE)</f>
        <v>9</v>
      </c>
      <c r="M1040" t="str">
        <f>VLOOKUP($D1040,metadata!$B$2:$S$451,10,FALSE)</f>
        <v/>
      </c>
      <c r="N1040" t="str">
        <f>VLOOKUP($D1040,metadata!$B$2:$S$451,11,FALSE)</f>
        <v>drosophila littoralis</v>
      </c>
      <c r="O1040" t="str">
        <f>VLOOKUP($D1040,metadata!$B$2:$S$451,12,FALSE)</f>
        <v>diptera</v>
      </c>
      <c r="P1040" t="str">
        <f>VLOOKUP($D1040,metadata!$B$2:$S$451,13,FALSE)</f>
        <v xml:space="preserve"> Kutais5</v>
      </c>
      <c r="Q1040">
        <f>VLOOKUP($D1040,metadata!$B$2:$S$451,14,FALSE)</f>
        <v>42.333333333333336</v>
      </c>
      <c r="R1040">
        <f>VLOOKUP($D1040,metadata!$B$2:$S$451,15,FALSE)</f>
        <v>42.666666666666664</v>
      </c>
      <c r="S1040" t="str">
        <f>VLOOKUP($D1040,metadata!$B$2:$S$451,16,FALSE)</f>
        <v/>
      </c>
      <c r="T1040" t="str">
        <f>VLOOKUP($D1040,metadata!$B$2:$S$451,17,FALSE)</f>
        <v/>
      </c>
      <c r="U1040" t="str">
        <f>VLOOKUP($D1040,metadata!$B$2:$S$451,18,FALSE)</f>
        <v/>
      </c>
      <c r="V1040">
        <f>VLOOKUP($D1040,metadata!$B$2:$Z$451,19,FALSE)</f>
        <v>30</v>
      </c>
      <c r="W1040" t="str">
        <f>VLOOKUP($D1040,metadata!$B$2:$Z$451,20,FALSE)</f>
        <v>global average</v>
      </c>
      <c r="X1040" t="str">
        <f>VLOOKUP($D1040,metadata!$B$2:$Z$451,21,FALSE)</f>
        <v/>
      </c>
      <c r="Y1040">
        <f>VLOOKUP($D1040,metadata!$B$2:$Z$451,22,FALSE)</f>
        <v>24</v>
      </c>
      <c r="Z1040" t="str">
        <f>VLOOKUP($D1040,metadata!$B$2:$Z$451,23,FALSE)</f>
        <v/>
      </c>
      <c r="AA1040" t="str">
        <f>VLOOKUP($D1040,metadata!$B$2:$Z$451,24,FALSE)</f>
        <v>adult</v>
      </c>
      <c r="AB1040" t="str">
        <f>VLOOKUP($D1040,metadata!$B$2:$Z$451,25,FALSE)</f>
        <v/>
      </c>
      <c r="AC1040">
        <v>9.0040106951871604</v>
      </c>
      <c r="AD1040">
        <v>94.117647058823493</v>
      </c>
      <c r="AF1040" t="str">
        <f t="shared" si="33"/>
        <v>NA</v>
      </c>
    </row>
    <row r="1041" spans="3:32" x14ac:dyDescent="0.3">
      <c r="C1041">
        <v>1040</v>
      </c>
      <c r="D1041" s="4" t="str">
        <f t="shared" ref="D1041:D1104" si="34">VLOOKUP(C1041,$A$1:$B$451,2)</f>
        <v>24- Kutais5</v>
      </c>
      <c r="E1041" t="str">
        <f>VLOOKUP($D1041,metadata!$B$2:$S$451,2,FALSE)</f>
        <v>LANKINEN, P</v>
      </c>
      <c r="F1041" t="str">
        <f>VLOOKUP($D1041,metadata!$B$2:$S$451,3,FALSE)</f>
        <v>GEOGRAPHICAL VARIATION IN CIRCADIAN ECLOSION RHYTHM AND PHOTOPERIODIC ADULT DIAPAUSE IN DROSOPHILA-LITTORALIS</v>
      </c>
      <c r="G1041" t="str">
        <f>VLOOKUP($D1041,metadata!$B$2:$S$451,4,FALSE)</f>
        <v>10.1007/BF00612503</v>
      </c>
      <c r="H1041" t="str">
        <f>VLOOKUP($D1041,metadata!$B$2:$S$451,5,FALSE)</f>
        <v>y</v>
      </c>
      <c r="I1041" t="str">
        <f>VLOOKUP($D1041,metadata!$B$2:$S$451,6,FALSE)</f>
        <v>a</v>
      </c>
      <c r="J1041" t="str">
        <f>VLOOKUP($D1041,metadata!$B$2:$S$451,7,FALSE)</f>
        <v>i</v>
      </c>
      <c r="K1041" t="str">
        <f>VLOOKUP($D1041,metadata!$B$2:$S$451,8,FALSE)</f>
        <v/>
      </c>
      <c r="L1041">
        <f>VLOOKUP($D1041,metadata!$B$2:$S$451,9,FALSE)</f>
        <v>9</v>
      </c>
      <c r="M1041" t="str">
        <f>VLOOKUP($D1041,metadata!$B$2:$S$451,10,FALSE)</f>
        <v/>
      </c>
      <c r="N1041" t="str">
        <f>VLOOKUP($D1041,metadata!$B$2:$S$451,11,FALSE)</f>
        <v>drosophila littoralis</v>
      </c>
      <c r="O1041" t="str">
        <f>VLOOKUP($D1041,metadata!$B$2:$S$451,12,FALSE)</f>
        <v>diptera</v>
      </c>
      <c r="P1041" t="str">
        <f>VLOOKUP($D1041,metadata!$B$2:$S$451,13,FALSE)</f>
        <v xml:space="preserve"> Kutais5</v>
      </c>
      <c r="Q1041">
        <f>VLOOKUP($D1041,metadata!$B$2:$S$451,14,FALSE)</f>
        <v>42.333333333333336</v>
      </c>
      <c r="R1041">
        <f>VLOOKUP($D1041,metadata!$B$2:$S$451,15,FALSE)</f>
        <v>42.666666666666664</v>
      </c>
      <c r="S1041" t="str">
        <f>VLOOKUP($D1041,metadata!$B$2:$S$451,16,FALSE)</f>
        <v/>
      </c>
      <c r="T1041" t="str">
        <f>VLOOKUP($D1041,metadata!$B$2:$S$451,17,FALSE)</f>
        <v/>
      </c>
      <c r="U1041" t="str">
        <f>VLOOKUP($D1041,metadata!$B$2:$S$451,18,FALSE)</f>
        <v/>
      </c>
      <c r="V1041">
        <f>VLOOKUP($D1041,metadata!$B$2:$Z$451,19,FALSE)</f>
        <v>30</v>
      </c>
      <c r="W1041" t="str">
        <f>VLOOKUP($D1041,metadata!$B$2:$Z$451,20,FALSE)</f>
        <v>global average</v>
      </c>
      <c r="X1041" t="str">
        <f>VLOOKUP($D1041,metadata!$B$2:$Z$451,21,FALSE)</f>
        <v/>
      </c>
      <c r="Y1041">
        <f>VLOOKUP($D1041,metadata!$B$2:$Z$451,22,FALSE)</f>
        <v>24</v>
      </c>
      <c r="Z1041" t="str">
        <f>VLOOKUP($D1041,metadata!$B$2:$Z$451,23,FALSE)</f>
        <v/>
      </c>
      <c r="AA1041" t="str">
        <f>VLOOKUP($D1041,metadata!$B$2:$Z$451,24,FALSE)</f>
        <v>adult</v>
      </c>
      <c r="AB1041" t="str">
        <f>VLOOKUP($D1041,metadata!$B$2:$Z$451,25,FALSE)</f>
        <v/>
      </c>
      <c r="AC1041">
        <v>10.5</v>
      </c>
      <c r="AD1041">
        <v>100</v>
      </c>
      <c r="AF1041" t="str">
        <f t="shared" si="33"/>
        <v>NA</v>
      </c>
    </row>
    <row r="1042" spans="3:32" x14ac:dyDescent="0.3">
      <c r="C1042">
        <v>1041</v>
      </c>
      <c r="D1042" s="4" t="str">
        <f t="shared" si="34"/>
        <v>24- Kutais5</v>
      </c>
      <c r="E1042" t="str">
        <f>VLOOKUP($D1042,metadata!$B$2:$S$451,2,FALSE)</f>
        <v>LANKINEN, P</v>
      </c>
      <c r="F1042" t="str">
        <f>VLOOKUP($D1042,metadata!$B$2:$S$451,3,FALSE)</f>
        <v>GEOGRAPHICAL VARIATION IN CIRCADIAN ECLOSION RHYTHM AND PHOTOPERIODIC ADULT DIAPAUSE IN DROSOPHILA-LITTORALIS</v>
      </c>
      <c r="G1042" t="str">
        <f>VLOOKUP($D1042,metadata!$B$2:$S$451,4,FALSE)</f>
        <v>10.1007/BF00612503</v>
      </c>
      <c r="H1042" t="str">
        <f>VLOOKUP($D1042,metadata!$B$2:$S$451,5,FALSE)</f>
        <v>y</v>
      </c>
      <c r="I1042" t="str">
        <f>VLOOKUP($D1042,metadata!$B$2:$S$451,6,FALSE)</f>
        <v>a</v>
      </c>
      <c r="J1042" t="str">
        <f>VLOOKUP($D1042,metadata!$B$2:$S$451,7,FALSE)</f>
        <v>i</v>
      </c>
      <c r="K1042" t="str">
        <f>VLOOKUP($D1042,metadata!$B$2:$S$451,8,FALSE)</f>
        <v/>
      </c>
      <c r="L1042">
        <f>VLOOKUP($D1042,metadata!$B$2:$S$451,9,FALSE)</f>
        <v>9</v>
      </c>
      <c r="M1042" t="str">
        <f>VLOOKUP($D1042,metadata!$B$2:$S$451,10,FALSE)</f>
        <v/>
      </c>
      <c r="N1042" t="str">
        <f>VLOOKUP($D1042,metadata!$B$2:$S$451,11,FALSE)</f>
        <v>drosophila littoralis</v>
      </c>
      <c r="O1042" t="str">
        <f>VLOOKUP($D1042,metadata!$B$2:$S$451,12,FALSE)</f>
        <v>diptera</v>
      </c>
      <c r="P1042" t="str">
        <f>VLOOKUP($D1042,metadata!$B$2:$S$451,13,FALSE)</f>
        <v xml:space="preserve"> Kutais5</v>
      </c>
      <c r="Q1042">
        <f>VLOOKUP($D1042,metadata!$B$2:$S$451,14,FALSE)</f>
        <v>42.333333333333336</v>
      </c>
      <c r="R1042">
        <f>VLOOKUP($D1042,metadata!$B$2:$S$451,15,FALSE)</f>
        <v>42.666666666666664</v>
      </c>
      <c r="S1042" t="str">
        <f>VLOOKUP($D1042,metadata!$B$2:$S$451,16,FALSE)</f>
        <v/>
      </c>
      <c r="T1042" t="str">
        <f>VLOOKUP($D1042,metadata!$B$2:$S$451,17,FALSE)</f>
        <v/>
      </c>
      <c r="U1042" t="str">
        <f>VLOOKUP($D1042,metadata!$B$2:$S$451,18,FALSE)</f>
        <v/>
      </c>
      <c r="V1042">
        <f>VLOOKUP($D1042,metadata!$B$2:$Z$451,19,FALSE)</f>
        <v>30</v>
      </c>
      <c r="W1042" t="str">
        <f>VLOOKUP($D1042,metadata!$B$2:$Z$451,20,FALSE)</f>
        <v>global average</v>
      </c>
      <c r="X1042" t="str">
        <f>VLOOKUP($D1042,metadata!$B$2:$Z$451,21,FALSE)</f>
        <v/>
      </c>
      <c r="Y1042">
        <f>VLOOKUP($D1042,metadata!$B$2:$Z$451,22,FALSE)</f>
        <v>24</v>
      </c>
      <c r="Z1042" t="str">
        <f>VLOOKUP($D1042,metadata!$B$2:$Z$451,23,FALSE)</f>
        <v/>
      </c>
      <c r="AA1042" t="str">
        <f>VLOOKUP($D1042,metadata!$B$2:$Z$451,24,FALSE)</f>
        <v>adult</v>
      </c>
      <c r="AB1042" t="str">
        <f>VLOOKUP($D1042,metadata!$B$2:$Z$451,25,FALSE)</f>
        <v/>
      </c>
      <c r="AC1042">
        <v>12.084224598930399</v>
      </c>
      <c r="AD1042">
        <v>76.470588235294102</v>
      </c>
      <c r="AF1042" t="str">
        <f t="shared" si="33"/>
        <v>NA</v>
      </c>
    </row>
    <row r="1043" spans="3:32" x14ac:dyDescent="0.3">
      <c r="C1043">
        <v>1042</v>
      </c>
      <c r="D1043" s="4" t="str">
        <f t="shared" si="34"/>
        <v>24- Kutais5</v>
      </c>
      <c r="E1043" t="str">
        <f>VLOOKUP($D1043,metadata!$B$2:$S$451,2,FALSE)</f>
        <v>LANKINEN, P</v>
      </c>
      <c r="F1043" t="str">
        <f>VLOOKUP($D1043,metadata!$B$2:$S$451,3,FALSE)</f>
        <v>GEOGRAPHICAL VARIATION IN CIRCADIAN ECLOSION RHYTHM AND PHOTOPERIODIC ADULT DIAPAUSE IN DROSOPHILA-LITTORALIS</v>
      </c>
      <c r="G1043" t="str">
        <f>VLOOKUP($D1043,metadata!$B$2:$S$451,4,FALSE)</f>
        <v>10.1007/BF00612503</v>
      </c>
      <c r="H1043" t="str">
        <f>VLOOKUP($D1043,metadata!$B$2:$S$451,5,FALSE)</f>
        <v>y</v>
      </c>
      <c r="I1043" t="str">
        <f>VLOOKUP($D1043,metadata!$B$2:$S$451,6,FALSE)</f>
        <v>a</v>
      </c>
      <c r="J1043" t="str">
        <f>VLOOKUP($D1043,metadata!$B$2:$S$451,7,FALSE)</f>
        <v>i</v>
      </c>
      <c r="K1043" t="str">
        <f>VLOOKUP($D1043,metadata!$B$2:$S$451,8,FALSE)</f>
        <v/>
      </c>
      <c r="L1043">
        <f>VLOOKUP($D1043,metadata!$B$2:$S$451,9,FALSE)</f>
        <v>9</v>
      </c>
      <c r="M1043" t="str">
        <f>VLOOKUP($D1043,metadata!$B$2:$S$451,10,FALSE)</f>
        <v/>
      </c>
      <c r="N1043" t="str">
        <f>VLOOKUP($D1043,metadata!$B$2:$S$451,11,FALSE)</f>
        <v>drosophila littoralis</v>
      </c>
      <c r="O1043" t="str">
        <f>VLOOKUP($D1043,metadata!$B$2:$S$451,12,FALSE)</f>
        <v>diptera</v>
      </c>
      <c r="P1043" t="str">
        <f>VLOOKUP($D1043,metadata!$B$2:$S$451,13,FALSE)</f>
        <v xml:space="preserve"> Kutais5</v>
      </c>
      <c r="Q1043">
        <f>VLOOKUP($D1043,metadata!$B$2:$S$451,14,FALSE)</f>
        <v>42.333333333333336</v>
      </c>
      <c r="R1043">
        <f>VLOOKUP($D1043,metadata!$B$2:$S$451,15,FALSE)</f>
        <v>42.666666666666664</v>
      </c>
      <c r="S1043" t="str">
        <f>VLOOKUP($D1043,metadata!$B$2:$S$451,16,FALSE)</f>
        <v/>
      </c>
      <c r="T1043" t="str">
        <f>VLOOKUP($D1043,metadata!$B$2:$S$451,17,FALSE)</f>
        <v/>
      </c>
      <c r="U1043" t="str">
        <f>VLOOKUP($D1043,metadata!$B$2:$S$451,18,FALSE)</f>
        <v/>
      </c>
      <c r="V1043">
        <f>VLOOKUP($D1043,metadata!$B$2:$Z$451,19,FALSE)</f>
        <v>30</v>
      </c>
      <c r="W1043" t="str">
        <f>VLOOKUP($D1043,metadata!$B$2:$Z$451,20,FALSE)</f>
        <v>global average</v>
      </c>
      <c r="X1043" t="str">
        <f>VLOOKUP($D1043,metadata!$B$2:$Z$451,21,FALSE)</f>
        <v/>
      </c>
      <c r="Y1043">
        <f>VLOOKUP($D1043,metadata!$B$2:$Z$451,22,FALSE)</f>
        <v>24</v>
      </c>
      <c r="Z1043" t="str">
        <f>VLOOKUP($D1043,metadata!$B$2:$Z$451,23,FALSE)</f>
        <v/>
      </c>
      <c r="AA1043" t="str">
        <f>VLOOKUP($D1043,metadata!$B$2:$Z$451,24,FALSE)</f>
        <v>adult</v>
      </c>
      <c r="AB1043" t="str">
        <f>VLOOKUP($D1043,metadata!$B$2:$Z$451,25,FALSE)</f>
        <v/>
      </c>
      <c r="AC1043">
        <v>13.632925897631701</v>
      </c>
      <c r="AD1043">
        <v>5.0420168067226996</v>
      </c>
      <c r="AF1043" t="str">
        <f t="shared" si="33"/>
        <v>NA</v>
      </c>
    </row>
    <row r="1044" spans="3:32" x14ac:dyDescent="0.3">
      <c r="C1044">
        <v>1043</v>
      </c>
      <c r="D1044" s="4" t="str">
        <f t="shared" si="34"/>
        <v>24- Kutais5</v>
      </c>
      <c r="E1044" t="str">
        <f>VLOOKUP($D1044,metadata!$B$2:$S$451,2,FALSE)</f>
        <v>LANKINEN, P</v>
      </c>
      <c r="F1044" t="str">
        <f>VLOOKUP($D1044,metadata!$B$2:$S$451,3,FALSE)</f>
        <v>GEOGRAPHICAL VARIATION IN CIRCADIAN ECLOSION RHYTHM AND PHOTOPERIODIC ADULT DIAPAUSE IN DROSOPHILA-LITTORALIS</v>
      </c>
      <c r="G1044" t="str">
        <f>VLOOKUP($D1044,metadata!$B$2:$S$451,4,FALSE)</f>
        <v>10.1007/BF00612503</v>
      </c>
      <c r="H1044" t="str">
        <f>VLOOKUP($D1044,metadata!$B$2:$S$451,5,FALSE)</f>
        <v>y</v>
      </c>
      <c r="I1044" t="str">
        <f>VLOOKUP($D1044,metadata!$B$2:$S$451,6,FALSE)</f>
        <v>a</v>
      </c>
      <c r="J1044" t="str">
        <f>VLOOKUP($D1044,metadata!$B$2:$S$451,7,FALSE)</f>
        <v>i</v>
      </c>
      <c r="K1044" t="str">
        <f>VLOOKUP($D1044,metadata!$B$2:$S$451,8,FALSE)</f>
        <v/>
      </c>
      <c r="L1044">
        <f>VLOOKUP($D1044,metadata!$B$2:$S$451,9,FALSE)</f>
        <v>9</v>
      </c>
      <c r="M1044" t="str">
        <f>VLOOKUP($D1044,metadata!$B$2:$S$451,10,FALSE)</f>
        <v/>
      </c>
      <c r="N1044" t="str">
        <f>VLOOKUP($D1044,metadata!$B$2:$S$451,11,FALSE)</f>
        <v>drosophila littoralis</v>
      </c>
      <c r="O1044" t="str">
        <f>VLOOKUP($D1044,metadata!$B$2:$S$451,12,FALSE)</f>
        <v>diptera</v>
      </c>
      <c r="P1044" t="str">
        <f>VLOOKUP($D1044,metadata!$B$2:$S$451,13,FALSE)</f>
        <v xml:space="preserve"> Kutais5</v>
      </c>
      <c r="Q1044">
        <f>VLOOKUP($D1044,metadata!$B$2:$S$451,14,FALSE)</f>
        <v>42.333333333333336</v>
      </c>
      <c r="R1044">
        <f>VLOOKUP($D1044,metadata!$B$2:$S$451,15,FALSE)</f>
        <v>42.666666666666664</v>
      </c>
      <c r="S1044" t="str">
        <f>VLOOKUP($D1044,metadata!$B$2:$S$451,16,FALSE)</f>
        <v/>
      </c>
      <c r="T1044" t="str">
        <f>VLOOKUP($D1044,metadata!$B$2:$S$451,17,FALSE)</f>
        <v/>
      </c>
      <c r="U1044" t="str">
        <f>VLOOKUP($D1044,metadata!$B$2:$S$451,18,FALSE)</f>
        <v/>
      </c>
      <c r="V1044">
        <f>VLOOKUP($D1044,metadata!$B$2:$Z$451,19,FALSE)</f>
        <v>30</v>
      </c>
      <c r="W1044" t="str">
        <f>VLOOKUP($D1044,metadata!$B$2:$Z$451,20,FALSE)</f>
        <v>global average</v>
      </c>
      <c r="X1044" t="str">
        <f>VLOOKUP($D1044,metadata!$B$2:$Z$451,21,FALSE)</f>
        <v/>
      </c>
      <c r="Y1044">
        <f>VLOOKUP($D1044,metadata!$B$2:$Z$451,22,FALSE)</f>
        <v>24</v>
      </c>
      <c r="Z1044" t="str">
        <f>VLOOKUP($D1044,metadata!$B$2:$Z$451,23,FALSE)</f>
        <v/>
      </c>
      <c r="AA1044" t="str">
        <f>VLOOKUP($D1044,metadata!$B$2:$Z$451,24,FALSE)</f>
        <v>adult</v>
      </c>
      <c r="AB1044" t="str">
        <f>VLOOKUP($D1044,metadata!$B$2:$Z$451,25,FALSE)</f>
        <v/>
      </c>
      <c r="AC1044">
        <v>15.066462948815801</v>
      </c>
      <c r="AD1044">
        <v>2.5210084033614</v>
      </c>
      <c r="AF1044" t="str">
        <f t="shared" si="33"/>
        <v>NA</v>
      </c>
    </row>
    <row r="1045" spans="3:32" x14ac:dyDescent="0.3">
      <c r="C1045">
        <v>1044</v>
      </c>
      <c r="D1045" s="4" t="str">
        <f t="shared" si="34"/>
        <v>24- Kutais5</v>
      </c>
      <c r="E1045" t="str">
        <f>VLOOKUP($D1045,metadata!$B$2:$S$451,2,FALSE)</f>
        <v>LANKINEN, P</v>
      </c>
      <c r="F1045" t="str">
        <f>VLOOKUP($D1045,metadata!$B$2:$S$451,3,FALSE)</f>
        <v>GEOGRAPHICAL VARIATION IN CIRCADIAN ECLOSION RHYTHM AND PHOTOPERIODIC ADULT DIAPAUSE IN DROSOPHILA-LITTORALIS</v>
      </c>
      <c r="G1045" t="str">
        <f>VLOOKUP($D1045,metadata!$B$2:$S$451,4,FALSE)</f>
        <v>10.1007/BF00612503</v>
      </c>
      <c r="H1045" t="str">
        <f>VLOOKUP($D1045,metadata!$B$2:$S$451,5,FALSE)</f>
        <v>y</v>
      </c>
      <c r="I1045" t="str">
        <f>VLOOKUP($D1045,metadata!$B$2:$S$451,6,FALSE)</f>
        <v>a</v>
      </c>
      <c r="J1045" t="str">
        <f>VLOOKUP($D1045,metadata!$B$2:$S$451,7,FALSE)</f>
        <v>i</v>
      </c>
      <c r="K1045" t="str">
        <f>VLOOKUP($D1045,metadata!$B$2:$S$451,8,FALSE)</f>
        <v/>
      </c>
      <c r="L1045">
        <f>VLOOKUP($D1045,metadata!$B$2:$S$451,9,FALSE)</f>
        <v>9</v>
      </c>
      <c r="M1045" t="str">
        <f>VLOOKUP($D1045,metadata!$B$2:$S$451,10,FALSE)</f>
        <v/>
      </c>
      <c r="N1045" t="str">
        <f>VLOOKUP($D1045,metadata!$B$2:$S$451,11,FALSE)</f>
        <v>drosophila littoralis</v>
      </c>
      <c r="O1045" t="str">
        <f>VLOOKUP($D1045,metadata!$B$2:$S$451,12,FALSE)</f>
        <v>diptera</v>
      </c>
      <c r="P1045" t="str">
        <f>VLOOKUP($D1045,metadata!$B$2:$S$451,13,FALSE)</f>
        <v xml:space="preserve"> Kutais5</v>
      </c>
      <c r="Q1045">
        <f>VLOOKUP($D1045,metadata!$B$2:$S$451,14,FALSE)</f>
        <v>42.333333333333336</v>
      </c>
      <c r="R1045">
        <f>VLOOKUP($D1045,metadata!$B$2:$S$451,15,FALSE)</f>
        <v>42.666666666666664</v>
      </c>
      <c r="S1045" t="str">
        <f>VLOOKUP($D1045,metadata!$B$2:$S$451,16,FALSE)</f>
        <v/>
      </c>
      <c r="T1045" t="str">
        <f>VLOOKUP($D1045,metadata!$B$2:$S$451,17,FALSE)</f>
        <v/>
      </c>
      <c r="U1045" t="str">
        <f>VLOOKUP($D1045,metadata!$B$2:$S$451,18,FALSE)</f>
        <v/>
      </c>
      <c r="V1045">
        <f>VLOOKUP($D1045,metadata!$B$2:$Z$451,19,FALSE)</f>
        <v>30</v>
      </c>
      <c r="W1045" t="str">
        <f>VLOOKUP($D1045,metadata!$B$2:$Z$451,20,FALSE)</f>
        <v>global average</v>
      </c>
      <c r="X1045" t="str">
        <f>VLOOKUP($D1045,metadata!$B$2:$Z$451,21,FALSE)</f>
        <v/>
      </c>
      <c r="Y1045">
        <f>VLOOKUP($D1045,metadata!$B$2:$Z$451,22,FALSE)</f>
        <v>24</v>
      </c>
      <c r="Z1045" t="str">
        <f>VLOOKUP($D1045,metadata!$B$2:$Z$451,23,FALSE)</f>
        <v/>
      </c>
      <c r="AA1045" t="str">
        <f>VLOOKUP($D1045,metadata!$B$2:$Z$451,24,FALSE)</f>
        <v>adult</v>
      </c>
      <c r="AB1045" t="str">
        <f>VLOOKUP($D1045,metadata!$B$2:$Z$451,25,FALSE)</f>
        <v/>
      </c>
      <c r="AC1045">
        <v>16.564744079449898</v>
      </c>
      <c r="AD1045">
        <v>5.0420168067226996</v>
      </c>
      <c r="AF1045" t="str">
        <f t="shared" si="33"/>
        <v>NA</v>
      </c>
    </row>
    <row r="1046" spans="3:32" x14ac:dyDescent="0.3">
      <c r="C1046">
        <v>1045</v>
      </c>
      <c r="D1046" s="4" t="str">
        <f t="shared" si="34"/>
        <v>24- Kutais5</v>
      </c>
      <c r="E1046" t="str">
        <f>VLOOKUP($D1046,metadata!$B$2:$S$451,2,FALSE)</f>
        <v>LANKINEN, P</v>
      </c>
      <c r="F1046" t="str">
        <f>VLOOKUP($D1046,metadata!$B$2:$S$451,3,FALSE)</f>
        <v>GEOGRAPHICAL VARIATION IN CIRCADIAN ECLOSION RHYTHM AND PHOTOPERIODIC ADULT DIAPAUSE IN DROSOPHILA-LITTORALIS</v>
      </c>
      <c r="G1046" t="str">
        <f>VLOOKUP($D1046,metadata!$B$2:$S$451,4,FALSE)</f>
        <v>10.1007/BF00612503</v>
      </c>
      <c r="H1046" t="str">
        <f>VLOOKUP($D1046,metadata!$B$2:$S$451,5,FALSE)</f>
        <v>y</v>
      </c>
      <c r="I1046" t="str">
        <f>VLOOKUP($D1046,metadata!$B$2:$S$451,6,FALSE)</f>
        <v>a</v>
      </c>
      <c r="J1046" t="str">
        <f>VLOOKUP($D1046,metadata!$B$2:$S$451,7,FALSE)</f>
        <v>i</v>
      </c>
      <c r="K1046" t="str">
        <f>VLOOKUP($D1046,metadata!$B$2:$S$451,8,FALSE)</f>
        <v/>
      </c>
      <c r="L1046">
        <f>VLOOKUP($D1046,metadata!$B$2:$S$451,9,FALSE)</f>
        <v>9</v>
      </c>
      <c r="M1046" t="str">
        <f>VLOOKUP($D1046,metadata!$B$2:$S$451,10,FALSE)</f>
        <v/>
      </c>
      <c r="N1046" t="str">
        <f>VLOOKUP($D1046,metadata!$B$2:$S$451,11,FALSE)</f>
        <v>drosophila littoralis</v>
      </c>
      <c r="O1046" t="str">
        <f>VLOOKUP($D1046,metadata!$B$2:$S$451,12,FALSE)</f>
        <v>diptera</v>
      </c>
      <c r="P1046" t="str">
        <f>VLOOKUP($D1046,metadata!$B$2:$S$451,13,FALSE)</f>
        <v xml:space="preserve"> Kutais5</v>
      </c>
      <c r="Q1046">
        <f>VLOOKUP($D1046,metadata!$B$2:$S$451,14,FALSE)</f>
        <v>42.333333333333336</v>
      </c>
      <c r="R1046">
        <f>VLOOKUP($D1046,metadata!$B$2:$S$451,15,FALSE)</f>
        <v>42.666666666666664</v>
      </c>
      <c r="S1046" t="str">
        <f>VLOOKUP($D1046,metadata!$B$2:$S$451,16,FALSE)</f>
        <v/>
      </c>
      <c r="T1046" t="str">
        <f>VLOOKUP($D1046,metadata!$B$2:$S$451,17,FALSE)</f>
        <v/>
      </c>
      <c r="U1046" t="str">
        <f>VLOOKUP($D1046,metadata!$B$2:$S$451,18,FALSE)</f>
        <v/>
      </c>
      <c r="V1046">
        <f>VLOOKUP($D1046,metadata!$B$2:$Z$451,19,FALSE)</f>
        <v>30</v>
      </c>
      <c r="W1046" t="str">
        <f>VLOOKUP($D1046,metadata!$B$2:$Z$451,20,FALSE)</f>
        <v>global average</v>
      </c>
      <c r="X1046" t="str">
        <f>VLOOKUP($D1046,metadata!$B$2:$Z$451,21,FALSE)</f>
        <v/>
      </c>
      <c r="Y1046">
        <f>VLOOKUP($D1046,metadata!$B$2:$Z$451,22,FALSE)</f>
        <v>24</v>
      </c>
      <c r="Z1046" t="str">
        <f>VLOOKUP($D1046,metadata!$B$2:$Z$451,23,FALSE)</f>
        <v/>
      </c>
      <c r="AA1046" t="str">
        <f>VLOOKUP($D1046,metadata!$B$2:$Z$451,24,FALSE)</f>
        <v>adult</v>
      </c>
      <c r="AB1046" t="str">
        <f>VLOOKUP($D1046,metadata!$B$2:$Z$451,25,FALSE)</f>
        <v/>
      </c>
      <c r="AC1046">
        <v>18.0658899923605</v>
      </c>
      <c r="AD1046">
        <v>3.3613445378151701</v>
      </c>
      <c r="AF1046" t="str">
        <f t="shared" si="33"/>
        <v>NA</v>
      </c>
    </row>
    <row r="1047" spans="3:32" x14ac:dyDescent="0.3">
      <c r="C1047">
        <v>1046</v>
      </c>
      <c r="D1047" s="4" t="str">
        <f t="shared" si="34"/>
        <v>24- Kutais5</v>
      </c>
      <c r="E1047" t="str">
        <f>VLOOKUP($D1047,metadata!$B$2:$S$451,2,FALSE)</f>
        <v>LANKINEN, P</v>
      </c>
      <c r="F1047" t="str">
        <f>VLOOKUP($D1047,metadata!$B$2:$S$451,3,FALSE)</f>
        <v>GEOGRAPHICAL VARIATION IN CIRCADIAN ECLOSION RHYTHM AND PHOTOPERIODIC ADULT DIAPAUSE IN DROSOPHILA-LITTORALIS</v>
      </c>
      <c r="G1047" t="str">
        <f>VLOOKUP($D1047,metadata!$B$2:$S$451,4,FALSE)</f>
        <v>10.1007/BF00612503</v>
      </c>
      <c r="H1047" t="str">
        <f>VLOOKUP($D1047,metadata!$B$2:$S$451,5,FALSE)</f>
        <v>y</v>
      </c>
      <c r="I1047" t="str">
        <f>VLOOKUP($D1047,metadata!$B$2:$S$451,6,FALSE)</f>
        <v>a</v>
      </c>
      <c r="J1047" t="str">
        <f>VLOOKUP($D1047,metadata!$B$2:$S$451,7,FALSE)</f>
        <v>i</v>
      </c>
      <c r="K1047" t="str">
        <f>VLOOKUP($D1047,metadata!$B$2:$S$451,8,FALSE)</f>
        <v/>
      </c>
      <c r="L1047">
        <f>VLOOKUP($D1047,metadata!$B$2:$S$451,9,FALSE)</f>
        <v>9</v>
      </c>
      <c r="M1047" t="str">
        <f>VLOOKUP($D1047,metadata!$B$2:$S$451,10,FALSE)</f>
        <v/>
      </c>
      <c r="N1047" t="str">
        <f>VLOOKUP($D1047,metadata!$B$2:$S$451,11,FALSE)</f>
        <v>drosophila littoralis</v>
      </c>
      <c r="O1047" t="str">
        <f>VLOOKUP($D1047,metadata!$B$2:$S$451,12,FALSE)</f>
        <v>diptera</v>
      </c>
      <c r="P1047" t="str">
        <f>VLOOKUP($D1047,metadata!$B$2:$S$451,13,FALSE)</f>
        <v xml:space="preserve"> Kutais5</v>
      </c>
      <c r="Q1047">
        <f>VLOOKUP($D1047,metadata!$B$2:$S$451,14,FALSE)</f>
        <v>42.333333333333336</v>
      </c>
      <c r="R1047">
        <f>VLOOKUP($D1047,metadata!$B$2:$S$451,15,FALSE)</f>
        <v>42.666666666666664</v>
      </c>
      <c r="S1047" t="str">
        <f>VLOOKUP($D1047,metadata!$B$2:$S$451,16,FALSE)</f>
        <v/>
      </c>
      <c r="T1047" t="str">
        <f>VLOOKUP($D1047,metadata!$B$2:$S$451,17,FALSE)</f>
        <v/>
      </c>
      <c r="U1047" t="str">
        <f>VLOOKUP($D1047,metadata!$B$2:$S$451,18,FALSE)</f>
        <v/>
      </c>
      <c r="V1047">
        <f>VLOOKUP($D1047,metadata!$B$2:$Z$451,19,FALSE)</f>
        <v>30</v>
      </c>
      <c r="W1047" t="str">
        <f>VLOOKUP($D1047,metadata!$B$2:$Z$451,20,FALSE)</f>
        <v>global average</v>
      </c>
      <c r="X1047" t="str">
        <f>VLOOKUP($D1047,metadata!$B$2:$Z$451,21,FALSE)</f>
        <v/>
      </c>
      <c r="Y1047">
        <f>VLOOKUP($D1047,metadata!$B$2:$Z$451,22,FALSE)</f>
        <v>24</v>
      </c>
      <c r="Z1047" t="str">
        <f>VLOOKUP($D1047,metadata!$B$2:$Z$451,23,FALSE)</f>
        <v/>
      </c>
      <c r="AA1047" t="str">
        <f>VLOOKUP($D1047,metadata!$B$2:$Z$451,24,FALSE)</f>
        <v>adult</v>
      </c>
      <c r="AB1047" t="str">
        <f>VLOOKUP($D1047,metadata!$B$2:$Z$451,25,FALSE)</f>
        <v/>
      </c>
      <c r="AC1047">
        <v>19.555003819709601</v>
      </c>
      <c r="AD1047">
        <v>19.327731092436899</v>
      </c>
      <c r="AF1047" t="str">
        <f t="shared" si="33"/>
        <v>NA</v>
      </c>
    </row>
    <row r="1048" spans="3:32" x14ac:dyDescent="0.3">
      <c r="C1048">
        <v>1047</v>
      </c>
      <c r="D1048" s="4" t="str">
        <f t="shared" si="34"/>
        <v>24- Kutais5</v>
      </c>
      <c r="E1048" t="str">
        <f>VLOOKUP($D1048,metadata!$B$2:$S$451,2,FALSE)</f>
        <v>LANKINEN, P</v>
      </c>
      <c r="F1048" t="str">
        <f>VLOOKUP($D1048,metadata!$B$2:$S$451,3,FALSE)</f>
        <v>GEOGRAPHICAL VARIATION IN CIRCADIAN ECLOSION RHYTHM AND PHOTOPERIODIC ADULT DIAPAUSE IN DROSOPHILA-LITTORALIS</v>
      </c>
      <c r="G1048" t="str">
        <f>VLOOKUP($D1048,metadata!$B$2:$S$451,4,FALSE)</f>
        <v>10.1007/BF00612503</v>
      </c>
      <c r="H1048" t="str">
        <f>VLOOKUP($D1048,metadata!$B$2:$S$451,5,FALSE)</f>
        <v>y</v>
      </c>
      <c r="I1048" t="str">
        <f>VLOOKUP($D1048,metadata!$B$2:$S$451,6,FALSE)</f>
        <v>a</v>
      </c>
      <c r="J1048" t="str">
        <f>VLOOKUP($D1048,metadata!$B$2:$S$451,7,FALSE)</f>
        <v>i</v>
      </c>
      <c r="K1048" t="str">
        <f>VLOOKUP($D1048,metadata!$B$2:$S$451,8,FALSE)</f>
        <v/>
      </c>
      <c r="L1048">
        <f>VLOOKUP($D1048,metadata!$B$2:$S$451,9,FALSE)</f>
        <v>9</v>
      </c>
      <c r="M1048" t="str">
        <f>VLOOKUP($D1048,metadata!$B$2:$S$451,10,FALSE)</f>
        <v/>
      </c>
      <c r="N1048" t="str">
        <f>VLOOKUP($D1048,metadata!$B$2:$S$451,11,FALSE)</f>
        <v>drosophila littoralis</v>
      </c>
      <c r="O1048" t="str">
        <f>VLOOKUP($D1048,metadata!$B$2:$S$451,12,FALSE)</f>
        <v>diptera</v>
      </c>
      <c r="P1048" t="str">
        <f>VLOOKUP($D1048,metadata!$B$2:$S$451,13,FALSE)</f>
        <v xml:space="preserve"> Kutais5</v>
      </c>
      <c r="Q1048">
        <f>VLOOKUP($D1048,metadata!$B$2:$S$451,14,FALSE)</f>
        <v>42.333333333333336</v>
      </c>
      <c r="R1048">
        <f>VLOOKUP($D1048,metadata!$B$2:$S$451,15,FALSE)</f>
        <v>42.666666666666664</v>
      </c>
      <c r="S1048" t="str">
        <f>VLOOKUP($D1048,metadata!$B$2:$S$451,16,FALSE)</f>
        <v/>
      </c>
      <c r="T1048" t="str">
        <f>VLOOKUP($D1048,metadata!$B$2:$S$451,17,FALSE)</f>
        <v/>
      </c>
      <c r="U1048" t="str">
        <f>VLOOKUP($D1048,metadata!$B$2:$S$451,18,FALSE)</f>
        <v/>
      </c>
      <c r="V1048">
        <f>VLOOKUP($D1048,metadata!$B$2:$Z$451,19,FALSE)</f>
        <v>30</v>
      </c>
      <c r="W1048" t="str">
        <f>VLOOKUP($D1048,metadata!$B$2:$Z$451,20,FALSE)</f>
        <v>global average</v>
      </c>
      <c r="X1048" t="str">
        <f>VLOOKUP($D1048,metadata!$B$2:$Z$451,21,FALSE)</f>
        <v/>
      </c>
      <c r="Y1048">
        <f>VLOOKUP($D1048,metadata!$B$2:$Z$451,22,FALSE)</f>
        <v>24</v>
      </c>
      <c r="Z1048" t="str">
        <f>VLOOKUP($D1048,metadata!$B$2:$Z$451,23,FALSE)</f>
        <v/>
      </c>
      <c r="AA1048" t="str">
        <f>VLOOKUP($D1048,metadata!$B$2:$Z$451,24,FALSE)</f>
        <v>adult</v>
      </c>
      <c r="AB1048" t="str">
        <f>VLOOKUP($D1048,metadata!$B$2:$Z$451,25,FALSE)</f>
        <v/>
      </c>
      <c r="AC1048">
        <v>20.9793735676088</v>
      </c>
      <c r="AD1048">
        <v>30.252100840336102</v>
      </c>
      <c r="AF1048" t="str">
        <f t="shared" si="33"/>
        <v>NA</v>
      </c>
    </row>
    <row r="1049" spans="3:32" x14ac:dyDescent="0.3">
      <c r="C1049">
        <v>1048</v>
      </c>
      <c r="D1049" s="4" t="str">
        <f t="shared" si="34"/>
        <v>24- Kutaisi7</v>
      </c>
      <c r="E1049" t="str">
        <f>VLOOKUP($D1049,metadata!$B$2:$S$451,2,FALSE)</f>
        <v>LANKINEN, P</v>
      </c>
      <c r="F1049" t="str">
        <f>VLOOKUP($D1049,metadata!$B$2:$S$451,3,FALSE)</f>
        <v>GEOGRAPHICAL VARIATION IN CIRCADIAN ECLOSION RHYTHM AND PHOTOPERIODIC ADULT DIAPAUSE IN DROSOPHILA-LITTORALIS</v>
      </c>
      <c r="G1049" t="str">
        <f>VLOOKUP($D1049,metadata!$B$2:$S$451,4,FALSE)</f>
        <v>10.1007/BF00612503</v>
      </c>
      <c r="H1049" t="str">
        <f>VLOOKUP($D1049,metadata!$B$2:$S$451,5,FALSE)</f>
        <v>y</v>
      </c>
      <c r="I1049" t="str">
        <f>VLOOKUP($D1049,metadata!$B$2:$S$451,6,FALSE)</f>
        <v>a</v>
      </c>
      <c r="J1049" t="str">
        <f>VLOOKUP($D1049,metadata!$B$2:$S$451,7,FALSE)</f>
        <v>i</v>
      </c>
      <c r="K1049" t="str">
        <f>VLOOKUP($D1049,metadata!$B$2:$S$451,8,FALSE)</f>
        <v/>
      </c>
      <c r="L1049">
        <f>VLOOKUP($D1049,metadata!$B$2:$S$451,9,FALSE)</f>
        <v>9</v>
      </c>
      <c r="M1049" t="str">
        <f>VLOOKUP($D1049,metadata!$B$2:$S$451,10,FALSE)</f>
        <v/>
      </c>
      <c r="N1049" t="str">
        <f>VLOOKUP($D1049,metadata!$B$2:$S$451,11,FALSE)</f>
        <v>drosophila littoralis</v>
      </c>
      <c r="O1049" t="str">
        <f>VLOOKUP($D1049,metadata!$B$2:$S$451,12,FALSE)</f>
        <v>diptera</v>
      </c>
      <c r="P1049" t="str">
        <f>VLOOKUP($D1049,metadata!$B$2:$S$451,13,FALSE)</f>
        <v xml:space="preserve"> Kutaisi7</v>
      </c>
      <c r="Q1049">
        <f>VLOOKUP($D1049,metadata!$B$2:$S$451,14,FALSE)</f>
        <v>42.333333333333336</v>
      </c>
      <c r="R1049">
        <f>VLOOKUP($D1049,metadata!$B$2:$S$451,15,FALSE)</f>
        <v>42.666666666666664</v>
      </c>
      <c r="S1049" t="str">
        <f>VLOOKUP($D1049,metadata!$B$2:$S$451,16,FALSE)</f>
        <v/>
      </c>
      <c r="T1049" t="str">
        <f>VLOOKUP($D1049,metadata!$B$2:$S$451,17,FALSE)</f>
        <v/>
      </c>
      <c r="U1049" t="str">
        <f>VLOOKUP($D1049,metadata!$B$2:$S$451,18,FALSE)</f>
        <v/>
      </c>
      <c r="V1049">
        <f>VLOOKUP($D1049,metadata!$B$2:$Z$451,19,FALSE)</f>
        <v>30</v>
      </c>
      <c r="W1049" t="str">
        <f>VLOOKUP($D1049,metadata!$B$2:$Z$451,20,FALSE)</f>
        <v>global average</v>
      </c>
      <c r="X1049" t="str">
        <f>VLOOKUP($D1049,metadata!$B$2:$Z$451,21,FALSE)</f>
        <v/>
      </c>
      <c r="Y1049">
        <f>VLOOKUP($D1049,metadata!$B$2:$Z$451,22,FALSE)</f>
        <v>24</v>
      </c>
      <c r="Z1049" t="str">
        <f>VLOOKUP($D1049,metadata!$B$2:$Z$451,23,FALSE)</f>
        <v/>
      </c>
      <c r="AA1049" t="str">
        <f>VLOOKUP($D1049,metadata!$B$2:$Z$451,24,FALSE)</f>
        <v>adult</v>
      </c>
      <c r="AB1049" t="str">
        <f>VLOOKUP($D1049,metadata!$B$2:$Z$451,25,FALSE)</f>
        <v/>
      </c>
      <c r="AC1049">
        <v>9.0685714285714294</v>
      </c>
      <c r="AD1049">
        <v>52.066115702479301</v>
      </c>
      <c r="AF1049" t="str">
        <f t="shared" si="33"/>
        <v>NA</v>
      </c>
    </row>
    <row r="1050" spans="3:32" x14ac:dyDescent="0.3">
      <c r="C1050">
        <v>1049</v>
      </c>
      <c r="D1050" s="4" t="str">
        <f t="shared" si="34"/>
        <v>24- Kutaisi7</v>
      </c>
      <c r="E1050" t="str">
        <f>VLOOKUP($D1050,metadata!$B$2:$S$451,2,FALSE)</f>
        <v>LANKINEN, P</v>
      </c>
      <c r="F1050" t="str">
        <f>VLOOKUP($D1050,metadata!$B$2:$S$451,3,FALSE)</f>
        <v>GEOGRAPHICAL VARIATION IN CIRCADIAN ECLOSION RHYTHM AND PHOTOPERIODIC ADULT DIAPAUSE IN DROSOPHILA-LITTORALIS</v>
      </c>
      <c r="G1050" t="str">
        <f>VLOOKUP($D1050,metadata!$B$2:$S$451,4,FALSE)</f>
        <v>10.1007/BF00612503</v>
      </c>
      <c r="H1050" t="str">
        <f>VLOOKUP($D1050,metadata!$B$2:$S$451,5,FALSE)</f>
        <v>y</v>
      </c>
      <c r="I1050" t="str">
        <f>VLOOKUP($D1050,metadata!$B$2:$S$451,6,FALSE)</f>
        <v>a</v>
      </c>
      <c r="J1050" t="str">
        <f>VLOOKUP($D1050,metadata!$B$2:$S$451,7,FALSE)</f>
        <v>i</v>
      </c>
      <c r="K1050" t="str">
        <f>VLOOKUP($D1050,metadata!$B$2:$S$451,8,FALSE)</f>
        <v/>
      </c>
      <c r="L1050">
        <f>VLOOKUP($D1050,metadata!$B$2:$S$451,9,FALSE)</f>
        <v>9</v>
      </c>
      <c r="M1050" t="str">
        <f>VLOOKUP($D1050,metadata!$B$2:$S$451,10,FALSE)</f>
        <v/>
      </c>
      <c r="N1050" t="str">
        <f>VLOOKUP($D1050,metadata!$B$2:$S$451,11,FALSE)</f>
        <v>drosophila littoralis</v>
      </c>
      <c r="O1050" t="str">
        <f>VLOOKUP($D1050,metadata!$B$2:$S$451,12,FALSE)</f>
        <v>diptera</v>
      </c>
      <c r="P1050" t="str">
        <f>VLOOKUP($D1050,metadata!$B$2:$S$451,13,FALSE)</f>
        <v xml:space="preserve"> Kutaisi7</v>
      </c>
      <c r="Q1050">
        <f>VLOOKUP($D1050,metadata!$B$2:$S$451,14,FALSE)</f>
        <v>42.333333333333336</v>
      </c>
      <c r="R1050">
        <f>VLOOKUP($D1050,metadata!$B$2:$S$451,15,FALSE)</f>
        <v>42.666666666666664</v>
      </c>
      <c r="S1050" t="str">
        <f>VLOOKUP($D1050,metadata!$B$2:$S$451,16,FALSE)</f>
        <v/>
      </c>
      <c r="T1050" t="str">
        <f>VLOOKUP($D1050,metadata!$B$2:$S$451,17,FALSE)</f>
        <v/>
      </c>
      <c r="U1050" t="str">
        <f>VLOOKUP($D1050,metadata!$B$2:$S$451,18,FALSE)</f>
        <v/>
      </c>
      <c r="V1050">
        <f>VLOOKUP($D1050,metadata!$B$2:$Z$451,19,FALSE)</f>
        <v>30</v>
      </c>
      <c r="W1050" t="str">
        <f>VLOOKUP($D1050,metadata!$B$2:$Z$451,20,FALSE)</f>
        <v>global average</v>
      </c>
      <c r="X1050" t="str">
        <f>VLOOKUP($D1050,metadata!$B$2:$Z$451,21,FALSE)</f>
        <v/>
      </c>
      <c r="Y1050">
        <f>VLOOKUP($D1050,metadata!$B$2:$Z$451,22,FALSE)</f>
        <v>24</v>
      </c>
      <c r="Z1050" t="str">
        <f>VLOOKUP($D1050,metadata!$B$2:$Z$451,23,FALSE)</f>
        <v/>
      </c>
      <c r="AA1050" t="str">
        <f>VLOOKUP($D1050,metadata!$B$2:$Z$451,24,FALSE)</f>
        <v>adult</v>
      </c>
      <c r="AB1050" t="str">
        <f>VLOOKUP($D1050,metadata!$B$2:$Z$451,25,FALSE)</f>
        <v/>
      </c>
      <c r="AC1050">
        <v>10.5085714285714</v>
      </c>
      <c r="AD1050">
        <v>56.198347107438003</v>
      </c>
      <c r="AF1050" t="str">
        <f t="shared" si="33"/>
        <v>NA</v>
      </c>
    </row>
    <row r="1051" spans="3:32" x14ac:dyDescent="0.3">
      <c r="C1051">
        <v>1050</v>
      </c>
      <c r="D1051" s="4" t="str">
        <f t="shared" si="34"/>
        <v>24- Kutaisi7</v>
      </c>
      <c r="E1051" t="str">
        <f>VLOOKUP($D1051,metadata!$B$2:$S$451,2,FALSE)</f>
        <v>LANKINEN, P</v>
      </c>
      <c r="F1051" t="str">
        <f>VLOOKUP($D1051,metadata!$B$2:$S$451,3,FALSE)</f>
        <v>GEOGRAPHICAL VARIATION IN CIRCADIAN ECLOSION RHYTHM AND PHOTOPERIODIC ADULT DIAPAUSE IN DROSOPHILA-LITTORALIS</v>
      </c>
      <c r="G1051" t="str">
        <f>VLOOKUP($D1051,metadata!$B$2:$S$451,4,FALSE)</f>
        <v>10.1007/BF00612503</v>
      </c>
      <c r="H1051" t="str">
        <f>VLOOKUP($D1051,metadata!$B$2:$S$451,5,FALSE)</f>
        <v>y</v>
      </c>
      <c r="I1051" t="str">
        <f>VLOOKUP($D1051,metadata!$B$2:$S$451,6,FALSE)</f>
        <v>a</v>
      </c>
      <c r="J1051" t="str">
        <f>VLOOKUP($D1051,metadata!$B$2:$S$451,7,FALSE)</f>
        <v>i</v>
      </c>
      <c r="K1051" t="str">
        <f>VLOOKUP($D1051,metadata!$B$2:$S$451,8,FALSE)</f>
        <v/>
      </c>
      <c r="L1051">
        <f>VLOOKUP($D1051,metadata!$B$2:$S$451,9,FALSE)</f>
        <v>9</v>
      </c>
      <c r="M1051" t="str">
        <f>VLOOKUP($D1051,metadata!$B$2:$S$451,10,FALSE)</f>
        <v/>
      </c>
      <c r="N1051" t="str">
        <f>VLOOKUP($D1051,metadata!$B$2:$S$451,11,FALSE)</f>
        <v>drosophila littoralis</v>
      </c>
      <c r="O1051" t="str">
        <f>VLOOKUP($D1051,metadata!$B$2:$S$451,12,FALSE)</f>
        <v>diptera</v>
      </c>
      <c r="P1051" t="str">
        <f>VLOOKUP($D1051,metadata!$B$2:$S$451,13,FALSE)</f>
        <v xml:space="preserve"> Kutaisi7</v>
      </c>
      <c r="Q1051">
        <f>VLOOKUP($D1051,metadata!$B$2:$S$451,14,FALSE)</f>
        <v>42.333333333333336</v>
      </c>
      <c r="R1051">
        <f>VLOOKUP($D1051,metadata!$B$2:$S$451,15,FALSE)</f>
        <v>42.666666666666664</v>
      </c>
      <c r="S1051" t="str">
        <f>VLOOKUP($D1051,metadata!$B$2:$S$451,16,FALSE)</f>
        <v/>
      </c>
      <c r="T1051" t="str">
        <f>VLOOKUP($D1051,metadata!$B$2:$S$451,17,FALSE)</f>
        <v/>
      </c>
      <c r="U1051" t="str">
        <f>VLOOKUP($D1051,metadata!$B$2:$S$451,18,FALSE)</f>
        <v/>
      </c>
      <c r="V1051">
        <f>VLOOKUP($D1051,metadata!$B$2:$Z$451,19,FALSE)</f>
        <v>30</v>
      </c>
      <c r="W1051" t="str">
        <f>VLOOKUP($D1051,metadata!$B$2:$Z$451,20,FALSE)</f>
        <v>global average</v>
      </c>
      <c r="X1051" t="str">
        <f>VLOOKUP($D1051,metadata!$B$2:$Z$451,21,FALSE)</f>
        <v/>
      </c>
      <c r="Y1051">
        <f>VLOOKUP($D1051,metadata!$B$2:$Z$451,22,FALSE)</f>
        <v>24</v>
      </c>
      <c r="Z1051" t="str">
        <f>VLOOKUP($D1051,metadata!$B$2:$Z$451,23,FALSE)</f>
        <v/>
      </c>
      <c r="AA1051" t="str">
        <f>VLOOKUP($D1051,metadata!$B$2:$Z$451,24,FALSE)</f>
        <v>adult</v>
      </c>
      <c r="AB1051" t="str">
        <f>VLOOKUP($D1051,metadata!$B$2:$Z$451,25,FALSE)</f>
        <v/>
      </c>
      <c r="AC1051">
        <v>11.9485714285714</v>
      </c>
      <c r="AD1051">
        <v>30.578512396694201</v>
      </c>
      <c r="AF1051" t="str">
        <f t="shared" si="33"/>
        <v>NA</v>
      </c>
    </row>
    <row r="1052" spans="3:32" x14ac:dyDescent="0.3">
      <c r="C1052">
        <v>1051</v>
      </c>
      <c r="D1052" s="4" t="str">
        <f t="shared" si="34"/>
        <v>24- Kutaisi7</v>
      </c>
      <c r="E1052" t="str">
        <f>VLOOKUP($D1052,metadata!$B$2:$S$451,2,FALSE)</f>
        <v>LANKINEN, P</v>
      </c>
      <c r="F1052" t="str">
        <f>VLOOKUP($D1052,metadata!$B$2:$S$451,3,FALSE)</f>
        <v>GEOGRAPHICAL VARIATION IN CIRCADIAN ECLOSION RHYTHM AND PHOTOPERIODIC ADULT DIAPAUSE IN DROSOPHILA-LITTORALIS</v>
      </c>
      <c r="G1052" t="str">
        <f>VLOOKUP($D1052,metadata!$B$2:$S$451,4,FALSE)</f>
        <v>10.1007/BF00612503</v>
      </c>
      <c r="H1052" t="str">
        <f>VLOOKUP($D1052,metadata!$B$2:$S$451,5,FALSE)</f>
        <v>y</v>
      </c>
      <c r="I1052" t="str">
        <f>VLOOKUP($D1052,metadata!$B$2:$S$451,6,FALSE)</f>
        <v>a</v>
      </c>
      <c r="J1052" t="str">
        <f>VLOOKUP($D1052,metadata!$B$2:$S$451,7,FALSE)</f>
        <v>i</v>
      </c>
      <c r="K1052" t="str">
        <f>VLOOKUP($D1052,metadata!$B$2:$S$451,8,FALSE)</f>
        <v/>
      </c>
      <c r="L1052">
        <f>VLOOKUP($D1052,metadata!$B$2:$S$451,9,FALSE)</f>
        <v>9</v>
      </c>
      <c r="M1052" t="str">
        <f>VLOOKUP($D1052,metadata!$B$2:$S$451,10,FALSE)</f>
        <v/>
      </c>
      <c r="N1052" t="str">
        <f>VLOOKUP($D1052,metadata!$B$2:$S$451,11,FALSE)</f>
        <v>drosophila littoralis</v>
      </c>
      <c r="O1052" t="str">
        <f>VLOOKUP($D1052,metadata!$B$2:$S$451,12,FALSE)</f>
        <v>diptera</v>
      </c>
      <c r="P1052" t="str">
        <f>VLOOKUP($D1052,metadata!$B$2:$S$451,13,FALSE)</f>
        <v xml:space="preserve"> Kutaisi7</v>
      </c>
      <c r="Q1052">
        <f>VLOOKUP($D1052,metadata!$B$2:$S$451,14,FALSE)</f>
        <v>42.333333333333336</v>
      </c>
      <c r="R1052">
        <f>VLOOKUP($D1052,metadata!$B$2:$S$451,15,FALSE)</f>
        <v>42.666666666666664</v>
      </c>
      <c r="S1052" t="str">
        <f>VLOOKUP($D1052,metadata!$B$2:$S$451,16,FALSE)</f>
        <v/>
      </c>
      <c r="T1052" t="str">
        <f>VLOOKUP($D1052,metadata!$B$2:$S$451,17,FALSE)</f>
        <v/>
      </c>
      <c r="U1052" t="str">
        <f>VLOOKUP($D1052,metadata!$B$2:$S$451,18,FALSE)</f>
        <v/>
      </c>
      <c r="V1052">
        <f>VLOOKUP($D1052,metadata!$B$2:$Z$451,19,FALSE)</f>
        <v>30</v>
      </c>
      <c r="W1052" t="str">
        <f>VLOOKUP($D1052,metadata!$B$2:$Z$451,20,FALSE)</f>
        <v>global average</v>
      </c>
      <c r="X1052" t="str">
        <f>VLOOKUP($D1052,metadata!$B$2:$Z$451,21,FALSE)</f>
        <v/>
      </c>
      <c r="Y1052">
        <f>VLOOKUP($D1052,metadata!$B$2:$Z$451,22,FALSE)</f>
        <v>24</v>
      </c>
      <c r="Z1052" t="str">
        <f>VLOOKUP($D1052,metadata!$B$2:$Z$451,23,FALSE)</f>
        <v/>
      </c>
      <c r="AA1052" t="str">
        <f>VLOOKUP($D1052,metadata!$B$2:$Z$451,24,FALSE)</f>
        <v>adult</v>
      </c>
      <c r="AB1052" t="str">
        <f>VLOOKUP($D1052,metadata!$B$2:$Z$451,25,FALSE)</f>
        <v/>
      </c>
      <c r="AC1052">
        <v>13.5257142857142</v>
      </c>
      <c r="AD1052">
        <v>4.1322314049587003</v>
      </c>
      <c r="AF1052" t="str">
        <f t="shared" si="33"/>
        <v>NA</v>
      </c>
    </row>
    <row r="1053" spans="3:32" x14ac:dyDescent="0.3">
      <c r="C1053">
        <v>1052</v>
      </c>
      <c r="D1053" s="4" t="str">
        <f t="shared" si="34"/>
        <v>24- Kutaisi7</v>
      </c>
      <c r="E1053" t="str">
        <f>VLOOKUP($D1053,metadata!$B$2:$S$451,2,FALSE)</f>
        <v>LANKINEN, P</v>
      </c>
      <c r="F1053" t="str">
        <f>VLOOKUP($D1053,metadata!$B$2:$S$451,3,FALSE)</f>
        <v>GEOGRAPHICAL VARIATION IN CIRCADIAN ECLOSION RHYTHM AND PHOTOPERIODIC ADULT DIAPAUSE IN DROSOPHILA-LITTORALIS</v>
      </c>
      <c r="G1053" t="str">
        <f>VLOOKUP($D1053,metadata!$B$2:$S$451,4,FALSE)</f>
        <v>10.1007/BF00612503</v>
      </c>
      <c r="H1053" t="str">
        <f>VLOOKUP($D1053,metadata!$B$2:$S$451,5,FALSE)</f>
        <v>y</v>
      </c>
      <c r="I1053" t="str">
        <f>VLOOKUP($D1053,metadata!$B$2:$S$451,6,FALSE)</f>
        <v>a</v>
      </c>
      <c r="J1053" t="str">
        <f>VLOOKUP($D1053,metadata!$B$2:$S$451,7,FALSE)</f>
        <v>i</v>
      </c>
      <c r="K1053" t="str">
        <f>VLOOKUP($D1053,metadata!$B$2:$S$451,8,FALSE)</f>
        <v/>
      </c>
      <c r="L1053">
        <f>VLOOKUP($D1053,metadata!$B$2:$S$451,9,FALSE)</f>
        <v>9</v>
      </c>
      <c r="M1053" t="str">
        <f>VLOOKUP($D1053,metadata!$B$2:$S$451,10,FALSE)</f>
        <v/>
      </c>
      <c r="N1053" t="str">
        <f>VLOOKUP($D1053,metadata!$B$2:$S$451,11,FALSE)</f>
        <v>drosophila littoralis</v>
      </c>
      <c r="O1053" t="str">
        <f>VLOOKUP($D1053,metadata!$B$2:$S$451,12,FALSE)</f>
        <v>diptera</v>
      </c>
      <c r="P1053" t="str">
        <f>VLOOKUP($D1053,metadata!$B$2:$S$451,13,FALSE)</f>
        <v xml:space="preserve"> Kutaisi7</v>
      </c>
      <c r="Q1053">
        <f>VLOOKUP($D1053,metadata!$B$2:$S$451,14,FALSE)</f>
        <v>42.333333333333336</v>
      </c>
      <c r="R1053">
        <f>VLOOKUP($D1053,metadata!$B$2:$S$451,15,FALSE)</f>
        <v>42.666666666666664</v>
      </c>
      <c r="S1053" t="str">
        <f>VLOOKUP($D1053,metadata!$B$2:$S$451,16,FALSE)</f>
        <v/>
      </c>
      <c r="T1053" t="str">
        <f>VLOOKUP($D1053,metadata!$B$2:$S$451,17,FALSE)</f>
        <v/>
      </c>
      <c r="U1053" t="str">
        <f>VLOOKUP($D1053,metadata!$B$2:$S$451,18,FALSE)</f>
        <v/>
      </c>
      <c r="V1053">
        <f>VLOOKUP($D1053,metadata!$B$2:$Z$451,19,FALSE)</f>
        <v>30</v>
      </c>
      <c r="W1053" t="str">
        <f>VLOOKUP($D1053,metadata!$B$2:$Z$451,20,FALSE)</f>
        <v>global average</v>
      </c>
      <c r="X1053" t="str">
        <f>VLOOKUP($D1053,metadata!$B$2:$Z$451,21,FALSE)</f>
        <v/>
      </c>
      <c r="Y1053">
        <f>VLOOKUP($D1053,metadata!$B$2:$Z$451,22,FALSE)</f>
        <v>24</v>
      </c>
      <c r="Z1053" t="str">
        <f>VLOOKUP($D1053,metadata!$B$2:$Z$451,23,FALSE)</f>
        <v/>
      </c>
      <c r="AA1053" t="str">
        <f>VLOOKUP($D1053,metadata!$B$2:$Z$451,24,FALSE)</f>
        <v>adult</v>
      </c>
      <c r="AB1053" t="str">
        <f>VLOOKUP($D1053,metadata!$B$2:$Z$451,25,FALSE)</f>
        <v/>
      </c>
      <c r="AC1053">
        <v>14.965714285714199</v>
      </c>
      <c r="AD1053">
        <v>4.1322314049587003</v>
      </c>
      <c r="AF1053" t="str">
        <f t="shared" si="33"/>
        <v>NA</v>
      </c>
    </row>
    <row r="1054" spans="3:32" x14ac:dyDescent="0.3">
      <c r="C1054">
        <v>1053</v>
      </c>
      <c r="D1054" s="4" t="str">
        <f t="shared" si="34"/>
        <v>24- Kutaisi7</v>
      </c>
      <c r="E1054" t="str">
        <f>VLOOKUP($D1054,metadata!$B$2:$S$451,2,FALSE)</f>
        <v>LANKINEN, P</v>
      </c>
      <c r="F1054" t="str">
        <f>VLOOKUP($D1054,metadata!$B$2:$S$451,3,FALSE)</f>
        <v>GEOGRAPHICAL VARIATION IN CIRCADIAN ECLOSION RHYTHM AND PHOTOPERIODIC ADULT DIAPAUSE IN DROSOPHILA-LITTORALIS</v>
      </c>
      <c r="G1054" t="str">
        <f>VLOOKUP($D1054,metadata!$B$2:$S$451,4,FALSE)</f>
        <v>10.1007/BF00612503</v>
      </c>
      <c r="H1054" t="str">
        <f>VLOOKUP($D1054,metadata!$B$2:$S$451,5,FALSE)</f>
        <v>y</v>
      </c>
      <c r="I1054" t="str">
        <f>VLOOKUP($D1054,metadata!$B$2:$S$451,6,FALSE)</f>
        <v>a</v>
      </c>
      <c r="J1054" t="str">
        <f>VLOOKUP($D1054,metadata!$B$2:$S$451,7,FALSE)</f>
        <v>i</v>
      </c>
      <c r="K1054" t="str">
        <f>VLOOKUP($D1054,metadata!$B$2:$S$451,8,FALSE)</f>
        <v/>
      </c>
      <c r="L1054">
        <f>VLOOKUP($D1054,metadata!$B$2:$S$451,9,FALSE)</f>
        <v>9</v>
      </c>
      <c r="M1054" t="str">
        <f>VLOOKUP($D1054,metadata!$B$2:$S$451,10,FALSE)</f>
        <v/>
      </c>
      <c r="N1054" t="str">
        <f>VLOOKUP($D1054,metadata!$B$2:$S$451,11,FALSE)</f>
        <v>drosophila littoralis</v>
      </c>
      <c r="O1054" t="str">
        <f>VLOOKUP($D1054,metadata!$B$2:$S$451,12,FALSE)</f>
        <v>diptera</v>
      </c>
      <c r="P1054" t="str">
        <f>VLOOKUP($D1054,metadata!$B$2:$S$451,13,FALSE)</f>
        <v xml:space="preserve"> Kutaisi7</v>
      </c>
      <c r="Q1054">
        <f>VLOOKUP($D1054,metadata!$B$2:$S$451,14,FALSE)</f>
        <v>42.333333333333336</v>
      </c>
      <c r="R1054">
        <f>VLOOKUP($D1054,metadata!$B$2:$S$451,15,FALSE)</f>
        <v>42.666666666666664</v>
      </c>
      <c r="S1054" t="str">
        <f>VLOOKUP($D1054,metadata!$B$2:$S$451,16,FALSE)</f>
        <v/>
      </c>
      <c r="T1054" t="str">
        <f>VLOOKUP($D1054,metadata!$B$2:$S$451,17,FALSE)</f>
        <v/>
      </c>
      <c r="U1054" t="str">
        <f>VLOOKUP($D1054,metadata!$B$2:$S$451,18,FALSE)</f>
        <v/>
      </c>
      <c r="V1054">
        <f>VLOOKUP($D1054,metadata!$B$2:$Z$451,19,FALSE)</f>
        <v>30</v>
      </c>
      <c r="W1054" t="str">
        <f>VLOOKUP($D1054,metadata!$B$2:$Z$451,20,FALSE)</f>
        <v>global average</v>
      </c>
      <c r="X1054" t="str">
        <f>VLOOKUP($D1054,metadata!$B$2:$Z$451,21,FALSE)</f>
        <v/>
      </c>
      <c r="Y1054">
        <f>VLOOKUP($D1054,metadata!$B$2:$Z$451,22,FALSE)</f>
        <v>24</v>
      </c>
      <c r="Z1054" t="str">
        <f>VLOOKUP($D1054,metadata!$B$2:$Z$451,23,FALSE)</f>
        <v/>
      </c>
      <c r="AA1054" t="str">
        <f>VLOOKUP($D1054,metadata!$B$2:$Z$451,24,FALSE)</f>
        <v>adult</v>
      </c>
      <c r="AB1054" t="str">
        <f>VLOOKUP($D1054,metadata!$B$2:$Z$451,25,FALSE)</f>
        <v/>
      </c>
      <c r="AC1054">
        <v>16.542857142857098</v>
      </c>
      <c r="AD1054">
        <v>-0.82644628099171702</v>
      </c>
      <c r="AF1054" t="str">
        <f t="shared" si="33"/>
        <v>NA</v>
      </c>
    </row>
    <row r="1055" spans="3:32" x14ac:dyDescent="0.3">
      <c r="C1055">
        <v>1054</v>
      </c>
      <c r="D1055" s="4" t="str">
        <f t="shared" si="34"/>
        <v>24- Kutaisi7</v>
      </c>
      <c r="E1055" t="str">
        <f>VLOOKUP($D1055,metadata!$B$2:$S$451,2,FALSE)</f>
        <v>LANKINEN, P</v>
      </c>
      <c r="F1055" t="str">
        <f>VLOOKUP($D1055,metadata!$B$2:$S$451,3,FALSE)</f>
        <v>GEOGRAPHICAL VARIATION IN CIRCADIAN ECLOSION RHYTHM AND PHOTOPERIODIC ADULT DIAPAUSE IN DROSOPHILA-LITTORALIS</v>
      </c>
      <c r="G1055" t="str">
        <f>VLOOKUP($D1055,metadata!$B$2:$S$451,4,FALSE)</f>
        <v>10.1007/BF00612503</v>
      </c>
      <c r="H1055" t="str">
        <f>VLOOKUP($D1055,metadata!$B$2:$S$451,5,FALSE)</f>
        <v>y</v>
      </c>
      <c r="I1055" t="str">
        <f>VLOOKUP($D1055,metadata!$B$2:$S$451,6,FALSE)</f>
        <v>a</v>
      </c>
      <c r="J1055" t="str">
        <f>VLOOKUP($D1055,metadata!$B$2:$S$451,7,FALSE)</f>
        <v>i</v>
      </c>
      <c r="K1055" t="str">
        <f>VLOOKUP($D1055,metadata!$B$2:$S$451,8,FALSE)</f>
        <v/>
      </c>
      <c r="L1055">
        <f>VLOOKUP($D1055,metadata!$B$2:$S$451,9,FALSE)</f>
        <v>9</v>
      </c>
      <c r="M1055" t="str">
        <f>VLOOKUP($D1055,metadata!$B$2:$S$451,10,FALSE)</f>
        <v/>
      </c>
      <c r="N1055" t="str">
        <f>VLOOKUP($D1055,metadata!$B$2:$S$451,11,FALSE)</f>
        <v>drosophila littoralis</v>
      </c>
      <c r="O1055" t="str">
        <f>VLOOKUP($D1055,metadata!$B$2:$S$451,12,FALSE)</f>
        <v>diptera</v>
      </c>
      <c r="P1055" t="str">
        <f>VLOOKUP($D1055,metadata!$B$2:$S$451,13,FALSE)</f>
        <v xml:space="preserve"> Kutaisi7</v>
      </c>
      <c r="Q1055">
        <f>VLOOKUP($D1055,metadata!$B$2:$S$451,14,FALSE)</f>
        <v>42.333333333333336</v>
      </c>
      <c r="R1055">
        <f>VLOOKUP($D1055,metadata!$B$2:$S$451,15,FALSE)</f>
        <v>42.666666666666664</v>
      </c>
      <c r="S1055" t="str">
        <f>VLOOKUP($D1055,metadata!$B$2:$S$451,16,FALSE)</f>
        <v/>
      </c>
      <c r="T1055" t="str">
        <f>VLOOKUP($D1055,metadata!$B$2:$S$451,17,FALSE)</f>
        <v/>
      </c>
      <c r="U1055" t="str">
        <f>VLOOKUP($D1055,metadata!$B$2:$S$451,18,FALSE)</f>
        <v/>
      </c>
      <c r="V1055">
        <f>VLOOKUP($D1055,metadata!$B$2:$Z$451,19,FALSE)</f>
        <v>30</v>
      </c>
      <c r="W1055" t="str">
        <f>VLOOKUP($D1055,metadata!$B$2:$Z$451,20,FALSE)</f>
        <v>global average</v>
      </c>
      <c r="X1055" t="str">
        <f>VLOOKUP($D1055,metadata!$B$2:$Z$451,21,FALSE)</f>
        <v/>
      </c>
      <c r="Y1055">
        <f>VLOOKUP($D1055,metadata!$B$2:$Z$451,22,FALSE)</f>
        <v>24</v>
      </c>
      <c r="Z1055" t="str">
        <f>VLOOKUP($D1055,metadata!$B$2:$Z$451,23,FALSE)</f>
        <v/>
      </c>
      <c r="AA1055" t="str">
        <f>VLOOKUP($D1055,metadata!$B$2:$Z$451,24,FALSE)</f>
        <v>adult</v>
      </c>
      <c r="AB1055" t="str">
        <f>VLOOKUP($D1055,metadata!$B$2:$Z$451,25,FALSE)</f>
        <v/>
      </c>
      <c r="AC1055">
        <v>17.9828571428571</v>
      </c>
      <c r="AD1055">
        <v>1.65289256198343</v>
      </c>
      <c r="AF1055" t="str">
        <f t="shared" si="33"/>
        <v>NA</v>
      </c>
    </row>
    <row r="1056" spans="3:32" x14ac:dyDescent="0.3">
      <c r="C1056">
        <v>1055</v>
      </c>
      <c r="D1056" s="4" t="str">
        <f t="shared" si="34"/>
        <v>24- Kutaisi7</v>
      </c>
      <c r="E1056" t="str">
        <f>VLOOKUP($D1056,metadata!$B$2:$S$451,2,FALSE)</f>
        <v>LANKINEN, P</v>
      </c>
      <c r="F1056" t="str">
        <f>VLOOKUP($D1056,metadata!$B$2:$S$451,3,FALSE)</f>
        <v>GEOGRAPHICAL VARIATION IN CIRCADIAN ECLOSION RHYTHM AND PHOTOPERIODIC ADULT DIAPAUSE IN DROSOPHILA-LITTORALIS</v>
      </c>
      <c r="G1056" t="str">
        <f>VLOOKUP($D1056,metadata!$B$2:$S$451,4,FALSE)</f>
        <v>10.1007/BF00612503</v>
      </c>
      <c r="H1056" t="str">
        <f>VLOOKUP($D1056,metadata!$B$2:$S$451,5,FALSE)</f>
        <v>y</v>
      </c>
      <c r="I1056" t="str">
        <f>VLOOKUP($D1056,metadata!$B$2:$S$451,6,FALSE)</f>
        <v>a</v>
      </c>
      <c r="J1056" t="str">
        <f>VLOOKUP($D1056,metadata!$B$2:$S$451,7,FALSE)</f>
        <v>i</v>
      </c>
      <c r="K1056" t="str">
        <f>VLOOKUP($D1056,metadata!$B$2:$S$451,8,FALSE)</f>
        <v/>
      </c>
      <c r="L1056">
        <f>VLOOKUP($D1056,metadata!$B$2:$S$451,9,FALSE)</f>
        <v>9</v>
      </c>
      <c r="M1056" t="str">
        <f>VLOOKUP($D1056,metadata!$B$2:$S$451,10,FALSE)</f>
        <v/>
      </c>
      <c r="N1056" t="str">
        <f>VLOOKUP($D1056,metadata!$B$2:$S$451,11,FALSE)</f>
        <v>drosophila littoralis</v>
      </c>
      <c r="O1056" t="str">
        <f>VLOOKUP($D1056,metadata!$B$2:$S$451,12,FALSE)</f>
        <v>diptera</v>
      </c>
      <c r="P1056" t="str">
        <f>VLOOKUP($D1056,metadata!$B$2:$S$451,13,FALSE)</f>
        <v xml:space="preserve"> Kutaisi7</v>
      </c>
      <c r="Q1056">
        <f>VLOOKUP($D1056,metadata!$B$2:$S$451,14,FALSE)</f>
        <v>42.333333333333336</v>
      </c>
      <c r="R1056">
        <f>VLOOKUP($D1056,metadata!$B$2:$S$451,15,FALSE)</f>
        <v>42.666666666666664</v>
      </c>
      <c r="S1056" t="str">
        <f>VLOOKUP($D1056,metadata!$B$2:$S$451,16,FALSE)</f>
        <v/>
      </c>
      <c r="T1056" t="str">
        <f>VLOOKUP($D1056,metadata!$B$2:$S$451,17,FALSE)</f>
        <v/>
      </c>
      <c r="U1056" t="str">
        <f>VLOOKUP($D1056,metadata!$B$2:$S$451,18,FALSE)</f>
        <v/>
      </c>
      <c r="V1056">
        <f>VLOOKUP($D1056,metadata!$B$2:$Z$451,19,FALSE)</f>
        <v>30</v>
      </c>
      <c r="W1056" t="str">
        <f>VLOOKUP($D1056,metadata!$B$2:$Z$451,20,FALSE)</f>
        <v>global average</v>
      </c>
      <c r="X1056" t="str">
        <f>VLOOKUP($D1056,metadata!$B$2:$Z$451,21,FALSE)</f>
        <v/>
      </c>
      <c r="Y1056">
        <f>VLOOKUP($D1056,metadata!$B$2:$Z$451,22,FALSE)</f>
        <v>24</v>
      </c>
      <c r="Z1056" t="str">
        <f>VLOOKUP($D1056,metadata!$B$2:$Z$451,23,FALSE)</f>
        <v/>
      </c>
      <c r="AA1056" t="str">
        <f>VLOOKUP($D1056,metadata!$B$2:$Z$451,24,FALSE)</f>
        <v>adult</v>
      </c>
      <c r="AB1056" t="str">
        <f>VLOOKUP($D1056,metadata!$B$2:$Z$451,25,FALSE)</f>
        <v/>
      </c>
      <c r="AC1056">
        <v>19.4914285714285</v>
      </c>
      <c r="AD1056">
        <v>0</v>
      </c>
      <c r="AF1056" t="str">
        <f t="shared" si="33"/>
        <v>NA</v>
      </c>
    </row>
    <row r="1057" spans="3:37" x14ac:dyDescent="0.3">
      <c r="C1057">
        <v>1056</v>
      </c>
      <c r="D1057" s="4" t="str">
        <f t="shared" si="34"/>
        <v>24- Kutaisi7</v>
      </c>
      <c r="E1057" t="str">
        <f>VLOOKUP($D1057,metadata!$B$2:$S$451,2,FALSE)</f>
        <v>LANKINEN, P</v>
      </c>
      <c r="F1057" t="str">
        <f>VLOOKUP($D1057,metadata!$B$2:$S$451,3,FALSE)</f>
        <v>GEOGRAPHICAL VARIATION IN CIRCADIAN ECLOSION RHYTHM AND PHOTOPERIODIC ADULT DIAPAUSE IN DROSOPHILA-LITTORALIS</v>
      </c>
      <c r="G1057" t="str">
        <f>VLOOKUP($D1057,metadata!$B$2:$S$451,4,FALSE)</f>
        <v>10.1007/BF00612503</v>
      </c>
      <c r="H1057" t="str">
        <f>VLOOKUP($D1057,metadata!$B$2:$S$451,5,FALSE)</f>
        <v>y</v>
      </c>
      <c r="I1057" t="str">
        <f>VLOOKUP($D1057,metadata!$B$2:$S$451,6,FALSE)</f>
        <v>a</v>
      </c>
      <c r="J1057" t="str">
        <f>VLOOKUP($D1057,metadata!$B$2:$S$451,7,FALSE)</f>
        <v>i</v>
      </c>
      <c r="K1057" t="str">
        <f>VLOOKUP($D1057,metadata!$B$2:$S$451,8,FALSE)</f>
        <v/>
      </c>
      <c r="L1057">
        <f>VLOOKUP($D1057,metadata!$B$2:$S$451,9,FALSE)</f>
        <v>9</v>
      </c>
      <c r="M1057" t="str">
        <f>VLOOKUP($D1057,metadata!$B$2:$S$451,10,FALSE)</f>
        <v/>
      </c>
      <c r="N1057" t="str">
        <f>VLOOKUP($D1057,metadata!$B$2:$S$451,11,FALSE)</f>
        <v>drosophila littoralis</v>
      </c>
      <c r="O1057" t="str">
        <f>VLOOKUP($D1057,metadata!$B$2:$S$451,12,FALSE)</f>
        <v>diptera</v>
      </c>
      <c r="P1057" t="str">
        <f>VLOOKUP($D1057,metadata!$B$2:$S$451,13,FALSE)</f>
        <v xml:space="preserve"> Kutaisi7</v>
      </c>
      <c r="Q1057">
        <f>VLOOKUP($D1057,metadata!$B$2:$S$451,14,FALSE)</f>
        <v>42.333333333333336</v>
      </c>
      <c r="R1057">
        <f>VLOOKUP($D1057,metadata!$B$2:$S$451,15,FALSE)</f>
        <v>42.666666666666664</v>
      </c>
      <c r="S1057" t="str">
        <f>VLOOKUP($D1057,metadata!$B$2:$S$451,16,FALSE)</f>
        <v/>
      </c>
      <c r="T1057" t="str">
        <f>VLOOKUP($D1057,metadata!$B$2:$S$451,17,FALSE)</f>
        <v/>
      </c>
      <c r="U1057" t="str">
        <f>VLOOKUP($D1057,metadata!$B$2:$S$451,18,FALSE)</f>
        <v/>
      </c>
      <c r="V1057">
        <f>VLOOKUP($D1057,metadata!$B$2:$Z$451,19,FALSE)</f>
        <v>30</v>
      </c>
      <c r="W1057" t="str">
        <f>VLOOKUP($D1057,metadata!$B$2:$Z$451,20,FALSE)</f>
        <v>global average</v>
      </c>
      <c r="X1057" t="str">
        <f>VLOOKUP($D1057,metadata!$B$2:$Z$451,21,FALSE)</f>
        <v/>
      </c>
      <c r="Y1057">
        <f>VLOOKUP($D1057,metadata!$B$2:$Z$451,22,FALSE)</f>
        <v>24</v>
      </c>
      <c r="Z1057" t="str">
        <f>VLOOKUP($D1057,metadata!$B$2:$Z$451,23,FALSE)</f>
        <v/>
      </c>
      <c r="AA1057" t="str">
        <f>VLOOKUP($D1057,metadata!$B$2:$Z$451,24,FALSE)</f>
        <v>adult</v>
      </c>
      <c r="AB1057" t="str">
        <f>VLOOKUP($D1057,metadata!$B$2:$Z$451,25,FALSE)</f>
        <v/>
      </c>
      <c r="AC1057">
        <v>20.999999999999901</v>
      </c>
      <c r="AD1057">
        <v>-0.82644628099171702</v>
      </c>
      <c r="AF1057" t="str">
        <f t="shared" si="33"/>
        <v>NA</v>
      </c>
    </row>
    <row r="1058" spans="3:37" x14ac:dyDescent="0.3">
      <c r="C1058">
        <v>1057</v>
      </c>
      <c r="D1058" s="4" t="str">
        <f t="shared" si="34"/>
        <v>24- Tbilisi</v>
      </c>
      <c r="E1058" t="str">
        <f>VLOOKUP($D1058,metadata!$B$2:$S$451,2,FALSE)</f>
        <v>LANKINEN, P</v>
      </c>
      <c r="F1058" t="str">
        <f>VLOOKUP($D1058,metadata!$B$2:$S$451,3,FALSE)</f>
        <v>GEOGRAPHICAL VARIATION IN CIRCADIAN ECLOSION RHYTHM AND PHOTOPERIODIC ADULT DIAPAUSE IN DROSOPHILA-LITTORALIS</v>
      </c>
      <c r="G1058" t="str">
        <f>VLOOKUP($D1058,metadata!$B$2:$S$451,4,FALSE)</f>
        <v>10.1007/BF00612503</v>
      </c>
      <c r="H1058" t="str">
        <f>VLOOKUP($D1058,metadata!$B$2:$S$451,5,FALSE)</f>
        <v>y</v>
      </c>
      <c r="I1058" t="str">
        <f>VLOOKUP($D1058,metadata!$B$2:$S$451,6,FALSE)</f>
        <v>a</v>
      </c>
      <c r="J1058" t="str">
        <f>VLOOKUP($D1058,metadata!$B$2:$S$451,7,FALSE)</f>
        <v>i</v>
      </c>
      <c r="K1058" t="str">
        <f>VLOOKUP($D1058,metadata!$B$2:$S$451,8,FALSE)</f>
        <v/>
      </c>
      <c r="L1058">
        <f>VLOOKUP($D1058,metadata!$B$2:$S$451,9,FALSE)</f>
        <v>9</v>
      </c>
      <c r="M1058" t="str">
        <f>VLOOKUP($D1058,metadata!$B$2:$S$451,10,FALSE)</f>
        <v/>
      </c>
      <c r="N1058" t="str">
        <f>VLOOKUP($D1058,metadata!$B$2:$S$451,11,FALSE)</f>
        <v>drosophila littoralis</v>
      </c>
      <c r="O1058" t="str">
        <f>VLOOKUP($D1058,metadata!$B$2:$S$451,12,FALSE)</f>
        <v>diptera</v>
      </c>
      <c r="P1058" t="str">
        <f>VLOOKUP($D1058,metadata!$B$2:$S$451,13,FALSE)</f>
        <v xml:space="preserve"> Tbilisi</v>
      </c>
      <c r="Q1058">
        <f>VLOOKUP($D1058,metadata!$B$2:$S$451,14,FALSE)</f>
        <v>41.833333333333336</v>
      </c>
      <c r="R1058">
        <f>VLOOKUP($D1058,metadata!$B$2:$S$451,15,FALSE)</f>
        <v>44.5</v>
      </c>
      <c r="S1058" t="str">
        <f>VLOOKUP($D1058,metadata!$B$2:$S$451,16,FALSE)</f>
        <v/>
      </c>
      <c r="T1058" t="str">
        <f>VLOOKUP($D1058,metadata!$B$2:$S$451,17,FALSE)</f>
        <v/>
      </c>
      <c r="U1058" t="str">
        <f>VLOOKUP($D1058,metadata!$B$2:$S$451,18,FALSE)</f>
        <v/>
      </c>
      <c r="V1058">
        <f>VLOOKUP($D1058,metadata!$B$2:$Z$451,19,FALSE)</f>
        <v>30</v>
      </c>
      <c r="W1058" t="str">
        <f>VLOOKUP($D1058,metadata!$B$2:$Z$451,20,FALSE)</f>
        <v>global average</v>
      </c>
      <c r="X1058" t="str">
        <f>VLOOKUP($D1058,metadata!$B$2:$Z$451,21,FALSE)</f>
        <v/>
      </c>
      <c r="Y1058">
        <f>VLOOKUP($D1058,metadata!$B$2:$Z$451,22,FALSE)</f>
        <v>24</v>
      </c>
      <c r="Z1058" t="str">
        <f>VLOOKUP($D1058,metadata!$B$2:$Z$451,23,FALSE)</f>
        <v/>
      </c>
      <c r="AA1058" t="str">
        <f>VLOOKUP($D1058,metadata!$B$2:$Z$451,24,FALSE)</f>
        <v>adult</v>
      </c>
      <c r="AB1058" t="str">
        <f>VLOOKUP($D1058,metadata!$B$2:$Z$451,25,FALSE)</f>
        <v/>
      </c>
      <c r="AC1058">
        <v>9</v>
      </c>
      <c r="AD1058">
        <v>98.305084745762599</v>
      </c>
      <c r="AF1058" t="str">
        <f t="shared" si="33"/>
        <v>NA</v>
      </c>
    </row>
    <row r="1059" spans="3:37" x14ac:dyDescent="0.3">
      <c r="C1059">
        <v>1058</v>
      </c>
      <c r="D1059" s="4" t="str">
        <f t="shared" si="34"/>
        <v>24- Tbilisi</v>
      </c>
      <c r="E1059" t="str">
        <f>VLOOKUP($D1059,metadata!$B$2:$S$451,2,FALSE)</f>
        <v>LANKINEN, P</v>
      </c>
      <c r="F1059" t="str">
        <f>VLOOKUP($D1059,metadata!$B$2:$S$451,3,FALSE)</f>
        <v>GEOGRAPHICAL VARIATION IN CIRCADIAN ECLOSION RHYTHM AND PHOTOPERIODIC ADULT DIAPAUSE IN DROSOPHILA-LITTORALIS</v>
      </c>
      <c r="G1059" t="str">
        <f>VLOOKUP($D1059,metadata!$B$2:$S$451,4,FALSE)</f>
        <v>10.1007/BF00612503</v>
      </c>
      <c r="H1059" t="str">
        <f>VLOOKUP($D1059,metadata!$B$2:$S$451,5,FALSE)</f>
        <v>y</v>
      </c>
      <c r="I1059" t="str">
        <f>VLOOKUP($D1059,metadata!$B$2:$S$451,6,FALSE)</f>
        <v>a</v>
      </c>
      <c r="J1059" t="str">
        <f>VLOOKUP($D1059,metadata!$B$2:$S$451,7,FALSE)</f>
        <v>i</v>
      </c>
      <c r="K1059" t="str">
        <f>VLOOKUP($D1059,metadata!$B$2:$S$451,8,FALSE)</f>
        <v/>
      </c>
      <c r="L1059">
        <f>VLOOKUP($D1059,metadata!$B$2:$S$451,9,FALSE)</f>
        <v>9</v>
      </c>
      <c r="M1059" t="str">
        <f>VLOOKUP($D1059,metadata!$B$2:$S$451,10,FALSE)</f>
        <v/>
      </c>
      <c r="N1059" t="str">
        <f>VLOOKUP($D1059,metadata!$B$2:$S$451,11,FALSE)</f>
        <v>drosophila littoralis</v>
      </c>
      <c r="O1059" t="str">
        <f>VLOOKUP($D1059,metadata!$B$2:$S$451,12,FALSE)</f>
        <v>diptera</v>
      </c>
      <c r="P1059" t="str">
        <f>VLOOKUP($D1059,metadata!$B$2:$S$451,13,FALSE)</f>
        <v xml:space="preserve"> Tbilisi</v>
      </c>
      <c r="Q1059">
        <f>VLOOKUP($D1059,metadata!$B$2:$S$451,14,FALSE)</f>
        <v>41.833333333333336</v>
      </c>
      <c r="R1059">
        <f>VLOOKUP($D1059,metadata!$B$2:$S$451,15,FALSE)</f>
        <v>44.5</v>
      </c>
      <c r="S1059" t="str">
        <f>VLOOKUP($D1059,metadata!$B$2:$S$451,16,FALSE)</f>
        <v/>
      </c>
      <c r="T1059" t="str">
        <f>VLOOKUP($D1059,metadata!$B$2:$S$451,17,FALSE)</f>
        <v/>
      </c>
      <c r="U1059" t="str">
        <f>VLOOKUP($D1059,metadata!$B$2:$S$451,18,FALSE)</f>
        <v/>
      </c>
      <c r="V1059">
        <f>VLOOKUP($D1059,metadata!$B$2:$Z$451,19,FALSE)</f>
        <v>30</v>
      </c>
      <c r="W1059" t="str">
        <f>VLOOKUP($D1059,metadata!$B$2:$Z$451,20,FALSE)</f>
        <v>global average</v>
      </c>
      <c r="X1059" t="str">
        <f>VLOOKUP($D1059,metadata!$B$2:$Z$451,21,FALSE)</f>
        <v/>
      </c>
      <c r="Y1059">
        <f>VLOOKUP($D1059,metadata!$B$2:$Z$451,22,FALSE)</f>
        <v>24</v>
      </c>
      <c r="Z1059" t="str">
        <f>VLOOKUP($D1059,metadata!$B$2:$Z$451,23,FALSE)</f>
        <v/>
      </c>
      <c r="AA1059" t="str">
        <f>VLOOKUP($D1059,metadata!$B$2:$Z$451,24,FALSE)</f>
        <v>adult</v>
      </c>
      <c r="AB1059" t="str">
        <f>VLOOKUP($D1059,metadata!$B$2:$Z$451,25,FALSE)</f>
        <v/>
      </c>
      <c r="AC1059">
        <v>10.5085714285714</v>
      </c>
      <c r="AD1059">
        <v>95.869249394673105</v>
      </c>
      <c r="AF1059" t="str">
        <f t="shared" si="33"/>
        <v>NA</v>
      </c>
    </row>
    <row r="1060" spans="3:37" x14ac:dyDescent="0.3">
      <c r="C1060">
        <v>1059</v>
      </c>
      <c r="D1060" s="4" t="str">
        <f t="shared" si="34"/>
        <v>24- Tbilisi</v>
      </c>
      <c r="E1060" t="str">
        <f>VLOOKUP($D1060,metadata!$B$2:$S$451,2,FALSE)</f>
        <v>LANKINEN, P</v>
      </c>
      <c r="F1060" t="str">
        <f>VLOOKUP($D1060,metadata!$B$2:$S$451,3,FALSE)</f>
        <v>GEOGRAPHICAL VARIATION IN CIRCADIAN ECLOSION RHYTHM AND PHOTOPERIODIC ADULT DIAPAUSE IN DROSOPHILA-LITTORALIS</v>
      </c>
      <c r="G1060" t="str">
        <f>VLOOKUP($D1060,metadata!$B$2:$S$451,4,FALSE)</f>
        <v>10.1007/BF00612503</v>
      </c>
      <c r="H1060" t="str">
        <f>VLOOKUP($D1060,metadata!$B$2:$S$451,5,FALSE)</f>
        <v>y</v>
      </c>
      <c r="I1060" t="str">
        <f>VLOOKUP($D1060,metadata!$B$2:$S$451,6,FALSE)</f>
        <v>a</v>
      </c>
      <c r="J1060" t="str">
        <f>VLOOKUP($D1060,metadata!$B$2:$S$451,7,FALSE)</f>
        <v>i</v>
      </c>
      <c r="K1060" t="str">
        <f>VLOOKUP($D1060,metadata!$B$2:$S$451,8,FALSE)</f>
        <v/>
      </c>
      <c r="L1060">
        <f>VLOOKUP($D1060,metadata!$B$2:$S$451,9,FALSE)</f>
        <v>9</v>
      </c>
      <c r="M1060" t="str">
        <f>VLOOKUP($D1060,metadata!$B$2:$S$451,10,FALSE)</f>
        <v/>
      </c>
      <c r="N1060" t="str">
        <f>VLOOKUP($D1060,metadata!$B$2:$S$451,11,FALSE)</f>
        <v>drosophila littoralis</v>
      </c>
      <c r="O1060" t="str">
        <f>VLOOKUP($D1060,metadata!$B$2:$S$451,12,FALSE)</f>
        <v>diptera</v>
      </c>
      <c r="P1060" t="str">
        <f>VLOOKUP($D1060,metadata!$B$2:$S$451,13,FALSE)</f>
        <v xml:space="preserve"> Tbilisi</v>
      </c>
      <c r="Q1060">
        <f>VLOOKUP($D1060,metadata!$B$2:$S$451,14,FALSE)</f>
        <v>41.833333333333336</v>
      </c>
      <c r="R1060">
        <f>VLOOKUP($D1060,metadata!$B$2:$S$451,15,FALSE)</f>
        <v>44.5</v>
      </c>
      <c r="S1060" t="str">
        <f>VLOOKUP($D1060,metadata!$B$2:$S$451,16,FALSE)</f>
        <v/>
      </c>
      <c r="T1060" t="str">
        <f>VLOOKUP($D1060,metadata!$B$2:$S$451,17,FALSE)</f>
        <v/>
      </c>
      <c r="U1060" t="str">
        <f>VLOOKUP($D1060,metadata!$B$2:$S$451,18,FALSE)</f>
        <v/>
      </c>
      <c r="V1060">
        <f>VLOOKUP($D1060,metadata!$B$2:$Z$451,19,FALSE)</f>
        <v>30</v>
      </c>
      <c r="W1060" t="str">
        <f>VLOOKUP($D1060,metadata!$B$2:$Z$451,20,FALSE)</f>
        <v>global average</v>
      </c>
      <c r="X1060" t="str">
        <f>VLOOKUP($D1060,metadata!$B$2:$Z$451,21,FALSE)</f>
        <v/>
      </c>
      <c r="Y1060">
        <f>VLOOKUP($D1060,metadata!$B$2:$Z$451,22,FALSE)</f>
        <v>24</v>
      </c>
      <c r="Z1060" t="str">
        <f>VLOOKUP($D1060,metadata!$B$2:$Z$451,23,FALSE)</f>
        <v/>
      </c>
      <c r="AA1060" t="str">
        <f>VLOOKUP($D1060,metadata!$B$2:$Z$451,24,FALSE)</f>
        <v>adult</v>
      </c>
      <c r="AB1060" t="str">
        <f>VLOOKUP($D1060,metadata!$B$2:$Z$451,25,FALSE)</f>
        <v/>
      </c>
      <c r="AC1060">
        <v>12.017142857142799</v>
      </c>
      <c r="AD1060">
        <v>55.2978208232444</v>
      </c>
      <c r="AF1060" t="str">
        <f t="shared" si="33"/>
        <v>NA</v>
      </c>
    </row>
    <row r="1061" spans="3:37" x14ac:dyDescent="0.3">
      <c r="C1061">
        <v>1060</v>
      </c>
      <c r="D1061" s="4" t="str">
        <f t="shared" si="34"/>
        <v>24- Tbilisi</v>
      </c>
      <c r="E1061" t="str">
        <f>VLOOKUP($D1061,metadata!$B$2:$S$451,2,FALSE)</f>
        <v>LANKINEN, P</v>
      </c>
      <c r="F1061" t="str">
        <f>VLOOKUP($D1061,metadata!$B$2:$S$451,3,FALSE)</f>
        <v>GEOGRAPHICAL VARIATION IN CIRCADIAN ECLOSION RHYTHM AND PHOTOPERIODIC ADULT DIAPAUSE IN DROSOPHILA-LITTORALIS</v>
      </c>
      <c r="G1061" t="str">
        <f>VLOOKUP($D1061,metadata!$B$2:$S$451,4,FALSE)</f>
        <v>10.1007/BF00612503</v>
      </c>
      <c r="H1061" t="str">
        <f>VLOOKUP($D1061,metadata!$B$2:$S$451,5,FALSE)</f>
        <v>y</v>
      </c>
      <c r="I1061" t="str">
        <f>VLOOKUP($D1061,metadata!$B$2:$S$451,6,FALSE)</f>
        <v>a</v>
      </c>
      <c r="J1061" t="str">
        <f>VLOOKUP($D1061,metadata!$B$2:$S$451,7,FALSE)</f>
        <v>i</v>
      </c>
      <c r="K1061" t="str">
        <f>VLOOKUP($D1061,metadata!$B$2:$S$451,8,FALSE)</f>
        <v/>
      </c>
      <c r="L1061">
        <f>VLOOKUP($D1061,metadata!$B$2:$S$451,9,FALSE)</f>
        <v>9</v>
      </c>
      <c r="M1061" t="str">
        <f>VLOOKUP($D1061,metadata!$B$2:$S$451,10,FALSE)</f>
        <v/>
      </c>
      <c r="N1061" t="str">
        <f>VLOOKUP($D1061,metadata!$B$2:$S$451,11,FALSE)</f>
        <v>drosophila littoralis</v>
      </c>
      <c r="O1061" t="str">
        <f>VLOOKUP($D1061,metadata!$B$2:$S$451,12,FALSE)</f>
        <v>diptera</v>
      </c>
      <c r="P1061" t="str">
        <f>VLOOKUP($D1061,metadata!$B$2:$S$451,13,FALSE)</f>
        <v xml:space="preserve"> Tbilisi</v>
      </c>
      <c r="Q1061">
        <f>VLOOKUP($D1061,metadata!$B$2:$S$451,14,FALSE)</f>
        <v>41.833333333333336</v>
      </c>
      <c r="R1061">
        <f>VLOOKUP($D1061,metadata!$B$2:$S$451,15,FALSE)</f>
        <v>44.5</v>
      </c>
      <c r="S1061" t="str">
        <f>VLOOKUP($D1061,metadata!$B$2:$S$451,16,FALSE)</f>
        <v/>
      </c>
      <c r="T1061" t="str">
        <f>VLOOKUP($D1061,metadata!$B$2:$S$451,17,FALSE)</f>
        <v/>
      </c>
      <c r="U1061" t="str">
        <f>VLOOKUP($D1061,metadata!$B$2:$S$451,18,FALSE)</f>
        <v/>
      </c>
      <c r="V1061">
        <f>VLOOKUP($D1061,metadata!$B$2:$Z$451,19,FALSE)</f>
        <v>30</v>
      </c>
      <c r="W1061" t="str">
        <f>VLOOKUP($D1061,metadata!$B$2:$Z$451,20,FALSE)</f>
        <v>global average</v>
      </c>
      <c r="X1061" t="str">
        <f>VLOOKUP($D1061,metadata!$B$2:$Z$451,21,FALSE)</f>
        <v/>
      </c>
      <c r="Y1061">
        <f>VLOOKUP($D1061,metadata!$B$2:$Z$451,22,FALSE)</f>
        <v>24</v>
      </c>
      <c r="Z1061" t="str">
        <f>VLOOKUP($D1061,metadata!$B$2:$Z$451,23,FALSE)</f>
        <v/>
      </c>
      <c r="AA1061" t="str">
        <f>VLOOKUP($D1061,metadata!$B$2:$Z$451,24,FALSE)</f>
        <v>adult</v>
      </c>
      <c r="AB1061" t="str">
        <f>VLOOKUP($D1061,metadata!$B$2:$Z$451,25,FALSE)</f>
        <v/>
      </c>
      <c r="AC1061">
        <v>13.5257142857142</v>
      </c>
      <c r="AD1061">
        <v>4.5569007263922003</v>
      </c>
      <c r="AF1061" t="str">
        <f t="shared" si="33"/>
        <v>NA</v>
      </c>
    </row>
    <row r="1062" spans="3:37" x14ac:dyDescent="0.3">
      <c r="C1062">
        <v>1061</v>
      </c>
      <c r="D1062" s="4" t="str">
        <f t="shared" si="34"/>
        <v>24- Tbilisi</v>
      </c>
      <c r="E1062" t="str">
        <f>VLOOKUP($D1062,metadata!$B$2:$S$451,2,FALSE)</f>
        <v>LANKINEN, P</v>
      </c>
      <c r="F1062" t="str">
        <f>VLOOKUP($D1062,metadata!$B$2:$S$451,3,FALSE)</f>
        <v>GEOGRAPHICAL VARIATION IN CIRCADIAN ECLOSION RHYTHM AND PHOTOPERIODIC ADULT DIAPAUSE IN DROSOPHILA-LITTORALIS</v>
      </c>
      <c r="G1062" t="str">
        <f>VLOOKUP($D1062,metadata!$B$2:$S$451,4,FALSE)</f>
        <v>10.1007/BF00612503</v>
      </c>
      <c r="H1062" t="str">
        <f>VLOOKUP($D1062,metadata!$B$2:$S$451,5,FALSE)</f>
        <v>y</v>
      </c>
      <c r="I1062" t="str">
        <f>VLOOKUP($D1062,metadata!$B$2:$S$451,6,FALSE)</f>
        <v>a</v>
      </c>
      <c r="J1062" t="str">
        <f>VLOOKUP($D1062,metadata!$B$2:$S$451,7,FALSE)</f>
        <v>i</v>
      </c>
      <c r="K1062" t="str">
        <f>VLOOKUP($D1062,metadata!$B$2:$S$451,8,FALSE)</f>
        <v/>
      </c>
      <c r="L1062">
        <f>VLOOKUP($D1062,metadata!$B$2:$S$451,9,FALSE)</f>
        <v>9</v>
      </c>
      <c r="M1062" t="str">
        <f>VLOOKUP($D1062,metadata!$B$2:$S$451,10,FALSE)</f>
        <v/>
      </c>
      <c r="N1062" t="str">
        <f>VLOOKUP($D1062,metadata!$B$2:$S$451,11,FALSE)</f>
        <v>drosophila littoralis</v>
      </c>
      <c r="O1062" t="str">
        <f>VLOOKUP($D1062,metadata!$B$2:$S$451,12,FALSE)</f>
        <v>diptera</v>
      </c>
      <c r="P1062" t="str">
        <f>VLOOKUP($D1062,metadata!$B$2:$S$451,13,FALSE)</f>
        <v xml:space="preserve"> Tbilisi</v>
      </c>
      <c r="Q1062">
        <f>VLOOKUP($D1062,metadata!$B$2:$S$451,14,FALSE)</f>
        <v>41.833333333333336</v>
      </c>
      <c r="R1062">
        <f>VLOOKUP($D1062,metadata!$B$2:$S$451,15,FALSE)</f>
        <v>44.5</v>
      </c>
      <c r="S1062" t="str">
        <f>VLOOKUP($D1062,metadata!$B$2:$S$451,16,FALSE)</f>
        <v/>
      </c>
      <c r="T1062" t="str">
        <f>VLOOKUP($D1062,metadata!$B$2:$S$451,17,FALSE)</f>
        <v/>
      </c>
      <c r="U1062" t="str">
        <f>VLOOKUP($D1062,metadata!$B$2:$S$451,18,FALSE)</f>
        <v/>
      </c>
      <c r="V1062">
        <f>VLOOKUP($D1062,metadata!$B$2:$Z$451,19,FALSE)</f>
        <v>30</v>
      </c>
      <c r="W1062" t="str">
        <f>VLOOKUP($D1062,metadata!$B$2:$Z$451,20,FALSE)</f>
        <v>global average</v>
      </c>
      <c r="X1062" t="str">
        <f>VLOOKUP($D1062,metadata!$B$2:$Z$451,21,FALSE)</f>
        <v/>
      </c>
      <c r="Y1062">
        <f>VLOOKUP($D1062,metadata!$B$2:$Z$451,22,FALSE)</f>
        <v>24</v>
      </c>
      <c r="Z1062" t="str">
        <f>VLOOKUP($D1062,metadata!$B$2:$Z$451,23,FALSE)</f>
        <v/>
      </c>
      <c r="AA1062" t="str">
        <f>VLOOKUP($D1062,metadata!$B$2:$Z$451,24,FALSE)</f>
        <v>adult</v>
      </c>
      <c r="AB1062" t="str">
        <f>VLOOKUP($D1062,metadata!$B$2:$Z$451,25,FALSE)</f>
        <v/>
      </c>
      <c r="AC1062">
        <v>15.0342857142857</v>
      </c>
      <c r="AD1062">
        <v>4.6634382566586501</v>
      </c>
      <c r="AF1062" t="str">
        <f t="shared" si="33"/>
        <v>NA</v>
      </c>
    </row>
    <row r="1063" spans="3:37" x14ac:dyDescent="0.3">
      <c r="C1063">
        <v>1062</v>
      </c>
      <c r="D1063" s="4" t="str">
        <f t="shared" si="34"/>
        <v>24- Tbilisi</v>
      </c>
      <c r="E1063" t="str">
        <f>VLOOKUP($D1063,metadata!$B$2:$S$451,2,FALSE)</f>
        <v>LANKINEN, P</v>
      </c>
      <c r="F1063" t="str">
        <f>VLOOKUP($D1063,metadata!$B$2:$S$451,3,FALSE)</f>
        <v>GEOGRAPHICAL VARIATION IN CIRCADIAN ECLOSION RHYTHM AND PHOTOPERIODIC ADULT DIAPAUSE IN DROSOPHILA-LITTORALIS</v>
      </c>
      <c r="G1063" t="str">
        <f>VLOOKUP($D1063,metadata!$B$2:$S$451,4,FALSE)</f>
        <v>10.1007/BF00612503</v>
      </c>
      <c r="H1063" t="str">
        <f>VLOOKUP($D1063,metadata!$B$2:$S$451,5,FALSE)</f>
        <v>y</v>
      </c>
      <c r="I1063" t="str">
        <f>VLOOKUP($D1063,metadata!$B$2:$S$451,6,FALSE)</f>
        <v>a</v>
      </c>
      <c r="J1063" t="str">
        <f>VLOOKUP($D1063,metadata!$B$2:$S$451,7,FALSE)</f>
        <v>i</v>
      </c>
      <c r="K1063" t="str">
        <f>VLOOKUP($D1063,metadata!$B$2:$S$451,8,FALSE)</f>
        <v/>
      </c>
      <c r="L1063">
        <f>VLOOKUP($D1063,metadata!$B$2:$S$451,9,FALSE)</f>
        <v>9</v>
      </c>
      <c r="M1063" t="str">
        <f>VLOOKUP($D1063,metadata!$B$2:$S$451,10,FALSE)</f>
        <v/>
      </c>
      <c r="N1063" t="str">
        <f>VLOOKUP($D1063,metadata!$B$2:$S$451,11,FALSE)</f>
        <v>drosophila littoralis</v>
      </c>
      <c r="O1063" t="str">
        <f>VLOOKUP($D1063,metadata!$B$2:$S$451,12,FALSE)</f>
        <v>diptera</v>
      </c>
      <c r="P1063" t="str">
        <f>VLOOKUP($D1063,metadata!$B$2:$S$451,13,FALSE)</f>
        <v xml:space="preserve"> Tbilisi</v>
      </c>
      <c r="Q1063">
        <f>VLOOKUP($D1063,metadata!$B$2:$S$451,14,FALSE)</f>
        <v>41.833333333333336</v>
      </c>
      <c r="R1063">
        <f>VLOOKUP($D1063,metadata!$B$2:$S$451,15,FALSE)</f>
        <v>44.5</v>
      </c>
      <c r="S1063" t="str">
        <f>VLOOKUP($D1063,metadata!$B$2:$S$451,16,FALSE)</f>
        <v/>
      </c>
      <c r="T1063" t="str">
        <f>VLOOKUP($D1063,metadata!$B$2:$S$451,17,FALSE)</f>
        <v/>
      </c>
      <c r="U1063" t="str">
        <f>VLOOKUP($D1063,metadata!$B$2:$S$451,18,FALSE)</f>
        <v/>
      </c>
      <c r="V1063">
        <f>VLOOKUP($D1063,metadata!$B$2:$Z$451,19,FALSE)</f>
        <v>30</v>
      </c>
      <c r="W1063" t="str">
        <f>VLOOKUP($D1063,metadata!$B$2:$Z$451,20,FALSE)</f>
        <v>global average</v>
      </c>
      <c r="X1063" t="str">
        <f>VLOOKUP($D1063,metadata!$B$2:$Z$451,21,FALSE)</f>
        <v/>
      </c>
      <c r="Y1063">
        <f>VLOOKUP($D1063,metadata!$B$2:$Z$451,22,FALSE)</f>
        <v>24</v>
      </c>
      <c r="Z1063" t="str">
        <f>VLOOKUP($D1063,metadata!$B$2:$Z$451,23,FALSE)</f>
        <v/>
      </c>
      <c r="AA1063" t="str">
        <f>VLOOKUP($D1063,metadata!$B$2:$Z$451,24,FALSE)</f>
        <v>adult</v>
      </c>
      <c r="AB1063" t="str">
        <f>VLOOKUP($D1063,metadata!$B$2:$Z$451,25,FALSE)</f>
        <v/>
      </c>
      <c r="AC1063">
        <v>16.542857142857098</v>
      </c>
      <c r="AD1063">
        <v>0.53268765133179796</v>
      </c>
      <c r="AF1063" t="str">
        <f t="shared" si="33"/>
        <v>NA</v>
      </c>
    </row>
    <row r="1064" spans="3:37" x14ac:dyDescent="0.3">
      <c r="C1064">
        <v>1063</v>
      </c>
      <c r="D1064" s="4" t="str">
        <f t="shared" si="34"/>
        <v>24- Tbilisi</v>
      </c>
      <c r="E1064" t="str">
        <f>VLOOKUP($D1064,metadata!$B$2:$S$451,2,FALSE)</f>
        <v>LANKINEN, P</v>
      </c>
      <c r="F1064" t="str">
        <f>VLOOKUP($D1064,metadata!$B$2:$S$451,3,FALSE)</f>
        <v>GEOGRAPHICAL VARIATION IN CIRCADIAN ECLOSION RHYTHM AND PHOTOPERIODIC ADULT DIAPAUSE IN DROSOPHILA-LITTORALIS</v>
      </c>
      <c r="G1064" t="str">
        <f>VLOOKUP($D1064,metadata!$B$2:$S$451,4,FALSE)</f>
        <v>10.1007/BF00612503</v>
      </c>
      <c r="H1064" t="str">
        <f>VLOOKUP($D1064,metadata!$B$2:$S$451,5,FALSE)</f>
        <v>y</v>
      </c>
      <c r="I1064" t="str">
        <f>VLOOKUP($D1064,metadata!$B$2:$S$451,6,FALSE)</f>
        <v>a</v>
      </c>
      <c r="J1064" t="str">
        <f>VLOOKUP($D1064,metadata!$B$2:$S$451,7,FALSE)</f>
        <v>i</v>
      </c>
      <c r="K1064" t="str">
        <f>VLOOKUP($D1064,metadata!$B$2:$S$451,8,FALSE)</f>
        <v/>
      </c>
      <c r="L1064">
        <f>VLOOKUP($D1064,metadata!$B$2:$S$451,9,FALSE)</f>
        <v>9</v>
      </c>
      <c r="M1064" t="str">
        <f>VLOOKUP($D1064,metadata!$B$2:$S$451,10,FALSE)</f>
        <v/>
      </c>
      <c r="N1064" t="str">
        <f>VLOOKUP($D1064,metadata!$B$2:$S$451,11,FALSE)</f>
        <v>drosophila littoralis</v>
      </c>
      <c r="O1064" t="str">
        <f>VLOOKUP($D1064,metadata!$B$2:$S$451,12,FALSE)</f>
        <v>diptera</v>
      </c>
      <c r="P1064" t="str">
        <f>VLOOKUP($D1064,metadata!$B$2:$S$451,13,FALSE)</f>
        <v xml:space="preserve"> Tbilisi</v>
      </c>
      <c r="Q1064">
        <f>VLOOKUP($D1064,metadata!$B$2:$S$451,14,FALSE)</f>
        <v>41.833333333333336</v>
      </c>
      <c r="R1064">
        <f>VLOOKUP($D1064,metadata!$B$2:$S$451,15,FALSE)</f>
        <v>44.5</v>
      </c>
      <c r="S1064" t="str">
        <f>VLOOKUP($D1064,metadata!$B$2:$S$451,16,FALSE)</f>
        <v/>
      </c>
      <c r="T1064" t="str">
        <f>VLOOKUP($D1064,metadata!$B$2:$S$451,17,FALSE)</f>
        <v/>
      </c>
      <c r="U1064" t="str">
        <f>VLOOKUP($D1064,metadata!$B$2:$S$451,18,FALSE)</f>
        <v/>
      </c>
      <c r="V1064">
        <f>VLOOKUP($D1064,metadata!$B$2:$Z$451,19,FALSE)</f>
        <v>30</v>
      </c>
      <c r="W1064" t="str">
        <f>VLOOKUP($D1064,metadata!$B$2:$Z$451,20,FALSE)</f>
        <v>global average</v>
      </c>
      <c r="X1064" t="str">
        <f>VLOOKUP($D1064,metadata!$B$2:$Z$451,21,FALSE)</f>
        <v/>
      </c>
      <c r="Y1064">
        <f>VLOOKUP($D1064,metadata!$B$2:$Z$451,22,FALSE)</f>
        <v>24</v>
      </c>
      <c r="Z1064" t="str">
        <f>VLOOKUP($D1064,metadata!$B$2:$Z$451,23,FALSE)</f>
        <v/>
      </c>
      <c r="AA1064" t="str">
        <f>VLOOKUP($D1064,metadata!$B$2:$Z$451,24,FALSE)</f>
        <v>adult</v>
      </c>
      <c r="AB1064" t="str">
        <f>VLOOKUP($D1064,metadata!$B$2:$Z$451,25,FALSE)</f>
        <v/>
      </c>
      <c r="AC1064">
        <v>17.9828571428571</v>
      </c>
      <c r="AD1064">
        <v>0.63438256658605496</v>
      </c>
      <c r="AF1064" t="str">
        <f t="shared" si="33"/>
        <v>NA</v>
      </c>
    </row>
    <row r="1065" spans="3:37" x14ac:dyDescent="0.3">
      <c r="C1065">
        <v>1064</v>
      </c>
      <c r="D1065" s="4" t="str">
        <f t="shared" si="34"/>
        <v>24- Tbilisi</v>
      </c>
      <c r="E1065" t="str">
        <f>VLOOKUP($D1065,metadata!$B$2:$S$451,2,FALSE)</f>
        <v>LANKINEN, P</v>
      </c>
      <c r="F1065" t="str">
        <f>VLOOKUP($D1065,metadata!$B$2:$S$451,3,FALSE)</f>
        <v>GEOGRAPHICAL VARIATION IN CIRCADIAN ECLOSION RHYTHM AND PHOTOPERIODIC ADULT DIAPAUSE IN DROSOPHILA-LITTORALIS</v>
      </c>
      <c r="G1065" t="str">
        <f>VLOOKUP($D1065,metadata!$B$2:$S$451,4,FALSE)</f>
        <v>10.1007/BF00612503</v>
      </c>
      <c r="H1065" t="str">
        <f>VLOOKUP($D1065,metadata!$B$2:$S$451,5,FALSE)</f>
        <v>y</v>
      </c>
      <c r="I1065" t="str">
        <f>VLOOKUP($D1065,metadata!$B$2:$S$451,6,FALSE)</f>
        <v>a</v>
      </c>
      <c r="J1065" t="str">
        <f>VLOOKUP($D1065,metadata!$B$2:$S$451,7,FALSE)</f>
        <v>i</v>
      </c>
      <c r="K1065" t="str">
        <f>VLOOKUP($D1065,metadata!$B$2:$S$451,8,FALSE)</f>
        <v/>
      </c>
      <c r="L1065">
        <f>VLOOKUP($D1065,metadata!$B$2:$S$451,9,FALSE)</f>
        <v>9</v>
      </c>
      <c r="M1065" t="str">
        <f>VLOOKUP($D1065,metadata!$B$2:$S$451,10,FALSE)</f>
        <v/>
      </c>
      <c r="N1065" t="str">
        <f>VLOOKUP($D1065,metadata!$B$2:$S$451,11,FALSE)</f>
        <v>drosophila littoralis</v>
      </c>
      <c r="O1065" t="str">
        <f>VLOOKUP($D1065,metadata!$B$2:$S$451,12,FALSE)</f>
        <v>diptera</v>
      </c>
      <c r="P1065" t="str">
        <f>VLOOKUP($D1065,metadata!$B$2:$S$451,13,FALSE)</f>
        <v xml:space="preserve"> Tbilisi</v>
      </c>
      <c r="Q1065">
        <f>VLOOKUP($D1065,metadata!$B$2:$S$451,14,FALSE)</f>
        <v>41.833333333333336</v>
      </c>
      <c r="R1065">
        <f>VLOOKUP($D1065,metadata!$B$2:$S$451,15,FALSE)</f>
        <v>44.5</v>
      </c>
      <c r="S1065" t="str">
        <f>VLOOKUP($D1065,metadata!$B$2:$S$451,16,FALSE)</f>
        <v/>
      </c>
      <c r="T1065" t="str">
        <f>VLOOKUP($D1065,metadata!$B$2:$S$451,17,FALSE)</f>
        <v/>
      </c>
      <c r="U1065" t="str">
        <f>VLOOKUP($D1065,metadata!$B$2:$S$451,18,FALSE)</f>
        <v/>
      </c>
      <c r="V1065">
        <f>VLOOKUP($D1065,metadata!$B$2:$Z$451,19,FALSE)</f>
        <v>30</v>
      </c>
      <c r="W1065" t="str">
        <f>VLOOKUP($D1065,metadata!$B$2:$Z$451,20,FALSE)</f>
        <v>global average</v>
      </c>
      <c r="X1065" t="str">
        <f>VLOOKUP($D1065,metadata!$B$2:$Z$451,21,FALSE)</f>
        <v/>
      </c>
      <c r="Y1065">
        <f>VLOOKUP($D1065,metadata!$B$2:$Z$451,22,FALSE)</f>
        <v>24</v>
      </c>
      <c r="Z1065" t="str">
        <f>VLOOKUP($D1065,metadata!$B$2:$Z$451,23,FALSE)</f>
        <v/>
      </c>
      <c r="AA1065" t="str">
        <f>VLOOKUP($D1065,metadata!$B$2:$Z$451,24,FALSE)</f>
        <v>adult</v>
      </c>
      <c r="AB1065" t="str">
        <f>VLOOKUP($D1065,metadata!$B$2:$Z$451,25,FALSE)</f>
        <v/>
      </c>
      <c r="AC1065">
        <v>19.4914285714285</v>
      </c>
      <c r="AD1065">
        <v>2.43583535108962</v>
      </c>
      <c r="AF1065" t="str">
        <f t="shared" si="33"/>
        <v>NA</v>
      </c>
    </row>
    <row r="1066" spans="3:37" x14ac:dyDescent="0.3">
      <c r="C1066">
        <v>1065</v>
      </c>
      <c r="D1066" s="4" t="str">
        <f t="shared" si="34"/>
        <v>24- Tbilisi</v>
      </c>
      <c r="E1066" t="str">
        <f>VLOOKUP($D1066,metadata!$B$2:$S$451,2,FALSE)</f>
        <v>LANKINEN, P</v>
      </c>
      <c r="F1066" t="str">
        <f>VLOOKUP($D1066,metadata!$B$2:$S$451,3,FALSE)</f>
        <v>GEOGRAPHICAL VARIATION IN CIRCADIAN ECLOSION RHYTHM AND PHOTOPERIODIC ADULT DIAPAUSE IN DROSOPHILA-LITTORALIS</v>
      </c>
      <c r="G1066" t="str">
        <f>VLOOKUP($D1066,metadata!$B$2:$S$451,4,FALSE)</f>
        <v>10.1007/BF00612503</v>
      </c>
      <c r="H1066" t="str">
        <f>VLOOKUP($D1066,metadata!$B$2:$S$451,5,FALSE)</f>
        <v>y</v>
      </c>
      <c r="I1066" t="str">
        <f>VLOOKUP($D1066,metadata!$B$2:$S$451,6,FALSE)</f>
        <v>a</v>
      </c>
      <c r="J1066" t="str">
        <f>VLOOKUP($D1066,metadata!$B$2:$S$451,7,FALSE)</f>
        <v>i</v>
      </c>
      <c r="K1066" t="str">
        <f>VLOOKUP($D1066,metadata!$B$2:$S$451,8,FALSE)</f>
        <v/>
      </c>
      <c r="L1066">
        <f>VLOOKUP($D1066,metadata!$B$2:$S$451,9,FALSE)</f>
        <v>9</v>
      </c>
      <c r="M1066" t="str">
        <f>VLOOKUP($D1066,metadata!$B$2:$S$451,10,FALSE)</f>
        <v/>
      </c>
      <c r="N1066" t="str">
        <f>VLOOKUP($D1066,metadata!$B$2:$S$451,11,FALSE)</f>
        <v>drosophila littoralis</v>
      </c>
      <c r="O1066" t="str">
        <f>VLOOKUP($D1066,metadata!$B$2:$S$451,12,FALSE)</f>
        <v>diptera</v>
      </c>
      <c r="P1066" t="str">
        <f>VLOOKUP($D1066,metadata!$B$2:$S$451,13,FALSE)</f>
        <v xml:space="preserve"> Tbilisi</v>
      </c>
      <c r="Q1066">
        <f>VLOOKUP($D1066,metadata!$B$2:$S$451,14,FALSE)</f>
        <v>41.833333333333336</v>
      </c>
      <c r="R1066">
        <f>VLOOKUP($D1066,metadata!$B$2:$S$451,15,FALSE)</f>
        <v>44.5</v>
      </c>
      <c r="S1066" t="str">
        <f>VLOOKUP($D1066,metadata!$B$2:$S$451,16,FALSE)</f>
        <v/>
      </c>
      <c r="T1066" t="str">
        <f>VLOOKUP($D1066,metadata!$B$2:$S$451,17,FALSE)</f>
        <v/>
      </c>
      <c r="U1066" t="str">
        <f>VLOOKUP($D1066,metadata!$B$2:$S$451,18,FALSE)</f>
        <v/>
      </c>
      <c r="V1066">
        <f>VLOOKUP($D1066,metadata!$B$2:$Z$451,19,FALSE)</f>
        <v>30</v>
      </c>
      <c r="W1066" t="str">
        <f>VLOOKUP($D1066,metadata!$B$2:$Z$451,20,FALSE)</f>
        <v>global average</v>
      </c>
      <c r="X1066" t="str">
        <f>VLOOKUP($D1066,metadata!$B$2:$Z$451,21,FALSE)</f>
        <v/>
      </c>
      <c r="Y1066">
        <f>VLOOKUP($D1066,metadata!$B$2:$Z$451,22,FALSE)</f>
        <v>24</v>
      </c>
      <c r="Z1066" t="str">
        <f>VLOOKUP($D1066,metadata!$B$2:$Z$451,23,FALSE)</f>
        <v/>
      </c>
      <c r="AA1066" t="str">
        <f>VLOOKUP($D1066,metadata!$B$2:$Z$451,24,FALSE)</f>
        <v>adult</v>
      </c>
      <c r="AB1066" t="str">
        <f>VLOOKUP($D1066,metadata!$B$2:$Z$451,25,FALSE)</f>
        <v/>
      </c>
      <c r="AC1066">
        <v>20.931428571428501</v>
      </c>
      <c r="AD1066">
        <v>-4.8426150120803799E-3</v>
      </c>
      <c r="AF1066" t="str">
        <f t="shared" si="33"/>
        <v>NA</v>
      </c>
      <c r="AG1066" t="s">
        <v>32</v>
      </c>
      <c r="AH1066" t="s">
        <v>33</v>
      </c>
      <c r="AI1066" t="s">
        <v>34</v>
      </c>
      <c r="AJ1066" t="s">
        <v>35</v>
      </c>
      <c r="AK1066" t="s">
        <v>36</v>
      </c>
    </row>
    <row r="1067" spans="3:37" hidden="1" x14ac:dyDescent="0.3">
      <c r="C1067">
        <v>1066</v>
      </c>
      <c r="D1067" s="4" t="str">
        <f t="shared" si="34"/>
        <v>26-Pelkosenniemi</v>
      </c>
      <c r="E1067" t="str">
        <f>VLOOKUP($D1067,metadata!$B$2:$S$451,2,FALSE)</f>
        <v>Lankinen, P; Tyukmaeva, VI; Hoikkala, A</v>
      </c>
      <c r="F1067" t="str">
        <f>VLOOKUP($D1067,metadata!$B$2:$S$451,3,FALSE)</f>
        <v>Northern Drosophila montana flies show variation both within and between cline populations in the critical day length evoking reproductive diapause</v>
      </c>
      <c r="G1067" t="str">
        <f>VLOOKUP($D1067,metadata!$B$2:$S$451,4,FALSE)</f>
        <v>10.1016/j.jinsphys.2013.05.006</v>
      </c>
      <c r="H1067" t="str">
        <f>VLOOKUP($D1067,metadata!$B$2:$S$451,5,FALSE)</f>
        <v>y</v>
      </c>
      <c r="I1067" t="str">
        <f>VLOOKUP($D1067,metadata!$B$2:$S$451,6,FALSE)</f>
        <v>a</v>
      </c>
      <c r="J1067" t="str">
        <f>VLOOKUP($D1067,metadata!$B$2:$S$451,7,FALSE)</f>
        <v>i</v>
      </c>
      <c r="K1067">
        <f>VLOOKUP($D1067,metadata!$B$2:$S$451,8,FALSE)</f>
        <v>105</v>
      </c>
      <c r="L1067">
        <f>VLOOKUP($D1067,metadata!$B$2:$S$451,9,FALSE)</f>
        <v>14</v>
      </c>
      <c r="M1067" t="str">
        <f>VLOOKUP($D1067,metadata!$B$2:$S$451,10,FALSE)</f>
        <v/>
      </c>
      <c r="N1067" t="str">
        <f>VLOOKUP($D1067,metadata!$B$2:$S$451,11,FALSE)</f>
        <v>drosophila montana</v>
      </c>
      <c r="O1067" t="str">
        <f>VLOOKUP($D1067,metadata!$B$2:$S$451,12,FALSE)</f>
        <v>diptera</v>
      </c>
      <c r="P1067" t="str">
        <f>VLOOKUP($D1067,metadata!$B$2:$S$451,13,FALSE)</f>
        <v>Pelkosenniemi</v>
      </c>
      <c r="Q1067" t="str">
        <f>VLOOKUP($D1067,metadata!$B$2:$S$451,14,FALSE)</f>
        <v>67.1N</v>
      </c>
      <c r="R1067" t="str">
        <f>VLOOKUP($D1067,metadata!$B$2:$S$451,15,FALSE)</f>
        <v>27.3E</v>
      </c>
      <c r="S1067" t="str">
        <f>VLOOKUP($D1067,metadata!$B$2:$S$451,16,FALSE)</f>
        <v/>
      </c>
      <c r="T1067" t="str">
        <f>VLOOKUP($D1067,metadata!$B$2:$S$451,17,FALSE)</f>
        <v/>
      </c>
      <c r="U1067" t="str">
        <f>VLOOKUP($D1067,metadata!$B$2:$S$451,18,FALSE)</f>
        <v/>
      </c>
      <c r="V1067">
        <f>VLOOKUP($D1067,metadata!$B$2:$Z$451,19,FALSE)</f>
        <v>100</v>
      </c>
      <c r="W1067" t="str">
        <f>VLOOKUP($D1067,metadata!$B$2:$Z$451,20,FALSE)</f>
        <v>global average</v>
      </c>
      <c r="X1067">
        <f>VLOOKUP($D1067,metadata!$B$2:$Z$451,21,FALSE)</f>
        <v>14</v>
      </c>
      <c r="Y1067" t="str">
        <f>VLOOKUP($D1067,metadata!$B$2:$Z$451,22,FALSE)</f>
        <v>t26</v>
      </c>
      <c r="Z1067">
        <f>VLOOKUP($D1067,metadata!$B$2:$Z$451,23,FALSE)</f>
        <v>21</v>
      </c>
      <c r="AA1067" t="str">
        <f>VLOOKUP($D1067,metadata!$B$2:$Z$451,24,FALSE)</f>
        <v>adult</v>
      </c>
      <c r="AB1067" t="str">
        <f>VLOOKUP($D1067,metadata!$B$2:$Z$451,25,FALSE)</f>
        <v/>
      </c>
      <c r="AF1067" t="str">
        <f t="shared" si="33"/>
        <v>NA</v>
      </c>
      <c r="AG1067" t="s">
        <v>37</v>
      </c>
      <c r="AH1067">
        <v>18.63</v>
      </c>
      <c r="AI1067">
        <v>0.14000000000000001</v>
      </c>
      <c r="AJ1067">
        <v>32.68</v>
      </c>
      <c r="AK1067">
        <v>100</v>
      </c>
    </row>
    <row r="1068" spans="3:37" hidden="1" x14ac:dyDescent="0.3">
      <c r="C1068">
        <v>1067</v>
      </c>
      <c r="D1068" s="4" t="str">
        <f t="shared" si="34"/>
        <v>26-Pelkosenniemi</v>
      </c>
      <c r="E1068" t="str">
        <f>VLOOKUP($D1068,metadata!$B$2:$S$451,2,FALSE)</f>
        <v>Lankinen, P; Tyukmaeva, VI; Hoikkala, A</v>
      </c>
      <c r="F1068" t="str">
        <f>VLOOKUP($D1068,metadata!$B$2:$S$451,3,FALSE)</f>
        <v>Northern Drosophila montana flies show variation both within and between cline populations in the critical day length evoking reproductive diapause</v>
      </c>
      <c r="G1068" t="str">
        <f>VLOOKUP($D1068,metadata!$B$2:$S$451,4,FALSE)</f>
        <v>10.1016/j.jinsphys.2013.05.006</v>
      </c>
      <c r="H1068" t="str">
        <f>VLOOKUP($D1068,metadata!$B$2:$S$451,5,FALSE)</f>
        <v>y</v>
      </c>
      <c r="I1068" t="str">
        <f>VLOOKUP($D1068,metadata!$B$2:$S$451,6,FALSE)</f>
        <v>a</v>
      </c>
      <c r="J1068" t="str">
        <f>VLOOKUP($D1068,metadata!$B$2:$S$451,7,FALSE)</f>
        <v>i</v>
      </c>
      <c r="K1068">
        <f>VLOOKUP($D1068,metadata!$B$2:$S$451,8,FALSE)</f>
        <v>105</v>
      </c>
      <c r="L1068">
        <f>VLOOKUP($D1068,metadata!$B$2:$S$451,9,FALSE)</f>
        <v>14</v>
      </c>
      <c r="M1068" t="str">
        <f>VLOOKUP($D1068,metadata!$B$2:$S$451,10,FALSE)</f>
        <v/>
      </c>
      <c r="N1068" t="str">
        <f>VLOOKUP($D1068,metadata!$B$2:$S$451,11,FALSE)</f>
        <v>drosophila montana</v>
      </c>
      <c r="O1068" t="str">
        <f>VLOOKUP($D1068,metadata!$B$2:$S$451,12,FALSE)</f>
        <v>diptera</v>
      </c>
      <c r="P1068" t="str">
        <f>VLOOKUP($D1068,metadata!$B$2:$S$451,13,FALSE)</f>
        <v>Pelkosenniemi</v>
      </c>
      <c r="Q1068" t="str">
        <f>VLOOKUP($D1068,metadata!$B$2:$S$451,14,FALSE)</f>
        <v>67.1N</v>
      </c>
      <c r="R1068" t="str">
        <f>VLOOKUP($D1068,metadata!$B$2:$S$451,15,FALSE)</f>
        <v>27.3E</v>
      </c>
      <c r="S1068" t="str">
        <f>VLOOKUP($D1068,metadata!$B$2:$S$451,16,FALSE)</f>
        <v/>
      </c>
      <c r="T1068" t="str">
        <f>VLOOKUP($D1068,metadata!$B$2:$S$451,17,FALSE)</f>
        <v/>
      </c>
      <c r="U1068" t="str">
        <f>VLOOKUP($D1068,metadata!$B$2:$S$451,18,FALSE)</f>
        <v/>
      </c>
      <c r="V1068">
        <f>VLOOKUP($D1068,metadata!$B$2:$Z$451,19,FALSE)</f>
        <v>100</v>
      </c>
      <c r="W1068" t="str">
        <f>VLOOKUP($D1068,metadata!$B$2:$Z$451,20,FALSE)</f>
        <v>global average</v>
      </c>
      <c r="X1068">
        <f>VLOOKUP($D1068,metadata!$B$2:$Z$451,21,FALSE)</f>
        <v>14</v>
      </c>
      <c r="Y1068" t="str">
        <f>VLOOKUP($D1068,metadata!$B$2:$Z$451,22,FALSE)</f>
        <v>t26</v>
      </c>
      <c r="Z1068">
        <f>VLOOKUP($D1068,metadata!$B$2:$Z$451,23,FALSE)</f>
        <v>21</v>
      </c>
      <c r="AA1068" t="str">
        <f>VLOOKUP($D1068,metadata!$B$2:$Z$451,24,FALSE)</f>
        <v>adult</v>
      </c>
      <c r="AB1068" t="str">
        <f>VLOOKUP($D1068,metadata!$B$2:$Z$451,25,FALSE)</f>
        <v/>
      </c>
      <c r="AF1068" t="str">
        <f t="shared" si="33"/>
        <v>NA</v>
      </c>
      <c r="AG1068" t="s">
        <v>37</v>
      </c>
      <c r="AH1068">
        <v>19.55</v>
      </c>
      <c r="AI1068">
        <v>0.15</v>
      </c>
      <c r="AJ1068">
        <v>29.06</v>
      </c>
      <c r="AK1068">
        <v>100</v>
      </c>
    </row>
    <row r="1069" spans="3:37" hidden="1" x14ac:dyDescent="0.3">
      <c r="C1069">
        <v>1068</v>
      </c>
      <c r="D1069" s="4" t="str">
        <f t="shared" si="34"/>
        <v>26-Pelkosenniemi</v>
      </c>
      <c r="E1069" t="str">
        <f>VLOOKUP($D1069,metadata!$B$2:$S$451,2,FALSE)</f>
        <v>Lankinen, P; Tyukmaeva, VI; Hoikkala, A</v>
      </c>
      <c r="F1069" t="str">
        <f>VLOOKUP($D1069,metadata!$B$2:$S$451,3,FALSE)</f>
        <v>Northern Drosophila montana flies show variation both within and between cline populations in the critical day length evoking reproductive diapause</v>
      </c>
      <c r="G1069" t="str">
        <f>VLOOKUP($D1069,metadata!$B$2:$S$451,4,FALSE)</f>
        <v>10.1016/j.jinsphys.2013.05.006</v>
      </c>
      <c r="H1069" t="str">
        <f>VLOOKUP($D1069,metadata!$B$2:$S$451,5,FALSE)</f>
        <v>y</v>
      </c>
      <c r="I1069" t="str">
        <f>VLOOKUP($D1069,metadata!$B$2:$S$451,6,FALSE)</f>
        <v>a</v>
      </c>
      <c r="J1069" t="str">
        <f>VLOOKUP($D1069,metadata!$B$2:$S$451,7,FALSE)</f>
        <v>i</v>
      </c>
      <c r="K1069">
        <f>VLOOKUP($D1069,metadata!$B$2:$S$451,8,FALSE)</f>
        <v>105</v>
      </c>
      <c r="L1069">
        <f>VLOOKUP($D1069,metadata!$B$2:$S$451,9,FALSE)</f>
        <v>14</v>
      </c>
      <c r="M1069" t="str">
        <f>VLOOKUP($D1069,metadata!$B$2:$S$451,10,FALSE)</f>
        <v/>
      </c>
      <c r="N1069" t="str">
        <f>VLOOKUP($D1069,metadata!$B$2:$S$451,11,FALSE)</f>
        <v>drosophila montana</v>
      </c>
      <c r="O1069" t="str">
        <f>VLOOKUP($D1069,metadata!$B$2:$S$451,12,FALSE)</f>
        <v>diptera</v>
      </c>
      <c r="P1069" t="str">
        <f>VLOOKUP($D1069,metadata!$B$2:$S$451,13,FALSE)</f>
        <v>Pelkosenniemi</v>
      </c>
      <c r="Q1069" t="str">
        <f>VLOOKUP($D1069,metadata!$B$2:$S$451,14,FALSE)</f>
        <v>67.1N</v>
      </c>
      <c r="R1069" t="str">
        <f>VLOOKUP($D1069,metadata!$B$2:$S$451,15,FALSE)</f>
        <v>27.3E</v>
      </c>
      <c r="S1069" t="str">
        <f>VLOOKUP($D1069,metadata!$B$2:$S$451,16,FALSE)</f>
        <v/>
      </c>
      <c r="T1069" t="str">
        <f>VLOOKUP($D1069,metadata!$B$2:$S$451,17,FALSE)</f>
        <v/>
      </c>
      <c r="U1069" t="str">
        <f>VLOOKUP($D1069,metadata!$B$2:$S$451,18,FALSE)</f>
        <v/>
      </c>
      <c r="V1069">
        <f>VLOOKUP($D1069,metadata!$B$2:$Z$451,19,FALSE)</f>
        <v>100</v>
      </c>
      <c r="W1069" t="str">
        <f>VLOOKUP($D1069,metadata!$B$2:$Z$451,20,FALSE)</f>
        <v>global average</v>
      </c>
      <c r="X1069">
        <f>VLOOKUP($D1069,metadata!$B$2:$Z$451,21,FALSE)</f>
        <v>14</v>
      </c>
      <c r="Y1069" t="str">
        <f>VLOOKUP($D1069,metadata!$B$2:$Z$451,22,FALSE)</f>
        <v>t26</v>
      </c>
      <c r="Z1069">
        <f>VLOOKUP($D1069,metadata!$B$2:$Z$451,23,FALSE)</f>
        <v>21</v>
      </c>
      <c r="AA1069" t="str">
        <f>VLOOKUP($D1069,metadata!$B$2:$Z$451,24,FALSE)</f>
        <v>adult</v>
      </c>
      <c r="AB1069" t="str">
        <f>VLOOKUP($D1069,metadata!$B$2:$Z$451,25,FALSE)</f>
        <v/>
      </c>
      <c r="AF1069" t="str">
        <f t="shared" si="33"/>
        <v>NA</v>
      </c>
      <c r="AG1069" t="s">
        <v>37</v>
      </c>
      <c r="AH1069">
        <v>18.37</v>
      </c>
      <c r="AI1069">
        <v>0.12</v>
      </c>
      <c r="AJ1069">
        <v>57.08</v>
      </c>
      <c r="AK1069">
        <v>100</v>
      </c>
    </row>
    <row r="1070" spans="3:37" hidden="1" x14ac:dyDescent="0.3">
      <c r="C1070">
        <v>1069</v>
      </c>
      <c r="D1070" s="4" t="str">
        <f t="shared" si="34"/>
        <v>26-Pelkosenniemi</v>
      </c>
      <c r="E1070" t="str">
        <f>VLOOKUP($D1070,metadata!$B$2:$S$451,2,FALSE)</f>
        <v>Lankinen, P; Tyukmaeva, VI; Hoikkala, A</v>
      </c>
      <c r="F1070" t="str">
        <f>VLOOKUP($D1070,metadata!$B$2:$S$451,3,FALSE)</f>
        <v>Northern Drosophila montana flies show variation both within and between cline populations in the critical day length evoking reproductive diapause</v>
      </c>
      <c r="G1070" t="str">
        <f>VLOOKUP($D1070,metadata!$B$2:$S$451,4,FALSE)</f>
        <v>10.1016/j.jinsphys.2013.05.006</v>
      </c>
      <c r="H1070" t="str">
        <f>VLOOKUP($D1070,metadata!$B$2:$S$451,5,FALSE)</f>
        <v>y</v>
      </c>
      <c r="I1070" t="str">
        <f>VLOOKUP($D1070,metadata!$B$2:$S$451,6,FALSE)</f>
        <v>a</v>
      </c>
      <c r="J1070" t="str">
        <f>VLOOKUP($D1070,metadata!$B$2:$S$451,7,FALSE)</f>
        <v>i</v>
      </c>
      <c r="K1070">
        <f>VLOOKUP($D1070,metadata!$B$2:$S$451,8,FALSE)</f>
        <v>105</v>
      </c>
      <c r="L1070">
        <f>VLOOKUP($D1070,metadata!$B$2:$S$451,9,FALSE)</f>
        <v>14</v>
      </c>
      <c r="M1070" t="str">
        <f>VLOOKUP($D1070,metadata!$B$2:$S$451,10,FALSE)</f>
        <v/>
      </c>
      <c r="N1070" t="str">
        <f>VLOOKUP($D1070,metadata!$B$2:$S$451,11,FALSE)</f>
        <v>drosophila montana</v>
      </c>
      <c r="O1070" t="str">
        <f>VLOOKUP($D1070,metadata!$B$2:$S$451,12,FALSE)</f>
        <v>diptera</v>
      </c>
      <c r="P1070" t="str">
        <f>VLOOKUP($D1070,metadata!$B$2:$S$451,13,FALSE)</f>
        <v>Pelkosenniemi</v>
      </c>
      <c r="Q1070" t="str">
        <f>VLOOKUP($D1070,metadata!$B$2:$S$451,14,FALSE)</f>
        <v>67.1N</v>
      </c>
      <c r="R1070" t="str">
        <f>VLOOKUP($D1070,metadata!$B$2:$S$451,15,FALSE)</f>
        <v>27.3E</v>
      </c>
      <c r="S1070" t="str">
        <f>VLOOKUP($D1070,metadata!$B$2:$S$451,16,FALSE)</f>
        <v/>
      </c>
      <c r="T1070" t="str">
        <f>VLOOKUP($D1070,metadata!$B$2:$S$451,17,FALSE)</f>
        <v/>
      </c>
      <c r="U1070" t="str">
        <f>VLOOKUP($D1070,metadata!$B$2:$S$451,18,FALSE)</f>
        <v/>
      </c>
      <c r="V1070">
        <f>VLOOKUP($D1070,metadata!$B$2:$Z$451,19,FALSE)</f>
        <v>100</v>
      </c>
      <c r="W1070" t="str">
        <f>VLOOKUP($D1070,metadata!$B$2:$Z$451,20,FALSE)</f>
        <v>global average</v>
      </c>
      <c r="X1070">
        <f>VLOOKUP($D1070,metadata!$B$2:$Z$451,21,FALSE)</f>
        <v>14</v>
      </c>
      <c r="Y1070" t="str">
        <f>VLOOKUP($D1070,metadata!$B$2:$Z$451,22,FALSE)</f>
        <v>t26</v>
      </c>
      <c r="Z1070">
        <f>VLOOKUP($D1070,metadata!$B$2:$Z$451,23,FALSE)</f>
        <v>21</v>
      </c>
      <c r="AA1070" t="str">
        <f>VLOOKUP($D1070,metadata!$B$2:$Z$451,24,FALSE)</f>
        <v>adult</v>
      </c>
      <c r="AB1070" t="str">
        <f>VLOOKUP($D1070,metadata!$B$2:$Z$451,25,FALSE)</f>
        <v/>
      </c>
      <c r="AF1070" t="str">
        <f t="shared" si="33"/>
        <v>NA</v>
      </c>
      <c r="AG1070" t="s">
        <v>37</v>
      </c>
      <c r="AH1070">
        <v>19.36</v>
      </c>
      <c r="AI1070">
        <v>0.13</v>
      </c>
      <c r="AJ1070">
        <v>41.47</v>
      </c>
      <c r="AK1070">
        <v>100</v>
      </c>
    </row>
    <row r="1071" spans="3:37" hidden="1" x14ac:dyDescent="0.3">
      <c r="C1071">
        <v>1070</v>
      </c>
      <c r="D1071" s="4" t="str">
        <f t="shared" si="34"/>
        <v>26-Pelkosenniemi</v>
      </c>
      <c r="E1071" t="str">
        <f>VLOOKUP($D1071,metadata!$B$2:$S$451,2,FALSE)</f>
        <v>Lankinen, P; Tyukmaeva, VI; Hoikkala, A</v>
      </c>
      <c r="F1071" t="str">
        <f>VLOOKUP($D1071,metadata!$B$2:$S$451,3,FALSE)</f>
        <v>Northern Drosophila montana flies show variation both within and between cline populations in the critical day length evoking reproductive diapause</v>
      </c>
      <c r="G1071" t="str">
        <f>VLOOKUP($D1071,metadata!$B$2:$S$451,4,FALSE)</f>
        <v>10.1016/j.jinsphys.2013.05.006</v>
      </c>
      <c r="H1071" t="str">
        <f>VLOOKUP($D1071,metadata!$B$2:$S$451,5,FALSE)</f>
        <v>y</v>
      </c>
      <c r="I1071" t="str">
        <f>VLOOKUP($D1071,metadata!$B$2:$S$451,6,FALSE)</f>
        <v>a</v>
      </c>
      <c r="J1071" t="str">
        <f>VLOOKUP($D1071,metadata!$B$2:$S$451,7,FALSE)</f>
        <v>i</v>
      </c>
      <c r="K1071">
        <f>VLOOKUP($D1071,metadata!$B$2:$S$451,8,FALSE)</f>
        <v>105</v>
      </c>
      <c r="L1071">
        <f>VLOOKUP($D1071,metadata!$B$2:$S$451,9,FALSE)</f>
        <v>14</v>
      </c>
      <c r="M1071" t="str">
        <f>VLOOKUP($D1071,metadata!$B$2:$S$451,10,FALSE)</f>
        <v/>
      </c>
      <c r="N1071" t="str">
        <f>VLOOKUP($D1071,metadata!$B$2:$S$451,11,FALSE)</f>
        <v>drosophila montana</v>
      </c>
      <c r="O1071" t="str">
        <f>VLOOKUP($D1071,metadata!$B$2:$S$451,12,FALSE)</f>
        <v>diptera</v>
      </c>
      <c r="P1071" t="str">
        <f>VLOOKUP($D1071,metadata!$B$2:$S$451,13,FALSE)</f>
        <v>Pelkosenniemi</v>
      </c>
      <c r="Q1071" t="str">
        <f>VLOOKUP($D1071,metadata!$B$2:$S$451,14,FALSE)</f>
        <v>67.1N</v>
      </c>
      <c r="R1071" t="str">
        <f>VLOOKUP($D1071,metadata!$B$2:$S$451,15,FALSE)</f>
        <v>27.3E</v>
      </c>
      <c r="S1071" t="str">
        <f>VLOOKUP($D1071,metadata!$B$2:$S$451,16,FALSE)</f>
        <v/>
      </c>
      <c r="T1071" t="str">
        <f>VLOOKUP($D1071,metadata!$B$2:$S$451,17,FALSE)</f>
        <v/>
      </c>
      <c r="U1071" t="str">
        <f>VLOOKUP($D1071,metadata!$B$2:$S$451,18,FALSE)</f>
        <v/>
      </c>
      <c r="V1071">
        <f>VLOOKUP($D1071,metadata!$B$2:$Z$451,19,FALSE)</f>
        <v>100</v>
      </c>
      <c r="W1071" t="str">
        <f>VLOOKUP($D1071,metadata!$B$2:$Z$451,20,FALSE)</f>
        <v>global average</v>
      </c>
      <c r="X1071">
        <f>VLOOKUP($D1071,metadata!$B$2:$Z$451,21,FALSE)</f>
        <v>14</v>
      </c>
      <c r="Y1071" t="str">
        <f>VLOOKUP($D1071,metadata!$B$2:$Z$451,22,FALSE)</f>
        <v>t26</v>
      </c>
      <c r="Z1071">
        <f>VLOOKUP($D1071,metadata!$B$2:$Z$451,23,FALSE)</f>
        <v>21</v>
      </c>
      <c r="AA1071" t="str">
        <f>VLOOKUP($D1071,metadata!$B$2:$Z$451,24,FALSE)</f>
        <v>adult</v>
      </c>
      <c r="AB1071" t="str">
        <f>VLOOKUP($D1071,metadata!$B$2:$Z$451,25,FALSE)</f>
        <v/>
      </c>
      <c r="AF1071" t="str">
        <f t="shared" si="33"/>
        <v>NA</v>
      </c>
      <c r="AG1071" t="s">
        <v>37</v>
      </c>
      <c r="AH1071">
        <v>19.45</v>
      </c>
      <c r="AI1071">
        <v>0.15</v>
      </c>
      <c r="AJ1071">
        <v>31.23</v>
      </c>
      <c r="AK1071">
        <v>100</v>
      </c>
    </row>
    <row r="1072" spans="3:37" hidden="1" x14ac:dyDescent="0.3">
      <c r="C1072">
        <v>1071</v>
      </c>
      <c r="D1072" s="4" t="str">
        <f t="shared" si="34"/>
        <v>26-Pelkosenniemi</v>
      </c>
      <c r="E1072" t="str">
        <f>VLOOKUP($D1072,metadata!$B$2:$S$451,2,FALSE)</f>
        <v>Lankinen, P; Tyukmaeva, VI; Hoikkala, A</v>
      </c>
      <c r="F1072" t="str">
        <f>VLOOKUP($D1072,metadata!$B$2:$S$451,3,FALSE)</f>
        <v>Northern Drosophila montana flies show variation both within and between cline populations in the critical day length evoking reproductive diapause</v>
      </c>
      <c r="G1072" t="str">
        <f>VLOOKUP($D1072,metadata!$B$2:$S$451,4,FALSE)</f>
        <v>10.1016/j.jinsphys.2013.05.006</v>
      </c>
      <c r="H1072" t="str">
        <f>VLOOKUP($D1072,metadata!$B$2:$S$451,5,FALSE)</f>
        <v>y</v>
      </c>
      <c r="I1072" t="str">
        <f>VLOOKUP($D1072,metadata!$B$2:$S$451,6,FALSE)</f>
        <v>a</v>
      </c>
      <c r="J1072" t="str">
        <f>VLOOKUP($D1072,metadata!$B$2:$S$451,7,FALSE)</f>
        <v>i</v>
      </c>
      <c r="K1072">
        <f>VLOOKUP($D1072,metadata!$B$2:$S$451,8,FALSE)</f>
        <v>105</v>
      </c>
      <c r="L1072">
        <f>VLOOKUP($D1072,metadata!$B$2:$S$451,9,FALSE)</f>
        <v>14</v>
      </c>
      <c r="M1072" t="str">
        <f>VLOOKUP($D1072,metadata!$B$2:$S$451,10,FALSE)</f>
        <v/>
      </c>
      <c r="N1072" t="str">
        <f>VLOOKUP($D1072,metadata!$B$2:$S$451,11,FALSE)</f>
        <v>drosophila montana</v>
      </c>
      <c r="O1072" t="str">
        <f>VLOOKUP($D1072,metadata!$B$2:$S$451,12,FALSE)</f>
        <v>diptera</v>
      </c>
      <c r="P1072" t="str">
        <f>VLOOKUP($D1072,metadata!$B$2:$S$451,13,FALSE)</f>
        <v>Pelkosenniemi</v>
      </c>
      <c r="Q1072" t="str">
        <f>VLOOKUP($D1072,metadata!$B$2:$S$451,14,FALSE)</f>
        <v>67.1N</v>
      </c>
      <c r="R1072" t="str">
        <f>VLOOKUP($D1072,metadata!$B$2:$S$451,15,FALSE)</f>
        <v>27.3E</v>
      </c>
      <c r="S1072" t="str">
        <f>VLOOKUP($D1072,metadata!$B$2:$S$451,16,FALSE)</f>
        <v/>
      </c>
      <c r="T1072" t="str">
        <f>VLOOKUP($D1072,metadata!$B$2:$S$451,17,FALSE)</f>
        <v/>
      </c>
      <c r="U1072" t="str">
        <f>VLOOKUP($D1072,metadata!$B$2:$S$451,18,FALSE)</f>
        <v/>
      </c>
      <c r="V1072">
        <f>VLOOKUP($D1072,metadata!$B$2:$Z$451,19,FALSE)</f>
        <v>100</v>
      </c>
      <c r="W1072" t="str">
        <f>VLOOKUP($D1072,metadata!$B$2:$Z$451,20,FALSE)</f>
        <v>global average</v>
      </c>
      <c r="X1072">
        <f>VLOOKUP($D1072,metadata!$B$2:$Z$451,21,FALSE)</f>
        <v>14</v>
      </c>
      <c r="Y1072" t="str">
        <f>VLOOKUP($D1072,metadata!$B$2:$Z$451,22,FALSE)</f>
        <v>t26</v>
      </c>
      <c r="Z1072">
        <f>VLOOKUP($D1072,metadata!$B$2:$Z$451,23,FALSE)</f>
        <v>21</v>
      </c>
      <c r="AA1072" t="str">
        <f>VLOOKUP($D1072,metadata!$B$2:$Z$451,24,FALSE)</f>
        <v>adult</v>
      </c>
      <c r="AB1072" t="str">
        <f>VLOOKUP($D1072,metadata!$B$2:$Z$451,25,FALSE)</f>
        <v/>
      </c>
      <c r="AF1072" t="str">
        <f t="shared" si="33"/>
        <v>NA</v>
      </c>
      <c r="AG1072" t="s">
        <v>37</v>
      </c>
      <c r="AH1072">
        <v>19.55</v>
      </c>
      <c r="AI1072">
        <v>0.16</v>
      </c>
      <c r="AJ1072">
        <v>28.31</v>
      </c>
      <c r="AK1072">
        <v>100</v>
      </c>
    </row>
    <row r="1073" spans="3:37" hidden="1" x14ac:dyDescent="0.3">
      <c r="C1073">
        <v>1072</v>
      </c>
      <c r="D1073" s="4" t="str">
        <f t="shared" si="34"/>
        <v>26-Pelkosenniemi</v>
      </c>
      <c r="E1073" t="str">
        <f>VLOOKUP($D1073,metadata!$B$2:$S$451,2,FALSE)</f>
        <v>Lankinen, P; Tyukmaeva, VI; Hoikkala, A</v>
      </c>
      <c r="F1073" t="str">
        <f>VLOOKUP($D1073,metadata!$B$2:$S$451,3,FALSE)</f>
        <v>Northern Drosophila montana flies show variation both within and between cline populations in the critical day length evoking reproductive diapause</v>
      </c>
      <c r="G1073" t="str">
        <f>VLOOKUP($D1073,metadata!$B$2:$S$451,4,FALSE)</f>
        <v>10.1016/j.jinsphys.2013.05.006</v>
      </c>
      <c r="H1073" t="str">
        <f>VLOOKUP($D1073,metadata!$B$2:$S$451,5,FALSE)</f>
        <v>y</v>
      </c>
      <c r="I1073" t="str">
        <f>VLOOKUP($D1073,metadata!$B$2:$S$451,6,FALSE)</f>
        <v>a</v>
      </c>
      <c r="J1073" t="str">
        <f>VLOOKUP($D1073,metadata!$B$2:$S$451,7,FALSE)</f>
        <v>i</v>
      </c>
      <c r="K1073">
        <f>VLOOKUP($D1073,metadata!$B$2:$S$451,8,FALSE)</f>
        <v>105</v>
      </c>
      <c r="L1073">
        <f>VLOOKUP($D1073,metadata!$B$2:$S$451,9,FALSE)</f>
        <v>14</v>
      </c>
      <c r="M1073" t="str">
        <f>VLOOKUP($D1073,metadata!$B$2:$S$451,10,FALSE)</f>
        <v/>
      </c>
      <c r="N1073" t="str">
        <f>VLOOKUP($D1073,metadata!$B$2:$S$451,11,FALSE)</f>
        <v>drosophila montana</v>
      </c>
      <c r="O1073" t="str">
        <f>VLOOKUP($D1073,metadata!$B$2:$S$451,12,FALSE)</f>
        <v>diptera</v>
      </c>
      <c r="P1073" t="str">
        <f>VLOOKUP($D1073,metadata!$B$2:$S$451,13,FALSE)</f>
        <v>Pelkosenniemi</v>
      </c>
      <c r="Q1073" t="str">
        <f>VLOOKUP($D1073,metadata!$B$2:$S$451,14,FALSE)</f>
        <v>67.1N</v>
      </c>
      <c r="R1073" t="str">
        <f>VLOOKUP($D1073,metadata!$B$2:$S$451,15,FALSE)</f>
        <v>27.3E</v>
      </c>
      <c r="S1073" t="str">
        <f>VLOOKUP($D1073,metadata!$B$2:$S$451,16,FALSE)</f>
        <v/>
      </c>
      <c r="T1073" t="str">
        <f>VLOOKUP($D1073,metadata!$B$2:$S$451,17,FALSE)</f>
        <v/>
      </c>
      <c r="U1073" t="str">
        <f>VLOOKUP($D1073,metadata!$B$2:$S$451,18,FALSE)</f>
        <v/>
      </c>
      <c r="V1073">
        <f>VLOOKUP($D1073,metadata!$B$2:$Z$451,19,FALSE)</f>
        <v>100</v>
      </c>
      <c r="W1073" t="str">
        <f>VLOOKUP($D1073,metadata!$B$2:$Z$451,20,FALSE)</f>
        <v>global average</v>
      </c>
      <c r="X1073">
        <f>VLOOKUP($D1073,metadata!$B$2:$Z$451,21,FALSE)</f>
        <v>14</v>
      </c>
      <c r="Y1073" t="str">
        <f>VLOOKUP($D1073,metadata!$B$2:$Z$451,22,FALSE)</f>
        <v>t26</v>
      </c>
      <c r="Z1073">
        <f>VLOOKUP($D1073,metadata!$B$2:$Z$451,23,FALSE)</f>
        <v>21</v>
      </c>
      <c r="AA1073" t="str">
        <f>VLOOKUP($D1073,metadata!$B$2:$Z$451,24,FALSE)</f>
        <v>adult</v>
      </c>
      <c r="AB1073" t="str">
        <f>VLOOKUP($D1073,metadata!$B$2:$Z$451,25,FALSE)</f>
        <v/>
      </c>
      <c r="AF1073" t="str">
        <f t="shared" si="33"/>
        <v>NA</v>
      </c>
      <c r="AG1073" t="s">
        <v>37</v>
      </c>
      <c r="AH1073">
        <v>19.510000000000002</v>
      </c>
      <c r="AI1073">
        <v>0.18</v>
      </c>
      <c r="AJ1073">
        <v>20.11</v>
      </c>
      <c r="AK1073">
        <v>100</v>
      </c>
    </row>
    <row r="1074" spans="3:37" hidden="1" x14ac:dyDescent="0.3">
      <c r="C1074">
        <v>1073</v>
      </c>
      <c r="D1074" s="4" t="str">
        <f t="shared" si="34"/>
        <v>26-Pelkosenniemi</v>
      </c>
      <c r="E1074" t="str">
        <f>VLOOKUP($D1074,metadata!$B$2:$S$451,2,FALSE)</f>
        <v>Lankinen, P; Tyukmaeva, VI; Hoikkala, A</v>
      </c>
      <c r="F1074" t="str">
        <f>VLOOKUP($D1074,metadata!$B$2:$S$451,3,FALSE)</f>
        <v>Northern Drosophila montana flies show variation both within and between cline populations in the critical day length evoking reproductive diapause</v>
      </c>
      <c r="G1074" t="str">
        <f>VLOOKUP($D1074,metadata!$B$2:$S$451,4,FALSE)</f>
        <v>10.1016/j.jinsphys.2013.05.006</v>
      </c>
      <c r="H1074" t="str">
        <f>VLOOKUP($D1074,metadata!$B$2:$S$451,5,FALSE)</f>
        <v>y</v>
      </c>
      <c r="I1074" t="str">
        <f>VLOOKUP($D1074,metadata!$B$2:$S$451,6,FALSE)</f>
        <v>a</v>
      </c>
      <c r="J1074" t="str">
        <f>VLOOKUP($D1074,metadata!$B$2:$S$451,7,FALSE)</f>
        <v>i</v>
      </c>
      <c r="K1074">
        <f>VLOOKUP($D1074,metadata!$B$2:$S$451,8,FALSE)</f>
        <v>105</v>
      </c>
      <c r="L1074">
        <f>VLOOKUP($D1074,metadata!$B$2:$S$451,9,FALSE)</f>
        <v>14</v>
      </c>
      <c r="M1074" t="str">
        <f>VLOOKUP($D1074,metadata!$B$2:$S$451,10,FALSE)</f>
        <v/>
      </c>
      <c r="N1074" t="str">
        <f>VLOOKUP($D1074,metadata!$B$2:$S$451,11,FALSE)</f>
        <v>drosophila montana</v>
      </c>
      <c r="O1074" t="str">
        <f>VLOOKUP($D1074,metadata!$B$2:$S$451,12,FALSE)</f>
        <v>diptera</v>
      </c>
      <c r="P1074" t="str">
        <f>VLOOKUP($D1074,metadata!$B$2:$S$451,13,FALSE)</f>
        <v>Pelkosenniemi</v>
      </c>
      <c r="Q1074" t="str">
        <f>VLOOKUP($D1074,metadata!$B$2:$S$451,14,FALSE)</f>
        <v>67.1N</v>
      </c>
      <c r="R1074" t="str">
        <f>VLOOKUP($D1074,metadata!$B$2:$S$451,15,FALSE)</f>
        <v>27.3E</v>
      </c>
      <c r="S1074" t="str">
        <f>VLOOKUP($D1074,metadata!$B$2:$S$451,16,FALSE)</f>
        <v/>
      </c>
      <c r="T1074" t="str">
        <f>VLOOKUP($D1074,metadata!$B$2:$S$451,17,FALSE)</f>
        <v/>
      </c>
      <c r="U1074" t="str">
        <f>VLOOKUP($D1074,metadata!$B$2:$S$451,18,FALSE)</f>
        <v/>
      </c>
      <c r="V1074">
        <f>VLOOKUP($D1074,metadata!$B$2:$Z$451,19,FALSE)</f>
        <v>100</v>
      </c>
      <c r="W1074" t="str">
        <f>VLOOKUP($D1074,metadata!$B$2:$Z$451,20,FALSE)</f>
        <v>global average</v>
      </c>
      <c r="X1074">
        <f>VLOOKUP($D1074,metadata!$B$2:$Z$451,21,FALSE)</f>
        <v>14</v>
      </c>
      <c r="Y1074" t="str">
        <f>VLOOKUP($D1074,metadata!$B$2:$Z$451,22,FALSE)</f>
        <v>t26</v>
      </c>
      <c r="Z1074">
        <f>VLOOKUP($D1074,metadata!$B$2:$Z$451,23,FALSE)</f>
        <v>21</v>
      </c>
      <c r="AA1074" t="str">
        <f>VLOOKUP($D1074,metadata!$B$2:$Z$451,24,FALSE)</f>
        <v>adult</v>
      </c>
      <c r="AB1074" t="str">
        <f>VLOOKUP($D1074,metadata!$B$2:$Z$451,25,FALSE)</f>
        <v/>
      </c>
      <c r="AF1074" t="str">
        <f t="shared" si="33"/>
        <v>NA</v>
      </c>
      <c r="AG1074" t="s">
        <v>37</v>
      </c>
      <c r="AH1074">
        <v>19.47</v>
      </c>
      <c r="AI1074">
        <v>0.13</v>
      </c>
      <c r="AJ1074">
        <v>44.81</v>
      </c>
      <c r="AK1074">
        <v>100</v>
      </c>
    </row>
    <row r="1075" spans="3:37" hidden="1" x14ac:dyDescent="0.3">
      <c r="C1075">
        <v>1074</v>
      </c>
      <c r="D1075" s="4" t="str">
        <f t="shared" si="34"/>
        <v>26-Pelkosenniemi</v>
      </c>
      <c r="E1075" t="str">
        <f>VLOOKUP($D1075,metadata!$B$2:$S$451,2,FALSE)</f>
        <v>Lankinen, P; Tyukmaeva, VI; Hoikkala, A</v>
      </c>
      <c r="F1075" t="str">
        <f>VLOOKUP($D1075,metadata!$B$2:$S$451,3,FALSE)</f>
        <v>Northern Drosophila montana flies show variation both within and between cline populations in the critical day length evoking reproductive diapause</v>
      </c>
      <c r="G1075" t="str">
        <f>VLOOKUP($D1075,metadata!$B$2:$S$451,4,FALSE)</f>
        <v>10.1016/j.jinsphys.2013.05.006</v>
      </c>
      <c r="H1075" t="str">
        <f>VLOOKUP($D1075,metadata!$B$2:$S$451,5,FALSE)</f>
        <v>y</v>
      </c>
      <c r="I1075" t="str">
        <f>VLOOKUP($D1075,metadata!$B$2:$S$451,6,FALSE)</f>
        <v>a</v>
      </c>
      <c r="J1075" t="str">
        <f>VLOOKUP($D1075,metadata!$B$2:$S$451,7,FALSE)</f>
        <v>i</v>
      </c>
      <c r="K1075">
        <f>VLOOKUP($D1075,metadata!$B$2:$S$451,8,FALSE)</f>
        <v>105</v>
      </c>
      <c r="L1075">
        <f>VLOOKUP($D1075,metadata!$B$2:$S$451,9,FALSE)</f>
        <v>14</v>
      </c>
      <c r="M1075" t="str">
        <f>VLOOKUP($D1075,metadata!$B$2:$S$451,10,FALSE)</f>
        <v/>
      </c>
      <c r="N1075" t="str">
        <f>VLOOKUP($D1075,metadata!$B$2:$S$451,11,FALSE)</f>
        <v>drosophila montana</v>
      </c>
      <c r="O1075" t="str">
        <f>VLOOKUP($D1075,metadata!$B$2:$S$451,12,FALSE)</f>
        <v>diptera</v>
      </c>
      <c r="P1075" t="str">
        <f>VLOOKUP($D1075,metadata!$B$2:$S$451,13,FALSE)</f>
        <v>Pelkosenniemi</v>
      </c>
      <c r="Q1075" t="str">
        <f>VLOOKUP($D1075,metadata!$B$2:$S$451,14,FALSE)</f>
        <v>67.1N</v>
      </c>
      <c r="R1075" t="str">
        <f>VLOOKUP($D1075,metadata!$B$2:$S$451,15,FALSE)</f>
        <v>27.3E</v>
      </c>
      <c r="S1075" t="str">
        <f>VLOOKUP($D1075,metadata!$B$2:$S$451,16,FALSE)</f>
        <v/>
      </c>
      <c r="T1075" t="str">
        <f>VLOOKUP($D1075,metadata!$B$2:$S$451,17,FALSE)</f>
        <v/>
      </c>
      <c r="U1075" t="str">
        <f>VLOOKUP($D1075,metadata!$B$2:$S$451,18,FALSE)</f>
        <v/>
      </c>
      <c r="V1075">
        <f>VLOOKUP($D1075,metadata!$B$2:$Z$451,19,FALSE)</f>
        <v>100</v>
      </c>
      <c r="W1075" t="str">
        <f>VLOOKUP($D1075,metadata!$B$2:$Z$451,20,FALSE)</f>
        <v>global average</v>
      </c>
      <c r="X1075">
        <f>VLOOKUP($D1075,metadata!$B$2:$Z$451,21,FALSE)</f>
        <v>14</v>
      </c>
      <c r="Y1075" t="str">
        <f>VLOOKUP($D1075,metadata!$B$2:$Z$451,22,FALSE)</f>
        <v>t26</v>
      </c>
      <c r="Z1075">
        <f>VLOOKUP($D1075,metadata!$B$2:$Z$451,23,FALSE)</f>
        <v>21</v>
      </c>
      <c r="AA1075" t="str">
        <f>VLOOKUP($D1075,metadata!$B$2:$Z$451,24,FALSE)</f>
        <v>adult</v>
      </c>
      <c r="AB1075" t="str">
        <f>VLOOKUP($D1075,metadata!$B$2:$Z$451,25,FALSE)</f>
        <v/>
      </c>
      <c r="AF1075" t="str">
        <f t="shared" si="33"/>
        <v>NA</v>
      </c>
      <c r="AG1075" t="s">
        <v>37</v>
      </c>
      <c r="AH1075">
        <v>18.739999999999998</v>
      </c>
      <c r="AI1075">
        <v>0.15</v>
      </c>
      <c r="AJ1075">
        <v>28.76</v>
      </c>
      <c r="AK1075">
        <v>100</v>
      </c>
    </row>
    <row r="1076" spans="3:37" hidden="1" x14ac:dyDescent="0.3">
      <c r="C1076">
        <v>1075</v>
      </c>
      <c r="D1076" s="4" t="str">
        <f t="shared" si="34"/>
        <v>26-Pelkosenniemi</v>
      </c>
      <c r="E1076" t="str">
        <f>VLOOKUP($D1076,metadata!$B$2:$S$451,2,FALSE)</f>
        <v>Lankinen, P; Tyukmaeva, VI; Hoikkala, A</v>
      </c>
      <c r="F1076" t="str">
        <f>VLOOKUP($D1076,metadata!$B$2:$S$451,3,FALSE)</f>
        <v>Northern Drosophila montana flies show variation both within and between cline populations in the critical day length evoking reproductive diapause</v>
      </c>
      <c r="G1076" t="str">
        <f>VLOOKUP($D1076,metadata!$B$2:$S$451,4,FALSE)</f>
        <v>10.1016/j.jinsphys.2013.05.006</v>
      </c>
      <c r="H1076" t="str">
        <f>VLOOKUP($D1076,metadata!$B$2:$S$451,5,FALSE)</f>
        <v>y</v>
      </c>
      <c r="I1076" t="str">
        <f>VLOOKUP($D1076,metadata!$B$2:$S$451,6,FALSE)</f>
        <v>a</v>
      </c>
      <c r="J1076" t="str">
        <f>VLOOKUP($D1076,metadata!$B$2:$S$451,7,FALSE)</f>
        <v>i</v>
      </c>
      <c r="K1076">
        <f>VLOOKUP($D1076,metadata!$B$2:$S$451,8,FALSE)</f>
        <v>105</v>
      </c>
      <c r="L1076">
        <f>VLOOKUP($D1076,metadata!$B$2:$S$451,9,FALSE)</f>
        <v>14</v>
      </c>
      <c r="M1076" t="str">
        <f>VLOOKUP($D1076,metadata!$B$2:$S$451,10,FALSE)</f>
        <v/>
      </c>
      <c r="N1076" t="str">
        <f>VLOOKUP($D1076,metadata!$B$2:$S$451,11,FALSE)</f>
        <v>drosophila montana</v>
      </c>
      <c r="O1076" t="str">
        <f>VLOOKUP($D1076,metadata!$B$2:$S$451,12,FALSE)</f>
        <v>diptera</v>
      </c>
      <c r="P1076" t="str">
        <f>VLOOKUP($D1076,metadata!$B$2:$S$451,13,FALSE)</f>
        <v>Pelkosenniemi</v>
      </c>
      <c r="Q1076" t="str">
        <f>VLOOKUP($D1076,metadata!$B$2:$S$451,14,FALSE)</f>
        <v>67.1N</v>
      </c>
      <c r="R1076" t="str">
        <f>VLOOKUP($D1076,metadata!$B$2:$S$451,15,FALSE)</f>
        <v>27.3E</v>
      </c>
      <c r="S1076" t="str">
        <f>VLOOKUP($D1076,metadata!$B$2:$S$451,16,FALSE)</f>
        <v/>
      </c>
      <c r="T1076" t="str">
        <f>VLOOKUP($D1076,metadata!$B$2:$S$451,17,FALSE)</f>
        <v/>
      </c>
      <c r="U1076" t="str">
        <f>VLOOKUP($D1076,metadata!$B$2:$S$451,18,FALSE)</f>
        <v/>
      </c>
      <c r="V1076">
        <f>VLOOKUP($D1076,metadata!$B$2:$Z$451,19,FALSE)</f>
        <v>100</v>
      </c>
      <c r="W1076" t="str">
        <f>VLOOKUP($D1076,metadata!$B$2:$Z$451,20,FALSE)</f>
        <v>global average</v>
      </c>
      <c r="X1076">
        <f>VLOOKUP($D1076,metadata!$B$2:$Z$451,21,FALSE)</f>
        <v>14</v>
      </c>
      <c r="Y1076" t="str">
        <f>VLOOKUP($D1076,metadata!$B$2:$Z$451,22,FALSE)</f>
        <v>t26</v>
      </c>
      <c r="Z1076">
        <f>VLOOKUP($D1076,metadata!$B$2:$Z$451,23,FALSE)</f>
        <v>21</v>
      </c>
      <c r="AA1076" t="str">
        <f>VLOOKUP($D1076,metadata!$B$2:$Z$451,24,FALSE)</f>
        <v>adult</v>
      </c>
      <c r="AB1076" t="str">
        <f>VLOOKUP($D1076,metadata!$B$2:$Z$451,25,FALSE)</f>
        <v/>
      </c>
      <c r="AF1076" t="str">
        <f t="shared" si="33"/>
        <v>NA</v>
      </c>
      <c r="AG1076" t="s">
        <v>37</v>
      </c>
      <c r="AH1076">
        <v>18.23</v>
      </c>
      <c r="AI1076">
        <v>0.14000000000000001</v>
      </c>
      <c r="AJ1076">
        <v>33.020000000000003</v>
      </c>
      <c r="AK1076">
        <v>100</v>
      </c>
    </row>
    <row r="1077" spans="3:37" hidden="1" x14ac:dyDescent="0.3">
      <c r="C1077">
        <v>1076</v>
      </c>
      <c r="D1077" s="4" t="str">
        <f t="shared" si="34"/>
        <v>26-Pelkosenniemi</v>
      </c>
      <c r="E1077" t="str">
        <f>VLOOKUP($D1077,metadata!$B$2:$S$451,2,FALSE)</f>
        <v>Lankinen, P; Tyukmaeva, VI; Hoikkala, A</v>
      </c>
      <c r="F1077" t="str">
        <f>VLOOKUP($D1077,metadata!$B$2:$S$451,3,FALSE)</f>
        <v>Northern Drosophila montana flies show variation both within and between cline populations in the critical day length evoking reproductive diapause</v>
      </c>
      <c r="G1077" t="str">
        <f>VLOOKUP($D1077,metadata!$B$2:$S$451,4,FALSE)</f>
        <v>10.1016/j.jinsphys.2013.05.006</v>
      </c>
      <c r="H1077" t="str">
        <f>VLOOKUP($D1077,metadata!$B$2:$S$451,5,FALSE)</f>
        <v>y</v>
      </c>
      <c r="I1077" t="str">
        <f>VLOOKUP($D1077,metadata!$B$2:$S$451,6,FALSE)</f>
        <v>a</v>
      </c>
      <c r="J1077" t="str">
        <f>VLOOKUP($D1077,metadata!$B$2:$S$451,7,FALSE)</f>
        <v>i</v>
      </c>
      <c r="K1077">
        <f>VLOOKUP($D1077,metadata!$B$2:$S$451,8,FALSE)</f>
        <v>105</v>
      </c>
      <c r="L1077">
        <f>VLOOKUP($D1077,metadata!$B$2:$S$451,9,FALSE)</f>
        <v>14</v>
      </c>
      <c r="M1077" t="str">
        <f>VLOOKUP($D1077,metadata!$B$2:$S$451,10,FALSE)</f>
        <v/>
      </c>
      <c r="N1077" t="str">
        <f>VLOOKUP($D1077,metadata!$B$2:$S$451,11,FALSE)</f>
        <v>drosophila montana</v>
      </c>
      <c r="O1077" t="str">
        <f>VLOOKUP($D1077,metadata!$B$2:$S$451,12,FALSE)</f>
        <v>diptera</v>
      </c>
      <c r="P1077" t="str">
        <f>VLOOKUP($D1077,metadata!$B$2:$S$451,13,FALSE)</f>
        <v>Pelkosenniemi</v>
      </c>
      <c r="Q1077" t="str">
        <f>VLOOKUP($D1077,metadata!$B$2:$S$451,14,FALSE)</f>
        <v>67.1N</v>
      </c>
      <c r="R1077" t="str">
        <f>VLOOKUP($D1077,metadata!$B$2:$S$451,15,FALSE)</f>
        <v>27.3E</v>
      </c>
      <c r="S1077" t="str">
        <f>VLOOKUP($D1077,metadata!$B$2:$S$451,16,FALSE)</f>
        <v/>
      </c>
      <c r="T1077" t="str">
        <f>VLOOKUP($D1077,metadata!$B$2:$S$451,17,FALSE)</f>
        <v/>
      </c>
      <c r="U1077" t="str">
        <f>VLOOKUP($D1077,metadata!$B$2:$S$451,18,FALSE)</f>
        <v/>
      </c>
      <c r="V1077">
        <f>VLOOKUP($D1077,metadata!$B$2:$Z$451,19,FALSE)</f>
        <v>100</v>
      </c>
      <c r="W1077" t="str">
        <f>VLOOKUP($D1077,metadata!$B$2:$Z$451,20,FALSE)</f>
        <v>global average</v>
      </c>
      <c r="X1077">
        <f>VLOOKUP($D1077,metadata!$B$2:$Z$451,21,FALSE)</f>
        <v>14</v>
      </c>
      <c r="Y1077" t="str">
        <f>VLOOKUP($D1077,metadata!$B$2:$Z$451,22,FALSE)</f>
        <v>t26</v>
      </c>
      <c r="Z1077">
        <f>VLOOKUP($D1077,metadata!$B$2:$Z$451,23,FALSE)</f>
        <v>21</v>
      </c>
      <c r="AA1077" t="str">
        <f>VLOOKUP($D1077,metadata!$B$2:$Z$451,24,FALSE)</f>
        <v>adult</v>
      </c>
      <c r="AB1077" t="str">
        <f>VLOOKUP($D1077,metadata!$B$2:$Z$451,25,FALSE)</f>
        <v/>
      </c>
      <c r="AF1077" t="str">
        <f t="shared" si="33"/>
        <v>NA</v>
      </c>
      <c r="AG1077" t="s">
        <v>37</v>
      </c>
      <c r="AH1077">
        <v>18.61</v>
      </c>
      <c r="AI1077">
        <v>0.12</v>
      </c>
      <c r="AJ1077">
        <v>51.47</v>
      </c>
      <c r="AK1077">
        <v>100</v>
      </c>
    </row>
    <row r="1078" spans="3:37" hidden="1" x14ac:dyDescent="0.3">
      <c r="C1078">
        <v>1077</v>
      </c>
      <c r="D1078" s="4" t="str">
        <f t="shared" si="34"/>
        <v>26-Pelkosenniemi</v>
      </c>
      <c r="E1078" t="str">
        <f>VLOOKUP($D1078,metadata!$B$2:$S$451,2,FALSE)</f>
        <v>Lankinen, P; Tyukmaeva, VI; Hoikkala, A</v>
      </c>
      <c r="F1078" t="str">
        <f>VLOOKUP($D1078,metadata!$B$2:$S$451,3,FALSE)</f>
        <v>Northern Drosophila montana flies show variation both within and between cline populations in the critical day length evoking reproductive diapause</v>
      </c>
      <c r="G1078" t="str">
        <f>VLOOKUP($D1078,metadata!$B$2:$S$451,4,FALSE)</f>
        <v>10.1016/j.jinsphys.2013.05.006</v>
      </c>
      <c r="H1078" t="str">
        <f>VLOOKUP($D1078,metadata!$B$2:$S$451,5,FALSE)</f>
        <v>y</v>
      </c>
      <c r="I1078" t="str">
        <f>VLOOKUP($D1078,metadata!$B$2:$S$451,6,FALSE)</f>
        <v>a</v>
      </c>
      <c r="J1078" t="str">
        <f>VLOOKUP($D1078,metadata!$B$2:$S$451,7,FALSE)</f>
        <v>i</v>
      </c>
      <c r="K1078">
        <f>VLOOKUP($D1078,metadata!$B$2:$S$451,8,FALSE)</f>
        <v>105</v>
      </c>
      <c r="L1078">
        <f>VLOOKUP($D1078,metadata!$B$2:$S$451,9,FALSE)</f>
        <v>14</v>
      </c>
      <c r="M1078" t="str">
        <f>VLOOKUP($D1078,metadata!$B$2:$S$451,10,FALSE)</f>
        <v/>
      </c>
      <c r="N1078" t="str">
        <f>VLOOKUP($D1078,metadata!$B$2:$S$451,11,FALSE)</f>
        <v>drosophila montana</v>
      </c>
      <c r="O1078" t="str">
        <f>VLOOKUP($D1078,metadata!$B$2:$S$451,12,FALSE)</f>
        <v>diptera</v>
      </c>
      <c r="P1078" t="str">
        <f>VLOOKUP($D1078,metadata!$B$2:$S$451,13,FALSE)</f>
        <v>Pelkosenniemi</v>
      </c>
      <c r="Q1078" t="str">
        <f>VLOOKUP($D1078,metadata!$B$2:$S$451,14,FALSE)</f>
        <v>67.1N</v>
      </c>
      <c r="R1078" t="str">
        <f>VLOOKUP($D1078,metadata!$B$2:$S$451,15,FALSE)</f>
        <v>27.3E</v>
      </c>
      <c r="S1078" t="str">
        <f>VLOOKUP($D1078,metadata!$B$2:$S$451,16,FALSE)</f>
        <v/>
      </c>
      <c r="T1078" t="str">
        <f>VLOOKUP($D1078,metadata!$B$2:$S$451,17,FALSE)</f>
        <v/>
      </c>
      <c r="U1078" t="str">
        <f>VLOOKUP($D1078,metadata!$B$2:$S$451,18,FALSE)</f>
        <v/>
      </c>
      <c r="V1078">
        <f>VLOOKUP($D1078,metadata!$B$2:$Z$451,19,FALSE)</f>
        <v>100</v>
      </c>
      <c r="W1078" t="str">
        <f>VLOOKUP($D1078,metadata!$B$2:$Z$451,20,FALSE)</f>
        <v>global average</v>
      </c>
      <c r="X1078">
        <f>VLOOKUP($D1078,metadata!$B$2:$Z$451,21,FALSE)</f>
        <v>14</v>
      </c>
      <c r="Y1078" t="str">
        <f>VLOOKUP($D1078,metadata!$B$2:$Z$451,22,FALSE)</f>
        <v>t26</v>
      </c>
      <c r="Z1078">
        <f>VLOOKUP($D1078,metadata!$B$2:$Z$451,23,FALSE)</f>
        <v>21</v>
      </c>
      <c r="AA1078" t="str">
        <f>VLOOKUP($D1078,metadata!$B$2:$Z$451,24,FALSE)</f>
        <v>adult</v>
      </c>
      <c r="AB1078" t="str">
        <f>VLOOKUP($D1078,metadata!$B$2:$Z$451,25,FALSE)</f>
        <v/>
      </c>
      <c r="AF1078" t="str">
        <f t="shared" si="33"/>
        <v>NA</v>
      </c>
      <c r="AG1078" t="s">
        <v>37</v>
      </c>
      <c r="AH1078">
        <v>19.3</v>
      </c>
      <c r="AI1078">
        <v>0.16</v>
      </c>
      <c r="AJ1078">
        <v>27.68</v>
      </c>
      <c r="AK1078">
        <v>100</v>
      </c>
    </row>
    <row r="1079" spans="3:37" hidden="1" x14ac:dyDescent="0.3">
      <c r="C1079">
        <v>1078</v>
      </c>
      <c r="D1079" s="4" t="str">
        <f t="shared" si="34"/>
        <v>26-Pelkosenniemi</v>
      </c>
      <c r="E1079" t="str">
        <f>VLOOKUP($D1079,metadata!$B$2:$S$451,2,FALSE)</f>
        <v>Lankinen, P; Tyukmaeva, VI; Hoikkala, A</v>
      </c>
      <c r="F1079" t="str">
        <f>VLOOKUP($D1079,metadata!$B$2:$S$451,3,FALSE)</f>
        <v>Northern Drosophila montana flies show variation both within and between cline populations in the critical day length evoking reproductive diapause</v>
      </c>
      <c r="G1079" t="str">
        <f>VLOOKUP($D1079,metadata!$B$2:$S$451,4,FALSE)</f>
        <v>10.1016/j.jinsphys.2013.05.006</v>
      </c>
      <c r="H1079" t="str">
        <f>VLOOKUP($D1079,metadata!$B$2:$S$451,5,FALSE)</f>
        <v>y</v>
      </c>
      <c r="I1079" t="str">
        <f>VLOOKUP($D1079,metadata!$B$2:$S$451,6,FALSE)</f>
        <v>a</v>
      </c>
      <c r="J1079" t="str">
        <f>VLOOKUP($D1079,metadata!$B$2:$S$451,7,FALSE)</f>
        <v>i</v>
      </c>
      <c r="K1079">
        <f>VLOOKUP($D1079,metadata!$B$2:$S$451,8,FALSE)</f>
        <v>105</v>
      </c>
      <c r="L1079">
        <f>VLOOKUP($D1079,metadata!$B$2:$S$451,9,FALSE)</f>
        <v>14</v>
      </c>
      <c r="M1079" t="str">
        <f>VLOOKUP($D1079,metadata!$B$2:$S$451,10,FALSE)</f>
        <v/>
      </c>
      <c r="N1079" t="str">
        <f>VLOOKUP($D1079,metadata!$B$2:$S$451,11,FALSE)</f>
        <v>drosophila montana</v>
      </c>
      <c r="O1079" t="str">
        <f>VLOOKUP($D1079,metadata!$B$2:$S$451,12,FALSE)</f>
        <v>diptera</v>
      </c>
      <c r="P1079" t="str">
        <f>VLOOKUP($D1079,metadata!$B$2:$S$451,13,FALSE)</f>
        <v>Pelkosenniemi</v>
      </c>
      <c r="Q1079" t="str">
        <f>VLOOKUP($D1079,metadata!$B$2:$S$451,14,FALSE)</f>
        <v>67.1N</v>
      </c>
      <c r="R1079" t="str">
        <f>VLOOKUP($D1079,metadata!$B$2:$S$451,15,FALSE)</f>
        <v>27.3E</v>
      </c>
      <c r="S1079" t="str">
        <f>VLOOKUP($D1079,metadata!$B$2:$S$451,16,FALSE)</f>
        <v/>
      </c>
      <c r="T1079" t="str">
        <f>VLOOKUP($D1079,metadata!$B$2:$S$451,17,FALSE)</f>
        <v/>
      </c>
      <c r="U1079" t="str">
        <f>VLOOKUP($D1079,metadata!$B$2:$S$451,18,FALSE)</f>
        <v/>
      </c>
      <c r="V1079">
        <f>VLOOKUP($D1079,metadata!$B$2:$Z$451,19,FALSE)</f>
        <v>100</v>
      </c>
      <c r="W1079" t="str">
        <f>VLOOKUP($D1079,metadata!$B$2:$Z$451,20,FALSE)</f>
        <v>global average</v>
      </c>
      <c r="X1079">
        <f>VLOOKUP($D1079,metadata!$B$2:$Z$451,21,FALSE)</f>
        <v>14</v>
      </c>
      <c r="Y1079" t="str">
        <f>VLOOKUP($D1079,metadata!$B$2:$Z$451,22,FALSE)</f>
        <v>t26</v>
      </c>
      <c r="Z1079">
        <f>VLOOKUP($D1079,metadata!$B$2:$Z$451,23,FALSE)</f>
        <v>21</v>
      </c>
      <c r="AA1079" t="str">
        <f>VLOOKUP($D1079,metadata!$B$2:$Z$451,24,FALSE)</f>
        <v>adult</v>
      </c>
      <c r="AB1079" t="str">
        <f>VLOOKUP($D1079,metadata!$B$2:$Z$451,25,FALSE)</f>
        <v/>
      </c>
      <c r="AF1079" t="str">
        <f t="shared" si="33"/>
        <v>NA</v>
      </c>
      <c r="AG1079" t="s">
        <v>37</v>
      </c>
      <c r="AH1079">
        <v>18.71</v>
      </c>
      <c r="AI1079">
        <v>0.11</v>
      </c>
      <c r="AJ1079">
        <v>52.79</v>
      </c>
      <c r="AK1079">
        <v>100</v>
      </c>
    </row>
    <row r="1080" spans="3:37" hidden="1" x14ac:dyDescent="0.3">
      <c r="C1080">
        <v>1079</v>
      </c>
      <c r="D1080" s="4" t="str">
        <f t="shared" si="34"/>
        <v>26-Pelkosenniemi</v>
      </c>
      <c r="E1080" t="str">
        <f>VLOOKUP($D1080,metadata!$B$2:$S$451,2,FALSE)</f>
        <v>Lankinen, P; Tyukmaeva, VI; Hoikkala, A</v>
      </c>
      <c r="F1080" t="str">
        <f>VLOOKUP($D1080,metadata!$B$2:$S$451,3,FALSE)</f>
        <v>Northern Drosophila montana flies show variation both within and between cline populations in the critical day length evoking reproductive diapause</v>
      </c>
      <c r="G1080" t="str">
        <f>VLOOKUP($D1080,metadata!$B$2:$S$451,4,FALSE)</f>
        <v>10.1016/j.jinsphys.2013.05.006</v>
      </c>
      <c r="H1080" t="str">
        <f>VLOOKUP($D1080,metadata!$B$2:$S$451,5,FALSE)</f>
        <v>y</v>
      </c>
      <c r="I1080" t="str">
        <f>VLOOKUP($D1080,metadata!$B$2:$S$451,6,FALSE)</f>
        <v>a</v>
      </c>
      <c r="J1080" t="str">
        <f>VLOOKUP($D1080,metadata!$B$2:$S$451,7,FALSE)</f>
        <v>i</v>
      </c>
      <c r="K1080">
        <f>VLOOKUP($D1080,metadata!$B$2:$S$451,8,FALSE)</f>
        <v>105</v>
      </c>
      <c r="L1080">
        <f>VLOOKUP($D1080,metadata!$B$2:$S$451,9,FALSE)</f>
        <v>14</v>
      </c>
      <c r="M1080" t="str">
        <f>VLOOKUP($D1080,metadata!$B$2:$S$451,10,FALSE)</f>
        <v/>
      </c>
      <c r="N1080" t="str">
        <f>VLOOKUP($D1080,metadata!$B$2:$S$451,11,FALSE)</f>
        <v>drosophila montana</v>
      </c>
      <c r="O1080" t="str">
        <f>VLOOKUP($D1080,metadata!$B$2:$S$451,12,FALSE)</f>
        <v>diptera</v>
      </c>
      <c r="P1080" t="str">
        <f>VLOOKUP($D1080,metadata!$B$2:$S$451,13,FALSE)</f>
        <v>Pelkosenniemi</v>
      </c>
      <c r="Q1080" t="str">
        <f>VLOOKUP($D1080,metadata!$B$2:$S$451,14,FALSE)</f>
        <v>67.1N</v>
      </c>
      <c r="R1080" t="str">
        <f>VLOOKUP($D1080,metadata!$B$2:$S$451,15,FALSE)</f>
        <v>27.3E</v>
      </c>
      <c r="S1080" t="str">
        <f>VLOOKUP($D1080,metadata!$B$2:$S$451,16,FALSE)</f>
        <v/>
      </c>
      <c r="T1080" t="str">
        <f>VLOOKUP($D1080,metadata!$B$2:$S$451,17,FALSE)</f>
        <v/>
      </c>
      <c r="U1080" t="str">
        <f>VLOOKUP($D1080,metadata!$B$2:$S$451,18,FALSE)</f>
        <v/>
      </c>
      <c r="V1080">
        <f>VLOOKUP($D1080,metadata!$B$2:$Z$451,19,FALSE)</f>
        <v>100</v>
      </c>
      <c r="W1080" t="str">
        <f>VLOOKUP($D1080,metadata!$B$2:$Z$451,20,FALSE)</f>
        <v>global average</v>
      </c>
      <c r="X1080">
        <f>VLOOKUP($D1080,metadata!$B$2:$Z$451,21,FALSE)</f>
        <v>14</v>
      </c>
      <c r="Y1080" t="str">
        <f>VLOOKUP($D1080,metadata!$B$2:$Z$451,22,FALSE)</f>
        <v>t26</v>
      </c>
      <c r="Z1080">
        <f>VLOOKUP($D1080,metadata!$B$2:$Z$451,23,FALSE)</f>
        <v>21</v>
      </c>
      <c r="AA1080" t="str">
        <f>VLOOKUP($D1080,metadata!$B$2:$Z$451,24,FALSE)</f>
        <v>adult</v>
      </c>
      <c r="AB1080" t="str">
        <f>VLOOKUP($D1080,metadata!$B$2:$Z$451,25,FALSE)</f>
        <v/>
      </c>
      <c r="AF1080" t="str">
        <f t="shared" si="33"/>
        <v>NA</v>
      </c>
      <c r="AG1080" t="s">
        <v>37</v>
      </c>
      <c r="AH1080">
        <v>19.28</v>
      </c>
      <c r="AI1080">
        <v>0.14000000000000001</v>
      </c>
      <c r="AJ1080">
        <v>35.18</v>
      </c>
      <c r="AK1080">
        <v>100</v>
      </c>
    </row>
    <row r="1081" spans="3:37" hidden="1" x14ac:dyDescent="0.3">
      <c r="C1081">
        <v>1080</v>
      </c>
      <c r="D1081" s="4" t="str">
        <f t="shared" si="34"/>
        <v>26-Oulanka</v>
      </c>
      <c r="E1081" t="str">
        <f>VLOOKUP($D1081,metadata!$B$2:$S$451,2,FALSE)</f>
        <v>Lankinen, P; Tyukmaeva, VI; Hoikkala, A</v>
      </c>
      <c r="F1081" t="str">
        <f>VLOOKUP($D1081,metadata!$B$2:$S$451,3,FALSE)</f>
        <v>Northern Drosophila montana flies show variation both within and between cline populations in the critical day length evoking reproductive diapause</v>
      </c>
      <c r="G1081" t="str">
        <f>VLOOKUP($D1081,metadata!$B$2:$S$451,4,FALSE)</f>
        <v>10.1016/j.jinsphys.2013.05.006</v>
      </c>
      <c r="H1081" t="str">
        <f>VLOOKUP($D1081,metadata!$B$2:$S$451,5,FALSE)</f>
        <v>y</v>
      </c>
      <c r="I1081" t="str">
        <f>VLOOKUP($D1081,metadata!$B$2:$S$451,6,FALSE)</f>
        <v>a</v>
      </c>
      <c r="J1081" t="str">
        <f>VLOOKUP($D1081,metadata!$B$2:$S$451,7,FALSE)</f>
        <v>i</v>
      </c>
      <c r="K1081">
        <f>VLOOKUP($D1081,metadata!$B$2:$S$451,8,FALSE)</f>
        <v>105</v>
      </c>
      <c r="L1081">
        <f>VLOOKUP($D1081,metadata!$B$2:$S$451,9,FALSE)</f>
        <v>44</v>
      </c>
      <c r="M1081" t="str">
        <f>VLOOKUP($D1081,metadata!$B$2:$S$451,10,FALSE)</f>
        <v/>
      </c>
      <c r="N1081" t="str">
        <f>VLOOKUP($D1081,metadata!$B$2:$S$451,11,FALSE)</f>
        <v>drosophila montana</v>
      </c>
      <c r="O1081" t="str">
        <f>VLOOKUP($D1081,metadata!$B$2:$S$451,12,FALSE)</f>
        <v>diptera</v>
      </c>
      <c r="P1081" t="str">
        <f>VLOOKUP($D1081,metadata!$B$2:$S$451,13,FALSE)</f>
        <v>Oulanka</v>
      </c>
      <c r="Q1081" t="str">
        <f>VLOOKUP($D1081,metadata!$B$2:$S$451,14,FALSE)</f>
        <v>66.4N</v>
      </c>
      <c r="R1081" t="str">
        <f>VLOOKUP($D1081,metadata!$B$2:$S$451,15,FALSE)</f>
        <v>29.2E</v>
      </c>
      <c r="S1081" t="str">
        <f>VLOOKUP($D1081,metadata!$B$2:$S$451,16,FALSE)</f>
        <v/>
      </c>
      <c r="T1081" t="str">
        <f>VLOOKUP($D1081,metadata!$B$2:$S$451,17,FALSE)</f>
        <v/>
      </c>
      <c r="U1081" t="str">
        <f>VLOOKUP($D1081,metadata!$B$2:$S$451,18,FALSE)</f>
        <v/>
      </c>
      <c r="V1081">
        <f>VLOOKUP($D1081,metadata!$B$2:$Z$451,19,FALSE)</f>
        <v>100</v>
      </c>
      <c r="W1081" t="str">
        <f>VLOOKUP($D1081,metadata!$B$2:$Z$451,20,FALSE)</f>
        <v>global average</v>
      </c>
      <c r="X1081">
        <f>VLOOKUP($D1081,metadata!$B$2:$Z$451,21,FALSE)</f>
        <v>44</v>
      </c>
      <c r="Y1081" t="str">
        <f>VLOOKUP($D1081,metadata!$B$2:$Z$451,22,FALSE)</f>
        <v>t26</v>
      </c>
      <c r="Z1081">
        <f>VLOOKUP($D1081,metadata!$B$2:$Z$451,23,FALSE)</f>
        <v>21</v>
      </c>
      <c r="AA1081" t="str">
        <f>VLOOKUP($D1081,metadata!$B$2:$Z$451,24,FALSE)</f>
        <v>adult</v>
      </c>
      <c r="AB1081" t="str">
        <f>VLOOKUP($D1081,metadata!$B$2:$Z$451,25,FALSE)</f>
        <v/>
      </c>
      <c r="AF1081" t="str">
        <f t="shared" si="33"/>
        <v>NA</v>
      </c>
      <c r="AG1081" t="s">
        <v>38</v>
      </c>
      <c r="AH1081">
        <v>19.23</v>
      </c>
      <c r="AI1081">
        <v>0.12</v>
      </c>
      <c r="AJ1081">
        <v>48.27</v>
      </c>
      <c r="AK1081">
        <v>100</v>
      </c>
    </row>
    <row r="1082" spans="3:37" hidden="1" x14ac:dyDescent="0.3">
      <c r="C1082">
        <v>1081</v>
      </c>
      <c r="D1082" s="4" t="str">
        <f t="shared" si="34"/>
        <v>26-Oulanka</v>
      </c>
      <c r="E1082" t="str">
        <f>VLOOKUP($D1082,metadata!$B$2:$S$451,2,FALSE)</f>
        <v>Lankinen, P; Tyukmaeva, VI; Hoikkala, A</v>
      </c>
      <c r="F1082" t="str">
        <f>VLOOKUP($D1082,metadata!$B$2:$S$451,3,FALSE)</f>
        <v>Northern Drosophila montana flies show variation both within and between cline populations in the critical day length evoking reproductive diapause</v>
      </c>
      <c r="G1082" t="str">
        <f>VLOOKUP($D1082,metadata!$B$2:$S$451,4,FALSE)</f>
        <v>10.1016/j.jinsphys.2013.05.006</v>
      </c>
      <c r="H1082" t="str">
        <f>VLOOKUP($D1082,metadata!$B$2:$S$451,5,FALSE)</f>
        <v>y</v>
      </c>
      <c r="I1082" t="str">
        <f>VLOOKUP($D1082,metadata!$B$2:$S$451,6,FALSE)</f>
        <v>a</v>
      </c>
      <c r="J1082" t="str">
        <f>VLOOKUP($D1082,metadata!$B$2:$S$451,7,FALSE)</f>
        <v>i</v>
      </c>
      <c r="K1082">
        <f>VLOOKUP($D1082,metadata!$B$2:$S$451,8,FALSE)</f>
        <v>105</v>
      </c>
      <c r="L1082">
        <f>VLOOKUP($D1082,metadata!$B$2:$S$451,9,FALSE)</f>
        <v>44</v>
      </c>
      <c r="M1082" t="str">
        <f>VLOOKUP($D1082,metadata!$B$2:$S$451,10,FALSE)</f>
        <v/>
      </c>
      <c r="N1082" t="str">
        <f>VLOOKUP($D1082,metadata!$B$2:$S$451,11,FALSE)</f>
        <v>drosophila montana</v>
      </c>
      <c r="O1082" t="str">
        <f>VLOOKUP($D1082,metadata!$B$2:$S$451,12,FALSE)</f>
        <v>diptera</v>
      </c>
      <c r="P1082" t="str">
        <f>VLOOKUP($D1082,metadata!$B$2:$S$451,13,FALSE)</f>
        <v>Oulanka</v>
      </c>
      <c r="Q1082" t="str">
        <f>VLOOKUP($D1082,metadata!$B$2:$S$451,14,FALSE)</f>
        <v>66.4N</v>
      </c>
      <c r="R1082" t="str">
        <f>VLOOKUP($D1082,metadata!$B$2:$S$451,15,FALSE)</f>
        <v>29.2E</v>
      </c>
      <c r="S1082" t="str">
        <f>VLOOKUP($D1082,metadata!$B$2:$S$451,16,FALSE)</f>
        <v/>
      </c>
      <c r="T1082" t="str">
        <f>VLOOKUP($D1082,metadata!$B$2:$S$451,17,FALSE)</f>
        <v/>
      </c>
      <c r="U1082" t="str">
        <f>VLOOKUP($D1082,metadata!$B$2:$S$451,18,FALSE)</f>
        <v/>
      </c>
      <c r="V1082">
        <f>VLOOKUP($D1082,metadata!$B$2:$Z$451,19,FALSE)</f>
        <v>100</v>
      </c>
      <c r="W1082" t="str">
        <f>VLOOKUP($D1082,metadata!$B$2:$Z$451,20,FALSE)</f>
        <v>global average</v>
      </c>
      <c r="X1082">
        <f>VLOOKUP($D1082,metadata!$B$2:$Z$451,21,FALSE)</f>
        <v>44</v>
      </c>
      <c r="Y1082" t="str">
        <f>VLOOKUP($D1082,metadata!$B$2:$Z$451,22,FALSE)</f>
        <v>t26</v>
      </c>
      <c r="Z1082">
        <f>VLOOKUP($D1082,metadata!$B$2:$Z$451,23,FALSE)</f>
        <v>21</v>
      </c>
      <c r="AA1082" t="str">
        <f>VLOOKUP($D1082,metadata!$B$2:$Z$451,24,FALSE)</f>
        <v>adult</v>
      </c>
      <c r="AB1082" t="str">
        <f>VLOOKUP($D1082,metadata!$B$2:$Z$451,25,FALSE)</f>
        <v/>
      </c>
      <c r="AF1082" t="str">
        <f t="shared" si="33"/>
        <v>NA</v>
      </c>
      <c r="AG1082" t="s">
        <v>38</v>
      </c>
      <c r="AH1082">
        <v>19.440000000000001</v>
      </c>
      <c r="AI1082">
        <v>0.13</v>
      </c>
      <c r="AJ1082">
        <v>81.099999999999994</v>
      </c>
      <c r="AK1082">
        <v>100</v>
      </c>
    </row>
    <row r="1083" spans="3:37" hidden="1" x14ac:dyDescent="0.3">
      <c r="C1083">
        <v>1082</v>
      </c>
      <c r="D1083" s="4" t="str">
        <f t="shared" si="34"/>
        <v>26-Oulanka</v>
      </c>
      <c r="E1083" t="str">
        <f>VLOOKUP($D1083,metadata!$B$2:$S$451,2,FALSE)</f>
        <v>Lankinen, P; Tyukmaeva, VI; Hoikkala, A</v>
      </c>
      <c r="F1083" t="str">
        <f>VLOOKUP($D1083,metadata!$B$2:$S$451,3,FALSE)</f>
        <v>Northern Drosophila montana flies show variation both within and between cline populations in the critical day length evoking reproductive diapause</v>
      </c>
      <c r="G1083" t="str">
        <f>VLOOKUP($D1083,metadata!$B$2:$S$451,4,FALSE)</f>
        <v>10.1016/j.jinsphys.2013.05.006</v>
      </c>
      <c r="H1083" t="str">
        <f>VLOOKUP($D1083,metadata!$B$2:$S$451,5,FALSE)</f>
        <v>y</v>
      </c>
      <c r="I1083" t="str">
        <f>VLOOKUP($D1083,metadata!$B$2:$S$451,6,FALSE)</f>
        <v>a</v>
      </c>
      <c r="J1083" t="str">
        <f>VLOOKUP($D1083,metadata!$B$2:$S$451,7,FALSE)</f>
        <v>i</v>
      </c>
      <c r="K1083">
        <f>VLOOKUP($D1083,metadata!$B$2:$S$451,8,FALSE)</f>
        <v>105</v>
      </c>
      <c r="L1083">
        <f>VLOOKUP($D1083,metadata!$B$2:$S$451,9,FALSE)</f>
        <v>44</v>
      </c>
      <c r="M1083" t="str">
        <f>VLOOKUP($D1083,metadata!$B$2:$S$451,10,FALSE)</f>
        <v/>
      </c>
      <c r="N1083" t="str">
        <f>VLOOKUP($D1083,metadata!$B$2:$S$451,11,FALSE)</f>
        <v>drosophila montana</v>
      </c>
      <c r="O1083" t="str">
        <f>VLOOKUP($D1083,metadata!$B$2:$S$451,12,FALSE)</f>
        <v>diptera</v>
      </c>
      <c r="P1083" t="str">
        <f>VLOOKUP($D1083,metadata!$B$2:$S$451,13,FALSE)</f>
        <v>Oulanka</v>
      </c>
      <c r="Q1083" t="str">
        <f>VLOOKUP($D1083,metadata!$B$2:$S$451,14,FALSE)</f>
        <v>66.4N</v>
      </c>
      <c r="R1083" t="str">
        <f>VLOOKUP($D1083,metadata!$B$2:$S$451,15,FALSE)</f>
        <v>29.2E</v>
      </c>
      <c r="S1083" t="str">
        <f>VLOOKUP($D1083,metadata!$B$2:$S$451,16,FALSE)</f>
        <v/>
      </c>
      <c r="T1083" t="str">
        <f>VLOOKUP($D1083,metadata!$B$2:$S$451,17,FALSE)</f>
        <v/>
      </c>
      <c r="U1083" t="str">
        <f>VLOOKUP($D1083,metadata!$B$2:$S$451,18,FALSE)</f>
        <v/>
      </c>
      <c r="V1083">
        <f>VLOOKUP($D1083,metadata!$B$2:$Z$451,19,FALSE)</f>
        <v>100</v>
      </c>
      <c r="W1083" t="str">
        <f>VLOOKUP($D1083,metadata!$B$2:$Z$451,20,FALSE)</f>
        <v>global average</v>
      </c>
      <c r="X1083">
        <f>VLOOKUP($D1083,metadata!$B$2:$Z$451,21,FALSE)</f>
        <v>44</v>
      </c>
      <c r="Y1083" t="str">
        <f>VLOOKUP($D1083,metadata!$B$2:$Z$451,22,FALSE)</f>
        <v>t26</v>
      </c>
      <c r="Z1083">
        <f>VLOOKUP($D1083,metadata!$B$2:$Z$451,23,FALSE)</f>
        <v>21</v>
      </c>
      <c r="AA1083" t="str">
        <f>VLOOKUP($D1083,metadata!$B$2:$Z$451,24,FALSE)</f>
        <v>adult</v>
      </c>
      <c r="AB1083" t="str">
        <f>VLOOKUP($D1083,metadata!$B$2:$Z$451,25,FALSE)</f>
        <v/>
      </c>
      <c r="AF1083" t="str">
        <f t="shared" si="33"/>
        <v>NA</v>
      </c>
      <c r="AG1083" t="s">
        <v>38</v>
      </c>
      <c r="AH1083">
        <v>18.170000000000002</v>
      </c>
      <c r="AI1083">
        <v>0.18</v>
      </c>
      <c r="AJ1083">
        <v>19.66</v>
      </c>
      <c r="AK1083">
        <v>100</v>
      </c>
    </row>
    <row r="1084" spans="3:37" hidden="1" x14ac:dyDescent="0.3">
      <c r="C1084">
        <v>1083</v>
      </c>
      <c r="D1084" s="4" t="str">
        <f t="shared" si="34"/>
        <v>26-Oulanka</v>
      </c>
      <c r="E1084" t="str">
        <f>VLOOKUP($D1084,metadata!$B$2:$S$451,2,FALSE)</f>
        <v>Lankinen, P; Tyukmaeva, VI; Hoikkala, A</v>
      </c>
      <c r="F1084" t="str">
        <f>VLOOKUP($D1084,metadata!$B$2:$S$451,3,FALSE)</f>
        <v>Northern Drosophila montana flies show variation both within and between cline populations in the critical day length evoking reproductive diapause</v>
      </c>
      <c r="G1084" t="str">
        <f>VLOOKUP($D1084,metadata!$B$2:$S$451,4,FALSE)</f>
        <v>10.1016/j.jinsphys.2013.05.006</v>
      </c>
      <c r="H1084" t="str">
        <f>VLOOKUP($D1084,metadata!$B$2:$S$451,5,FALSE)</f>
        <v>y</v>
      </c>
      <c r="I1084" t="str">
        <f>VLOOKUP($D1084,metadata!$B$2:$S$451,6,FALSE)</f>
        <v>a</v>
      </c>
      <c r="J1084" t="str">
        <f>VLOOKUP($D1084,metadata!$B$2:$S$451,7,FALSE)</f>
        <v>i</v>
      </c>
      <c r="K1084">
        <f>VLOOKUP($D1084,metadata!$B$2:$S$451,8,FALSE)</f>
        <v>105</v>
      </c>
      <c r="L1084">
        <f>VLOOKUP($D1084,metadata!$B$2:$S$451,9,FALSE)</f>
        <v>44</v>
      </c>
      <c r="M1084" t="str">
        <f>VLOOKUP($D1084,metadata!$B$2:$S$451,10,FALSE)</f>
        <v/>
      </c>
      <c r="N1084" t="str">
        <f>VLOOKUP($D1084,metadata!$B$2:$S$451,11,FALSE)</f>
        <v>drosophila montana</v>
      </c>
      <c r="O1084" t="str">
        <f>VLOOKUP($D1084,metadata!$B$2:$S$451,12,FALSE)</f>
        <v>diptera</v>
      </c>
      <c r="P1084" t="str">
        <f>VLOOKUP($D1084,metadata!$B$2:$S$451,13,FALSE)</f>
        <v>Oulanka</v>
      </c>
      <c r="Q1084" t="str">
        <f>VLOOKUP($D1084,metadata!$B$2:$S$451,14,FALSE)</f>
        <v>66.4N</v>
      </c>
      <c r="R1084" t="str">
        <f>VLOOKUP($D1084,metadata!$B$2:$S$451,15,FALSE)</f>
        <v>29.2E</v>
      </c>
      <c r="S1084" t="str">
        <f>VLOOKUP($D1084,metadata!$B$2:$S$451,16,FALSE)</f>
        <v/>
      </c>
      <c r="T1084" t="str">
        <f>VLOOKUP($D1084,metadata!$B$2:$S$451,17,FALSE)</f>
        <v/>
      </c>
      <c r="U1084" t="str">
        <f>VLOOKUP($D1084,metadata!$B$2:$S$451,18,FALSE)</f>
        <v/>
      </c>
      <c r="V1084">
        <f>VLOOKUP($D1084,metadata!$B$2:$Z$451,19,FALSE)</f>
        <v>100</v>
      </c>
      <c r="W1084" t="str">
        <f>VLOOKUP($D1084,metadata!$B$2:$Z$451,20,FALSE)</f>
        <v>global average</v>
      </c>
      <c r="X1084">
        <f>VLOOKUP($D1084,metadata!$B$2:$Z$451,21,FALSE)</f>
        <v>44</v>
      </c>
      <c r="Y1084" t="str">
        <f>VLOOKUP($D1084,metadata!$B$2:$Z$451,22,FALSE)</f>
        <v>t26</v>
      </c>
      <c r="Z1084">
        <f>VLOOKUP($D1084,metadata!$B$2:$Z$451,23,FALSE)</f>
        <v>21</v>
      </c>
      <c r="AA1084" t="str">
        <f>VLOOKUP($D1084,metadata!$B$2:$Z$451,24,FALSE)</f>
        <v>adult</v>
      </c>
      <c r="AB1084" t="str">
        <f>VLOOKUP($D1084,metadata!$B$2:$Z$451,25,FALSE)</f>
        <v/>
      </c>
      <c r="AF1084" t="str">
        <f t="shared" si="33"/>
        <v>NA</v>
      </c>
      <c r="AG1084" t="s">
        <v>38</v>
      </c>
      <c r="AH1084">
        <v>19.78</v>
      </c>
      <c r="AI1084">
        <v>0.17</v>
      </c>
      <c r="AJ1084">
        <v>25.27</v>
      </c>
      <c r="AK1084">
        <v>100</v>
      </c>
    </row>
    <row r="1085" spans="3:37" hidden="1" x14ac:dyDescent="0.3">
      <c r="C1085">
        <v>1084</v>
      </c>
      <c r="D1085" s="4" t="str">
        <f t="shared" si="34"/>
        <v>26-Oulanka</v>
      </c>
      <c r="E1085" t="str">
        <f>VLOOKUP($D1085,metadata!$B$2:$S$451,2,FALSE)</f>
        <v>Lankinen, P; Tyukmaeva, VI; Hoikkala, A</v>
      </c>
      <c r="F1085" t="str">
        <f>VLOOKUP($D1085,metadata!$B$2:$S$451,3,FALSE)</f>
        <v>Northern Drosophila montana flies show variation both within and between cline populations in the critical day length evoking reproductive diapause</v>
      </c>
      <c r="G1085" t="str">
        <f>VLOOKUP($D1085,metadata!$B$2:$S$451,4,FALSE)</f>
        <v>10.1016/j.jinsphys.2013.05.006</v>
      </c>
      <c r="H1085" t="str">
        <f>VLOOKUP($D1085,metadata!$B$2:$S$451,5,FALSE)</f>
        <v>y</v>
      </c>
      <c r="I1085" t="str">
        <f>VLOOKUP($D1085,metadata!$B$2:$S$451,6,FALSE)</f>
        <v>a</v>
      </c>
      <c r="J1085" t="str">
        <f>VLOOKUP($D1085,metadata!$B$2:$S$451,7,FALSE)</f>
        <v>i</v>
      </c>
      <c r="K1085">
        <f>VLOOKUP($D1085,metadata!$B$2:$S$451,8,FALSE)</f>
        <v>105</v>
      </c>
      <c r="L1085">
        <f>VLOOKUP($D1085,metadata!$B$2:$S$451,9,FALSE)</f>
        <v>44</v>
      </c>
      <c r="M1085" t="str">
        <f>VLOOKUP($D1085,metadata!$B$2:$S$451,10,FALSE)</f>
        <v/>
      </c>
      <c r="N1085" t="str">
        <f>VLOOKUP($D1085,metadata!$B$2:$S$451,11,FALSE)</f>
        <v>drosophila montana</v>
      </c>
      <c r="O1085" t="str">
        <f>VLOOKUP($D1085,metadata!$B$2:$S$451,12,FALSE)</f>
        <v>diptera</v>
      </c>
      <c r="P1085" t="str">
        <f>VLOOKUP($D1085,metadata!$B$2:$S$451,13,FALSE)</f>
        <v>Oulanka</v>
      </c>
      <c r="Q1085" t="str">
        <f>VLOOKUP($D1085,metadata!$B$2:$S$451,14,FALSE)</f>
        <v>66.4N</v>
      </c>
      <c r="R1085" t="str">
        <f>VLOOKUP($D1085,metadata!$B$2:$S$451,15,FALSE)</f>
        <v>29.2E</v>
      </c>
      <c r="S1085" t="str">
        <f>VLOOKUP($D1085,metadata!$B$2:$S$451,16,FALSE)</f>
        <v/>
      </c>
      <c r="T1085" t="str">
        <f>VLOOKUP($D1085,metadata!$B$2:$S$451,17,FALSE)</f>
        <v/>
      </c>
      <c r="U1085" t="str">
        <f>VLOOKUP($D1085,metadata!$B$2:$S$451,18,FALSE)</f>
        <v/>
      </c>
      <c r="V1085">
        <f>VLOOKUP($D1085,metadata!$B$2:$Z$451,19,FALSE)</f>
        <v>100</v>
      </c>
      <c r="W1085" t="str">
        <f>VLOOKUP($D1085,metadata!$B$2:$Z$451,20,FALSE)</f>
        <v>global average</v>
      </c>
      <c r="X1085">
        <f>VLOOKUP($D1085,metadata!$B$2:$Z$451,21,FALSE)</f>
        <v>44</v>
      </c>
      <c r="Y1085" t="str">
        <f>VLOOKUP($D1085,metadata!$B$2:$Z$451,22,FALSE)</f>
        <v>t26</v>
      </c>
      <c r="Z1085">
        <f>VLOOKUP($D1085,metadata!$B$2:$Z$451,23,FALSE)</f>
        <v>21</v>
      </c>
      <c r="AA1085" t="str">
        <f>VLOOKUP($D1085,metadata!$B$2:$Z$451,24,FALSE)</f>
        <v>adult</v>
      </c>
      <c r="AB1085" t="str">
        <f>VLOOKUP($D1085,metadata!$B$2:$Z$451,25,FALSE)</f>
        <v/>
      </c>
      <c r="AF1085" t="str">
        <f t="shared" si="33"/>
        <v>NA</v>
      </c>
      <c r="AG1085" t="s">
        <v>38</v>
      </c>
      <c r="AH1085">
        <v>19.260000000000002</v>
      </c>
      <c r="AI1085">
        <v>0.13</v>
      </c>
      <c r="AJ1085">
        <v>38.11</v>
      </c>
      <c r="AK1085">
        <v>100</v>
      </c>
    </row>
    <row r="1086" spans="3:37" hidden="1" x14ac:dyDescent="0.3">
      <c r="C1086">
        <v>1085</v>
      </c>
      <c r="D1086" s="4" t="str">
        <f t="shared" si="34"/>
        <v>26-Oulanka</v>
      </c>
      <c r="E1086" t="str">
        <f>VLOOKUP($D1086,metadata!$B$2:$S$451,2,FALSE)</f>
        <v>Lankinen, P; Tyukmaeva, VI; Hoikkala, A</v>
      </c>
      <c r="F1086" t="str">
        <f>VLOOKUP($D1086,metadata!$B$2:$S$451,3,FALSE)</f>
        <v>Northern Drosophila montana flies show variation both within and between cline populations in the critical day length evoking reproductive diapause</v>
      </c>
      <c r="G1086" t="str">
        <f>VLOOKUP($D1086,metadata!$B$2:$S$451,4,FALSE)</f>
        <v>10.1016/j.jinsphys.2013.05.006</v>
      </c>
      <c r="H1086" t="str">
        <f>VLOOKUP($D1086,metadata!$B$2:$S$451,5,FALSE)</f>
        <v>y</v>
      </c>
      <c r="I1086" t="str">
        <f>VLOOKUP($D1086,metadata!$B$2:$S$451,6,FALSE)</f>
        <v>a</v>
      </c>
      <c r="J1086" t="str">
        <f>VLOOKUP($D1086,metadata!$B$2:$S$451,7,FALSE)</f>
        <v>i</v>
      </c>
      <c r="K1086">
        <f>VLOOKUP($D1086,metadata!$B$2:$S$451,8,FALSE)</f>
        <v>105</v>
      </c>
      <c r="L1086">
        <f>VLOOKUP($D1086,metadata!$B$2:$S$451,9,FALSE)</f>
        <v>44</v>
      </c>
      <c r="M1086" t="str">
        <f>VLOOKUP($D1086,metadata!$B$2:$S$451,10,FALSE)</f>
        <v/>
      </c>
      <c r="N1086" t="str">
        <f>VLOOKUP($D1086,metadata!$B$2:$S$451,11,FALSE)</f>
        <v>drosophila montana</v>
      </c>
      <c r="O1086" t="str">
        <f>VLOOKUP($D1086,metadata!$B$2:$S$451,12,FALSE)</f>
        <v>diptera</v>
      </c>
      <c r="P1086" t="str">
        <f>VLOOKUP($D1086,metadata!$B$2:$S$451,13,FALSE)</f>
        <v>Oulanka</v>
      </c>
      <c r="Q1086" t="str">
        <f>VLOOKUP($D1086,metadata!$B$2:$S$451,14,FALSE)</f>
        <v>66.4N</v>
      </c>
      <c r="R1086" t="str">
        <f>VLOOKUP($D1086,metadata!$B$2:$S$451,15,FALSE)</f>
        <v>29.2E</v>
      </c>
      <c r="S1086" t="str">
        <f>VLOOKUP($D1086,metadata!$B$2:$S$451,16,FALSE)</f>
        <v/>
      </c>
      <c r="T1086" t="str">
        <f>VLOOKUP($D1086,metadata!$B$2:$S$451,17,FALSE)</f>
        <v/>
      </c>
      <c r="U1086" t="str">
        <f>VLOOKUP($D1086,metadata!$B$2:$S$451,18,FALSE)</f>
        <v/>
      </c>
      <c r="V1086">
        <f>VLOOKUP($D1086,metadata!$B$2:$Z$451,19,FALSE)</f>
        <v>100</v>
      </c>
      <c r="W1086" t="str">
        <f>VLOOKUP($D1086,metadata!$B$2:$Z$451,20,FALSE)</f>
        <v>global average</v>
      </c>
      <c r="X1086">
        <f>VLOOKUP($D1086,metadata!$B$2:$Z$451,21,FALSE)</f>
        <v>44</v>
      </c>
      <c r="Y1086" t="str">
        <f>VLOOKUP($D1086,metadata!$B$2:$Z$451,22,FALSE)</f>
        <v>t26</v>
      </c>
      <c r="Z1086">
        <f>VLOOKUP($D1086,metadata!$B$2:$Z$451,23,FALSE)</f>
        <v>21</v>
      </c>
      <c r="AA1086" t="str">
        <f>VLOOKUP($D1086,metadata!$B$2:$Z$451,24,FALSE)</f>
        <v>adult</v>
      </c>
      <c r="AB1086" t="str">
        <f>VLOOKUP($D1086,metadata!$B$2:$Z$451,25,FALSE)</f>
        <v/>
      </c>
      <c r="AF1086" t="str">
        <f t="shared" si="33"/>
        <v>NA</v>
      </c>
      <c r="AG1086" t="s">
        <v>38</v>
      </c>
      <c r="AH1086">
        <v>19.84</v>
      </c>
      <c r="AI1086">
        <v>0.18</v>
      </c>
      <c r="AJ1086">
        <v>21.59</v>
      </c>
      <c r="AK1086">
        <v>100</v>
      </c>
    </row>
    <row r="1087" spans="3:37" hidden="1" x14ac:dyDescent="0.3">
      <c r="C1087">
        <v>1086</v>
      </c>
      <c r="D1087" s="4" t="str">
        <f t="shared" si="34"/>
        <v>26-Oulanka</v>
      </c>
      <c r="E1087" t="str">
        <f>VLOOKUP($D1087,metadata!$B$2:$S$451,2,FALSE)</f>
        <v>Lankinen, P; Tyukmaeva, VI; Hoikkala, A</v>
      </c>
      <c r="F1087" t="str">
        <f>VLOOKUP($D1087,metadata!$B$2:$S$451,3,FALSE)</f>
        <v>Northern Drosophila montana flies show variation both within and between cline populations in the critical day length evoking reproductive diapause</v>
      </c>
      <c r="G1087" t="str">
        <f>VLOOKUP($D1087,metadata!$B$2:$S$451,4,FALSE)</f>
        <v>10.1016/j.jinsphys.2013.05.006</v>
      </c>
      <c r="H1087" t="str">
        <f>VLOOKUP($D1087,metadata!$B$2:$S$451,5,FALSE)</f>
        <v>y</v>
      </c>
      <c r="I1087" t="str">
        <f>VLOOKUP($D1087,metadata!$B$2:$S$451,6,FALSE)</f>
        <v>a</v>
      </c>
      <c r="J1087" t="str">
        <f>VLOOKUP($D1087,metadata!$B$2:$S$451,7,FALSE)</f>
        <v>i</v>
      </c>
      <c r="K1087">
        <f>VLOOKUP($D1087,metadata!$B$2:$S$451,8,FALSE)</f>
        <v>105</v>
      </c>
      <c r="L1087">
        <f>VLOOKUP($D1087,metadata!$B$2:$S$451,9,FALSE)</f>
        <v>44</v>
      </c>
      <c r="M1087" t="str">
        <f>VLOOKUP($D1087,metadata!$B$2:$S$451,10,FALSE)</f>
        <v/>
      </c>
      <c r="N1087" t="str">
        <f>VLOOKUP($D1087,metadata!$B$2:$S$451,11,FALSE)</f>
        <v>drosophila montana</v>
      </c>
      <c r="O1087" t="str">
        <f>VLOOKUP($D1087,metadata!$B$2:$S$451,12,FALSE)</f>
        <v>diptera</v>
      </c>
      <c r="P1087" t="str">
        <f>VLOOKUP($D1087,metadata!$B$2:$S$451,13,FALSE)</f>
        <v>Oulanka</v>
      </c>
      <c r="Q1087" t="str">
        <f>VLOOKUP($D1087,metadata!$B$2:$S$451,14,FALSE)</f>
        <v>66.4N</v>
      </c>
      <c r="R1087" t="str">
        <f>VLOOKUP($D1087,metadata!$B$2:$S$451,15,FALSE)</f>
        <v>29.2E</v>
      </c>
      <c r="S1087" t="str">
        <f>VLOOKUP($D1087,metadata!$B$2:$S$451,16,FALSE)</f>
        <v/>
      </c>
      <c r="T1087" t="str">
        <f>VLOOKUP($D1087,metadata!$B$2:$S$451,17,FALSE)</f>
        <v/>
      </c>
      <c r="U1087" t="str">
        <f>VLOOKUP($D1087,metadata!$B$2:$S$451,18,FALSE)</f>
        <v/>
      </c>
      <c r="V1087">
        <f>VLOOKUP($D1087,metadata!$B$2:$Z$451,19,FALSE)</f>
        <v>100</v>
      </c>
      <c r="W1087" t="str">
        <f>VLOOKUP($D1087,metadata!$B$2:$Z$451,20,FALSE)</f>
        <v>global average</v>
      </c>
      <c r="X1087">
        <f>VLOOKUP($D1087,metadata!$B$2:$Z$451,21,FALSE)</f>
        <v>44</v>
      </c>
      <c r="Y1087" t="str">
        <f>VLOOKUP($D1087,metadata!$B$2:$Z$451,22,FALSE)</f>
        <v>t26</v>
      </c>
      <c r="Z1087">
        <f>VLOOKUP($D1087,metadata!$B$2:$Z$451,23,FALSE)</f>
        <v>21</v>
      </c>
      <c r="AA1087" t="str">
        <f>VLOOKUP($D1087,metadata!$B$2:$Z$451,24,FALSE)</f>
        <v>adult</v>
      </c>
      <c r="AB1087" t="str">
        <f>VLOOKUP($D1087,metadata!$B$2:$Z$451,25,FALSE)</f>
        <v/>
      </c>
      <c r="AF1087" t="str">
        <f t="shared" si="33"/>
        <v>NA</v>
      </c>
      <c r="AG1087" t="s">
        <v>38</v>
      </c>
      <c r="AH1087">
        <v>16.34</v>
      </c>
      <c r="AI1087">
        <v>0.32</v>
      </c>
      <c r="AJ1087">
        <v>11.33</v>
      </c>
      <c r="AK1087">
        <v>100</v>
      </c>
    </row>
    <row r="1088" spans="3:37" hidden="1" x14ac:dyDescent="0.3">
      <c r="C1088">
        <v>1087</v>
      </c>
      <c r="D1088" s="4" t="str">
        <f t="shared" si="34"/>
        <v>26-Oulanka</v>
      </c>
      <c r="E1088" t="str">
        <f>VLOOKUP($D1088,metadata!$B$2:$S$451,2,FALSE)</f>
        <v>Lankinen, P; Tyukmaeva, VI; Hoikkala, A</v>
      </c>
      <c r="F1088" t="str">
        <f>VLOOKUP($D1088,metadata!$B$2:$S$451,3,FALSE)</f>
        <v>Northern Drosophila montana flies show variation both within and between cline populations in the critical day length evoking reproductive diapause</v>
      </c>
      <c r="G1088" t="str">
        <f>VLOOKUP($D1088,metadata!$B$2:$S$451,4,FALSE)</f>
        <v>10.1016/j.jinsphys.2013.05.006</v>
      </c>
      <c r="H1088" t="str">
        <f>VLOOKUP($D1088,metadata!$B$2:$S$451,5,FALSE)</f>
        <v>y</v>
      </c>
      <c r="I1088" t="str">
        <f>VLOOKUP($D1088,metadata!$B$2:$S$451,6,FALSE)</f>
        <v>a</v>
      </c>
      <c r="J1088" t="str">
        <f>VLOOKUP($D1088,metadata!$B$2:$S$451,7,FALSE)</f>
        <v>i</v>
      </c>
      <c r="K1088">
        <f>VLOOKUP($D1088,metadata!$B$2:$S$451,8,FALSE)</f>
        <v>105</v>
      </c>
      <c r="L1088">
        <f>VLOOKUP($D1088,metadata!$B$2:$S$451,9,FALSE)</f>
        <v>44</v>
      </c>
      <c r="M1088" t="str">
        <f>VLOOKUP($D1088,metadata!$B$2:$S$451,10,FALSE)</f>
        <v/>
      </c>
      <c r="N1088" t="str">
        <f>VLOOKUP($D1088,metadata!$B$2:$S$451,11,FALSE)</f>
        <v>drosophila montana</v>
      </c>
      <c r="O1088" t="str">
        <f>VLOOKUP($D1088,metadata!$B$2:$S$451,12,FALSE)</f>
        <v>diptera</v>
      </c>
      <c r="P1088" t="str">
        <f>VLOOKUP($D1088,metadata!$B$2:$S$451,13,FALSE)</f>
        <v>Oulanka</v>
      </c>
      <c r="Q1088" t="str">
        <f>VLOOKUP($D1088,metadata!$B$2:$S$451,14,FALSE)</f>
        <v>66.4N</v>
      </c>
      <c r="R1088" t="str">
        <f>VLOOKUP($D1088,metadata!$B$2:$S$451,15,FALSE)</f>
        <v>29.2E</v>
      </c>
      <c r="S1088" t="str">
        <f>VLOOKUP($D1088,metadata!$B$2:$S$451,16,FALSE)</f>
        <v/>
      </c>
      <c r="T1088" t="str">
        <f>VLOOKUP($D1088,metadata!$B$2:$S$451,17,FALSE)</f>
        <v/>
      </c>
      <c r="U1088" t="str">
        <f>VLOOKUP($D1088,metadata!$B$2:$S$451,18,FALSE)</f>
        <v/>
      </c>
      <c r="V1088">
        <f>VLOOKUP($D1088,metadata!$B$2:$Z$451,19,FALSE)</f>
        <v>100</v>
      </c>
      <c r="W1088" t="str">
        <f>VLOOKUP($D1088,metadata!$B$2:$Z$451,20,FALSE)</f>
        <v>global average</v>
      </c>
      <c r="X1088">
        <f>VLOOKUP($D1088,metadata!$B$2:$Z$451,21,FALSE)</f>
        <v>44</v>
      </c>
      <c r="Y1088" t="str">
        <f>VLOOKUP($D1088,metadata!$B$2:$Z$451,22,FALSE)</f>
        <v>t26</v>
      </c>
      <c r="Z1088">
        <f>VLOOKUP($D1088,metadata!$B$2:$Z$451,23,FALSE)</f>
        <v>21</v>
      </c>
      <c r="AA1088" t="str">
        <f>VLOOKUP($D1088,metadata!$B$2:$Z$451,24,FALSE)</f>
        <v>adult</v>
      </c>
      <c r="AB1088" t="str">
        <f>VLOOKUP($D1088,metadata!$B$2:$Z$451,25,FALSE)</f>
        <v/>
      </c>
      <c r="AF1088" t="str">
        <f t="shared" si="33"/>
        <v>NA</v>
      </c>
      <c r="AG1088" t="s">
        <v>38</v>
      </c>
      <c r="AH1088">
        <v>21.26</v>
      </c>
      <c r="AI1088">
        <v>0.14000000000000001</v>
      </c>
      <c r="AJ1088">
        <v>39.799999999999997</v>
      </c>
      <c r="AK1088">
        <v>100</v>
      </c>
    </row>
    <row r="1089" spans="3:37" hidden="1" x14ac:dyDescent="0.3">
      <c r="C1089">
        <v>1088</v>
      </c>
      <c r="D1089" s="4" t="str">
        <f t="shared" si="34"/>
        <v>26-Oulanka</v>
      </c>
      <c r="E1089" t="str">
        <f>VLOOKUP($D1089,metadata!$B$2:$S$451,2,FALSE)</f>
        <v>Lankinen, P; Tyukmaeva, VI; Hoikkala, A</v>
      </c>
      <c r="F1089" t="str">
        <f>VLOOKUP($D1089,metadata!$B$2:$S$451,3,FALSE)</f>
        <v>Northern Drosophila montana flies show variation both within and between cline populations in the critical day length evoking reproductive diapause</v>
      </c>
      <c r="G1089" t="str">
        <f>VLOOKUP($D1089,metadata!$B$2:$S$451,4,FALSE)</f>
        <v>10.1016/j.jinsphys.2013.05.006</v>
      </c>
      <c r="H1089" t="str">
        <f>VLOOKUP($D1089,metadata!$B$2:$S$451,5,FALSE)</f>
        <v>y</v>
      </c>
      <c r="I1089" t="str">
        <f>VLOOKUP($D1089,metadata!$B$2:$S$451,6,FALSE)</f>
        <v>a</v>
      </c>
      <c r="J1089" t="str">
        <f>VLOOKUP($D1089,metadata!$B$2:$S$451,7,FALSE)</f>
        <v>i</v>
      </c>
      <c r="K1089">
        <f>VLOOKUP($D1089,metadata!$B$2:$S$451,8,FALSE)</f>
        <v>105</v>
      </c>
      <c r="L1089">
        <f>VLOOKUP($D1089,metadata!$B$2:$S$451,9,FALSE)</f>
        <v>44</v>
      </c>
      <c r="M1089" t="str">
        <f>VLOOKUP($D1089,metadata!$B$2:$S$451,10,FALSE)</f>
        <v/>
      </c>
      <c r="N1089" t="str">
        <f>VLOOKUP($D1089,metadata!$B$2:$S$451,11,FALSE)</f>
        <v>drosophila montana</v>
      </c>
      <c r="O1089" t="str">
        <f>VLOOKUP($D1089,metadata!$B$2:$S$451,12,FALSE)</f>
        <v>diptera</v>
      </c>
      <c r="P1089" t="str">
        <f>VLOOKUP($D1089,metadata!$B$2:$S$451,13,FALSE)</f>
        <v>Oulanka</v>
      </c>
      <c r="Q1089" t="str">
        <f>VLOOKUP($D1089,metadata!$B$2:$S$451,14,FALSE)</f>
        <v>66.4N</v>
      </c>
      <c r="R1089" t="str">
        <f>VLOOKUP($D1089,metadata!$B$2:$S$451,15,FALSE)</f>
        <v>29.2E</v>
      </c>
      <c r="S1089" t="str">
        <f>VLOOKUP($D1089,metadata!$B$2:$S$451,16,FALSE)</f>
        <v/>
      </c>
      <c r="T1089" t="str">
        <f>VLOOKUP($D1089,metadata!$B$2:$S$451,17,FALSE)</f>
        <v/>
      </c>
      <c r="U1089" t="str">
        <f>VLOOKUP($D1089,metadata!$B$2:$S$451,18,FALSE)</f>
        <v/>
      </c>
      <c r="V1089">
        <f>VLOOKUP($D1089,metadata!$B$2:$Z$451,19,FALSE)</f>
        <v>100</v>
      </c>
      <c r="W1089" t="str">
        <f>VLOOKUP($D1089,metadata!$B$2:$Z$451,20,FALSE)</f>
        <v>global average</v>
      </c>
      <c r="X1089">
        <f>VLOOKUP($D1089,metadata!$B$2:$Z$451,21,FALSE)</f>
        <v>44</v>
      </c>
      <c r="Y1089" t="str">
        <f>VLOOKUP($D1089,metadata!$B$2:$Z$451,22,FALSE)</f>
        <v>t26</v>
      </c>
      <c r="Z1089">
        <f>VLOOKUP($D1089,metadata!$B$2:$Z$451,23,FALSE)</f>
        <v>21</v>
      </c>
      <c r="AA1089" t="str">
        <f>VLOOKUP($D1089,metadata!$B$2:$Z$451,24,FALSE)</f>
        <v>adult</v>
      </c>
      <c r="AB1089" t="str">
        <f>VLOOKUP($D1089,metadata!$B$2:$Z$451,25,FALSE)</f>
        <v/>
      </c>
      <c r="AF1089" t="str">
        <f t="shared" si="33"/>
        <v>NA</v>
      </c>
      <c r="AG1089" t="s">
        <v>38</v>
      </c>
      <c r="AH1089">
        <v>18.149999999999999</v>
      </c>
      <c r="AI1089">
        <v>0.16</v>
      </c>
      <c r="AJ1089">
        <v>90.09</v>
      </c>
      <c r="AK1089">
        <v>100</v>
      </c>
    </row>
    <row r="1090" spans="3:37" hidden="1" x14ac:dyDescent="0.3">
      <c r="C1090">
        <v>1089</v>
      </c>
      <c r="D1090" s="4" t="str">
        <f t="shared" si="34"/>
        <v>26-Oulanka</v>
      </c>
      <c r="E1090" t="str">
        <f>VLOOKUP($D1090,metadata!$B$2:$S$451,2,FALSE)</f>
        <v>Lankinen, P; Tyukmaeva, VI; Hoikkala, A</v>
      </c>
      <c r="F1090" t="str">
        <f>VLOOKUP($D1090,metadata!$B$2:$S$451,3,FALSE)</f>
        <v>Northern Drosophila montana flies show variation both within and between cline populations in the critical day length evoking reproductive diapause</v>
      </c>
      <c r="G1090" t="str">
        <f>VLOOKUP($D1090,metadata!$B$2:$S$451,4,FALSE)</f>
        <v>10.1016/j.jinsphys.2013.05.006</v>
      </c>
      <c r="H1090" t="str">
        <f>VLOOKUP($D1090,metadata!$B$2:$S$451,5,FALSE)</f>
        <v>y</v>
      </c>
      <c r="I1090" t="str">
        <f>VLOOKUP($D1090,metadata!$B$2:$S$451,6,FALSE)</f>
        <v>a</v>
      </c>
      <c r="J1090" t="str">
        <f>VLOOKUP($D1090,metadata!$B$2:$S$451,7,FALSE)</f>
        <v>i</v>
      </c>
      <c r="K1090">
        <f>VLOOKUP($D1090,metadata!$B$2:$S$451,8,FALSE)</f>
        <v>105</v>
      </c>
      <c r="L1090">
        <f>VLOOKUP($D1090,metadata!$B$2:$S$451,9,FALSE)</f>
        <v>44</v>
      </c>
      <c r="M1090" t="str">
        <f>VLOOKUP($D1090,metadata!$B$2:$S$451,10,FALSE)</f>
        <v/>
      </c>
      <c r="N1090" t="str">
        <f>VLOOKUP($D1090,metadata!$B$2:$S$451,11,FALSE)</f>
        <v>drosophila montana</v>
      </c>
      <c r="O1090" t="str">
        <f>VLOOKUP($D1090,metadata!$B$2:$S$451,12,FALSE)</f>
        <v>diptera</v>
      </c>
      <c r="P1090" t="str">
        <f>VLOOKUP($D1090,metadata!$B$2:$S$451,13,FALSE)</f>
        <v>Oulanka</v>
      </c>
      <c r="Q1090" t="str">
        <f>VLOOKUP($D1090,metadata!$B$2:$S$451,14,FALSE)</f>
        <v>66.4N</v>
      </c>
      <c r="R1090" t="str">
        <f>VLOOKUP($D1090,metadata!$B$2:$S$451,15,FALSE)</f>
        <v>29.2E</v>
      </c>
      <c r="S1090" t="str">
        <f>VLOOKUP($D1090,metadata!$B$2:$S$451,16,FALSE)</f>
        <v/>
      </c>
      <c r="T1090" t="str">
        <f>VLOOKUP($D1090,metadata!$B$2:$S$451,17,FALSE)</f>
        <v/>
      </c>
      <c r="U1090" t="str">
        <f>VLOOKUP($D1090,metadata!$B$2:$S$451,18,FALSE)</f>
        <v/>
      </c>
      <c r="V1090">
        <f>VLOOKUP($D1090,metadata!$B$2:$Z$451,19,FALSE)</f>
        <v>100</v>
      </c>
      <c r="W1090" t="str">
        <f>VLOOKUP($D1090,metadata!$B$2:$Z$451,20,FALSE)</f>
        <v>global average</v>
      </c>
      <c r="X1090">
        <f>VLOOKUP($D1090,metadata!$B$2:$Z$451,21,FALSE)</f>
        <v>44</v>
      </c>
      <c r="Y1090" t="str">
        <f>VLOOKUP($D1090,metadata!$B$2:$Z$451,22,FALSE)</f>
        <v>t26</v>
      </c>
      <c r="Z1090">
        <f>VLOOKUP($D1090,metadata!$B$2:$Z$451,23,FALSE)</f>
        <v>21</v>
      </c>
      <c r="AA1090" t="str">
        <f>VLOOKUP($D1090,metadata!$B$2:$Z$451,24,FALSE)</f>
        <v>adult</v>
      </c>
      <c r="AB1090" t="str">
        <f>VLOOKUP($D1090,metadata!$B$2:$Z$451,25,FALSE)</f>
        <v/>
      </c>
      <c r="AF1090" t="str">
        <f t="shared" si="33"/>
        <v>NA</v>
      </c>
      <c r="AG1090" t="s">
        <v>38</v>
      </c>
      <c r="AH1090">
        <v>19.88</v>
      </c>
      <c r="AI1090">
        <v>0.12</v>
      </c>
      <c r="AJ1090">
        <v>43.64</v>
      </c>
      <c r="AK1090">
        <v>100</v>
      </c>
    </row>
    <row r="1091" spans="3:37" hidden="1" x14ac:dyDescent="0.3">
      <c r="C1091">
        <v>1090</v>
      </c>
      <c r="D1091" s="4" t="str">
        <f t="shared" si="34"/>
        <v>26-Oulanka</v>
      </c>
      <c r="E1091" t="str">
        <f>VLOOKUP($D1091,metadata!$B$2:$S$451,2,FALSE)</f>
        <v>Lankinen, P; Tyukmaeva, VI; Hoikkala, A</v>
      </c>
      <c r="F1091" t="str">
        <f>VLOOKUP($D1091,metadata!$B$2:$S$451,3,FALSE)</f>
        <v>Northern Drosophila montana flies show variation both within and between cline populations in the critical day length evoking reproductive diapause</v>
      </c>
      <c r="G1091" t="str">
        <f>VLOOKUP($D1091,metadata!$B$2:$S$451,4,FALSE)</f>
        <v>10.1016/j.jinsphys.2013.05.006</v>
      </c>
      <c r="H1091" t="str">
        <f>VLOOKUP($D1091,metadata!$B$2:$S$451,5,FALSE)</f>
        <v>y</v>
      </c>
      <c r="I1091" t="str">
        <f>VLOOKUP($D1091,metadata!$B$2:$S$451,6,FALSE)</f>
        <v>a</v>
      </c>
      <c r="J1091" t="str">
        <f>VLOOKUP($D1091,metadata!$B$2:$S$451,7,FALSE)</f>
        <v>i</v>
      </c>
      <c r="K1091">
        <f>VLOOKUP($D1091,metadata!$B$2:$S$451,8,FALSE)</f>
        <v>105</v>
      </c>
      <c r="L1091">
        <f>VLOOKUP($D1091,metadata!$B$2:$S$451,9,FALSE)</f>
        <v>44</v>
      </c>
      <c r="M1091" t="str">
        <f>VLOOKUP($D1091,metadata!$B$2:$S$451,10,FALSE)</f>
        <v/>
      </c>
      <c r="N1091" t="str">
        <f>VLOOKUP($D1091,metadata!$B$2:$S$451,11,FALSE)</f>
        <v>drosophila montana</v>
      </c>
      <c r="O1091" t="str">
        <f>VLOOKUP($D1091,metadata!$B$2:$S$451,12,FALSE)</f>
        <v>diptera</v>
      </c>
      <c r="P1091" t="str">
        <f>VLOOKUP($D1091,metadata!$B$2:$S$451,13,FALSE)</f>
        <v>Oulanka</v>
      </c>
      <c r="Q1091" t="str">
        <f>VLOOKUP($D1091,metadata!$B$2:$S$451,14,FALSE)</f>
        <v>66.4N</v>
      </c>
      <c r="R1091" t="str">
        <f>VLOOKUP($D1091,metadata!$B$2:$S$451,15,FALSE)</f>
        <v>29.2E</v>
      </c>
      <c r="S1091" t="str">
        <f>VLOOKUP($D1091,metadata!$B$2:$S$451,16,FALSE)</f>
        <v/>
      </c>
      <c r="T1091" t="str">
        <f>VLOOKUP($D1091,metadata!$B$2:$S$451,17,FALSE)</f>
        <v/>
      </c>
      <c r="U1091" t="str">
        <f>VLOOKUP($D1091,metadata!$B$2:$S$451,18,FALSE)</f>
        <v/>
      </c>
      <c r="V1091">
        <f>VLOOKUP($D1091,metadata!$B$2:$Z$451,19,FALSE)</f>
        <v>100</v>
      </c>
      <c r="W1091" t="str">
        <f>VLOOKUP($D1091,metadata!$B$2:$Z$451,20,FALSE)</f>
        <v>global average</v>
      </c>
      <c r="X1091">
        <f>VLOOKUP($D1091,metadata!$B$2:$Z$451,21,FALSE)</f>
        <v>44</v>
      </c>
      <c r="Y1091" t="str">
        <f>VLOOKUP($D1091,metadata!$B$2:$Z$451,22,FALSE)</f>
        <v>t26</v>
      </c>
      <c r="Z1091">
        <f>VLOOKUP($D1091,metadata!$B$2:$Z$451,23,FALSE)</f>
        <v>21</v>
      </c>
      <c r="AA1091" t="str">
        <f>VLOOKUP($D1091,metadata!$B$2:$Z$451,24,FALSE)</f>
        <v>adult</v>
      </c>
      <c r="AB1091" t="str">
        <f>VLOOKUP($D1091,metadata!$B$2:$Z$451,25,FALSE)</f>
        <v/>
      </c>
      <c r="AF1091" t="str">
        <f t="shared" ref="AF1091:AF1154" si="35">IF(AE1091="","NA",AE1091)</f>
        <v>NA</v>
      </c>
      <c r="AG1091" t="s">
        <v>38</v>
      </c>
      <c r="AH1091">
        <v>17.899999999999999</v>
      </c>
      <c r="AI1091">
        <v>0.15</v>
      </c>
      <c r="AJ1091">
        <v>37.409999999999997</v>
      </c>
      <c r="AK1091">
        <v>100</v>
      </c>
    </row>
    <row r="1092" spans="3:37" hidden="1" x14ac:dyDescent="0.3">
      <c r="C1092">
        <v>1091</v>
      </c>
      <c r="D1092" s="4" t="str">
        <f t="shared" si="34"/>
        <v>26-Oulanka</v>
      </c>
      <c r="E1092" t="str">
        <f>VLOOKUP($D1092,metadata!$B$2:$S$451,2,FALSE)</f>
        <v>Lankinen, P; Tyukmaeva, VI; Hoikkala, A</v>
      </c>
      <c r="F1092" t="str">
        <f>VLOOKUP($D1092,metadata!$B$2:$S$451,3,FALSE)</f>
        <v>Northern Drosophila montana flies show variation both within and between cline populations in the critical day length evoking reproductive diapause</v>
      </c>
      <c r="G1092" t="str">
        <f>VLOOKUP($D1092,metadata!$B$2:$S$451,4,FALSE)</f>
        <v>10.1016/j.jinsphys.2013.05.006</v>
      </c>
      <c r="H1092" t="str">
        <f>VLOOKUP($D1092,metadata!$B$2:$S$451,5,FALSE)</f>
        <v>y</v>
      </c>
      <c r="I1092" t="str">
        <f>VLOOKUP($D1092,metadata!$B$2:$S$451,6,FALSE)</f>
        <v>a</v>
      </c>
      <c r="J1092" t="str">
        <f>VLOOKUP($D1092,metadata!$B$2:$S$451,7,FALSE)</f>
        <v>i</v>
      </c>
      <c r="K1092">
        <f>VLOOKUP($D1092,metadata!$B$2:$S$451,8,FALSE)</f>
        <v>105</v>
      </c>
      <c r="L1092">
        <f>VLOOKUP($D1092,metadata!$B$2:$S$451,9,FALSE)</f>
        <v>44</v>
      </c>
      <c r="M1092" t="str">
        <f>VLOOKUP($D1092,metadata!$B$2:$S$451,10,FALSE)</f>
        <v/>
      </c>
      <c r="N1092" t="str">
        <f>VLOOKUP($D1092,metadata!$B$2:$S$451,11,FALSE)</f>
        <v>drosophila montana</v>
      </c>
      <c r="O1092" t="str">
        <f>VLOOKUP($D1092,metadata!$B$2:$S$451,12,FALSE)</f>
        <v>diptera</v>
      </c>
      <c r="P1092" t="str">
        <f>VLOOKUP($D1092,metadata!$B$2:$S$451,13,FALSE)</f>
        <v>Oulanka</v>
      </c>
      <c r="Q1092" t="str">
        <f>VLOOKUP($D1092,metadata!$B$2:$S$451,14,FALSE)</f>
        <v>66.4N</v>
      </c>
      <c r="R1092" t="str">
        <f>VLOOKUP($D1092,metadata!$B$2:$S$451,15,FALSE)</f>
        <v>29.2E</v>
      </c>
      <c r="S1092" t="str">
        <f>VLOOKUP($D1092,metadata!$B$2:$S$451,16,FALSE)</f>
        <v/>
      </c>
      <c r="T1092" t="str">
        <f>VLOOKUP($D1092,metadata!$B$2:$S$451,17,FALSE)</f>
        <v/>
      </c>
      <c r="U1092" t="str">
        <f>VLOOKUP($D1092,metadata!$B$2:$S$451,18,FALSE)</f>
        <v/>
      </c>
      <c r="V1092">
        <f>VLOOKUP($D1092,metadata!$B$2:$Z$451,19,FALSE)</f>
        <v>100</v>
      </c>
      <c r="W1092" t="str">
        <f>VLOOKUP($D1092,metadata!$B$2:$Z$451,20,FALSE)</f>
        <v>global average</v>
      </c>
      <c r="X1092">
        <f>VLOOKUP($D1092,metadata!$B$2:$Z$451,21,FALSE)</f>
        <v>44</v>
      </c>
      <c r="Y1092" t="str">
        <f>VLOOKUP($D1092,metadata!$B$2:$Z$451,22,FALSE)</f>
        <v>t26</v>
      </c>
      <c r="Z1092">
        <f>VLOOKUP($D1092,metadata!$B$2:$Z$451,23,FALSE)</f>
        <v>21</v>
      </c>
      <c r="AA1092" t="str">
        <f>VLOOKUP($D1092,metadata!$B$2:$Z$451,24,FALSE)</f>
        <v>adult</v>
      </c>
      <c r="AB1092" t="str">
        <f>VLOOKUP($D1092,metadata!$B$2:$Z$451,25,FALSE)</f>
        <v/>
      </c>
      <c r="AF1092" t="str">
        <f t="shared" si="35"/>
        <v>NA</v>
      </c>
      <c r="AG1092" t="s">
        <v>38</v>
      </c>
      <c r="AH1092">
        <v>18.91</v>
      </c>
      <c r="AI1092">
        <v>0.17</v>
      </c>
      <c r="AJ1092">
        <v>23.79</v>
      </c>
      <c r="AK1092">
        <v>100</v>
      </c>
    </row>
    <row r="1093" spans="3:37" hidden="1" x14ac:dyDescent="0.3">
      <c r="C1093">
        <v>1092</v>
      </c>
      <c r="D1093" s="4" t="str">
        <f t="shared" si="34"/>
        <v>26-Oulanka</v>
      </c>
      <c r="E1093" t="str">
        <f>VLOOKUP($D1093,metadata!$B$2:$S$451,2,FALSE)</f>
        <v>Lankinen, P; Tyukmaeva, VI; Hoikkala, A</v>
      </c>
      <c r="F1093" t="str">
        <f>VLOOKUP($D1093,metadata!$B$2:$S$451,3,FALSE)</f>
        <v>Northern Drosophila montana flies show variation both within and between cline populations in the critical day length evoking reproductive diapause</v>
      </c>
      <c r="G1093" t="str">
        <f>VLOOKUP($D1093,metadata!$B$2:$S$451,4,FALSE)</f>
        <v>10.1016/j.jinsphys.2013.05.006</v>
      </c>
      <c r="H1093" t="str">
        <f>VLOOKUP($D1093,metadata!$B$2:$S$451,5,FALSE)</f>
        <v>y</v>
      </c>
      <c r="I1093" t="str">
        <f>VLOOKUP($D1093,metadata!$B$2:$S$451,6,FALSE)</f>
        <v>a</v>
      </c>
      <c r="J1093" t="str">
        <f>VLOOKUP($D1093,metadata!$B$2:$S$451,7,FALSE)</f>
        <v>i</v>
      </c>
      <c r="K1093">
        <f>VLOOKUP($D1093,metadata!$B$2:$S$451,8,FALSE)</f>
        <v>105</v>
      </c>
      <c r="L1093">
        <f>VLOOKUP($D1093,metadata!$B$2:$S$451,9,FALSE)</f>
        <v>44</v>
      </c>
      <c r="M1093" t="str">
        <f>VLOOKUP($D1093,metadata!$B$2:$S$451,10,FALSE)</f>
        <v/>
      </c>
      <c r="N1093" t="str">
        <f>VLOOKUP($D1093,metadata!$B$2:$S$451,11,FALSE)</f>
        <v>drosophila montana</v>
      </c>
      <c r="O1093" t="str">
        <f>VLOOKUP($D1093,metadata!$B$2:$S$451,12,FALSE)</f>
        <v>diptera</v>
      </c>
      <c r="P1093" t="str">
        <f>VLOOKUP($D1093,metadata!$B$2:$S$451,13,FALSE)</f>
        <v>Oulanka</v>
      </c>
      <c r="Q1093" t="str">
        <f>VLOOKUP($D1093,metadata!$B$2:$S$451,14,FALSE)</f>
        <v>66.4N</v>
      </c>
      <c r="R1093" t="str">
        <f>VLOOKUP($D1093,metadata!$B$2:$S$451,15,FALSE)</f>
        <v>29.2E</v>
      </c>
      <c r="S1093" t="str">
        <f>VLOOKUP($D1093,metadata!$B$2:$S$451,16,FALSE)</f>
        <v/>
      </c>
      <c r="T1093" t="str">
        <f>VLOOKUP($D1093,metadata!$B$2:$S$451,17,FALSE)</f>
        <v/>
      </c>
      <c r="U1093" t="str">
        <f>VLOOKUP($D1093,metadata!$B$2:$S$451,18,FALSE)</f>
        <v/>
      </c>
      <c r="V1093">
        <f>VLOOKUP($D1093,metadata!$B$2:$Z$451,19,FALSE)</f>
        <v>100</v>
      </c>
      <c r="W1093" t="str">
        <f>VLOOKUP($D1093,metadata!$B$2:$Z$451,20,FALSE)</f>
        <v>global average</v>
      </c>
      <c r="X1093">
        <f>VLOOKUP($D1093,metadata!$B$2:$Z$451,21,FALSE)</f>
        <v>44</v>
      </c>
      <c r="Y1093" t="str">
        <f>VLOOKUP($D1093,metadata!$B$2:$Z$451,22,FALSE)</f>
        <v>t26</v>
      </c>
      <c r="Z1093">
        <f>VLOOKUP($D1093,metadata!$B$2:$Z$451,23,FALSE)</f>
        <v>21</v>
      </c>
      <c r="AA1093" t="str">
        <f>VLOOKUP($D1093,metadata!$B$2:$Z$451,24,FALSE)</f>
        <v>adult</v>
      </c>
      <c r="AB1093" t="str">
        <f>VLOOKUP($D1093,metadata!$B$2:$Z$451,25,FALSE)</f>
        <v/>
      </c>
      <c r="AF1093" t="str">
        <f t="shared" si="35"/>
        <v>NA</v>
      </c>
      <c r="AG1093" t="s">
        <v>38</v>
      </c>
      <c r="AH1093">
        <v>18.84</v>
      </c>
      <c r="AI1093">
        <v>0.12</v>
      </c>
      <c r="AJ1093">
        <v>45.26</v>
      </c>
      <c r="AK1093">
        <v>100</v>
      </c>
    </row>
    <row r="1094" spans="3:37" hidden="1" x14ac:dyDescent="0.3">
      <c r="C1094">
        <v>1093</v>
      </c>
      <c r="D1094" s="4" t="str">
        <f t="shared" si="34"/>
        <v>26-Oulanka</v>
      </c>
      <c r="E1094" t="str">
        <f>VLOOKUP($D1094,metadata!$B$2:$S$451,2,FALSE)</f>
        <v>Lankinen, P; Tyukmaeva, VI; Hoikkala, A</v>
      </c>
      <c r="F1094" t="str">
        <f>VLOOKUP($D1094,metadata!$B$2:$S$451,3,FALSE)</f>
        <v>Northern Drosophila montana flies show variation both within and between cline populations in the critical day length evoking reproductive diapause</v>
      </c>
      <c r="G1094" t="str">
        <f>VLOOKUP($D1094,metadata!$B$2:$S$451,4,FALSE)</f>
        <v>10.1016/j.jinsphys.2013.05.006</v>
      </c>
      <c r="H1094" t="str">
        <f>VLOOKUP($D1094,metadata!$B$2:$S$451,5,FALSE)</f>
        <v>y</v>
      </c>
      <c r="I1094" t="str">
        <f>VLOOKUP($D1094,metadata!$B$2:$S$451,6,FALSE)</f>
        <v>a</v>
      </c>
      <c r="J1094" t="str">
        <f>VLOOKUP($D1094,metadata!$B$2:$S$451,7,FALSE)</f>
        <v>i</v>
      </c>
      <c r="K1094">
        <f>VLOOKUP($D1094,metadata!$B$2:$S$451,8,FALSE)</f>
        <v>105</v>
      </c>
      <c r="L1094">
        <f>VLOOKUP($D1094,metadata!$B$2:$S$451,9,FALSE)</f>
        <v>44</v>
      </c>
      <c r="M1094" t="str">
        <f>VLOOKUP($D1094,metadata!$B$2:$S$451,10,FALSE)</f>
        <v/>
      </c>
      <c r="N1094" t="str">
        <f>VLOOKUP($D1094,metadata!$B$2:$S$451,11,FALSE)</f>
        <v>drosophila montana</v>
      </c>
      <c r="O1094" t="str">
        <f>VLOOKUP($D1094,metadata!$B$2:$S$451,12,FALSE)</f>
        <v>diptera</v>
      </c>
      <c r="P1094" t="str">
        <f>VLOOKUP($D1094,metadata!$B$2:$S$451,13,FALSE)</f>
        <v>Oulanka</v>
      </c>
      <c r="Q1094" t="str">
        <f>VLOOKUP($D1094,metadata!$B$2:$S$451,14,FALSE)</f>
        <v>66.4N</v>
      </c>
      <c r="R1094" t="str">
        <f>VLOOKUP($D1094,metadata!$B$2:$S$451,15,FALSE)</f>
        <v>29.2E</v>
      </c>
      <c r="S1094" t="str">
        <f>VLOOKUP($D1094,metadata!$B$2:$S$451,16,FALSE)</f>
        <v/>
      </c>
      <c r="T1094" t="str">
        <f>VLOOKUP($D1094,metadata!$B$2:$S$451,17,FALSE)</f>
        <v/>
      </c>
      <c r="U1094" t="str">
        <f>VLOOKUP($D1094,metadata!$B$2:$S$451,18,FALSE)</f>
        <v/>
      </c>
      <c r="V1094">
        <f>VLOOKUP($D1094,metadata!$B$2:$Z$451,19,FALSE)</f>
        <v>100</v>
      </c>
      <c r="W1094" t="str">
        <f>VLOOKUP($D1094,metadata!$B$2:$Z$451,20,FALSE)</f>
        <v>global average</v>
      </c>
      <c r="X1094">
        <f>VLOOKUP($D1094,metadata!$B$2:$Z$451,21,FALSE)</f>
        <v>44</v>
      </c>
      <c r="Y1094" t="str">
        <f>VLOOKUP($D1094,metadata!$B$2:$Z$451,22,FALSE)</f>
        <v>t26</v>
      </c>
      <c r="Z1094">
        <f>VLOOKUP($D1094,metadata!$B$2:$Z$451,23,FALSE)</f>
        <v>21</v>
      </c>
      <c r="AA1094" t="str">
        <f>VLOOKUP($D1094,metadata!$B$2:$Z$451,24,FALSE)</f>
        <v>adult</v>
      </c>
      <c r="AB1094" t="str">
        <f>VLOOKUP($D1094,metadata!$B$2:$Z$451,25,FALSE)</f>
        <v/>
      </c>
      <c r="AF1094" t="str">
        <f t="shared" si="35"/>
        <v>NA</v>
      </c>
      <c r="AG1094" t="s">
        <v>38</v>
      </c>
      <c r="AH1094">
        <v>18.95</v>
      </c>
      <c r="AI1094">
        <v>0.15</v>
      </c>
      <c r="AJ1094">
        <v>30.84</v>
      </c>
      <c r="AK1094">
        <v>100</v>
      </c>
    </row>
    <row r="1095" spans="3:37" hidden="1" x14ac:dyDescent="0.3">
      <c r="C1095">
        <v>1094</v>
      </c>
      <c r="D1095" s="4" t="str">
        <f t="shared" si="34"/>
        <v>26-Oulanka</v>
      </c>
      <c r="E1095" t="str">
        <f>VLOOKUP($D1095,metadata!$B$2:$S$451,2,FALSE)</f>
        <v>Lankinen, P; Tyukmaeva, VI; Hoikkala, A</v>
      </c>
      <c r="F1095" t="str">
        <f>VLOOKUP($D1095,metadata!$B$2:$S$451,3,FALSE)</f>
        <v>Northern Drosophila montana flies show variation both within and between cline populations in the critical day length evoking reproductive diapause</v>
      </c>
      <c r="G1095" t="str">
        <f>VLOOKUP($D1095,metadata!$B$2:$S$451,4,FALSE)</f>
        <v>10.1016/j.jinsphys.2013.05.006</v>
      </c>
      <c r="H1095" t="str">
        <f>VLOOKUP($D1095,metadata!$B$2:$S$451,5,FALSE)</f>
        <v>y</v>
      </c>
      <c r="I1095" t="str">
        <f>VLOOKUP($D1095,metadata!$B$2:$S$451,6,FALSE)</f>
        <v>a</v>
      </c>
      <c r="J1095" t="str">
        <f>VLOOKUP($D1095,metadata!$B$2:$S$451,7,FALSE)</f>
        <v>i</v>
      </c>
      <c r="K1095">
        <f>VLOOKUP($D1095,metadata!$B$2:$S$451,8,FALSE)</f>
        <v>105</v>
      </c>
      <c r="L1095">
        <f>VLOOKUP($D1095,metadata!$B$2:$S$451,9,FALSE)</f>
        <v>44</v>
      </c>
      <c r="M1095" t="str">
        <f>VLOOKUP($D1095,metadata!$B$2:$S$451,10,FALSE)</f>
        <v/>
      </c>
      <c r="N1095" t="str">
        <f>VLOOKUP($D1095,metadata!$B$2:$S$451,11,FALSE)</f>
        <v>drosophila montana</v>
      </c>
      <c r="O1095" t="str">
        <f>VLOOKUP($D1095,metadata!$B$2:$S$451,12,FALSE)</f>
        <v>diptera</v>
      </c>
      <c r="P1095" t="str">
        <f>VLOOKUP($D1095,metadata!$B$2:$S$451,13,FALSE)</f>
        <v>Oulanka</v>
      </c>
      <c r="Q1095" t="str">
        <f>VLOOKUP($D1095,metadata!$B$2:$S$451,14,FALSE)</f>
        <v>66.4N</v>
      </c>
      <c r="R1095" t="str">
        <f>VLOOKUP($D1095,metadata!$B$2:$S$451,15,FALSE)</f>
        <v>29.2E</v>
      </c>
      <c r="S1095" t="str">
        <f>VLOOKUP($D1095,metadata!$B$2:$S$451,16,FALSE)</f>
        <v/>
      </c>
      <c r="T1095" t="str">
        <f>VLOOKUP($D1095,metadata!$B$2:$S$451,17,FALSE)</f>
        <v/>
      </c>
      <c r="U1095" t="str">
        <f>VLOOKUP($D1095,metadata!$B$2:$S$451,18,FALSE)</f>
        <v/>
      </c>
      <c r="V1095">
        <f>VLOOKUP($D1095,metadata!$B$2:$Z$451,19,FALSE)</f>
        <v>100</v>
      </c>
      <c r="W1095" t="str">
        <f>VLOOKUP($D1095,metadata!$B$2:$Z$451,20,FALSE)</f>
        <v>global average</v>
      </c>
      <c r="X1095">
        <f>VLOOKUP($D1095,metadata!$B$2:$Z$451,21,FALSE)</f>
        <v>44</v>
      </c>
      <c r="Y1095" t="str">
        <f>VLOOKUP($D1095,metadata!$B$2:$Z$451,22,FALSE)</f>
        <v>t26</v>
      </c>
      <c r="Z1095">
        <f>VLOOKUP($D1095,metadata!$B$2:$Z$451,23,FALSE)</f>
        <v>21</v>
      </c>
      <c r="AA1095" t="str">
        <f>VLOOKUP($D1095,metadata!$B$2:$Z$451,24,FALSE)</f>
        <v>adult</v>
      </c>
      <c r="AB1095" t="str">
        <f>VLOOKUP($D1095,metadata!$B$2:$Z$451,25,FALSE)</f>
        <v/>
      </c>
      <c r="AF1095" t="str">
        <f t="shared" si="35"/>
        <v>NA</v>
      </c>
      <c r="AG1095" t="s">
        <v>38</v>
      </c>
      <c r="AH1095">
        <v>18.72</v>
      </c>
      <c r="AI1095">
        <v>0.16</v>
      </c>
      <c r="AJ1095">
        <v>25.8</v>
      </c>
      <c r="AK1095">
        <v>100</v>
      </c>
    </row>
    <row r="1096" spans="3:37" hidden="1" x14ac:dyDescent="0.3">
      <c r="C1096">
        <v>1095</v>
      </c>
      <c r="D1096" s="4" t="str">
        <f t="shared" si="34"/>
        <v>26-Oulanka</v>
      </c>
      <c r="E1096" t="str">
        <f>VLOOKUP($D1096,metadata!$B$2:$S$451,2,FALSE)</f>
        <v>Lankinen, P; Tyukmaeva, VI; Hoikkala, A</v>
      </c>
      <c r="F1096" t="str">
        <f>VLOOKUP($D1096,metadata!$B$2:$S$451,3,FALSE)</f>
        <v>Northern Drosophila montana flies show variation both within and between cline populations in the critical day length evoking reproductive diapause</v>
      </c>
      <c r="G1096" t="str">
        <f>VLOOKUP($D1096,metadata!$B$2:$S$451,4,FALSE)</f>
        <v>10.1016/j.jinsphys.2013.05.006</v>
      </c>
      <c r="H1096" t="str">
        <f>VLOOKUP($D1096,metadata!$B$2:$S$451,5,FALSE)</f>
        <v>y</v>
      </c>
      <c r="I1096" t="str">
        <f>VLOOKUP($D1096,metadata!$B$2:$S$451,6,FALSE)</f>
        <v>a</v>
      </c>
      <c r="J1096" t="str">
        <f>VLOOKUP($D1096,metadata!$B$2:$S$451,7,FALSE)</f>
        <v>i</v>
      </c>
      <c r="K1096">
        <f>VLOOKUP($D1096,metadata!$B$2:$S$451,8,FALSE)</f>
        <v>105</v>
      </c>
      <c r="L1096">
        <f>VLOOKUP($D1096,metadata!$B$2:$S$451,9,FALSE)</f>
        <v>44</v>
      </c>
      <c r="M1096" t="str">
        <f>VLOOKUP($D1096,metadata!$B$2:$S$451,10,FALSE)</f>
        <v/>
      </c>
      <c r="N1096" t="str">
        <f>VLOOKUP($D1096,metadata!$B$2:$S$451,11,FALSE)</f>
        <v>drosophila montana</v>
      </c>
      <c r="O1096" t="str">
        <f>VLOOKUP($D1096,metadata!$B$2:$S$451,12,FALSE)</f>
        <v>diptera</v>
      </c>
      <c r="P1096" t="str">
        <f>VLOOKUP($D1096,metadata!$B$2:$S$451,13,FALSE)</f>
        <v>Oulanka</v>
      </c>
      <c r="Q1096" t="str">
        <f>VLOOKUP($D1096,metadata!$B$2:$S$451,14,FALSE)</f>
        <v>66.4N</v>
      </c>
      <c r="R1096" t="str">
        <f>VLOOKUP($D1096,metadata!$B$2:$S$451,15,FALSE)</f>
        <v>29.2E</v>
      </c>
      <c r="S1096" t="str">
        <f>VLOOKUP($D1096,metadata!$B$2:$S$451,16,FALSE)</f>
        <v/>
      </c>
      <c r="T1096" t="str">
        <f>VLOOKUP($D1096,metadata!$B$2:$S$451,17,FALSE)</f>
        <v/>
      </c>
      <c r="U1096" t="str">
        <f>VLOOKUP($D1096,metadata!$B$2:$S$451,18,FALSE)</f>
        <v/>
      </c>
      <c r="V1096">
        <f>VLOOKUP($D1096,metadata!$B$2:$Z$451,19,FALSE)</f>
        <v>100</v>
      </c>
      <c r="W1096" t="str">
        <f>VLOOKUP($D1096,metadata!$B$2:$Z$451,20,FALSE)</f>
        <v>global average</v>
      </c>
      <c r="X1096">
        <f>VLOOKUP($D1096,metadata!$B$2:$Z$451,21,FALSE)</f>
        <v>44</v>
      </c>
      <c r="Y1096" t="str">
        <f>VLOOKUP($D1096,metadata!$B$2:$Z$451,22,FALSE)</f>
        <v>t26</v>
      </c>
      <c r="Z1096">
        <f>VLOOKUP($D1096,metadata!$B$2:$Z$451,23,FALSE)</f>
        <v>21</v>
      </c>
      <c r="AA1096" t="str">
        <f>VLOOKUP($D1096,metadata!$B$2:$Z$451,24,FALSE)</f>
        <v>adult</v>
      </c>
      <c r="AB1096" t="str">
        <f>VLOOKUP($D1096,metadata!$B$2:$Z$451,25,FALSE)</f>
        <v/>
      </c>
      <c r="AF1096" t="str">
        <f t="shared" si="35"/>
        <v>NA</v>
      </c>
      <c r="AG1096" t="s">
        <v>38</v>
      </c>
      <c r="AH1096">
        <v>19.28</v>
      </c>
      <c r="AI1096">
        <v>0.12</v>
      </c>
      <c r="AJ1096">
        <v>44.19</v>
      </c>
      <c r="AK1096">
        <v>100</v>
      </c>
    </row>
    <row r="1097" spans="3:37" hidden="1" x14ac:dyDescent="0.3">
      <c r="C1097">
        <v>1096</v>
      </c>
      <c r="D1097" s="4" t="str">
        <f t="shared" si="34"/>
        <v>26-Oulanka</v>
      </c>
      <c r="E1097" t="str">
        <f>VLOOKUP($D1097,metadata!$B$2:$S$451,2,FALSE)</f>
        <v>Lankinen, P; Tyukmaeva, VI; Hoikkala, A</v>
      </c>
      <c r="F1097" t="str">
        <f>VLOOKUP($D1097,metadata!$B$2:$S$451,3,FALSE)</f>
        <v>Northern Drosophila montana flies show variation both within and between cline populations in the critical day length evoking reproductive diapause</v>
      </c>
      <c r="G1097" t="str">
        <f>VLOOKUP($D1097,metadata!$B$2:$S$451,4,FALSE)</f>
        <v>10.1016/j.jinsphys.2013.05.006</v>
      </c>
      <c r="H1097" t="str">
        <f>VLOOKUP($D1097,metadata!$B$2:$S$451,5,FALSE)</f>
        <v>y</v>
      </c>
      <c r="I1097" t="str">
        <f>VLOOKUP($D1097,metadata!$B$2:$S$451,6,FALSE)</f>
        <v>a</v>
      </c>
      <c r="J1097" t="str">
        <f>VLOOKUP($D1097,metadata!$B$2:$S$451,7,FALSE)</f>
        <v>i</v>
      </c>
      <c r="K1097">
        <f>VLOOKUP($D1097,metadata!$B$2:$S$451,8,FALSE)</f>
        <v>105</v>
      </c>
      <c r="L1097">
        <f>VLOOKUP($D1097,metadata!$B$2:$S$451,9,FALSE)</f>
        <v>44</v>
      </c>
      <c r="M1097" t="str">
        <f>VLOOKUP($D1097,metadata!$B$2:$S$451,10,FALSE)</f>
        <v/>
      </c>
      <c r="N1097" t="str">
        <f>VLOOKUP($D1097,metadata!$B$2:$S$451,11,FALSE)</f>
        <v>drosophila montana</v>
      </c>
      <c r="O1097" t="str">
        <f>VLOOKUP($D1097,metadata!$B$2:$S$451,12,FALSE)</f>
        <v>diptera</v>
      </c>
      <c r="P1097" t="str">
        <f>VLOOKUP($D1097,metadata!$B$2:$S$451,13,FALSE)</f>
        <v>Oulanka</v>
      </c>
      <c r="Q1097" t="str">
        <f>VLOOKUP($D1097,metadata!$B$2:$S$451,14,FALSE)</f>
        <v>66.4N</v>
      </c>
      <c r="R1097" t="str">
        <f>VLOOKUP($D1097,metadata!$B$2:$S$451,15,FALSE)</f>
        <v>29.2E</v>
      </c>
      <c r="S1097" t="str">
        <f>VLOOKUP($D1097,metadata!$B$2:$S$451,16,FALSE)</f>
        <v/>
      </c>
      <c r="T1097" t="str">
        <f>VLOOKUP($D1097,metadata!$B$2:$S$451,17,FALSE)</f>
        <v/>
      </c>
      <c r="U1097" t="str">
        <f>VLOOKUP($D1097,metadata!$B$2:$S$451,18,FALSE)</f>
        <v/>
      </c>
      <c r="V1097">
        <f>VLOOKUP($D1097,metadata!$B$2:$Z$451,19,FALSE)</f>
        <v>100</v>
      </c>
      <c r="W1097" t="str">
        <f>VLOOKUP($D1097,metadata!$B$2:$Z$451,20,FALSE)</f>
        <v>global average</v>
      </c>
      <c r="X1097">
        <f>VLOOKUP($D1097,metadata!$B$2:$Z$451,21,FALSE)</f>
        <v>44</v>
      </c>
      <c r="Y1097" t="str">
        <f>VLOOKUP($D1097,metadata!$B$2:$Z$451,22,FALSE)</f>
        <v>t26</v>
      </c>
      <c r="Z1097">
        <f>VLOOKUP($D1097,metadata!$B$2:$Z$451,23,FALSE)</f>
        <v>21</v>
      </c>
      <c r="AA1097" t="str">
        <f>VLOOKUP($D1097,metadata!$B$2:$Z$451,24,FALSE)</f>
        <v>adult</v>
      </c>
      <c r="AB1097" t="str">
        <f>VLOOKUP($D1097,metadata!$B$2:$Z$451,25,FALSE)</f>
        <v/>
      </c>
      <c r="AF1097" t="str">
        <f t="shared" si="35"/>
        <v>NA</v>
      </c>
      <c r="AG1097" t="s">
        <v>38</v>
      </c>
      <c r="AH1097">
        <v>19.22</v>
      </c>
      <c r="AI1097">
        <v>0.18</v>
      </c>
      <c r="AJ1097">
        <v>20.81</v>
      </c>
      <c r="AK1097">
        <v>100</v>
      </c>
    </row>
    <row r="1098" spans="3:37" hidden="1" x14ac:dyDescent="0.3">
      <c r="C1098">
        <v>1097</v>
      </c>
      <c r="D1098" s="4" t="str">
        <f t="shared" si="34"/>
        <v>26-Oulanka</v>
      </c>
      <c r="E1098" t="str">
        <f>VLOOKUP($D1098,metadata!$B$2:$S$451,2,FALSE)</f>
        <v>Lankinen, P; Tyukmaeva, VI; Hoikkala, A</v>
      </c>
      <c r="F1098" t="str">
        <f>VLOOKUP($D1098,metadata!$B$2:$S$451,3,FALSE)</f>
        <v>Northern Drosophila montana flies show variation both within and between cline populations in the critical day length evoking reproductive diapause</v>
      </c>
      <c r="G1098" t="str">
        <f>VLOOKUP($D1098,metadata!$B$2:$S$451,4,FALSE)</f>
        <v>10.1016/j.jinsphys.2013.05.006</v>
      </c>
      <c r="H1098" t="str">
        <f>VLOOKUP($D1098,metadata!$B$2:$S$451,5,FALSE)</f>
        <v>y</v>
      </c>
      <c r="I1098" t="str">
        <f>VLOOKUP($D1098,metadata!$B$2:$S$451,6,FALSE)</f>
        <v>a</v>
      </c>
      <c r="J1098" t="str">
        <f>VLOOKUP($D1098,metadata!$B$2:$S$451,7,FALSE)</f>
        <v>i</v>
      </c>
      <c r="K1098">
        <f>VLOOKUP($D1098,metadata!$B$2:$S$451,8,FALSE)</f>
        <v>105</v>
      </c>
      <c r="L1098">
        <f>VLOOKUP($D1098,metadata!$B$2:$S$451,9,FALSE)</f>
        <v>44</v>
      </c>
      <c r="M1098" t="str">
        <f>VLOOKUP($D1098,metadata!$B$2:$S$451,10,FALSE)</f>
        <v/>
      </c>
      <c r="N1098" t="str">
        <f>VLOOKUP($D1098,metadata!$B$2:$S$451,11,FALSE)</f>
        <v>drosophila montana</v>
      </c>
      <c r="O1098" t="str">
        <f>VLOOKUP($D1098,metadata!$B$2:$S$451,12,FALSE)</f>
        <v>diptera</v>
      </c>
      <c r="P1098" t="str">
        <f>VLOOKUP($D1098,metadata!$B$2:$S$451,13,FALSE)</f>
        <v>Oulanka</v>
      </c>
      <c r="Q1098" t="str">
        <f>VLOOKUP($D1098,metadata!$B$2:$S$451,14,FALSE)</f>
        <v>66.4N</v>
      </c>
      <c r="R1098" t="str">
        <f>VLOOKUP($D1098,metadata!$B$2:$S$451,15,FALSE)</f>
        <v>29.2E</v>
      </c>
      <c r="S1098" t="str">
        <f>VLOOKUP($D1098,metadata!$B$2:$S$451,16,FALSE)</f>
        <v/>
      </c>
      <c r="T1098" t="str">
        <f>VLOOKUP($D1098,metadata!$B$2:$S$451,17,FALSE)</f>
        <v/>
      </c>
      <c r="U1098" t="str">
        <f>VLOOKUP($D1098,metadata!$B$2:$S$451,18,FALSE)</f>
        <v/>
      </c>
      <c r="V1098">
        <f>VLOOKUP($D1098,metadata!$B$2:$Z$451,19,FALSE)</f>
        <v>100</v>
      </c>
      <c r="W1098" t="str">
        <f>VLOOKUP($D1098,metadata!$B$2:$Z$451,20,FALSE)</f>
        <v>global average</v>
      </c>
      <c r="X1098">
        <f>VLOOKUP($D1098,metadata!$B$2:$Z$451,21,FALSE)</f>
        <v>44</v>
      </c>
      <c r="Y1098" t="str">
        <f>VLOOKUP($D1098,metadata!$B$2:$Z$451,22,FALSE)</f>
        <v>t26</v>
      </c>
      <c r="Z1098">
        <f>VLOOKUP($D1098,metadata!$B$2:$Z$451,23,FALSE)</f>
        <v>21</v>
      </c>
      <c r="AA1098" t="str">
        <f>VLOOKUP($D1098,metadata!$B$2:$Z$451,24,FALSE)</f>
        <v>adult</v>
      </c>
      <c r="AB1098" t="str">
        <f>VLOOKUP($D1098,metadata!$B$2:$Z$451,25,FALSE)</f>
        <v/>
      </c>
      <c r="AF1098" t="str">
        <f t="shared" si="35"/>
        <v>NA</v>
      </c>
      <c r="AG1098" t="s">
        <v>38</v>
      </c>
      <c r="AH1098">
        <v>19.47</v>
      </c>
      <c r="AI1098">
        <v>0.13</v>
      </c>
      <c r="AJ1098">
        <v>44.29</v>
      </c>
      <c r="AK1098">
        <v>100</v>
      </c>
    </row>
    <row r="1099" spans="3:37" hidden="1" x14ac:dyDescent="0.3">
      <c r="C1099">
        <v>1098</v>
      </c>
      <c r="D1099" s="4" t="str">
        <f t="shared" si="34"/>
        <v>26-Oulanka</v>
      </c>
      <c r="E1099" t="str">
        <f>VLOOKUP($D1099,metadata!$B$2:$S$451,2,FALSE)</f>
        <v>Lankinen, P; Tyukmaeva, VI; Hoikkala, A</v>
      </c>
      <c r="F1099" t="str">
        <f>VLOOKUP($D1099,metadata!$B$2:$S$451,3,FALSE)</f>
        <v>Northern Drosophila montana flies show variation both within and between cline populations in the critical day length evoking reproductive diapause</v>
      </c>
      <c r="G1099" t="str">
        <f>VLOOKUP($D1099,metadata!$B$2:$S$451,4,FALSE)</f>
        <v>10.1016/j.jinsphys.2013.05.006</v>
      </c>
      <c r="H1099" t="str">
        <f>VLOOKUP($D1099,metadata!$B$2:$S$451,5,FALSE)</f>
        <v>y</v>
      </c>
      <c r="I1099" t="str">
        <f>VLOOKUP($D1099,metadata!$B$2:$S$451,6,FALSE)</f>
        <v>a</v>
      </c>
      <c r="J1099" t="str">
        <f>VLOOKUP($D1099,metadata!$B$2:$S$451,7,FALSE)</f>
        <v>i</v>
      </c>
      <c r="K1099">
        <f>VLOOKUP($D1099,metadata!$B$2:$S$451,8,FALSE)</f>
        <v>105</v>
      </c>
      <c r="L1099">
        <f>VLOOKUP($D1099,metadata!$B$2:$S$451,9,FALSE)</f>
        <v>44</v>
      </c>
      <c r="M1099" t="str">
        <f>VLOOKUP($D1099,metadata!$B$2:$S$451,10,FALSE)</f>
        <v/>
      </c>
      <c r="N1099" t="str">
        <f>VLOOKUP($D1099,metadata!$B$2:$S$451,11,FALSE)</f>
        <v>drosophila montana</v>
      </c>
      <c r="O1099" t="str">
        <f>VLOOKUP($D1099,metadata!$B$2:$S$451,12,FALSE)</f>
        <v>diptera</v>
      </c>
      <c r="P1099" t="str">
        <f>VLOOKUP($D1099,metadata!$B$2:$S$451,13,FALSE)</f>
        <v>Oulanka</v>
      </c>
      <c r="Q1099" t="str">
        <f>VLOOKUP($D1099,metadata!$B$2:$S$451,14,FALSE)</f>
        <v>66.4N</v>
      </c>
      <c r="R1099" t="str">
        <f>VLOOKUP($D1099,metadata!$B$2:$S$451,15,FALSE)</f>
        <v>29.2E</v>
      </c>
      <c r="S1099" t="str">
        <f>VLOOKUP($D1099,metadata!$B$2:$S$451,16,FALSE)</f>
        <v/>
      </c>
      <c r="T1099" t="str">
        <f>VLOOKUP($D1099,metadata!$B$2:$S$451,17,FALSE)</f>
        <v/>
      </c>
      <c r="U1099" t="str">
        <f>VLOOKUP($D1099,metadata!$B$2:$S$451,18,FALSE)</f>
        <v/>
      </c>
      <c r="V1099">
        <f>VLOOKUP($D1099,metadata!$B$2:$Z$451,19,FALSE)</f>
        <v>100</v>
      </c>
      <c r="W1099" t="str">
        <f>VLOOKUP($D1099,metadata!$B$2:$Z$451,20,FALSE)</f>
        <v>global average</v>
      </c>
      <c r="X1099">
        <f>VLOOKUP($D1099,metadata!$B$2:$Z$451,21,FALSE)</f>
        <v>44</v>
      </c>
      <c r="Y1099" t="str">
        <f>VLOOKUP($D1099,metadata!$B$2:$Z$451,22,FALSE)</f>
        <v>t26</v>
      </c>
      <c r="Z1099">
        <f>VLOOKUP($D1099,metadata!$B$2:$Z$451,23,FALSE)</f>
        <v>21</v>
      </c>
      <c r="AA1099" t="str">
        <f>VLOOKUP($D1099,metadata!$B$2:$Z$451,24,FALSE)</f>
        <v>adult</v>
      </c>
      <c r="AB1099" t="str">
        <f>VLOOKUP($D1099,metadata!$B$2:$Z$451,25,FALSE)</f>
        <v/>
      </c>
      <c r="AF1099" t="str">
        <f t="shared" si="35"/>
        <v>NA</v>
      </c>
      <c r="AG1099" t="s">
        <v>38</v>
      </c>
      <c r="AH1099">
        <v>19.34</v>
      </c>
      <c r="AI1099">
        <v>0.14000000000000001</v>
      </c>
      <c r="AJ1099">
        <v>37.33</v>
      </c>
      <c r="AK1099">
        <v>100</v>
      </c>
    </row>
    <row r="1100" spans="3:37" hidden="1" x14ac:dyDescent="0.3">
      <c r="C1100">
        <v>1099</v>
      </c>
      <c r="D1100" s="4" t="str">
        <f t="shared" si="34"/>
        <v>26-Oulanka</v>
      </c>
      <c r="E1100" t="str">
        <f>VLOOKUP($D1100,metadata!$B$2:$S$451,2,FALSE)</f>
        <v>Lankinen, P; Tyukmaeva, VI; Hoikkala, A</v>
      </c>
      <c r="F1100" t="str">
        <f>VLOOKUP($D1100,metadata!$B$2:$S$451,3,FALSE)</f>
        <v>Northern Drosophila montana flies show variation both within and between cline populations in the critical day length evoking reproductive diapause</v>
      </c>
      <c r="G1100" t="str">
        <f>VLOOKUP($D1100,metadata!$B$2:$S$451,4,FALSE)</f>
        <v>10.1016/j.jinsphys.2013.05.006</v>
      </c>
      <c r="H1100" t="str">
        <f>VLOOKUP($D1100,metadata!$B$2:$S$451,5,FALSE)</f>
        <v>y</v>
      </c>
      <c r="I1100" t="str">
        <f>VLOOKUP($D1100,metadata!$B$2:$S$451,6,FALSE)</f>
        <v>a</v>
      </c>
      <c r="J1100" t="str">
        <f>VLOOKUP($D1100,metadata!$B$2:$S$451,7,FALSE)</f>
        <v>i</v>
      </c>
      <c r="K1100">
        <f>VLOOKUP($D1100,metadata!$B$2:$S$451,8,FALSE)</f>
        <v>105</v>
      </c>
      <c r="L1100">
        <f>VLOOKUP($D1100,metadata!$B$2:$S$451,9,FALSE)</f>
        <v>44</v>
      </c>
      <c r="M1100" t="str">
        <f>VLOOKUP($D1100,metadata!$B$2:$S$451,10,FALSE)</f>
        <v/>
      </c>
      <c r="N1100" t="str">
        <f>VLOOKUP($D1100,metadata!$B$2:$S$451,11,FALSE)</f>
        <v>drosophila montana</v>
      </c>
      <c r="O1100" t="str">
        <f>VLOOKUP($D1100,metadata!$B$2:$S$451,12,FALSE)</f>
        <v>diptera</v>
      </c>
      <c r="P1100" t="str">
        <f>VLOOKUP($D1100,metadata!$B$2:$S$451,13,FALSE)</f>
        <v>Oulanka</v>
      </c>
      <c r="Q1100" t="str">
        <f>VLOOKUP($D1100,metadata!$B$2:$S$451,14,FALSE)</f>
        <v>66.4N</v>
      </c>
      <c r="R1100" t="str">
        <f>VLOOKUP($D1100,metadata!$B$2:$S$451,15,FALSE)</f>
        <v>29.2E</v>
      </c>
      <c r="S1100" t="str">
        <f>VLOOKUP($D1100,metadata!$B$2:$S$451,16,FALSE)</f>
        <v/>
      </c>
      <c r="T1100" t="str">
        <f>VLOOKUP($D1100,metadata!$B$2:$S$451,17,FALSE)</f>
        <v/>
      </c>
      <c r="U1100" t="str">
        <f>VLOOKUP($D1100,metadata!$B$2:$S$451,18,FALSE)</f>
        <v/>
      </c>
      <c r="V1100">
        <f>VLOOKUP($D1100,metadata!$B$2:$Z$451,19,FALSE)</f>
        <v>100</v>
      </c>
      <c r="W1100" t="str">
        <f>VLOOKUP($D1100,metadata!$B$2:$Z$451,20,FALSE)</f>
        <v>global average</v>
      </c>
      <c r="X1100">
        <f>VLOOKUP($D1100,metadata!$B$2:$Z$451,21,FALSE)</f>
        <v>44</v>
      </c>
      <c r="Y1100" t="str">
        <f>VLOOKUP($D1100,metadata!$B$2:$Z$451,22,FALSE)</f>
        <v>t26</v>
      </c>
      <c r="Z1100">
        <f>VLOOKUP($D1100,metadata!$B$2:$Z$451,23,FALSE)</f>
        <v>21</v>
      </c>
      <c r="AA1100" t="str">
        <f>VLOOKUP($D1100,metadata!$B$2:$Z$451,24,FALSE)</f>
        <v>adult</v>
      </c>
      <c r="AB1100" t="str">
        <f>VLOOKUP($D1100,metadata!$B$2:$Z$451,25,FALSE)</f>
        <v/>
      </c>
      <c r="AF1100" t="str">
        <f t="shared" si="35"/>
        <v>NA</v>
      </c>
      <c r="AG1100" t="s">
        <v>38</v>
      </c>
      <c r="AH1100">
        <v>19.75</v>
      </c>
      <c r="AI1100">
        <v>0.16</v>
      </c>
      <c r="AJ1100">
        <v>27.25</v>
      </c>
      <c r="AK1100">
        <v>100</v>
      </c>
    </row>
    <row r="1101" spans="3:37" hidden="1" x14ac:dyDescent="0.3">
      <c r="C1101">
        <v>1100</v>
      </c>
      <c r="D1101" s="4" t="str">
        <f t="shared" si="34"/>
        <v>26-Oulanka</v>
      </c>
      <c r="E1101" t="str">
        <f>VLOOKUP($D1101,metadata!$B$2:$S$451,2,FALSE)</f>
        <v>Lankinen, P; Tyukmaeva, VI; Hoikkala, A</v>
      </c>
      <c r="F1101" t="str">
        <f>VLOOKUP($D1101,metadata!$B$2:$S$451,3,FALSE)</f>
        <v>Northern Drosophila montana flies show variation both within and between cline populations in the critical day length evoking reproductive diapause</v>
      </c>
      <c r="G1101" t="str">
        <f>VLOOKUP($D1101,metadata!$B$2:$S$451,4,FALSE)</f>
        <v>10.1016/j.jinsphys.2013.05.006</v>
      </c>
      <c r="H1101" t="str">
        <f>VLOOKUP($D1101,metadata!$B$2:$S$451,5,FALSE)</f>
        <v>y</v>
      </c>
      <c r="I1101" t="str">
        <f>VLOOKUP($D1101,metadata!$B$2:$S$451,6,FALSE)</f>
        <v>a</v>
      </c>
      <c r="J1101" t="str">
        <f>VLOOKUP($D1101,metadata!$B$2:$S$451,7,FALSE)</f>
        <v>i</v>
      </c>
      <c r="K1101">
        <f>VLOOKUP($D1101,metadata!$B$2:$S$451,8,FALSE)</f>
        <v>105</v>
      </c>
      <c r="L1101">
        <f>VLOOKUP($D1101,metadata!$B$2:$S$451,9,FALSE)</f>
        <v>44</v>
      </c>
      <c r="M1101" t="str">
        <f>VLOOKUP($D1101,metadata!$B$2:$S$451,10,FALSE)</f>
        <v/>
      </c>
      <c r="N1101" t="str">
        <f>VLOOKUP($D1101,metadata!$B$2:$S$451,11,FALSE)</f>
        <v>drosophila montana</v>
      </c>
      <c r="O1101" t="str">
        <f>VLOOKUP($D1101,metadata!$B$2:$S$451,12,FALSE)</f>
        <v>diptera</v>
      </c>
      <c r="P1101" t="str">
        <f>VLOOKUP($D1101,metadata!$B$2:$S$451,13,FALSE)</f>
        <v>Oulanka</v>
      </c>
      <c r="Q1101" t="str">
        <f>VLOOKUP($D1101,metadata!$B$2:$S$451,14,FALSE)</f>
        <v>66.4N</v>
      </c>
      <c r="R1101" t="str">
        <f>VLOOKUP($D1101,metadata!$B$2:$S$451,15,FALSE)</f>
        <v>29.2E</v>
      </c>
      <c r="S1101" t="str">
        <f>VLOOKUP($D1101,metadata!$B$2:$S$451,16,FALSE)</f>
        <v/>
      </c>
      <c r="T1101" t="str">
        <f>VLOOKUP($D1101,metadata!$B$2:$S$451,17,FALSE)</f>
        <v/>
      </c>
      <c r="U1101" t="str">
        <f>VLOOKUP($D1101,metadata!$B$2:$S$451,18,FALSE)</f>
        <v/>
      </c>
      <c r="V1101">
        <f>VLOOKUP($D1101,metadata!$B$2:$Z$451,19,FALSE)</f>
        <v>100</v>
      </c>
      <c r="W1101" t="str">
        <f>VLOOKUP($D1101,metadata!$B$2:$Z$451,20,FALSE)</f>
        <v>global average</v>
      </c>
      <c r="X1101">
        <f>VLOOKUP($D1101,metadata!$B$2:$Z$451,21,FALSE)</f>
        <v>44</v>
      </c>
      <c r="Y1101" t="str">
        <f>VLOOKUP($D1101,metadata!$B$2:$Z$451,22,FALSE)</f>
        <v>t26</v>
      </c>
      <c r="Z1101">
        <f>VLOOKUP($D1101,metadata!$B$2:$Z$451,23,FALSE)</f>
        <v>21</v>
      </c>
      <c r="AA1101" t="str">
        <f>VLOOKUP($D1101,metadata!$B$2:$Z$451,24,FALSE)</f>
        <v>adult</v>
      </c>
      <c r="AB1101" t="str">
        <f>VLOOKUP($D1101,metadata!$B$2:$Z$451,25,FALSE)</f>
        <v/>
      </c>
      <c r="AF1101" t="str">
        <f t="shared" si="35"/>
        <v>NA</v>
      </c>
      <c r="AG1101" t="s">
        <v>38</v>
      </c>
      <c r="AH1101">
        <v>19.61</v>
      </c>
      <c r="AI1101">
        <v>0.14000000000000001</v>
      </c>
      <c r="AJ1101">
        <v>37.78</v>
      </c>
      <c r="AK1101">
        <v>100</v>
      </c>
    </row>
    <row r="1102" spans="3:37" hidden="1" x14ac:dyDescent="0.3">
      <c r="C1102">
        <v>1101</v>
      </c>
      <c r="D1102" s="4" t="str">
        <f t="shared" si="34"/>
        <v>26-Oulanka</v>
      </c>
      <c r="E1102" t="str">
        <f>VLOOKUP($D1102,metadata!$B$2:$S$451,2,FALSE)</f>
        <v>Lankinen, P; Tyukmaeva, VI; Hoikkala, A</v>
      </c>
      <c r="F1102" t="str">
        <f>VLOOKUP($D1102,metadata!$B$2:$S$451,3,FALSE)</f>
        <v>Northern Drosophila montana flies show variation both within and between cline populations in the critical day length evoking reproductive diapause</v>
      </c>
      <c r="G1102" t="str">
        <f>VLOOKUP($D1102,metadata!$B$2:$S$451,4,FALSE)</f>
        <v>10.1016/j.jinsphys.2013.05.006</v>
      </c>
      <c r="H1102" t="str">
        <f>VLOOKUP($D1102,metadata!$B$2:$S$451,5,FALSE)</f>
        <v>y</v>
      </c>
      <c r="I1102" t="str">
        <f>VLOOKUP($D1102,metadata!$B$2:$S$451,6,FALSE)</f>
        <v>a</v>
      </c>
      <c r="J1102" t="str">
        <f>VLOOKUP($D1102,metadata!$B$2:$S$451,7,FALSE)</f>
        <v>i</v>
      </c>
      <c r="K1102">
        <f>VLOOKUP($D1102,metadata!$B$2:$S$451,8,FALSE)</f>
        <v>105</v>
      </c>
      <c r="L1102">
        <f>VLOOKUP($D1102,metadata!$B$2:$S$451,9,FALSE)</f>
        <v>44</v>
      </c>
      <c r="M1102" t="str">
        <f>VLOOKUP($D1102,metadata!$B$2:$S$451,10,FALSE)</f>
        <v/>
      </c>
      <c r="N1102" t="str">
        <f>VLOOKUP($D1102,metadata!$B$2:$S$451,11,FALSE)</f>
        <v>drosophila montana</v>
      </c>
      <c r="O1102" t="str">
        <f>VLOOKUP($D1102,metadata!$B$2:$S$451,12,FALSE)</f>
        <v>diptera</v>
      </c>
      <c r="P1102" t="str">
        <f>VLOOKUP($D1102,metadata!$B$2:$S$451,13,FALSE)</f>
        <v>Oulanka</v>
      </c>
      <c r="Q1102" t="str">
        <f>VLOOKUP($D1102,metadata!$B$2:$S$451,14,FALSE)</f>
        <v>66.4N</v>
      </c>
      <c r="R1102" t="str">
        <f>VLOOKUP($D1102,metadata!$B$2:$S$451,15,FALSE)</f>
        <v>29.2E</v>
      </c>
      <c r="S1102" t="str">
        <f>VLOOKUP($D1102,metadata!$B$2:$S$451,16,FALSE)</f>
        <v/>
      </c>
      <c r="T1102" t="str">
        <f>VLOOKUP($D1102,metadata!$B$2:$S$451,17,FALSE)</f>
        <v/>
      </c>
      <c r="U1102" t="str">
        <f>VLOOKUP($D1102,metadata!$B$2:$S$451,18,FALSE)</f>
        <v/>
      </c>
      <c r="V1102">
        <f>VLOOKUP($D1102,metadata!$B$2:$Z$451,19,FALSE)</f>
        <v>100</v>
      </c>
      <c r="W1102" t="str">
        <f>VLOOKUP($D1102,metadata!$B$2:$Z$451,20,FALSE)</f>
        <v>global average</v>
      </c>
      <c r="X1102">
        <f>VLOOKUP($D1102,metadata!$B$2:$Z$451,21,FALSE)</f>
        <v>44</v>
      </c>
      <c r="Y1102" t="str">
        <f>VLOOKUP($D1102,metadata!$B$2:$Z$451,22,FALSE)</f>
        <v>t26</v>
      </c>
      <c r="Z1102">
        <f>VLOOKUP($D1102,metadata!$B$2:$Z$451,23,FALSE)</f>
        <v>21</v>
      </c>
      <c r="AA1102" t="str">
        <f>VLOOKUP($D1102,metadata!$B$2:$Z$451,24,FALSE)</f>
        <v>adult</v>
      </c>
      <c r="AB1102" t="str">
        <f>VLOOKUP($D1102,metadata!$B$2:$Z$451,25,FALSE)</f>
        <v/>
      </c>
      <c r="AF1102" t="str">
        <f t="shared" si="35"/>
        <v>NA</v>
      </c>
      <c r="AG1102" t="s">
        <v>38</v>
      </c>
      <c r="AH1102">
        <v>19.91</v>
      </c>
      <c r="AI1102">
        <v>0.16</v>
      </c>
      <c r="AJ1102">
        <v>25.7</v>
      </c>
      <c r="AK1102">
        <v>100</v>
      </c>
    </row>
    <row r="1103" spans="3:37" hidden="1" x14ac:dyDescent="0.3">
      <c r="C1103">
        <v>1102</v>
      </c>
      <c r="D1103" s="4" t="str">
        <f t="shared" si="34"/>
        <v>26-Oulanka</v>
      </c>
      <c r="E1103" t="str">
        <f>VLOOKUP($D1103,metadata!$B$2:$S$451,2,FALSE)</f>
        <v>Lankinen, P; Tyukmaeva, VI; Hoikkala, A</v>
      </c>
      <c r="F1103" t="str">
        <f>VLOOKUP($D1103,metadata!$B$2:$S$451,3,FALSE)</f>
        <v>Northern Drosophila montana flies show variation both within and between cline populations in the critical day length evoking reproductive diapause</v>
      </c>
      <c r="G1103" t="str">
        <f>VLOOKUP($D1103,metadata!$B$2:$S$451,4,FALSE)</f>
        <v>10.1016/j.jinsphys.2013.05.006</v>
      </c>
      <c r="H1103" t="str">
        <f>VLOOKUP($D1103,metadata!$B$2:$S$451,5,FALSE)</f>
        <v>y</v>
      </c>
      <c r="I1103" t="str">
        <f>VLOOKUP($D1103,metadata!$B$2:$S$451,6,FALSE)</f>
        <v>a</v>
      </c>
      <c r="J1103" t="str">
        <f>VLOOKUP($D1103,metadata!$B$2:$S$451,7,FALSE)</f>
        <v>i</v>
      </c>
      <c r="K1103">
        <f>VLOOKUP($D1103,metadata!$B$2:$S$451,8,FALSE)</f>
        <v>105</v>
      </c>
      <c r="L1103">
        <f>VLOOKUP($D1103,metadata!$B$2:$S$451,9,FALSE)</f>
        <v>44</v>
      </c>
      <c r="M1103" t="str">
        <f>VLOOKUP($D1103,metadata!$B$2:$S$451,10,FALSE)</f>
        <v/>
      </c>
      <c r="N1103" t="str">
        <f>VLOOKUP($D1103,metadata!$B$2:$S$451,11,FALSE)</f>
        <v>drosophila montana</v>
      </c>
      <c r="O1103" t="str">
        <f>VLOOKUP($D1103,metadata!$B$2:$S$451,12,FALSE)</f>
        <v>diptera</v>
      </c>
      <c r="P1103" t="str">
        <f>VLOOKUP($D1103,metadata!$B$2:$S$451,13,FALSE)</f>
        <v>Oulanka</v>
      </c>
      <c r="Q1103" t="str">
        <f>VLOOKUP($D1103,metadata!$B$2:$S$451,14,FALSE)</f>
        <v>66.4N</v>
      </c>
      <c r="R1103" t="str">
        <f>VLOOKUP($D1103,metadata!$B$2:$S$451,15,FALSE)</f>
        <v>29.2E</v>
      </c>
      <c r="S1103" t="str">
        <f>VLOOKUP($D1103,metadata!$B$2:$S$451,16,FALSE)</f>
        <v/>
      </c>
      <c r="T1103" t="str">
        <f>VLOOKUP($D1103,metadata!$B$2:$S$451,17,FALSE)</f>
        <v/>
      </c>
      <c r="U1103" t="str">
        <f>VLOOKUP($D1103,metadata!$B$2:$S$451,18,FALSE)</f>
        <v/>
      </c>
      <c r="V1103">
        <f>VLOOKUP($D1103,metadata!$B$2:$Z$451,19,FALSE)</f>
        <v>100</v>
      </c>
      <c r="W1103" t="str">
        <f>VLOOKUP($D1103,metadata!$B$2:$Z$451,20,FALSE)</f>
        <v>global average</v>
      </c>
      <c r="X1103">
        <f>VLOOKUP($D1103,metadata!$B$2:$Z$451,21,FALSE)</f>
        <v>44</v>
      </c>
      <c r="Y1103" t="str">
        <f>VLOOKUP($D1103,metadata!$B$2:$Z$451,22,FALSE)</f>
        <v>t26</v>
      </c>
      <c r="Z1103">
        <f>VLOOKUP($D1103,metadata!$B$2:$Z$451,23,FALSE)</f>
        <v>21</v>
      </c>
      <c r="AA1103" t="str">
        <f>VLOOKUP($D1103,metadata!$B$2:$Z$451,24,FALSE)</f>
        <v>adult</v>
      </c>
      <c r="AB1103" t="str">
        <f>VLOOKUP($D1103,metadata!$B$2:$Z$451,25,FALSE)</f>
        <v/>
      </c>
      <c r="AF1103" t="str">
        <f t="shared" si="35"/>
        <v>NA</v>
      </c>
      <c r="AG1103" t="s">
        <v>38</v>
      </c>
      <c r="AH1103">
        <v>19.260000000000002</v>
      </c>
      <c r="AI1103">
        <v>0.16</v>
      </c>
      <c r="AJ1103">
        <v>25.68</v>
      </c>
      <c r="AK1103">
        <v>100</v>
      </c>
    </row>
    <row r="1104" spans="3:37" hidden="1" x14ac:dyDescent="0.3">
      <c r="C1104">
        <v>1103</v>
      </c>
      <c r="D1104" s="4" t="str">
        <f t="shared" si="34"/>
        <v>26-Oulanka</v>
      </c>
      <c r="E1104" t="str">
        <f>VLOOKUP($D1104,metadata!$B$2:$S$451,2,FALSE)</f>
        <v>Lankinen, P; Tyukmaeva, VI; Hoikkala, A</v>
      </c>
      <c r="F1104" t="str">
        <f>VLOOKUP($D1104,metadata!$B$2:$S$451,3,FALSE)</f>
        <v>Northern Drosophila montana flies show variation both within and between cline populations in the critical day length evoking reproductive diapause</v>
      </c>
      <c r="G1104" t="str">
        <f>VLOOKUP($D1104,metadata!$B$2:$S$451,4,FALSE)</f>
        <v>10.1016/j.jinsphys.2013.05.006</v>
      </c>
      <c r="H1104" t="str">
        <f>VLOOKUP($D1104,metadata!$B$2:$S$451,5,FALSE)</f>
        <v>y</v>
      </c>
      <c r="I1104" t="str">
        <f>VLOOKUP($D1104,metadata!$B$2:$S$451,6,FALSE)</f>
        <v>a</v>
      </c>
      <c r="J1104" t="str">
        <f>VLOOKUP($D1104,metadata!$B$2:$S$451,7,FALSE)</f>
        <v>i</v>
      </c>
      <c r="K1104">
        <f>VLOOKUP($D1104,metadata!$B$2:$S$451,8,FALSE)</f>
        <v>105</v>
      </c>
      <c r="L1104">
        <f>VLOOKUP($D1104,metadata!$B$2:$S$451,9,FALSE)</f>
        <v>44</v>
      </c>
      <c r="M1104" t="str">
        <f>VLOOKUP($D1104,metadata!$B$2:$S$451,10,FALSE)</f>
        <v/>
      </c>
      <c r="N1104" t="str">
        <f>VLOOKUP($D1104,metadata!$B$2:$S$451,11,FALSE)</f>
        <v>drosophila montana</v>
      </c>
      <c r="O1104" t="str">
        <f>VLOOKUP($D1104,metadata!$B$2:$S$451,12,FALSE)</f>
        <v>diptera</v>
      </c>
      <c r="P1104" t="str">
        <f>VLOOKUP($D1104,metadata!$B$2:$S$451,13,FALSE)</f>
        <v>Oulanka</v>
      </c>
      <c r="Q1104" t="str">
        <f>VLOOKUP($D1104,metadata!$B$2:$S$451,14,FALSE)</f>
        <v>66.4N</v>
      </c>
      <c r="R1104" t="str">
        <f>VLOOKUP($D1104,metadata!$B$2:$S$451,15,FALSE)</f>
        <v>29.2E</v>
      </c>
      <c r="S1104" t="str">
        <f>VLOOKUP($D1104,metadata!$B$2:$S$451,16,FALSE)</f>
        <v/>
      </c>
      <c r="T1104" t="str">
        <f>VLOOKUP($D1104,metadata!$B$2:$S$451,17,FALSE)</f>
        <v/>
      </c>
      <c r="U1104" t="str">
        <f>VLOOKUP($D1104,metadata!$B$2:$S$451,18,FALSE)</f>
        <v/>
      </c>
      <c r="V1104">
        <f>VLOOKUP($D1104,metadata!$B$2:$Z$451,19,FALSE)</f>
        <v>100</v>
      </c>
      <c r="W1104" t="str">
        <f>VLOOKUP($D1104,metadata!$B$2:$Z$451,20,FALSE)</f>
        <v>global average</v>
      </c>
      <c r="X1104">
        <f>VLOOKUP($D1104,metadata!$B$2:$Z$451,21,FALSE)</f>
        <v>44</v>
      </c>
      <c r="Y1104" t="str">
        <f>VLOOKUP($D1104,metadata!$B$2:$Z$451,22,FALSE)</f>
        <v>t26</v>
      </c>
      <c r="Z1104">
        <f>VLOOKUP($D1104,metadata!$B$2:$Z$451,23,FALSE)</f>
        <v>21</v>
      </c>
      <c r="AA1104" t="str">
        <f>VLOOKUP($D1104,metadata!$B$2:$Z$451,24,FALSE)</f>
        <v>adult</v>
      </c>
      <c r="AB1104" t="str">
        <f>VLOOKUP($D1104,metadata!$B$2:$Z$451,25,FALSE)</f>
        <v/>
      </c>
      <c r="AF1104" t="str">
        <f t="shared" si="35"/>
        <v>NA</v>
      </c>
      <c r="AG1104" t="s">
        <v>38</v>
      </c>
      <c r="AH1104">
        <v>19.04</v>
      </c>
      <c r="AI1104">
        <v>0.16</v>
      </c>
      <c r="AJ1104">
        <v>25.92</v>
      </c>
      <c r="AK1104">
        <v>100</v>
      </c>
    </row>
    <row r="1105" spans="3:37" hidden="1" x14ac:dyDescent="0.3">
      <c r="C1105">
        <v>1104</v>
      </c>
      <c r="D1105" s="4" t="str">
        <f t="shared" ref="D1105:D1168" si="36">VLOOKUP(C1105,$A$1:$B$451,2)</f>
        <v>26-Oulanka</v>
      </c>
      <c r="E1105" t="str">
        <f>VLOOKUP($D1105,metadata!$B$2:$S$451,2,FALSE)</f>
        <v>Lankinen, P; Tyukmaeva, VI; Hoikkala, A</v>
      </c>
      <c r="F1105" t="str">
        <f>VLOOKUP($D1105,metadata!$B$2:$S$451,3,FALSE)</f>
        <v>Northern Drosophila montana flies show variation both within and between cline populations in the critical day length evoking reproductive diapause</v>
      </c>
      <c r="G1105" t="str">
        <f>VLOOKUP($D1105,metadata!$B$2:$S$451,4,FALSE)</f>
        <v>10.1016/j.jinsphys.2013.05.006</v>
      </c>
      <c r="H1105" t="str">
        <f>VLOOKUP($D1105,metadata!$B$2:$S$451,5,FALSE)</f>
        <v>y</v>
      </c>
      <c r="I1105" t="str">
        <f>VLOOKUP($D1105,metadata!$B$2:$S$451,6,FALSE)</f>
        <v>a</v>
      </c>
      <c r="J1105" t="str">
        <f>VLOOKUP($D1105,metadata!$B$2:$S$451,7,FALSE)</f>
        <v>i</v>
      </c>
      <c r="K1105">
        <f>VLOOKUP($D1105,metadata!$B$2:$S$451,8,FALSE)</f>
        <v>105</v>
      </c>
      <c r="L1105">
        <f>VLOOKUP($D1105,metadata!$B$2:$S$451,9,FALSE)</f>
        <v>44</v>
      </c>
      <c r="M1105" t="str">
        <f>VLOOKUP($D1105,metadata!$B$2:$S$451,10,FALSE)</f>
        <v/>
      </c>
      <c r="N1105" t="str">
        <f>VLOOKUP($D1105,metadata!$B$2:$S$451,11,FALSE)</f>
        <v>drosophila montana</v>
      </c>
      <c r="O1105" t="str">
        <f>VLOOKUP($D1105,metadata!$B$2:$S$451,12,FALSE)</f>
        <v>diptera</v>
      </c>
      <c r="P1105" t="str">
        <f>VLOOKUP($D1105,metadata!$B$2:$S$451,13,FALSE)</f>
        <v>Oulanka</v>
      </c>
      <c r="Q1105" t="str">
        <f>VLOOKUP($D1105,metadata!$B$2:$S$451,14,FALSE)</f>
        <v>66.4N</v>
      </c>
      <c r="R1105" t="str">
        <f>VLOOKUP($D1105,metadata!$B$2:$S$451,15,FALSE)</f>
        <v>29.2E</v>
      </c>
      <c r="S1105" t="str">
        <f>VLOOKUP($D1105,metadata!$B$2:$S$451,16,FALSE)</f>
        <v/>
      </c>
      <c r="T1105" t="str">
        <f>VLOOKUP($D1105,metadata!$B$2:$S$451,17,FALSE)</f>
        <v/>
      </c>
      <c r="U1105" t="str">
        <f>VLOOKUP($D1105,metadata!$B$2:$S$451,18,FALSE)</f>
        <v/>
      </c>
      <c r="V1105">
        <f>VLOOKUP($D1105,metadata!$B$2:$Z$451,19,FALSE)</f>
        <v>100</v>
      </c>
      <c r="W1105" t="str">
        <f>VLOOKUP($D1105,metadata!$B$2:$Z$451,20,FALSE)</f>
        <v>global average</v>
      </c>
      <c r="X1105">
        <f>VLOOKUP($D1105,metadata!$B$2:$Z$451,21,FALSE)</f>
        <v>44</v>
      </c>
      <c r="Y1105" t="str">
        <f>VLOOKUP($D1105,metadata!$B$2:$Z$451,22,FALSE)</f>
        <v>t26</v>
      </c>
      <c r="Z1105">
        <f>VLOOKUP($D1105,metadata!$B$2:$Z$451,23,FALSE)</f>
        <v>21</v>
      </c>
      <c r="AA1105" t="str">
        <f>VLOOKUP($D1105,metadata!$B$2:$Z$451,24,FALSE)</f>
        <v>adult</v>
      </c>
      <c r="AB1105" t="str">
        <f>VLOOKUP($D1105,metadata!$B$2:$Z$451,25,FALSE)</f>
        <v/>
      </c>
      <c r="AF1105" t="str">
        <f t="shared" si="35"/>
        <v>NA</v>
      </c>
      <c r="AG1105" t="s">
        <v>38</v>
      </c>
      <c r="AH1105">
        <v>20.27</v>
      </c>
      <c r="AI1105">
        <v>0.17</v>
      </c>
      <c r="AJ1105">
        <v>24.89</v>
      </c>
      <c r="AK1105">
        <v>100</v>
      </c>
    </row>
    <row r="1106" spans="3:37" hidden="1" x14ac:dyDescent="0.3">
      <c r="C1106">
        <v>1105</v>
      </c>
      <c r="D1106" s="4" t="str">
        <f t="shared" si="36"/>
        <v>26-Oulanka</v>
      </c>
      <c r="E1106" t="str">
        <f>VLOOKUP($D1106,metadata!$B$2:$S$451,2,FALSE)</f>
        <v>Lankinen, P; Tyukmaeva, VI; Hoikkala, A</v>
      </c>
      <c r="F1106" t="str">
        <f>VLOOKUP($D1106,metadata!$B$2:$S$451,3,FALSE)</f>
        <v>Northern Drosophila montana flies show variation both within and between cline populations in the critical day length evoking reproductive diapause</v>
      </c>
      <c r="G1106" t="str">
        <f>VLOOKUP($D1106,metadata!$B$2:$S$451,4,FALSE)</f>
        <v>10.1016/j.jinsphys.2013.05.006</v>
      </c>
      <c r="H1106" t="str">
        <f>VLOOKUP($D1106,metadata!$B$2:$S$451,5,FALSE)</f>
        <v>y</v>
      </c>
      <c r="I1106" t="str">
        <f>VLOOKUP($D1106,metadata!$B$2:$S$451,6,FALSE)</f>
        <v>a</v>
      </c>
      <c r="J1106" t="str">
        <f>VLOOKUP($D1106,metadata!$B$2:$S$451,7,FALSE)</f>
        <v>i</v>
      </c>
      <c r="K1106">
        <f>VLOOKUP($D1106,metadata!$B$2:$S$451,8,FALSE)</f>
        <v>105</v>
      </c>
      <c r="L1106">
        <f>VLOOKUP($D1106,metadata!$B$2:$S$451,9,FALSE)</f>
        <v>44</v>
      </c>
      <c r="M1106" t="str">
        <f>VLOOKUP($D1106,metadata!$B$2:$S$451,10,FALSE)</f>
        <v/>
      </c>
      <c r="N1106" t="str">
        <f>VLOOKUP($D1106,metadata!$B$2:$S$451,11,FALSE)</f>
        <v>drosophila montana</v>
      </c>
      <c r="O1106" t="str">
        <f>VLOOKUP($D1106,metadata!$B$2:$S$451,12,FALSE)</f>
        <v>diptera</v>
      </c>
      <c r="P1106" t="str">
        <f>VLOOKUP($D1106,metadata!$B$2:$S$451,13,FALSE)</f>
        <v>Oulanka</v>
      </c>
      <c r="Q1106" t="str">
        <f>VLOOKUP($D1106,metadata!$B$2:$S$451,14,FALSE)</f>
        <v>66.4N</v>
      </c>
      <c r="R1106" t="str">
        <f>VLOOKUP($D1106,metadata!$B$2:$S$451,15,FALSE)</f>
        <v>29.2E</v>
      </c>
      <c r="S1106" t="str">
        <f>VLOOKUP($D1106,metadata!$B$2:$S$451,16,FALSE)</f>
        <v/>
      </c>
      <c r="T1106" t="str">
        <f>VLOOKUP($D1106,metadata!$B$2:$S$451,17,FALSE)</f>
        <v/>
      </c>
      <c r="U1106" t="str">
        <f>VLOOKUP($D1106,metadata!$B$2:$S$451,18,FALSE)</f>
        <v/>
      </c>
      <c r="V1106">
        <f>VLOOKUP($D1106,metadata!$B$2:$Z$451,19,FALSE)</f>
        <v>100</v>
      </c>
      <c r="W1106" t="str">
        <f>VLOOKUP($D1106,metadata!$B$2:$Z$451,20,FALSE)</f>
        <v>global average</v>
      </c>
      <c r="X1106">
        <f>VLOOKUP($D1106,metadata!$B$2:$Z$451,21,FALSE)</f>
        <v>44</v>
      </c>
      <c r="Y1106" t="str">
        <f>VLOOKUP($D1106,metadata!$B$2:$Z$451,22,FALSE)</f>
        <v>t26</v>
      </c>
      <c r="Z1106">
        <f>VLOOKUP($D1106,metadata!$B$2:$Z$451,23,FALSE)</f>
        <v>21</v>
      </c>
      <c r="AA1106" t="str">
        <f>VLOOKUP($D1106,metadata!$B$2:$Z$451,24,FALSE)</f>
        <v>adult</v>
      </c>
      <c r="AB1106" t="str">
        <f>VLOOKUP($D1106,metadata!$B$2:$Z$451,25,FALSE)</f>
        <v/>
      </c>
      <c r="AF1106" t="str">
        <f t="shared" si="35"/>
        <v>NA</v>
      </c>
      <c r="AG1106" t="s">
        <v>38</v>
      </c>
      <c r="AH1106">
        <v>17.91</v>
      </c>
      <c r="AI1106">
        <v>0.13</v>
      </c>
      <c r="AJ1106">
        <v>37.29</v>
      </c>
      <c r="AK1106">
        <v>100</v>
      </c>
    </row>
    <row r="1107" spans="3:37" hidden="1" x14ac:dyDescent="0.3">
      <c r="C1107">
        <v>1106</v>
      </c>
      <c r="D1107" s="4" t="str">
        <f t="shared" si="36"/>
        <v>26-Oulanka</v>
      </c>
      <c r="E1107" t="str">
        <f>VLOOKUP($D1107,metadata!$B$2:$S$451,2,FALSE)</f>
        <v>Lankinen, P; Tyukmaeva, VI; Hoikkala, A</v>
      </c>
      <c r="F1107" t="str">
        <f>VLOOKUP($D1107,metadata!$B$2:$S$451,3,FALSE)</f>
        <v>Northern Drosophila montana flies show variation both within and between cline populations in the critical day length evoking reproductive diapause</v>
      </c>
      <c r="G1107" t="str">
        <f>VLOOKUP($D1107,metadata!$B$2:$S$451,4,FALSE)</f>
        <v>10.1016/j.jinsphys.2013.05.006</v>
      </c>
      <c r="H1107" t="str">
        <f>VLOOKUP($D1107,metadata!$B$2:$S$451,5,FALSE)</f>
        <v>y</v>
      </c>
      <c r="I1107" t="str">
        <f>VLOOKUP($D1107,metadata!$B$2:$S$451,6,FALSE)</f>
        <v>a</v>
      </c>
      <c r="J1107" t="str">
        <f>VLOOKUP($D1107,metadata!$B$2:$S$451,7,FALSE)</f>
        <v>i</v>
      </c>
      <c r="K1107">
        <f>VLOOKUP($D1107,metadata!$B$2:$S$451,8,FALSE)</f>
        <v>105</v>
      </c>
      <c r="L1107">
        <f>VLOOKUP($D1107,metadata!$B$2:$S$451,9,FALSE)</f>
        <v>44</v>
      </c>
      <c r="M1107" t="str">
        <f>VLOOKUP($D1107,metadata!$B$2:$S$451,10,FALSE)</f>
        <v/>
      </c>
      <c r="N1107" t="str">
        <f>VLOOKUP($D1107,metadata!$B$2:$S$451,11,FALSE)</f>
        <v>drosophila montana</v>
      </c>
      <c r="O1107" t="str">
        <f>VLOOKUP($D1107,metadata!$B$2:$S$451,12,FALSE)</f>
        <v>diptera</v>
      </c>
      <c r="P1107" t="str">
        <f>VLOOKUP($D1107,metadata!$B$2:$S$451,13,FALSE)</f>
        <v>Oulanka</v>
      </c>
      <c r="Q1107" t="str">
        <f>VLOOKUP($D1107,metadata!$B$2:$S$451,14,FALSE)</f>
        <v>66.4N</v>
      </c>
      <c r="R1107" t="str">
        <f>VLOOKUP($D1107,metadata!$B$2:$S$451,15,FALSE)</f>
        <v>29.2E</v>
      </c>
      <c r="S1107" t="str">
        <f>VLOOKUP($D1107,metadata!$B$2:$S$451,16,FALSE)</f>
        <v/>
      </c>
      <c r="T1107" t="str">
        <f>VLOOKUP($D1107,metadata!$B$2:$S$451,17,FALSE)</f>
        <v/>
      </c>
      <c r="U1107" t="str">
        <f>VLOOKUP($D1107,metadata!$B$2:$S$451,18,FALSE)</f>
        <v/>
      </c>
      <c r="V1107">
        <f>VLOOKUP($D1107,metadata!$B$2:$Z$451,19,FALSE)</f>
        <v>100</v>
      </c>
      <c r="W1107" t="str">
        <f>VLOOKUP($D1107,metadata!$B$2:$Z$451,20,FALSE)</f>
        <v>global average</v>
      </c>
      <c r="X1107">
        <f>VLOOKUP($D1107,metadata!$B$2:$Z$451,21,FALSE)</f>
        <v>44</v>
      </c>
      <c r="Y1107" t="str">
        <f>VLOOKUP($D1107,metadata!$B$2:$Z$451,22,FALSE)</f>
        <v>t26</v>
      </c>
      <c r="Z1107">
        <f>VLOOKUP($D1107,metadata!$B$2:$Z$451,23,FALSE)</f>
        <v>21</v>
      </c>
      <c r="AA1107" t="str">
        <f>VLOOKUP($D1107,metadata!$B$2:$Z$451,24,FALSE)</f>
        <v>adult</v>
      </c>
      <c r="AB1107" t="str">
        <f>VLOOKUP($D1107,metadata!$B$2:$Z$451,25,FALSE)</f>
        <v/>
      </c>
      <c r="AF1107" t="str">
        <f t="shared" si="35"/>
        <v>NA</v>
      </c>
      <c r="AG1107" t="s">
        <v>38</v>
      </c>
      <c r="AH1107">
        <v>19.739999999999998</v>
      </c>
      <c r="AI1107">
        <v>0.15</v>
      </c>
      <c r="AJ1107">
        <v>33.04</v>
      </c>
      <c r="AK1107">
        <v>100</v>
      </c>
    </row>
    <row r="1108" spans="3:37" hidden="1" x14ac:dyDescent="0.3">
      <c r="C1108">
        <v>1107</v>
      </c>
      <c r="D1108" s="4" t="str">
        <f t="shared" si="36"/>
        <v>26-Oulanka</v>
      </c>
      <c r="E1108" t="str">
        <f>VLOOKUP($D1108,metadata!$B$2:$S$451,2,FALSE)</f>
        <v>Lankinen, P; Tyukmaeva, VI; Hoikkala, A</v>
      </c>
      <c r="F1108" t="str">
        <f>VLOOKUP($D1108,metadata!$B$2:$S$451,3,FALSE)</f>
        <v>Northern Drosophila montana flies show variation both within and between cline populations in the critical day length evoking reproductive diapause</v>
      </c>
      <c r="G1108" t="str">
        <f>VLOOKUP($D1108,metadata!$B$2:$S$451,4,FALSE)</f>
        <v>10.1016/j.jinsphys.2013.05.006</v>
      </c>
      <c r="H1108" t="str">
        <f>VLOOKUP($D1108,metadata!$B$2:$S$451,5,FALSE)</f>
        <v>y</v>
      </c>
      <c r="I1108" t="str">
        <f>VLOOKUP($D1108,metadata!$B$2:$S$451,6,FALSE)</f>
        <v>a</v>
      </c>
      <c r="J1108" t="str">
        <f>VLOOKUP($D1108,metadata!$B$2:$S$451,7,FALSE)</f>
        <v>i</v>
      </c>
      <c r="K1108">
        <f>VLOOKUP($D1108,metadata!$B$2:$S$451,8,FALSE)</f>
        <v>105</v>
      </c>
      <c r="L1108">
        <f>VLOOKUP($D1108,metadata!$B$2:$S$451,9,FALSE)</f>
        <v>44</v>
      </c>
      <c r="M1108" t="str">
        <f>VLOOKUP($D1108,metadata!$B$2:$S$451,10,FALSE)</f>
        <v/>
      </c>
      <c r="N1108" t="str">
        <f>VLOOKUP($D1108,metadata!$B$2:$S$451,11,FALSE)</f>
        <v>drosophila montana</v>
      </c>
      <c r="O1108" t="str">
        <f>VLOOKUP($D1108,metadata!$B$2:$S$451,12,FALSE)</f>
        <v>diptera</v>
      </c>
      <c r="P1108" t="str">
        <f>VLOOKUP($D1108,metadata!$B$2:$S$451,13,FALSE)</f>
        <v>Oulanka</v>
      </c>
      <c r="Q1108" t="str">
        <f>VLOOKUP($D1108,metadata!$B$2:$S$451,14,FALSE)</f>
        <v>66.4N</v>
      </c>
      <c r="R1108" t="str">
        <f>VLOOKUP($D1108,metadata!$B$2:$S$451,15,FALSE)</f>
        <v>29.2E</v>
      </c>
      <c r="S1108" t="str">
        <f>VLOOKUP($D1108,metadata!$B$2:$S$451,16,FALSE)</f>
        <v/>
      </c>
      <c r="T1108" t="str">
        <f>VLOOKUP($D1108,metadata!$B$2:$S$451,17,FALSE)</f>
        <v/>
      </c>
      <c r="U1108" t="str">
        <f>VLOOKUP($D1108,metadata!$B$2:$S$451,18,FALSE)</f>
        <v/>
      </c>
      <c r="V1108">
        <f>VLOOKUP($D1108,metadata!$B$2:$Z$451,19,FALSE)</f>
        <v>100</v>
      </c>
      <c r="W1108" t="str">
        <f>VLOOKUP($D1108,metadata!$B$2:$Z$451,20,FALSE)</f>
        <v>global average</v>
      </c>
      <c r="X1108">
        <f>VLOOKUP($D1108,metadata!$B$2:$Z$451,21,FALSE)</f>
        <v>44</v>
      </c>
      <c r="Y1108" t="str">
        <f>VLOOKUP($D1108,metadata!$B$2:$Z$451,22,FALSE)</f>
        <v>t26</v>
      </c>
      <c r="Z1108">
        <f>VLOOKUP($D1108,metadata!$B$2:$Z$451,23,FALSE)</f>
        <v>21</v>
      </c>
      <c r="AA1108" t="str">
        <f>VLOOKUP($D1108,metadata!$B$2:$Z$451,24,FALSE)</f>
        <v>adult</v>
      </c>
      <c r="AB1108" t="str">
        <f>VLOOKUP($D1108,metadata!$B$2:$Z$451,25,FALSE)</f>
        <v/>
      </c>
      <c r="AF1108" t="str">
        <f t="shared" si="35"/>
        <v>NA</v>
      </c>
      <c r="AG1108" t="s">
        <v>38</v>
      </c>
      <c r="AH1108">
        <v>18.850000000000001</v>
      </c>
      <c r="AI1108">
        <v>0.14000000000000001</v>
      </c>
      <c r="AJ1108">
        <v>35.869999999999997</v>
      </c>
      <c r="AK1108">
        <v>100</v>
      </c>
    </row>
    <row r="1109" spans="3:37" hidden="1" x14ac:dyDescent="0.3">
      <c r="C1109">
        <v>1108</v>
      </c>
      <c r="D1109" s="4" t="str">
        <f t="shared" si="36"/>
        <v>26-Oulanka</v>
      </c>
      <c r="E1109" t="str">
        <f>VLOOKUP($D1109,metadata!$B$2:$S$451,2,FALSE)</f>
        <v>Lankinen, P; Tyukmaeva, VI; Hoikkala, A</v>
      </c>
      <c r="F1109" t="str">
        <f>VLOOKUP($D1109,metadata!$B$2:$S$451,3,FALSE)</f>
        <v>Northern Drosophila montana flies show variation both within and between cline populations in the critical day length evoking reproductive diapause</v>
      </c>
      <c r="G1109" t="str">
        <f>VLOOKUP($D1109,metadata!$B$2:$S$451,4,FALSE)</f>
        <v>10.1016/j.jinsphys.2013.05.006</v>
      </c>
      <c r="H1109" t="str">
        <f>VLOOKUP($D1109,metadata!$B$2:$S$451,5,FALSE)</f>
        <v>y</v>
      </c>
      <c r="I1109" t="str">
        <f>VLOOKUP($D1109,metadata!$B$2:$S$451,6,FALSE)</f>
        <v>a</v>
      </c>
      <c r="J1109" t="str">
        <f>VLOOKUP($D1109,metadata!$B$2:$S$451,7,FALSE)</f>
        <v>i</v>
      </c>
      <c r="K1109">
        <f>VLOOKUP($D1109,metadata!$B$2:$S$451,8,FALSE)</f>
        <v>105</v>
      </c>
      <c r="L1109">
        <f>VLOOKUP($D1109,metadata!$B$2:$S$451,9,FALSE)</f>
        <v>44</v>
      </c>
      <c r="M1109" t="str">
        <f>VLOOKUP($D1109,metadata!$B$2:$S$451,10,FALSE)</f>
        <v/>
      </c>
      <c r="N1109" t="str">
        <f>VLOOKUP($D1109,metadata!$B$2:$S$451,11,FALSE)</f>
        <v>drosophila montana</v>
      </c>
      <c r="O1109" t="str">
        <f>VLOOKUP($D1109,metadata!$B$2:$S$451,12,FALSE)</f>
        <v>diptera</v>
      </c>
      <c r="P1109" t="str">
        <f>VLOOKUP($D1109,metadata!$B$2:$S$451,13,FALSE)</f>
        <v>Oulanka</v>
      </c>
      <c r="Q1109" t="str">
        <f>VLOOKUP($D1109,metadata!$B$2:$S$451,14,FALSE)</f>
        <v>66.4N</v>
      </c>
      <c r="R1109" t="str">
        <f>VLOOKUP($D1109,metadata!$B$2:$S$451,15,FALSE)</f>
        <v>29.2E</v>
      </c>
      <c r="S1109" t="str">
        <f>VLOOKUP($D1109,metadata!$B$2:$S$451,16,FALSE)</f>
        <v/>
      </c>
      <c r="T1109" t="str">
        <f>VLOOKUP($D1109,metadata!$B$2:$S$451,17,FALSE)</f>
        <v/>
      </c>
      <c r="U1109" t="str">
        <f>VLOOKUP($D1109,metadata!$B$2:$S$451,18,FALSE)</f>
        <v/>
      </c>
      <c r="V1109">
        <f>VLOOKUP($D1109,metadata!$B$2:$Z$451,19,FALSE)</f>
        <v>100</v>
      </c>
      <c r="W1109" t="str">
        <f>VLOOKUP($D1109,metadata!$B$2:$Z$451,20,FALSE)</f>
        <v>global average</v>
      </c>
      <c r="X1109">
        <f>VLOOKUP($D1109,metadata!$B$2:$Z$451,21,FALSE)</f>
        <v>44</v>
      </c>
      <c r="Y1109" t="str">
        <f>VLOOKUP($D1109,metadata!$B$2:$Z$451,22,FALSE)</f>
        <v>t26</v>
      </c>
      <c r="Z1109">
        <f>VLOOKUP($D1109,metadata!$B$2:$Z$451,23,FALSE)</f>
        <v>21</v>
      </c>
      <c r="AA1109" t="str">
        <f>VLOOKUP($D1109,metadata!$B$2:$Z$451,24,FALSE)</f>
        <v>adult</v>
      </c>
      <c r="AB1109" t="str">
        <f>VLOOKUP($D1109,metadata!$B$2:$Z$451,25,FALSE)</f>
        <v/>
      </c>
      <c r="AF1109" t="str">
        <f t="shared" si="35"/>
        <v>NA</v>
      </c>
      <c r="AG1109" t="s">
        <v>38</v>
      </c>
      <c r="AH1109">
        <v>19.100000000000001</v>
      </c>
      <c r="AI1109">
        <v>0.18</v>
      </c>
      <c r="AJ1109">
        <v>21.63</v>
      </c>
      <c r="AK1109">
        <v>100</v>
      </c>
    </row>
    <row r="1110" spans="3:37" hidden="1" x14ac:dyDescent="0.3">
      <c r="C1110">
        <v>1109</v>
      </c>
      <c r="D1110" s="4" t="str">
        <f t="shared" si="36"/>
        <v>26-Oulanka</v>
      </c>
      <c r="E1110" t="str">
        <f>VLOOKUP($D1110,metadata!$B$2:$S$451,2,FALSE)</f>
        <v>Lankinen, P; Tyukmaeva, VI; Hoikkala, A</v>
      </c>
      <c r="F1110" t="str">
        <f>VLOOKUP($D1110,metadata!$B$2:$S$451,3,FALSE)</f>
        <v>Northern Drosophila montana flies show variation both within and between cline populations in the critical day length evoking reproductive diapause</v>
      </c>
      <c r="G1110" t="str">
        <f>VLOOKUP($D1110,metadata!$B$2:$S$451,4,FALSE)</f>
        <v>10.1016/j.jinsphys.2013.05.006</v>
      </c>
      <c r="H1110" t="str">
        <f>VLOOKUP($D1110,metadata!$B$2:$S$451,5,FALSE)</f>
        <v>y</v>
      </c>
      <c r="I1110" t="str">
        <f>VLOOKUP($D1110,metadata!$B$2:$S$451,6,FALSE)</f>
        <v>a</v>
      </c>
      <c r="J1110" t="str">
        <f>VLOOKUP($D1110,metadata!$B$2:$S$451,7,FALSE)</f>
        <v>i</v>
      </c>
      <c r="K1110">
        <f>VLOOKUP($D1110,metadata!$B$2:$S$451,8,FALSE)</f>
        <v>105</v>
      </c>
      <c r="L1110">
        <f>VLOOKUP($D1110,metadata!$B$2:$S$451,9,FALSE)</f>
        <v>44</v>
      </c>
      <c r="M1110" t="str">
        <f>VLOOKUP($D1110,metadata!$B$2:$S$451,10,FALSE)</f>
        <v/>
      </c>
      <c r="N1110" t="str">
        <f>VLOOKUP($D1110,metadata!$B$2:$S$451,11,FALSE)</f>
        <v>drosophila montana</v>
      </c>
      <c r="O1110" t="str">
        <f>VLOOKUP($D1110,metadata!$B$2:$S$451,12,FALSE)</f>
        <v>diptera</v>
      </c>
      <c r="P1110" t="str">
        <f>VLOOKUP($D1110,metadata!$B$2:$S$451,13,FALSE)</f>
        <v>Oulanka</v>
      </c>
      <c r="Q1110" t="str">
        <f>VLOOKUP($D1110,metadata!$B$2:$S$451,14,FALSE)</f>
        <v>66.4N</v>
      </c>
      <c r="R1110" t="str">
        <f>VLOOKUP($D1110,metadata!$B$2:$S$451,15,FALSE)</f>
        <v>29.2E</v>
      </c>
      <c r="S1110" t="str">
        <f>VLOOKUP($D1110,metadata!$B$2:$S$451,16,FALSE)</f>
        <v/>
      </c>
      <c r="T1110" t="str">
        <f>VLOOKUP($D1110,metadata!$B$2:$S$451,17,FALSE)</f>
        <v/>
      </c>
      <c r="U1110" t="str">
        <f>VLOOKUP($D1110,metadata!$B$2:$S$451,18,FALSE)</f>
        <v/>
      </c>
      <c r="V1110">
        <f>VLOOKUP($D1110,metadata!$B$2:$Z$451,19,FALSE)</f>
        <v>100</v>
      </c>
      <c r="W1110" t="str">
        <f>VLOOKUP($D1110,metadata!$B$2:$Z$451,20,FALSE)</f>
        <v>global average</v>
      </c>
      <c r="X1110">
        <f>VLOOKUP($D1110,metadata!$B$2:$Z$451,21,FALSE)</f>
        <v>44</v>
      </c>
      <c r="Y1110" t="str">
        <f>VLOOKUP($D1110,metadata!$B$2:$Z$451,22,FALSE)</f>
        <v>t26</v>
      </c>
      <c r="Z1110">
        <f>VLOOKUP($D1110,metadata!$B$2:$Z$451,23,FALSE)</f>
        <v>21</v>
      </c>
      <c r="AA1110" t="str">
        <f>VLOOKUP($D1110,metadata!$B$2:$Z$451,24,FALSE)</f>
        <v>adult</v>
      </c>
      <c r="AB1110" t="str">
        <f>VLOOKUP($D1110,metadata!$B$2:$Z$451,25,FALSE)</f>
        <v/>
      </c>
      <c r="AF1110" t="str">
        <f t="shared" si="35"/>
        <v>NA</v>
      </c>
      <c r="AG1110" t="s">
        <v>38</v>
      </c>
      <c r="AH1110">
        <v>19.53</v>
      </c>
      <c r="AI1110">
        <v>0.13</v>
      </c>
      <c r="AJ1110">
        <v>38.85</v>
      </c>
      <c r="AK1110">
        <v>100</v>
      </c>
    </row>
    <row r="1111" spans="3:37" hidden="1" x14ac:dyDescent="0.3">
      <c r="C1111">
        <v>1110</v>
      </c>
      <c r="D1111" s="4" t="str">
        <f t="shared" si="36"/>
        <v>26-Oulanka</v>
      </c>
      <c r="E1111" t="str">
        <f>VLOOKUP($D1111,metadata!$B$2:$S$451,2,FALSE)</f>
        <v>Lankinen, P; Tyukmaeva, VI; Hoikkala, A</v>
      </c>
      <c r="F1111" t="str">
        <f>VLOOKUP($D1111,metadata!$B$2:$S$451,3,FALSE)</f>
        <v>Northern Drosophila montana flies show variation both within and between cline populations in the critical day length evoking reproductive diapause</v>
      </c>
      <c r="G1111" t="str">
        <f>VLOOKUP($D1111,metadata!$B$2:$S$451,4,FALSE)</f>
        <v>10.1016/j.jinsphys.2013.05.006</v>
      </c>
      <c r="H1111" t="str">
        <f>VLOOKUP($D1111,metadata!$B$2:$S$451,5,FALSE)</f>
        <v>y</v>
      </c>
      <c r="I1111" t="str">
        <f>VLOOKUP($D1111,metadata!$B$2:$S$451,6,FALSE)</f>
        <v>a</v>
      </c>
      <c r="J1111" t="str">
        <f>VLOOKUP($D1111,metadata!$B$2:$S$451,7,FALSE)</f>
        <v>i</v>
      </c>
      <c r="K1111">
        <f>VLOOKUP($D1111,metadata!$B$2:$S$451,8,FALSE)</f>
        <v>105</v>
      </c>
      <c r="L1111">
        <f>VLOOKUP($D1111,metadata!$B$2:$S$451,9,FALSE)</f>
        <v>44</v>
      </c>
      <c r="M1111" t="str">
        <f>VLOOKUP($D1111,metadata!$B$2:$S$451,10,FALSE)</f>
        <v/>
      </c>
      <c r="N1111" t="str">
        <f>VLOOKUP($D1111,metadata!$B$2:$S$451,11,FALSE)</f>
        <v>drosophila montana</v>
      </c>
      <c r="O1111" t="str">
        <f>VLOOKUP($D1111,metadata!$B$2:$S$451,12,FALSE)</f>
        <v>diptera</v>
      </c>
      <c r="P1111" t="str">
        <f>VLOOKUP($D1111,metadata!$B$2:$S$451,13,FALSE)</f>
        <v>Oulanka</v>
      </c>
      <c r="Q1111" t="str">
        <f>VLOOKUP($D1111,metadata!$B$2:$S$451,14,FALSE)</f>
        <v>66.4N</v>
      </c>
      <c r="R1111" t="str">
        <f>VLOOKUP($D1111,metadata!$B$2:$S$451,15,FALSE)</f>
        <v>29.2E</v>
      </c>
      <c r="S1111" t="str">
        <f>VLOOKUP($D1111,metadata!$B$2:$S$451,16,FALSE)</f>
        <v/>
      </c>
      <c r="T1111" t="str">
        <f>VLOOKUP($D1111,metadata!$B$2:$S$451,17,FALSE)</f>
        <v/>
      </c>
      <c r="U1111" t="str">
        <f>VLOOKUP($D1111,metadata!$B$2:$S$451,18,FALSE)</f>
        <v/>
      </c>
      <c r="V1111">
        <f>VLOOKUP($D1111,metadata!$B$2:$Z$451,19,FALSE)</f>
        <v>100</v>
      </c>
      <c r="W1111" t="str">
        <f>VLOOKUP($D1111,metadata!$B$2:$Z$451,20,FALSE)</f>
        <v>global average</v>
      </c>
      <c r="X1111">
        <f>VLOOKUP($D1111,metadata!$B$2:$Z$451,21,FALSE)</f>
        <v>44</v>
      </c>
      <c r="Y1111" t="str">
        <f>VLOOKUP($D1111,metadata!$B$2:$Z$451,22,FALSE)</f>
        <v>t26</v>
      </c>
      <c r="Z1111">
        <f>VLOOKUP($D1111,metadata!$B$2:$Z$451,23,FALSE)</f>
        <v>21</v>
      </c>
      <c r="AA1111" t="str">
        <f>VLOOKUP($D1111,metadata!$B$2:$Z$451,24,FALSE)</f>
        <v>adult</v>
      </c>
      <c r="AB1111" t="str">
        <f>VLOOKUP($D1111,metadata!$B$2:$Z$451,25,FALSE)</f>
        <v/>
      </c>
      <c r="AF1111" t="str">
        <f t="shared" si="35"/>
        <v>NA</v>
      </c>
      <c r="AG1111" t="s">
        <v>38</v>
      </c>
      <c r="AH1111">
        <v>19.78</v>
      </c>
      <c r="AI1111">
        <v>0.17</v>
      </c>
      <c r="AJ1111">
        <v>24.38</v>
      </c>
      <c r="AK1111">
        <v>100</v>
      </c>
    </row>
    <row r="1112" spans="3:37" hidden="1" x14ac:dyDescent="0.3">
      <c r="C1112">
        <v>1111</v>
      </c>
      <c r="D1112" s="4" t="str">
        <f t="shared" si="36"/>
        <v>26-Oulanka</v>
      </c>
      <c r="E1112" t="str">
        <f>VLOOKUP($D1112,metadata!$B$2:$S$451,2,FALSE)</f>
        <v>Lankinen, P; Tyukmaeva, VI; Hoikkala, A</v>
      </c>
      <c r="F1112" t="str">
        <f>VLOOKUP($D1112,metadata!$B$2:$S$451,3,FALSE)</f>
        <v>Northern Drosophila montana flies show variation both within and between cline populations in the critical day length evoking reproductive diapause</v>
      </c>
      <c r="G1112" t="str">
        <f>VLOOKUP($D1112,metadata!$B$2:$S$451,4,FALSE)</f>
        <v>10.1016/j.jinsphys.2013.05.006</v>
      </c>
      <c r="H1112" t="str">
        <f>VLOOKUP($D1112,metadata!$B$2:$S$451,5,FALSE)</f>
        <v>y</v>
      </c>
      <c r="I1112" t="str">
        <f>VLOOKUP($D1112,metadata!$B$2:$S$451,6,FALSE)</f>
        <v>a</v>
      </c>
      <c r="J1112" t="str">
        <f>VLOOKUP($D1112,metadata!$B$2:$S$451,7,FALSE)</f>
        <v>i</v>
      </c>
      <c r="K1112">
        <f>VLOOKUP($D1112,metadata!$B$2:$S$451,8,FALSE)</f>
        <v>105</v>
      </c>
      <c r="L1112">
        <f>VLOOKUP($D1112,metadata!$B$2:$S$451,9,FALSE)</f>
        <v>44</v>
      </c>
      <c r="M1112" t="str">
        <f>VLOOKUP($D1112,metadata!$B$2:$S$451,10,FALSE)</f>
        <v/>
      </c>
      <c r="N1112" t="str">
        <f>VLOOKUP($D1112,metadata!$B$2:$S$451,11,FALSE)</f>
        <v>drosophila montana</v>
      </c>
      <c r="O1112" t="str">
        <f>VLOOKUP($D1112,metadata!$B$2:$S$451,12,FALSE)</f>
        <v>diptera</v>
      </c>
      <c r="P1112" t="str">
        <f>VLOOKUP($D1112,metadata!$B$2:$S$451,13,FALSE)</f>
        <v>Oulanka</v>
      </c>
      <c r="Q1112" t="str">
        <f>VLOOKUP($D1112,metadata!$B$2:$S$451,14,FALSE)</f>
        <v>66.4N</v>
      </c>
      <c r="R1112" t="str">
        <f>VLOOKUP($D1112,metadata!$B$2:$S$451,15,FALSE)</f>
        <v>29.2E</v>
      </c>
      <c r="S1112" t="str">
        <f>VLOOKUP($D1112,metadata!$B$2:$S$451,16,FALSE)</f>
        <v/>
      </c>
      <c r="T1112" t="str">
        <f>VLOOKUP($D1112,metadata!$B$2:$S$451,17,FALSE)</f>
        <v/>
      </c>
      <c r="U1112" t="str">
        <f>VLOOKUP($D1112,metadata!$B$2:$S$451,18,FALSE)</f>
        <v/>
      </c>
      <c r="V1112">
        <f>VLOOKUP($D1112,metadata!$B$2:$Z$451,19,FALSE)</f>
        <v>100</v>
      </c>
      <c r="W1112" t="str">
        <f>VLOOKUP($D1112,metadata!$B$2:$Z$451,20,FALSE)</f>
        <v>global average</v>
      </c>
      <c r="X1112">
        <f>VLOOKUP($D1112,metadata!$B$2:$Z$451,21,FALSE)</f>
        <v>44</v>
      </c>
      <c r="Y1112" t="str">
        <f>VLOOKUP($D1112,metadata!$B$2:$Z$451,22,FALSE)</f>
        <v>t26</v>
      </c>
      <c r="Z1112">
        <f>VLOOKUP($D1112,metadata!$B$2:$Z$451,23,FALSE)</f>
        <v>21</v>
      </c>
      <c r="AA1112" t="str">
        <f>VLOOKUP($D1112,metadata!$B$2:$Z$451,24,FALSE)</f>
        <v>adult</v>
      </c>
      <c r="AB1112" t="str">
        <f>VLOOKUP($D1112,metadata!$B$2:$Z$451,25,FALSE)</f>
        <v/>
      </c>
      <c r="AF1112" t="str">
        <f t="shared" si="35"/>
        <v>NA</v>
      </c>
      <c r="AG1112" t="s">
        <v>38</v>
      </c>
      <c r="AH1112">
        <v>20.190000000000001</v>
      </c>
      <c r="AI1112">
        <v>0.18</v>
      </c>
      <c r="AJ1112">
        <v>23</v>
      </c>
      <c r="AK1112">
        <v>100</v>
      </c>
    </row>
    <row r="1113" spans="3:37" hidden="1" x14ac:dyDescent="0.3">
      <c r="C1113">
        <v>1112</v>
      </c>
      <c r="D1113" s="4" t="str">
        <f t="shared" si="36"/>
        <v>26-Oulanka</v>
      </c>
      <c r="E1113" t="str">
        <f>VLOOKUP($D1113,metadata!$B$2:$S$451,2,FALSE)</f>
        <v>Lankinen, P; Tyukmaeva, VI; Hoikkala, A</v>
      </c>
      <c r="F1113" t="str">
        <f>VLOOKUP($D1113,metadata!$B$2:$S$451,3,FALSE)</f>
        <v>Northern Drosophila montana flies show variation both within and between cline populations in the critical day length evoking reproductive diapause</v>
      </c>
      <c r="G1113" t="str">
        <f>VLOOKUP($D1113,metadata!$B$2:$S$451,4,FALSE)</f>
        <v>10.1016/j.jinsphys.2013.05.006</v>
      </c>
      <c r="H1113" t="str">
        <f>VLOOKUP($D1113,metadata!$B$2:$S$451,5,FALSE)</f>
        <v>y</v>
      </c>
      <c r="I1113" t="str">
        <f>VLOOKUP($D1113,metadata!$B$2:$S$451,6,FALSE)</f>
        <v>a</v>
      </c>
      <c r="J1113" t="str">
        <f>VLOOKUP($D1113,metadata!$B$2:$S$451,7,FALSE)</f>
        <v>i</v>
      </c>
      <c r="K1113">
        <f>VLOOKUP($D1113,metadata!$B$2:$S$451,8,FALSE)</f>
        <v>105</v>
      </c>
      <c r="L1113">
        <f>VLOOKUP($D1113,metadata!$B$2:$S$451,9,FALSE)</f>
        <v>44</v>
      </c>
      <c r="M1113" t="str">
        <f>VLOOKUP($D1113,metadata!$B$2:$S$451,10,FALSE)</f>
        <v/>
      </c>
      <c r="N1113" t="str">
        <f>VLOOKUP($D1113,metadata!$B$2:$S$451,11,FALSE)</f>
        <v>drosophila montana</v>
      </c>
      <c r="O1113" t="str">
        <f>VLOOKUP($D1113,metadata!$B$2:$S$451,12,FALSE)</f>
        <v>diptera</v>
      </c>
      <c r="P1113" t="str">
        <f>VLOOKUP($D1113,metadata!$B$2:$S$451,13,FALSE)</f>
        <v>Oulanka</v>
      </c>
      <c r="Q1113" t="str">
        <f>VLOOKUP($D1113,metadata!$B$2:$S$451,14,FALSE)</f>
        <v>66.4N</v>
      </c>
      <c r="R1113" t="str">
        <f>VLOOKUP($D1113,metadata!$B$2:$S$451,15,FALSE)</f>
        <v>29.2E</v>
      </c>
      <c r="S1113" t="str">
        <f>VLOOKUP($D1113,metadata!$B$2:$S$451,16,FALSE)</f>
        <v/>
      </c>
      <c r="T1113" t="str">
        <f>VLOOKUP($D1113,metadata!$B$2:$S$451,17,FALSE)</f>
        <v/>
      </c>
      <c r="U1113" t="str">
        <f>VLOOKUP($D1113,metadata!$B$2:$S$451,18,FALSE)</f>
        <v/>
      </c>
      <c r="V1113">
        <f>VLOOKUP($D1113,metadata!$B$2:$Z$451,19,FALSE)</f>
        <v>100</v>
      </c>
      <c r="W1113" t="str">
        <f>VLOOKUP($D1113,metadata!$B$2:$Z$451,20,FALSE)</f>
        <v>global average</v>
      </c>
      <c r="X1113">
        <f>VLOOKUP($D1113,metadata!$B$2:$Z$451,21,FALSE)</f>
        <v>44</v>
      </c>
      <c r="Y1113" t="str">
        <f>VLOOKUP($D1113,metadata!$B$2:$Z$451,22,FALSE)</f>
        <v>t26</v>
      </c>
      <c r="Z1113">
        <f>VLOOKUP($D1113,metadata!$B$2:$Z$451,23,FALSE)</f>
        <v>21</v>
      </c>
      <c r="AA1113" t="str">
        <f>VLOOKUP($D1113,metadata!$B$2:$Z$451,24,FALSE)</f>
        <v>adult</v>
      </c>
      <c r="AB1113" t="str">
        <f>VLOOKUP($D1113,metadata!$B$2:$Z$451,25,FALSE)</f>
        <v/>
      </c>
      <c r="AF1113" t="str">
        <f t="shared" si="35"/>
        <v>NA</v>
      </c>
      <c r="AG1113" t="s">
        <v>38</v>
      </c>
      <c r="AH1113">
        <v>18.53</v>
      </c>
      <c r="AI1113">
        <v>0.15</v>
      </c>
      <c r="AJ1113">
        <v>29.83</v>
      </c>
      <c r="AK1113">
        <v>100</v>
      </c>
    </row>
    <row r="1114" spans="3:37" hidden="1" x14ac:dyDescent="0.3">
      <c r="C1114">
        <v>1113</v>
      </c>
      <c r="D1114" s="4" t="str">
        <f t="shared" si="36"/>
        <v>26-Oulanka</v>
      </c>
      <c r="E1114" t="str">
        <f>VLOOKUP($D1114,metadata!$B$2:$S$451,2,FALSE)</f>
        <v>Lankinen, P; Tyukmaeva, VI; Hoikkala, A</v>
      </c>
      <c r="F1114" t="str">
        <f>VLOOKUP($D1114,metadata!$B$2:$S$451,3,FALSE)</f>
        <v>Northern Drosophila montana flies show variation both within and between cline populations in the critical day length evoking reproductive diapause</v>
      </c>
      <c r="G1114" t="str">
        <f>VLOOKUP($D1114,metadata!$B$2:$S$451,4,FALSE)</f>
        <v>10.1016/j.jinsphys.2013.05.006</v>
      </c>
      <c r="H1114" t="str">
        <f>VLOOKUP($D1114,metadata!$B$2:$S$451,5,FALSE)</f>
        <v>y</v>
      </c>
      <c r="I1114" t="str">
        <f>VLOOKUP($D1114,metadata!$B$2:$S$451,6,FALSE)</f>
        <v>a</v>
      </c>
      <c r="J1114" t="str">
        <f>VLOOKUP($D1114,metadata!$B$2:$S$451,7,FALSE)</f>
        <v>i</v>
      </c>
      <c r="K1114">
        <f>VLOOKUP($D1114,metadata!$B$2:$S$451,8,FALSE)</f>
        <v>105</v>
      </c>
      <c r="L1114">
        <f>VLOOKUP($D1114,metadata!$B$2:$S$451,9,FALSE)</f>
        <v>44</v>
      </c>
      <c r="M1114" t="str">
        <f>VLOOKUP($D1114,metadata!$B$2:$S$451,10,FALSE)</f>
        <v/>
      </c>
      <c r="N1114" t="str">
        <f>VLOOKUP($D1114,metadata!$B$2:$S$451,11,FALSE)</f>
        <v>drosophila montana</v>
      </c>
      <c r="O1114" t="str">
        <f>VLOOKUP($D1114,metadata!$B$2:$S$451,12,FALSE)</f>
        <v>diptera</v>
      </c>
      <c r="P1114" t="str">
        <f>VLOOKUP($D1114,metadata!$B$2:$S$451,13,FALSE)</f>
        <v>Oulanka</v>
      </c>
      <c r="Q1114" t="str">
        <f>VLOOKUP($D1114,metadata!$B$2:$S$451,14,FALSE)</f>
        <v>66.4N</v>
      </c>
      <c r="R1114" t="str">
        <f>VLOOKUP($D1114,metadata!$B$2:$S$451,15,FALSE)</f>
        <v>29.2E</v>
      </c>
      <c r="S1114" t="str">
        <f>VLOOKUP($D1114,metadata!$B$2:$S$451,16,FALSE)</f>
        <v/>
      </c>
      <c r="T1114" t="str">
        <f>VLOOKUP($D1114,metadata!$B$2:$S$451,17,FALSE)</f>
        <v/>
      </c>
      <c r="U1114" t="str">
        <f>VLOOKUP($D1114,metadata!$B$2:$S$451,18,FALSE)</f>
        <v/>
      </c>
      <c r="V1114">
        <f>VLOOKUP($D1114,metadata!$B$2:$Z$451,19,FALSE)</f>
        <v>100</v>
      </c>
      <c r="W1114" t="str">
        <f>VLOOKUP($D1114,metadata!$B$2:$Z$451,20,FALSE)</f>
        <v>global average</v>
      </c>
      <c r="X1114">
        <f>VLOOKUP($D1114,metadata!$B$2:$Z$451,21,FALSE)</f>
        <v>44</v>
      </c>
      <c r="Y1114" t="str">
        <f>VLOOKUP($D1114,metadata!$B$2:$Z$451,22,FALSE)</f>
        <v>t26</v>
      </c>
      <c r="Z1114">
        <f>VLOOKUP($D1114,metadata!$B$2:$Z$451,23,FALSE)</f>
        <v>21</v>
      </c>
      <c r="AA1114" t="str">
        <f>VLOOKUP($D1114,metadata!$B$2:$Z$451,24,FALSE)</f>
        <v>adult</v>
      </c>
      <c r="AB1114" t="str">
        <f>VLOOKUP($D1114,metadata!$B$2:$Z$451,25,FALSE)</f>
        <v/>
      </c>
      <c r="AF1114" t="str">
        <f t="shared" si="35"/>
        <v>NA</v>
      </c>
      <c r="AG1114" t="s">
        <v>38</v>
      </c>
      <c r="AH1114">
        <v>19.61</v>
      </c>
      <c r="AI1114">
        <v>0.27</v>
      </c>
      <c r="AJ1114">
        <v>11.06</v>
      </c>
      <c r="AK1114">
        <v>100</v>
      </c>
    </row>
    <row r="1115" spans="3:37" hidden="1" x14ac:dyDescent="0.3">
      <c r="C1115">
        <v>1114</v>
      </c>
      <c r="D1115" s="4" t="str">
        <f t="shared" si="36"/>
        <v>26-Oulanka</v>
      </c>
      <c r="E1115" t="str">
        <f>VLOOKUP($D1115,metadata!$B$2:$S$451,2,FALSE)</f>
        <v>Lankinen, P; Tyukmaeva, VI; Hoikkala, A</v>
      </c>
      <c r="F1115" t="str">
        <f>VLOOKUP($D1115,metadata!$B$2:$S$451,3,FALSE)</f>
        <v>Northern Drosophila montana flies show variation both within and between cline populations in the critical day length evoking reproductive diapause</v>
      </c>
      <c r="G1115" t="str">
        <f>VLOOKUP($D1115,metadata!$B$2:$S$451,4,FALSE)</f>
        <v>10.1016/j.jinsphys.2013.05.006</v>
      </c>
      <c r="H1115" t="str">
        <f>VLOOKUP($D1115,metadata!$B$2:$S$451,5,FALSE)</f>
        <v>y</v>
      </c>
      <c r="I1115" t="str">
        <f>VLOOKUP($D1115,metadata!$B$2:$S$451,6,FALSE)</f>
        <v>a</v>
      </c>
      <c r="J1115" t="str">
        <f>VLOOKUP($D1115,metadata!$B$2:$S$451,7,FALSE)</f>
        <v>i</v>
      </c>
      <c r="K1115">
        <f>VLOOKUP($D1115,metadata!$B$2:$S$451,8,FALSE)</f>
        <v>105</v>
      </c>
      <c r="L1115">
        <f>VLOOKUP($D1115,metadata!$B$2:$S$451,9,FALSE)</f>
        <v>44</v>
      </c>
      <c r="M1115" t="str">
        <f>VLOOKUP($D1115,metadata!$B$2:$S$451,10,FALSE)</f>
        <v/>
      </c>
      <c r="N1115" t="str">
        <f>VLOOKUP($D1115,metadata!$B$2:$S$451,11,FALSE)</f>
        <v>drosophila montana</v>
      </c>
      <c r="O1115" t="str">
        <f>VLOOKUP($D1115,metadata!$B$2:$S$451,12,FALSE)</f>
        <v>diptera</v>
      </c>
      <c r="P1115" t="str">
        <f>VLOOKUP($D1115,metadata!$B$2:$S$451,13,FALSE)</f>
        <v>Oulanka</v>
      </c>
      <c r="Q1115" t="str">
        <f>VLOOKUP($D1115,metadata!$B$2:$S$451,14,FALSE)</f>
        <v>66.4N</v>
      </c>
      <c r="R1115" t="str">
        <f>VLOOKUP($D1115,metadata!$B$2:$S$451,15,FALSE)</f>
        <v>29.2E</v>
      </c>
      <c r="S1115" t="str">
        <f>VLOOKUP($D1115,metadata!$B$2:$S$451,16,FALSE)</f>
        <v/>
      </c>
      <c r="T1115" t="str">
        <f>VLOOKUP($D1115,metadata!$B$2:$S$451,17,FALSE)</f>
        <v/>
      </c>
      <c r="U1115" t="str">
        <f>VLOOKUP($D1115,metadata!$B$2:$S$451,18,FALSE)</f>
        <v/>
      </c>
      <c r="V1115">
        <f>VLOOKUP($D1115,metadata!$B$2:$Z$451,19,FALSE)</f>
        <v>100</v>
      </c>
      <c r="W1115" t="str">
        <f>VLOOKUP($D1115,metadata!$B$2:$Z$451,20,FALSE)</f>
        <v>global average</v>
      </c>
      <c r="X1115">
        <f>VLOOKUP($D1115,metadata!$B$2:$Z$451,21,FALSE)</f>
        <v>44</v>
      </c>
      <c r="Y1115" t="str">
        <f>VLOOKUP($D1115,metadata!$B$2:$Z$451,22,FALSE)</f>
        <v>t26</v>
      </c>
      <c r="Z1115">
        <f>VLOOKUP($D1115,metadata!$B$2:$Z$451,23,FALSE)</f>
        <v>21</v>
      </c>
      <c r="AA1115" t="str">
        <f>VLOOKUP($D1115,metadata!$B$2:$Z$451,24,FALSE)</f>
        <v>adult</v>
      </c>
      <c r="AB1115" t="str">
        <f>VLOOKUP($D1115,metadata!$B$2:$Z$451,25,FALSE)</f>
        <v/>
      </c>
      <c r="AF1115" t="str">
        <f t="shared" si="35"/>
        <v>NA</v>
      </c>
      <c r="AG1115" t="s">
        <v>38</v>
      </c>
      <c r="AH1115">
        <v>20.59</v>
      </c>
      <c r="AI1115">
        <v>0.21</v>
      </c>
      <c r="AJ1115">
        <v>17.78</v>
      </c>
      <c r="AK1115">
        <v>100</v>
      </c>
    </row>
    <row r="1116" spans="3:37" hidden="1" x14ac:dyDescent="0.3">
      <c r="C1116">
        <v>1115</v>
      </c>
      <c r="D1116" s="4" t="str">
        <f t="shared" si="36"/>
        <v>26-Oulanka</v>
      </c>
      <c r="E1116" t="str">
        <f>VLOOKUP($D1116,metadata!$B$2:$S$451,2,FALSE)</f>
        <v>Lankinen, P; Tyukmaeva, VI; Hoikkala, A</v>
      </c>
      <c r="F1116" t="str">
        <f>VLOOKUP($D1116,metadata!$B$2:$S$451,3,FALSE)</f>
        <v>Northern Drosophila montana flies show variation both within and between cline populations in the critical day length evoking reproductive diapause</v>
      </c>
      <c r="G1116" t="str">
        <f>VLOOKUP($D1116,metadata!$B$2:$S$451,4,FALSE)</f>
        <v>10.1016/j.jinsphys.2013.05.006</v>
      </c>
      <c r="H1116" t="str">
        <f>VLOOKUP($D1116,metadata!$B$2:$S$451,5,FALSE)</f>
        <v>y</v>
      </c>
      <c r="I1116" t="str">
        <f>VLOOKUP($D1116,metadata!$B$2:$S$451,6,FALSE)</f>
        <v>a</v>
      </c>
      <c r="J1116" t="str">
        <f>VLOOKUP($D1116,metadata!$B$2:$S$451,7,FALSE)</f>
        <v>i</v>
      </c>
      <c r="K1116">
        <f>VLOOKUP($D1116,metadata!$B$2:$S$451,8,FALSE)</f>
        <v>105</v>
      </c>
      <c r="L1116">
        <f>VLOOKUP($D1116,metadata!$B$2:$S$451,9,FALSE)</f>
        <v>44</v>
      </c>
      <c r="M1116" t="str">
        <f>VLOOKUP($D1116,metadata!$B$2:$S$451,10,FALSE)</f>
        <v/>
      </c>
      <c r="N1116" t="str">
        <f>VLOOKUP($D1116,metadata!$B$2:$S$451,11,FALSE)</f>
        <v>drosophila montana</v>
      </c>
      <c r="O1116" t="str">
        <f>VLOOKUP($D1116,metadata!$B$2:$S$451,12,FALSE)</f>
        <v>diptera</v>
      </c>
      <c r="P1116" t="str">
        <f>VLOOKUP($D1116,metadata!$B$2:$S$451,13,FALSE)</f>
        <v>Oulanka</v>
      </c>
      <c r="Q1116" t="str">
        <f>VLOOKUP($D1116,metadata!$B$2:$S$451,14,FALSE)</f>
        <v>66.4N</v>
      </c>
      <c r="R1116" t="str">
        <f>VLOOKUP($D1116,metadata!$B$2:$S$451,15,FALSE)</f>
        <v>29.2E</v>
      </c>
      <c r="S1116" t="str">
        <f>VLOOKUP($D1116,metadata!$B$2:$S$451,16,FALSE)</f>
        <v/>
      </c>
      <c r="T1116" t="str">
        <f>VLOOKUP($D1116,metadata!$B$2:$S$451,17,FALSE)</f>
        <v/>
      </c>
      <c r="U1116" t="str">
        <f>VLOOKUP($D1116,metadata!$B$2:$S$451,18,FALSE)</f>
        <v/>
      </c>
      <c r="V1116">
        <f>VLOOKUP($D1116,metadata!$B$2:$Z$451,19,FALSE)</f>
        <v>100</v>
      </c>
      <c r="W1116" t="str">
        <f>VLOOKUP($D1116,metadata!$B$2:$Z$451,20,FALSE)</f>
        <v>global average</v>
      </c>
      <c r="X1116">
        <f>VLOOKUP($D1116,metadata!$B$2:$Z$451,21,FALSE)</f>
        <v>44</v>
      </c>
      <c r="Y1116" t="str">
        <f>VLOOKUP($D1116,metadata!$B$2:$Z$451,22,FALSE)</f>
        <v>t26</v>
      </c>
      <c r="Z1116">
        <f>VLOOKUP($D1116,metadata!$B$2:$Z$451,23,FALSE)</f>
        <v>21</v>
      </c>
      <c r="AA1116" t="str">
        <f>VLOOKUP($D1116,metadata!$B$2:$Z$451,24,FALSE)</f>
        <v>adult</v>
      </c>
      <c r="AB1116" t="str">
        <f>VLOOKUP($D1116,metadata!$B$2:$Z$451,25,FALSE)</f>
        <v/>
      </c>
      <c r="AF1116" t="str">
        <f t="shared" si="35"/>
        <v>NA</v>
      </c>
      <c r="AG1116" t="s">
        <v>38</v>
      </c>
      <c r="AH1116">
        <v>20.13</v>
      </c>
      <c r="AI1116">
        <v>0.2</v>
      </c>
      <c r="AJ1116">
        <v>20.12</v>
      </c>
      <c r="AK1116">
        <v>100</v>
      </c>
    </row>
    <row r="1117" spans="3:37" hidden="1" x14ac:dyDescent="0.3">
      <c r="C1117">
        <v>1116</v>
      </c>
      <c r="D1117" s="4" t="str">
        <f t="shared" si="36"/>
        <v>26-Oulanka</v>
      </c>
      <c r="E1117" t="str">
        <f>VLOOKUP($D1117,metadata!$B$2:$S$451,2,FALSE)</f>
        <v>Lankinen, P; Tyukmaeva, VI; Hoikkala, A</v>
      </c>
      <c r="F1117" t="str">
        <f>VLOOKUP($D1117,metadata!$B$2:$S$451,3,FALSE)</f>
        <v>Northern Drosophila montana flies show variation both within and between cline populations in the critical day length evoking reproductive diapause</v>
      </c>
      <c r="G1117" t="str">
        <f>VLOOKUP($D1117,metadata!$B$2:$S$451,4,FALSE)</f>
        <v>10.1016/j.jinsphys.2013.05.006</v>
      </c>
      <c r="H1117" t="str">
        <f>VLOOKUP($D1117,metadata!$B$2:$S$451,5,FALSE)</f>
        <v>y</v>
      </c>
      <c r="I1117" t="str">
        <f>VLOOKUP($D1117,metadata!$B$2:$S$451,6,FALSE)</f>
        <v>a</v>
      </c>
      <c r="J1117" t="str">
        <f>VLOOKUP($D1117,metadata!$B$2:$S$451,7,FALSE)</f>
        <v>i</v>
      </c>
      <c r="K1117">
        <f>VLOOKUP($D1117,metadata!$B$2:$S$451,8,FALSE)</f>
        <v>105</v>
      </c>
      <c r="L1117">
        <f>VLOOKUP($D1117,metadata!$B$2:$S$451,9,FALSE)</f>
        <v>44</v>
      </c>
      <c r="M1117" t="str">
        <f>VLOOKUP($D1117,metadata!$B$2:$S$451,10,FALSE)</f>
        <v/>
      </c>
      <c r="N1117" t="str">
        <f>VLOOKUP($D1117,metadata!$B$2:$S$451,11,FALSE)</f>
        <v>drosophila montana</v>
      </c>
      <c r="O1117" t="str">
        <f>VLOOKUP($D1117,metadata!$B$2:$S$451,12,FALSE)</f>
        <v>diptera</v>
      </c>
      <c r="P1117" t="str">
        <f>VLOOKUP($D1117,metadata!$B$2:$S$451,13,FALSE)</f>
        <v>Oulanka</v>
      </c>
      <c r="Q1117" t="str">
        <f>VLOOKUP($D1117,metadata!$B$2:$S$451,14,FALSE)</f>
        <v>66.4N</v>
      </c>
      <c r="R1117" t="str">
        <f>VLOOKUP($D1117,metadata!$B$2:$S$451,15,FALSE)</f>
        <v>29.2E</v>
      </c>
      <c r="S1117" t="str">
        <f>VLOOKUP($D1117,metadata!$B$2:$S$451,16,FALSE)</f>
        <v/>
      </c>
      <c r="T1117" t="str">
        <f>VLOOKUP($D1117,metadata!$B$2:$S$451,17,FALSE)</f>
        <v/>
      </c>
      <c r="U1117" t="str">
        <f>VLOOKUP($D1117,metadata!$B$2:$S$451,18,FALSE)</f>
        <v/>
      </c>
      <c r="V1117">
        <f>VLOOKUP($D1117,metadata!$B$2:$Z$451,19,FALSE)</f>
        <v>100</v>
      </c>
      <c r="W1117" t="str">
        <f>VLOOKUP($D1117,metadata!$B$2:$Z$451,20,FALSE)</f>
        <v>global average</v>
      </c>
      <c r="X1117">
        <f>VLOOKUP($D1117,metadata!$B$2:$Z$451,21,FALSE)</f>
        <v>44</v>
      </c>
      <c r="Y1117" t="str">
        <f>VLOOKUP($D1117,metadata!$B$2:$Z$451,22,FALSE)</f>
        <v>t26</v>
      </c>
      <c r="Z1117">
        <f>VLOOKUP($D1117,metadata!$B$2:$Z$451,23,FALSE)</f>
        <v>21</v>
      </c>
      <c r="AA1117" t="str">
        <f>VLOOKUP($D1117,metadata!$B$2:$Z$451,24,FALSE)</f>
        <v>adult</v>
      </c>
      <c r="AB1117" t="str">
        <f>VLOOKUP($D1117,metadata!$B$2:$Z$451,25,FALSE)</f>
        <v/>
      </c>
      <c r="AF1117" t="str">
        <f t="shared" si="35"/>
        <v>NA</v>
      </c>
      <c r="AG1117" t="s">
        <v>38</v>
      </c>
      <c r="AH1117">
        <v>18.57</v>
      </c>
      <c r="AI1117">
        <v>0.16</v>
      </c>
      <c r="AJ1117">
        <v>24.45</v>
      </c>
      <c r="AK1117">
        <v>100</v>
      </c>
    </row>
    <row r="1118" spans="3:37" hidden="1" x14ac:dyDescent="0.3">
      <c r="C1118">
        <v>1117</v>
      </c>
      <c r="D1118" s="4" t="str">
        <f t="shared" si="36"/>
        <v>26-Oulanka</v>
      </c>
      <c r="E1118" t="str">
        <f>VLOOKUP($D1118,metadata!$B$2:$S$451,2,FALSE)</f>
        <v>Lankinen, P; Tyukmaeva, VI; Hoikkala, A</v>
      </c>
      <c r="F1118" t="str">
        <f>VLOOKUP($D1118,metadata!$B$2:$S$451,3,FALSE)</f>
        <v>Northern Drosophila montana flies show variation both within and between cline populations in the critical day length evoking reproductive diapause</v>
      </c>
      <c r="G1118" t="str">
        <f>VLOOKUP($D1118,metadata!$B$2:$S$451,4,FALSE)</f>
        <v>10.1016/j.jinsphys.2013.05.006</v>
      </c>
      <c r="H1118" t="str">
        <f>VLOOKUP($D1118,metadata!$B$2:$S$451,5,FALSE)</f>
        <v>y</v>
      </c>
      <c r="I1118" t="str">
        <f>VLOOKUP($D1118,metadata!$B$2:$S$451,6,FALSE)</f>
        <v>a</v>
      </c>
      <c r="J1118" t="str">
        <f>VLOOKUP($D1118,metadata!$B$2:$S$451,7,FALSE)</f>
        <v>i</v>
      </c>
      <c r="K1118">
        <f>VLOOKUP($D1118,metadata!$B$2:$S$451,8,FALSE)</f>
        <v>105</v>
      </c>
      <c r="L1118">
        <f>VLOOKUP($D1118,metadata!$B$2:$S$451,9,FALSE)</f>
        <v>44</v>
      </c>
      <c r="M1118" t="str">
        <f>VLOOKUP($D1118,metadata!$B$2:$S$451,10,FALSE)</f>
        <v/>
      </c>
      <c r="N1118" t="str">
        <f>VLOOKUP($D1118,metadata!$B$2:$S$451,11,FALSE)</f>
        <v>drosophila montana</v>
      </c>
      <c r="O1118" t="str">
        <f>VLOOKUP($D1118,metadata!$B$2:$S$451,12,FALSE)</f>
        <v>diptera</v>
      </c>
      <c r="P1118" t="str">
        <f>VLOOKUP($D1118,metadata!$B$2:$S$451,13,FALSE)</f>
        <v>Oulanka</v>
      </c>
      <c r="Q1118" t="str">
        <f>VLOOKUP($D1118,metadata!$B$2:$S$451,14,FALSE)</f>
        <v>66.4N</v>
      </c>
      <c r="R1118" t="str">
        <f>VLOOKUP($D1118,metadata!$B$2:$S$451,15,FALSE)</f>
        <v>29.2E</v>
      </c>
      <c r="S1118" t="str">
        <f>VLOOKUP($D1118,metadata!$B$2:$S$451,16,FALSE)</f>
        <v/>
      </c>
      <c r="T1118" t="str">
        <f>VLOOKUP($D1118,metadata!$B$2:$S$451,17,FALSE)</f>
        <v/>
      </c>
      <c r="U1118" t="str">
        <f>VLOOKUP($D1118,metadata!$B$2:$S$451,18,FALSE)</f>
        <v/>
      </c>
      <c r="V1118">
        <f>VLOOKUP($D1118,metadata!$B$2:$Z$451,19,FALSE)</f>
        <v>100</v>
      </c>
      <c r="W1118" t="str">
        <f>VLOOKUP($D1118,metadata!$B$2:$Z$451,20,FALSE)</f>
        <v>global average</v>
      </c>
      <c r="X1118">
        <f>VLOOKUP($D1118,metadata!$B$2:$Z$451,21,FALSE)</f>
        <v>44</v>
      </c>
      <c r="Y1118" t="str">
        <f>VLOOKUP($D1118,metadata!$B$2:$Z$451,22,FALSE)</f>
        <v>t26</v>
      </c>
      <c r="Z1118">
        <f>VLOOKUP($D1118,metadata!$B$2:$Z$451,23,FALSE)</f>
        <v>21</v>
      </c>
      <c r="AA1118" t="str">
        <f>VLOOKUP($D1118,metadata!$B$2:$Z$451,24,FALSE)</f>
        <v>adult</v>
      </c>
      <c r="AB1118" t="str">
        <f>VLOOKUP($D1118,metadata!$B$2:$Z$451,25,FALSE)</f>
        <v/>
      </c>
      <c r="AF1118" t="str">
        <f t="shared" si="35"/>
        <v>NA</v>
      </c>
      <c r="AG1118" t="s">
        <v>38</v>
      </c>
      <c r="AH1118">
        <v>18.23</v>
      </c>
      <c r="AI1118">
        <v>0.16</v>
      </c>
      <c r="AJ1118">
        <v>25.59</v>
      </c>
      <c r="AK1118">
        <v>100</v>
      </c>
    </row>
    <row r="1119" spans="3:37" hidden="1" x14ac:dyDescent="0.3">
      <c r="C1119">
        <v>1118</v>
      </c>
      <c r="D1119" s="4" t="str">
        <f t="shared" si="36"/>
        <v>26-Oulanka</v>
      </c>
      <c r="E1119" t="str">
        <f>VLOOKUP($D1119,metadata!$B$2:$S$451,2,FALSE)</f>
        <v>Lankinen, P; Tyukmaeva, VI; Hoikkala, A</v>
      </c>
      <c r="F1119" t="str">
        <f>VLOOKUP($D1119,metadata!$B$2:$S$451,3,FALSE)</f>
        <v>Northern Drosophila montana flies show variation both within and between cline populations in the critical day length evoking reproductive diapause</v>
      </c>
      <c r="G1119" t="str">
        <f>VLOOKUP($D1119,metadata!$B$2:$S$451,4,FALSE)</f>
        <v>10.1016/j.jinsphys.2013.05.006</v>
      </c>
      <c r="H1119" t="str">
        <f>VLOOKUP($D1119,metadata!$B$2:$S$451,5,FALSE)</f>
        <v>y</v>
      </c>
      <c r="I1119" t="str">
        <f>VLOOKUP($D1119,metadata!$B$2:$S$451,6,FALSE)</f>
        <v>a</v>
      </c>
      <c r="J1119" t="str">
        <f>VLOOKUP($D1119,metadata!$B$2:$S$451,7,FALSE)</f>
        <v>i</v>
      </c>
      <c r="K1119">
        <f>VLOOKUP($D1119,metadata!$B$2:$S$451,8,FALSE)</f>
        <v>105</v>
      </c>
      <c r="L1119">
        <f>VLOOKUP($D1119,metadata!$B$2:$S$451,9,FALSE)</f>
        <v>44</v>
      </c>
      <c r="M1119" t="str">
        <f>VLOOKUP($D1119,metadata!$B$2:$S$451,10,FALSE)</f>
        <v/>
      </c>
      <c r="N1119" t="str">
        <f>VLOOKUP($D1119,metadata!$B$2:$S$451,11,FALSE)</f>
        <v>drosophila montana</v>
      </c>
      <c r="O1119" t="str">
        <f>VLOOKUP($D1119,metadata!$B$2:$S$451,12,FALSE)</f>
        <v>diptera</v>
      </c>
      <c r="P1119" t="str">
        <f>VLOOKUP($D1119,metadata!$B$2:$S$451,13,FALSE)</f>
        <v>Oulanka</v>
      </c>
      <c r="Q1119" t="str">
        <f>VLOOKUP($D1119,metadata!$B$2:$S$451,14,FALSE)</f>
        <v>66.4N</v>
      </c>
      <c r="R1119" t="str">
        <f>VLOOKUP($D1119,metadata!$B$2:$S$451,15,FALSE)</f>
        <v>29.2E</v>
      </c>
      <c r="S1119" t="str">
        <f>VLOOKUP($D1119,metadata!$B$2:$S$451,16,FALSE)</f>
        <v/>
      </c>
      <c r="T1119" t="str">
        <f>VLOOKUP($D1119,metadata!$B$2:$S$451,17,FALSE)</f>
        <v/>
      </c>
      <c r="U1119" t="str">
        <f>VLOOKUP($D1119,metadata!$B$2:$S$451,18,FALSE)</f>
        <v/>
      </c>
      <c r="V1119">
        <f>VLOOKUP($D1119,metadata!$B$2:$Z$451,19,FALSE)</f>
        <v>100</v>
      </c>
      <c r="W1119" t="str">
        <f>VLOOKUP($D1119,metadata!$B$2:$Z$451,20,FALSE)</f>
        <v>global average</v>
      </c>
      <c r="X1119">
        <f>VLOOKUP($D1119,metadata!$B$2:$Z$451,21,FALSE)</f>
        <v>44</v>
      </c>
      <c r="Y1119" t="str">
        <f>VLOOKUP($D1119,metadata!$B$2:$Z$451,22,FALSE)</f>
        <v>t26</v>
      </c>
      <c r="Z1119">
        <f>VLOOKUP($D1119,metadata!$B$2:$Z$451,23,FALSE)</f>
        <v>21</v>
      </c>
      <c r="AA1119" t="str">
        <f>VLOOKUP($D1119,metadata!$B$2:$Z$451,24,FALSE)</f>
        <v>adult</v>
      </c>
      <c r="AB1119" t="str">
        <f>VLOOKUP($D1119,metadata!$B$2:$Z$451,25,FALSE)</f>
        <v/>
      </c>
      <c r="AF1119" t="str">
        <f t="shared" si="35"/>
        <v>NA</v>
      </c>
      <c r="AG1119" t="s">
        <v>38</v>
      </c>
      <c r="AH1119">
        <v>18.84</v>
      </c>
      <c r="AI1119">
        <v>0.16</v>
      </c>
      <c r="AJ1119">
        <v>28.98</v>
      </c>
      <c r="AK1119">
        <v>100</v>
      </c>
    </row>
    <row r="1120" spans="3:37" hidden="1" x14ac:dyDescent="0.3">
      <c r="C1120">
        <v>1119</v>
      </c>
      <c r="D1120" s="4" t="str">
        <f t="shared" si="36"/>
        <v>26-Oulanka</v>
      </c>
      <c r="E1120" t="str">
        <f>VLOOKUP($D1120,metadata!$B$2:$S$451,2,FALSE)</f>
        <v>Lankinen, P; Tyukmaeva, VI; Hoikkala, A</v>
      </c>
      <c r="F1120" t="str">
        <f>VLOOKUP($D1120,metadata!$B$2:$S$451,3,FALSE)</f>
        <v>Northern Drosophila montana flies show variation both within and between cline populations in the critical day length evoking reproductive diapause</v>
      </c>
      <c r="G1120" t="str">
        <f>VLOOKUP($D1120,metadata!$B$2:$S$451,4,FALSE)</f>
        <v>10.1016/j.jinsphys.2013.05.006</v>
      </c>
      <c r="H1120" t="str">
        <f>VLOOKUP($D1120,metadata!$B$2:$S$451,5,FALSE)</f>
        <v>y</v>
      </c>
      <c r="I1120" t="str">
        <f>VLOOKUP($D1120,metadata!$B$2:$S$451,6,FALSE)</f>
        <v>a</v>
      </c>
      <c r="J1120" t="str">
        <f>VLOOKUP($D1120,metadata!$B$2:$S$451,7,FALSE)</f>
        <v>i</v>
      </c>
      <c r="K1120">
        <f>VLOOKUP($D1120,metadata!$B$2:$S$451,8,FALSE)</f>
        <v>105</v>
      </c>
      <c r="L1120">
        <f>VLOOKUP($D1120,metadata!$B$2:$S$451,9,FALSE)</f>
        <v>44</v>
      </c>
      <c r="M1120" t="str">
        <f>VLOOKUP($D1120,metadata!$B$2:$S$451,10,FALSE)</f>
        <v/>
      </c>
      <c r="N1120" t="str">
        <f>VLOOKUP($D1120,metadata!$B$2:$S$451,11,FALSE)</f>
        <v>drosophila montana</v>
      </c>
      <c r="O1120" t="str">
        <f>VLOOKUP($D1120,metadata!$B$2:$S$451,12,FALSE)</f>
        <v>diptera</v>
      </c>
      <c r="P1120" t="str">
        <f>VLOOKUP($D1120,metadata!$B$2:$S$451,13,FALSE)</f>
        <v>Oulanka</v>
      </c>
      <c r="Q1120" t="str">
        <f>VLOOKUP($D1120,metadata!$B$2:$S$451,14,FALSE)</f>
        <v>66.4N</v>
      </c>
      <c r="R1120" t="str">
        <f>VLOOKUP($D1120,metadata!$B$2:$S$451,15,FALSE)</f>
        <v>29.2E</v>
      </c>
      <c r="S1120" t="str">
        <f>VLOOKUP($D1120,metadata!$B$2:$S$451,16,FALSE)</f>
        <v/>
      </c>
      <c r="T1120" t="str">
        <f>VLOOKUP($D1120,metadata!$B$2:$S$451,17,FALSE)</f>
        <v/>
      </c>
      <c r="U1120" t="str">
        <f>VLOOKUP($D1120,metadata!$B$2:$S$451,18,FALSE)</f>
        <v/>
      </c>
      <c r="V1120">
        <f>VLOOKUP($D1120,metadata!$B$2:$Z$451,19,FALSE)</f>
        <v>100</v>
      </c>
      <c r="W1120" t="str">
        <f>VLOOKUP($D1120,metadata!$B$2:$Z$451,20,FALSE)</f>
        <v>global average</v>
      </c>
      <c r="X1120">
        <f>VLOOKUP($D1120,metadata!$B$2:$Z$451,21,FALSE)</f>
        <v>44</v>
      </c>
      <c r="Y1120" t="str">
        <f>VLOOKUP($D1120,metadata!$B$2:$Z$451,22,FALSE)</f>
        <v>t26</v>
      </c>
      <c r="Z1120">
        <f>VLOOKUP($D1120,metadata!$B$2:$Z$451,23,FALSE)</f>
        <v>21</v>
      </c>
      <c r="AA1120" t="str">
        <f>VLOOKUP($D1120,metadata!$B$2:$Z$451,24,FALSE)</f>
        <v>adult</v>
      </c>
      <c r="AB1120" t="str">
        <f>VLOOKUP($D1120,metadata!$B$2:$Z$451,25,FALSE)</f>
        <v/>
      </c>
      <c r="AF1120" t="str">
        <f t="shared" si="35"/>
        <v>NA</v>
      </c>
      <c r="AG1120" t="s">
        <v>38</v>
      </c>
      <c r="AH1120">
        <v>20.25</v>
      </c>
      <c r="AI1120">
        <v>0.19</v>
      </c>
      <c r="AJ1120">
        <v>21.81</v>
      </c>
      <c r="AK1120">
        <v>100</v>
      </c>
    </row>
    <row r="1121" spans="3:37" hidden="1" x14ac:dyDescent="0.3">
      <c r="C1121">
        <v>1120</v>
      </c>
      <c r="D1121" s="4" t="str">
        <f t="shared" si="36"/>
        <v>26-Oulanka</v>
      </c>
      <c r="E1121" t="str">
        <f>VLOOKUP($D1121,metadata!$B$2:$S$451,2,FALSE)</f>
        <v>Lankinen, P; Tyukmaeva, VI; Hoikkala, A</v>
      </c>
      <c r="F1121" t="str">
        <f>VLOOKUP($D1121,metadata!$B$2:$S$451,3,FALSE)</f>
        <v>Northern Drosophila montana flies show variation both within and between cline populations in the critical day length evoking reproductive diapause</v>
      </c>
      <c r="G1121" t="str">
        <f>VLOOKUP($D1121,metadata!$B$2:$S$451,4,FALSE)</f>
        <v>10.1016/j.jinsphys.2013.05.006</v>
      </c>
      <c r="H1121" t="str">
        <f>VLOOKUP($D1121,metadata!$B$2:$S$451,5,FALSE)</f>
        <v>y</v>
      </c>
      <c r="I1121" t="str">
        <f>VLOOKUP($D1121,metadata!$B$2:$S$451,6,FALSE)</f>
        <v>a</v>
      </c>
      <c r="J1121" t="str">
        <f>VLOOKUP($D1121,metadata!$B$2:$S$451,7,FALSE)</f>
        <v>i</v>
      </c>
      <c r="K1121">
        <f>VLOOKUP($D1121,metadata!$B$2:$S$451,8,FALSE)</f>
        <v>105</v>
      </c>
      <c r="L1121">
        <f>VLOOKUP($D1121,metadata!$B$2:$S$451,9,FALSE)</f>
        <v>44</v>
      </c>
      <c r="M1121" t="str">
        <f>VLOOKUP($D1121,metadata!$B$2:$S$451,10,FALSE)</f>
        <v/>
      </c>
      <c r="N1121" t="str">
        <f>VLOOKUP($D1121,metadata!$B$2:$S$451,11,FALSE)</f>
        <v>drosophila montana</v>
      </c>
      <c r="O1121" t="str">
        <f>VLOOKUP($D1121,metadata!$B$2:$S$451,12,FALSE)</f>
        <v>diptera</v>
      </c>
      <c r="P1121" t="str">
        <f>VLOOKUP($D1121,metadata!$B$2:$S$451,13,FALSE)</f>
        <v>Oulanka</v>
      </c>
      <c r="Q1121" t="str">
        <f>VLOOKUP($D1121,metadata!$B$2:$S$451,14,FALSE)</f>
        <v>66.4N</v>
      </c>
      <c r="R1121" t="str">
        <f>VLOOKUP($D1121,metadata!$B$2:$S$451,15,FALSE)</f>
        <v>29.2E</v>
      </c>
      <c r="S1121" t="str">
        <f>VLOOKUP($D1121,metadata!$B$2:$S$451,16,FALSE)</f>
        <v/>
      </c>
      <c r="T1121" t="str">
        <f>VLOOKUP($D1121,metadata!$B$2:$S$451,17,FALSE)</f>
        <v/>
      </c>
      <c r="U1121" t="str">
        <f>VLOOKUP($D1121,metadata!$B$2:$S$451,18,FALSE)</f>
        <v/>
      </c>
      <c r="V1121">
        <f>VLOOKUP($D1121,metadata!$B$2:$Z$451,19,FALSE)</f>
        <v>100</v>
      </c>
      <c r="W1121" t="str">
        <f>VLOOKUP($D1121,metadata!$B$2:$Z$451,20,FALSE)</f>
        <v>global average</v>
      </c>
      <c r="X1121">
        <f>VLOOKUP($D1121,metadata!$B$2:$Z$451,21,FALSE)</f>
        <v>44</v>
      </c>
      <c r="Y1121" t="str">
        <f>VLOOKUP($D1121,metadata!$B$2:$Z$451,22,FALSE)</f>
        <v>t26</v>
      </c>
      <c r="Z1121">
        <f>VLOOKUP($D1121,metadata!$B$2:$Z$451,23,FALSE)</f>
        <v>21</v>
      </c>
      <c r="AA1121" t="str">
        <f>VLOOKUP($D1121,metadata!$B$2:$Z$451,24,FALSE)</f>
        <v>adult</v>
      </c>
      <c r="AB1121" t="str">
        <f>VLOOKUP($D1121,metadata!$B$2:$Z$451,25,FALSE)</f>
        <v/>
      </c>
      <c r="AF1121" t="str">
        <f t="shared" si="35"/>
        <v>NA</v>
      </c>
      <c r="AG1121" t="s">
        <v>38</v>
      </c>
      <c r="AH1121">
        <v>19.760000000000002</v>
      </c>
      <c r="AI1121">
        <v>0.15</v>
      </c>
      <c r="AJ1121">
        <v>29.12</v>
      </c>
      <c r="AK1121">
        <v>100</v>
      </c>
    </row>
    <row r="1122" spans="3:37" hidden="1" x14ac:dyDescent="0.3">
      <c r="C1122">
        <v>1121</v>
      </c>
      <c r="D1122" s="4" t="str">
        <f t="shared" si="36"/>
        <v>26-Oulanka</v>
      </c>
      <c r="E1122" t="str">
        <f>VLOOKUP($D1122,metadata!$B$2:$S$451,2,FALSE)</f>
        <v>Lankinen, P; Tyukmaeva, VI; Hoikkala, A</v>
      </c>
      <c r="F1122" t="str">
        <f>VLOOKUP($D1122,metadata!$B$2:$S$451,3,FALSE)</f>
        <v>Northern Drosophila montana flies show variation both within and between cline populations in the critical day length evoking reproductive diapause</v>
      </c>
      <c r="G1122" t="str">
        <f>VLOOKUP($D1122,metadata!$B$2:$S$451,4,FALSE)</f>
        <v>10.1016/j.jinsphys.2013.05.006</v>
      </c>
      <c r="H1122" t="str">
        <f>VLOOKUP($D1122,metadata!$B$2:$S$451,5,FALSE)</f>
        <v>y</v>
      </c>
      <c r="I1122" t="str">
        <f>VLOOKUP($D1122,metadata!$B$2:$S$451,6,FALSE)</f>
        <v>a</v>
      </c>
      <c r="J1122" t="str">
        <f>VLOOKUP($D1122,metadata!$B$2:$S$451,7,FALSE)</f>
        <v>i</v>
      </c>
      <c r="K1122">
        <f>VLOOKUP($D1122,metadata!$B$2:$S$451,8,FALSE)</f>
        <v>105</v>
      </c>
      <c r="L1122">
        <f>VLOOKUP($D1122,metadata!$B$2:$S$451,9,FALSE)</f>
        <v>44</v>
      </c>
      <c r="M1122" t="str">
        <f>VLOOKUP($D1122,metadata!$B$2:$S$451,10,FALSE)</f>
        <v/>
      </c>
      <c r="N1122" t="str">
        <f>VLOOKUP($D1122,metadata!$B$2:$S$451,11,FALSE)</f>
        <v>drosophila montana</v>
      </c>
      <c r="O1122" t="str">
        <f>VLOOKUP($D1122,metadata!$B$2:$S$451,12,FALSE)</f>
        <v>diptera</v>
      </c>
      <c r="P1122" t="str">
        <f>VLOOKUP($D1122,metadata!$B$2:$S$451,13,FALSE)</f>
        <v>Oulanka</v>
      </c>
      <c r="Q1122" t="str">
        <f>VLOOKUP($D1122,metadata!$B$2:$S$451,14,FALSE)</f>
        <v>66.4N</v>
      </c>
      <c r="R1122" t="str">
        <f>VLOOKUP($D1122,metadata!$B$2:$S$451,15,FALSE)</f>
        <v>29.2E</v>
      </c>
      <c r="S1122" t="str">
        <f>VLOOKUP($D1122,metadata!$B$2:$S$451,16,FALSE)</f>
        <v/>
      </c>
      <c r="T1122" t="str">
        <f>VLOOKUP($D1122,metadata!$B$2:$S$451,17,FALSE)</f>
        <v/>
      </c>
      <c r="U1122" t="str">
        <f>VLOOKUP($D1122,metadata!$B$2:$S$451,18,FALSE)</f>
        <v/>
      </c>
      <c r="V1122">
        <f>VLOOKUP($D1122,metadata!$B$2:$Z$451,19,FALSE)</f>
        <v>100</v>
      </c>
      <c r="W1122" t="str">
        <f>VLOOKUP($D1122,metadata!$B$2:$Z$451,20,FALSE)</f>
        <v>global average</v>
      </c>
      <c r="X1122">
        <f>VLOOKUP($D1122,metadata!$B$2:$Z$451,21,FALSE)</f>
        <v>44</v>
      </c>
      <c r="Y1122" t="str">
        <f>VLOOKUP($D1122,metadata!$B$2:$Z$451,22,FALSE)</f>
        <v>t26</v>
      </c>
      <c r="Z1122">
        <f>VLOOKUP($D1122,metadata!$B$2:$Z$451,23,FALSE)</f>
        <v>21</v>
      </c>
      <c r="AA1122" t="str">
        <f>VLOOKUP($D1122,metadata!$B$2:$Z$451,24,FALSE)</f>
        <v>adult</v>
      </c>
      <c r="AB1122" t="str">
        <f>VLOOKUP($D1122,metadata!$B$2:$Z$451,25,FALSE)</f>
        <v/>
      </c>
      <c r="AF1122" t="str">
        <f t="shared" si="35"/>
        <v>NA</v>
      </c>
      <c r="AG1122" t="s">
        <v>38</v>
      </c>
      <c r="AH1122">
        <v>18.510000000000002</v>
      </c>
      <c r="AI1122">
        <v>0.19</v>
      </c>
      <c r="AJ1122">
        <v>17.91</v>
      </c>
      <c r="AK1122">
        <v>100</v>
      </c>
    </row>
    <row r="1123" spans="3:37" hidden="1" x14ac:dyDescent="0.3">
      <c r="C1123">
        <v>1122</v>
      </c>
      <c r="D1123" s="4" t="str">
        <f t="shared" si="36"/>
        <v>26-Oulanka</v>
      </c>
      <c r="E1123" t="str">
        <f>VLOOKUP($D1123,metadata!$B$2:$S$451,2,FALSE)</f>
        <v>Lankinen, P; Tyukmaeva, VI; Hoikkala, A</v>
      </c>
      <c r="F1123" t="str">
        <f>VLOOKUP($D1123,metadata!$B$2:$S$451,3,FALSE)</f>
        <v>Northern Drosophila montana flies show variation both within and between cline populations in the critical day length evoking reproductive diapause</v>
      </c>
      <c r="G1123" t="str">
        <f>VLOOKUP($D1123,metadata!$B$2:$S$451,4,FALSE)</f>
        <v>10.1016/j.jinsphys.2013.05.006</v>
      </c>
      <c r="H1123" t="str">
        <f>VLOOKUP($D1123,metadata!$B$2:$S$451,5,FALSE)</f>
        <v>y</v>
      </c>
      <c r="I1123" t="str">
        <f>VLOOKUP($D1123,metadata!$B$2:$S$451,6,FALSE)</f>
        <v>a</v>
      </c>
      <c r="J1123" t="str">
        <f>VLOOKUP($D1123,metadata!$B$2:$S$451,7,FALSE)</f>
        <v>i</v>
      </c>
      <c r="K1123">
        <f>VLOOKUP($D1123,metadata!$B$2:$S$451,8,FALSE)</f>
        <v>105</v>
      </c>
      <c r="L1123">
        <f>VLOOKUP($D1123,metadata!$B$2:$S$451,9,FALSE)</f>
        <v>44</v>
      </c>
      <c r="M1123" t="str">
        <f>VLOOKUP($D1123,metadata!$B$2:$S$451,10,FALSE)</f>
        <v/>
      </c>
      <c r="N1123" t="str">
        <f>VLOOKUP($D1123,metadata!$B$2:$S$451,11,FALSE)</f>
        <v>drosophila montana</v>
      </c>
      <c r="O1123" t="str">
        <f>VLOOKUP($D1123,metadata!$B$2:$S$451,12,FALSE)</f>
        <v>diptera</v>
      </c>
      <c r="P1123" t="str">
        <f>VLOOKUP($D1123,metadata!$B$2:$S$451,13,FALSE)</f>
        <v>Oulanka</v>
      </c>
      <c r="Q1123" t="str">
        <f>VLOOKUP($D1123,metadata!$B$2:$S$451,14,FALSE)</f>
        <v>66.4N</v>
      </c>
      <c r="R1123" t="str">
        <f>VLOOKUP($D1123,metadata!$B$2:$S$451,15,FALSE)</f>
        <v>29.2E</v>
      </c>
      <c r="S1123" t="str">
        <f>VLOOKUP($D1123,metadata!$B$2:$S$451,16,FALSE)</f>
        <v/>
      </c>
      <c r="T1123" t="str">
        <f>VLOOKUP($D1123,metadata!$B$2:$S$451,17,FALSE)</f>
        <v/>
      </c>
      <c r="U1123" t="str">
        <f>VLOOKUP($D1123,metadata!$B$2:$S$451,18,FALSE)</f>
        <v/>
      </c>
      <c r="V1123">
        <f>VLOOKUP($D1123,metadata!$B$2:$Z$451,19,FALSE)</f>
        <v>100</v>
      </c>
      <c r="W1123" t="str">
        <f>VLOOKUP($D1123,metadata!$B$2:$Z$451,20,FALSE)</f>
        <v>global average</v>
      </c>
      <c r="X1123">
        <f>VLOOKUP($D1123,metadata!$B$2:$Z$451,21,FALSE)</f>
        <v>44</v>
      </c>
      <c r="Y1123" t="str">
        <f>VLOOKUP($D1123,metadata!$B$2:$Z$451,22,FALSE)</f>
        <v>t26</v>
      </c>
      <c r="Z1123">
        <f>VLOOKUP($D1123,metadata!$B$2:$Z$451,23,FALSE)</f>
        <v>21</v>
      </c>
      <c r="AA1123" t="str">
        <f>VLOOKUP($D1123,metadata!$B$2:$Z$451,24,FALSE)</f>
        <v>adult</v>
      </c>
      <c r="AB1123" t="str">
        <f>VLOOKUP($D1123,metadata!$B$2:$Z$451,25,FALSE)</f>
        <v/>
      </c>
      <c r="AF1123" t="str">
        <f t="shared" si="35"/>
        <v>NA</v>
      </c>
      <c r="AG1123" t="s">
        <v>38</v>
      </c>
      <c r="AH1123">
        <v>20.16</v>
      </c>
      <c r="AI1123">
        <v>0.19</v>
      </c>
      <c r="AJ1123">
        <v>19.98</v>
      </c>
      <c r="AK1123">
        <v>100</v>
      </c>
    </row>
    <row r="1124" spans="3:37" hidden="1" x14ac:dyDescent="0.3">
      <c r="C1124">
        <v>1123</v>
      </c>
      <c r="D1124" s="4" t="str">
        <f t="shared" si="36"/>
        <v>26-Oulanka</v>
      </c>
      <c r="E1124" t="str">
        <f>VLOOKUP($D1124,metadata!$B$2:$S$451,2,FALSE)</f>
        <v>Lankinen, P; Tyukmaeva, VI; Hoikkala, A</v>
      </c>
      <c r="F1124" t="str">
        <f>VLOOKUP($D1124,metadata!$B$2:$S$451,3,FALSE)</f>
        <v>Northern Drosophila montana flies show variation both within and between cline populations in the critical day length evoking reproductive diapause</v>
      </c>
      <c r="G1124" t="str">
        <f>VLOOKUP($D1124,metadata!$B$2:$S$451,4,FALSE)</f>
        <v>10.1016/j.jinsphys.2013.05.006</v>
      </c>
      <c r="H1124" t="str">
        <f>VLOOKUP($D1124,metadata!$B$2:$S$451,5,FALSE)</f>
        <v>y</v>
      </c>
      <c r="I1124" t="str">
        <f>VLOOKUP($D1124,metadata!$B$2:$S$451,6,FALSE)</f>
        <v>a</v>
      </c>
      <c r="J1124" t="str">
        <f>VLOOKUP($D1124,metadata!$B$2:$S$451,7,FALSE)</f>
        <v>i</v>
      </c>
      <c r="K1124">
        <f>VLOOKUP($D1124,metadata!$B$2:$S$451,8,FALSE)</f>
        <v>105</v>
      </c>
      <c r="L1124">
        <f>VLOOKUP($D1124,metadata!$B$2:$S$451,9,FALSE)</f>
        <v>44</v>
      </c>
      <c r="M1124" t="str">
        <f>VLOOKUP($D1124,metadata!$B$2:$S$451,10,FALSE)</f>
        <v/>
      </c>
      <c r="N1124" t="str">
        <f>VLOOKUP($D1124,metadata!$B$2:$S$451,11,FALSE)</f>
        <v>drosophila montana</v>
      </c>
      <c r="O1124" t="str">
        <f>VLOOKUP($D1124,metadata!$B$2:$S$451,12,FALSE)</f>
        <v>diptera</v>
      </c>
      <c r="P1124" t="str">
        <f>VLOOKUP($D1124,metadata!$B$2:$S$451,13,FALSE)</f>
        <v>Oulanka</v>
      </c>
      <c r="Q1124" t="str">
        <f>VLOOKUP($D1124,metadata!$B$2:$S$451,14,FALSE)</f>
        <v>66.4N</v>
      </c>
      <c r="R1124" t="str">
        <f>VLOOKUP($D1124,metadata!$B$2:$S$451,15,FALSE)</f>
        <v>29.2E</v>
      </c>
      <c r="S1124" t="str">
        <f>VLOOKUP($D1124,metadata!$B$2:$S$451,16,FALSE)</f>
        <v/>
      </c>
      <c r="T1124" t="str">
        <f>VLOOKUP($D1124,metadata!$B$2:$S$451,17,FALSE)</f>
        <v/>
      </c>
      <c r="U1124" t="str">
        <f>VLOOKUP($D1124,metadata!$B$2:$S$451,18,FALSE)</f>
        <v/>
      </c>
      <c r="V1124">
        <f>VLOOKUP($D1124,metadata!$B$2:$Z$451,19,FALSE)</f>
        <v>100</v>
      </c>
      <c r="W1124" t="str">
        <f>VLOOKUP($D1124,metadata!$B$2:$Z$451,20,FALSE)</f>
        <v>global average</v>
      </c>
      <c r="X1124">
        <f>VLOOKUP($D1124,metadata!$B$2:$Z$451,21,FALSE)</f>
        <v>44</v>
      </c>
      <c r="Y1124" t="str">
        <f>VLOOKUP($D1124,metadata!$B$2:$Z$451,22,FALSE)</f>
        <v>t26</v>
      </c>
      <c r="Z1124">
        <f>VLOOKUP($D1124,metadata!$B$2:$Z$451,23,FALSE)</f>
        <v>21</v>
      </c>
      <c r="AA1124" t="str">
        <f>VLOOKUP($D1124,metadata!$B$2:$Z$451,24,FALSE)</f>
        <v>adult</v>
      </c>
      <c r="AB1124" t="str">
        <f>VLOOKUP($D1124,metadata!$B$2:$Z$451,25,FALSE)</f>
        <v/>
      </c>
      <c r="AF1124" t="str">
        <f t="shared" si="35"/>
        <v>NA</v>
      </c>
      <c r="AG1124" t="s">
        <v>38</v>
      </c>
      <c r="AH1124">
        <v>18.440000000000001</v>
      </c>
      <c r="AI1124">
        <v>0.17</v>
      </c>
      <c r="AJ1124">
        <v>21.16</v>
      </c>
      <c r="AK1124">
        <v>100</v>
      </c>
    </row>
    <row r="1125" spans="3:37" hidden="1" x14ac:dyDescent="0.3">
      <c r="C1125">
        <v>1124</v>
      </c>
      <c r="D1125" s="4" t="str">
        <f t="shared" si="36"/>
        <v>26-Kemi</v>
      </c>
      <c r="E1125" t="str">
        <f>VLOOKUP($D1125,metadata!$B$2:$S$451,2,FALSE)</f>
        <v>Lankinen, P; Tyukmaeva, VI; Hoikkala, A</v>
      </c>
      <c r="F1125" t="str">
        <f>VLOOKUP($D1125,metadata!$B$2:$S$451,3,FALSE)</f>
        <v>Northern Drosophila montana flies show variation both within and between cline populations in the critical day length evoking reproductive diapause</v>
      </c>
      <c r="G1125" t="str">
        <f>VLOOKUP($D1125,metadata!$B$2:$S$451,4,FALSE)</f>
        <v>10.1016/j.jinsphys.2013.05.006</v>
      </c>
      <c r="H1125" t="str">
        <f>VLOOKUP($D1125,metadata!$B$2:$S$451,5,FALSE)</f>
        <v>y</v>
      </c>
      <c r="I1125" t="str">
        <f>VLOOKUP($D1125,metadata!$B$2:$S$451,6,FALSE)</f>
        <v>a</v>
      </c>
      <c r="J1125" t="str">
        <f>VLOOKUP($D1125,metadata!$B$2:$S$451,7,FALSE)</f>
        <v>i</v>
      </c>
      <c r="K1125">
        <f>VLOOKUP($D1125,metadata!$B$2:$S$451,8,FALSE)</f>
        <v>105</v>
      </c>
      <c r="L1125">
        <f>VLOOKUP($D1125,metadata!$B$2:$S$451,9,FALSE)</f>
        <v>7</v>
      </c>
      <c r="M1125" t="str">
        <f>VLOOKUP($D1125,metadata!$B$2:$S$451,10,FALSE)</f>
        <v/>
      </c>
      <c r="N1125" t="str">
        <f>VLOOKUP($D1125,metadata!$B$2:$S$451,11,FALSE)</f>
        <v>drosophila montana</v>
      </c>
      <c r="O1125" t="str">
        <f>VLOOKUP($D1125,metadata!$B$2:$S$451,12,FALSE)</f>
        <v>diptera</v>
      </c>
      <c r="P1125" t="str">
        <f>VLOOKUP($D1125,metadata!$B$2:$S$451,13,FALSE)</f>
        <v>Kemi</v>
      </c>
      <c r="Q1125" t="str">
        <f>VLOOKUP($D1125,metadata!$B$2:$S$451,14,FALSE)</f>
        <v>65.7N</v>
      </c>
      <c r="R1125" t="str">
        <f>VLOOKUP($D1125,metadata!$B$2:$S$451,15,FALSE)</f>
        <v>24.7E</v>
      </c>
      <c r="S1125" t="str">
        <f>VLOOKUP($D1125,metadata!$B$2:$S$451,16,FALSE)</f>
        <v/>
      </c>
      <c r="T1125" t="str">
        <f>VLOOKUP($D1125,metadata!$B$2:$S$451,17,FALSE)</f>
        <v/>
      </c>
      <c r="U1125" t="str">
        <f>VLOOKUP($D1125,metadata!$B$2:$S$451,18,FALSE)</f>
        <v/>
      </c>
      <c r="V1125">
        <f>VLOOKUP($D1125,metadata!$B$2:$Z$451,19,FALSE)</f>
        <v>100</v>
      </c>
      <c r="W1125" t="str">
        <f>VLOOKUP($D1125,metadata!$B$2:$Z$451,20,FALSE)</f>
        <v>global average</v>
      </c>
      <c r="X1125">
        <f>VLOOKUP($D1125,metadata!$B$2:$Z$451,21,FALSE)</f>
        <v>7</v>
      </c>
      <c r="Y1125" t="str">
        <f>VLOOKUP($D1125,metadata!$B$2:$Z$451,22,FALSE)</f>
        <v>t26</v>
      </c>
      <c r="Z1125">
        <f>VLOOKUP($D1125,metadata!$B$2:$Z$451,23,FALSE)</f>
        <v>21</v>
      </c>
      <c r="AA1125" t="str">
        <f>VLOOKUP($D1125,metadata!$B$2:$Z$451,24,FALSE)</f>
        <v>adult</v>
      </c>
      <c r="AB1125" t="str">
        <f>VLOOKUP($D1125,metadata!$B$2:$Z$451,25,FALSE)</f>
        <v/>
      </c>
      <c r="AF1125" t="str">
        <f t="shared" si="35"/>
        <v>NA</v>
      </c>
      <c r="AG1125" t="s">
        <v>39</v>
      </c>
      <c r="AH1125">
        <v>17.399999999999999</v>
      </c>
      <c r="AI1125">
        <v>0.12</v>
      </c>
      <c r="AJ1125">
        <v>60.57</v>
      </c>
      <c r="AK1125">
        <v>100</v>
      </c>
    </row>
    <row r="1126" spans="3:37" hidden="1" x14ac:dyDescent="0.3">
      <c r="C1126">
        <v>1125</v>
      </c>
      <c r="D1126" s="4" t="str">
        <f t="shared" si="36"/>
        <v>26-Kemi</v>
      </c>
      <c r="E1126" t="str">
        <f>VLOOKUP($D1126,metadata!$B$2:$S$451,2,FALSE)</f>
        <v>Lankinen, P; Tyukmaeva, VI; Hoikkala, A</v>
      </c>
      <c r="F1126" t="str">
        <f>VLOOKUP($D1126,metadata!$B$2:$S$451,3,FALSE)</f>
        <v>Northern Drosophila montana flies show variation both within and between cline populations in the critical day length evoking reproductive diapause</v>
      </c>
      <c r="G1126" t="str">
        <f>VLOOKUP($D1126,metadata!$B$2:$S$451,4,FALSE)</f>
        <v>10.1016/j.jinsphys.2013.05.006</v>
      </c>
      <c r="H1126" t="str">
        <f>VLOOKUP($D1126,metadata!$B$2:$S$451,5,FALSE)</f>
        <v>y</v>
      </c>
      <c r="I1126" t="str">
        <f>VLOOKUP($D1126,metadata!$B$2:$S$451,6,FALSE)</f>
        <v>a</v>
      </c>
      <c r="J1126" t="str">
        <f>VLOOKUP($D1126,metadata!$B$2:$S$451,7,FALSE)</f>
        <v>i</v>
      </c>
      <c r="K1126">
        <f>VLOOKUP($D1126,metadata!$B$2:$S$451,8,FALSE)</f>
        <v>105</v>
      </c>
      <c r="L1126">
        <f>VLOOKUP($D1126,metadata!$B$2:$S$451,9,FALSE)</f>
        <v>7</v>
      </c>
      <c r="M1126" t="str">
        <f>VLOOKUP($D1126,metadata!$B$2:$S$451,10,FALSE)</f>
        <v/>
      </c>
      <c r="N1126" t="str">
        <f>VLOOKUP($D1126,metadata!$B$2:$S$451,11,FALSE)</f>
        <v>drosophila montana</v>
      </c>
      <c r="O1126" t="str">
        <f>VLOOKUP($D1126,metadata!$B$2:$S$451,12,FALSE)</f>
        <v>diptera</v>
      </c>
      <c r="P1126" t="str">
        <f>VLOOKUP($D1126,metadata!$B$2:$S$451,13,FALSE)</f>
        <v>Kemi</v>
      </c>
      <c r="Q1126" t="str">
        <f>VLOOKUP($D1126,metadata!$B$2:$S$451,14,FALSE)</f>
        <v>65.7N</v>
      </c>
      <c r="R1126" t="str">
        <f>VLOOKUP($D1126,metadata!$B$2:$S$451,15,FALSE)</f>
        <v>24.7E</v>
      </c>
      <c r="S1126" t="str">
        <f>VLOOKUP($D1126,metadata!$B$2:$S$451,16,FALSE)</f>
        <v/>
      </c>
      <c r="T1126" t="str">
        <f>VLOOKUP($D1126,metadata!$B$2:$S$451,17,FALSE)</f>
        <v/>
      </c>
      <c r="U1126" t="str">
        <f>VLOOKUP($D1126,metadata!$B$2:$S$451,18,FALSE)</f>
        <v/>
      </c>
      <c r="V1126">
        <f>VLOOKUP($D1126,metadata!$B$2:$Z$451,19,FALSE)</f>
        <v>100</v>
      </c>
      <c r="W1126" t="str">
        <f>VLOOKUP($D1126,metadata!$B$2:$Z$451,20,FALSE)</f>
        <v>global average</v>
      </c>
      <c r="X1126">
        <f>VLOOKUP($D1126,metadata!$B$2:$Z$451,21,FALSE)</f>
        <v>7</v>
      </c>
      <c r="Y1126" t="str">
        <f>VLOOKUP($D1126,metadata!$B$2:$Z$451,22,FALSE)</f>
        <v>t26</v>
      </c>
      <c r="Z1126">
        <f>VLOOKUP($D1126,metadata!$B$2:$Z$451,23,FALSE)</f>
        <v>21</v>
      </c>
      <c r="AA1126" t="str">
        <f>VLOOKUP($D1126,metadata!$B$2:$Z$451,24,FALSE)</f>
        <v>adult</v>
      </c>
      <c r="AB1126" t="str">
        <f>VLOOKUP($D1126,metadata!$B$2:$Z$451,25,FALSE)</f>
        <v/>
      </c>
      <c r="AF1126" t="str">
        <f t="shared" si="35"/>
        <v>NA</v>
      </c>
      <c r="AG1126" t="s">
        <v>39</v>
      </c>
      <c r="AH1126">
        <v>18.170000000000002</v>
      </c>
      <c r="AI1126">
        <v>0.12</v>
      </c>
      <c r="AJ1126">
        <v>46.55</v>
      </c>
      <c r="AK1126">
        <v>100</v>
      </c>
    </row>
    <row r="1127" spans="3:37" hidden="1" x14ac:dyDescent="0.3">
      <c r="C1127">
        <v>1126</v>
      </c>
      <c r="D1127" s="4" t="str">
        <f t="shared" si="36"/>
        <v>26-Kemi</v>
      </c>
      <c r="E1127" t="str">
        <f>VLOOKUP($D1127,metadata!$B$2:$S$451,2,FALSE)</f>
        <v>Lankinen, P; Tyukmaeva, VI; Hoikkala, A</v>
      </c>
      <c r="F1127" t="str">
        <f>VLOOKUP($D1127,metadata!$B$2:$S$451,3,FALSE)</f>
        <v>Northern Drosophila montana flies show variation both within and between cline populations in the critical day length evoking reproductive diapause</v>
      </c>
      <c r="G1127" t="str">
        <f>VLOOKUP($D1127,metadata!$B$2:$S$451,4,FALSE)</f>
        <v>10.1016/j.jinsphys.2013.05.006</v>
      </c>
      <c r="H1127" t="str">
        <f>VLOOKUP($D1127,metadata!$B$2:$S$451,5,FALSE)</f>
        <v>y</v>
      </c>
      <c r="I1127" t="str">
        <f>VLOOKUP($D1127,metadata!$B$2:$S$451,6,FALSE)</f>
        <v>a</v>
      </c>
      <c r="J1127" t="str">
        <f>VLOOKUP($D1127,metadata!$B$2:$S$451,7,FALSE)</f>
        <v>i</v>
      </c>
      <c r="K1127">
        <f>VLOOKUP($D1127,metadata!$B$2:$S$451,8,FALSE)</f>
        <v>105</v>
      </c>
      <c r="L1127">
        <f>VLOOKUP($D1127,metadata!$B$2:$S$451,9,FALSE)</f>
        <v>7</v>
      </c>
      <c r="M1127" t="str">
        <f>VLOOKUP($D1127,metadata!$B$2:$S$451,10,FALSE)</f>
        <v/>
      </c>
      <c r="N1127" t="str">
        <f>VLOOKUP($D1127,metadata!$B$2:$S$451,11,FALSE)</f>
        <v>drosophila montana</v>
      </c>
      <c r="O1127" t="str">
        <f>VLOOKUP($D1127,metadata!$B$2:$S$451,12,FALSE)</f>
        <v>diptera</v>
      </c>
      <c r="P1127" t="str">
        <f>VLOOKUP($D1127,metadata!$B$2:$S$451,13,FALSE)</f>
        <v>Kemi</v>
      </c>
      <c r="Q1127" t="str">
        <f>VLOOKUP($D1127,metadata!$B$2:$S$451,14,FALSE)</f>
        <v>65.7N</v>
      </c>
      <c r="R1127" t="str">
        <f>VLOOKUP($D1127,metadata!$B$2:$S$451,15,FALSE)</f>
        <v>24.7E</v>
      </c>
      <c r="S1127" t="str">
        <f>VLOOKUP($D1127,metadata!$B$2:$S$451,16,FALSE)</f>
        <v/>
      </c>
      <c r="T1127" t="str">
        <f>VLOOKUP($D1127,metadata!$B$2:$S$451,17,FALSE)</f>
        <v/>
      </c>
      <c r="U1127" t="str">
        <f>VLOOKUP($D1127,metadata!$B$2:$S$451,18,FALSE)</f>
        <v/>
      </c>
      <c r="V1127">
        <f>VLOOKUP($D1127,metadata!$B$2:$Z$451,19,FALSE)</f>
        <v>100</v>
      </c>
      <c r="W1127" t="str">
        <f>VLOOKUP($D1127,metadata!$B$2:$Z$451,20,FALSE)</f>
        <v>global average</v>
      </c>
      <c r="X1127">
        <f>VLOOKUP($D1127,metadata!$B$2:$Z$451,21,FALSE)</f>
        <v>7</v>
      </c>
      <c r="Y1127" t="str">
        <f>VLOOKUP($D1127,metadata!$B$2:$Z$451,22,FALSE)</f>
        <v>t26</v>
      </c>
      <c r="Z1127">
        <f>VLOOKUP($D1127,metadata!$B$2:$Z$451,23,FALSE)</f>
        <v>21</v>
      </c>
      <c r="AA1127" t="str">
        <f>VLOOKUP($D1127,metadata!$B$2:$Z$451,24,FALSE)</f>
        <v>adult</v>
      </c>
      <c r="AB1127" t="str">
        <f>VLOOKUP($D1127,metadata!$B$2:$Z$451,25,FALSE)</f>
        <v/>
      </c>
      <c r="AF1127" t="str">
        <f t="shared" si="35"/>
        <v>NA</v>
      </c>
      <c r="AG1127" t="s">
        <v>39</v>
      </c>
      <c r="AH1127">
        <v>20.71</v>
      </c>
      <c r="AI1127">
        <v>0.22</v>
      </c>
      <c r="AJ1127">
        <v>17.11</v>
      </c>
      <c r="AK1127">
        <v>100</v>
      </c>
    </row>
    <row r="1128" spans="3:37" hidden="1" x14ac:dyDescent="0.3">
      <c r="C1128">
        <v>1127</v>
      </c>
      <c r="D1128" s="4" t="str">
        <f t="shared" si="36"/>
        <v>26-Kemi</v>
      </c>
      <c r="E1128" t="str">
        <f>VLOOKUP($D1128,metadata!$B$2:$S$451,2,FALSE)</f>
        <v>Lankinen, P; Tyukmaeva, VI; Hoikkala, A</v>
      </c>
      <c r="F1128" t="str">
        <f>VLOOKUP($D1128,metadata!$B$2:$S$451,3,FALSE)</f>
        <v>Northern Drosophila montana flies show variation both within and between cline populations in the critical day length evoking reproductive diapause</v>
      </c>
      <c r="G1128" t="str">
        <f>VLOOKUP($D1128,metadata!$B$2:$S$451,4,FALSE)</f>
        <v>10.1016/j.jinsphys.2013.05.006</v>
      </c>
      <c r="H1128" t="str">
        <f>VLOOKUP($D1128,metadata!$B$2:$S$451,5,FALSE)</f>
        <v>y</v>
      </c>
      <c r="I1128" t="str">
        <f>VLOOKUP($D1128,metadata!$B$2:$S$451,6,FALSE)</f>
        <v>a</v>
      </c>
      <c r="J1128" t="str">
        <f>VLOOKUP($D1128,metadata!$B$2:$S$451,7,FALSE)</f>
        <v>i</v>
      </c>
      <c r="K1128">
        <f>VLOOKUP($D1128,metadata!$B$2:$S$451,8,FALSE)</f>
        <v>105</v>
      </c>
      <c r="L1128">
        <f>VLOOKUP($D1128,metadata!$B$2:$S$451,9,FALSE)</f>
        <v>7</v>
      </c>
      <c r="M1128" t="str">
        <f>VLOOKUP($D1128,metadata!$B$2:$S$451,10,FALSE)</f>
        <v/>
      </c>
      <c r="N1128" t="str">
        <f>VLOOKUP($D1128,metadata!$B$2:$S$451,11,FALSE)</f>
        <v>drosophila montana</v>
      </c>
      <c r="O1128" t="str">
        <f>VLOOKUP($D1128,metadata!$B$2:$S$451,12,FALSE)</f>
        <v>diptera</v>
      </c>
      <c r="P1128" t="str">
        <f>VLOOKUP($D1128,metadata!$B$2:$S$451,13,FALSE)</f>
        <v>Kemi</v>
      </c>
      <c r="Q1128" t="str">
        <f>VLOOKUP($D1128,metadata!$B$2:$S$451,14,FALSE)</f>
        <v>65.7N</v>
      </c>
      <c r="R1128" t="str">
        <f>VLOOKUP($D1128,metadata!$B$2:$S$451,15,FALSE)</f>
        <v>24.7E</v>
      </c>
      <c r="S1128" t="str">
        <f>VLOOKUP($D1128,metadata!$B$2:$S$451,16,FALSE)</f>
        <v/>
      </c>
      <c r="T1128" t="str">
        <f>VLOOKUP($D1128,metadata!$B$2:$S$451,17,FALSE)</f>
        <v/>
      </c>
      <c r="U1128" t="str">
        <f>VLOOKUP($D1128,metadata!$B$2:$S$451,18,FALSE)</f>
        <v/>
      </c>
      <c r="V1128">
        <f>VLOOKUP($D1128,metadata!$B$2:$Z$451,19,FALSE)</f>
        <v>100</v>
      </c>
      <c r="W1128" t="str">
        <f>VLOOKUP($D1128,metadata!$B$2:$Z$451,20,FALSE)</f>
        <v>global average</v>
      </c>
      <c r="X1128">
        <f>VLOOKUP($D1128,metadata!$B$2:$Z$451,21,FALSE)</f>
        <v>7</v>
      </c>
      <c r="Y1128" t="str">
        <f>VLOOKUP($D1128,metadata!$B$2:$Z$451,22,FALSE)</f>
        <v>t26</v>
      </c>
      <c r="Z1128">
        <f>VLOOKUP($D1128,metadata!$B$2:$Z$451,23,FALSE)</f>
        <v>21</v>
      </c>
      <c r="AA1128" t="str">
        <f>VLOOKUP($D1128,metadata!$B$2:$Z$451,24,FALSE)</f>
        <v>adult</v>
      </c>
      <c r="AB1128" t="str">
        <f>VLOOKUP($D1128,metadata!$B$2:$Z$451,25,FALSE)</f>
        <v/>
      </c>
      <c r="AF1128" t="str">
        <f t="shared" si="35"/>
        <v>NA</v>
      </c>
      <c r="AG1128" t="s">
        <v>39</v>
      </c>
      <c r="AH1128">
        <v>21.91</v>
      </c>
      <c r="AI1128">
        <v>0.31</v>
      </c>
      <c r="AJ1128">
        <v>18.75</v>
      </c>
      <c r="AK1128">
        <v>100</v>
      </c>
    </row>
    <row r="1129" spans="3:37" hidden="1" x14ac:dyDescent="0.3">
      <c r="C1129">
        <v>1128</v>
      </c>
      <c r="D1129" s="4" t="str">
        <f t="shared" si="36"/>
        <v>26-Kemi</v>
      </c>
      <c r="E1129" t="str">
        <f>VLOOKUP($D1129,metadata!$B$2:$S$451,2,FALSE)</f>
        <v>Lankinen, P; Tyukmaeva, VI; Hoikkala, A</v>
      </c>
      <c r="F1129" t="str">
        <f>VLOOKUP($D1129,metadata!$B$2:$S$451,3,FALSE)</f>
        <v>Northern Drosophila montana flies show variation both within and between cline populations in the critical day length evoking reproductive diapause</v>
      </c>
      <c r="G1129" t="str">
        <f>VLOOKUP($D1129,metadata!$B$2:$S$451,4,FALSE)</f>
        <v>10.1016/j.jinsphys.2013.05.006</v>
      </c>
      <c r="H1129" t="str">
        <f>VLOOKUP($D1129,metadata!$B$2:$S$451,5,FALSE)</f>
        <v>y</v>
      </c>
      <c r="I1129" t="str">
        <f>VLOOKUP($D1129,metadata!$B$2:$S$451,6,FALSE)</f>
        <v>a</v>
      </c>
      <c r="J1129" t="str">
        <f>VLOOKUP($D1129,metadata!$B$2:$S$451,7,FALSE)</f>
        <v>i</v>
      </c>
      <c r="K1129">
        <f>VLOOKUP($D1129,metadata!$B$2:$S$451,8,FALSE)</f>
        <v>105</v>
      </c>
      <c r="L1129">
        <f>VLOOKUP($D1129,metadata!$B$2:$S$451,9,FALSE)</f>
        <v>7</v>
      </c>
      <c r="M1129" t="str">
        <f>VLOOKUP($D1129,metadata!$B$2:$S$451,10,FALSE)</f>
        <v/>
      </c>
      <c r="N1129" t="str">
        <f>VLOOKUP($D1129,metadata!$B$2:$S$451,11,FALSE)</f>
        <v>drosophila montana</v>
      </c>
      <c r="O1129" t="str">
        <f>VLOOKUP($D1129,metadata!$B$2:$S$451,12,FALSE)</f>
        <v>diptera</v>
      </c>
      <c r="P1129" t="str">
        <f>VLOOKUP($D1129,metadata!$B$2:$S$451,13,FALSE)</f>
        <v>Kemi</v>
      </c>
      <c r="Q1129" t="str">
        <f>VLOOKUP($D1129,metadata!$B$2:$S$451,14,FALSE)</f>
        <v>65.7N</v>
      </c>
      <c r="R1129" t="str">
        <f>VLOOKUP($D1129,metadata!$B$2:$S$451,15,FALSE)</f>
        <v>24.7E</v>
      </c>
      <c r="S1129" t="str">
        <f>VLOOKUP($D1129,metadata!$B$2:$S$451,16,FALSE)</f>
        <v/>
      </c>
      <c r="T1129" t="str">
        <f>VLOOKUP($D1129,metadata!$B$2:$S$451,17,FALSE)</f>
        <v/>
      </c>
      <c r="U1129" t="str">
        <f>VLOOKUP($D1129,metadata!$B$2:$S$451,18,FALSE)</f>
        <v/>
      </c>
      <c r="V1129">
        <f>VLOOKUP($D1129,metadata!$B$2:$Z$451,19,FALSE)</f>
        <v>100</v>
      </c>
      <c r="W1129" t="str">
        <f>VLOOKUP($D1129,metadata!$B$2:$Z$451,20,FALSE)</f>
        <v>global average</v>
      </c>
      <c r="X1129">
        <f>VLOOKUP($D1129,metadata!$B$2:$Z$451,21,FALSE)</f>
        <v>7</v>
      </c>
      <c r="Y1129" t="str">
        <f>VLOOKUP($D1129,metadata!$B$2:$Z$451,22,FALSE)</f>
        <v>t26</v>
      </c>
      <c r="Z1129">
        <f>VLOOKUP($D1129,metadata!$B$2:$Z$451,23,FALSE)</f>
        <v>21</v>
      </c>
      <c r="AA1129" t="str">
        <f>VLOOKUP($D1129,metadata!$B$2:$Z$451,24,FALSE)</f>
        <v>adult</v>
      </c>
      <c r="AB1129" t="str">
        <f>VLOOKUP($D1129,metadata!$B$2:$Z$451,25,FALSE)</f>
        <v/>
      </c>
      <c r="AF1129" t="str">
        <f t="shared" si="35"/>
        <v>NA</v>
      </c>
      <c r="AG1129" t="s">
        <v>39</v>
      </c>
      <c r="AH1129">
        <v>18.940000000000001</v>
      </c>
      <c r="AI1129">
        <v>0.1</v>
      </c>
      <c r="AJ1129">
        <v>58.92</v>
      </c>
      <c r="AK1129">
        <v>100</v>
      </c>
    </row>
    <row r="1130" spans="3:37" hidden="1" x14ac:dyDescent="0.3">
      <c r="C1130">
        <v>1129</v>
      </c>
      <c r="D1130" s="4" t="str">
        <f t="shared" si="36"/>
        <v>26-Kemi</v>
      </c>
      <c r="E1130" t="str">
        <f>VLOOKUP($D1130,metadata!$B$2:$S$451,2,FALSE)</f>
        <v>Lankinen, P; Tyukmaeva, VI; Hoikkala, A</v>
      </c>
      <c r="F1130" t="str">
        <f>VLOOKUP($D1130,metadata!$B$2:$S$451,3,FALSE)</f>
        <v>Northern Drosophila montana flies show variation both within and between cline populations in the critical day length evoking reproductive diapause</v>
      </c>
      <c r="G1130" t="str">
        <f>VLOOKUP($D1130,metadata!$B$2:$S$451,4,FALSE)</f>
        <v>10.1016/j.jinsphys.2013.05.006</v>
      </c>
      <c r="H1130" t="str">
        <f>VLOOKUP($D1130,metadata!$B$2:$S$451,5,FALSE)</f>
        <v>y</v>
      </c>
      <c r="I1130" t="str">
        <f>VLOOKUP($D1130,metadata!$B$2:$S$451,6,FALSE)</f>
        <v>a</v>
      </c>
      <c r="J1130" t="str">
        <f>VLOOKUP($D1130,metadata!$B$2:$S$451,7,FALSE)</f>
        <v>i</v>
      </c>
      <c r="K1130">
        <f>VLOOKUP($D1130,metadata!$B$2:$S$451,8,FALSE)</f>
        <v>105</v>
      </c>
      <c r="L1130">
        <f>VLOOKUP($D1130,metadata!$B$2:$S$451,9,FALSE)</f>
        <v>7</v>
      </c>
      <c r="M1130" t="str">
        <f>VLOOKUP($D1130,metadata!$B$2:$S$451,10,FALSE)</f>
        <v/>
      </c>
      <c r="N1130" t="str">
        <f>VLOOKUP($D1130,metadata!$B$2:$S$451,11,FALSE)</f>
        <v>drosophila montana</v>
      </c>
      <c r="O1130" t="str">
        <f>VLOOKUP($D1130,metadata!$B$2:$S$451,12,FALSE)</f>
        <v>diptera</v>
      </c>
      <c r="P1130" t="str">
        <f>VLOOKUP($D1130,metadata!$B$2:$S$451,13,FALSE)</f>
        <v>Kemi</v>
      </c>
      <c r="Q1130" t="str">
        <f>VLOOKUP($D1130,metadata!$B$2:$S$451,14,FALSE)</f>
        <v>65.7N</v>
      </c>
      <c r="R1130" t="str">
        <f>VLOOKUP($D1130,metadata!$B$2:$S$451,15,FALSE)</f>
        <v>24.7E</v>
      </c>
      <c r="S1130" t="str">
        <f>VLOOKUP($D1130,metadata!$B$2:$S$451,16,FALSE)</f>
        <v/>
      </c>
      <c r="T1130" t="str">
        <f>VLOOKUP($D1130,metadata!$B$2:$S$451,17,FALSE)</f>
        <v/>
      </c>
      <c r="U1130" t="str">
        <f>VLOOKUP($D1130,metadata!$B$2:$S$451,18,FALSE)</f>
        <v/>
      </c>
      <c r="V1130">
        <f>VLOOKUP($D1130,metadata!$B$2:$Z$451,19,FALSE)</f>
        <v>100</v>
      </c>
      <c r="W1130" t="str">
        <f>VLOOKUP($D1130,metadata!$B$2:$Z$451,20,FALSE)</f>
        <v>global average</v>
      </c>
      <c r="X1130">
        <f>VLOOKUP($D1130,metadata!$B$2:$Z$451,21,FALSE)</f>
        <v>7</v>
      </c>
      <c r="Y1130" t="str">
        <f>VLOOKUP($D1130,metadata!$B$2:$Z$451,22,FALSE)</f>
        <v>t26</v>
      </c>
      <c r="Z1130">
        <f>VLOOKUP($D1130,metadata!$B$2:$Z$451,23,FALSE)</f>
        <v>21</v>
      </c>
      <c r="AA1130" t="str">
        <f>VLOOKUP($D1130,metadata!$B$2:$Z$451,24,FALSE)</f>
        <v>adult</v>
      </c>
      <c r="AB1130" t="str">
        <f>VLOOKUP($D1130,metadata!$B$2:$Z$451,25,FALSE)</f>
        <v/>
      </c>
      <c r="AF1130" t="str">
        <f t="shared" si="35"/>
        <v>NA</v>
      </c>
      <c r="AG1130" t="s">
        <v>39</v>
      </c>
      <c r="AH1130">
        <v>18.28</v>
      </c>
      <c r="AI1130">
        <v>0.13</v>
      </c>
      <c r="AJ1130">
        <v>37.1</v>
      </c>
      <c r="AK1130">
        <v>100</v>
      </c>
    </row>
    <row r="1131" spans="3:37" hidden="1" x14ac:dyDescent="0.3">
      <c r="C1131">
        <v>1130</v>
      </c>
      <c r="D1131" s="4" t="str">
        <f t="shared" si="36"/>
        <v>26-Kemi</v>
      </c>
      <c r="E1131" t="str">
        <f>VLOOKUP($D1131,metadata!$B$2:$S$451,2,FALSE)</f>
        <v>Lankinen, P; Tyukmaeva, VI; Hoikkala, A</v>
      </c>
      <c r="F1131" t="str">
        <f>VLOOKUP($D1131,metadata!$B$2:$S$451,3,FALSE)</f>
        <v>Northern Drosophila montana flies show variation both within and between cline populations in the critical day length evoking reproductive diapause</v>
      </c>
      <c r="G1131" t="str">
        <f>VLOOKUP($D1131,metadata!$B$2:$S$451,4,FALSE)</f>
        <v>10.1016/j.jinsphys.2013.05.006</v>
      </c>
      <c r="H1131" t="str">
        <f>VLOOKUP($D1131,metadata!$B$2:$S$451,5,FALSE)</f>
        <v>y</v>
      </c>
      <c r="I1131" t="str">
        <f>VLOOKUP($D1131,metadata!$B$2:$S$451,6,FALSE)</f>
        <v>a</v>
      </c>
      <c r="J1131" t="str">
        <f>VLOOKUP($D1131,metadata!$B$2:$S$451,7,FALSE)</f>
        <v>i</v>
      </c>
      <c r="K1131">
        <f>VLOOKUP($D1131,metadata!$B$2:$S$451,8,FALSE)</f>
        <v>105</v>
      </c>
      <c r="L1131">
        <f>VLOOKUP($D1131,metadata!$B$2:$S$451,9,FALSE)</f>
        <v>7</v>
      </c>
      <c r="M1131" t="str">
        <f>VLOOKUP($D1131,metadata!$B$2:$S$451,10,FALSE)</f>
        <v/>
      </c>
      <c r="N1131" t="str">
        <f>VLOOKUP($D1131,metadata!$B$2:$S$451,11,FALSE)</f>
        <v>drosophila montana</v>
      </c>
      <c r="O1131" t="str">
        <f>VLOOKUP($D1131,metadata!$B$2:$S$451,12,FALSE)</f>
        <v>diptera</v>
      </c>
      <c r="P1131" t="str">
        <f>VLOOKUP($D1131,metadata!$B$2:$S$451,13,FALSE)</f>
        <v>Kemi</v>
      </c>
      <c r="Q1131" t="str">
        <f>VLOOKUP($D1131,metadata!$B$2:$S$451,14,FALSE)</f>
        <v>65.7N</v>
      </c>
      <c r="R1131" t="str">
        <f>VLOOKUP($D1131,metadata!$B$2:$S$451,15,FALSE)</f>
        <v>24.7E</v>
      </c>
      <c r="S1131" t="str">
        <f>VLOOKUP($D1131,metadata!$B$2:$S$451,16,FALSE)</f>
        <v/>
      </c>
      <c r="T1131" t="str">
        <f>VLOOKUP($D1131,metadata!$B$2:$S$451,17,FALSE)</f>
        <v/>
      </c>
      <c r="U1131" t="str">
        <f>VLOOKUP($D1131,metadata!$B$2:$S$451,18,FALSE)</f>
        <v/>
      </c>
      <c r="V1131">
        <f>VLOOKUP($D1131,metadata!$B$2:$Z$451,19,FALSE)</f>
        <v>100</v>
      </c>
      <c r="W1131" t="str">
        <f>VLOOKUP($D1131,metadata!$B$2:$Z$451,20,FALSE)</f>
        <v>global average</v>
      </c>
      <c r="X1131">
        <f>VLOOKUP($D1131,metadata!$B$2:$Z$451,21,FALSE)</f>
        <v>7</v>
      </c>
      <c r="Y1131" t="str">
        <f>VLOOKUP($D1131,metadata!$B$2:$Z$451,22,FALSE)</f>
        <v>t26</v>
      </c>
      <c r="Z1131">
        <f>VLOOKUP($D1131,metadata!$B$2:$Z$451,23,FALSE)</f>
        <v>21</v>
      </c>
      <c r="AA1131" t="str">
        <f>VLOOKUP($D1131,metadata!$B$2:$Z$451,24,FALSE)</f>
        <v>adult</v>
      </c>
      <c r="AB1131" t="str">
        <f>VLOOKUP($D1131,metadata!$B$2:$Z$451,25,FALSE)</f>
        <v/>
      </c>
      <c r="AF1131" t="str">
        <f t="shared" si="35"/>
        <v>NA</v>
      </c>
      <c r="AG1131" t="s">
        <v>39</v>
      </c>
      <c r="AH1131">
        <v>19.149999999999999</v>
      </c>
      <c r="AI1131">
        <v>0.21</v>
      </c>
      <c r="AJ1131">
        <v>16.05</v>
      </c>
      <c r="AK1131">
        <v>100</v>
      </c>
    </row>
    <row r="1132" spans="3:37" hidden="1" x14ac:dyDescent="0.3">
      <c r="C1132">
        <v>1131</v>
      </c>
      <c r="D1132" s="4" t="str">
        <f t="shared" si="36"/>
        <v>26-Pudasjärvi</v>
      </c>
      <c r="E1132" t="str">
        <f>VLOOKUP($D1132,metadata!$B$2:$S$451,2,FALSE)</f>
        <v>Lankinen, P; Tyukmaeva, VI; Hoikkala, A</v>
      </c>
      <c r="F1132" t="str">
        <f>VLOOKUP($D1132,metadata!$B$2:$S$451,3,FALSE)</f>
        <v>Northern Drosophila montana flies show variation both within and between cline populations in the critical day length evoking reproductive diapause</v>
      </c>
      <c r="G1132" t="str">
        <f>VLOOKUP($D1132,metadata!$B$2:$S$451,4,FALSE)</f>
        <v>10.1016/j.jinsphys.2013.05.006</v>
      </c>
      <c r="H1132" t="str">
        <f>VLOOKUP($D1132,metadata!$B$2:$S$451,5,FALSE)</f>
        <v>y</v>
      </c>
      <c r="I1132" t="str">
        <f>VLOOKUP($D1132,metadata!$B$2:$S$451,6,FALSE)</f>
        <v>a</v>
      </c>
      <c r="J1132" t="str">
        <f>VLOOKUP($D1132,metadata!$B$2:$S$451,7,FALSE)</f>
        <v>i</v>
      </c>
      <c r="K1132">
        <f>VLOOKUP($D1132,metadata!$B$2:$S$451,8,FALSE)</f>
        <v>105</v>
      </c>
      <c r="L1132">
        <f>VLOOKUP($D1132,metadata!$B$2:$S$451,9,FALSE)</f>
        <v>15</v>
      </c>
      <c r="M1132" t="str">
        <f>VLOOKUP($D1132,metadata!$B$2:$S$451,10,FALSE)</f>
        <v/>
      </c>
      <c r="N1132" t="str">
        <f>VLOOKUP($D1132,metadata!$B$2:$S$451,11,FALSE)</f>
        <v>drosophila montana</v>
      </c>
      <c r="O1132" t="str">
        <f>VLOOKUP($D1132,metadata!$B$2:$S$451,12,FALSE)</f>
        <v>diptera</v>
      </c>
      <c r="P1132" t="str">
        <f>VLOOKUP($D1132,metadata!$B$2:$S$451,13,FALSE)</f>
        <v>Pudasjärvi</v>
      </c>
      <c r="Q1132" t="str">
        <f>VLOOKUP($D1132,metadata!$B$2:$S$451,14,FALSE)</f>
        <v>65.4N</v>
      </c>
      <c r="R1132" t="str">
        <f>VLOOKUP($D1132,metadata!$B$2:$S$451,15,FALSE)</f>
        <v>27.0E</v>
      </c>
      <c r="S1132" t="str">
        <f>VLOOKUP($D1132,metadata!$B$2:$S$451,16,FALSE)</f>
        <v/>
      </c>
      <c r="T1132" t="str">
        <f>VLOOKUP($D1132,metadata!$B$2:$S$451,17,FALSE)</f>
        <v/>
      </c>
      <c r="U1132" t="str">
        <f>VLOOKUP($D1132,metadata!$B$2:$S$451,18,FALSE)</f>
        <v/>
      </c>
      <c r="V1132">
        <f>VLOOKUP($D1132,metadata!$B$2:$Z$451,19,FALSE)</f>
        <v>100</v>
      </c>
      <c r="W1132" t="str">
        <f>VLOOKUP($D1132,metadata!$B$2:$Z$451,20,FALSE)</f>
        <v>global average</v>
      </c>
      <c r="X1132">
        <f>VLOOKUP($D1132,metadata!$B$2:$Z$451,21,FALSE)</f>
        <v>15</v>
      </c>
      <c r="Y1132" t="str">
        <f>VLOOKUP($D1132,metadata!$B$2:$Z$451,22,FALSE)</f>
        <v>t26</v>
      </c>
      <c r="Z1132">
        <f>VLOOKUP($D1132,metadata!$B$2:$Z$451,23,FALSE)</f>
        <v>21</v>
      </c>
      <c r="AA1132" t="str">
        <f>VLOOKUP($D1132,metadata!$B$2:$Z$451,24,FALSE)</f>
        <v>adult</v>
      </c>
      <c r="AB1132" t="str">
        <f>VLOOKUP($D1132,metadata!$B$2:$Z$451,25,FALSE)</f>
        <v/>
      </c>
      <c r="AF1132" t="str">
        <f t="shared" si="35"/>
        <v>NA</v>
      </c>
      <c r="AG1132" t="s">
        <v>40</v>
      </c>
      <c r="AH1132">
        <v>18.399999999999999</v>
      </c>
      <c r="AI1132">
        <v>0.12</v>
      </c>
      <c r="AJ1132">
        <v>44.56</v>
      </c>
      <c r="AK1132">
        <v>100</v>
      </c>
    </row>
    <row r="1133" spans="3:37" hidden="1" x14ac:dyDescent="0.3">
      <c r="C1133">
        <v>1132</v>
      </c>
      <c r="D1133" s="4" t="str">
        <f t="shared" si="36"/>
        <v>26-Pudasjärvi</v>
      </c>
      <c r="E1133" t="str">
        <f>VLOOKUP($D1133,metadata!$B$2:$S$451,2,FALSE)</f>
        <v>Lankinen, P; Tyukmaeva, VI; Hoikkala, A</v>
      </c>
      <c r="F1133" t="str">
        <f>VLOOKUP($D1133,metadata!$B$2:$S$451,3,FALSE)</f>
        <v>Northern Drosophila montana flies show variation both within and between cline populations in the critical day length evoking reproductive diapause</v>
      </c>
      <c r="G1133" t="str">
        <f>VLOOKUP($D1133,metadata!$B$2:$S$451,4,FALSE)</f>
        <v>10.1016/j.jinsphys.2013.05.006</v>
      </c>
      <c r="H1133" t="str">
        <f>VLOOKUP($D1133,metadata!$B$2:$S$451,5,FALSE)</f>
        <v>y</v>
      </c>
      <c r="I1133" t="str">
        <f>VLOOKUP($D1133,metadata!$B$2:$S$451,6,FALSE)</f>
        <v>a</v>
      </c>
      <c r="J1133" t="str">
        <f>VLOOKUP($D1133,metadata!$B$2:$S$451,7,FALSE)</f>
        <v>i</v>
      </c>
      <c r="K1133">
        <f>VLOOKUP($D1133,metadata!$B$2:$S$451,8,FALSE)</f>
        <v>105</v>
      </c>
      <c r="L1133">
        <f>VLOOKUP($D1133,metadata!$B$2:$S$451,9,FALSE)</f>
        <v>15</v>
      </c>
      <c r="M1133" t="str">
        <f>VLOOKUP($D1133,metadata!$B$2:$S$451,10,FALSE)</f>
        <v/>
      </c>
      <c r="N1133" t="str">
        <f>VLOOKUP($D1133,metadata!$B$2:$S$451,11,FALSE)</f>
        <v>drosophila montana</v>
      </c>
      <c r="O1133" t="str">
        <f>VLOOKUP($D1133,metadata!$B$2:$S$451,12,FALSE)</f>
        <v>diptera</v>
      </c>
      <c r="P1133" t="str">
        <f>VLOOKUP($D1133,metadata!$B$2:$S$451,13,FALSE)</f>
        <v>Pudasjärvi</v>
      </c>
      <c r="Q1133" t="str">
        <f>VLOOKUP($D1133,metadata!$B$2:$S$451,14,FALSE)</f>
        <v>65.4N</v>
      </c>
      <c r="R1133" t="str">
        <f>VLOOKUP($D1133,metadata!$B$2:$S$451,15,FALSE)</f>
        <v>27.0E</v>
      </c>
      <c r="S1133" t="str">
        <f>VLOOKUP($D1133,metadata!$B$2:$S$451,16,FALSE)</f>
        <v/>
      </c>
      <c r="T1133" t="str">
        <f>VLOOKUP($D1133,metadata!$B$2:$S$451,17,FALSE)</f>
        <v/>
      </c>
      <c r="U1133" t="str">
        <f>VLOOKUP($D1133,metadata!$B$2:$S$451,18,FALSE)</f>
        <v/>
      </c>
      <c r="V1133">
        <f>VLOOKUP($D1133,metadata!$B$2:$Z$451,19,FALSE)</f>
        <v>100</v>
      </c>
      <c r="W1133" t="str">
        <f>VLOOKUP($D1133,metadata!$B$2:$Z$451,20,FALSE)</f>
        <v>global average</v>
      </c>
      <c r="X1133">
        <f>VLOOKUP($D1133,metadata!$B$2:$Z$451,21,FALSE)</f>
        <v>15</v>
      </c>
      <c r="Y1133" t="str">
        <f>VLOOKUP($D1133,metadata!$B$2:$Z$451,22,FALSE)</f>
        <v>t26</v>
      </c>
      <c r="Z1133">
        <f>VLOOKUP($D1133,metadata!$B$2:$Z$451,23,FALSE)</f>
        <v>21</v>
      </c>
      <c r="AA1133" t="str">
        <f>VLOOKUP($D1133,metadata!$B$2:$Z$451,24,FALSE)</f>
        <v>adult</v>
      </c>
      <c r="AB1133" t="str">
        <f>VLOOKUP($D1133,metadata!$B$2:$Z$451,25,FALSE)</f>
        <v/>
      </c>
      <c r="AF1133" t="str">
        <f t="shared" si="35"/>
        <v>NA</v>
      </c>
      <c r="AG1133" t="s">
        <v>40</v>
      </c>
      <c r="AH1133">
        <v>18.89</v>
      </c>
      <c r="AI1133">
        <v>0.16</v>
      </c>
      <c r="AJ1133">
        <v>27.58</v>
      </c>
      <c r="AK1133">
        <v>100</v>
      </c>
    </row>
    <row r="1134" spans="3:37" hidden="1" x14ac:dyDescent="0.3">
      <c r="C1134">
        <v>1133</v>
      </c>
      <c r="D1134" s="4" t="str">
        <f t="shared" si="36"/>
        <v>26-Pudasjärvi</v>
      </c>
      <c r="E1134" t="str">
        <f>VLOOKUP($D1134,metadata!$B$2:$S$451,2,FALSE)</f>
        <v>Lankinen, P; Tyukmaeva, VI; Hoikkala, A</v>
      </c>
      <c r="F1134" t="str">
        <f>VLOOKUP($D1134,metadata!$B$2:$S$451,3,FALSE)</f>
        <v>Northern Drosophila montana flies show variation both within and between cline populations in the critical day length evoking reproductive diapause</v>
      </c>
      <c r="G1134" t="str">
        <f>VLOOKUP($D1134,metadata!$B$2:$S$451,4,FALSE)</f>
        <v>10.1016/j.jinsphys.2013.05.006</v>
      </c>
      <c r="H1134" t="str">
        <f>VLOOKUP($D1134,metadata!$B$2:$S$451,5,FALSE)</f>
        <v>y</v>
      </c>
      <c r="I1134" t="str">
        <f>VLOOKUP($D1134,metadata!$B$2:$S$451,6,FALSE)</f>
        <v>a</v>
      </c>
      <c r="J1134" t="str">
        <f>VLOOKUP($D1134,metadata!$B$2:$S$451,7,FALSE)</f>
        <v>i</v>
      </c>
      <c r="K1134">
        <f>VLOOKUP($D1134,metadata!$B$2:$S$451,8,FALSE)</f>
        <v>105</v>
      </c>
      <c r="L1134">
        <f>VLOOKUP($D1134,metadata!$B$2:$S$451,9,FALSE)</f>
        <v>15</v>
      </c>
      <c r="M1134" t="str">
        <f>VLOOKUP($D1134,metadata!$B$2:$S$451,10,FALSE)</f>
        <v/>
      </c>
      <c r="N1134" t="str">
        <f>VLOOKUP($D1134,metadata!$B$2:$S$451,11,FALSE)</f>
        <v>drosophila montana</v>
      </c>
      <c r="O1134" t="str">
        <f>VLOOKUP($D1134,metadata!$B$2:$S$451,12,FALSE)</f>
        <v>diptera</v>
      </c>
      <c r="P1134" t="str">
        <f>VLOOKUP($D1134,metadata!$B$2:$S$451,13,FALSE)</f>
        <v>Pudasjärvi</v>
      </c>
      <c r="Q1134" t="str">
        <f>VLOOKUP($D1134,metadata!$B$2:$S$451,14,FALSE)</f>
        <v>65.4N</v>
      </c>
      <c r="R1134" t="str">
        <f>VLOOKUP($D1134,metadata!$B$2:$S$451,15,FALSE)</f>
        <v>27.0E</v>
      </c>
      <c r="S1134" t="str">
        <f>VLOOKUP($D1134,metadata!$B$2:$S$451,16,FALSE)</f>
        <v/>
      </c>
      <c r="T1134" t="str">
        <f>VLOOKUP($D1134,metadata!$B$2:$S$451,17,FALSE)</f>
        <v/>
      </c>
      <c r="U1134" t="str">
        <f>VLOOKUP($D1134,metadata!$B$2:$S$451,18,FALSE)</f>
        <v/>
      </c>
      <c r="V1134">
        <f>VLOOKUP($D1134,metadata!$B$2:$Z$451,19,FALSE)</f>
        <v>100</v>
      </c>
      <c r="W1134" t="str">
        <f>VLOOKUP($D1134,metadata!$B$2:$Z$451,20,FALSE)</f>
        <v>global average</v>
      </c>
      <c r="X1134">
        <f>VLOOKUP($D1134,metadata!$B$2:$Z$451,21,FALSE)</f>
        <v>15</v>
      </c>
      <c r="Y1134" t="str">
        <f>VLOOKUP($D1134,metadata!$B$2:$Z$451,22,FALSE)</f>
        <v>t26</v>
      </c>
      <c r="Z1134">
        <f>VLOOKUP($D1134,metadata!$B$2:$Z$451,23,FALSE)</f>
        <v>21</v>
      </c>
      <c r="AA1134" t="str">
        <f>VLOOKUP($D1134,metadata!$B$2:$Z$451,24,FALSE)</f>
        <v>adult</v>
      </c>
      <c r="AB1134" t="str">
        <f>VLOOKUP($D1134,metadata!$B$2:$Z$451,25,FALSE)</f>
        <v/>
      </c>
      <c r="AF1134" t="str">
        <f t="shared" si="35"/>
        <v>NA</v>
      </c>
      <c r="AG1134" t="s">
        <v>40</v>
      </c>
      <c r="AH1134">
        <v>20.3</v>
      </c>
      <c r="AI1134">
        <v>0.17</v>
      </c>
      <c r="AJ1134">
        <v>25.33</v>
      </c>
      <c r="AK1134">
        <v>100</v>
      </c>
    </row>
    <row r="1135" spans="3:37" hidden="1" x14ac:dyDescent="0.3">
      <c r="C1135">
        <v>1134</v>
      </c>
      <c r="D1135" s="4" t="str">
        <f t="shared" si="36"/>
        <v>26-Pudasjärvi</v>
      </c>
      <c r="E1135" t="str">
        <f>VLOOKUP($D1135,metadata!$B$2:$S$451,2,FALSE)</f>
        <v>Lankinen, P; Tyukmaeva, VI; Hoikkala, A</v>
      </c>
      <c r="F1135" t="str">
        <f>VLOOKUP($D1135,metadata!$B$2:$S$451,3,FALSE)</f>
        <v>Northern Drosophila montana flies show variation both within and between cline populations in the critical day length evoking reproductive diapause</v>
      </c>
      <c r="G1135" t="str">
        <f>VLOOKUP($D1135,metadata!$B$2:$S$451,4,FALSE)</f>
        <v>10.1016/j.jinsphys.2013.05.006</v>
      </c>
      <c r="H1135" t="str">
        <f>VLOOKUP($D1135,metadata!$B$2:$S$451,5,FALSE)</f>
        <v>y</v>
      </c>
      <c r="I1135" t="str">
        <f>VLOOKUP($D1135,metadata!$B$2:$S$451,6,FALSE)</f>
        <v>a</v>
      </c>
      <c r="J1135" t="str">
        <f>VLOOKUP($D1135,metadata!$B$2:$S$451,7,FALSE)</f>
        <v>i</v>
      </c>
      <c r="K1135">
        <f>VLOOKUP($D1135,metadata!$B$2:$S$451,8,FALSE)</f>
        <v>105</v>
      </c>
      <c r="L1135">
        <f>VLOOKUP($D1135,metadata!$B$2:$S$451,9,FALSE)</f>
        <v>15</v>
      </c>
      <c r="M1135" t="str">
        <f>VLOOKUP($D1135,metadata!$B$2:$S$451,10,FALSE)</f>
        <v/>
      </c>
      <c r="N1135" t="str">
        <f>VLOOKUP($D1135,metadata!$B$2:$S$451,11,FALSE)</f>
        <v>drosophila montana</v>
      </c>
      <c r="O1135" t="str">
        <f>VLOOKUP($D1135,metadata!$B$2:$S$451,12,FALSE)</f>
        <v>diptera</v>
      </c>
      <c r="P1135" t="str">
        <f>VLOOKUP($D1135,metadata!$B$2:$S$451,13,FALSE)</f>
        <v>Pudasjärvi</v>
      </c>
      <c r="Q1135" t="str">
        <f>VLOOKUP($D1135,metadata!$B$2:$S$451,14,FALSE)</f>
        <v>65.4N</v>
      </c>
      <c r="R1135" t="str">
        <f>VLOOKUP($D1135,metadata!$B$2:$S$451,15,FALSE)</f>
        <v>27.0E</v>
      </c>
      <c r="S1135" t="str">
        <f>VLOOKUP($D1135,metadata!$B$2:$S$451,16,FALSE)</f>
        <v/>
      </c>
      <c r="T1135" t="str">
        <f>VLOOKUP($D1135,metadata!$B$2:$S$451,17,FALSE)</f>
        <v/>
      </c>
      <c r="U1135" t="str">
        <f>VLOOKUP($D1135,metadata!$B$2:$S$451,18,FALSE)</f>
        <v/>
      </c>
      <c r="V1135">
        <f>VLOOKUP($D1135,metadata!$B$2:$Z$451,19,FALSE)</f>
        <v>100</v>
      </c>
      <c r="W1135" t="str">
        <f>VLOOKUP($D1135,metadata!$B$2:$Z$451,20,FALSE)</f>
        <v>global average</v>
      </c>
      <c r="X1135">
        <f>VLOOKUP($D1135,metadata!$B$2:$Z$451,21,FALSE)</f>
        <v>15</v>
      </c>
      <c r="Y1135" t="str">
        <f>VLOOKUP($D1135,metadata!$B$2:$Z$451,22,FALSE)</f>
        <v>t26</v>
      </c>
      <c r="Z1135">
        <f>VLOOKUP($D1135,metadata!$B$2:$Z$451,23,FALSE)</f>
        <v>21</v>
      </c>
      <c r="AA1135" t="str">
        <f>VLOOKUP($D1135,metadata!$B$2:$Z$451,24,FALSE)</f>
        <v>adult</v>
      </c>
      <c r="AB1135" t="str">
        <f>VLOOKUP($D1135,metadata!$B$2:$Z$451,25,FALSE)</f>
        <v/>
      </c>
      <c r="AF1135" t="str">
        <f t="shared" si="35"/>
        <v>NA</v>
      </c>
      <c r="AG1135" t="s">
        <v>40</v>
      </c>
      <c r="AH1135">
        <v>19.66</v>
      </c>
      <c r="AI1135">
        <v>0.18</v>
      </c>
      <c r="AJ1135">
        <v>21.43</v>
      </c>
      <c r="AK1135">
        <v>100</v>
      </c>
    </row>
    <row r="1136" spans="3:37" hidden="1" x14ac:dyDescent="0.3">
      <c r="C1136">
        <v>1135</v>
      </c>
      <c r="D1136" s="4" t="str">
        <f t="shared" si="36"/>
        <v>26-Pudasjärvi</v>
      </c>
      <c r="E1136" t="str">
        <f>VLOOKUP($D1136,metadata!$B$2:$S$451,2,FALSE)</f>
        <v>Lankinen, P; Tyukmaeva, VI; Hoikkala, A</v>
      </c>
      <c r="F1136" t="str">
        <f>VLOOKUP($D1136,metadata!$B$2:$S$451,3,FALSE)</f>
        <v>Northern Drosophila montana flies show variation both within and between cline populations in the critical day length evoking reproductive diapause</v>
      </c>
      <c r="G1136" t="str">
        <f>VLOOKUP($D1136,metadata!$B$2:$S$451,4,FALSE)</f>
        <v>10.1016/j.jinsphys.2013.05.006</v>
      </c>
      <c r="H1136" t="str">
        <f>VLOOKUP($D1136,metadata!$B$2:$S$451,5,FALSE)</f>
        <v>y</v>
      </c>
      <c r="I1136" t="str">
        <f>VLOOKUP($D1136,metadata!$B$2:$S$451,6,FALSE)</f>
        <v>a</v>
      </c>
      <c r="J1136" t="str">
        <f>VLOOKUP($D1136,metadata!$B$2:$S$451,7,FALSE)</f>
        <v>i</v>
      </c>
      <c r="K1136">
        <f>VLOOKUP($D1136,metadata!$B$2:$S$451,8,FALSE)</f>
        <v>105</v>
      </c>
      <c r="L1136">
        <f>VLOOKUP($D1136,metadata!$B$2:$S$451,9,FALSE)</f>
        <v>15</v>
      </c>
      <c r="M1136" t="str">
        <f>VLOOKUP($D1136,metadata!$B$2:$S$451,10,FALSE)</f>
        <v/>
      </c>
      <c r="N1136" t="str">
        <f>VLOOKUP($D1136,metadata!$B$2:$S$451,11,FALSE)</f>
        <v>drosophila montana</v>
      </c>
      <c r="O1136" t="str">
        <f>VLOOKUP($D1136,metadata!$B$2:$S$451,12,FALSE)</f>
        <v>diptera</v>
      </c>
      <c r="P1136" t="str">
        <f>VLOOKUP($D1136,metadata!$B$2:$S$451,13,FALSE)</f>
        <v>Pudasjärvi</v>
      </c>
      <c r="Q1136" t="str">
        <f>VLOOKUP($D1136,metadata!$B$2:$S$451,14,FALSE)</f>
        <v>65.4N</v>
      </c>
      <c r="R1136" t="str">
        <f>VLOOKUP($D1136,metadata!$B$2:$S$451,15,FALSE)</f>
        <v>27.0E</v>
      </c>
      <c r="S1136" t="str">
        <f>VLOOKUP($D1136,metadata!$B$2:$S$451,16,FALSE)</f>
        <v/>
      </c>
      <c r="T1136" t="str">
        <f>VLOOKUP($D1136,metadata!$B$2:$S$451,17,FALSE)</f>
        <v/>
      </c>
      <c r="U1136" t="str">
        <f>VLOOKUP($D1136,metadata!$B$2:$S$451,18,FALSE)</f>
        <v/>
      </c>
      <c r="V1136">
        <f>VLOOKUP($D1136,metadata!$B$2:$Z$451,19,FALSE)</f>
        <v>100</v>
      </c>
      <c r="W1136" t="str">
        <f>VLOOKUP($D1136,metadata!$B$2:$Z$451,20,FALSE)</f>
        <v>global average</v>
      </c>
      <c r="X1136">
        <f>VLOOKUP($D1136,metadata!$B$2:$Z$451,21,FALSE)</f>
        <v>15</v>
      </c>
      <c r="Y1136" t="str">
        <f>VLOOKUP($D1136,metadata!$B$2:$Z$451,22,FALSE)</f>
        <v>t26</v>
      </c>
      <c r="Z1136">
        <f>VLOOKUP($D1136,metadata!$B$2:$Z$451,23,FALSE)</f>
        <v>21</v>
      </c>
      <c r="AA1136" t="str">
        <f>VLOOKUP($D1136,metadata!$B$2:$Z$451,24,FALSE)</f>
        <v>adult</v>
      </c>
      <c r="AB1136" t="str">
        <f>VLOOKUP($D1136,metadata!$B$2:$Z$451,25,FALSE)</f>
        <v/>
      </c>
      <c r="AF1136" t="str">
        <f t="shared" si="35"/>
        <v>NA</v>
      </c>
      <c r="AG1136" t="s">
        <v>40</v>
      </c>
      <c r="AH1136">
        <v>18.43</v>
      </c>
      <c r="AI1136">
        <v>0.14000000000000001</v>
      </c>
      <c r="AJ1136">
        <v>31.13</v>
      </c>
      <c r="AK1136">
        <v>100</v>
      </c>
    </row>
    <row r="1137" spans="3:37" hidden="1" x14ac:dyDescent="0.3">
      <c r="C1137">
        <v>1136</v>
      </c>
      <c r="D1137" s="4" t="str">
        <f t="shared" si="36"/>
        <v>26-Pudasjärvi</v>
      </c>
      <c r="E1137" t="str">
        <f>VLOOKUP($D1137,metadata!$B$2:$S$451,2,FALSE)</f>
        <v>Lankinen, P; Tyukmaeva, VI; Hoikkala, A</v>
      </c>
      <c r="F1137" t="str">
        <f>VLOOKUP($D1137,metadata!$B$2:$S$451,3,FALSE)</f>
        <v>Northern Drosophila montana flies show variation both within and between cline populations in the critical day length evoking reproductive diapause</v>
      </c>
      <c r="G1137" t="str">
        <f>VLOOKUP($D1137,metadata!$B$2:$S$451,4,FALSE)</f>
        <v>10.1016/j.jinsphys.2013.05.006</v>
      </c>
      <c r="H1137" t="str">
        <f>VLOOKUP($D1137,metadata!$B$2:$S$451,5,FALSE)</f>
        <v>y</v>
      </c>
      <c r="I1137" t="str">
        <f>VLOOKUP($D1137,metadata!$B$2:$S$451,6,FALSE)</f>
        <v>a</v>
      </c>
      <c r="J1137" t="str">
        <f>VLOOKUP($D1137,metadata!$B$2:$S$451,7,FALSE)</f>
        <v>i</v>
      </c>
      <c r="K1137">
        <f>VLOOKUP($D1137,metadata!$B$2:$S$451,8,FALSE)</f>
        <v>105</v>
      </c>
      <c r="L1137">
        <f>VLOOKUP($D1137,metadata!$B$2:$S$451,9,FALSE)</f>
        <v>15</v>
      </c>
      <c r="M1137" t="str">
        <f>VLOOKUP($D1137,metadata!$B$2:$S$451,10,FALSE)</f>
        <v/>
      </c>
      <c r="N1137" t="str">
        <f>VLOOKUP($D1137,metadata!$B$2:$S$451,11,FALSE)</f>
        <v>drosophila montana</v>
      </c>
      <c r="O1137" t="str">
        <f>VLOOKUP($D1137,metadata!$B$2:$S$451,12,FALSE)</f>
        <v>diptera</v>
      </c>
      <c r="P1137" t="str">
        <f>VLOOKUP($D1137,metadata!$B$2:$S$451,13,FALSE)</f>
        <v>Pudasjärvi</v>
      </c>
      <c r="Q1137" t="str">
        <f>VLOOKUP($D1137,metadata!$B$2:$S$451,14,FALSE)</f>
        <v>65.4N</v>
      </c>
      <c r="R1137" t="str">
        <f>VLOOKUP($D1137,metadata!$B$2:$S$451,15,FALSE)</f>
        <v>27.0E</v>
      </c>
      <c r="S1137" t="str">
        <f>VLOOKUP($D1137,metadata!$B$2:$S$451,16,FALSE)</f>
        <v/>
      </c>
      <c r="T1137" t="str">
        <f>VLOOKUP($D1137,metadata!$B$2:$S$451,17,FALSE)</f>
        <v/>
      </c>
      <c r="U1137" t="str">
        <f>VLOOKUP($D1137,metadata!$B$2:$S$451,18,FALSE)</f>
        <v/>
      </c>
      <c r="V1137">
        <f>VLOOKUP($D1137,metadata!$B$2:$Z$451,19,FALSE)</f>
        <v>100</v>
      </c>
      <c r="W1137" t="str">
        <f>VLOOKUP($D1137,metadata!$B$2:$Z$451,20,FALSE)</f>
        <v>global average</v>
      </c>
      <c r="X1137">
        <f>VLOOKUP($D1137,metadata!$B$2:$Z$451,21,FALSE)</f>
        <v>15</v>
      </c>
      <c r="Y1137" t="str">
        <f>VLOOKUP($D1137,metadata!$B$2:$Z$451,22,FALSE)</f>
        <v>t26</v>
      </c>
      <c r="Z1137">
        <f>VLOOKUP($D1137,metadata!$B$2:$Z$451,23,FALSE)</f>
        <v>21</v>
      </c>
      <c r="AA1137" t="str">
        <f>VLOOKUP($D1137,metadata!$B$2:$Z$451,24,FALSE)</f>
        <v>adult</v>
      </c>
      <c r="AB1137" t="str">
        <f>VLOOKUP($D1137,metadata!$B$2:$Z$451,25,FALSE)</f>
        <v/>
      </c>
      <c r="AF1137" t="str">
        <f t="shared" si="35"/>
        <v>NA</v>
      </c>
      <c r="AG1137" t="s">
        <v>40</v>
      </c>
      <c r="AH1137">
        <v>18.3</v>
      </c>
      <c r="AI1137">
        <v>0.14000000000000001</v>
      </c>
      <c r="AJ1137">
        <v>33.659999999999997</v>
      </c>
      <c r="AK1137">
        <v>100</v>
      </c>
    </row>
    <row r="1138" spans="3:37" hidden="1" x14ac:dyDescent="0.3">
      <c r="C1138">
        <v>1137</v>
      </c>
      <c r="D1138" s="4" t="str">
        <f t="shared" si="36"/>
        <v>26-Pudasjärvi</v>
      </c>
      <c r="E1138" t="str">
        <f>VLOOKUP($D1138,metadata!$B$2:$S$451,2,FALSE)</f>
        <v>Lankinen, P; Tyukmaeva, VI; Hoikkala, A</v>
      </c>
      <c r="F1138" t="str">
        <f>VLOOKUP($D1138,metadata!$B$2:$S$451,3,FALSE)</f>
        <v>Northern Drosophila montana flies show variation both within and between cline populations in the critical day length evoking reproductive diapause</v>
      </c>
      <c r="G1138" t="str">
        <f>VLOOKUP($D1138,metadata!$B$2:$S$451,4,FALSE)</f>
        <v>10.1016/j.jinsphys.2013.05.006</v>
      </c>
      <c r="H1138" t="str">
        <f>VLOOKUP($D1138,metadata!$B$2:$S$451,5,FALSE)</f>
        <v>y</v>
      </c>
      <c r="I1138" t="str">
        <f>VLOOKUP($D1138,metadata!$B$2:$S$451,6,FALSE)</f>
        <v>a</v>
      </c>
      <c r="J1138" t="str">
        <f>VLOOKUP($D1138,metadata!$B$2:$S$451,7,FALSE)</f>
        <v>i</v>
      </c>
      <c r="K1138">
        <f>VLOOKUP($D1138,metadata!$B$2:$S$451,8,FALSE)</f>
        <v>105</v>
      </c>
      <c r="L1138">
        <f>VLOOKUP($D1138,metadata!$B$2:$S$451,9,FALSE)</f>
        <v>15</v>
      </c>
      <c r="M1138" t="str">
        <f>VLOOKUP($D1138,metadata!$B$2:$S$451,10,FALSE)</f>
        <v/>
      </c>
      <c r="N1138" t="str">
        <f>VLOOKUP($D1138,metadata!$B$2:$S$451,11,FALSE)</f>
        <v>drosophila montana</v>
      </c>
      <c r="O1138" t="str">
        <f>VLOOKUP($D1138,metadata!$B$2:$S$451,12,FALSE)</f>
        <v>diptera</v>
      </c>
      <c r="P1138" t="str">
        <f>VLOOKUP($D1138,metadata!$B$2:$S$451,13,FALSE)</f>
        <v>Pudasjärvi</v>
      </c>
      <c r="Q1138" t="str">
        <f>VLOOKUP($D1138,metadata!$B$2:$S$451,14,FALSE)</f>
        <v>65.4N</v>
      </c>
      <c r="R1138" t="str">
        <f>VLOOKUP($D1138,metadata!$B$2:$S$451,15,FALSE)</f>
        <v>27.0E</v>
      </c>
      <c r="S1138" t="str">
        <f>VLOOKUP($D1138,metadata!$B$2:$S$451,16,FALSE)</f>
        <v/>
      </c>
      <c r="T1138" t="str">
        <f>VLOOKUP($D1138,metadata!$B$2:$S$451,17,FALSE)</f>
        <v/>
      </c>
      <c r="U1138" t="str">
        <f>VLOOKUP($D1138,metadata!$B$2:$S$451,18,FALSE)</f>
        <v/>
      </c>
      <c r="V1138">
        <f>VLOOKUP($D1138,metadata!$B$2:$Z$451,19,FALSE)</f>
        <v>100</v>
      </c>
      <c r="W1138" t="str">
        <f>VLOOKUP($D1138,metadata!$B$2:$Z$451,20,FALSE)</f>
        <v>global average</v>
      </c>
      <c r="X1138">
        <f>VLOOKUP($D1138,metadata!$B$2:$Z$451,21,FALSE)</f>
        <v>15</v>
      </c>
      <c r="Y1138" t="str">
        <f>VLOOKUP($D1138,metadata!$B$2:$Z$451,22,FALSE)</f>
        <v>t26</v>
      </c>
      <c r="Z1138">
        <f>VLOOKUP($D1138,metadata!$B$2:$Z$451,23,FALSE)</f>
        <v>21</v>
      </c>
      <c r="AA1138" t="str">
        <f>VLOOKUP($D1138,metadata!$B$2:$Z$451,24,FALSE)</f>
        <v>adult</v>
      </c>
      <c r="AB1138" t="str">
        <f>VLOOKUP($D1138,metadata!$B$2:$Z$451,25,FALSE)</f>
        <v/>
      </c>
      <c r="AF1138" t="str">
        <f t="shared" si="35"/>
        <v>NA</v>
      </c>
      <c r="AG1138" t="s">
        <v>40</v>
      </c>
      <c r="AH1138">
        <v>19.63</v>
      </c>
      <c r="AI1138">
        <v>0.17</v>
      </c>
      <c r="AJ1138">
        <v>24.05</v>
      </c>
      <c r="AK1138">
        <v>100</v>
      </c>
    </row>
    <row r="1139" spans="3:37" hidden="1" x14ac:dyDescent="0.3">
      <c r="C1139">
        <v>1138</v>
      </c>
      <c r="D1139" s="4" t="str">
        <f t="shared" si="36"/>
        <v>26-Pudasjärvi</v>
      </c>
      <c r="E1139" t="str">
        <f>VLOOKUP($D1139,metadata!$B$2:$S$451,2,FALSE)</f>
        <v>Lankinen, P; Tyukmaeva, VI; Hoikkala, A</v>
      </c>
      <c r="F1139" t="str">
        <f>VLOOKUP($D1139,metadata!$B$2:$S$451,3,FALSE)</f>
        <v>Northern Drosophila montana flies show variation both within and between cline populations in the critical day length evoking reproductive diapause</v>
      </c>
      <c r="G1139" t="str">
        <f>VLOOKUP($D1139,metadata!$B$2:$S$451,4,FALSE)</f>
        <v>10.1016/j.jinsphys.2013.05.006</v>
      </c>
      <c r="H1139" t="str">
        <f>VLOOKUP($D1139,metadata!$B$2:$S$451,5,FALSE)</f>
        <v>y</v>
      </c>
      <c r="I1139" t="str">
        <f>VLOOKUP($D1139,metadata!$B$2:$S$451,6,FALSE)</f>
        <v>a</v>
      </c>
      <c r="J1139" t="str">
        <f>VLOOKUP($D1139,metadata!$B$2:$S$451,7,FALSE)</f>
        <v>i</v>
      </c>
      <c r="K1139">
        <f>VLOOKUP($D1139,metadata!$B$2:$S$451,8,FALSE)</f>
        <v>105</v>
      </c>
      <c r="L1139">
        <f>VLOOKUP($D1139,metadata!$B$2:$S$451,9,FALSE)</f>
        <v>15</v>
      </c>
      <c r="M1139" t="str">
        <f>VLOOKUP($D1139,metadata!$B$2:$S$451,10,FALSE)</f>
        <v/>
      </c>
      <c r="N1139" t="str">
        <f>VLOOKUP($D1139,metadata!$B$2:$S$451,11,FALSE)</f>
        <v>drosophila montana</v>
      </c>
      <c r="O1139" t="str">
        <f>VLOOKUP($D1139,metadata!$B$2:$S$451,12,FALSE)</f>
        <v>diptera</v>
      </c>
      <c r="P1139" t="str">
        <f>VLOOKUP($D1139,metadata!$B$2:$S$451,13,FALSE)</f>
        <v>Pudasjärvi</v>
      </c>
      <c r="Q1139" t="str">
        <f>VLOOKUP($D1139,metadata!$B$2:$S$451,14,FALSE)</f>
        <v>65.4N</v>
      </c>
      <c r="R1139" t="str">
        <f>VLOOKUP($D1139,metadata!$B$2:$S$451,15,FALSE)</f>
        <v>27.0E</v>
      </c>
      <c r="S1139" t="str">
        <f>VLOOKUP($D1139,metadata!$B$2:$S$451,16,FALSE)</f>
        <v/>
      </c>
      <c r="T1139" t="str">
        <f>VLOOKUP($D1139,metadata!$B$2:$S$451,17,FALSE)</f>
        <v/>
      </c>
      <c r="U1139" t="str">
        <f>VLOOKUP($D1139,metadata!$B$2:$S$451,18,FALSE)</f>
        <v/>
      </c>
      <c r="V1139">
        <f>VLOOKUP($D1139,metadata!$B$2:$Z$451,19,FALSE)</f>
        <v>100</v>
      </c>
      <c r="W1139" t="str">
        <f>VLOOKUP($D1139,metadata!$B$2:$Z$451,20,FALSE)</f>
        <v>global average</v>
      </c>
      <c r="X1139">
        <f>VLOOKUP($D1139,metadata!$B$2:$Z$451,21,FALSE)</f>
        <v>15</v>
      </c>
      <c r="Y1139" t="str">
        <f>VLOOKUP($D1139,metadata!$B$2:$Z$451,22,FALSE)</f>
        <v>t26</v>
      </c>
      <c r="Z1139">
        <f>VLOOKUP($D1139,metadata!$B$2:$Z$451,23,FALSE)</f>
        <v>21</v>
      </c>
      <c r="AA1139" t="str">
        <f>VLOOKUP($D1139,metadata!$B$2:$Z$451,24,FALSE)</f>
        <v>adult</v>
      </c>
      <c r="AB1139" t="str">
        <f>VLOOKUP($D1139,metadata!$B$2:$Z$451,25,FALSE)</f>
        <v/>
      </c>
      <c r="AF1139" t="str">
        <f t="shared" si="35"/>
        <v>NA</v>
      </c>
      <c r="AG1139" t="s">
        <v>40</v>
      </c>
      <c r="AH1139">
        <v>20.84</v>
      </c>
      <c r="AI1139">
        <v>0.18</v>
      </c>
      <c r="AJ1139">
        <v>24.46</v>
      </c>
      <c r="AK1139">
        <v>100</v>
      </c>
    </row>
    <row r="1140" spans="3:37" hidden="1" x14ac:dyDescent="0.3">
      <c r="C1140">
        <v>1139</v>
      </c>
      <c r="D1140" s="4" t="str">
        <f t="shared" si="36"/>
        <v>26-Pudasjärvi</v>
      </c>
      <c r="E1140" t="str">
        <f>VLOOKUP($D1140,metadata!$B$2:$S$451,2,FALSE)</f>
        <v>Lankinen, P; Tyukmaeva, VI; Hoikkala, A</v>
      </c>
      <c r="F1140" t="str">
        <f>VLOOKUP($D1140,metadata!$B$2:$S$451,3,FALSE)</f>
        <v>Northern Drosophila montana flies show variation both within and between cline populations in the critical day length evoking reproductive diapause</v>
      </c>
      <c r="G1140" t="str">
        <f>VLOOKUP($D1140,metadata!$B$2:$S$451,4,FALSE)</f>
        <v>10.1016/j.jinsphys.2013.05.006</v>
      </c>
      <c r="H1140" t="str">
        <f>VLOOKUP($D1140,metadata!$B$2:$S$451,5,FALSE)</f>
        <v>y</v>
      </c>
      <c r="I1140" t="str">
        <f>VLOOKUP($D1140,metadata!$B$2:$S$451,6,FALSE)</f>
        <v>a</v>
      </c>
      <c r="J1140" t="str">
        <f>VLOOKUP($D1140,metadata!$B$2:$S$451,7,FALSE)</f>
        <v>i</v>
      </c>
      <c r="K1140">
        <f>VLOOKUP($D1140,metadata!$B$2:$S$451,8,FALSE)</f>
        <v>105</v>
      </c>
      <c r="L1140">
        <f>VLOOKUP($D1140,metadata!$B$2:$S$451,9,FALSE)</f>
        <v>15</v>
      </c>
      <c r="M1140" t="str">
        <f>VLOOKUP($D1140,metadata!$B$2:$S$451,10,FALSE)</f>
        <v/>
      </c>
      <c r="N1140" t="str">
        <f>VLOOKUP($D1140,metadata!$B$2:$S$451,11,FALSE)</f>
        <v>drosophila montana</v>
      </c>
      <c r="O1140" t="str">
        <f>VLOOKUP($D1140,metadata!$B$2:$S$451,12,FALSE)</f>
        <v>diptera</v>
      </c>
      <c r="P1140" t="str">
        <f>VLOOKUP($D1140,metadata!$B$2:$S$451,13,FALSE)</f>
        <v>Pudasjärvi</v>
      </c>
      <c r="Q1140" t="str">
        <f>VLOOKUP($D1140,metadata!$B$2:$S$451,14,FALSE)</f>
        <v>65.4N</v>
      </c>
      <c r="R1140" t="str">
        <f>VLOOKUP($D1140,metadata!$B$2:$S$451,15,FALSE)</f>
        <v>27.0E</v>
      </c>
      <c r="S1140" t="str">
        <f>VLOOKUP($D1140,metadata!$B$2:$S$451,16,FALSE)</f>
        <v/>
      </c>
      <c r="T1140" t="str">
        <f>VLOOKUP($D1140,metadata!$B$2:$S$451,17,FALSE)</f>
        <v/>
      </c>
      <c r="U1140" t="str">
        <f>VLOOKUP($D1140,metadata!$B$2:$S$451,18,FALSE)</f>
        <v/>
      </c>
      <c r="V1140">
        <f>VLOOKUP($D1140,metadata!$B$2:$Z$451,19,FALSE)</f>
        <v>100</v>
      </c>
      <c r="W1140" t="str">
        <f>VLOOKUP($D1140,metadata!$B$2:$Z$451,20,FALSE)</f>
        <v>global average</v>
      </c>
      <c r="X1140">
        <f>VLOOKUP($D1140,metadata!$B$2:$Z$451,21,FALSE)</f>
        <v>15</v>
      </c>
      <c r="Y1140" t="str">
        <f>VLOOKUP($D1140,metadata!$B$2:$Z$451,22,FALSE)</f>
        <v>t26</v>
      </c>
      <c r="Z1140">
        <f>VLOOKUP($D1140,metadata!$B$2:$Z$451,23,FALSE)</f>
        <v>21</v>
      </c>
      <c r="AA1140" t="str">
        <f>VLOOKUP($D1140,metadata!$B$2:$Z$451,24,FALSE)</f>
        <v>adult</v>
      </c>
      <c r="AB1140" t="str">
        <f>VLOOKUP($D1140,metadata!$B$2:$Z$451,25,FALSE)</f>
        <v/>
      </c>
      <c r="AF1140" t="str">
        <f t="shared" si="35"/>
        <v>NA</v>
      </c>
      <c r="AG1140" t="s">
        <v>40</v>
      </c>
      <c r="AH1140">
        <v>19.170000000000002</v>
      </c>
      <c r="AI1140">
        <v>0.16</v>
      </c>
      <c r="AJ1140">
        <v>26.11</v>
      </c>
      <c r="AK1140">
        <v>100</v>
      </c>
    </row>
    <row r="1141" spans="3:37" hidden="1" x14ac:dyDescent="0.3">
      <c r="C1141">
        <v>1140</v>
      </c>
      <c r="D1141" s="4" t="str">
        <f t="shared" si="36"/>
        <v>26-Pudasjärvi</v>
      </c>
      <c r="E1141" t="str">
        <f>VLOOKUP($D1141,metadata!$B$2:$S$451,2,FALSE)</f>
        <v>Lankinen, P; Tyukmaeva, VI; Hoikkala, A</v>
      </c>
      <c r="F1141" t="str">
        <f>VLOOKUP($D1141,metadata!$B$2:$S$451,3,FALSE)</f>
        <v>Northern Drosophila montana flies show variation both within and between cline populations in the critical day length evoking reproductive diapause</v>
      </c>
      <c r="G1141" t="str">
        <f>VLOOKUP($D1141,metadata!$B$2:$S$451,4,FALSE)</f>
        <v>10.1016/j.jinsphys.2013.05.006</v>
      </c>
      <c r="H1141" t="str">
        <f>VLOOKUP($D1141,metadata!$B$2:$S$451,5,FALSE)</f>
        <v>y</v>
      </c>
      <c r="I1141" t="str">
        <f>VLOOKUP($D1141,metadata!$B$2:$S$451,6,FALSE)</f>
        <v>a</v>
      </c>
      <c r="J1141" t="str">
        <f>VLOOKUP($D1141,metadata!$B$2:$S$451,7,FALSE)</f>
        <v>i</v>
      </c>
      <c r="K1141">
        <f>VLOOKUP($D1141,metadata!$B$2:$S$451,8,FALSE)</f>
        <v>105</v>
      </c>
      <c r="L1141">
        <f>VLOOKUP($D1141,metadata!$B$2:$S$451,9,FALSE)</f>
        <v>15</v>
      </c>
      <c r="M1141" t="str">
        <f>VLOOKUP($D1141,metadata!$B$2:$S$451,10,FALSE)</f>
        <v/>
      </c>
      <c r="N1141" t="str">
        <f>VLOOKUP($D1141,metadata!$B$2:$S$451,11,FALSE)</f>
        <v>drosophila montana</v>
      </c>
      <c r="O1141" t="str">
        <f>VLOOKUP($D1141,metadata!$B$2:$S$451,12,FALSE)</f>
        <v>diptera</v>
      </c>
      <c r="P1141" t="str">
        <f>VLOOKUP($D1141,metadata!$B$2:$S$451,13,FALSE)</f>
        <v>Pudasjärvi</v>
      </c>
      <c r="Q1141" t="str">
        <f>VLOOKUP($D1141,metadata!$B$2:$S$451,14,FALSE)</f>
        <v>65.4N</v>
      </c>
      <c r="R1141" t="str">
        <f>VLOOKUP($D1141,metadata!$B$2:$S$451,15,FALSE)</f>
        <v>27.0E</v>
      </c>
      <c r="S1141" t="str">
        <f>VLOOKUP($D1141,metadata!$B$2:$S$451,16,FALSE)</f>
        <v/>
      </c>
      <c r="T1141" t="str">
        <f>VLOOKUP($D1141,metadata!$B$2:$S$451,17,FALSE)</f>
        <v/>
      </c>
      <c r="U1141" t="str">
        <f>VLOOKUP($D1141,metadata!$B$2:$S$451,18,FALSE)</f>
        <v/>
      </c>
      <c r="V1141">
        <f>VLOOKUP($D1141,metadata!$B$2:$Z$451,19,FALSE)</f>
        <v>100</v>
      </c>
      <c r="W1141" t="str">
        <f>VLOOKUP($D1141,metadata!$B$2:$Z$451,20,FALSE)</f>
        <v>global average</v>
      </c>
      <c r="X1141">
        <f>VLOOKUP($D1141,metadata!$B$2:$Z$451,21,FALSE)</f>
        <v>15</v>
      </c>
      <c r="Y1141" t="str">
        <f>VLOOKUP($D1141,metadata!$B$2:$Z$451,22,FALSE)</f>
        <v>t26</v>
      </c>
      <c r="Z1141">
        <f>VLOOKUP($D1141,metadata!$B$2:$Z$451,23,FALSE)</f>
        <v>21</v>
      </c>
      <c r="AA1141" t="str">
        <f>VLOOKUP($D1141,metadata!$B$2:$Z$451,24,FALSE)</f>
        <v>adult</v>
      </c>
      <c r="AB1141" t="str">
        <f>VLOOKUP($D1141,metadata!$B$2:$Z$451,25,FALSE)</f>
        <v/>
      </c>
      <c r="AF1141" t="str">
        <f t="shared" si="35"/>
        <v>NA</v>
      </c>
      <c r="AG1141" t="s">
        <v>40</v>
      </c>
      <c r="AH1141">
        <v>20.25</v>
      </c>
      <c r="AI1141">
        <v>0.2</v>
      </c>
      <c r="AJ1141">
        <v>18.84</v>
      </c>
      <c r="AK1141">
        <v>100</v>
      </c>
    </row>
    <row r="1142" spans="3:37" hidden="1" x14ac:dyDescent="0.3">
      <c r="C1142">
        <v>1141</v>
      </c>
      <c r="D1142" s="4" t="str">
        <f t="shared" si="36"/>
        <v>26-Pudasjärvi</v>
      </c>
      <c r="E1142" t="str">
        <f>VLOOKUP($D1142,metadata!$B$2:$S$451,2,FALSE)</f>
        <v>Lankinen, P; Tyukmaeva, VI; Hoikkala, A</v>
      </c>
      <c r="F1142" t="str">
        <f>VLOOKUP($D1142,metadata!$B$2:$S$451,3,FALSE)</f>
        <v>Northern Drosophila montana flies show variation both within and between cline populations in the critical day length evoking reproductive diapause</v>
      </c>
      <c r="G1142" t="str">
        <f>VLOOKUP($D1142,metadata!$B$2:$S$451,4,FALSE)</f>
        <v>10.1016/j.jinsphys.2013.05.006</v>
      </c>
      <c r="H1142" t="str">
        <f>VLOOKUP($D1142,metadata!$B$2:$S$451,5,FALSE)</f>
        <v>y</v>
      </c>
      <c r="I1142" t="str">
        <f>VLOOKUP($D1142,metadata!$B$2:$S$451,6,FALSE)</f>
        <v>a</v>
      </c>
      <c r="J1142" t="str">
        <f>VLOOKUP($D1142,metadata!$B$2:$S$451,7,FALSE)</f>
        <v>i</v>
      </c>
      <c r="K1142">
        <f>VLOOKUP($D1142,metadata!$B$2:$S$451,8,FALSE)</f>
        <v>105</v>
      </c>
      <c r="L1142">
        <f>VLOOKUP($D1142,metadata!$B$2:$S$451,9,FALSE)</f>
        <v>15</v>
      </c>
      <c r="M1142" t="str">
        <f>VLOOKUP($D1142,metadata!$B$2:$S$451,10,FALSE)</f>
        <v/>
      </c>
      <c r="N1142" t="str">
        <f>VLOOKUP($D1142,metadata!$B$2:$S$451,11,FALSE)</f>
        <v>drosophila montana</v>
      </c>
      <c r="O1142" t="str">
        <f>VLOOKUP($D1142,metadata!$B$2:$S$451,12,FALSE)</f>
        <v>diptera</v>
      </c>
      <c r="P1142" t="str">
        <f>VLOOKUP($D1142,metadata!$B$2:$S$451,13,FALSE)</f>
        <v>Pudasjärvi</v>
      </c>
      <c r="Q1142" t="str">
        <f>VLOOKUP($D1142,metadata!$B$2:$S$451,14,FALSE)</f>
        <v>65.4N</v>
      </c>
      <c r="R1142" t="str">
        <f>VLOOKUP($D1142,metadata!$B$2:$S$451,15,FALSE)</f>
        <v>27.0E</v>
      </c>
      <c r="S1142" t="str">
        <f>VLOOKUP($D1142,metadata!$B$2:$S$451,16,FALSE)</f>
        <v/>
      </c>
      <c r="T1142" t="str">
        <f>VLOOKUP($D1142,metadata!$B$2:$S$451,17,FALSE)</f>
        <v/>
      </c>
      <c r="U1142" t="str">
        <f>VLOOKUP($D1142,metadata!$B$2:$S$451,18,FALSE)</f>
        <v/>
      </c>
      <c r="V1142">
        <f>VLOOKUP($D1142,metadata!$B$2:$Z$451,19,FALSE)</f>
        <v>100</v>
      </c>
      <c r="W1142" t="str">
        <f>VLOOKUP($D1142,metadata!$B$2:$Z$451,20,FALSE)</f>
        <v>global average</v>
      </c>
      <c r="X1142">
        <f>VLOOKUP($D1142,metadata!$B$2:$Z$451,21,FALSE)</f>
        <v>15</v>
      </c>
      <c r="Y1142" t="str">
        <f>VLOOKUP($D1142,metadata!$B$2:$Z$451,22,FALSE)</f>
        <v>t26</v>
      </c>
      <c r="Z1142">
        <f>VLOOKUP($D1142,metadata!$B$2:$Z$451,23,FALSE)</f>
        <v>21</v>
      </c>
      <c r="AA1142" t="str">
        <f>VLOOKUP($D1142,metadata!$B$2:$Z$451,24,FALSE)</f>
        <v>adult</v>
      </c>
      <c r="AB1142" t="str">
        <f>VLOOKUP($D1142,metadata!$B$2:$Z$451,25,FALSE)</f>
        <v/>
      </c>
      <c r="AF1142" t="str">
        <f t="shared" si="35"/>
        <v>NA</v>
      </c>
      <c r="AG1142" t="s">
        <v>40</v>
      </c>
      <c r="AH1142">
        <v>18.02</v>
      </c>
      <c r="AI1142">
        <v>0.13</v>
      </c>
      <c r="AJ1142">
        <v>39.85</v>
      </c>
      <c r="AK1142">
        <v>100</v>
      </c>
    </row>
    <row r="1143" spans="3:37" hidden="1" x14ac:dyDescent="0.3">
      <c r="C1143">
        <v>1142</v>
      </c>
      <c r="D1143" s="4" t="str">
        <f t="shared" si="36"/>
        <v>26-Pudasjärvi</v>
      </c>
      <c r="E1143" t="str">
        <f>VLOOKUP($D1143,metadata!$B$2:$S$451,2,FALSE)</f>
        <v>Lankinen, P; Tyukmaeva, VI; Hoikkala, A</v>
      </c>
      <c r="F1143" t="str">
        <f>VLOOKUP($D1143,metadata!$B$2:$S$451,3,FALSE)</f>
        <v>Northern Drosophila montana flies show variation both within and between cline populations in the critical day length evoking reproductive diapause</v>
      </c>
      <c r="G1143" t="str">
        <f>VLOOKUP($D1143,metadata!$B$2:$S$451,4,FALSE)</f>
        <v>10.1016/j.jinsphys.2013.05.006</v>
      </c>
      <c r="H1143" t="str">
        <f>VLOOKUP($D1143,metadata!$B$2:$S$451,5,FALSE)</f>
        <v>y</v>
      </c>
      <c r="I1143" t="str">
        <f>VLOOKUP($D1143,metadata!$B$2:$S$451,6,FALSE)</f>
        <v>a</v>
      </c>
      <c r="J1143" t="str">
        <f>VLOOKUP($D1143,metadata!$B$2:$S$451,7,FALSE)</f>
        <v>i</v>
      </c>
      <c r="K1143">
        <f>VLOOKUP($D1143,metadata!$B$2:$S$451,8,FALSE)</f>
        <v>105</v>
      </c>
      <c r="L1143">
        <f>VLOOKUP($D1143,metadata!$B$2:$S$451,9,FALSE)</f>
        <v>15</v>
      </c>
      <c r="M1143" t="str">
        <f>VLOOKUP($D1143,metadata!$B$2:$S$451,10,FALSE)</f>
        <v/>
      </c>
      <c r="N1143" t="str">
        <f>VLOOKUP($D1143,metadata!$B$2:$S$451,11,FALSE)</f>
        <v>drosophila montana</v>
      </c>
      <c r="O1143" t="str">
        <f>VLOOKUP($D1143,metadata!$B$2:$S$451,12,FALSE)</f>
        <v>diptera</v>
      </c>
      <c r="P1143" t="str">
        <f>VLOOKUP($D1143,metadata!$B$2:$S$451,13,FALSE)</f>
        <v>Pudasjärvi</v>
      </c>
      <c r="Q1143" t="str">
        <f>VLOOKUP($D1143,metadata!$B$2:$S$451,14,FALSE)</f>
        <v>65.4N</v>
      </c>
      <c r="R1143" t="str">
        <f>VLOOKUP($D1143,metadata!$B$2:$S$451,15,FALSE)</f>
        <v>27.0E</v>
      </c>
      <c r="S1143" t="str">
        <f>VLOOKUP($D1143,metadata!$B$2:$S$451,16,FALSE)</f>
        <v/>
      </c>
      <c r="T1143" t="str">
        <f>VLOOKUP($D1143,metadata!$B$2:$S$451,17,FALSE)</f>
        <v/>
      </c>
      <c r="U1143" t="str">
        <f>VLOOKUP($D1143,metadata!$B$2:$S$451,18,FALSE)</f>
        <v/>
      </c>
      <c r="V1143">
        <f>VLOOKUP($D1143,metadata!$B$2:$Z$451,19,FALSE)</f>
        <v>100</v>
      </c>
      <c r="W1143" t="str">
        <f>VLOOKUP($D1143,metadata!$B$2:$Z$451,20,FALSE)</f>
        <v>global average</v>
      </c>
      <c r="X1143">
        <f>VLOOKUP($D1143,metadata!$B$2:$Z$451,21,FALSE)</f>
        <v>15</v>
      </c>
      <c r="Y1143" t="str">
        <f>VLOOKUP($D1143,metadata!$B$2:$Z$451,22,FALSE)</f>
        <v>t26</v>
      </c>
      <c r="Z1143">
        <f>VLOOKUP($D1143,metadata!$B$2:$Z$451,23,FALSE)</f>
        <v>21</v>
      </c>
      <c r="AA1143" t="str">
        <f>VLOOKUP($D1143,metadata!$B$2:$Z$451,24,FALSE)</f>
        <v>adult</v>
      </c>
      <c r="AB1143" t="str">
        <f>VLOOKUP($D1143,metadata!$B$2:$Z$451,25,FALSE)</f>
        <v/>
      </c>
      <c r="AF1143" t="str">
        <f t="shared" si="35"/>
        <v>NA</v>
      </c>
      <c r="AG1143" t="s">
        <v>40</v>
      </c>
      <c r="AH1143">
        <v>19.98</v>
      </c>
      <c r="AI1143">
        <v>0.18</v>
      </c>
      <c r="AJ1143">
        <v>22.58</v>
      </c>
      <c r="AK1143">
        <v>100</v>
      </c>
    </row>
    <row r="1144" spans="3:37" hidden="1" x14ac:dyDescent="0.3">
      <c r="C1144">
        <v>1143</v>
      </c>
      <c r="D1144" s="4" t="str">
        <f t="shared" si="36"/>
        <v>26-Pudasjärvi</v>
      </c>
      <c r="E1144" t="str">
        <f>VLOOKUP($D1144,metadata!$B$2:$S$451,2,FALSE)</f>
        <v>Lankinen, P; Tyukmaeva, VI; Hoikkala, A</v>
      </c>
      <c r="F1144" t="str">
        <f>VLOOKUP($D1144,metadata!$B$2:$S$451,3,FALSE)</f>
        <v>Northern Drosophila montana flies show variation both within and between cline populations in the critical day length evoking reproductive diapause</v>
      </c>
      <c r="G1144" t="str">
        <f>VLOOKUP($D1144,metadata!$B$2:$S$451,4,FALSE)</f>
        <v>10.1016/j.jinsphys.2013.05.006</v>
      </c>
      <c r="H1144" t="str">
        <f>VLOOKUP($D1144,metadata!$B$2:$S$451,5,FALSE)</f>
        <v>y</v>
      </c>
      <c r="I1144" t="str">
        <f>VLOOKUP($D1144,metadata!$B$2:$S$451,6,FALSE)</f>
        <v>a</v>
      </c>
      <c r="J1144" t="str">
        <f>VLOOKUP($D1144,metadata!$B$2:$S$451,7,FALSE)</f>
        <v>i</v>
      </c>
      <c r="K1144">
        <f>VLOOKUP($D1144,metadata!$B$2:$S$451,8,FALSE)</f>
        <v>105</v>
      </c>
      <c r="L1144">
        <f>VLOOKUP($D1144,metadata!$B$2:$S$451,9,FALSE)</f>
        <v>15</v>
      </c>
      <c r="M1144" t="str">
        <f>VLOOKUP($D1144,metadata!$B$2:$S$451,10,FALSE)</f>
        <v/>
      </c>
      <c r="N1144" t="str">
        <f>VLOOKUP($D1144,metadata!$B$2:$S$451,11,FALSE)</f>
        <v>drosophila montana</v>
      </c>
      <c r="O1144" t="str">
        <f>VLOOKUP($D1144,metadata!$B$2:$S$451,12,FALSE)</f>
        <v>diptera</v>
      </c>
      <c r="P1144" t="str">
        <f>VLOOKUP($D1144,metadata!$B$2:$S$451,13,FALSE)</f>
        <v>Pudasjärvi</v>
      </c>
      <c r="Q1144" t="str">
        <f>VLOOKUP($D1144,metadata!$B$2:$S$451,14,FALSE)</f>
        <v>65.4N</v>
      </c>
      <c r="R1144" t="str">
        <f>VLOOKUP($D1144,metadata!$B$2:$S$451,15,FALSE)</f>
        <v>27.0E</v>
      </c>
      <c r="S1144" t="str">
        <f>VLOOKUP($D1144,metadata!$B$2:$S$451,16,FALSE)</f>
        <v/>
      </c>
      <c r="T1144" t="str">
        <f>VLOOKUP($D1144,metadata!$B$2:$S$451,17,FALSE)</f>
        <v/>
      </c>
      <c r="U1144" t="str">
        <f>VLOOKUP($D1144,metadata!$B$2:$S$451,18,FALSE)</f>
        <v/>
      </c>
      <c r="V1144">
        <f>VLOOKUP($D1144,metadata!$B$2:$Z$451,19,FALSE)</f>
        <v>100</v>
      </c>
      <c r="W1144" t="str">
        <f>VLOOKUP($D1144,metadata!$B$2:$Z$451,20,FALSE)</f>
        <v>global average</v>
      </c>
      <c r="X1144">
        <f>VLOOKUP($D1144,metadata!$B$2:$Z$451,21,FALSE)</f>
        <v>15</v>
      </c>
      <c r="Y1144" t="str">
        <f>VLOOKUP($D1144,metadata!$B$2:$Z$451,22,FALSE)</f>
        <v>t26</v>
      </c>
      <c r="Z1144">
        <f>VLOOKUP($D1144,metadata!$B$2:$Z$451,23,FALSE)</f>
        <v>21</v>
      </c>
      <c r="AA1144" t="str">
        <f>VLOOKUP($D1144,metadata!$B$2:$Z$451,24,FALSE)</f>
        <v>adult</v>
      </c>
      <c r="AB1144" t="str">
        <f>VLOOKUP($D1144,metadata!$B$2:$Z$451,25,FALSE)</f>
        <v/>
      </c>
      <c r="AF1144" t="str">
        <f t="shared" si="35"/>
        <v>NA</v>
      </c>
      <c r="AG1144" t="s">
        <v>40</v>
      </c>
      <c r="AH1144">
        <v>20.41</v>
      </c>
      <c r="AI1144">
        <v>0.13</v>
      </c>
      <c r="AJ1144">
        <v>39.61</v>
      </c>
      <c r="AK1144">
        <v>100</v>
      </c>
    </row>
    <row r="1145" spans="3:37" hidden="1" x14ac:dyDescent="0.3">
      <c r="C1145">
        <v>1144</v>
      </c>
      <c r="D1145" s="4" t="str">
        <f t="shared" si="36"/>
        <v>26-Pudasjärvi</v>
      </c>
      <c r="E1145" t="str">
        <f>VLOOKUP($D1145,metadata!$B$2:$S$451,2,FALSE)</f>
        <v>Lankinen, P; Tyukmaeva, VI; Hoikkala, A</v>
      </c>
      <c r="F1145" t="str">
        <f>VLOOKUP($D1145,metadata!$B$2:$S$451,3,FALSE)</f>
        <v>Northern Drosophila montana flies show variation both within and between cline populations in the critical day length evoking reproductive diapause</v>
      </c>
      <c r="G1145" t="str">
        <f>VLOOKUP($D1145,metadata!$B$2:$S$451,4,FALSE)</f>
        <v>10.1016/j.jinsphys.2013.05.006</v>
      </c>
      <c r="H1145" t="str">
        <f>VLOOKUP($D1145,metadata!$B$2:$S$451,5,FALSE)</f>
        <v>y</v>
      </c>
      <c r="I1145" t="str">
        <f>VLOOKUP($D1145,metadata!$B$2:$S$451,6,FALSE)</f>
        <v>a</v>
      </c>
      <c r="J1145" t="str">
        <f>VLOOKUP($D1145,metadata!$B$2:$S$451,7,FALSE)</f>
        <v>i</v>
      </c>
      <c r="K1145">
        <f>VLOOKUP($D1145,metadata!$B$2:$S$451,8,FALSE)</f>
        <v>105</v>
      </c>
      <c r="L1145">
        <f>VLOOKUP($D1145,metadata!$B$2:$S$451,9,FALSE)</f>
        <v>15</v>
      </c>
      <c r="M1145" t="str">
        <f>VLOOKUP($D1145,metadata!$B$2:$S$451,10,FALSE)</f>
        <v/>
      </c>
      <c r="N1145" t="str">
        <f>VLOOKUP($D1145,metadata!$B$2:$S$451,11,FALSE)</f>
        <v>drosophila montana</v>
      </c>
      <c r="O1145" t="str">
        <f>VLOOKUP($D1145,metadata!$B$2:$S$451,12,FALSE)</f>
        <v>diptera</v>
      </c>
      <c r="P1145" t="str">
        <f>VLOOKUP($D1145,metadata!$B$2:$S$451,13,FALSE)</f>
        <v>Pudasjärvi</v>
      </c>
      <c r="Q1145" t="str">
        <f>VLOOKUP($D1145,metadata!$B$2:$S$451,14,FALSE)</f>
        <v>65.4N</v>
      </c>
      <c r="R1145" t="str">
        <f>VLOOKUP($D1145,metadata!$B$2:$S$451,15,FALSE)</f>
        <v>27.0E</v>
      </c>
      <c r="S1145" t="str">
        <f>VLOOKUP($D1145,metadata!$B$2:$S$451,16,FALSE)</f>
        <v/>
      </c>
      <c r="T1145" t="str">
        <f>VLOOKUP($D1145,metadata!$B$2:$S$451,17,FALSE)</f>
        <v/>
      </c>
      <c r="U1145" t="str">
        <f>VLOOKUP($D1145,metadata!$B$2:$S$451,18,FALSE)</f>
        <v/>
      </c>
      <c r="V1145">
        <f>VLOOKUP($D1145,metadata!$B$2:$Z$451,19,FALSE)</f>
        <v>100</v>
      </c>
      <c r="W1145" t="str">
        <f>VLOOKUP($D1145,metadata!$B$2:$Z$451,20,FALSE)</f>
        <v>global average</v>
      </c>
      <c r="X1145">
        <f>VLOOKUP($D1145,metadata!$B$2:$Z$451,21,FALSE)</f>
        <v>15</v>
      </c>
      <c r="Y1145" t="str">
        <f>VLOOKUP($D1145,metadata!$B$2:$Z$451,22,FALSE)</f>
        <v>t26</v>
      </c>
      <c r="Z1145">
        <f>VLOOKUP($D1145,metadata!$B$2:$Z$451,23,FALSE)</f>
        <v>21</v>
      </c>
      <c r="AA1145" t="str">
        <f>VLOOKUP($D1145,metadata!$B$2:$Z$451,24,FALSE)</f>
        <v>adult</v>
      </c>
      <c r="AB1145" t="str">
        <f>VLOOKUP($D1145,metadata!$B$2:$Z$451,25,FALSE)</f>
        <v/>
      </c>
      <c r="AF1145" t="str">
        <f t="shared" si="35"/>
        <v>NA</v>
      </c>
      <c r="AG1145" t="s">
        <v>40</v>
      </c>
      <c r="AH1145">
        <v>18.420000000000002</v>
      </c>
      <c r="AI1145">
        <v>0.15</v>
      </c>
      <c r="AJ1145">
        <v>27.98</v>
      </c>
      <c r="AK1145">
        <v>100</v>
      </c>
    </row>
    <row r="1146" spans="3:37" hidden="1" x14ac:dyDescent="0.3">
      <c r="C1146">
        <v>1145</v>
      </c>
      <c r="D1146" s="4" t="str">
        <f t="shared" si="36"/>
        <v>26-Pudasjärvi</v>
      </c>
      <c r="E1146" t="str">
        <f>VLOOKUP($D1146,metadata!$B$2:$S$451,2,FALSE)</f>
        <v>Lankinen, P; Tyukmaeva, VI; Hoikkala, A</v>
      </c>
      <c r="F1146" t="str">
        <f>VLOOKUP($D1146,metadata!$B$2:$S$451,3,FALSE)</f>
        <v>Northern Drosophila montana flies show variation both within and between cline populations in the critical day length evoking reproductive diapause</v>
      </c>
      <c r="G1146" t="str">
        <f>VLOOKUP($D1146,metadata!$B$2:$S$451,4,FALSE)</f>
        <v>10.1016/j.jinsphys.2013.05.006</v>
      </c>
      <c r="H1146" t="str">
        <f>VLOOKUP($D1146,metadata!$B$2:$S$451,5,FALSE)</f>
        <v>y</v>
      </c>
      <c r="I1146" t="str">
        <f>VLOOKUP($D1146,metadata!$B$2:$S$451,6,FALSE)</f>
        <v>a</v>
      </c>
      <c r="J1146" t="str">
        <f>VLOOKUP($D1146,metadata!$B$2:$S$451,7,FALSE)</f>
        <v>i</v>
      </c>
      <c r="K1146">
        <f>VLOOKUP($D1146,metadata!$B$2:$S$451,8,FALSE)</f>
        <v>105</v>
      </c>
      <c r="L1146">
        <f>VLOOKUP($D1146,metadata!$B$2:$S$451,9,FALSE)</f>
        <v>15</v>
      </c>
      <c r="M1146" t="str">
        <f>VLOOKUP($D1146,metadata!$B$2:$S$451,10,FALSE)</f>
        <v/>
      </c>
      <c r="N1146" t="str">
        <f>VLOOKUP($D1146,metadata!$B$2:$S$451,11,FALSE)</f>
        <v>drosophila montana</v>
      </c>
      <c r="O1146" t="str">
        <f>VLOOKUP($D1146,metadata!$B$2:$S$451,12,FALSE)</f>
        <v>diptera</v>
      </c>
      <c r="P1146" t="str">
        <f>VLOOKUP($D1146,metadata!$B$2:$S$451,13,FALSE)</f>
        <v>Pudasjärvi</v>
      </c>
      <c r="Q1146" t="str">
        <f>VLOOKUP($D1146,metadata!$B$2:$S$451,14,FALSE)</f>
        <v>65.4N</v>
      </c>
      <c r="R1146" t="str">
        <f>VLOOKUP($D1146,metadata!$B$2:$S$451,15,FALSE)</f>
        <v>27.0E</v>
      </c>
      <c r="S1146" t="str">
        <f>VLOOKUP($D1146,metadata!$B$2:$S$451,16,FALSE)</f>
        <v/>
      </c>
      <c r="T1146" t="str">
        <f>VLOOKUP($D1146,metadata!$B$2:$S$451,17,FALSE)</f>
        <v/>
      </c>
      <c r="U1146" t="str">
        <f>VLOOKUP($D1146,metadata!$B$2:$S$451,18,FALSE)</f>
        <v/>
      </c>
      <c r="V1146">
        <f>VLOOKUP($D1146,metadata!$B$2:$Z$451,19,FALSE)</f>
        <v>100</v>
      </c>
      <c r="W1146" t="str">
        <f>VLOOKUP($D1146,metadata!$B$2:$Z$451,20,FALSE)</f>
        <v>global average</v>
      </c>
      <c r="X1146">
        <f>VLOOKUP($D1146,metadata!$B$2:$Z$451,21,FALSE)</f>
        <v>15</v>
      </c>
      <c r="Y1146" t="str">
        <f>VLOOKUP($D1146,metadata!$B$2:$Z$451,22,FALSE)</f>
        <v>t26</v>
      </c>
      <c r="Z1146">
        <f>VLOOKUP($D1146,metadata!$B$2:$Z$451,23,FALSE)</f>
        <v>21</v>
      </c>
      <c r="AA1146" t="str">
        <f>VLOOKUP($D1146,metadata!$B$2:$Z$451,24,FALSE)</f>
        <v>adult</v>
      </c>
      <c r="AB1146" t="str">
        <f>VLOOKUP($D1146,metadata!$B$2:$Z$451,25,FALSE)</f>
        <v/>
      </c>
      <c r="AF1146" t="str">
        <f t="shared" si="35"/>
        <v>NA</v>
      </c>
      <c r="AG1146" t="s">
        <v>40</v>
      </c>
      <c r="AH1146">
        <v>18.41</v>
      </c>
      <c r="AI1146">
        <v>0.15</v>
      </c>
      <c r="AJ1146">
        <v>27.77</v>
      </c>
      <c r="AK1146">
        <v>100</v>
      </c>
    </row>
    <row r="1147" spans="3:37" hidden="1" x14ac:dyDescent="0.3">
      <c r="C1147">
        <v>1146</v>
      </c>
      <c r="D1147" s="4" t="str">
        <f t="shared" si="36"/>
        <v>26-Paltamo</v>
      </c>
      <c r="E1147" t="str">
        <f>VLOOKUP($D1147,metadata!$B$2:$S$451,2,FALSE)</f>
        <v>Lankinen, P; Tyukmaeva, VI; Hoikkala, A</v>
      </c>
      <c r="F1147" t="str">
        <f>VLOOKUP($D1147,metadata!$B$2:$S$451,3,FALSE)</f>
        <v>Northern Drosophila montana flies show variation both within and between cline populations in the critical day length evoking reproductive diapause</v>
      </c>
      <c r="G1147" t="str">
        <f>VLOOKUP($D1147,metadata!$B$2:$S$451,4,FALSE)</f>
        <v>10.1016/j.jinsphys.2013.05.006</v>
      </c>
      <c r="H1147" t="str">
        <f>VLOOKUP($D1147,metadata!$B$2:$S$451,5,FALSE)</f>
        <v>y</v>
      </c>
      <c r="I1147" t="str">
        <f>VLOOKUP($D1147,metadata!$B$2:$S$451,6,FALSE)</f>
        <v>a</v>
      </c>
      <c r="J1147" t="str">
        <f>VLOOKUP($D1147,metadata!$B$2:$S$451,7,FALSE)</f>
        <v>i</v>
      </c>
      <c r="K1147">
        <f>VLOOKUP($D1147,metadata!$B$2:$S$451,8,FALSE)</f>
        <v>105</v>
      </c>
      <c r="L1147">
        <f>VLOOKUP($D1147,metadata!$B$2:$S$451,9,FALSE)</f>
        <v>6</v>
      </c>
      <c r="M1147" t="str">
        <f>VLOOKUP($D1147,metadata!$B$2:$S$451,10,FALSE)</f>
        <v/>
      </c>
      <c r="N1147" t="str">
        <f>VLOOKUP($D1147,metadata!$B$2:$S$451,11,FALSE)</f>
        <v>drosophila montana</v>
      </c>
      <c r="O1147" t="str">
        <f>VLOOKUP($D1147,metadata!$B$2:$S$451,12,FALSE)</f>
        <v>diptera</v>
      </c>
      <c r="P1147" t="str">
        <f>VLOOKUP($D1147,metadata!$B$2:$S$451,13,FALSE)</f>
        <v>Paltamo</v>
      </c>
      <c r="Q1147" t="str">
        <f>VLOOKUP($D1147,metadata!$B$2:$S$451,14,FALSE)</f>
        <v>64.3N</v>
      </c>
      <c r="R1147" t="str">
        <f>VLOOKUP($D1147,metadata!$B$2:$S$451,15,FALSE)</f>
        <v>27.9E</v>
      </c>
      <c r="S1147" t="str">
        <f>VLOOKUP($D1147,metadata!$B$2:$S$451,16,FALSE)</f>
        <v/>
      </c>
      <c r="T1147" t="str">
        <f>VLOOKUP($D1147,metadata!$B$2:$S$451,17,FALSE)</f>
        <v/>
      </c>
      <c r="U1147" t="str">
        <f>VLOOKUP($D1147,metadata!$B$2:$S$451,18,FALSE)</f>
        <v/>
      </c>
      <c r="V1147">
        <f>VLOOKUP($D1147,metadata!$B$2:$Z$451,19,FALSE)</f>
        <v>100</v>
      </c>
      <c r="W1147" t="str">
        <f>VLOOKUP($D1147,metadata!$B$2:$Z$451,20,FALSE)</f>
        <v>global average</v>
      </c>
      <c r="X1147">
        <f>VLOOKUP($D1147,metadata!$B$2:$Z$451,21,FALSE)</f>
        <v>6</v>
      </c>
      <c r="Y1147" t="str">
        <f>VLOOKUP($D1147,metadata!$B$2:$Z$451,22,FALSE)</f>
        <v>t26</v>
      </c>
      <c r="Z1147">
        <f>VLOOKUP($D1147,metadata!$B$2:$Z$451,23,FALSE)</f>
        <v>21</v>
      </c>
      <c r="AA1147" t="str">
        <f>VLOOKUP($D1147,metadata!$B$2:$Z$451,24,FALSE)</f>
        <v>adult</v>
      </c>
      <c r="AB1147" t="str">
        <f>VLOOKUP($D1147,metadata!$B$2:$Z$451,25,FALSE)</f>
        <v/>
      </c>
      <c r="AF1147" t="str">
        <f t="shared" si="35"/>
        <v>NA</v>
      </c>
      <c r="AG1147" t="s">
        <v>41</v>
      </c>
      <c r="AH1147">
        <v>19.23</v>
      </c>
      <c r="AI1147">
        <v>0.15</v>
      </c>
      <c r="AJ1147">
        <v>28.62</v>
      </c>
      <c r="AK1147">
        <v>100</v>
      </c>
    </row>
    <row r="1148" spans="3:37" hidden="1" x14ac:dyDescent="0.3">
      <c r="C1148">
        <v>1147</v>
      </c>
      <c r="D1148" s="4" t="str">
        <f t="shared" si="36"/>
        <v>26-Paltamo</v>
      </c>
      <c r="E1148" t="str">
        <f>VLOOKUP($D1148,metadata!$B$2:$S$451,2,FALSE)</f>
        <v>Lankinen, P; Tyukmaeva, VI; Hoikkala, A</v>
      </c>
      <c r="F1148" t="str">
        <f>VLOOKUP($D1148,metadata!$B$2:$S$451,3,FALSE)</f>
        <v>Northern Drosophila montana flies show variation both within and between cline populations in the critical day length evoking reproductive diapause</v>
      </c>
      <c r="G1148" t="str">
        <f>VLOOKUP($D1148,metadata!$B$2:$S$451,4,FALSE)</f>
        <v>10.1016/j.jinsphys.2013.05.006</v>
      </c>
      <c r="H1148" t="str">
        <f>VLOOKUP($D1148,metadata!$B$2:$S$451,5,FALSE)</f>
        <v>y</v>
      </c>
      <c r="I1148" t="str">
        <f>VLOOKUP($D1148,metadata!$B$2:$S$451,6,FALSE)</f>
        <v>a</v>
      </c>
      <c r="J1148" t="str">
        <f>VLOOKUP($D1148,metadata!$B$2:$S$451,7,FALSE)</f>
        <v>i</v>
      </c>
      <c r="K1148">
        <f>VLOOKUP($D1148,metadata!$B$2:$S$451,8,FALSE)</f>
        <v>105</v>
      </c>
      <c r="L1148">
        <f>VLOOKUP($D1148,metadata!$B$2:$S$451,9,FALSE)</f>
        <v>6</v>
      </c>
      <c r="M1148" t="str">
        <f>VLOOKUP($D1148,metadata!$B$2:$S$451,10,FALSE)</f>
        <v/>
      </c>
      <c r="N1148" t="str">
        <f>VLOOKUP($D1148,metadata!$B$2:$S$451,11,FALSE)</f>
        <v>drosophila montana</v>
      </c>
      <c r="O1148" t="str">
        <f>VLOOKUP($D1148,metadata!$B$2:$S$451,12,FALSE)</f>
        <v>diptera</v>
      </c>
      <c r="P1148" t="str">
        <f>VLOOKUP($D1148,metadata!$B$2:$S$451,13,FALSE)</f>
        <v>Paltamo</v>
      </c>
      <c r="Q1148" t="str">
        <f>VLOOKUP($D1148,metadata!$B$2:$S$451,14,FALSE)</f>
        <v>64.3N</v>
      </c>
      <c r="R1148" t="str">
        <f>VLOOKUP($D1148,metadata!$B$2:$S$451,15,FALSE)</f>
        <v>27.9E</v>
      </c>
      <c r="S1148" t="str">
        <f>VLOOKUP($D1148,metadata!$B$2:$S$451,16,FALSE)</f>
        <v/>
      </c>
      <c r="T1148" t="str">
        <f>VLOOKUP($D1148,metadata!$B$2:$S$451,17,FALSE)</f>
        <v/>
      </c>
      <c r="U1148" t="str">
        <f>VLOOKUP($D1148,metadata!$B$2:$S$451,18,FALSE)</f>
        <v/>
      </c>
      <c r="V1148">
        <f>VLOOKUP($D1148,metadata!$B$2:$Z$451,19,FALSE)</f>
        <v>100</v>
      </c>
      <c r="W1148" t="str">
        <f>VLOOKUP($D1148,metadata!$B$2:$Z$451,20,FALSE)</f>
        <v>global average</v>
      </c>
      <c r="X1148">
        <f>VLOOKUP($D1148,metadata!$B$2:$Z$451,21,FALSE)</f>
        <v>6</v>
      </c>
      <c r="Y1148" t="str">
        <f>VLOOKUP($D1148,metadata!$B$2:$Z$451,22,FALSE)</f>
        <v>t26</v>
      </c>
      <c r="Z1148">
        <f>VLOOKUP($D1148,metadata!$B$2:$Z$451,23,FALSE)</f>
        <v>21</v>
      </c>
      <c r="AA1148" t="str">
        <f>VLOOKUP($D1148,metadata!$B$2:$Z$451,24,FALSE)</f>
        <v>adult</v>
      </c>
      <c r="AB1148" t="str">
        <f>VLOOKUP($D1148,metadata!$B$2:$Z$451,25,FALSE)</f>
        <v/>
      </c>
      <c r="AF1148" t="str">
        <f t="shared" si="35"/>
        <v>NA</v>
      </c>
      <c r="AG1148" t="s">
        <v>41</v>
      </c>
      <c r="AH1148">
        <v>18.239999999999998</v>
      </c>
      <c r="AI1148">
        <v>0.13</v>
      </c>
      <c r="AJ1148">
        <v>39.72</v>
      </c>
      <c r="AK1148">
        <v>100</v>
      </c>
    </row>
    <row r="1149" spans="3:37" hidden="1" x14ac:dyDescent="0.3">
      <c r="C1149">
        <v>1148</v>
      </c>
      <c r="D1149" s="4" t="str">
        <f t="shared" si="36"/>
        <v>26-Paltamo</v>
      </c>
      <c r="E1149" t="str">
        <f>VLOOKUP($D1149,metadata!$B$2:$S$451,2,FALSE)</f>
        <v>Lankinen, P; Tyukmaeva, VI; Hoikkala, A</v>
      </c>
      <c r="F1149" t="str">
        <f>VLOOKUP($D1149,metadata!$B$2:$S$451,3,FALSE)</f>
        <v>Northern Drosophila montana flies show variation both within and between cline populations in the critical day length evoking reproductive diapause</v>
      </c>
      <c r="G1149" t="str">
        <f>VLOOKUP($D1149,metadata!$B$2:$S$451,4,FALSE)</f>
        <v>10.1016/j.jinsphys.2013.05.006</v>
      </c>
      <c r="H1149" t="str">
        <f>VLOOKUP($D1149,metadata!$B$2:$S$451,5,FALSE)</f>
        <v>y</v>
      </c>
      <c r="I1149" t="str">
        <f>VLOOKUP($D1149,metadata!$B$2:$S$451,6,FALSE)</f>
        <v>a</v>
      </c>
      <c r="J1149" t="str">
        <f>VLOOKUP($D1149,metadata!$B$2:$S$451,7,FALSE)</f>
        <v>i</v>
      </c>
      <c r="K1149">
        <f>VLOOKUP($D1149,metadata!$B$2:$S$451,8,FALSE)</f>
        <v>105</v>
      </c>
      <c r="L1149">
        <f>VLOOKUP($D1149,metadata!$B$2:$S$451,9,FALSE)</f>
        <v>6</v>
      </c>
      <c r="M1149" t="str">
        <f>VLOOKUP($D1149,metadata!$B$2:$S$451,10,FALSE)</f>
        <v/>
      </c>
      <c r="N1149" t="str">
        <f>VLOOKUP($D1149,metadata!$B$2:$S$451,11,FALSE)</f>
        <v>drosophila montana</v>
      </c>
      <c r="O1149" t="str">
        <f>VLOOKUP($D1149,metadata!$B$2:$S$451,12,FALSE)</f>
        <v>diptera</v>
      </c>
      <c r="P1149" t="str">
        <f>VLOOKUP($D1149,metadata!$B$2:$S$451,13,FALSE)</f>
        <v>Paltamo</v>
      </c>
      <c r="Q1149" t="str">
        <f>VLOOKUP($D1149,metadata!$B$2:$S$451,14,FALSE)</f>
        <v>64.3N</v>
      </c>
      <c r="R1149" t="str">
        <f>VLOOKUP($D1149,metadata!$B$2:$S$451,15,FALSE)</f>
        <v>27.9E</v>
      </c>
      <c r="S1149" t="str">
        <f>VLOOKUP($D1149,metadata!$B$2:$S$451,16,FALSE)</f>
        <v/>
      </c>
      <c r="T1149" t="str">
        <f>VLOOKUP($D1149,metadata!$B$2:$S$451,17,FALSE)</f>
        <v/>
      </c>
      <c r="U1149" t="str">
        <f>VLOOKUP($D1149,metadata!$B$2:$S$451,18,FALSE)</f>
        <v/>
      </c>
      <c r="V1149">
        <f>VLOOKUP($D1149,metadata!$B$2:$Z$451,19,FALSE)</f>
        <v>100</v>
      </c>
      <c r="W1149" t="str">
        <f>VLOOKUP($D1149,metadata!$B$2:$Z$451,20,FALSE)</f>
        <v>global average</v>
      </c>
      <c r="X1149">
        <f>VLOOKUP($D1149,metadata!$B$2:$Z$451,21,FALSE)</f>
        <v>6</v>
      </c>
      <c r="Y1149" t="str">
        <f>VLOOKUP($D1149,metadata!$B$2:$Z$451,22,FALSE)</f>
        <v>t26</v>
      </c>
      <c r="Z1149">
        <f>VLOOKUP($D1149,metadata!$B$2:$Z$451,23,FALSE)</f>
        <v>21</v>
      </c>
      <c r="AA1149" t="str">
        <f>VLOOKUP($D1149,metadata!$B$2:$Z$451,24,FALSE)</f>
        <v>adult</v>
      </c>
      <c r="AB1149" t="str">
        <f>VLOOKUP($D1149,metadata!$B$2:$Z$451,25,FALSE)</f>
        <v/>
      </c>
      <c r="AF1149" t="str">
        <f t="shared" si="35"/>
        <v>NA</v>
      </c>
      <c r="AG1149" t="s">
        <v>41</v>
      </c>
      <c r="AH1149">
        <v>18.53</v>
      </c>
      <c r="AI1149">
        <v>0.15</v>
      </c>
      <c r="AJ1149">
        <v>30.11</v>
      </c>
      <c r="AK1149">
        <v>100</v>
      </c>
    </row>
    <row r="1150" spans="3:37" hidden="1" x14ac:dyDescent="0.3">
      <c r="C1150">
        <v>1149</v>
      </c>
      <c r="D1150" s="4" t="str">
        <f t="shared" si="36"/>
        <v>26-Paltamo</v>
      </c>
      <c r="E1150" t="str">
        <f>VLOOKUP($D1150,metadata!$B$2:$S$451,2,FALSE)</f>
        <v>Lankinen, P; Tyukmaeva, VI; Hoikkala, A</v>
      </c>
      <c r="F1150" t="str">
        <f>VLOOKUP($D1150,metadata!$B$2:$S$451,3,FALSE)</f>
        <v>Northern Drosophila montana flies show variation both within and between cline populations in the critical day length evoking reproductive diapause</v>
      </c>
      <c r="G1150" t="str">
        <f>VLOOKUP($D1150,metadata!$B$2:$S$451,4,FALSE)</f>
        <v>10.1016/j.jinsphys.2013.05.006</v>
      </c>
      <c r="H1150" t="str">
        <f>VLOOKUP($D1150,metadata!$B$2:$S$451,5,FALSE)</f>
        <v>y</v>
      </c>
      <c r="I1150" t="str">
        <f>VLOOKUP($D1150,metadata!$B$2:$S$451,6,FALSE)</f>
        <v>a</v>
      </c>
      <c r="J1150" t="str">
        <f>VLOOKUP($D1150,metadata!$B$2:$S$451,7,FALSE)</f>
        <v>i</v>
      </c>
      <c r="K1150">
        <f>VLOOKUP($D1150,metadata!$B$2:$S$451,8,FALSE)</f>
        <v>105</v>
      </c>
      <c r="L1150">
        <f>VLOOKUP($D1150,metadata!$B$2:$S$451,9,FALSE)</f>
        <v>6</v>
      </c>
      <c r="M1150" t="str">
        <f>VLOOKUP($D1150,metadata!$B$2:$S$451,10,FALSE)</f>
        <v/>
      </c>
      <c r="N1150" t="str">
        <f>VLOOKUP($D1150,metadata!$B$2:$S$451,11,FALSE)</f>
        <v>drosophila montana</v>
      </c>
      <c r="O1150" t="str">
        <f>VLOOKUP($D1150,metadata!$B$2:$S$451,12,FALSE)</f>
        <v>diptera</v>
      </c>
      <c r="P1150" t="str">
        <f>VLOOKUP($D1150,metadata!$B$2:$S$451,13,FALSE)</f>
        <v>Paltamo</v>
      </c>
      <c r="Q1150" t="str">
        <f>VLOOKUP($D1150,metadata!$B$2:$S$451,14,FALSE)</f>
        <v>64.3N</v>
      </c>
      <c r="R1150" t="str">
        <f>VLOOKUP($D1150,metadata!$B$2:$S$451,15,FALSE)</f>
        <v>27.9E</v>
      </c>
      <c r="S1150" t="str">
        <f>VLOOKUP($D1150,metadata!$B$2:$S$451,16,FALSE)</f>
        <v/>
      </c>
      <c r="T1150" t="str">
        <f>VLOOKUP($D1150,metadata!$B$2:$S$451,17,FALSE)</f>
        <v/>
      </c>
      <c r="U1150" t="str">
        <f>VLOOKUP($D1150,metadata!$B$2:$S$451,18,FALSE)</f>
        <v/>
      </c>
      <c r="V1150">
        <f>VLOOKUP($D1150,metadata!$B$2:$Z$451,19,FALSE)</f>
        <v>100</v>
      </c>
      <c r="W1150" t="str">
        <f>VLOOKUP($D1150,metadata!$B$2:$Z$451,20,FALSE)</f>
        <v>global average</v>
      </c>
      <c r="X1150">
        <f>VLOOKUP($D1150,metadata!$B$2:$Z$451,21,FALSE)</f>
        <v>6</v>
      </c>
      <c r="Y1150" t="str">
        <f>VLOOKUP($D1150,metadata!$B$2:$Z$451,22,FALSE)</f>
        <v>t26</v>
      </c>
      <c r="Z1150">
        <f>VLOOKUP($D1150,metadata!$B$2:$Z$451,23,FALSE)</f>
        <v>21</v>
      </c>
      <c r="AA1150" t="str">
        <f>VLOOKUP($D1150,metadata!$B$2:$Z$451,24,FALSE)</f>
        <v>adult</v>
      </c>
      <c r="AB1150" t="str">
        <f>VLOOKUP($D1150,metadata!$B$2:$Z$451,25,FALSE)</f>
        <v/>
      </c>
      <c r="AF1150" t="str">
        <f t="shared" si="35"/>
        <v>NA</v>
      </c>
      <c r="AG1150" t="s">
        <v>41</v>
      </c>
      <c r="AH1150">
        <v>18.440000000000001</v>
      </c>
      <c r="AI1150">
        <v>0.12</v>
      </c>
      <c r="AJ1150">
        <v>63.8</v>
      </c>
      <c r="AK1150">
        <v>100</v>
      </c>
    </row>
    <row r="1151" spans="3:37" hidden="1" x14ac:dyDescent="0.3">
      <c r="C1151">
        <v>1150</v>
      </c>
      <c r="D1151" s="4" t="str">
        <f t="shared" si="36"/>
        <v>26-Paltamo</v>
      </c>
      <c r="E1151" t="str">
        <f>VLOOKUP($D1151,metadata!$B$2:$S$451,2,FALSE)</f>
        <v>Lankinen, P; Tyukmaeva, VI; Hoikkala, A</v>
      </c>
      <c r="F1151" t="str">
        <f>VLOOKUP($D1151,metadata!$B$2:$S$451,3,FALSE)</f>
        <v>Northern Drosophila montana flies show variation both within and between cline populations in the critical day length evoking reproductive diapause</v>
      </c>
      <c r="G1151" t="str">
        <f>VLOOKUP($D1151,metadata!$B$2:$S$451,4,FALSE)</f>
        <v>10.1016/j.jinsphys.2013.05.006</v>
      </c>
      <c r="H1151" t="str">
        <f>VLOOKUP($D1151,metadata!$B$2:$S$451,5,FALSE)</f>
        <v>y</v>
      </c>
      <c r="I1151" t="str">
        <f>VLOOKUP($D1151,metadata!$B$2:$S$451,6,FALSE)</f>
        <v>a</v>
      </c>
      <c r="J1151" t="str">
        <f>VLOOKUP($D1151,metadata!$B$2:$S$451,7,FALSE)</f>
        <v>i</v>
      </c>
      <c r="K1151">
        <f>VLOOKUP($D1151,metadata!$B$2:$S$451,8,FALSE)</f>
        <v>105</v>
      </c>
      <c r="L1151">
        <f>VLOOKUP($D1151,metadata!$B$2:$S$451,9,FALSE)</f>
        <v>6</v>
      </c>
      <c r="M1151" t="str">
        <f>VLOOKUP($D1151,metadata!$B$2:$S$451,10,FALSE)</f>
        <v/>
      </c>
      <c r="N1151" t="str">
        <f>VLOOKUP($D1151,metadata!$B$2:$S$451,11,FALSE)</f>
        <v>drosophila montana</v>
      </c>
      <c r="O1151" t="str">
        <f>VLOOKUP($D1151,metadata!$B$2:$S$451,12,FALSE)</f>
        <v>diptera</v>
      </c>
      <c r="P1151" t="str">
        <f>VLOOKUP($D1151,metadata!$B$2:$S$451,13,FALSE)</f>
        <v>Paltamo</v>
      </c>
      <c r="Q1151" t="str">
        <f>VLOOKUP($D1151,metadata!$B$2:$S$451,14,FALSE)</f>
        <v>64.3N</v>
      </c>
      <c r="R1151" t="str">
        <f>VLOOKUP($D1151,metadata!$B$2:$S$451,15,FALSE)</f>
        <v>27.9E</v>
      </c>
      <c r="S1151" t="str">
        <f>VLOOKUP($D1151,metadata!$B$2:$S$451,16,FALSE)</f>
        <v/>
      </c>
      <c r="T1151" t="str">
        <f>VLOOKUP($D1151,metadata!$B$2:$S$451,17,FALSE)</f>
        <v/>
      </c>
      <c r="U1151" t="str">
        <f>VLOOKUP($D1151,metadata!$B$2:$S$451,18,FALSE)</f>
        <v/>
      </c>
      <c r="V1151">
        <f>VLOOKUP($D1151,metadata!$B$2:$Z$451,19,FALSE)</f>
        <v>100</v>
      </c>
      <c r="W1151" t="str">
        <f>VLOOKUP($D1151,metadata!$B$2:$Z$451,20,FALSE)</f>
        <v>global average</v>
      </c>
      <c r="X1151">
        <f>VLOOKUP($D1151,metadata!$B$2:$Z$451,21,FALSE)</f>
        <v>6</v>
      </c>
      <c r="Y1151" t="str">
        <f>VLOOKUP($D1151,metadata!$B$2:$Z$451,22,FALSE)</f>
        <v>t26</v>
      </c>
      <c r="Z1151">
        <f>VLOOKUP($D1151,metadata!$B$2:$Z$451,23,FALSE)</f>
        <v>21</v>
      </c>
      <c r="AA1151" t="str">
        <f>VLOOKUP($D1151,metadata!$B$2:$Z$451,24,FALSE)</f>
        <v>adult</v>
      </c>
      <c r="AB1151" t="str">
        <f>VLOOKUP($D1151,metadata!$B$2:$Z$451,25,FALSE)</f>
        <v/>
      </c>
      <c r="AF1151" t="str">
        <f t="shared" si="35"/>
        <v>NA</v>
      </c>
      <c r="AG1151" t="s">
        <v>41</v>
      </c>
      <c r="AH1151">
        <v>19.059999999999999</v>
      </c>
      <c r="AI1151">
        <v>0.1</v>
      </c>
      <c r="AJ1151">
        <v>54.73</v>
      </c>
      <c r="AK1151">
        <v>100</v>
      </c>
    </row>
    <row r="1152" spans="3:37" hidden="1" x14ac:dyDescent="0.3">
      <c r="C1152">
        <v>1151</v>
      </c>
      <c r="D1152" s="4" t="str">
        <f t="shared" si="36"/>
        <v>26-Paltamo</v>
      </c>
      <c r="E1152" t="str">
        <f>VLOOKUP($D1152,metadata!$B$2:$S$451,2,FALSE)</f>
        <v>Lankinen, P; Tyukmaeva, VI; Hoikkala, A</v>
      </c>
      <c r="F1152" t="str">
        <f>VLOOKUP($D1152,metadata!$B$2:$S$451,3,FALSE)</f>
        <v>Northern Drosophila montana flies show variation both within and between cline populations in the critical day length evoking reproductive diapause</v>
      </c>
      <c r="G1152" t="str">
        <f>VLOOKUP($D1152,metadata!$B$2:$S$451,4,FALSE)</f>
        <v>10.1016/j.jinsphys.2013.05.006</v>
      </c>
      <c r="H1152" t="str">
        <f>VLOOKUP($D1152,metadata!$B$2:$S$451,5,FALSE)</f>
        <v>y</v>
      </c>
      <c r="I1152" t="str">
        <f>VLOOKUP($D1152,metadata!$B$2:$S$451,6,FALSE)</f>
        <v>a</v>
      </c>
      <c r="J1152" t="str">
        <f>VLOOKUP($D1152,metadata!$B$2:$S$451,7,FALSE)</f>
        <v>i</v>
      </c>
      <c r="K1152">
        <f>VLOOKUP($D1152,metadata!$B$2:$S$451,8,FALSE)</f>
        <v>105</v>
      </c>
      <c r="L1152">
        <f>VLOOKUP($D1152,metadata!$B$2:$S$451,9,FALSE)</f>
        <v>6</v>
      </c>
      <c r="M1152" t="str">
        <f>VLOOKUP($D1152,metadata!$B$2:$S$451,10,FALSE)</f>
        <v/>
      </c>
      <c r="N1152" t="str">
        <f>VLOOKUP($D1152,metadata!$B$2:$S$451,11,FALSE)</f>
        <v>drosophila montana</v>
      </c>
      <c r="O1152" t="str">
        <f>VLOOKUP($D1152,metadata!$B$2:$S$451,12,FALSE)</f>
        <v>diptera</v>
      </c>
      <c r="P1152" t="str">
        <f>VLOOKUP($D1152,metadata!$B$2:$S$451,13,FALSE)</f>
        <v>Paltamo</v>
      </c>
      <c r="Q1152" t="str">
        <f>VLOOKUP($D1152,metadata!$B$2:$S$451,14,FALSE)</f>
        <v>64.3N</v>
      </c>
      <c r="R1152" t="str">
        <f>VLOOKUP($D1152,metadata!$B$2:$S$451,15,FALSE)</f>
        <v>27.9E</v>
      </c>
      <c r="S1152" t="str">
        <f>VLOOKUP($D1152,metadata!$B$2:$S$451,16,FALSE)</f>
        <v/>
      </c>
      <c r="T1152" t="str">
        <f>VLOOKUP($D1152,metadata!$B$2:$S$451,17,FALSE)</f>
        <v/>
      </c>
      <c r="U1152" t="str">
        <f>VLOOKUP($D1152,metadata!$B$2:$S$451,18,FALSE)</f>
        <v/>
      </c>
      <c r="V1152">
        <f>VLOOKUP($D1152,metadata!$B$2:$Z$451,19,FALSE)</f>
        <v>100</v>
      </c>
      <c r="W1152" t="str">
        <f>VLOOKUP($D1152,metadata!$B$2:$Z$451,20,FALSE)</f>
        <v>global average</v>
      </c>
      <c r="X1152">
        <f>VLOOKUP($D1152,metadata!$B$2:$Z$451,21,FALSE)</f>
        <v>6</v>
      </c>
      <c r="Y1152" t="str">
        <f>VLOOKUP($D1152,metadata!$B$2:$Z$451,22,FALSE)</f>
        <v>t26</v>
      </c>
      <c r="Z1152">
        <f>VLOOKUP($D1152,metadata!$B$2:$Z$451,23,FALSE)</f>
        <v>21</v>
      </c>
      <c r="AA1152" t="str">
        <f>VLOOKUP($D1152,metadata!$B$2:$Z$451,24,FALSE)</f>
        <v>adult</v>
      </c>
      <c r="AB1152" t="str">
        <f>VLOOKUP($D1152,metadata!$B$2:$Z$451,25,FALSE)</f>
        <v/>
      </c>
      <c r="AF1152" t="str">
        <f t="shared" si="35"/>
        <v>NA</v>
      </c>
      <c r="AG1152" t="s">
        <v>41</v>
      </c>
      <c r="AH1152">
        <v>19.170000000000002</v>
      </c>
      <c r="AI1152">
        <v>0.13</v>
      </c>
      <c r="AJ1152">
        <v>41.2</v>
      </c>
      <c r="AK1152">
        <v>100</v>
      </c>
    </row>
    <row r="1153" spans="3:37" hidden="1" x14ac:dyDescent="0.3">
      <c r="C1153">
        <v>1152</v>
      </c>
      <c r="D1153" s="4" t="str">
        <f t="shared" si="36"/>
        <v>26-Jyväskylä</v>
      </c>
      <c r="E1153" t="str">
        <f>VLOOKUP($D1153,metadata!$B$2:$S$451,2,FALSE)</f>
        <v>Lankinen, P; Tyukmaeva, VI; Hoikkala, A</v>
      </c>
      <c r="F1153" t="str">
        <f>VLOOKUP($D1153,metadata!$B$2:$S$451,3,FALSE)</f>
        <v>Northern Drosophila montana flies show variation both within and between cline populations in the critical day length evoking reproductive diapause</v>
      </c>
      <c r="G1153" t="str">
        <f>VLOOKUP($D1153,metadata!$B$2:$S$451,4,FALSE)</f>
        <v>10.1016/j.jinsphys.2013.05.006</v>
      </c>
      <c r="H1153" t="str">
        <f>VLOOKUP($D1153,metadata!$B$2:$S$451,5,FALSE)</f>
        <v>y</v>
      </c>
      <c r="I1153" t="str">
        <f>VLOOKUP($D1153,metadata!$B$2:$S$451,6,FALSE)</f>
        <v>a</v>
      </c>
      <c r="J1153" t="str">
        <f>VLOOKUP($D1153,metadata!$B$2:$S$451,7,FALSE)</f>
        <v>i</v>
      </c>
      <c r="K1153">
        <f>VLOOKUP($D1153,metadata!$B$2:$S$451,8,FALSE)</f>
        <v>105</v>
      </c>
      <c r="L1153">
        <f>VLOOKUP($D1153,metadata!$B$2:$S$451,9,FALSE)</f>
        <v>7</v>
      </c>
      <c r="M1153" t="str">
        <f>VLOOKUP($D1153,metadata!$B$2:$S$451,10,FALSE)</f>
        <v/>
      </c>
      <c r="N1153" t="str">
        <f>VLOOKUP($D1153,metadata!$B$2:$S$451,11,FALSE)</f>
        <v>drosophila montana</v>
      </c>
      <c r="O1153" t="str">
        <f>VLOOKUP($D1153,metadata!$B$2:$S$451,12,FALSE)</f>
        <v>diptera</v>
      </c>
      <c r="P1153" t="str">
        <f>VLOOKUP($D1153,metadata!$B$2:$S$451,13,FALSE)</f>
        <v>Jyväskylä</v>
      </c>
      <c r="Q1153" t="str">
        <f>VLOOKUP($D1153,metadata!$B$2:$S$451,14,FALSE)</f>
        <v>62.2N</v>
      </c>
      <c r="R1153" t="str">
        <f>VLOOKUP($D1153,metadata!$B$2:$S$451,15,FALSE)</f>
        <v>25.7E</v>
      </c>
      <c r="S1153" t="str">
        <f>VLOOKUP($D1153,metadata!$B$2:$S$451,16,FALSE)</f>
        <v/>
      </c>
      <c r="T1153" t="str">
        <f>VLOOKUP($D1153,metadata!$B$2:$S$451,17,FALSE)</f>
        <v/>
      </c>
      <c r="U1153" t="str">
        <f>VLOOKUP($D1153,metadata!$B$2:$S$451,18,FALSE)</f>
        <v/>
      </c>
      <c r="V1153">
        <f>VLOOKUP($D1153,metadata!$B$2:$Z$451,19,FALSE)</f>
        <v>100</v>
      </c>
      <c r="W1153" t="str">
        <f>VLOOKUP($D1153,metadata!$B$2:$Z$451,20,FALSE)</f>
        <v>global average</v>
      </c>
      <c r="X1153">
        <f>VLOOKUP($D1153,metadata!$B$2:$Z$451,21,FALSE)</f>
        <v>7</v>
      </c>
      <c r="Y1153" t="str">
        <f>VLOOKUP($D1153,metadata!$B$2:$Z$451,22,FALSE)</f>
        <v>t26</v>
      </c>
      <c r="Z1153">
        <f>VLOOKUP($D1153,metadata!$B$2:$Z$451,23,FALSE)</f>
        <v>21</v>
      </c>
      <c r="AA1153" t="str">
        <f>VLOOKUP($D1153,metadata!$B$2:$Z$451,24,FALSE)</f>
        <v>adult</v>
      </c>
      <c r="AB1153" t="str">
        <f>VLOOKUP($D1153,metadata!$B$2:$Z$451,25,FALSE)</f>
        <v/>
      </c>
      <c r="AF1153" t="str">
        <f t="shared" si="35"/>
        <v>NA</v>
      </c>
      <c r="AG1153" t="s">
        <v>42</v>
      </c>
      <c r="AH1153">
        <v>19.64</v>
      </c>
      <c r="AI1153">
        <v>0.17</v>
      </c>
      <c r="AJ1153">
        <v>28.41</v>
      </c>
      <c r="AK1153">
        <v>100</v>
      </c>
    </row>
    <row r="1154" spans="3:37" hidden="1" x14ac:dyDescent="0.3">
      <c r="C1154">
        <v>1153</v>
      </c>
      <c r="D1154" s="4" t="str">
        <f t="shared" si="36"/>
        <v>26-Jyväskylä</v>
      </c>
      <c r="E1154" t="str">
        <f>VLOOKUP($D1154,metadata!$B$2:$S$451,2,FALSE)</f>
        <v>Lankinen, P; Tyukmaeva, VI; Hoikkala, A</v>
      </c>
      <c r="F1154" t="str">
        <f>VLOOKUP($D1154,metadata!$B$2:$S$451,3,FALSE)</f>
        <v>Northern Drosophila montana flies show variation both within and between cline populations in the critical day length evoking reproductive diapause</v>
      </c>
      <c r="G1154" t="str">
        <f>VLOOKUP($D1154,metadata!$B$2:$S$451,4,FALSE)</f>
        <v>10.1016/j.jinsphys.2013.05.006</v>
      </c>
      <c r="H1154" t="str">
        <f>VLOOKUP($D1154,metadata!$B$2:$S$451,5,FALSE)</f>
        <v>y</v>
      </c>
      <c r="I1154" t="str">
        <f>VLOOKUP($D1154,metadata!$B$2:$S$451,6,FALSE)</f>
        <v>a</v>
      </c>
      <c r="J1154" t="str">
        <f>VLOOKUP($D1154,metadata!$B$2:$S$451,7,FALSE)</f>
        <v>i</v>
      </c>
      <c r="K1154">
        <f>VLOOKUP($D1154,metadata!$B$2:$S$451,8,FALSE)</f>
        <v>105</v>
      </c>
      <c r="L1154">
        <f>VLOOKUP($D1154,metadata!$B$2:$S$451,9,FALSE)</f>
        <v>7</v>
      </c>
      <c r="M1154" t="str">
        <f>VLOOKUP($D1154,metadata!$B$2:$S$451,10,FALSE)</f>
        <v/>
      </c>
      <c r="N1154" t="str">
        <f>VLOOKUP($D1154,metadata!$B$2:$S$451,11,FALSE)</f>
        <v>drosophila montana</v>
      </c>
      <c r="O1154" t="str">
        <f>VLOOKUP($D1154,metadata!$B$2:$S$451,12,FALSE)</f>
        <v>diptera</v>
      </c>
      <c r="P1154" t="str">
        <f>VLOOKUP($D1154,metadata!$B$2:$S$451,13,FALSE)</f>
        <v>Jyväskylä</v>
      </c>
      <c r="Q1154" t="str">
        <f>VLOOKUP($D1154,metadata!$B$2:$S$451,14,FALSE)</f>
        <v>62.2N</v>
      </c>
      <c r="R1154" t="str">
        <f>VLOOKUP($D1154,metadata!$B$2:$S$451,15,FALSE)</f>
        <v>25.7E</v>
      </c>
      <c r="S1154" t="str">
        <f>VLOOKUP($D1154,metadata!$B$2:$S$451,16,FALSE)</f>
        <v/>
      </c>
      <c r="T1154" t="str">
        <f>VLOOKUP($D1154,metadata!$B$2:$S$451,17,FALSE)</f>
        <v/>
      </c>
      <c r="U1154" t="str">
        <f>VLOOKUP($D1154,metadata!$B$2:$S$451,18,FALSE)</f>
        <v/>
      </c>
      <c r="V1154">
        <f>VLOOKUP($D1154,metadata!$B$2:$Z$451,19,FALSE)</f>
        <v>100</v>
      </c>
      <c r="W1154" t="str">
        <f>VLOOKUP($D1154,metadata!$B$2:$Z$451,20,FALSE)</f>
        <v>global average</v>
      </c>
      <c r="X1154">
        <f>VLOOKUP($D1154,metadata!$B$2:$Z$451,21,FALSE)</f>
        <v>7</v>
      </c>
      <c r="Y1154" t="str">
        <f>VLOOKUP($D1154,metadata!$B$2:$Z$451,22,FALSE)</f>
        <v>t26</v>
      </c>
      <c r="Z1154">
        <f>VLOOKUP($D1154,metadata!$B$2:$Z$451,23,FALSE)</f>
        <v>21</v>
      </c>
      <c r="AA1154" t="str">
        <f>VLOOKUP($D1154,metadata!$B$2:$Z$451,24,FALSE)</f>
        <v>adult</v>
      </c>
      <c r="AB1154" t="str">
        <f>VLOOKUP($D1154,metadata!$B$2:$Z$451,25,FALSE)</f>
        <v/>
      </c>
      <c r="AF1154" t="str">
        <f t="shared" si="35"/>
        <v>NA</v>
      </c>
      <c r="AG1154" t="s">
        <v>42</v>
      </c>
      <c r="AH1154">
        <v>18.239999999999998</v>
      </c>
      <c r="AI1154">
        <v>0.12</v>
      </c>
      <c r="AJ1154">
        <v>44.68</v>
      </c>
      <c r="AK1154">
        <v>100</v>
      </c>
    </row>
    <row r="1155" spans="3:37" hidden="1" x14ac:dyDescent="0.3">
      <c r="C1155">
        <v>1154</v>
      </c>
      <c r="D1155" s="4" t="str">
        <f t="shared" si="36"/>
        <v>26-Jyväskylä</v>
      </c>
      <c r="E1155" t="str">
        <f>VLOOKUP($D1155,metadata!$B$2:$S$451,2,FALSE)</f>
        <v>Lankinen, P; Tyukmaeva, VI; Hoikkala, A</v>
      </c>
      <c r="F1155" t="str">
        <f>VLOOKUP($D1155,metadata!$B$2:$S$451,3,FALSE)</f>
        <v>Northern Drosophila montana flies show variation both within and between cline populations in the critical day length evoking reproductive diapause</v>
      </c>
      <c r="G1155" t="str">
        <f>VLOOKUP($D1155,metadata!$B$2:$S$451,4,FALSE)</f>
        <v>10.1016/j.jinsphys.2013.05.006</v>
      </c>
      <c r="H1155" t="str">
        <f>VLOOKUP($D1155,metadata!$B$2:$S$451,5,FALSE)</f>
        <v>y</v>
      </c>
      <c r="I1155" t="str">
        <f>VLOOKUP($D1155,metadata!$B$2:$S$451,6,FALSE)</f>
        <v>a</v>
      </c>
      <c r="J1155" t="str">
        <f>VLOOKUP($D1155,metadata!$B$2:$S$451,7,FALSE)</f>
        <v>i</v>
      </c>
      <c r="K1155">
        <f>VLOOKUP($D1155,metadata!$B$2:$S$451,8,FALSE)</f>
        <v>105</v>
      </c>
      <c r="L1155">
        <f>VLOOKUP($D1155,metadata!$B$2:$S$451,9,FALSE)</f>
        <v>7</v>
      </c>
      <c r="M1155" t="str">
        <f>VLOOKUP($D1155,metadata!$B$2:$S$451,10,FALSE)</f>
        <v/>
      </c>
      <c r="N1155" t="str">
        <f>VLOOKUP($D1155,metadata!$B$2:$S$451,11,FALSE)</f>
        <v>drosophila montana</v>
      </c>
      <c r="O1155" t="str">
        <f>VLOOKUP($D1155,metadata!$B$2:$S$451,12,FALSE)</f>
        <v>diptera</v>
      </c>
      <c r="P1155" t="str">
        <f>VLOOKUP($D1155,metadata!$B$2:$S$451,13,FALSE)</f>
        <v>Jyväskylä</v>
      </c>
      <c r="Q1155" t="str">
        <f>VLOOKUP($D1155,metadata!$B$2:$S$451,14,FALSE)</f>
        <v>62.2N</v>
      </c>
      <c r="R1155" t="str">
        <f>VLOOKUP($D1155,metadata!$B$2:$S$451,15,FALSE)</f>
        <v>25.7E</v>
      </c>
      <c r="S1155" t="str">
        <f>VLOOKUP($D1155,metadata!$B$2:$S$451,16,FALSE)</f>
        <v/>
      </c>
      <c r="T1155" t="str">
        <f>VLOOKUP($D1155,metadata!$B$2:$S$451,17,FALSE)</f>
        <v/>
      </c>
      <c r="U1155" t="str">
        <f>VLOOKUP($D1155,metadata!$B$2:$S$451,18,FALSE)</f>
        <v/>
      </c>
      <c r="V1155">
        <f>VLOOKUP($D1155,metadata!$B$2:$Z$451,19,FALSE)</f>
        <v>100</v>
      </c>
      <c r="W1155" t="str">
        <f>VLOOKUP($D1155,metadata!$B$2:$Z$451,20,FALSE)</f>
        <v>global average</v>
      </c>
      <c r="X1155">
        <f>VLOOKUP($D1155,metadata!$B$2:$Z$451,21,FALSE)</f>
        <v>7</v>
      </c>
      <c r="Y1155" t="str">
        <f>VLOOKUP($D1155,metadata!$B$2:$Z$451,22,FALSE)</f>
        <v>t26</v>
      </c>
      <c r="Z1155">
        <f>VLOOKUP($D1155,metadata!$B$2:$Z$451,23,FALSE)</f>
        <v>21</v>
      </c>
      <c r="AA1155" t="str">
        <f>VLOOKUP($D1155,metadata!$B$2:$Z$451,24,FALSE)</f>
        <v>adult</v>
      </c>
      <c r="AB1155" t="str">
        <f>VLOOKUP($D1155,metadata!$B$2:$Z$451,25,FALSE)</f>
        <v/>
      </c>
      <c r="AF1155" t="str">
        <f t="shared" ref="AF1155:AF1218" si="37">IF(AE1155="","NA",AE1155)</f>
        <v>NA</v>
      </c>
      <c r="AG1155" t="s">
        <v>42</v>
      </c>
      <c r="AH1155">
        <v>18.59</v>
      </c>
      <c r="AI1155">
        <v>0.12</v>
      </c>
      <c r="AJ1155">
        <v>43.43</v>
      </c>
      <c r="AK1155">
        <v>100</v>
      </c>
    </row>
    <row r="1156" spans="3:37" hidden="1" x14ac:dyDescent="0.3">
      <c r="C1156">
        <v>1155</v>
      </c>
      <c r="D1156" s="4" t="str">
        <f t="shared" si="36"/>
        <v>26-Jyväskylä</v>
      </c>
      <c r="E1156" t="str">
        <f>VLOOKUP($D1156,metadata!$B$2:$S$451,2,FALSE)</f>
        <v>Lankinen, P; Tyukmaeva, VI; Hoikkala, A</v>
      </c>
      <c r="F1156" t="str">
        <f>VLOOKUP($D1156,metadata!$B$2:$S$451,3,FALSE)</f>
        <v>Northern Drosophila montana flies show variation both within and between cline populations in the critical day length evoking reproductive diapause</v>
      </c>
      <c r="G1156" t="str">
        <f>VLOOKUP($D1156,metadata!$B$2:$S$451,4,FALSE)</f>
        <v>10.1016/j.jinsphys.2013.05.006</v>
      </c>
      <c r="H1156" t="str">
        <f>VLOOKUP($D1156,metadata!$B$2:$S$451,5,FALSE)</f>
        <v>y</v>
      </c>
      <c r="I1156" t="str">
        <f>VLOOKUP($D1156,metadata!$B$2:$S$451,6,FALSE)</f>
        <v>a</v>
      </c>
      <c r="J1156" t="str">
        <f>VLOOKUP($D1156,metadata!$B$2:$S$451,7,FALSE)</f>
        <v>i</v>
      </c>
      <c r="K1156">
        <f>VLOOKUP($D1156,metadata!$B$2:$S$451,8,FALSE)</f>
        <v>105</v>
      </c>
      <c r="L1156">
        <f>VLOOKUP($D1156,metadata!$B$2:$S$451,9,FALSE)</f>
        <v>7</v>
      </c>
      <c r="M1156" t="str">
        <f>VLOOKUP($D1156,metadata!$B$2:$S$451,10,FALSE)</f>
        <v/>
      </c>
      <c r="N1156" t="str">
        <f>VLOOKUP($D1156,metadata!$B$2:$S$451,11,FALSE)</f>
        <v>drosophila montana</v>
      </c>
      <c r="O1156" t="str">
        <f>VLOOKUP($D1156,metadata!$B$2:$S$451,12,FALSE)</f>
        <v>diptera</v>
      </c>
      <c r="P1156" t="str">
        <f>VLOOKUP($D1156,metadata!$B$2:$S$451,13,FALSE)</f>
        <v>Jyväskylä</v>
      </c>
      <c r="Q1156" t="str">
        <f>VLOOKUP($D1156,metadata!$B$2:$S$451,14,FALSE)</f>
        <v>62.2N</v>
      </c>
      <c r="R1156" t="str">
        <f>VLOOKUP($D1156,metadata!$B$2:$S$451,15,FALSE)</f>
        <v>25.7E</v>
      </c>
      <c r="S1156" t="str">
        <f>VLOOKUP($D1156,metadata!$B$2:$S$451,16,FALSE)</f>
        <v/>
      </c>
      <c r="T1156" t="str">
        <f>VLOOKUP($D1156,metadata!$B$2:$S$451,17,FALSE)</f>
        <v/>
      </c>
      <c r="U1156" t="str">
        <f>VLOOKUP($D1156,metadata!$B$2:$S$451,18,FALSE)</f>
        <v/>
      </c>
      <c r="V1156">
        <f>VLOOKUP($D1156,metadata!$B$2:$Z$451,19,FALSE)</f>
        <v>100</v>
      </c>
      <c r="W1156" t="str">
        <f>VLOOKUP($D1156,metadata!$B$2:$Z$451,20,FALSE)</f>
        <v>global average</v>
      </c>
      <c r="X1156">
        <f>VLOOKUP($D1156,metadata!$B$2:$Z$451,21,FALSE)</f>
        <v>7</v>
      </c>
      <c r="Y1156" t="str">
        <f>VLOOKUP($D1156,metadata!$B$2:$Z$451,22,FALSE)</f>
        <v>t26</v>
      </c>
      <c r="Z1156">
        <f>VLOOKUP($D1156,metadata!$B$2:$Z$451,23,FALSE)</f>
        <v>21</v>
      </c>
      <c r="AA1156" t="str">
        <f>VLOOKUP($D1156,metadata!$B$2:$Z$451,24,FALSE)</f>
        <v>adult</v>
      </c>
      <c r="AB1156" t="str">
        <f>VLOOKUP($D1156,metadata!$B$2:$Z$451,25,FALSE)</f>
        <v/>
      </c>
      <c r="AF1156" t="str">
        <f t="shared" si="37"/>
        <v>NA</v>
      </c>
      <c r="AG1156" t="s">
        <v>42</v>
      </c>
      <c r="AH1156">
        <v>18.37</v>
      </c>
      <c r="AI1156">
        <v>0.16</v>
      </c>
      <c r="AJ1156">
        <v>25.89</v>
      </c>
      <c r="AK1156">
        <v>100</v>
      </c>
    </row>
    <row r="1157" spans="3:37" hidden="1" x14ac:dyDescent="0.3">
      <c r="C1157">
        <v>1156</v>
      </c>
      <c r="D1157" s="4" t="str">
        <f t="shared" si="36"/>
        <v>26-Jyväskylä</v>
      </c>
      <c r="E1157" t="str">
        <f>VLOOKUP($D1157,metadata!$B$2:$S$451,2,FALSE)</f>
        <v>Lankinen, P; Tyukmaeva, VI; Hoikkala, A</v>
      </c>
      <c r="F1157" t="str">
        <f>VLOOKUP($D1157,metadata!$B$2:$S$451,3,FALSE)</f>
        <v>Northern Drosophila montana flies show variation both within and between cline populations in the critical day length evoking reproductive diapause</v>
      </c>
      <c r="G1157" t="str">
        <f>VLOOKUP($D1157,metadata!$B$2:$S$451,4,FALSE)</f>
        <v>10.1016/j.jinsphys.2013.05.006</v>
      </c>
      <c r="H1157" t="str">
        <f>VLOOKUP($D1157,metadata!$B$2:$S$451,5,FALSE)</f>
        <v>y</v>
      </c>
      <c r="I1157" t="str">
        <f>VLOOKUP($D1157,metadata!$B$2:$S$451,6,FALSE)</f>
        <v>a</v>
      </c>
      <c r="J1157" t="str">
        <f>VLOOKUP($D1157,metadata!$B$2:$S$451,7,FALSE)</f>
        <v>i</v>
      </c>
      <c r="K1157">
        <f>VLOOKUP($D1157,metadata!$B$2:$S$451,8,FALSE)</f>
        <v>105</v>
      </c>
      <c r="L1157">
        <f>VLOOKUP($D1157,metadata!$B$2:$S$451,9,FALSE)</f>
        <v>7</v>
      </c>
      <c r="M1157" t="str">
        <f>VLOOKUP($D1157,metadata!$B$2:$S$451,10,FALSE)</f>
        <v/>
      </c>
      <c r="N1157" t="str">
        <f>VLOOKUP($D1157,metadata!$B$2:$S$451,11,FALSE)</f>
        <v>drosophila montana</v>
      </c>
      <c r="O1157" t="str">
        <f>VLOOKUP($D1157,metadata!$B$2:$S$451,12,FALSE)</f>
        <v>diptera</v>
      </c>
      <c r="P1157" t="str">
        <f>VLOOKUP($D1157,metadata!$B$2:$S$451,13,FALSE)</f>
        <v>Jyväskylä</v>
      </c>
      <c r="Q1157" t="str">
        <f>VLOOKUP($D1157,metadata!$B$2:$S$451,14,FALSE)</f>
        <v>62.2N</v>
      </c>
      <c r="R1157" t="str">
        <f>VLOOKUP($D1157,metadata!$B$2:$S$451,15,FALSE)</f>
        <v>25.7E</v>
      </c>
      <c r="S1157" t="str">
        <f>VLOOKUP($D1157,metadata!$B$2:$S$451,16,FALSE)</f>
        <v/>
      </c>
      <c r="T1157" t="str">
        <f>VLOOKUP($D1157,metadata!$B$2:$S$451,17,FALSE)</f>
        <v/>
      </c>
      <c r="U1157" t="str">
        <f>VLOOKUP($D1157,metadata!$B$2:$S$451,18,FALSE)</f>
        <v/>
      </c>
      <c r="V1157">
        <f>VLOOKUP($D1157,metadata!$B$2:$Z$451,19,FALSE)</f>
        <v>100</v>
      </c>
      <c r="W1157" t="str">
        <f>VLOOKUP($D1157,metadata!$B$2:$Z$451,20,FALSE)</f>
        <v>global average</v>
      </c>
      <c r="X1157">
        <f>VLOOKUP($D1157,metadata!$B$2:$Z$451,21,FALSE)</f>
        <v>7</v>
      </c>
      <c r="Y1157" t="str">
        <f>VLOOKUP($D1157,metadata!$B$2:$Z$451,22,FALSE)</f>
        <v>t26</v>
      </c>
      <c r="Z1157">
        <f>VLOOKUP($D1157,metadata!$B$2:$Z$451,23,FALSE)</f>
        <v>21</v>
      </c>
      <c r="AA1157" t="str">
        <f>VLOOKUP($D1157,metadata!$B$2:$Z$451,24,FALSE)</f>
        <v>adult</v>
      </c>
      <c r="AB1157" t="str">
        <f>VLOOKUP($D1157,metadata!$B$2:$Z$451,25,FALSE)</f>
        <v/>
      </c>
      <c r="AF1157" t="str">
        <f t="shared" si="37"/>
        <v>NA</v>
      </c>
      <c r="AG1157" t="s">
        <v>42</v>
      </c>
      <c r="AH1157">
        <v>17.739999999999998</v>
      </c>
      <c r="AI1157">
        <v>0.2</v>
      </c>
      <c r="AJ1157">
        <v>17.850000000000001</v>
      </c>
      <c r="AK1157">
        <v>100</v>
      </c>
    </row>
    <row r="1158" spans="3:37" hidden="1" x14ac:dyDescent="0.3">
      <c r="C1158">
        <v>1157</v>
      </c>
      <c r="D1158" s="4" t="str">
        <f t="shared" si="36"/>
        <v>26-Jyväskylä</v>
      </c>
      <c r="E1158" t="str">
        <f>VLOOKUP($D1158,metadata!$B$2:$S$451,2,FALSE)</f>
        <v>Lankinen, P; Tyukmaeva, VI; Hoikkala, A</v>
      </c>
      <c r="F1158" t="str">
        <f>VLOOKUP($D1158,metadata!$B$2:$S$451,3,FALSE)</f>
        <v>Northern Drosophila montana flies show variation both within and between cline populations in the critical day length evoking reproductive diapause</v>
      </c>
      <c r="G1158" t="str">
        <f>VLOOKUP($D1158,metadata!$B$2:$S$451,4,FALSE)</f>
        <v>10.1016/j.jinsphys.2013.05.006</v>
      </c>
      <c r="H1158" t="str">
        <f>VLOOKUP($D1158,metadata!$B$2:$S$451,5,FALSE)</f>
        <v>y</v>
      </c>
      <c r="I1158" t="str">
        <f>VLOOKUP($D1158,metadata!$B$2:$S$451,6,FALSE)</f>
        <v>a</v>
      </c>
      <c r="J1158" t="str">
        <f>VLOOKUP($D1158,metadata!$B$2:$S$451,7,FALSE)</f>
        <v>i</v>
      </c>
      <c r="K1158">
        <f>VLOOKUP($D1158,metadata!$B$2:$S$451,8,FALSE)</f>
        <v>105</v>
      </c>
      <c r="L1158">
        <f>VLOOKUP($D1158,metadata!$B$2:$S$451,9,FALSE)</f>
        <v>7</v>
      </c>
      <c r="M1158" t="str">
        <f>VLOOKUP($D1158,metadata!$B$2:$S$451,10,FALSE)</f>
        <v/>
      </c>
      <c r="N1158" t="str">
        <f>VLOOKUP($D1158,metadata!$B$2:$S$451,11,FALSE)</f>
        <v>drosophila montana</v>
      </c>
      <c r="O1158" t="str">
        <f>VLOOKUP($D1158,metadata!$B$2:$S$451,12,FALSE)</f>
        <v>diptera</v>
      </c>
      <c r="P1158" t="str">
        <f>VLOOKUP($D1158,metadata!$B$2:$S$451,13,FALSE)</f>
        <v>Jyväskylä</v>
      </c>
      <c r="Q1158" t="str">
        <f>VLOOKUP($D1158,metadata!$B$2:$S$451,14,FALSE)</f>
        <v>62.2N</v>
      </c>
      <c r="R1158" t="str">
        <f>VLOOKUP($D1158,metadata!$B$2:$S$451,15,FALSE)</f>
        <v>25.7E</v>
      </c>
      <c r="S1158" t="str">
        <f>VLOOKUP($D1158,metadata!$B$2:$S$451,16,FALSE)</f>
        <v/>
      </c>
      <c r="T1158" t="str">
        <f>VLOOKUP($D1158,metadata!$B$2:$S$451,17,FALSE)</f>
        <v/>
      </c>
      <c r="U1158" t="str">
        <f>VLOOKUP($D1158,metadata!$B$2:$S$451,18,FALSE)</f>
        <v/>
      </c>
      <c r="V1158">
        <f>VLOOKUP($D1158,metadata!$B$2:$Z$451,19,FALSE)</f>
        <v>100</v>
      </c>
      <c r="W1158" t="str">
        <f>VLOOKUP($D1158,metadata!$B$2:$Z$451,20,FALSE)</f>
        <v>global average</v>
      </c>
      <c r="X1158">
        <f>VLOOKUP($D1158,metadata!$B$2:$Z$451,21,FALSE)</f>
        <v>7</v>
      </c>
      <c r="Y1158" t="str">
        <f>VLOOKUP($D1158,metadata!$B$2:$Z$451,22,FALSE)</f>
        <v>t26</v>
      </c>
      <c r="Z1158">
        <f>VLOOKUP($D1158,metadata!$B$2:$Z$451,23,FALSE)</f>
        <v>21</v>
      </c>
      <c r="AA1158" t="str">
        <f>VLOOKUP($D1158,metadata!$B$2:$Z$451,24,FALSE)</f>
        <v>adult</v>
      </c>
      <c r="AB1158" t="str">
        <f>VLOOKUP($D1158,metadata!$B$2:$Z$451,25,FALSE)</f>
        <v/>
      </c>
      <c r="AF1158" t="str">
        <f t="shared" si="37"/>
        <v>NA</v>
      </c>
      <c r="AG1158" t="s">
        <v>42</v>
      </c>
      <c r="AH1158">
        <v>16.98</v>
      </c>
      <c r="AI1158">
        <v>0.13</v>
      </c>
      <c r="AJ1158">
        <v>32.71</v>
      </c>
      <c r="AK1158">
        <v>100</v>
      </c>
    </row>
    <row r="1159" spans="3:37" hidden="1" x14ac:dyDescent="0.3">
      <c r="C1159">
        <v>1158</v>
      </c>
      <c r="D1159" s="4" t="str">
        <f t="shared" si="36"/>
        <v>26-Jyväskylä</v>
      </c>
      <c r="E1159" t="str">
        <f>VLOOKUP($D1159,metadata!$B$2:$S$451,2,FALSE)</f>
        <v>Lankinen, P; Tyukmaeva, VI; Hoikkala, A</v>
      </c>
      <c r="F1159" t="str">
        <f>VLOOKUP($D1159,metadata!$B$2:$S$451,3,FALSE)</f>
        <v>Northern Drosophila montana flies show variation both within and between cline populations in the critical day length evoking reproductive diapause</v>
      </c>
      <c r="G1159" t="str">
        <f>VLOOKUP($D1159,metadata!$B$2:$S$451,4,FALSE)</f>
        <v>10.1016/j.jinsphys.2013.05.006</v>
      </c>
      <c r="H1159" t="str">
        <f>VLOOKUP($D1159,metadata!$B$2:$S$451,5,FALSE)</f>
        <v>y</v>
      </c>
      <c r="I1159" t="str">
        <f>VLOOKUP($D1159,metadata!$B$2:$S$451,6,FALSE)</f>
        <v>a</v>
      </c>
      <c r="J1159" t="str">
        <f>VLOOKUP($D1159,metadata!$B$2:$S$451,7,FALSE)</f>
        <v>i</v>
      </c>
      <c r="K1159">
        <f>VLOOKUP($D1159,metadata!$B$2:$S$451,8,FALSE)</f>
        <v>105</v>
      </c>
      <c r="L1159">
        <f>VLOOKUP($D1159,metadata!$B$2:$S$451,9,FALSE)</f>
        <v>7</v>
      </c>
      <c r="M1159" t="str">
        <f>VLOOKUP($D1159,metadata!$B$2:$S$451,10,FALSE)</f>
        <v/>
      </c>
      <c r="N1159" t="str">
        <f>VLOOKUP($D1159,metadata!$B$2:$S$451,11,FALSE)</f>
        <v>drosophila montana</v>
      </c>
      <c r="O1159" t="str">
        <f>VLOOKUP($D1159,metadata!$B$2:$S$451,12,FALSE)</f>
        <v>diptera</v>
      </c>
      <c r="P1159" t="str">
        <f>VLOOKUP($D1159,metadata!$B$2:$S$451,13,FALSE)</f>
        <v>Jyväskylä</v>
      </c>
      <c r="Q1159" t="str">
        <f>VLOOKUP($D1159,metadata!$B$2:$S$451,14,FALSE)</f>
        <v>62.2N</v>
      </c>
      <c r="R1159" t="str">
        <f>VLOOKUP($D1159,metadata!$B$2:$S$451,15,FALSE)</f>
        <v>25.7E</v>
      </c>
      <c r="S1159" t="str">
        <f>VLOOKUP($D1159,metadata!$B$2:$S$451,16,FALSE)</f>
        <v/>
      </c>
      <c r="T1159" t="str">
        <f>VLOOKUP($D1159,metadata!$B$2:$S$451,17,FALSE)</f>
        <v/>
      </c>
      <c r="U1159" t="str">
        <f>VLOOKUP($D1159,metadata!$B$2:$S$451,18,FALSE)</f>
        <v/>
      </c>
      <c r="V1159">
        <f>VLOOKUP($D1159,metadata!$B$2:$Z$451,19,FALSE)</f>
        <v>100</v>
      </c>
      <c r="W1159" t="str">
        <f>VLOOKUP($D1159,metadata!$B$2:$Z$451,20,FALSE)</f>
        <v>global average</v>
      </c>
      <c r="X1159">
        <f>VLOOKUP($D1159,metadata!$B$2:$Z$451,21,FALSE)</f>
        <v>7</v>
      </c>
      <c r="Y1159" t="str">
        <f>VLOOKUP($D1159,metadata!$B$2:$Z$451,22,FALSE)</f>
        <v>t26</v>
      </c>
      <c r="Z1159">
        <f>VLOOKUP($D1159,metadata!$B$2:$Z$451,23,FALSE)</f>
        <v>21</v>
      </c>
      <c r="AA1159" t="str">
        <f>VLOOKUP($D1159,metadata!$B$2:$Z$451,24,FALSE)</f>
        <v>adult</v>
      </c>
      <c r="AB1159" t="str">
        <f>VLOOKUP($D1159,metadata!$B$2:$Z$451,25,FALSE)</f>
        <v/>
      </c>
      <c r="AF1159" t="str">
        <f t="shared" si="37"/>
        <v>NA</v>
      </c>
      <c r="AG1159" t="s">
        <v>42</v>
      </c>
      <c r="AH1159">
        <v>18.420000000000002</v>
      </c>
      <c r="AI1159">
        <v>0.12</v>
      </c>
      <c r="AJ1159">
        <v>64.08</v>
      </c>
      <c r="AK1159">
        <v>100</v>
      </c>
    </row>
    <row r="1160" spans="3:37" hidden="1" x14ac:dyDescent="0.3">
      <c r="C1160">
        <v>1159</v>
      </c>
      <c r="D1160" s="4" t="str">
        <f t="shared" si="36"/>
        <v>26-Lahti</v>
      </c>
      <c r="E1160" t="str">
        <f>VLOOKUP($D1160,metadata!$B$2:$S$451,2,FALSE)</f>
        <v>Lankinen, P; Tyukmaeva, VI; Hoikkala, A</v>
      </c>
      <c r="F1160" t="str">
        <f>VLOOKUP($D1160,metadata!$B$2:$S$451,3,FALSE)</f>
        <v>Northern Drosophila montana flies show variation both within and between cline populations in the critical day length evoking reproductive diapause</v>
      </c>
      <c r="G1160" t="str">
        <f>VLOOKUP($D1160,metadata!$B$2:$S$451,4,FALSE)</f>
        <v>10.1016/j.jinsphys.2013.05.006</v>
      </c>
      <c r="H1160" t="str">
        <f>VLOOKUP($D1160,metadata!$B$2:$S$451,5,FALSE)</f>
        <v>y</v>
      </c>
      <c r="I1160" t="str">
        <f>VLOOKUP($D1160,metadata!$B$2:$S$451,6,FALSE)</f>
        <v>a</v>
      </c>
      <c r="J1160" t="str">
        <f>VLOOKUP($D1160,metadata!$B$2:$S$451,7,FALSE)</f>
        <v>i</v>
      </c>
      <c r="K1160">
        <f>VLOOKUP($D1160,metadata!$B$2:$S$451,8,FALSE)</f>
        <v>105</v>
      </c>
      <c r="L1160">
        <f>VLOOKUP($D1160,metadata!$B$2:$S$451,9,FALSE)</f>
        <v>12</v>
      </c>
      <c r="M1160" t="str">
        <f>VLOOKUP($D1160,metadata!$B$2:$S$451,10,FALSE)</f>
        <v/>
      </c>
      <c r="N1160" t="str">
        <f>VLOOKUP($D1160,metadata!$B$2:$S$451,11,FALSE)</f>
        <v>drosophila montana</v>
      </c>
      <c r="O1160" t="str">
        <f>VLOOKUP($D1160,metadata!$B$2:$S$451,12,FALSE)</f>
        <v>diptera</v>
      </c>
      <c r="P1160" t="str">
        <f>VLOOKUP($D1160,metadata!$B$2:$S$451,13,FALSE)</f>
        <v>Lahti</v>
      </c>
      <c r="Q1160">
        <f>VLOOKUP($D1160,metadata!$B$2:$S$451,14,FALSE)</f>
        <v>61.1</v>
      </c>
      <c r="R1160" t="str">
        <f>VLOOKUP($D1160,metadata!$B$2:$S$451,15,FALSE)</f>
        <v>25.7E</v>
      </c>
      <c r="S1160" t="str">
        <f>VLOOKUP($D1160,metadata!$B$2:$S$451,16,FALSE)</f>
        <v/>
      </c>
      <c r="T1160" t="str">
        <f>VLOOKUP($D1160,metadata!$B$2:$S$451,17,FALSE)</f>
        <v/>
      </c>
      <c r="U1160" t="str">
        <f>VLOOKUP($D1160,metadata!$B$2:$S$451,18,FALSE)</f>
        <v/>
      </c>
      <c r="V1160">
        <f>VLOOKUP($D1160,metadata!$B$2:$Z$451,19,FALSE)</f>
        <v>100</v>
      </c>
      <c r="W1160" t="str">
        <f>VLOOKUP($D1160,metadata!$B$2:$Z$451,20,FALSE)</f>
        <v>global average</v>
      </c>
      <c r="X1160">
        <f>VLOOKUP($D1160,metadata!$B$2:$Z$451,21,FALSE)</f>
        <v>12</v>
      </c>
      <c r="Y1160" t="str">
        <f>VLOOKUP($D1160,metadata!$B$2:$Z$451,22,FALSE)</f>
        <v>t26</v>
      </c>
      <c r="Z1160">
        <f>VLOOKUP($D1160,metadata!$B$2:$Z$451,23,FALSE)</f>
        <v>21</v>
      </c>
      <c r="AA1160" t="str">
        <f>VLOOKUP($D1160,metadata!$B$2:$Z$451,24,FALSE)</f>
        <v>adult</v>
      </c>
      <c r="AB1160" t="str">
        <f>VLOOKUP($D1160,metadata!$B$2:$Z$451,25,FALSE)</f>
        <v/>
      </c>
      <c r="AF1160" t="str">
        <f t="shared" si="37"/>
        <v>NA</v>
      </c>
      <c r="AG1160" t="s">
        <v>43</v>
      </c>
      <c r="AH1160">
        <v>17.16</v>
      </c>
      <c r="AI1160">
        <v>0.17</v>
      </c>
      <c r="AJ1160">
        <v>23.42</v>
      </c>
      <c r="AK1160">
        <v>100</v>
      </c>
    </row>
    <row r="1161" spans="3:37" hidden="1" x14ac:dyDescent="0.3">
      <c r="C1161">
        <v>1160</v>
      </c>
      <c r="D1161" s="4" t="str">
        <f t="shared" si="36"/>
        <v>26-Lahti</v>
      </c>
      <c r="E1161" t="str">
        <f>VLOOKUP($D1161,metadata!$B$2:$S$451,2,FALSE)</f>
        <v>Lankinen, P; Tyukmaeva, VI; Hoikkala, A</v>
      </c>
      <c r="F1161" t="str">
        <f>VLOOKUP($D1161,metadata!$B$2:$S$451,3,FALSE)</f>
        <v>Northern Drosophila montana flies show variation both within and between cline populations in the critical day length evoking reproductive diapause</v>
      </c>
      <c r="G1161" t="str">
        <f>VLOOKUP($D1161,metadata!$B$2:$S$451,4,FALSE)</f>
        <v>10.1016/j.jinsphys.2013.05.006</v>
      </c>
      <c r="H1161" t="str">
        <f>VLOOKUP($D1161,metadata!$B$2:$S$451,5,FALSE)</f>
        <v>y</v>
      </c>
      <c r="I1161" t="str">
        <f>VLOOKUP($D1161,metadata!$B$2:$S$451,6,FALSE)</f>
        <v>a</v>
      </c>
      <c r="J1161" t="str">
        <f>VLOOKUP($D1161,metadata!$B$2:$S$451,7,FALSE)</f>
        <v>i</v>
      </c>
      <c r="K1161">
        <f>VLOOKUP($D1161,metadata!$B$2:$S$451,8,FALSE)</f>
        <v>105</v>
      </c>
      <c r="L1161">
        <f>VLOOKUP($D1161,metadata!$B$2:$S$451,9,FALSE)</f>
        <v>12</v>
      </c>
      <c r="M1161" t="str">
        <f>VLOOKUP($D1161,metadata!$B$2:$S$451,10,FALSE)</f>
        <v/>
      </c>
      <c r="N1161" t="str">
        <f>VLOOKUP($D1161,metadata!$B$2:$S$451,11,FALSE)</f>
        <v>drosophila montana</v>
      </c>
      <c r="O1161" t="str">
        <f>VLOOKUP($D1161,metadata!$B$2:$S$451,12,FALSE)</f>
        <v>diptera</v>
      </c>
      <c r="P1161" t="str">
        <f>VLOOKUP($D1161,metadata!$B$2:$S$451,13,FALSE)</f>
        <v>Lahti</v>
      </c>
      <c r="Q1161">
        <f>VLOOKUP($D1161,metadata!$B$2:$S$451,14,FALSE)</f>
        <v>61.1</v>
      </c>
      <c r="R1161" t="str">
        <f>VLOOKUP($D1161,metadata!$B$2:$S$451,15,FALSE)</f>
        <v>25.7E</v>
      </c>
      <c r="S1161" t="str">
        <f>VLOOKUP($D1161,metadata!$B$2:$S$451,16,FALSE)</f>
        <v/>
      </c>
      <c r="T1161" t="str">
        <f>VLOOKUP($D1161,metadata!$B$2:$S$451,17,FALSE)</f>
        <v/>
      </c>
      <c r="U1161" t="str">
        <f>VLOOKUP($D1161,metadata!$B$2:$S$451,18,FALSE)</f>
        <v/>
      </c>
      <c r="V1161">
        <f>VLOOKUP($D1161,metadata!$B$2:$Z$451,19,FALSE)</f>
        <v>100</v>
      </c>
      <c r="W1161" t="str">
        <f>VLOOKUP($D1161,metadata!$B$2:$Z$451,20,FALSE)</f>
        <v>global average</v>
      </c>
      <c r="X1161">
        <f>VLOOKUP($D1161,metadata!$B$2:$Z$451,21,FALSE)</f>
        <v>12</v>
      </c>
      <c r="Y1161" t="str">
        <f>VLOOKUP($D1161,metadata!$B$2:$Z$451,22,FALSE)</f>
        <v>t26</v>
      </c>
      <c r="Z1161">
        <f>VLOOKUP($D1161,metadata!$B$2:$Z$451,23,FALSE)</f>
        <v>21</v>
      </c>
      <c r="AA1161" t="str">
        <f>VLOOKUP($D1161,metadata!$B$2:$Z$451,24,FALSE)</f>
        <v>adult</v>
      </c>
      <c r="AB1161" t="str">
        <f>VLOOKUP($D1161,metadata!$B$2:$Z$451,25,FALSE)</f>
        <v/>
      </c>
      <c r="AF1161" t="str">
        <f t="shared" si="37"/>
        <v>NA</v>
      </c>
      <c r="AG1161" t="s">
        <v>43</v>
      </c>
      <c r="AH1161">
        <v>17.690000000000001</v>
      </c>
      <c r="AI1161">
        <v>0.12</v>
      </c>
      <c r="AJ1161">
        <v>57.85</v>
      </c>
      <c r="AK1161">
        <v>100</v>
      </c>
    </row>
    <row r="1162" spans="3:37" hidden="1" x14ac:dyDescent="0.3">
      <c r="C1162">
        <v>1161</v>
      </c>
      <c r="D1162" s="4" t="str">
        <f t="shared" si="36"/>
        <v>26-Lahti</v>
      </c>
      <c r="E1162" t="str">
        <f>VLOOKUP($D1162,metadata!$B$2:$S$451,2,FALSE)</f>
        <v>Lankinen, P; Tyukmaeva, VI; Hoikkala, A</v>
      </c>
      <c r="F1162" t="str">
        <f>VLOOKUP($D1162,metadata!$B$2:$S$451,3,FALSE)</f>
        <v>Northern Drosophila montana flies show variation both within and between cline populations in the critical day length evoking reproductive diapause</v>
      </c>
      <c r="G1162" t="str">
        <f>VLOOKUP($D1162,metadata!$B$2:$S$451,4,FALSE)</f>
        <v>10.1016/j.jinsphys.2013.05.006</v>
      </c>
      <c r="H1162" t="str">
        <f>VLOOKUP($D1162,metadata!$B$2:$S$451,5,FALSE)</f>
        <v>y</v>
      </c>
      <c r="I1162" t="str">
        <f>VLOOKUP($D1162,metadata!$B$2:$S$451,6,FALSE)</f>
        <v>a</v>
      </c>
      <c r="J1162" t="str">
        <f>VLOOKUP($D1162,metadata!$B$2:$S$451,7,FALSE)</f>
        <v>i</v>
      </c>
      <c r="K1162">
        <f>VLOOKUP($D1162,metadata!$B$2:$S$451,8,FALSE)</f>
        <v>105</v>
      </c>
      <c r="L1162">
        <f>VLOOKUP($D1162,metadata!$B$2:$S$451,9,FALSE)</f>
        <v>12</v>
      </c>
      <c r="M1162" t="str">
        <f>VLOOKUP($D1162,metadata!$B$2:$S$451,10,FALSE)</f>
        <v/>
      </c>
      <c r="N1162" t="str">
        <f>VLOOKUP($D1162,metadata!$B$2:$S$451,11,FALSE)</f>
        <v>drosophila montana</v>
      </c>
      <c r="O1162" t="str">
        <f>VLOOKUP($D1162,metadata!$B$2:$S$451,12,FALSE)</f>
        <v>diptera</v>
      </c>
      <c r="P1162" t="str">
        <f>VLOOKUP($D1162,metadata!$B$2:$S$451,13,FALSE)</f>
        <v>Lahti</v>
      </c>
      <c r="Q1162">
        <f>VLOOKUP($D1162,metadata!$B$2:$S$451,14,FALSE)</f>
        <v>61.1</v>
      </c>
      <c r="R1162" t="str">
        <f>VLOOKUP($D1162,metadata!$B$2:$S$451,15,FALSE)</f>
        <v>25.7E</v>
      </c>
      <c r="S1162" t="str">
        <f>VLOOKUP($D1162,metadata!$B$2:$S$451,16,FALSE)</f>
        <v/>
      </c>
      <c r="T1162" t="str">
        <f>VLOOKUP($D1162,metadata!$B$2:$S$451,17,FALSE)</f>
        <v/>
      </c>
      <c r="U1162" t="str">
        <f>VLOOKUP($D1162,metadata!$B$2:$S$451,18,FALSE)</f>
        <v/>
      </c>
      <c r="V1162">
        <f>VLOOKUP($D1162,metadata!$B$2:$Z$451,19,FALSE)</f>
        <v>100</v>
      </c>
      <c r="W1162" t="str">
        <f>VLOOKUP($D1162,metadata!$B$2:$Z$451,20,FALSE)</f>
        <v>global average</v>
      </c>
      <c r="X1162">
        <f>VLOOKUP($D1162,metadata!$B$2:$Z$451,21,FALSE)</f>
        <v>12</v>
      </c>
      <c r="Y1162" t="str">
        <f>VLOOKUP($D1162,metadata!$B$2:$Z$451,22,FALSE)</f>
        <v>t26</v>
      </c>
      <c r="Z1162">
        <f>VLOOKUP($D1162,metadata!$B$2:$Z$451,23,FALSE)</f>
        <v>21</v>
      </c>
      <c r="AA1162" t="str">
        <f>VLOOKUP($D1162,metadata!$B$2:$Z$451,24,FALSE)</f>
        <v>adult</v>
      </c>
      <c r="AB1162" t="str">
        <f>VLOOKUP($D1162,metadata!$B$2:$Z$451,25,FALSE)</f>
        <v/>
      </c>
      <c r="AF1162" t="str">
        <f t="shared" si="37"/>
        <v>NA</v>
      </c>
      <c r="AG1162" t="s">
        <v>43</v>
      </c>
      <c r="AH1162">
        <v>17.8</v>
      </c>
      <c r="AI1162">
        <v>0.13</v>
      </c>
      <c r="AJ1162">
        <v>36.68</v>
      </c>
      <c r="AK1162">
        <v>100</v>
      </c>
    </row>
    <row r="1163" spans="3:37" hidden="1" x14ac:dyDescent="0.3">
      <c r="C1163">
        <v>1162</v>
      </c>
      <c r="D1163" s="4" t="str">
        <f t="shared" si="36"/>
        <v>26-Lahti</v>
      </c>
      <c r="E1163" t="str">
        <f>VLOOKUP($D1163,metadata!$B$2:$S$451,2,FALSE)</f>
        <v>Lankinen, P; Tyukmaeva, VI; Hoikkala, A</v>
      </c>
      <c r="F1163" t="str">
        <f>VLOOKUP($D1163,metadata!$B$2:$S$451,3,FALSE)</f>
        <v>Northern Drosophila montana flies show variation both within and between cline populations in the critical day length evoking reproductive diapause</v>
      </c>
      <c r="G1163" t="str">
        <f>VLOOKUP($D1163,metadata!$B$2:$S$451,4,FALSE)</f>
        <v>10.1016/j.jinsphys.2013.05.006</v>
      </c>
      <c r="H1163" t="str">
        <f>VLOOKUP($D1163,metadata!$B$2:$S$451,5,FALSE)</f>
        <v>y</v>
      </c>
      <c r="I1163" t="str">
        <f>VLOOKUP($D1163,metadata!$B$2:$S$451,6,FALSE)</f>
        <v>a</v>
      </c>
      <c r="J1163" t="str">
        <f>VLOOKUP($D1163,metadata!$B$2:$S$451,7,FALSE)</f>
        <v>i</v>
      </c>
      <c r="K1163">
        <f>VLOOKUP($D1163,metadata!$B$2:$S$451,8,FALSE)</f>
        <v>105</v>
      </c>
      <c r="L1163">
        <f>VLOOKUP($D1163,metadata!$B$2:$S$451,9,FALSE)</f>
        <v>12</v>
      </c>
      <c r="M1163" t="str">
        <f>VLOOKUP($D1163,metadata!$B$2:$S$451,10,FALSE)</f>
        <v/>
      </c>
      <c r="N1163" t="str">
        <f>VLOOKUP($D1163,metadata!$B$2:$S$451,11,FALSE)</f>
        <v>drosophila montana</v>
      </c>
      <c r="O1163" t="str">
        <f>VLOOKUP($D1163,metadata!$B$2:$S$451,12,FALSE)</f>
        <v>diptera</v>
      </c>
      <c r="P1163" t="str">
        <f>VLOOKUP($D1163,metadata!$B$2:$S$451,13,FALSE)</f>
        <v>Lahti</v>
      </c>
      <c r="Q1163">
        <f>VLOOKUP($D1163,metadata!$B$2:$S$451,14,FALSE)</f>
        <v>61.1</v>
      </c>
      <c r="R1163" t="str">
        <f>VLOOKUP($D1163,metadata!$B$2:$S$451,15,FALSE)</f>
        <v>25.7E</v>
      </c>
      <c r="S1163" t="str">
        <f>VLOOKUP($D1163,metadata!$B$2:$S$451,16,FALSE)</f>
        <v/>
      </c>
      <c r="T1163" t="str">
        <f>VLOOKUP($D1163,metadata!$B$2:$S$451,17,FALSE)</f>
        <v/>
      </c>
      <c r="U1163" t="str">
        <f>VLOOKUP($D1163,metadata!$B$2:$S$451,18,FALSE)</f>
        <v/>
      </c>
      <c r="V1163">
        <f>VLOOKUP($D1163,metadata!$B$2:$Z$451,19,FALSE)</f>
        <v>100</v>
      </c>
      <c r="W1163" t="str">
        <f>VLOOKUP($D1163,metadata!$B$2:$Z$451,20,FALSE)</f>
        <v>global average</v>
      </c>
      <c r="X1163">
        <f>VLOOKUP($D1163,metadata!$B$2:$Z$451,21,FALSE)</f>
        <v>12</v>
      </c>
      <c r="Y1163" t="str">
        <f>VLOOKUP($D1163,metadata!$B$2:$Z$451,22,FALSE)</f>
        <v>t26</v>
      </c>
      <c r="Z1163">
        <f>VLOOKUP($D1163,metadata!$B$2:$Z$451,23,FALSE)</f>
        <v>21</v>
      </c>
      <c r="AA1163" t="str">
        <f>VLOOKUP($D1163,metadata!$B$2:$Z$451,24,FALSE)</f>
        <v>adult</v>
      </c>
      <c r="AB1163" t="str">
        <f>VLOOKUP($D1163,metadata!$B$2:$Z$451,25,FALSE)</f>
        <v/>
      </c>
      <c r="AF1163" t="str">
        <f t="shared" si="37"/>
        <v>NA</v>
      </c>
      <c r="AG1163" t="s">
        <v>43</v>
      </c>
      <c r="AH1163">
        <v>17.84</v>
      </c>
      <c r="AI1163">
        <v>0.12</v>
      </c>
      <c r="AJ1163">
        <v>41.19</v>
      </c>
      <c r="AK1163">
        <v>100</v>
      </c>
    </row>
    <row r="1164" spans="3:37" hidden="1" x14ac:dyDescent="0.3">
      <c r="C1164">
        <v>1163</v>
      </c>
      <c r="D1164" s="4" t="str">
        <f t="shared" si="36"/>
        <v>26-Lahti</v>
      </c>
      <c r="E1164" t="str">
        <f>VLOOKUP($D1164,metadata!$B$2:$S$451,2,FALSE)</f>
        <v>Lankinen, P; Tyukmaeva, VI; Hoikkala, A</v>
      </c>
      <c r="F1164" t="str">
        <f>VLOOKUP($D1164,metadata!$B$2:$S$451,3,FALSE)</f>
        <v>Northern Drosophila montana flies show variation both within and between cline populations in the critical day length evoking reproductive diapause</v>
      </c>
      <c r="G1164" t="str">
        <f>VLOOKUP($D1164,metadata!$B$2:$S$451,4,FALSE)</f>
        <v>10.1016/j.jinsphys.2013.05.006</v>
      </c>
      <c r="H1164" t="str">
        <f>VLOOKUP($D1164,metadata!$B$2:$S$451,5,FALSE)</f>
        <v>y</v>
      </c>
      <c r="I1164" t="str">
        <f>VLOOKUP($D1164,metadata!$B$2:$S$451,6,FALSE)</f>
        <v>a</v>
      </c>
      <c r="J1164" t="str">
        <f>VLOOKUP($D1164,metadata!$B$2:$S$451,7,FALSE)</f>
        <v>i</v>
      </c>
      <c r="K1164">
        <f>VLOOKUP($D1164,metadata!$B$2:$S$451,8,FALSE)</f>
        <v>105</v>
      </c>
      <c r="L1164">
        <f>VLOOKUP($D1164,metadata!$B$2:$S$451,9,FALSE)</f>
        <v>12</v>
      </c>
      <c r="M1164" t="str">
        <f>VLOOKUP($D1164,metadata!$B$2:$S$451,10,FALSE)</f>
        <v/>
      </c>
      <c r="N1164" t="str">
        <f>VLOOKUP($D1164,metadata!$B$2:$S$451,11,FALSE)</f>
        <v>drosophila montana</v>
      </c>
      <c r="O1164" t="str">
        <f>VLOOKUP($D1164,metadata!$B$2:$S$451,12,FALSE)</f>
        <v>diptera</v>
      </c>
      <c r="P1164" t="str">
        <f>VLOOKUP($D1164,metadata!$B$2:$S$451,13,FALSE)</f>
        <v>Lahti</v>
      </c>
      <c r="Q1164">
        <f>VLOOKUP($D1164,metadata!$B$2:$S$451,14,FALSE)</f>
        <v>61.1</v>
      </c>
      <c r="R1164" t="str">
        <f>VLOOKUP($D1164,metadata!$B$2:$S$451,15,FALSE)</f>
        <v>25.7E</v>
      </c>
      <c r="S1164" t="str">
        <f>VLOOKUP($D1164,metadata!$B$2:$S$451,16,FALSE)</f>
        <v/>
      </c>
      <c r="T1164" t="str">
        <f>VLOOKUP($D1164,metadata!$B$2:$S$451,17,FALSE)</f>
        <v/>
      </c>
      <c r="U1164" t="str">
        <f>VLOOKUP($D1164,metadata!$B$2:$S$451,18,FALSE)</f>
        <v/>
      </c>
      <c r="V1164">
        <f>VLOOKUP($D1164,metadata!$B$2:$Z$451,19,FALSE)</f>
        <v>100</v>
      </c>
      <c r="W1164" t="str">
        <f>VLOOKUP($D1164,metadata!$B$2:$Z$451,20,FALSE)</f>
        <v>global average</v>
      </c>
      <c r="X1164">
        <f>VLOOKUP($D1164,metadata!$B$2:$Z$451,21,FALSE)</f>
        <v>12</v>
      </c>
      <c r="Y1164" t="str">
        <f>VLOOKUP($D1164,metadata!$B$2:$Z$451,22,FALSE)</f>
        <v>t26</v>
      </c>
      <c r="Z1164">
        <f>VLOOKUP($D1164,metadata!$B$2:$Z$451,23,FALSE)</f>
        <v>21</v>
      </c>
      <c r="AA1164" t="str">
        <f>VLOOKUP($D1164,metadata!$B$2:$Z$451,24,FALSE)</f>
        <v>adult</v>
      </c>
      <c r="AB1164" t="str">
        <f>VLOOKUP($D1164,metadata!$B$2:$Z$451,25,FALSE)</f>
        <v/>
      </c>
      <c r="AF1164" t="str">
        <f t="shared" si="37"/>
        <v>NA</v>
      </c>
      <c r="AG1164" t="s">
        <v>43</v>
      </c>
      <c r="AH1164">
        <v>18.329999999999998</v>
      </c>
      <c r="AI1164">
        <v>0.13</v>
      </c>
      <c r="AJ1164">
        <v>36.71</v>
      </c>
      <c r="AK1164">
        <v>100</v>
      </c>
    </row>
    <row r="1165" spans="3:37" hidden="1" x14ac:dyDescent="0.3">
      <c r="C1165">
        <v>1164</v>
      </c>
      <c r="D1165" s="4" t="str">
        <f t="shared" si="36"/>
        <v>26-Lahti</v>
      </c>
      <c r="E1165" t="str">
        <f>VLOOKUP($D1165,metadata!$B$2:$S$451,2,FALSE)</f>
        <v>Lankinen, P; Tyukmaeva, VI; Hoikkala, A</v>
      </c>
      <c r="F1165" t="str">
        <f>VLOOKUP($D1165,metadata!$B$2:$S$451,3,FALSE)</f>
        <v>Northern Drosophila montana flies show variation both within and between cline populations in the critical day length evoking reproductive diapause</v>
      </c>
      <c r="G1165" t="str">
        <f>VLOOKUP($D1165,metadata!$B$2:$S$451,4,FALSE)</f>
        <v>10.1016/j.jinsphys.2013.05.006</v>
      </c>
      <c r="H1165" t="str">
        <f>VLOOKUP($D1165,metadata!$B$2:$S$451,5,FALSE)</f>
        <v>y</v>
      </c>
      <c r="I1165" t="str">
        <f>VLOOKUP($D1165,metadata!$B$2:$S$451,6,FALSE)</f>
        <v>a</v>
      </c>
      <c r="J1165" t="str">
        <f>VLOOKUP($D1165,metadata!$B$2:$S$451,7,FALSE)</f>
        <v>i</v>
      </c>
      <c r="K1165">
        <f>VLOOKUP($D1165,metadata!$B$2:$S$451,8,FALSE)</f>
        <v>105</v>
      </c>
      <c r="L1165">
        <f>VLOOKUP($D1165,metadata!$B$2:$S$451,9,FALSE)</f>
        <v>12</v>
      </c>
      <c r="M1165" t="str">
        <f>VLOOKUP($D1165,metadata!$B$2:$S$451,10,FALSE)</f>
        <v/>
      </c>
      <c r="N1165" t="str">
        <f>VLOOKUP($D1165,metadata!$B$2:$S$451,11,FALSE)</f>
        <v>drosophila montana</v>
      </c>
      <c r="O1165" t="str">
        <f>VLOOKUP($D1165,metadata!$B$2:$S$451,12,FALSE)</f>
        <v>diptera</v>
      </c>
      <c r="P1165" t="str">
        <f>VLOOKUP($D1165,metadata!$B$2:$S$451,13,FALSE)</f>
        <v>Lahti</v>
      </c>
      <c r="Q1165">
        <f>VLOOKUP($D1165,metadata!$B$2:$S$451,14,FALSE)</f>
        <v>61.1</v>
      </c>
      <c r="R1165" t="str">
        <f>VLOOKUP($D1165,metadata!$B$2:$S$451,15,FALSE)</f>
        <v>25.7E</v>
      </c>
      <c r="S1165" t="str">
        <f>VLOOKUP($D1165,metadata!$B$2:$S$451,16,FALSE)</f>
        <v/>
      </c>
      <c r="T1165" t="str">
        <f>VLOOKUP($D1165,metadata!$B$2:$S$451,17,FALSE)</f>
        <v/>
      </c>
      <c r="U1165" t="str">
        <f>VLOOKUP($D1165,metadata!$B$2:$S$451,18,FALSE)</f>
        <v/>
      </c>
      <c r="V1165">
        <f>VLOOKUP($D1165,metadata!$B$2:$Z$451,19,FALSE)</f>
        <v>100</v>
      </c>
      <c r="W1165" t="str">
        <f>VLOOKUP($D1165,metadata!$B$2:$Z$451,20,FALSE)</f>
        <v>global average</v>
      </c>
      <c r="X1165">
        <f>VLOOKUP($D1165,metadata!$B$2:$Z$451,21,FALSE)</f>
        <v>12</v>
      </c>
      <c r="Y1165" t="str">
        <f>VLOOKUP($D1165,metadata!$B$2:$Z$451,22,FALSE)</f>
        <v>t26</v>
      </c>
      <c r="Z1165">
        <f>VLOOKUP($D1165,metadata!$B$2:$Z$451,23,FALSE)</f>
        <v>21</v>
      </c>
      <c r="AA1165" t="str">
        <f>VLOOKUP($D1165,metadata!$B$2:$Z$451,24,FALSE)</f>
        <v>adult</v>
      </c>
      <c r="AB1165" t="str">
        <f>VLOOKUP($D1165,metadata!$B$2:$Z$451,25,FALSE)</f>
        <v/>
      </c>
      <c r="AF1165" t="str">
        <f t="shared" si="37"/>
        <v>NA</v>
      </c>
      <c r="AG1165" t="s">
        <v>43</v>
      </c>
      <c r="AH1165">
        <v>17.68</v>
      </c>
      <c r="AI1165">
        <v>0.12</v>
      </c>
      <c r="AJ1165">
        <v>57.73</v>
      </c>
      <c r="AK1165">
        <v>100</v>
      </c>
    </row>
    <row r="1166" spans="3:37" hidden="1" x14ac:dyDescent="0.3">
      <c r="C1166">
        <v>1165</v>
      </c>
      <c r="D1166" s="4" t="str">
        <f t="shared" si="36"/>
        <v>26-Lahti</v>
      </c>
      <c r="E1166" t="str">
        <f>VLOOKUP($D1166,metadata!$B$2:$S$451,2,FALSE)</f>
        <v>Lankinen, P; Tyukmaeva, VI; Hoikkala, A</v>
      </c>
      <c r="F1166" t="str">
        <f>VLOOKUP($D1166,metadata!$B$2:$S$451,3,FALSE)</f>
        <v>Northern Drosophila montana flies show variation both within and between cline populations in the critical day length evoking reproductive diapause</v>
      </c>
      <c r="G1166" t="str">
        <f>VLOOKUP($D1166,metadata!$B$2:$S$451,4,FALSE)</f>
        <v>10.1016/j.jinsphys.2013.05.006</v>
      </c>
      <c r="H1166" t="str">
        <f>VLOOKUP($D1166,metadata!$B$2:$S$451,5,FALSE)</f>
        <v>y</v>
      </c>
      <c r="I1166" t="str">
        <f>VLOOKUP($D1166,metadata!$B$2:$S$451,6,FALSE)</f>
        <v>a</v>
      </c>
      <c r="J1166" t="str">
        <f>VLOOKUP($D1166,metadata!$B$2:$S$451,7,FALSE)</f>
        <v>i</v>
      </c>
      <c r="K1166">
        <f>VLOOKUP($D1166,metadata!$B$2:$S$451,8,FALSE)</f>
        <v>105</v>
      </c>
      <c r="L1166">
        <f>VLOOKUP($D1166,metadata!$B$2:$S$451,9,FALSE)</f>
        <v>12</v>
      </c>
      <c r="M1166" t="str">
        <f>VLOOKUP($D1166,metadata!$B$2:$S$451,10,FALSE)</f>
        <v/>
      </c>
      <c r="N1166" t="str">
        <f>VLOOKUP($D1166,metadata!$B$2:$S$451,11,FALSE)</f>
        <v>drosophila montana</v>
      </c>
      <c r="O1166" t="str">
        <f>VLOOKUP($D1166,metadata!$B$2:$S$451,12,FALSE)</f>
        <v>diptera</v>
      </c>
      <c r="P1166" t="str">
        <f>VLOOKUP($D1166,metadata!$B$2:$S$451,13,FALSE)</f>
        <v>Lahti</v>
      </c>
      <c r="Q1166">
        <f>VLOOKUP($D1166,metadata!$B$2:$S$451,14,FALSE)</f>
        <v>61.1</v>
      </c>
      <c r="R1166" t="str">
        <f>VLOOKUP($D1166,metadata!$B$2:$S$451,15,FALSE)</f>
        <v>25.7E</v>
      </c>
      <c r="S1166" t="str">
        <f>VLOOKUP($D1166,metadata!$B$2:$S$451,16,FALSE)</f>
        <v/>
      </c>
      <c r="T1166" t="str">
        <f>VLOOKUP($D1166,metadata!$B$2:$S$451,17,FALSE)</f>
        <v/>
      </c>
      <c r="U1166" t="str">
        <f>VLOOKUP($D1166,metadata!$B$2:$S$451,18,FALSE)</f>
        <v/>
      </c>
      <c r="V1166">
        <f>VLOOKUP($D1166,metadata!$B$2:$Z$451,19,FALSE)</f>
        <v>100</v>
      </c>
      <c r="W1166" t="str">
        <f>VLOOKUP($D1166,metadata!$B$2:$Z$451,20,FALSE)</f>
        <v>global average</v>
      </c>
      <c r="X1166">
        <f>VLOOKUP($D1166,metadata!$B$2:$Z$451,21,FALSE)</f>
        <v>12</v>
      </c>
      <c r="Y1166" t="str">
        <f>VLOOKUP($D1166,metadata!$B$2:$Z$451,22,FALSE)</f>
        <v>t26</v>
      </c>
      <c r="Z1166">
        <f>VLOOKUP($D1166,metadata!$B$2:$Z$451,23,FALSE)</f>
        <v>21</v>
      </c>
      <c r="AA1166" t="str">
        <f>VLOOKUP($D1166,metadata!$B$2:$Z$451,24,FALSE)</f>
        <v>adult</v>
      </c>
      <c r="AB1166" t="str">
        <f>VLOOKUP($D1166,metadata!$B$2:$Z$451,25,FALSE)</f>
        <v/>
      </c>
      <c r="AF1166" t="str">
        <f t="shared" si="37"/>
        <v>NA</v>
      </c>
      <c r="AG1166" t="s">
        <v>43</v>
      </c>
      <c r="AH1166">
        <v>17.940000000000001</v>
      </c>
      <c r="AI1166">
        <v>0.12</v>
      </c>
      <c r="AJ1166">
        <v>40.56</v>
      </c>
      <c r="AK1166">
        <v>100</v>
      </c>
    </row>
    <row r="1167" spans="3:37" hidden="1" x14ac:dyDescent="0.3">
      <c r="C1167">
        <v>1166</v>
      </c>
      <c r="D1167" s="4" t="str">
        <f t="shared" si="36"/>
        <v>26-Lahti</v>
      </c>
      <c r="E1167" t="str">
        <f>VLOOKUP($D1167,metadata!$B$2:$S$451,2,FALSE)</f>
        <v>Lankinen, P; Tyukmaeva, VI; Hoikkala, A</v>
      </c>
      <c r="F1167" t="str">
        <f>VLOOKUP($D1167,metadata!$B$2:$S$451,3,FALSE)</f>
        <v>Northern Drosophila montana flies show variation both within and between cline populations in the critical day length evoking reproductive diapause</v>
      </c>
      <c r="G1167" t="str">
        <f>VLOOKUP($D1167,metadata!$B$2:$S$451,4,FALSE)</f>
        <v>10.1016/j.jinsphys.2013.05.006</v>
      </c>
      <c r="H1167" t="str">
        <f>VLOOKUP($D1167,metadata!$B$2:$S$451,5,FALSE)</f>
        <v>y</v>
      </c>
      <c r="I1167" t="str">
        <f>VLOOKUP($D1167,metadata!$B$2:$S$451,6,FALSE)</f>
        <v>a</v>
      </c>
      <c r="J1167" t="str">
        <f>VLOOKUP($D1167,metadata!$B$2:$S$451,7,FALSE)</f>
        <v>i</v>
      </c>
      <c r="K1167">
        <f>VLOOKUP($D1167,metadata!$B$2:$S$451,8,FALSE)</f>
        <v>105</v>
      </c>
      <c r="L1167">
        <f>VLOOKUP($D1167,metadata!$B$2:$S$451,9,FALSE)</f>
        <v>12</v>
      </c>
      <c r="M1167" t="str">
        <f>VLOOKUP($D1167,metadata!$B$2:$S$451,10,FALSE)</f>
        <v/>
      </c>
      <c r="N1167" t="str">
        <f>VLOOKUP($D1167,metadata!$B$2:$S$451,11,FALSE)</f>
        <v>drosophila montana</v>
      </c>
      <c r="O1167" t="str">
        <f>VLOOKUP($D1167,metadata!$B$2:$S$451,12,FALSE)</f>
        <v>diptera</v>
      </c>
      <c r="P1167" t="str">
        <f>VLOOKUP($D1167,metadata!$B$2:$S$451,13,FALSE)</f>
        <v>Lahti</v>
      </c>
      <c r="Q1167">
        <f>VLOOKUP($D1167,metadata!$B$2:$S$451,14,FALSE)</f>
        <v>61.1</v>
      </c>
      <c r="R1167" t="str">
        <f>VLOOKUP($D1167,metadata!$B$2:$S$451,15,FALSE)</f>
        <v>25.7E</v>
      </c>
      <c r="S1167" t="str">
        <f>VLOOKUP($D1167,metadata!$B$2:$S$451,16,FALSE)</f>
        <v/>
      </c>
      <c r="T1167" t="str">
        <f>VLOOKUP($D1167,metadata!$B$2:$S$451,17,FALSE)</f>
        <v/>
      </c>
      <c r="U1167" t="str">
        <f>VLOOKUP($D1167,metadata!$B$2:$S$451,18,FALSE)</f>
        <v/>
      </c>
      <c r="V1167">
        <f>VLOOKUP($D1167,metadata!$B$2:$Z$451,19,FALSE)</f>
        <v>100</v>
      </c>
      <c r="W1167" t="str">
        <f>VLOOKUP($D1167,metadata!$B$2:$Z$451,20,FALSE)</f>
        <v>global average</v>
      </c>
      <c r="X1167">
        <f>VLOOKUP($D1167,metadata!$B$2:$Z$451,21,FALSE)</f>
        <v>12</v>
      </c>
      <c r="Y1167" t="str">
        <f>VLOOKUP($D1167,metadata!$B$2:$Z$451,22,FALSE)</f>
        <v>t26</v>
      </c>
      <c r="Z1167">
        <f>VLOOKUP($D1167,metadata!$B$2:$Z$451,23,FALSE)</f>
        <v>21</v>
      </c>
      <c r="AA1167" t="str">
        <f>VLOOKUP($D1167,metadata!$B$2:$Z$451,24,FALSE)</f>
        <v>adult</v>
      </c>
      <c r="AB1167" t="str">
        <f>VLOOKUP($D1167,metadata!$B$2:$Z$451,25,FALSE)</f>
        <v/>
      </c>
      <c r="AF1167" t="str">
        <f t="shared" si="37"/>
        <v>NA</v>
      </c>
      <c r="AG1167" t="s">
        <v>43</v>
      </c>
      <c r="AH1167">
        <v>17.87</v>
      </c>
      <c r="AI1167">
        <v>0.1</v>
      </c>
      <c r="AJ1167">
        <v>58.13</v>
      </c>
      <c r="AK1167">
        <v>100</v>
      </c>
    </row>
    <row r="1168" spans="3:37" hidden="1" x14ac:dyDescent="0.3">
      <c r="C1168">
        <v>1167</v>
      </c>
      <c r="D1168" s="4" t="str">
        <f t="shared" si="36"/>
        <v>26-Lahti</v>
      </c>
      <c r="E1168" t="str">
        <f>VLOOKUP($D1168,metadata!$B$2:$S$451,2,FALSE)</f>
        <v>Lankinen, P; Tyukmaeva, VI; Hoikkala, A</v>
      </c>
      <c r="F1168" t="str">
        <f>VLOOKUP($D1168,metadata!$B$2:$S$451,3,FALSE)</f>
        <v>Northern Drosophila montana flies show variation both within and between cline populations in the critical day length evoking reproductive diapause</v>
      </c>
      <c r="G1168" t="str">
        <f>VLOOKUP($D1168,metadata!$B$2:$S$451,4,FALSE)</f>
        <v>10.1016/j.jinsphys.2013.05.006</v>
      </c>
      <c r="H1168" t="str">
        <f>VLOOKUP($D1168,metadata!$B$2:$S$451,5,FALSE)</f>
        <v>y</v>
      </c>
      <c r="I1168" t="str">
        <f>VLOOKUP($D1168,metadata!$B$2:$S$451,6,FALSE)</f>
        <v>a</v>
      </c>
      <c r="J1168" t="str">
        <f>VLOOKUP($D1168,metadata!$B$2:$S$451,7,FALSE)</f>
        <v>i</v>
      </c>
      <c r="K1168">
        <f>VLOOKUP($D1168,metadata!$B$2:$S$451,8,FALSE)</f>
        <v>105</v>
      </c>
      <c r="L1168">
        <f>VLOOKUP($D1168,metadata!$B$2:$S$451,9,FALSE)</f>
        <v>12</v>
      </c>
      <c r="M1168" t="str">
        <f>VLOOKUP($D1168,metadata!$B$2:$S$451,10,FALSE)</f>
        <v/>
      </c>
      <c r="N1168" t="str">
        <f>VLOOKUP($D1168,metadata!$B$2:$S$451,11,FALSE)</f>
        <v>drosophila montana</v>
      </c>
      <c r="O1168" t="str">
        <f>VLOOKUP($D1168,metadata!$B$2:$S$451,12,FALSE)</f>
        <v>diptera</v>
      </c>
      <c r="P1168" t="str">
        <f>VLOOKUP($D1168,metadata!$B$2:$S$451,13,FALSE)</f>
        <v>Lahti</v>
      </c>
      <c r="Q1168">
        <f>VLOOKUP($D1168,metadata!$B$2:$S$451,14,FALSE)</f>
        <v>61.1</v>
      </c>
      <c r="R1168" t="str">
        <f>VLOOKUP($D1168,metadata!$B$2:$S$451,15,FALSE)</f>
        <v>25.7E</v>
      </c>
      <c r="S1168" t="str">
        <f>VLOOKUP($D1168,metadata!$B$2:$S$451,16,FALSE)</f>
        <v/>
      </c>
      <c r="T1168" t="str">
        <f>VLOOKUP($D1168,metadata!$B$2:$S$451,17,FALSE)</f>
        <v/>
      </c>
      <c r="U1168" t="str">
        <f>VLOOKUP($D1168,metadata!$B$2:$S$451,18,FALSE)</f>
        <v/>
      </c>
      <c r="V1168">
        <f>VLOOKUP($D1168,metadata!$B$2:$Z$451,19,FALSE)</f>
        <v>100</v>
      </c>
      <c r="W1168" t="str">
        <f>VLOOKUP($D1168,metadata!$B$2:$Z$451,20,FALSE)</f>
        <v>global average</v>
      </c>
      <c r="X1168">
        <f>VLOOKUP($D1168,metadata!$B$2:$Z$451,21,FALSE)</f>
        <v>12</v>
      </c>
      <c r="Y1168" t="str">
        <f>VLOOKUP($D1168,metadata!$B$2:$Z$451,22,FALSE)</f>
        <v>t26</v>
      </c>
      <c r="Z1168">
        <f>VLOOKUP($D1168,metadata!$B$2:$Z$451,23,FALSE)</f>
        <v>21</v>
      </c>
      <c r="AA1168" t="str">
        <f>VLOOKUP($D1168,metadata!$B$2:$Z$451,24,FALSE)</f>
        <v>adult</v>
      </c>
      <c r="AB1168" t="str">
        <f>VLOOKUP($D1168,metadata!$B$2:$Z$451,25,FALSE)</f>
        <v/>
      </c>
      <c r="AF1168" t="str">
        <f t="shared" si="37"/>
        <v>NA</v>
      </c>
      <c r="AG1168" t="s">
        <v>43</v>
      </c>
      <c r="AH1168">
        <v>17.27</v>
      </c>
      <c r="AI1168">
        <v>0.12</v>
      </c>
      <c r="AJ1168">
        <v>62.52</v>
      </c>
      <c r="AK1168">
        <v>100</v>
      </c>
    </row>
    <row r="1169" spans="3:37" hidden="1" x14ac:dyDescent="0.3">
      <c r="C1169">
        <v>1168</v>
      </c>
      <c r="D1169" s="4" t="str">
        <f t="shared" ref="D1169:D1232" si="38">VLOOKUP(C1169,$A$1:$B$451,2)</f>
        <v>26-Lahti</v>
      </c>
      <c r="E1169" t="str">
        <f>VLOOKUP($D1169,metadata!$B$2:$S$451,2,FALSE)</f>
        <v>Lankinen, P; Tyukmaeva, VI; Hoikkala, A</v>
      </c>
      <c r="F1169" t="str">
        <f>VLOOKUP($D1169,metadata!$B$2:$S$451,3,FALSE)</f>
        <v>Northern Drosophila montana flies show variation both within and between cline populations in the critical day length evoking reproductive diapause</v>
      </c>
      <c r="G1169" t="str">
        <f>VLOOKUP($D1169,metadata!$B$2:$S$451,4,FALSE)</f>
        <v>10.1016/j.jinsphys.2013.05.006</v>
      </c>
      <c r="H1169" t="str">
        <f>VLOOKUP($D1169,metadata!$B$2:$S$451,5,FALSE)</f>
        <v>y</v>
      </c>
      <c r="I1169" t="str">
        <f>VLOOKUP($D1169,metadata!$B$2:$S$451,6,FALSE)</f>
        <v>a</v>
      </c>
      <c r="J1169" t="str">
        <f>VLOOKUP($D1169,metadata!$B$2:$S$451,7,FALSE)</f>
        <v>i</v>
      </c>
      <c r="K1169">
        <f>VLOOKUP($D1169,metadata!$B$2:$S$451,8,FALSE)</f>
        <v>105</v>
      </c>
      <c r="L1169">
        <f>VLOOKUP($D1169,metadata!$B$2:$S$451,9,FALSE)</f>
        <v>12</v>
      </c>
      <c r="M1169" t="str">
        <f>VLOOKUP($D1169,metadata!$B$2:$S$451,10,FALSE)</f>
        <v/>
      </c>
      <c r="N1169" t="str">
        <f>VLOOKUP($D1169,metadata!$B$2:$S$451,11,FALSE)</f>
        <v>drosophila montana</v>
      </c>
      <c r="O1169" t="str">
        <f>VLOOKUP($D1169,metadata!$B$2:$S$451,12,FALSE)</f>
        <v>diptera</v>
      </c>
      <c r="P1169" t="str">
        <f>VLOOKUP($D1169,metadata!$B$2:$S$451,13,FALSE)</f>
        <v>Lahti</v>
      </c>
      <c r="Q1169">
        <f>VLOOKUP($D1169,metadata!$B$2:$S$451,14,FALSE)</f>
        <v>61.1</v>
      </c>
      <c r="R1169" t="str">
        <f>VLOOKUP($D1169,metadata!$B$2:$S$451,15,FALSE)</f>
        <v>25.7E</v>
      </c>
      <c r="S1169" t="str">
        <f>VLOOKUP($D1169,metadata!$B$2:$S$451,16,FALSE)</f>
        <v/>
      </c>
      <c r="T1169" t="str">
        <f>VLOOKUP($D1169,metadata!$B$2:$S$451,17,FALSE)</f>
        <v/>
      </c>
      <c r="U1169" t="str">
        <f>VLOOKUP($D1169,metadata!$B$2:$S$451,18,FALSE)</f>
        <v/>
      </c>
      <c r="V1169">
        <f>VLOOKUP($D1169,metadata!$B$2:$Z$451,19,FALSE)</f>
        <v>100</v>
      </c>
      <c r="W1169" t="str">
        <f>VLOOKUP($D1169,metadata!$B$2:$Z$451,20,FALSE)</f>
        <v>global average</v>
      </c>
      <c r="X1169">
        <f>VLOOKUP($D1169,metadata!$B$2:$Z$451,21,FALSE)</f>
        <v>12</v>
      </c>
      <c r="Y1169" t="str">
        <f>VLOOKUP($D1169,metadata!$B$2:$Z$451,22,FALSE)</f>
        <v>t26</v>
      </c>
      <c r="Z1169">
        <f>VLOOKUP($D1169,metadata!$B$2:$Z$451,23,FALSE)</f>
        <v>21</v>
      </c>
      <c r="AA1169" t="str">
        <f>VLOOKUP($D1169,metadata!$B$2:$Z$451,24,FALSE)</f>
        <v>adult</v>
      </c>
      <c r="AB1169" t="str">
        <f>VLOOKUP($D1169,metadata!$B$2:$Z$451,25,FALSE)</f>
        <v/>
      </c>
      <c r="AF1169" t="str">
        <f t="shared" si="37"/>
        <v>NA</v>
      </c>
      <c r="AG1169" t="s">
        <v>43</v>
      </c>
      <c r="AH1169">
        <v>17.59</v>
      </c>
      <c r="AI1169">
        <v>0.12</v>
      </c>
      <c r="AJ1169">
        <v>51.42</v>
      </c>
      <c r="AK1169">
        <v>100</v>
      </c>
    </row>
    <row r="1170" spans="3:37" hidden="1" x14ac:dyDescent="0.3">
      <c r="C1170">
        <v>1169</v>
      </c>
      <c r="D1170" s="4" t="str">
        <f t="shared" si="38"/>
        <v>26-Lahti</v>
      </c>
      <c r="E1170" t="str">
        <f>VLOOKUP($D1170,metadata!$B$2:$S$451,2,FALSE)</f>
        <v>Lankinen, P; Tyukmaeva, VI; Hoikkala, A</v>
      </c>
      <c r="F1170" t="str">
        <f>VLOOKUP($D1170,metadata!$B$2:$S$451,3,FALSE)</f>
        <v>Northern Drosophila montana flies show variation both within and between cline populations in the critical day length evoking reproductive diapause</v>
      </c>
      <c r="G1170" t="str">
        <f>VLOOKUP($D1170,metadata!$B$2:$S$451,4,FALSE)</f>
        <v>10.1016/j.jinsphys.2013.05.006</v>
      </c>
      <c r="H1170" t="str">
        <f>VLOOKUP($D1170,metadata!$B$2:$S$451,5,FALSE)</f>
        <v>y</v>
      </c>
      <c r="I1170" t="str">
        <f>VLOOKUP($D1170,metadata!$B$2:$S$451,6,FALSE)</f>
        <v>a</v>
      </c>
      <c r="J1170" t="str">
        <f>VLOOKUP($D1170,metadata!$B$2:$S$451,7,FALSE)</f>
        <v>i</v>
      </c>
      <c r="K1170">
        <f>VLOOKUP($D1170,metadata!$B$2:$S$451,8,FALSE)</f>
        <v>105</v>
      </c>
      <c r="L1170">
        <f>VLOOKUP($D1170,metadata!$B$2:$S$451,9,FALSE)</f>
        <v>12</v>
      </c>
      <c r="M1170" t="str">
        <f>VLOOKUP($D1170,metadata!$B$2:$S$451,10,FALSE)</f>
        <v/>
      </c>
      <c r="N1170" t="str">
        <f>VLOOKUP($D1170,metadata!$B$2:$S$451,11,FALSE)</f>
        <v>drosophila montana</v>
      </c>
      <c r="O1170" t="str">
        <f>VLOOKUP($D1170,metadata!$B$2:$S$451,12,FALSE)</f>
        <v>diptera</v>
      </c>
      <c r="P1170" t="str">
        <f>VLOOKUP($D1170,metadata!$B$2:$S$451,13,FALSE)</f>
        <v>Lahti</v>
      </c>
      <c r="Q1170">
        <f>VLOOKUP($D1170,metadata!$B$2:$S$451,14,FALSE)</f>
        <v>61.1</v>
      </c>
      <c r="R1170" t="str">
        <f>VLOOKUP($D1170,metadata!$B$2:$S$451,15,FALSE)</f>
        <v>25.7E</v>
      </c>
      <c r="S1170" t="str">
        <f>VLOOKUP($D1170,metadata!$B$2:$S$451,16,FALSE)</f>
        <v/>
      </c>
      <c r="T1170" t="str">
        <f>VLOOKUP($D1170,metadata!$B$2:$S$451,17,FALSE)</f>
        <v/>
      </c>
      <c r="U1170" t="str">
        <f>VLOOKUP($D1170,metadata!$B$2:$S$451,18,FALSE)</f>
        <v/>
      </c>
      <c r="V1170">
        <f>VLOOKUP($D1170,metadata!$B$2:$Z$451,19,FALSE)</f>
        <v>100</v>
      </c>
      <c r="W1170" t="str">
        <f>VLOOKUP($D1170,metadata!$B$2:$Z$451,20,FALSE)</f>
        <v>global average</v>
      </c>
      <c r="X1170">
        <f>VLOOKUP($D1170,metadata!$B$2:$Z$451,21,FALSE)</f>
        <v>12</v>
      </c>
      <c r="Y1170" t="str">
        <f>VLOOKUP($D1170,metadata!$B$2:$Z$451,22,FALSE)</f>
        <v>t26</v>
      </c>
      <c r="Z1170">
        <f>VLOOKUP($D1170,metadata!$B$2:$Z$451,23,FALSE)</f>
        <v>21</v>
      </c>
      <c r="AA1170" t="str">
        <f>VLOOKUP($D1170,metadata!$B$2:$Z$451,24,FALSE)</f>
        <v>adult</v>
      </c>
      <c r="AB1170" t="str">
        <f>VLOOKUP($D1170,metadata!$B$2:$Z$451,25,FALSE)</f>
        <v/>
      </c>
      <c r="AF1170" t="str">
        <f t="shared" si="37"/>
        <v>NA</v>
      </c>
      <c r="AG1170" t="s">
        <v>43</v>
      </c>
      <c r="AH1170">
        <v>18</v>
      </c>
      <c r="AI1170">
        <v>0.16</v>
      </c>
      <c r="AJ1170">
        <v>27.94</v>
      </c>
      <c r="AK1170">
        <v>100</v>
      </c>
    </row>
    <row r="1171" spans="3:37" hidden="1" x14ac:dyDescent="0.3">
      <c r="C1171">
        <v>1170</v>
      </c>
      <c r="D1171" s="4" t="str">
        <f t="shared" si="38"/>
        <v>26-Lahti</v>
      </c>
      <c r="E1171" t="str">
        <f>VLOOKUP($D1171,metadata!$B$2:$S$451,2,FALSE)</f>
        <v>Lankinen, P; Tyukmaeva, VI; Hoikkala, A</v>
      </c>
      <c r="F1171" t="str">
        <f>VLOOKUP($D1171,metadata!$B$2:$S$451,3,FALSE)</f>
        <v>Northern Drosophila montana flies show variation both within and between cline populations in the critical day length evoking reproductive diapause</v>
      </c>
      <c r="G1171" t="str">
        <f>VLOOKUP($D1171,metadata!$B$2:$S$451,4,FALSE)</f>
        <v>10.1016/j.jinsphys.2013.05.006</v>
      </c>
      <c r="H1171" t="str">
        <f>VLOOKUP($D1171,metadata!$B$2:$S$451,5,FALSE)</f>
        <v>y</v>
      </c>
      <c r="I1171" t="str">
        <f>VLOOKUP($D1171,metadata!$B$2:$S$451,6,FALSE)</f>
        <v>a</v>
      </c>
      <c r="J1171" t="str">
        <f>VLOOKUP($D1171,metadata!$B$2:$S$451,7,FALSE)</f>
        <v>i</v>
      </c>
      <c r="K1171">
        <f>VLOOKUP($D1171,metadata!$B$2:$S$451,8,FALSE)</f>
        <v>105</v>
      </c>
      <c r="L1171">
        <f>VLOOKUP($D1171,metadata!$B$2:$S$451,9,FALSE)</f>
        <v>12</v>
      </c>
      <c r="M1171" t="str">
        <f>VLOOKUP($D1171,metadata!$B$2:$S$451,10,FALSE)</f>
        <v/>
      </c>
      <c r="N1171" t="str">
        <f>VLOOKUP($D1171,metadata!$B$2:$S$451,11,FALSE)</f>
        <v>drosophila montana</v>
      </c>
      <c r="O1171" t="str">
        <f>VLOOKUP($D1171,metadata!$B$2:$S$451,12,FALSE)</f>
        <v>diptera</v>
      </c>
      <c r="P1171" t="str">
        <f>VLOOKUP($D1171,metadata!$B$2:$S$451,13,FALSE)</f>
        <v>Lahti</v>
      </c>
      <c r="Q1171">
        <f>VLOOKUP($D1171,metadata!$B$2:$S$451,14,FALSE)</f>
        <v>61.1</v>
      </c>
      <c r="R1171" t="str">
        <f>VLOOKUP($D1171,metadata!$B$2:$S$451,15,FALSE)</f>
        <v>25.7E</v>
      </c>
      <c r="S1171" t="str">
        <f>VLOOKUP($D1171,metadata!$B$2:$S$451,16,FALSE)</f>
        <v/>
      </c>
      <c r="T1171" t="str">
        <f>VLOOKUP($D1171,metadata!$B$2:$S$451,17,FALSE)</f>
        <v/>
      </c>
      <c r="U1171" t="str">
        <f>VLOOKUP($D1171,metadata!$B$2:$S$451,18,FALSE)</f>
        <v/>
      </c>
      <c r="V1171">
        <f>VLOOKUP($D1171,metadata!$B$2:$Z$451,19,FALSE)</f>
        <v>100</v>
      </c>
      <c r="W1171" t="str">
        <f>VLOOKUP($D1171,metadata!$B$2:$Z$451,20,FALSE)</f>
        <v>global average</v>
      </c>
      <c r="X1171">
        <f>VLOOKUP($D1171,metadata!$B$2:$Z$451,21,FALSE)</f>
        <v>12</v>
      </c>
      <c r="Y1171" t="str">
        <f>VLOOKUP($D1171,metadata!$B$2:$Z$451,22,FALSE)</f>
        <v>t26</v>
      </c>
      <c r="Z1171">
        <f>VLOOKUP($D1171,metadata!$B$2:$Z$451,23,FALSE)</f>
        <v>21</v>
      </c>
      <c r="AA1171" t="str">
        <f>VLOOKUP($D1171,metadata!$B$2:$Z$451,24,FALSE)</f>
        <v>adult</v>
      </c>
      <c r="AB1171" t="str">
        <f>VLOOKUP($D1171,metadata!$B$2:$Z$451,25,FALSE)</f>
        <v/>
      </c>
      <c r="AF1171" t="str">
        <f t="shared" si="37"/>
        <v>NA</v>
      </c>
      <c r="AG1171" t="s">
        <v>43</v>
      </c>
      <c r="AH1171">
        <v>17.3</v>
      </c>
      <c r="AI1171">
        <v>0.11</v>
      </c>
      <c r="AJ1171">
        <v>50.45</v>
      </c>
      <c r="AK1171">
        <v>100</v>
      </c>
    </row>
    <row r="1172" spans="3:37" x14ac:dyDescent="0.3">
      <c r="C1172">
        <v>1171</v>
      </c>
      <c r="D1172" s="4" t="str">
        <f t="shared" si="38"/>
        <v>27-Padua_A</v>
      </c>
      <c r="E1172" t="str">
        <f>VLOOKUP($D1172,metadata!$B$2:$S$451,2,FALSE)</f>
        <v>Lehmann, P; Lyytinen, A; Piiroinen, S; Lindstrom, L</v>
      </c>
      <c r="F1172" t="str">
        <f>VLOOKUP($D1172,metadata!$B$2:$S$451,3,FALSE)</f>
        <v>Latitudinal differences in diapause related photoperiodic responses of European Colorado potato beetles (Leptinotarsa decemlineata)</v>
      </c>
      <c r="G1172" t="str">
        <f>VLOOKUP($D1172,metadata!$B$2:$S$451,4,FALSE)</f>
        <v>10.1007/s10682-015-9755-x</v>
      </c>
      <c r="H1172" t="str">
        <f>VLOOKUP($D1172,metadata!$B$2:$S$451,5,FALSE)</f>
        <v>y</v>
      </c>
      <c r="I1172" t="str">
        <f>VLOOKUP($D1172,metadata!$B$2:$S$451,6,FALSE)</f>
        <v>a</v>
      </c>
      <c r="J1172" t="str">
        <f>VLOOKUP($D1172,metadata!$B$2:$S$451,7,FALSE)</f>
        <v>i</v>
      </c>
      <c r="K1172">
        <f>VLOOKUP($D1172,metadata!$B$2:$S$451,8,FALSE)</f>
        <v>6</v>
      </c>
      <c r="L1172">
        <f>VLOOKUP($D1172,metadata!$B$2:$S$451,9,FALSE)</f>
        <v>6</v>
      </c>
      <c r="M1172" t="str">
        <f>VLOOKUP($D1172,metadata!$B$2:$S$451,10,FALSE)</f>
        <v/>
      </c>
      <c r="N1172" t="str">
        <f>VLOOKUP($D1172,metadata!$B$2:$S$451,11,FALSE)</f>
        <v>leptinotarsa decemlineata</v>
      </c>
      <c r="O1172" t="str">
        <f>VLOOKUP($D1172,metadata!$B$2:$S$451,12,FALSE)</f>
        <v>coleoptera</v>
      </c>
      <c r="P1172" t="str">
        <f>VLOOKUP($D1172,metadata!$B$2:$S$451,13,FALSE)</f>
        <v>Padua_A</v>
      </c>
      <c r="Q1172">
        <f>VLOOKUP($D1172,metadata!$B$2:$S$451,14,FALSE)</f>
        <v>45.8</v>
      </c>
      <c r="R1172">
        <f>VLOOKUP($D1172,metadata!$B$2:$S$451,15,FALSE)</f>
        <v>12.116666666666667</v>
      </c>
      <c r="S1172" t="str">
        <f>VLOOKUP($D1172,metadata!$B$2:$S$451,16,FALSE)</f>
        <v/>
      </c>
      <c r="T1172" t="str">
        <f>VLOOKUP($D1172,metadata!$B$2:$S$451,17,FALSE)</f>
        <v/>
      </c>
      <c r="U1172" t="str">
        <f>VLOOKUP($D1172,metadata!$B$2:$S$451,18,FALSE)</f>
        <v/>
      </c>
      <c r="V1172">
        <f>VLOOKUP($D1172,metadata!$B$2:$Z$451,19,FALSE)</f>
        <v>25.6</v>
      </c>
      <c r="W1172" t="str">
        <f>VLOOKUP($D1172,metadata!$B$2:$Z$451,20,FALSE)</f>
        <v>acc</v>
      </c>
      <c r="X1172" t="str">
        <f>VLOOKUP($D1172,metadata!$B$2:$Z$451,21,FALSE)</f>
        <v/>
      </c>
      <c r="Y1172" t="str">
        <f>VLOOKUP($D1172,metadata!$B$2:$Z$451,22,FALSE)</f>
        <v>27_1</v>
      </c>
      <c r="Z1172" t="str">
        <f>VLOOKUP($D1172,metadata!$B$2:$Z$451,23,FALSE)</f>
        <v/>
      </c>
      <c r="AA1172" t="str">
        <f>VLOOKUP($D1172,metadata!$B$2:$Z$451,24,FALSE)</f>
        <v>adult</v>
      </c>
      <c r="AB1172" t="str">
        <f>VLOOKUP($D1172,metadata!$B$2:$Z$451,25,FALSE)</f>
        <v/>
      </c>
      <c r="AC1172">
        <v>8.9066390041493708</v>
      </c>
      <c r="AD1172">
        <v>100</v>
      </c>
      <c r="AF1172" t="str">
        <f t="shared" si="37"/>
        <v>NA</v>
      </c>
      <c r="AI1172" t="s">
        <v>44</v>
      </c>
    </row>
    <row r="1173" spans="3:37" x14ac:dyDescent="0.3">
      <c r="C1173">
        <v>1172</v>
      </c>
      <c r="D1173" s="4" t="str">
        <f t="shared" si="38"/>
        <v>27-Padua_A</v>
      </c>
      <c r="E1173" t="str">
        <f>VLOOKUP($D1173,metadata!$B$2:$S$451,2,FALSE)</f>
        <v>Lehmann, P; Lyytinen, A; Piiroinen, S; Lindstrom, L</v>
      </c>
      <c r="F1173" t="str">
        <f>VLOOKUP($D1173,metadata!$B$2:$S$451,3,FALSE)</f>
        <v>Latitudinal differences in diapause related photoperiodic responses of European Colorado potato beetles (Leptinotarsa decemlineata)</v>
      </c>
      <c r="G1173" t="str">
        <f>VLOOKUP($D1173,metadata!$B$2:$S$451,4,FALSE)</f>
        <v>10.1007/s10682-015-9755-x</v>
      </c>
      <c r="H1173" t="str">
        <f>VLOOKUP($D1173,metadata!$B$2:$S$451,5,FALSE)</f>
        <v>y</v>
      </c>
      <c r="I1173" t="str">
        <f>VLOOKUP($D1173,metadata!$B$2:$S$451,6,FALSE)</f>
        <v>a</v>
      </c>
      <c r="J1173" t="str">
        <f>VLOOKUP($D1173,metadata!$B$2:$S$451,7,FALSE)</f>
        <v>i</v>
      </c>
      <c r="K1173">
        <f>VLOOKUP($D1173,metadata!$B$2:$S$451,8,FALSE)</f>
        <v>6</v>
      </c>
      <c r="L1173">
        <f>VLOOKUP($D1173,metadata!$B$2:$S$451,9,FALSE)</f>
        <v>6</v>
      </c>
      <c r="M1173" t="str">
        <f>VLOOKUP($D1173,metadata!$B$2:$S$451,10,FALSE)</f>
        <v/>
      </c>
      <c r="N1173" t="str">
        <f>VLOOKUP($D1173,metadata!$B$2:$S$451,11,FALSE)</f>
        <v>leptinotarsa decemlineata</v>
      </c>
      <c r="O1173" t="str">
        <f>VLOOKUP($D1173,metadata!$B$2:$S$451,12,FALSE)</f>
        <v>coleoptera</v>
      </c>
      <c r="P1173" t="str">
        <f>VLOOKUP($D1173,metadata!$B$2:$S$451,13,FALSE)</f>
        <v>Padua_A</v>
      </c>
      <c r="Q1173">
        <f>VLOOKUP($D1173,metadata!$B$2:$S$451,14,FALSE)</f>
        <v>45.8</v>
      </c>
      <c r="R1173">
        <f>VLOOKUP($D1173,metadata!$B$2:$S$451,15,FALSE)</f>
        <v>12.116666666666667</v>
      </c>
      <c r="S1173" t="str">
        <f>VLOOKUP($D1173,metadata!$B$2:$S$451,16,FALSE)</f>
        <v/>
      </c>
      <c r="T1173" t="str">
        <f>VLOOKUP($D1173,metadata!$B$2:$S$451,17,FALSE)</f>
        <v/>
      </c>
      <c r="U1173" t="str">
        <f>VLOOKUP($D1173,metadata!$B$2:$S$451,18,FALSE)</f>
        <v/>
      </c>
      <c r="V1173">
        <f>VLOOKUP($D1173,metadata!$B$2:$Z$451,19,FALSE)</f>
        <v>25.6</v>
      </c>
      <c r="W1173" t="str">
        <f>VLOOKUP($D1173,metadata!$B$2:$Z$451,20,FALSE)</f>
        <v>acc</v>
      </c>
      <c r="X1173" t="str">
        <f>VLOOKUP($D1173,metadata!$B$2:$Z$451,21,FALSE)</f>
        <v/>
      </c>
      <c r="Y1173" t="str">
        <f>VLOOKUP($D1173,metadata!$B$2:$Z$451,22,FALSE)</f>
        <v>27_1</v>
      </c>
      <c r="Z1173" t="str">
        <f>VLOOKUP($D1173,metadata!$B$2:$Z$451,23,FALSE)</f>
        <v/>
      </c>
      <c r="AA1173" t="str">
        <f>VLOOKUP($D1173,metadata!$B$2:$Z$451,24,FALSE)</f>
        <v>adult</v>
      </c>
      <c r="AB1173" t="str">
        <f>VLOOKUP($D1173,metadata!$B$2:$Z$451,25,FALSE)</f>
        <v/>
      </c>
      <c r="AC1173">
        <v>11.925311203319501</v>
      </c>
      <c r="AD1173">
        <v>90.709459459459396</v>
      </c>
      <c r="AF1173" t="str">
        <f t="shared" si="37"/>
        <v>NA</v>
      </c>
      <c r="AI1173" t="s">
        <v>44</v>
      </c>
    </row>
    <row r="1174" spans="3:37" x14ac:dyDescent="0.3">
      <c r="C1174">
        <v>1173</v>
      </c>
      <c r="D1174" s="4" t="str">
        <f t="shared" si="38"/>
        <v>27-Padua_A</v>
      </c>
      <c r="E1174" t="str">
        <f>VLOOKUP($D1174,metadata!$B$2:$S$451,2,FALSE)</f>
        <v>Lehmann, P; Lyytinen, A; Piiroinen, S; Lindstrom, L</v>
      </c>
      <c r="F1174" t="str">
        <f>VLOOKUP($D1174,metadata!$B$2:$S$451,3,FALSE)</f>
        <v>Latitudinal differences in diapause related photoperiodic responses of European Colorado potato beetles (Leptinotarsa decemlineata)</v>
      </c>
      <c r="G1174" t="str">
        <f>VLOOKUP($D1174,metadata!$B$2:$S$451,4,FALSE)</f>
        <v>10.1007/s10682-015-9755-x</v>
      </c>
      <c r="H1174" t="str">
        <f>VLOOKUP($D1174,metadata!$B$2:$S$451,5,FALSE)</f>
        <v>y</v>
      </c>
      <c r="I1174" t="str">
        <f>VLOOKUP($D1174,metadata!$B$2:$S$451,6,FALSE)</f>
        <v>a</v>
      </c>
      <c r="J1174" t="str">
        <f>VLOOKUP($D1174,metadata!$B$2:$S$451,7,FALSE)</f>
        <v>i</v>
      </c>
      <c r="K1174">
        <f>VLOOKUP($D1174,metadata!$B$2:$S$451,8,FALSE)</f>
        <v>6</v>
      </c>
      <c r="L1174">
        <f>VLOOKUP($D1174,metadata!$B$2:$S$451,9,FALSE)</f>
        <v>6</v>
      </c>
      <c r="M1174" t="str">
        <f>VLOOKUP($D1174,metadata!$B$2:$S$451,10,FALSE)</f>
        <v/>
      </c>
      <c r="N1174" t="str">
        <f>VLOOKUP($D1174,metadata!$B$2:$S$451,11,FALSE)</f>
        <v>leptinotarsa decemlineata</v>
      </c>
      <c r="O1174" t="str">
        <f>VLOOKUP($D1174,metadata!$B$2:$S$451,12,FALSE)</f>
        <v>coleoptera</v>
      </c>
      <c r="P1174" t="str">
        <f>VLOOKUP($D1174,metadata!$B$2:$S$451,13,FALSE)</f>
        <v>Padua_A</v>
      </c>
      <c r="Q1174">
        <f>VLOOKUP($D1174,metadata!$B$2:$S$451,14,FALSE)</f>
        <v>45.8</v>
      </c>
      <c r="R1174">
        <f>VLOOKUP($D1174,metadata!$B$2:$S$451,15,FALSE)</f>
        <v>12.116666666666667</v>
      </c>
      <c r="S1174" t="str">
        <f>VLOOKUP($D1174,metadata!$B$2:$S$451,16,FALSE)</f>
        <v/>
      </c>
      <c r="T1174" t="str">
        <f>VLOOKUP($D1174,metadata!$B$2:$S$451,17,FALSE)</f>
        <v/>
      </c>
      <c r="U1174" t="str">
        <f>VLOOKUP($D1174,metadata!$B$2:$S$451,18,FALSE)</f>
        <v/>
      </c>
      <c r="V1174">
        <f>VLOOKUP($D1174,metadata!$B$2:$Z$451,19,FALSE)</f>
        <v>25.6</v>
      </c>
      <c r="W1174" t="str">
        <f>VLOOKUP($D1174,metadata!$B$2:$Z$451,20,FALSE)</f>
        <v>acc</v>
      </c>
      <c r="X1174" t="str">
        <f>VLOOKUP($D1174,metadata!$B$2:$Z$451,21,FALSE)</f>
        <v/>
      </c>
      <c r="Y1174" t="str">
        <f>VLOOKUP($D1174,metadata!$B$2:$Z$451,22,FALSE)</f>
        <v>27_1</v>
      </c>
      <c r="Z1174" t="str">
        <f>VLOOKUP($D1174,metadata!$B$2:$Z$451,23,FALSE)</f>
        <v/>
      </c>
      <c r="AA1174" t="str">
        <f>VLOOKUP($D1174,metadata!$B$2:$Z$451,24,FALSE)</f>
        <v>adult</v>
      </c>
      <c r="AB1174" t="str">
        <f>VLOOKUP($D1174,metadata!$B$2:$Z$451,25,FALSE)</f>
        <v/>
      </c>
      <c r="AC1174">
        <v>14.9439834024896</v>
      </c>
      <c r="AD1174">
        <v>91.554054054054006</v>
      </c>
      <c r="AF1174" t="str">
        <f t="shared" si="37"/>
        <v>NA</v>
      </c>
      <c r="AI1174" t="s">
        <v>44</v>
      </c>
    </row>
    <row r="1175" spans="3:37" x14ac:dyDescent="0.3">
      <c r="C1175">
        <v>1174</v>
      </c>
      <c r="D1175" s="4" t="str">
        <f t="shared" si="38"/>
        <v>27-Padua_A</v>
      </c>
      <c r="E1175" t="str">
        <f>VLOOKUP($D1175,metadata!$B$2:$S$451,2,FALSE)</f>
        <v>Lehmann, P; Lyytinen, A; Piiroinen, S; Lindstrom, L</v>
      </c>
      <c r="F1175" t="str">
        <f>VLOOKUP($D1175,metadata!$B$2:$S$451,3,FALSE)</f>
        <v>Latitudinal differences in diapause related photoperiodic responses of European Colorado potato beetles (Leptinotarsa decemlineata)</v>
      </c>
      <c r="G1175" t="str">
        <f>VLOOKUP($D1175,metadata!$B$2:$S$451,4,FALSE)</f>
        <v>10.1007/s10682-015-9755-x</v>
      </c>
      <c r="H1175" t="str">
        <f>VLOOKUP($D1175,metadata!$B$2:$S$451,5,FALSE)</f>
        <v>y</v>
      </c>
      <c r="I1175" t="str">
        <f>VLOOKUP($D1175,metadata!$B$2:$S$451,6,FALSE)</f>
        <v>a</v>
      </c>
      <c r="J1175" t="str">
        <f>VLOOKUP($D1175,metadata!$B$2:$S$451,7,FALSE)</f>
        <v>i</v>
      </c>
      <c r="K1175">
        <f>VLOOKUP($D1175,metadata!$B$2:$S$451,8,FALSE)</f>
        <v>6</v>
      </c>
      <c r="L1175">
        <f>VLOOKUP($D1175,metadata!$B$2:$S$451,9,FALSE)</f>
        <v>6</v>
      </c>
      <c r="M1175" t="str">
        <f>VLOOKUP($D1175,metadata!$B$2:$S$451,10,FALSE)</f>
        <v/>
      </c>
      <c r="N1175" t="str">
        <f>VLOOKUP($D1175,metadata!$B$2:$S$451,11,FALSE)</f>
        <v>leptinotarsa decemlineata</v>
      </c>
      <c r="O1175" t="str">
        <f>VLOOKUP($D1175,metadata!$B$2:$S$451,12,FALSE)</f>
        <v>coleoptera</v>
      </c>
      <c r="P1175" t="str">
        <f>VLOOKUP($D1175,metadata!$B$2:$S$451,13,FALSE)</f>
        <v>Padua_A</v>
      </c>
      <c r="Q1175">
        <f>VLOOKUP($D1175,metadata!$B$2:$S$451,14,FALSE)</f>
        <v>45.8</v>
      </c>
      <c r="R1175">
        <f>VLOOKUP($D1175,metadata!$B$2:$S$451,15,FALSE)</f>
        <v>12.116666666666667</v>
      </c>
      <c r="S1175" t="str">
        <f>VLOOKUP($D1175,metadata!$B$2:$S$451,16,FALSE)</f>
        <v/>
      </c>
      <c r="T1175" t="str">
        <f>VLOOKUP($D1175,metadata!$B$2:$S$451,17,FALSE)</f>
        <v/>
      </c>
      <c r="U1175" t="str">
        <f>VLOOKUP($D1175,metadata!$B$2:$S$451,18,FALSE)</f>
        <v/>
      </c>
      <c r="V1175">
        <f>VLOOKUP($D1175,metadata!$B$2:$Z$451,19,FALSE)</f>
        <v>25.6</v>
      </c>
      <c r="W1175" t="str">
        <f>VLOOKUP($D1175,metadata!$B$2:$Z$451,20,FALSE)</f>
        <v>acc</v>
      </c>
      <c r="X1175" t="str">
        <f>VLOOKUP($D1175,metadata!$B$2:$Z$451,21,FALSE)</f>
        <v/>
      </c>
      <c r="Y1175" t="str">
        <f>VLOOKUP($D1175,metadata!$B$2:$Z$451,22,FALSE)</f>
        <v>27_1</v>
      </c>
      <c r="Z1175" t="str">
        <f>VLOOKUP($D1175,metadata!$B$2:$Z$451,23,FALSE)</f>
        <v/>
      </c>
      <c r="AA1175" t="str">
        <f>VLOOKUP($D1175,metadata!$B$2:$Z$451,24,FALSE)</f>
        <v>adult</v>
      </c>
      <c r="AB1175" t="str">
        <f>VLOOKUP($D1175,metadata!$B$2:$Z$451,25,FALSE)</f>
        <v/>
      </c>
      <c r="AC1175">
        <v>17.931535269709499</v>
      </c>
      <c r="AD1175">
        <v>37.668918918918898</v>
      </c>
      <c r="AF1175" t="str">
        <f t="shared" si="37"/>
        <v>NA</v>
      </c>
      <c r="AI1175" t="s">
        <v>44</v>
      </c>
    </row>
    <row r="1176" spans="3:37" x14ac:dyDescent="0.3">
      <c r="C1176">
        <v>1175</v>
      </c>
      <c r="D1176" s="4" t="str">
        <f t="shared" si="38"/>
        <v>27-Padua_A</v>
      </c>
      <c r="E1176" t="str">
        <f>VLOOKUP($D1176,metadata!$B$2:$S$451,2,FALSE)</f>
        <v>Lehmann, P; Lyytinen, A; Piiroinen, S; Lindstrom, L</v>
      </c>
      <c r="F1176" t="str">
        <f>VLOOKUP($D1176,metadata!$B$2:$S$451,3,FALSE)</f>
        <v>Latitudinal differences in diapause related photoperiodic responses of European Colorado potato beetles (Leptinotarsa decemlineata)</v>
      </c>
      <c r="G1176" t="str">
        <f>VLOOKUP($D1176,metadata!$B$2:$S$451,4,FALSE)</f>
        <v>10.1007/s10682-015-9755-x</v>
      </c>
      <c r="H1176" t="str">
        <f>VLOOKUP($D1176,metadata!$B$2:$S$451,5,FALSE)</f>
        <v>y</v>
      </c>
      <c r="I1176" t="str">
        <f>VLOOKUP($D1176,metadata!$B$2:$S$451,6,FALSE)</f>
        <v>a</v>
      </c>
      <c r="J1176" t="str">
        <f>VLOOKUP($D1176,metadata!$B$2:$S$451,7,FALSE)</f>
        <v>i</v>
      </c>
      <c r="K1176">
        <f>VLOOKUP($D1176,metadata!$B$2:$S$451,8,FALSE)</f>
        <v>6</v>
      </c>
      <c r="L1176">
        <f>VLOOKUP($D1176,metadata!$B$2:$S$451,9,FALSE)</f>
        <v>6</v>
      </c>
      <c r="M1176" t="str">
        <f>VLOOKUP($D1176,metadata!$B$2:$S$451,10,FALSE)</f>
        <v/>
      </c>
      <c r="N1176" t="str">
        <f>VLOOKUP($D1176,metadata!$B$2:$S$451,11,FALSE)</f>
        <v>leptinotarsa decemlineata</v>
      </c>
      <c r="O1176" t="str">
        <f>VLOOKUP($D1176,metadata!$B$2:$S$451,12,FALSE)</f>
        <v>coleoptera</v>
      </c>
      <c r="P1176" t="str">
        <f>VLOOKUP($D1176,metadata!$B$2:$S$451,13,FALSE)</f>
        <v>Padua_A</v>
      </c>
      <c r="Q1176">
        <f>VLOOKUP($D1176,metadata!$B$2:$S$451,14,FALSE)</f>
        <v>45.8</v>
      </c>
      <c r="R1176">
        <f>VLOOKUP($D1176,metadata!$B$2:$S$451,15,FALSE)</f>
        <v>12.116666666666667</v>
      </c>
      <c r="S1176" t="str">
        <f>VLOOKUP($D1176,metadata!$B$2:$S$451,16,FALSE)</f>
        <v/>
      </c>
      <c r="T1176" t="str">
        <f>VLOOKUP($D1176,metadata!$B$2:$S$451,17,FALSE)</f>
        <v/>
      </c>
      <c r="U1176" t="str">
        <f>VLOOKUP($D1176,metadata!$B$2:$S$451,18,FALSE)</f>
        <v/>
      </c>
      <c r="V1176">
        <f>VLOOKUP($D1176,metadata!$B$2:$Z$451,19,FALSE)</f>
        <v>25.6</v>
      </c>
      <c r="W1176" t="str">
        <f>VLOOKUP($D1176,metadata!$B$2:$Z$451,20,FALSE)</f>
        <v>acc</v>
      </c>
      <c r="X1176" t="str">
        <f>VLOOKUP($D1176,metadata!$B$2:$Z$451,21,FALSE)</f>
        <v/>
      </c>
      <c r="Y1176" t="str">
        <f>VLOOKUP($D1176,metadata!$B$2:$Z$451,22,FALSE)</f>
        <v>27_1</v>
      </c>
      <c r="Z1176" t="str">
        <f>VLOOKUP($D1176,metadata!$B$2:$Z$451,23,FALSE)</f>
        <v/>
      </c>
      <c r="AA1176" t="str">
        <f>VLOOKUP($D1176,metadata!$B$2:$Z$451,24,FALSE)</f>
        <v>adult</v>
      </c>
      <c r="AB1176" t="str">
        <f>VLOOKUP($D1176,metadata!$B$2:$Z$451,25,FALSE)</f>
        <v/>
      </c>
      <c r="AC1176">
        <v>21.0435684647302</v>
      </c>
      <c r="AD1176">
        <v>38.513513513513502</v>
      </c>
      <c r="AF1176" t="str">
        <f t="shared" si="37"/>
        <v>NA</v>
      </c>
      <c r="AI1176" t="s">
        <v>44</v>
      </c>
    </row>
    <row r="1177" spans="3:37" x14ac:dyDescent="0.3">
      <c r="C1177">
        <v>1176</v>
      </c>
      <c r="D1177" s="4" t="str">
        <f t="shared" si="38"/>
        <v>27-Padua_A</v>
      </c>
      <c r="E1177" t="str">
        <f>VLOOKUP($D1177,metadata!$B$2:$S$451,2,FALSE)</f>
        <v>Lehmann, P; Lyytinen, A; Piiroinen, S; Lindstrom, L</v>
      </c>
      <c r="F1177" t="str">
        <f>VLOOKUP($D1177,metadata!$B$2:$S$451,3,FALSE)</f>
        <v>Latitudinal differences in diapause related photoperiodic responses of European Colorado potato beetles (Leptinotarsa decemlineata)</v>
      </c>
      <c r="G1177" t="str">
        <f>VLOOKUP($D1177,metadata!$B$2:$S$451,4,FALSE)</f>
        <v>10.1007/s10682-015-9755-x</v>
      </c>
      <c r="H1177" t="str">
        <f>VLOOKUP($D1177,metadata!$B$2:$S$451,5,FALSE)</f>
        <v>y</v>
      </c>
      <c r="I1177" t="str">
        <f>VLOOKUP($D1177,metadata!$B$2:$S$451,6,FALSE)</f>
        <v>a</v>
      </c>
      <c r="J1177" t="str">
        <f>VLOOKUP($D1177,metadata!$B$2:$S$451,7,FALSE)</f>
        <v>i</v>
      </c>
      <c r="K1177">
        <f>VLOOKUP($D1177,metadata!$B$2:$S$451,8,FALSE)</f>
        <v>6</v>
      </c>
      <c r="L1177">
        <f>VLOOKUP($D1177,metadata!$B$2:$S$451,9,FALSE)</f>
        <v>6</v>
      </c>
      <c r="M1177" t="str">
        <f>VLOOKUP($D1177,metadata!$B$2:$S$451,10,FALSE)</f>
        <v/>
      </c>
      <c r="N1177" t="str">
        <f>VLOOKUP($D1177,metadata!$B$2:$S$451,11,FALSE)</f>
        <v>leptinotarsa decemlineata</v>
      </c>
      <c r="O1177" t="str">
        <f>VLOOKUP($D1177,metadata!$B$2:$S$451,12,FALSE)</f>
        <v>coleoptera</v>
      </c>
      <c r="P1177" t="str">
        <f>VLOOKUP($D1177,metadata!$B$2:$S$451,13,FALSE)</f>
        <v>Padua_A</v>
      </c>
      <c r="Q1177">
        <f>VLOOKUP($D1177,metadata!$B$2:$S$451,14,FALSE)</f>
        <v>45.8</v>
      </c>
      <c r="R1177">
        <f>VLOOKUP($D1177,metadata!$B$2:$S$451,15,FALSE)</f>
        <v>12.116666666666667</v>
      </c>
      <c r="S1177" t="str">
        <f>VLOOKUP($D1177,metadata!$B$2:$S$451,16,FALSE)</f>
        <v/>
      </c>
      <c r="T1177" t="str">
        <f>VLOOKUP($D1177,metadata!$B$2:$S$451,17,FALSE)</f>
        <v/>
      </c>
      <c r="U1177" t="str">
        <f>VLOOKUP($D1177,metadata!$B$2:$S$451,18,FALSE)</f>
        <v/>
      </c>
      <c r="V1177">
        <f>VLOOKUP($D1177,metadata!$B$2:$Z$451,19,FALSE)</f>
        <v>25.6</v>
      </c>
      <c r="W1177" t="str">
        <f>VLOOKUP($D1177,metadata!$B$2:$Z$451,20,FALSE)</f>
        <v>acc</v>
      </c>
      <c r="X1177" t="str">
        <f>VLOOKUP($D1177,metadata!$B$2:$Z$451,21,FALSE)</f>
        <v/>
      </c>
      <c r="Y1177" t="str">
        <f>VLOOKUP($D1177,metadata!$B$2:$Z$451,22,FALSE)</f>
        <v>27_1</v>
      </c>
      <c r="Z1177" t="str">
        <f>VLOOKUP($D1177,metadata!$B$2:$Z$451,23,FALSE)</f>
        <v/>
      </c>
      <c r="AA1177" t="str">
        <f>VLOOKUP($D1177,metadata!$B$2:$Z$451,24,FALSE)</f>
        <v>adult</v>
      </c>
      <c r="AB1177" t="str">
        <f>VLOOKUP($D1177,metadata!$B$2:$Z$451,25,FALSE)</f>
        <v/>
      </c>
      <c r="AC1177">
        <v>24.093360995850599</v>
      </c>
      <c r="AD1177">
        <v>28.209459459459399</v>
      </c>
      <c r="AF1177" t="str">
        <f t="shared" si="37"/>
        <v>NA</v>
      </c>
      <c r="AI1177" t="s">
        <v>44</v>
      </c>
    </row>
    <row r="1178" spans="3:37" x14ac:dyDescent="0.3">
      <c r="C1178">
        <v>1177</v>
      </c>
      <c r="D1178" s="4" t="str">
        <f t="shared" si="38"/>
        <v>27-Emmen</v>
      </c>
      <c r="E1178" t="str">
        <f>VLOOKUP($D1178,metadata!$B$2:$S$451,2,FALSE)</f>
        <v>Lehmann, P; Lyytinen, A; Piiroinen, S; Lindstrom, L</v>
      </c>
      <c r="F1178" t="str">
        <f>VLOOKUP($D1178,metadata!$B$2:$S$451,3,FALSE)</f>
        <v>Latitudinal differences in diapause related photoperiodic responses of European Colorado potato beetles (Leptinotarsa decemlineata)</v>
      </c>
      <c r="G1178" t="str">
        <f>VLOOKUP($D1178,metadata!$B$2:$S$451,4,FALSE)</f>
        <v>10.1007/s10682-015-9755-x</v>
      </c>
      <c r="H1178" t="str">
        <f>VLOOKUP($D1178,metadata!$B$2:$S$451,5,FALSE)</f>
        <v>y</v>
      </c>
      <c r="I1178" t="str">
        <f>VLOOKUP($D1178,metadata!$B$2:$S$451,6,FALSE)</f>
        <v>a</v>
      </c>
      <c r="J1178" t="str">
        <f>VLOOKUP($D1178,metadata!$B$2:$S$451,7,FALSE)</f>
        <v>i</v>
      </c>
      <c r="K1178">
        <f>VLOOKUP($D1178,metadata!$B$2:$S$451,8,FALSE)</f>
        <v>6</v>
      </c>
      <c r="L1178">
        <f>VLOOKUP($D1178,metadata!$B$2:$S$451,9,FALSE)</f>
        <v>6</v>
      </c>
      <c r="M1178" t="str">
        <f>VLOOKUP($D1178,metadata!$B$2:$S$451,10,FALSE)</f>
        <v/>
      </c>
      <c r="N1178" t="str">
        <f>VLOOKUP($D1178,metadata!$B$2:$S$451,11,FALSE)</f>
        <v>leptinotarsa decemlineata</v>
      </c>
      <c r="O1178" t="str">
        <f>VLOOKUP($D1178,metadata!$B$2:$S$451,12,FALSE)</f>
        <v>coleoptera</v>
      </c>
      <c r="P1178" t="str">
        <f>VLOOKUP($D1178,metadata!$B$2:$S$451,13,FALSE)</f>
        <v>Emmen</v>
      </c>
      <c r="Q1178">
        <f>VLOOKUP($D1178,metadata!$B$2:$S$451,14,FALSE)</f>
        <v>52.9</v>
      </c>
      <c r="R1178">
        <f>VLOOKUP($D1178,metadata!$B$2:$S$451,15,FALSE)</f>
        <v>6.85</v>
      </c>
      <c r="S1178" t="str">
        <f>VLOOKUP($D1178,metadata!$B$2:$S$451,16,FALSE)</f>
        <v/>
      </c>
      <c r="T1178" t="str">
        <f>VLOOKUP($D1178,metadata!$B$2:$S$451,17,FALSE)</f>
        <v/>
      </c>
      <c r="U1178" t="str">
        <f>VLOOKUP($D1178,metadata!$B$2:$S$451,18,FALSE)</f>
        <v/>
      </c>
      <c r="V1178">
        <f>VLOOKUP($D1178,metadata!$B$2:$Z$451,19,FALSE)</f>
        <v>29.666666666666668</v>
      </c>
      <c r="W1178" t="str">
        <f>VLOOKUP($D1178,metadata!$B$2:$Z$451,20,FALSE)</f>
        <v>acc</v>
      </c>
      <c r="X1178" t="str">
        <f>VLOOKUP($D1178,metadata!$B$2:$Z$451,21,FALSE)</f>
        <v/>
      </c>
      <c r="Y1178" t="str">
        <f>VLOOKUP($D1178,metadata!$B$2:$Z$451,22,FALSE)</f>
        <v>27_1</v>
      </c>
      <c r="Z1178" t="str">
        <f>VLOOKUP($D1178,metadata!$B$2:$Z$451,23,FALSE)</f>
        <v/>
      </c>
      <c r="AA1178" t="str">
        <f>VLOOKUP($D1178,metadata!$B$2:$Z$451,24,FALSE)</f>
        <v>adult</v>
      </c>
      <c r="AB1178" t="str">
        <f>VLOOKUP($D1178,metadata!$B$2:$Z$451,25,FALSE)</f>
        <v/>
      </c>
      <c r="AC1178">
        <v>8.9066390041493708</v>
      </c>
      <c r="AD1178">
        <v>84.628378378378301</v>
      </c>
      <c r="AF1178" t="str">
        <f t="shared" si="37"/>
        <v>NA</v>
      </c>
      <c r="AI1178" t="s">
        <v>45</v>
      </c>
    </row>
    <row r="1179" spans="3:37" x14ac:dyDescent="0.3">
      <c r="C1179">
        <v>1178</v>
      </c>
      <c r="D1179" s="4" t="str">
        <f t="shared" si="38"/>
        <v>27-Emmen</v>
      </c>
      <c r="E1179" t="str">
        <f>VLOOKUP($D1179,metadata!$B$2:$S$451,2,FALSE)</f>
        <v>Lehmann, P; Lyytinen, A; Piiroinen, S; Lindstrom, L</v>
      </c>
      <c r="F1179" t="str">
        <f>VLOOKUP($D1179,metadata!$B$2:$S$451,3,FALSE)</f>
        <v>Latitudinal differences in diapause related photoperiodic responses of European Colorado potato beetles (Leptinotarsa decemlineata)</v>
      </c>
      <c r="G1179" t="str">
        <f>VLOOKUP($D1179,metadata!$B$2:$S$451,4,FALSE)</f>
        <v>10.1007/s10682-015-9755-x</v>
      </c>
      <c r="H1179" t="str">
        <f>VLOOKUP($D1179,metadata!$B$2:$S$451,5,FALSE)</f>
        <v>y</v>
      </c>
      <c r="I1179" t="str">
        <f>VLOOKUP($D1179,metadata!$B$2:$S$451,6,FALSE)</f>
        <v>a</v>
      </c>
      <c r="J1179" t="str">
        <f>VLOOKUP($D1179,metadata!$B$2:$S$451,7,FALSE)</f>
        <v>i</v>
      </c>
      <c r="K1179">
        <f>VLOOKUP($D1179,metadata!$B$2:$S$451,8,FALSE)</f>
        <v>6</v>
      </c>
      <c r="L1179">
        <f>VLOOKUP($D1179,metadata!$B$2:$S$451,9,FALSE)</f>
        <v>6</v>
      </c>
      <c r="M1179" t="str">
        <f>VLOOKUP($D1179,metadata!$B$2:$S$451,10,FALSE)</f>
        <v/>
      </c>
      <c r="N1179" t="str">
        <f>VLOOKUP($D1179,metadata!$B$2:$S$451,11,FALSE)</f>
        <v>leptinotarsa decemlineata</v>
      </c>
      <c r="O1179" t="str">
        <f>VLOOKUP($D1179,metadata!$B$2:$S$451,12,FALSE)</f>
        <v>coleoptera</v>
      </c>
      <c r="P1179" t="str">
        <f>VLOOKUP($D1179,metadata!$B$2:$S$451,13,FALSE)</f>
        <v>Emmen</v>
      </c>
      <c r="Q1179">
        <f>VLOOKUP($D1179,metadata!$B$2:$S$451,14,FALSE)</f>
        <v>52.9</v>
      </c>
      <c r="R1179">
        <f>VLOOKUP($D1179,metadata!$B$2:$S$451,15,FALSE)</f>
        <v>6.85</v>
      </c>
      <c r="S1179" t="str">
        <f>VLOOKUP($D1179,metadata!$B$2:$S$451,16,FALSE)</f>
        <v/>
      </c>
      <c r="T1179" t="str">
        <f>VLOOKUP($D1179,metadata!$B$2:$S$451,17,FALSE)</f>
        <v/>
      </c>
      <c r="U1179" t="str">
        <f>VLOOKUP($D1179,metadata!$B$2:$S$451,18,FALSE)</f>
        <v/>
      </c>
      <c r="V1179">
        <f>VLOOKUP($D1179,metadata!$B$2:$Z$451,19,FALSE)</f>
        <v>29.666666666666668</v>
      </c>
      <c r="W1179" t="str">
        <f>VLOOKUP($D1179,metadata!$B$2:$Z$451,20,FALSE)</f>
        <v>acc</v>
      </c>
      <c r="X1179" t="str">
        <f>VLOOKUP($D1179,metadata!$B$2:$Z$451,21,FALSE)</f>
        <v/>
      </c>
      <c r="Y1179" t="str">
        <f>VLOOKUP($D1179,metadata!$B$2:$Z$451,22,FALSE)</f>
        <v>27_1</v>
      </c>
      <c r="Z1179" t="str">
        <f>VLOOKUP($D1179,metadata!$B$2:$Z$451,23,FALSE)</f>
        <v/>
      </c>
      <c r="AA1179" t="str">
        <f>VLOOKUP($D1179,metadata!$B$2:$Z$451,24,FALSE)</f>
        <v>adult</v>
      </c>
      <c r="AB1179" t="str">
        <f>VLOOKUP($D1179,metadata!$B$2:$Z$451,25,FALSE)</f>
        <v/>
      </c>
      <c r="AC1179">
        <v>11.925311203319501</v>
      </c>
      <c r="AD1179">
        <v>69.256756756756701</v>
      </c>
      <c r="AF1179" t="str">
        <f t="shared" si="37"/>
        <v>NA</v>
      </c>
      <c r="AI1179" t="s">
        <v>45</v>
      </c>
    </row>
    <row r="1180" spans="3:37" x14ac:dyDescent="0.3">
      <c r="C1180">
        <v>1179</v>
      </c>
      <c r="D1180" s="4" t="str">
        <f t="shared" si="38"/>
        <v>27-Emmen</v>
      </c>
      <c r="E1180" t="str">
        <f>VLOOKUP($D1180,metadata!$B$2:$S$451,2,FALSE)</f>
        <v>Lehmann, P; Lyytinen, A; Piiroinen, S; Lindstrom, L</v>
      </c>
      <c r="F1180" t="str">
        <f>VLOOKUP($D1180,metadata!$B$2:$S$451,3,FALSE)</f>
        <v>Latitudinal differences in diapause related photoperiodic responses of European Colorado potato beetles (Leptinotarsa decemlineata)</v>
      </c>
      <c r="G1180" t="str">
        <f>VLOOKUP($D1180,metadata!$B$2:$S$451,4,FALSE)</f>
        <v>10.1007/s10682-015-9755-x</v>
      </c>
      <c r="H1180" t="str">
        <f>VLOOKUP($D1180,metadata!$B$2:$S$451,5,FALSE)</f>
        <v>y</v>
      </c>
      <c r="I1180" t="str">
        <f>VLOOKUP($D1180,metadata!$B$2:$S$451,6,FALSE)</f>
        <v>a</v>
      </c>
      <c r="J1180" t="str">
        <f>VLOOKUP($D1180,metadata!$B$2:$S$451,7,FALSE)</f>
        <v>i</v>
      </c>
      <c r="K1180">
        <f>VLOOKUP($D1180,metadata!$B$2:$S$451,8,FALSE)</f>
        <v>6</v>
      </c>
      <c r="L1180">
        <f>VLOOKUP($D1180,metadata!$B$2:$S$451,9,FALSE)</f>
        <v>6</v>
      </c>
      <c r="M1180" t="str">
        <f>VLOOKUP($D1180,metadata!$B$2:$S$451,10,FALSE)</f>
        <v/>
      </c>
      <c r="N1180" t="str">
        <f>VLOOKUP($D1180,metadata!$B$2:$S$451,11,FALSE)</f>
        <v>leptinotarsa decemlineata</v>
      </c>
      <c r="O1180" t="str">
        <f>VLOOKUP($D1180,metadata!$B$2:$S$451,12,FALSE)</f>
        <v>coleoptera</v>
      </c>
      <c r="P1180" t="str">
        <f>VLOOKUP($D1180,metadata!$B$2:$S$451,13,FALSE)</f>
        <v>Emmen</v>
      </c>
      <c r="Q1180">
        <f>VLOOKUP($D1180,metadata!$B$2:$S$451,14,FALSE)</f>
        <v>52.9</v>
      </c>
      <c r="R1180">
        <f>VLOOKUP($D1180,metadata!$B$2:$S$451,15,FALSE)</f>
        <v>6.85</v>
      </c>
      <c r="S1180" t="str">
        <f>VLOOKUP($D1180,metadata!$B$2:$S$451,16,FALSE)</f>
        <v/>
      </c>
      <c r="T1180" t="str">
        <f>VLOOKUP($D1180,metadata!$B$2:$S$451,17,FALSE)</f>
        <v/>
      </c>
      <c r="U1180" t="str">
        <f>VLOOKUP($D1180,metadata!$B$2:$S$451,18,FALSE)</f>
        <v/>
      </c>
      <c r="V1180">
        <f>VLOOKUP($D1180,metadata!$B$2:$Z$451,19,FALSE)</f>
        <v>29.666666666666668</v>
      </c>
      <c r="W1180" t="str">
        <f>VLOOKUP($D1180,metadata!$B$2:$Z$451,20,FALSE)</f>
        <v>acc</v>
      </c>
      <c r="X1180" t="str">
        <f>VLOOKUP($D1180,metadata!$B$2:$Z$451,21,FALSE)</f>
        <v/>
      </c>
      <c r="Y1180" t="str">
        <f>VLOOKUP($D1180,metadata!$B$2:$Z$451,22,FALSE)</f>
        <v>27_1</v>
      </c>
      <c r="Z1180" t="str">
        <f>VLOOKUP($D1180,metadata!$B$2:$Z$451,23,FALSE)</f>
        <v/>
      </c>
      <c r="AA1180" t="str">
        <f>VLOOKUP($D1180,metadata!$B$2:$Z$451,24,FALSE)</f>
        <v>adult</v>
      </c>
      <c r="AB1180" t="str">
        <f>VLOOKUP($D1180,metadata!$B$2:$Z$451,25,FALSE)</f>
        <v/>
      </c>
      <c r="AC1180">
        <v>14.9751037344398</v>
      </c>
      <c r="AD1180">
        <v>68.074324324324294</v>
      </c>
      <c r="AF1180" t="str">
        <f t="shared" si="37"/>
        <v>NA</v>
      </c>
      <c r="AI1180" t="s">
        <v>45</v>
      </c>
    </row>
    <row r="1181" spans="3:37" x14ac:dyDescent="0.3">
      <c r="C1181">
        <v>1180</v>
      </c>
      <c r="D1181" s="4" t="str">
        <f t="shared" si="38"/>
        <v>27-Emmen</v>
      </c>
      <c r="E1181" t="str">
        <f>VLOOKUP($D1181,metadata!$B$2:$S$451,2,FALSE)</f>
        <v>Lehmann, P; Lyytinen, A; Piiroinen, S; Lindstrom, L</v>
      </c>
      <c r="F1181" t="str">
        <f>VLOOKUP($D1181,metadata!$B$2:$S$451,3,FALSE)</f>
        <v>Latitudinal differences in diapause related photoperiodic responses of European Colorado potato beetles (Leptinotarsa decemlineata)</v>
      </c>
      <c r="G1181" t="str">
        <f>VLOOKUP($D1181,metadata!$B$2:$S$451,4,FALSE)</f>
        <v>10.1007/s10682-015-9755-x</v>
      </c>
      <c r="H1181" t="str">
        <f>VLOOKUP($D1181,metadata!$B$2:$S$451,5,FALSE)</f>
        <v>y</v>
      </c>
      <c r="I1181" t="str">
        <f>VLOOKUP($D1181,metadata!$B$2:$S$451,6,FALSE)</f>
        <v>a</v>
      </c>
      <c r="J1181" t="str">
        <f>VLOOKUP($D1181,metadata!$B$2:$S$451,7,FALSE)</f>
        <v>i</v>
      </c>
      <c r="K1181">
        <f>VLOOKUP($D1181,metadata!$B$2:$S$451,8,FALSE)</f>
        <v>6</v>
      </c>
      <c r="L1181">
        <f>VLOOKUP($D1181,metadata!$B$2:$S$451,9,FALSE)</f>
        <v>6</v>
      </c>
      <c r="M1181" t="str">
        <f>VLOOKUP($D1181,metadata!$B$2:$S$451,10,FALSE)</f>
        <v/>
      </c>
      <c r="N1181" t="str">
        <f>VLOOKUP($D1181,metadata!$B$2:$S$451,11,FALSE)</f>
        <v>leptinotarsa decemlineata</v>
      </c>
      <c r="O1181" t="str">
        <f>VLOOKUP($D1181,metadata!$B$2:$S$451,12,FALSE)</f>
        <v>coleoptera</v>
      </c>
      <c r="P1181" t="str">
        <f>VLOOKUP($D1181,metadata!$B$2:$S$451,13,FALSE)</f>
        <v>Emmen</v>
      </c>
      <c r="Q1181">
        <f>VLOOKUP($D1181,metadata!$B$2:$S$451,14,FALSE)</f>
        <v>52.9</v>
      </c>
      <c r="R1181">
        <f>VLOOKUP($D1181,metadata!$B$2:$S$451,15,FALSE)</f>
        <v>6.85</v>
      </c>
      <c r="S1181" t="str">
        <f>VLOOKUP($D1181,metadata!$B$2:$S$451,16,FALSE)</f>
        <v/>
      </c>
      <c r="T1181" t="str">
        <f>VLOOKUP($D1181,metadata!$B$2:$S$451,17,FALSE)</f>
        <v/>
      </c>
      <c r="U1181" t="str">
        <f>VLOOKUP($D1181,metadata!$B$2:$S$451,18,FALSE)</f>
        <v/>
      </c>
      <c r="V1181">
        <f>VLOOKUP($D1181,metadata!$B$2:$Z$451,19,FALSE)</f>
        <v>29.666666666666668</v>
      </c>
      <c r="W1181" t="str">
        <f>VLOOKUP($D1181,metadata!$B$2:$Z$451,20,FALSE)</f>
        <v>acc</v>
      </c>
      <c r="X1181" t="str">
        <f>VLOOKUP($D1181,metadata!$B$2:$Z$451,21,FALSE)</f>
        <v/>
      </c>
      <c r="Y1181" t="str">
        <f>VLOOKUP($D1181,metadata!$B$2:$Z$451,22,FALSE)</f>
        <v>27_1</v>
      </c>
      <c r="Z1181" t="str">
        <f>VLOOKUP($D1181,metadata!$B$2:$Z$451,23,FALSE)</f>
        <v/>
      </c>
      <c r="AA1181" t="str">
        <f>VLOOKUP($D1181,metadata!$B$2:$Z$451,24,FALSE)</f>
        <v>adult</v>
      </c>
      <c r="AB1181" t="str">
        <f>VLOOKUP($D1181,metadata!$B$2:$Z$451,25,FALSE)</f>
        <v/>
      </c>
      <c r="AC1181">
        <v>17.9937759336099</v>
      </c>
      <c r="AD1181">
        <v>20.777027027027</v>
      </c>
      <c r="AF1181" t="str">
        <f t="shared" si="37"/>
        <v>NA</v>
      </c>
      <c r="AI1181" t="s">
        <v>45</v>
      </c>
    </row>
    <row r="1182" spans="3:37" x14ac:dyDescent="0.3">
      <c r="C1182">
        <v>1181</v>
      </c>
      <c r="D1182" s="4" t="str">
        <f t="shared" si="38"/>
        <v>27-Emmen</v>
      </c>
      <c r="E1182" t="str">
        <f>VLOOKUP($D1182,metadata!$B$2:$S$451,2,FALSE)</f>
        <v>Lehmann, P; Lyytinen, A; Piiroinen, S; Lindstrom, L</v>
      </c>
      <c r="F1182" t="str">
        <f>VLOOKUP($D1182,metadata!$B$2:$S$451,3,FALSE)</f>
        <v>Latitudinal differences in diapause related photoperiodic responses of European Colorado potato beetles (Leptinotarsa decemlineata)</v>
      </c>
      <c r="G1182" t="str">
        <f>VLOOKUP($D1182,metadata!$B$2:$S$451,4,FALSE)</f>
        <v>10.1007/s10682-015-9755-x</v>
      </c>
      <c r="H1182" t="str">
        <f>VLOOKUP($D1182,metadata!$B$2:$S$451,5,FALSE)</f>
        <v>y</v>
      </c>
      <c r="I1182" t="str">
        <f>VLOOKUP($D1182,metadata!$B$2:$S$451,6,FALSE)</f>
        <v>a</v>
      </c>
      <c r="J1182" t="str">
        <f>VLOOKUP($D1182,metadata!$B$2:$S$451,7,FALSE)</f>
        <v>i</v>
      </c>
      <c r="K1182">
        <f>VLOOKUP($D1182,metadata!$B$2:$S$451,8,FALSE)</f>
        <v>6</v>
      </c>
      <c r="L1182">
        <f>VLOOKUP($D1182,metadata!$B$2:$S$451,9,FALSE)</f>
        <v>6</v>
      </c>
      <c r="M1182" t="str">
        <f>VLOOKUP($D1182,metadata!$B$2:$S$451,10,FALSE)</f>
        <v/>
      </c>
      <c r="N1182" t="str">
        <f>VLOOKUP($D1182,metadata!$B$2:$S$451,11,FALSE)</f>
        <v>leptinotarsa decemlineata</v>
      </c>
      <c r="O1182" t="str">
        <f>VLOOKUP($D1182,metadata!$B$2:$S$451,12,FALSE)</f>
        <v>coleoptera</v>
      </c>
      <c r="P1182" t="str">
        <f>VLOOKUP($D1182,metadata!$B$2:$S$451,13,FALSE)</f>
        <v>Emmen</v>
      </c>
      <c r="Q1182">
        <f>VLOOKUP($D1182,metadata!$B$2:$S$451,14,FALSE)</f>
        <v>52.9</v>
      </c>
      <c r="R1182">
        <f>VLOOKUP($D1182,metadata!$B$2:$S$451,15,FALSE)</f>
        <v>6.85</v>
      </c>
      <c r="S1182" t="str">
        <f>VLOOKUP($D1182,metadata!$B$2:$S$451,16,FALSE)</f>
        <v/>
      </c>
      <c r="T1182" t="str">
        <f>VLOOKUP($D1182,metadata!$B$2:$S$451,17,FALSE)</f>
        <v/>
      </c>
      <c r="U1182" t="str">
        <f>VLOOKUP($D1182,metadata!$B$2:$S$451,18,FALSE)</f>
        <v/>
      </c>
      <c r="V1182">
        <f>VLOOKUP($D1182,metadata!$B$2:$Z$451,19,FALSE)</f>
        <v>29.666666666666668</v>
      </c>
      <c r="W1182" t="str">
        <f>VLOOKUP($D1182,metadata!$B$2:$Z$451,20,FALSE)</f>
        <v>acc</v>
      </c>
      <c r="X1182" t="str">
        <f>VLOOKUP($D1182,metadata!$B$2:$Z$451,21,FALSE)</f>
        <v/>
      </c>
      <c r="Y1182" t="str">
        <f>VLOOKUP($D1182,metadata!$B$2:$Z$451,22,FALSE)</f>
        <v>27_1</v>
      </c>
      <c r="Z1182" t="str">
        <f>VLOOKUP($D1182,metadata!$B$2:$Z$451,23,FALSE)</f>
        <v/>
      </c>
      <c r="AA1182" t="str">
        <f>VLOOKUP($D1182,metadata!$B$2:$Z$451,24,FALSE)</f>
        <v>adult</v>
      </c>
      <c r="AB1182" t="str">
        <f>VLOOKUP($D1182,metadata!$B$2:$Z$451,25,FALSE)</f>
        <v/>
      </c>
      <c r="AC1182">
        <v>21.0435684647302</v>
      </c>
      <c r="AD1182">
        <v>26.858108108108102</v>
      </c>
      <c r="AF1182" t="str">
        <f t="shared" si="37"/>
        <v>NA</v>
      </c>
      <c r="AI1182" t="s">
        <v>45</v>
      </c>
    </row>
    <row r="1183" spans="3:37" x14ac:dyDescent="0.3">
      <c r="C1183">
        <v>1182</v>
      </c>
      <c r="D1183" s="4" t="str">
        <f t="shared" si="38"/>
        <v>27-Emmen</v>
      </c>
      <c r="E1183" t="str">
        <f>VLOOKUP($D1183,metadata!$B$2:$S$451,2,FALSE)</f>
        <v>Lehmann, P; Lyytinen, A; Piiroinen, S; Lindstrom, L</v>
      </c>
      <c r="F1183" t="str">
        <f>VLOOKUP($D1183,metadata!$B$2:$S$451,3,FALSE)</f>
        <v>Latitudinal differences in diapause related photoperiodic responses of European Colorado potato beetles (Leptinotarsa decemlineata)</v>
      </c>
      <c r="G1183" t="str">
        <f>VLOOKUP($D1183,metadata!$B$2:$S$451,4,FALSE)</f>
        <v>10.1007/s10682-015-9755-x</v>
      </c>
      <c r="H1183" t="str">
        <f>VLOOKUP($D1183,metadata!$B$2:$S$451,5,FALSE)</f>
        <v>y</v>
      </c>
      <c r="I1183" t="str">
        <f>VLOOKUP($D1183,metadata!$B$2:$S$451,6,FALSE)</f>
        <v>a</v>
      </c>
      <c r="J1183" t="str">
        <f>VLOOKUP($D1183,metadata!$B$2:$S$451,7,FALSE)</f>
        <v>i</v>
      </c>
      <c r="K1183">
        <f>VLOOKUP($D1183,metadata!$B$2:$S$451,8,FALSE)</f>
        <v>6</v>
      </c>
      <c r="L1183">
        <f>VLOOKUP($D1183,metadata!$B$2:$S$451,9,FALSE)</f>
        <v>6</v>
      </c>
      <c r="M1183" t="str">
        <f>VLOOKUP($D1183,metadata!$B$2:$S$451,10,FALSE)</f>
        <v/>
      </c>
      <c r="N1183" t="str">
        <f>VLOOKUP($D1183,metadata!$B$2:$S$451,11,FALSE)</f>
        <v>leptinotarsa decemlineata</v>
      </c>
      <c r="O1183" t="str">
        <f>VLOOKUP($D1183,metadata!$B$2:$S$451,12,FALSE)</f>
        <v>coleoptera</v>
      </c>
      <c r="P1183" t="str">
        <f>VLOOKUP($D1183,metadata!$B$2:$S$451,13,FALSE)</f>
        <v>Emmen</v>
      </c>
      <c r="Q1183">
        <f>VLOOKUP($D1183,metadata!$B$2:$S$451,14,FALSE)</f>
        <v>52.9</v>
      </c>
      <c r="R1183">
        <f>VLOOKUP($D1183,metadata!$B$2:$S$451,15,FALSE)</f>
        <v>6.85</v>
      </c>
      <c r="S1183" t="str">
        <f>VLOOKUP($D1183,metadata!$B$2:$S$451,16,FALSE)</f>
        <v/>
      </c>
      <c r="T1183" t="str">
        <f>VLOOKUP($D1183,metadata!$B$2:$S$451,17,FALSE)</f>
        <v/>
      </c>
      <c r="U1183" t="str">
        <f>VLOOKUP($D1183,metadata!$B$2:$S$451,18,FALSE)</f>
        <v/>
      </c>
      <c r="V1183">
        <f>VLOOKUP($D1183,metadata!$B$2:$Z$451,19,FALSE)</f>
        <v>29.666666666666668</v>
      </c>
      <c r="W1183" t="str">
        <f>VLOOKUP($D1183,metadata!$B$2:$Z$451,20,FALSE)</f>
        <v>acc</v>
      </c>
      <c r="X1183" t="str">
        <f>VLOOKUP($D1183,metadata!$B$2:$Z$451,21,FALSE)</f>
        <v/>
      </c>
      <c r="Y1183" t="str">
        <f>VLOOKUP($D1183,metadata!$B$2:$Z$451,22,FALSE)</f>
        <v>27_1</v>
      </c>
      <c r="Z1183" t="str">
        <f>VLOOKUP($D1183,metadata!$B$2:$Z$451,23,FALSE)</f>
        <v/>
      </c>
      <c r="AA1183" t="str">
        <f>VLOOKUP($D1183,metadata!$B$2:$Z$451,24,FALSE)</f>
        <v>adult</v>
      </c>
      <c r="AB1183" t="str">
        <f>VLOOKUP($D1183,metadata!$B$2:$Z$451,25,FALSE)</f>
        <v/>
      </c>
      <c r="AC1183">
        <v>24.062240663900401</v>
      </c>
      <c r="AD1183">
        <v>28.040540540540501</v>
      </c>
      <c r="AF1183" t="str">
        <f t="shared" si="37"/>
        <v>NA</v>
      </c>
      <c r="AI1183" t="s">
        <v>45</v>
      </c>
    </row>
    <row r="1184" spans="3:37" x14ac:dyDescent="0.3">
      <c r="C1184">
        <v>1183</v>
      </c>
      <c r="D1184" s="4" t="str">
        <f t="shared" si="38"/>
        <v>27-petroskoi_E</v>
      </c>
      <c r="E1184" t="str">
        <f>VLOOKUP($D1184,metadata!$B$2:$S$451,2,FALSE)</f>
        <v>Lehmann, P; Lyytinen, A; Piiroinen, S; Lindstrom, L</v>
      </c>
      <c r="F1184" t="str">
        <f>VLOOKUP($D1184,metadata!$B$2:$S$451,3,FALSE)</f>
        <v>Latitudinal differences in diapause related photoperiodic responses of European Colorado potato beetles (Leptinotarsa decemlineata)</v>
      </c>
      <c r="G1184" t="str">
        <f>VLOOKUP($D1184,metadata!$B$2:$S$451,4,FALSE)</f>
        <v>10.1007/s10682-015-9755-x</v>
      </c>
      <c r="H1184" t="str">
        <f>VLOOKUP($D1184,metadata!$B$2:$S$451,5,FALSE)</f>
        <v>y</v>
      </c>
      <c r="I1184" t="str">
        <f>VLOOKUP($D1184,metadata!$B$2:$S$451,6,FALSE)</f>
        <v>a</v>
      </c>
      <c r="J1184" t="str">
        <f>VLOOKUP($D1184,metadata!$B$2:$S$451,7,FALSE)</f>
        <v>i</v>
      </c>
      <c r="K1184">
        <f>VLOOKUP($D1184,metadata!$B$2:$S$451,8,FALSE)</f>
        <v>6</v>
      </c>
      <c r="L1184">
        <f>VLOOKUP($D1184,metadata!$B$2:$S$451,9,FALSE)</f>
        <v>6</v>
      </c>
      <c r="M1184" t="str">
        <f>VLOOKUP($D1184,metadata!$B$2:$S$451,10,FALSE)</f>
        <v/>
      </c>
      <c r="N1184" t="str">
        <f>VLOOKUP($D1184,metadata!$B$2:$S$451,11,FALSE)</f>
        <v>leptinotarsa decemlineata</v>
      </c>
      <c r="O1184" t="str">
        <f>VLOOKUP($D1184,metadata!$B$2:$S$451,12,FALSE)</f>
        <v>coleoptera</v>
      </c>
      <c r="P1184" t="str">
        <f>VLOOKUP($D1184,metadata!$B$2:$S$451,13,FALSE)</f>
        <v>petroskoi_E</v>
      </c>
      <c r="Q1184">
        <f>VLOOKUP($D1184,metadata!$B$2:$S$451,14,FALSE)</f>
        <v>61.81666666666667</v>
      </c>
      <c r="R1184">
        <f>VLOOKUP($D1184,metadata!$B$2:$S$451,15,FALSE)</f>
        <v>34.166666666666664</v>
      </c>
      <c r="S1184" t="str">
        <f>VLOOKUP($D1184,metadata!$B$2:$S$451,16,FALSE)</f>
        <v/>
      </c>
      <c r="T1184" t="str">
        <f>VLOOKUP($D1184,metadata!$B$2:$S$451,17,FALSE)</f>
        <v/>
      </c>
      <c r="U1184" t="str">
        <f>VLOOKUP($D1184,metadata!$B$2:$S$451,18,FALSE)</f>
        <v/>
      </c>
      <c r="V1184">
        <f>VLOOKUP($D1184,metadata!$B$2:$Z$451,19,FALSE)</f>
        <v>28.833333333333332</v>
      </c>
      <c r="W1184" t="str">
        <f>VLOOKUP($D1184,metadata!$B$2:$Z$451,20,FALSE)</f>
        <v>acc</v>
      </c>
      <c r="X1184" t="str">
        <f>VLOOKUP($D1184,metadata!$B$2:$Z$451,21,FALSE)</f>
        <v/>
      </c>
      <c r="Y1184" t="str">
        <f>VLOOKUP($D1184,metadata!$B$2:$Z$451,22,FALSE)</f>
        <v>27_1</v>
      </c>
      <c r="Z1184" t="str">
        <f>VLOOKUP($D1184,metadata!$B$2:$Z$451,23,FALSE)</f>
        <v/>
      </c>
      <c r="AA1184" t="str">
        <f>VLOOKUP($D1184,metadata!$B$2:$Z$451,24,FALSE)</f>
        <v>adult</v>
      </c>
      <c r="AB1184" t="str">
        <f>VLOOKUP($D1184,metadata!$B$2:$Z$451,25,FALSE)</f>
        <v/>
      </c>
      <c r="AC1184">
        <v>8.9066390041493708</v>
      </c>
      <c r="AD1184">
        <v>66.722972972972897</v>
      </c>
      <c r="AF1184" t="str">
        <f t="shared" si="37"/>
        <v>NA</v>
      </c>
      <c r="AI1184" t="s">
        <v>46</v>
      </c>
    </row>
    <row r="1185" spans="3:35" x14ac:dyDescent="0.3">
      <c r="C1185">
        <v>1184</v>
      </c>
      <c r="D1185" s="4" t="str">
        <f t="shared" si="38"/>
        <v>27-petroskoi_E</v>
      </c>
      <c r="E1185" t="str">
        <f>VLOOKUP($D1185,metadata!$B$2:$S$451,2,FALSE)</f>
        <v>Lehmann, P; Lyytinen, A; Piiroinen, S; Lindstrom, L</v>
      </c>
      <c r="F1185" t="str">
        <f>VLOOKUP($D1185,metadata!$B$2:$S$451,3,FALSE)</f>
        <v>Latitudinal differences in diapause related photoperiodic responses of European Colorado potato beetles (Leptinotarsa decemlineata)</v>
      </c>
      <c r="G1185" t="str">
        <f>VLOOKUP($D1185,metadata!$B$2:$S$451,4,FALSE)</f>
        <v>10.1007/s10682-015-9755-x</v>
      </c>
      <c r="H1185" t="str">
        <f>VLOOKUP($D1185,metadata!$B$2:$S$451,5,FALSE)</f>
        <v>y</v>
      </c>
      <c r="I1185" t="str">
        <f>VLOOKUP($D1185,metadata!$B$2:$S$451,6,FALSE)</f>
        <v>a</v>
      </c>
      <c r="J1185" t="str">
        <f>VLOOKUP($D1185,metadata!$B$2:$S$451,7,FALSE)</f>
        <v>i</v>
      </c>
      <c r="K1185">
        <f>VLOOKUP($D1185,metadata!$B$2:$S$451,8,FALSE)</f>
        <v>6</v>
      </c>
      <c r="L1185">
        <f>VLOOKUP($D1185,metadata!$B$2:$S$451,9,FALSE)</f>
        <v>6</v>
      </c>
      <c r="M1185" t="str">
        <f>VLOOKUP($D1185,metadata!$B$2:$S$451,10,FALSE)</f>
        <v/>
      </c>
      <c r="N1185" t="str">
        <f>VLOOKUP($D1185,metadata!$B$2:$S$451,11,FALSE)</f>
        <v>leptinotarsa decemlineata</v>
      </c>
      <c r="O1185" t="str">
        <f>VLOOKUP($D1185,metadata!$B$2:$S$451,12,FALSE)</f>
        <v>coleoptera</v>
      </c>
      <c r="P1185" t="str">
        <f>VLOOKUP($D1185,metadata!$B$2:$S$451,13,FALSE)</f>
        <v>petroskoi_E</v>
      </c>
      <c r="Q1185">
        <f>VLOOKUP($D1185,metadata!$B$2:$S$451,14,FALSE)</f>
        <v>61.81666666666667</v>
      </c>
      <c r="R1185">
        <f>VLOOKUP($D1185,metadata!$B$2:$S$451,15,FALSE)</f>
        <v>34.166666666666664</v>
      </c>
      <c r="S1185" t="str">
        <f>VLOOKUP($D1185,metadata!$B$2:$S$451,16,FALSE)</f>
        <v/>
      </c>
      <c r="T1185" t="str">
        <f>VLOOKUP($D1185,metadata!$B$2:$S$451,17,FALSE)</f>
        <v/>
      </c>
      <c r="U1185" t="str">
        <f>VLOOKUP($D1185,metadata!$B$2:$S$451,18,FALSE)</f>
        <v/>
      </c>
      <c r="V1185">
        <f>VLOOKUP($D1185,metadata!$B$2:$Z$451,19,FALSE)</f>
        <v>28.833333333333332</v>
      </c>
      <c r="W1185" t="str">
        <f>VLOOKUP($D1185,metadata!$B$2:$Z$451,20,FALSE)</f>
        <v>acc</v>
      </c>
      <c r="X1185" t="str">
        <f>VLOOKUP($D1185,metadata!$B$2:$Z$451,21,FALSE)</f>
        <v/>
      </c>
      <c r="Y1185" t="str">
        <f>VLOOKUP($D1185,metadata!$B$2:$Z$451,22,FALSE)</f>
        <v>27_1</v>
      </c>
      <c r="Z1185" t="str">
        <f>VLOOKUP($D1185,metadata!$B$2:$Z$451,23,FALSE)</f>
        <v/>
      </c>
      <c r="AA1185" t="str">
        <f>VLOOKUP($D1185,metadata!$B$2:$Z$451,24,FALSE)</f>
        <v>adult</v>
      </c>
      <c r="AB1185" t="str">
        <f>VLOOKUP($D1185,metadata!$B$2:$Z$451,25,FALSE)</f>
        <v/>
      </c>
      <c r="AC1185">
        <v>11.956431535269701</v>
      </c>
      <c r="AD1185">
        <v>56.756756756756701</v>
      </c>
      <c r="AF1185" t="str">
        <f t="shared" si="37"/>
        <v>NA</v>
      </c>
      <c r="AI1185" t="s">
        <v>46</v>
      </c>
    </row>
    <row r="1186" spans="3:35" x14ac:dyDescent="0.3">
      <c r="C1186">
        <v>1185</v>
      </c>
      <c r="D1186" s="4" t="str">
        <f t="shared" si="38"/>
        <v>27-petroskoi_E</v>
      </c>
      <c r="E1186" t="str">
        <f>VLOOKUP($D1186,metadata!$B$2:$S$451,2,FALSE)</f>
        <v>Lehmann, P; Lyytinen, A; Piiroinen, S; Lindstrom, L</v>
      </c>
      <c r="F1186" t="str">
        <f>VLOOKUP($D1186,metadata!$B$2:$S$451,3,FALSE)</f>
        <v>Latitudinal differences in diapause related photoperiodic responses of European Colorado potato beetles (Leptinotarsa decemlineata)</v>
      </c>
      <c r="G1186" t="str">
        <f>VLOOKUP($D1186,metadata!$B$2:$S$451,4,FALSE)</f>
        <v>10.1007/s10682-015-9755-x</v>
      </c>
      <c r="H1186" t="str">
        <f>VLOOKUP($D1186,metadata!$B$2:$S$451,5,FALSE)</f>
        <v>y</v>
      </c>
      <c r="I1186" t="str">
        <f>VLOOKUP($D1186,metadata!$B$2:$S$451,6,FALSE)</f>
        <v>a</v>
      </c>
      <c r="J1186" t="str">
        <f>VLOOKUP($D1186,metadata!$B$2:$S$451,7,FALSE)</f>
        <v>i</v>
      </c>
      <c r="K1186">
        <f>VLOOKUP($D1186,metadata!$B$2:$S$451,8,FALSE)</f>
        <v>6</v>
      </c>
      <c r="L1186">
        <f>VLOOKUP($D1186,metadata!$B$2:$S$451,9,FALSE)</f>
        <v>6</v>
      </c>
      <c r="M1186" t="str">
        <f>VLOOKUP($D1186,metadata!$B$2:$S$451,10,FALSE)</f>
        <v/>
      </c>
      <c r="N1186" t="str">
        <f>VLOOKUP($D1186,metadata!$B$2:$S$451,11,FALSE)</f>
        <v>leptinotarsa decemlineata</v>
      </c>
      <c r="O1186" t="str">
        <f>VLOOKUP($D1186,metadata!$B$2:$S$451,12,FALSE)</f>
        <v>coleoptera</v>
      </c>
      <c r="P1186" t="str">
        <f>VLOOKUP($D1186,metadata!$B$2:$S$451,13,FALSE)</f>
        <v>petroskoi_E</v>
      </c>
      <c r="Q1186">
        <f>VLOOKUP($D1186,metadata!$B$2:$S$451,14,FALSE)</f>
        <v>61.81666666666667</v>
      </c>
      <c r="R1186">
        <f>VLOOKUP($D1186,metadata!$B$2:$S$451,15,FALSE)</f>
        <v>34.166666666666664</v>
      </c>
      <c r="S1186" t="str">
        <f>VLOOKUP($D1186,metadata!$B$2:$S$451,16,FALSE)</f>
        <v/>
      </c>
      <c r="T1186" t="str">
        <f>VLOOKUP($D1186,metadata!$B$2:$S$451,17,FALSE)</f>
        <v/>
      </c>
      <c r="U1186" t="str">
        <f>VLOOKUP($D1186,metadata!$B$2:$S$451,18,FALSE)</f>
        <v/>
      </c>
      <c r="V1186">
        <f>VLOOKUP($D1186,metadata!$B$2:$Z$451,19,FALSE)</f>
        <v>28.833333333333332</v>
      </c>
      <c r="W1186" t="str">
        <f>VLOOKUP($D1186,metadata!$B$2:$Z$451,20,FALSE)</f>
        <v>acc</v>
      </c>
      <c r="X1186" t="str">
        <f>VLOOKUP($D1186,metadata!$B$2:$Z$451,21,FALSE)</f>
        <v/>
      </c>
      <c r="Y1186" t="str">
        <f>VLOOKUP($D1186,metadata!$B$2:$Z$451,22,FALSE)</f>
        <v>27_1</v>
      </c>
      <c r="Z1186" t="str">
        <f>VLOOKUP($D1186,metadata!$B$2:$Z$451,23,FALSE)</f>
        <v/>
      </c>
      <c r="AA1186" t="str">
        <f>VLOOKUP($D1186,metadata!$B$2:$Z$451,24,FALSE)</f>
        <v>adult</v>
      </c>
      <c r="AB1186" t="str">
        <f>VLOOKUP($D1186,metadata!$B$2:$Z$451,25,FALSE)</f>
        <v/>
      </c>
      <c r="AC1186">
        <v>14.9751037344398</v>
      </c>
      <c r="AD1186">
        <v>70.777027027027003</v>
      </c>
      <c r="AF1186" t="str">
        <f t="shared" si="37"/>
        <v>NA</v>
      </c>
      <c r="AI1186" t="s">
        <v>46</v>
      </c>
    </row>
    <row r="1187" spans="3:35" x14ac:dyDescent="0.3">
      <c r="C1187">
        <v>1186</v>
      </c>
      <c r="D1187" s="4" t="str">
        <f t="shared" si="38"/>
        <v>27-petroskoi_E</v>
      </c>
      <c r="E1187" t="str">
        <f>VLOOKUP($D1187,metadata!$B$2:$S$451,2,FALSE)</f>
        <v>Lehmann, P; Lyytinen, A; Piiroinen, S; Lindstrom, L</v>
      </c>
      <c r="F1187" t="str">
        <f>VLOOKUP($D1187,metadata!$B$2:$S$451,3,FALSE)</f>
        <v>Latitudinal differences in diapause related photoperiodic responses of European Colorado potato beetles (Leptinotarsa decemlineata)</v>
      </c>
      <c r="G1187" t="str">
        <f>VLOOKUP($D1187,metadata!$B$2:$S$451,4,FALSE)</f>
        <v>10.1007/s10682-015-9755-x</v>
      </c>
      <c r="H1187" t="str">
        <f>VLOOKUP($D1187,metadata!$B$2:$S$451,5,FALSE)</f>
        <v>y</v>
      </c>
      <c r="I1187" t="str">
        <f>VLOOKUP($D1187,metadata!$B$2:$S$451,6,FALSE)</f>
        <v>a</v>
      </c>
      <c r="J1187" t="str">
        <f>VLOOKUP($D1187,metadata!$B$2:$S$451,7,FALSE)</f>
        <v>i</v>
      </c>
      <c r="K1187">
        <f>VLOOKUP($D1187,metadata!$B$2:$S$451,8,FALSE)</f>
        <v>6</v>
      </c>
      <c r="L1187">
        <f>VLOOKUP($D1187,metadata!$B$2:$S$451,9,FALSE)</f>
        <v>6</v>
      </c>
      <c r="M1187" t="str">
        <f>VLOOKUP($D1187,metadata!$B$2:$S$451,10,FALSE)</f>
        <v/>
      </c>
      <c r="N1187" t="str">
        <f>VLOOKUP($D1187,metadata!$B$2:$S$451,11,FALSE)</f>
        <v>leptinotarsa decemlineata</v>
      </c>
      <c r="O1187" t="str">
        <f>VLOOKUP($D1187,metadata!$B$2:$S$451,12,FALSE)</f>
        <v>coleoptera</v>
      </c>
      <c r="P1187" t="str">
        <f>VLOOKUP($D1187,metadata!$B$2:$S$451,13,FALSE)</f>
        <v>petroskoi_E</v>
      </c>
      <c r="Q1187">
        <f>VLOOKUP($D1187,metadata!$B$2:$S$451,14,FALSE)</f>
        <v>61.81666666666667</v>
      </c>
      <c r="R1187">
        <f>VLOOKUP($D1187,metadata!$B$2:$S$451,15,FALSE)</f>
        <v>34.166666666666664</v>
      </c>
      <c r="S1187" t="str">
        <f>VLOOKUP($D1187,metadata!$B$2:$S$451,16,FALSE)</f>
        <v/>
      </c>
      <c r="T1187" t="str">
        <f>VLOOKUP($D1187,metadata!$B$2:$S$451,17,FALSE)</f>
        <v/>
      </c>
      <c r="U1187" t="str">
        <f>VLOOKUP($D1187,metadata!$B$2:$S$451,18,FALSE)</f>
        <v/>
      </c>
      <c r="V1187">
        <f>VLOOKUP($D1187,metadata!$B$2:$Z$451,19,FALSE)</f>
        <v>28.833333333333332</v>
      </c>
      <c r="W1187" t="str">
        <f>VLOOKUP($D1187,metadata!$B$2:$Z$451,20,FALSE)</f>
        <v>acc</v>
      </c>
      <c r="X1187" t="str">
        <f>VLOOKUP($D1187,metadata!$B$2:$Z$451,21,FALSE)</f>
        <v/>
      </c>
      <c r="Y1187" t="str">
        <f>VLOOKUP($D1187,metadata!$B$2:$Z$451,22,FALSE)</f>
        <v>27_1</v>
      </c>
      <c r="Z1187" t="str">
        <f>VLOOKUP($D1187,metadata!$B$2:$Z$451,23,FALSE)</f>
        <v/>
      </c>
      <c r="AA1187" t="str">
        <f>VLOOKUP($D1187,metadata!$B$2:$Z$451,24,FALSE)</f>
        <v>adult</v>
      </c>
      <c r="AB1187" t="str">
        <f>VLOOKUP($D1187,metadata!$B$2:$Z$451,25,FALSE)</f>
        <v/>
      </c>
      <c r="AC1187">
        <v>18.024896265560098</v>
      </c>
      <c r="AD1187">
        <v>0.16891891891893299</v>
      </c>
      <c r="AF1187" t="str">
        <f t="shared" si="37"/>
        <v>NA</v>
      </c>
      <c r="AI1187" t="s">
        <v>46</v>
      </c>
    </row>
    <row r="1188" spans="3:35" x14ac:dyDescent="0.3">
      <c r="C1188">
        <v>1187</v>
      </c>
      <c r="D1188" s="4" t="str">
        <f t="shared" si="38"/>
        <v>27-petroskoi_E</v>
      </c>
      <c r="E1188" t="str">
        <f>VLOOKUP($D1188,metadata!$B$2:$S$451,2,FALSE)</f>
        <v>Lehmann, P; Lyytinen, A; Piiroinen, S; Lindstrom, L</v>
      </c>
      <c r="F1188" t="str">
        <f>VLOOKUP($D1188,metadata!$B$2:$S$451,3,FALSE)</f>
        <v>Latitudinal differences in diapause related photoperiodic responses of European Colorado potato beetles (Leptinotarsa decemlineata)</v>
      </c>
      <c r="G1188" t="str">
        <f>VLOOKUP($D1188,metadata!$B$2:$S$451,4,FALSE)</f>
        <v>10.1007/s10682-015-9755-x</v>
      </c>
      <c r="H1188" t="str">
        <f>VLOOKUP($D1188,metadata!$B$2:$S$451,5,FALSE)</f>
        <v>y</v>
      </c>
      <c r="I1188" t="str">
        <f>VLOOKUP($D1188,metadata!$B$2:$S$451,6,FALSE)</f>
        <v>a</v>
      </c>
      <c r="J1188" t="str">
        <f>VLOOKUP($D1188,metadata!$B$2:$S$451,7,FALSE)</f>
        <v>i</v>
      </c>
      <c r="K1188">
        <f>VLOOKUP($D1188,metadata!$B$2:$S$451,8,FALSE)</f>
        <v>6</v>
      </c>
      <c r="L1188">
        <f>VLOOKUP($D1188,metadata!$B$2:$S$451,9,FALSE)</f>
        <v>6</v>
      </c>
      <c r="M1188" t="str">
        <f>VLOOKUP($D1188,metadata!$B$2:$S$451,10,FALSE)</f>
        <v/>
      </c>
      <c r="N1188" t="str">
        <f>VLOOKUP($D1188,metadata!$B$2:$S$451,11,FALSE)</f>
        <v>leptinotarsa decemlineata</v>
      </c>
      <c r="O1188" t="str">
        <f>VLOOKUP($D1188,metadata!$B$2:$S$451,12,FALSE)</f>
        <v>coleoptera</v>
      </c>
      <c r="P1188" t="str">
        <f>VLOOKUP($D1188,metadata!$B$2:$S$451,13,FALSE)</f>
        <v>petroskoi_E</v>
      </c>
      <c r="Q1188">
        <f>VLOOKUP($D1188,metadata!$B$2:$S$451,14,FALSE)</f>
        <v>61.81666666666667</v>
      </c>
      <c r="R1188">
        <f>VLOOKUP($D1188,metadata!$B$2:$S$451,15,FALSE)</f>
        <v>34.166666666666664</v>
      </c>
      <c r="S1188" t="str">
        <f>VLOOKUP($D1188,metadata!$B$2:$S$451,16,FALSE)</f>
        <v/>
      </c>
      <c r="T1188" t="str">
        <f>VLOOKUP($D1188,metadata!$B$2:$S$451,17,FALSE)</f>
        <v/>
      </c>
      <c r="U1188" t="str">
        <f>VLOOKUP($D1188,metadata!$B$2:$S$451,18,FALSE)</f>
        <v/>
      </c>
      <c r="V1188">
        <f>VLOOKUP($D1188,metadata!$B$2:$Z$451,19,FALSE)</f>
        <v>28.833333333333332</v>
      </c>
      <c r="W1188" t="str">
        <f>VLOOKUP($D1188,metadata!$B$2:$Z$451,20,FALSE)</f>
        <v>acc</v>
      </c>
      <c r="X1188" t="str">
        <f>VLOOKUP($D1188,metadata!$B$2:$Z$451,21,FALSE)</f>
        <v/>
      </c>
      <c r="Y1188" t="str">
        <f>VLOOKUP($D1188,metadata!$B$2:$Z$451,22,FALSE)</f>
        <v>27_1</v>
      </c>
      <c r="Z1188" t="str">
        <f>VLOOKUP($D1188,metadata!$B$2:$Z$451,23,FALSE)</f>
        <v/>
      </c>
      <c r="AA1188" t="str">
        <f>VLOOKUP($D1188,metadata!$B$2:$Z$451,24,FALSE)</f>
        <v>adult</v>
      </c>
      <c r="AB1188" t="str">
        <f>VLOOKUP($D1188,metadata!$B$2:$Z$451,25,FALSE)</f>
        <v/>
      </c>
      <c r="AC1188">
        <v>21.012448132780001</v>
      </c>
      <c r="AD1188">
        <v>4.8986486486486598</v>
      </c>
      <c r="AF1188" t="str">
        <f t="shared" si="37"/>
        <v>NA</v>
      </c>
      <c r="AI1188" t="s">
        <v>46</v>
      </c>
    </row>
    <row r="1189" spans="3:35" x14ac:dyDescent="0.3">
      <c r="C1189">
        <v>1188</v>
      </c>
      <c r="D1189" s="4" t="str">
        <f t="shared" si="38"/>
        <v>27-petroskoi_E</v>
      </c>
      <c r="E1189" t="str">
        <f>VLOOKUP($D1189,metadata!$B$2:$S$451,2,FALSE)</f>
        <v>Lehmann, P; Lyytinen, A; Piiroinen, S; Lindstrom, L</v>
      </c>
      <c r="F1189" t="str">
        <f>VLOOKUP($D1189,metadata!$B$2:$S$451,3,FALSE)</f>
        <v>Latitudinal differences in diapause related photoperiodic responses of European Colorado potato beetles (Leptinotarsa decemlineata)</v>
      </c>
      <c r="G1189" t="str">
        <f>VLOOKUP($D1189,metadata!$B$2:$S$451,4,FALSE)</f>
        <v>10.1007/s10682-015-9755-x</v>
      </c>
      <c r="H1189" t="str">
        <f>VLOOKUP($D1189,metadata!$B$2:$S$451,5,FALSE)</f>
        <v>y</v>
      </c>
      <c r="I1189" t="str">
        <f>VLOOKUP($D1189,metadata!$B$2:$S$451,6,FALSE)</f>
        <v>a</v>
      </c>
      <c r="J1189" t="str">
        <f>VLOOKUP($D1189,metadata!$B$2:$S$451,7,FALSE)</f>
        <v>i</v>
      </c>
      <c r="K1189">
        <f>VLOOKUP($D1189,metadata!$B$2:$S$451,8,FALSE)</f>
        <v>6</v>
      </c>
      <c r="L1189">
        <f>VLOOKUP($D1189,metadata!$B$2:$S$451,9,FALSE)</f>
        <v>6</v>
      </c>
      <c r="M1189" t="str">
        <f>VLOOKUP($D1189,metadata!$B$2:$S$451,10,FALSE)</f>
        <v/>
      </c>
      <c r="N1189" t="str">
        <f>VLOOKUP($D1189,metadata!$B$2:$S$451,11,FALSE)</f>
        <v>leptinotarsa decemlineata</v>
      </c>
      <c r="O1189" t="str">
        <f>VLOOKUP($D1189,metadata!$B$2:$S$451,12,FALSE)</f>
        <v>coleoptera</v>
      </c>
      <c r="P1189" t="str">
        <f>VLOOKUP($D1189,metadata!$B$2:$S$451,13,FALSE)</f>
        <v>petroskoi_E</v>
      </c>
      <c r="Q1189">
        <f>VLOOKUP($D1189,metadata!$B$2:$S$451,14,FALSE)</f>
        <v>61.81666666666667</v>
      </c>
      <c r="R1189">
        <f>VLOOKUP($D1189,metadata!$B$2:$S$451,15,FALSE)</f>
        <v>34.166666666666664</v>
      </c>
      <c r="S1189" t="str">
        <f>VLOOKUP($D1189,metadata!$B$2:$S$451,16,FALSE)</f>
        <v/>
      </c>
      <c r="T1189" t="str">
        <f>VLOOKUP($D1189,metadata!$B$2:$S$451,17,FALSE)</f>
        <v/>
      </c>
      <c r="U1189" t="str">
        <f>VLOOKUP($D1189,metadata!$B$2:$S$451,18,FALSE)</f>
        <v/>
      </c>
      <c r="V1189">
        <f>VLOOKUP($D1189,metadata!$B$2:$Z$451,19,FALSE)</f>
        <v>28.833333333333332</v>
      </c>
      <c r="W1189" t="str">
        <f>VLOOKUP($D1189,metadata!$B$2:$Z$451,20,FALSE)</f>
        <v>acc</v>
      </c>
      <c r="X1189" t="str">
        <f>VLOOKUP($D1189,metadata!$B$2:$Z$451,21,FALSE)</f>
        <v/>
      </c>
      <c r="Y1189" t="str">
        <f>VLOOKUP($D1189,metadata!$B$2:$Z$451,22,FALSE)</f>
        <v>27_1</v>
      </c>
      <c r="Z1189" t="str">
        <f>VLOOKUP($D1189,metadata!$B$2:$Z$451,23,FALSE)</f>
        <v/>
      </c>
      <c r="AA1189" t="str">
        <f>VLOOKUP($D1189,metadata!$B$2:$Z$451,24,FALSE)</f>
        <v>adult</v>
      </c>
      <c r="AB1189" t="str">
        <f>VLOOKUP($D1189,metadata!$B$2:$Z$451,25,FALSE)</f>
        <v/>
      </c>
      <c r="AC1189">
        <v>24.031120331950198</v>
      </c>
      <c r="AD1189">
        <v>7.26351351351353</v>
      </c>
      <c r="AF1189" t="str">
        <f t="shared" si="37"/>
        <v>NA</v>
      </c>
      <c r="AI1189" t="s">
        <v>46</v>
      </c>
    </row>
    <row r="1190" spans="3:35" x14ac:dyDescent="0.3">
      <c r="C1190">
        <v>1189</v>
      </c>
      <c r="D1190" s="4" t="str">
        <f t="shared" si="38"/>
        <v>27-padua_B</v>
      </c>
      <c r="E1190" t="str">
        <f>VLOOKUP($D1190,metadata!$B$2:$S$451,2,FALSE)</f>
        <v>Lehmann, P; Lyytinen, A; Piiroinen, S; Lindstrom, L</v>
      </c>
      <c r="F1190" t="str">
        <f>VLOOKUP($D1190,metadata!$B$2:$S$451,3,FALSE)</f>
        <v>Latitudinal differences in diapause related photoperiodic responses of European Colorado potato beetles (Leptinotarsa decemlineata)</v>
      </c>
      <c r="G1190" t="str">
        <f>VLOOKUP($D1190,metadata!$B$2:$S$451,4,FALSE)</f>
        <v>10.1007/s10682-015-9755-x</v>
      </c>
      <c r="H1190" t="str">
        <f>VLOOKUP($D1190,metadata!$B$2:$S$451,5,FALSE)</f>
        <v>y</v>
      </c>
      <c r="I1190" t="str">
        <f>VLOOKUP($D1190,metadata!$B$2:$S$451,6,FALSE)</f>
        <v>a</v>
      </c>
      <c r="J1190" t="str">
        <f>VLOOKUP($D1190,metadata!$B$2:$S$451,7,FALSE)</f>
        <v>i</v>
      </c>
      <c r="K1190">
        <f>VLOOKUP($D1190,metadata!$B$2:$S$451,8,FALSE)</f>
        <v>6</v>
      </c>
      <c r="L1190">
        <f>VLOOKUP($D1190,metadata!$B$2:$S$451,9,FALSE)</f>
        <v>6</v>
      </c>
      <c r="M1190" t="str">
        <f>VLOOKUP($D1190,metadata!$B$2:$S$451,10,FALSE)</f>
        <v/>
      </c>
      <c r="N1190" t="str">
        <f>VLOOKUP($D1190,metadata!$B$2:$S$451,11,FALSE)</f>
        <v>leptinotarsa decemlineata</v>
      </c>
      <c r="O1190" t="str">
        <f>VLOOKUP($D1190,metadata!$B$2:$S$451,12,FALSE)</f>
        <v>coleoptera</v>
      </c>
      <c r="P1190" t="str">
        <f>VLOOKUP($D1190,metadata!$B$2:$S$451,13,FALSE)</f>
        <v>padua_B</v>
      </c>
      <c r="Q1190">
        <f>VLOOKUP($D1190,metadata!$B$2:$S$451,14,FALSE)</f>
        <v>45.8</v>
      </c>
      <c r="R1190">
        <f>VLOOKUP($D1190,metadata!$B$2:$S$451,15,FALSE)</f>
        <v>12.116666666666667</v>
      </c>
      <c r="S1190" t="str">
        <f>VLOOKUP($D1190,metadata!$B$2:$S$451,16,FALSE)</f>
        <v/>
      </c>
      <c r="T1190" t="str">
        <f>VLOOKUP($D1190,metadata!$B$2:$S$451,17,FALSE)</f>
        <v/>
      </c>
      <c r="U1190" t="str">
        <f>VLOOKUP($D1190,metadata!$B$2:$S$451,18,FALSE)</f>
        <v/>
      </c>
      <c r="V1190">
        <f>VLOOKUP($D1190,metadata!$B$2:$Z$451,19,FALSE)</f>
        <v>22.333333333333332</v>
      </c>
      <c r="W1190" t="str">
        <f>VLOOKUP($D1190,metadata!$B$2:$Z$451,20,FALSE)</f>
        <v>acc</v>
      </c>
      <c r="X1190" t="str">
        <f>VLOOKUP($D1190,metadata!$B$2:$Z$451,21,FALSE)</f>
        <v/>
      </c>
      <c r="Y1190" t="str">
        <f>VLOOKUP($D1190,metadata!$B$2:$Z$451,22,FALSE)</f>
        <v>27_2</v>
      </c>
      <c r="Z1190" t="str">
        <f>VLOOKUP($D1190,metadata!$B$2:$Z$451,23,FALSE)</f>
        <v/>
      </c>
      <c r="AA1190" t="str">
        <f>VLOOKUP($D1190,metadata!$B$2:$Z$451,24,FALSE)</f>
        <v>adult</v>
      </c>
      <c r="AB1190" t="str">
        <f>VLOOKUP($D1190,metadata!$B$2:$Z$451,25,FALSE)</f>
        <v/>
      </c>
      <c r="AC1190">
        <v>8.9699849685488395</v>
      </c>
      <c r="AD1190">
        <v>97.548692646716205</v>
      </c>
      <c r="AF1190" t="str">
        <f t="shared" si="37"/>
        <v>NA</v>
      </c>
    </row>
    <row r="1191" spans="3:35" x14ac:dyDescent="0.3">
      <c r="C1191">
        <v>1190</v>
      </c>
      <c r="D1191" s="4" t="str">
        <f t="shared" si="38"/>
        <v>27-padua_B</v>
      </c>
      <c r="E1191" t="str">
        <f>VLOOKUP($D1191,metadata!$B$2:$S$451,2,FALSE)</f>
        <v>Lehmann, P; Lyytinen, A; Piiroinen, S; Lindstrom, L</v>
      </c>
      <c r="F1191" t="str">
        <f>VLOOKUP($D1191,metadata!$B$2:$S$451,3,FALSE)</f>
        <v>Latitudinal differences in diapause related photoperiodic responses of European Colorado potato beetles (Leptinotarsa decemlineata)</v>
      </c>
      <c r="G1191" t="str">
        <f>VLOOKUP($D1191,metadata!$B$2:$S$451,4,FALSE)</f>
        <v>10.1007/s10682-015-9755-x</v>
      </c>
      <c r="H1191" t="str">
        <f>VLOOKUP($D1191,metadata!$B$2:$S$451,5,FALSE)</f>
        <v>y</v>
      </c>
      <c r="I1191" t="str">
        <f>VLOOKUP($D1191,metadata!$B$2:$S$451,6,FALSE)</f>
        <v>a</v>
      </c>
      <c r="J1191" t="str">
        <f>VLOOKUP($D1191,metadata!$B$2:$S$451,7,FALSE)</f>
        <v>i</v>
      </c>
      <c r="K1191">
        <f>VLOOKUP($D1191,metadata!$B$2:$S$451,8,FALSE)</f>
        <v>6</v>
      </c>
      <c r="L1191">
        <f>VLOOKUP($D1191,metadata!$B$2:$S$451,9,FALSE)</f>
        <v>6</v>
      </c>
      <c r="M1191" t="str">
        <f>VLOOKUP($D1191,metadata!$B$2:$S$451,10,FALSE)</f>
        <v/>
      </c>
      <c r="N1191" t="str">
        <f>VLOOKUP($D1191,metadata!$B$2:$S$451,11,FALSE)</f>
        <v>leptinotarsa decemlineata</v>
      </c>
      <c r="O1191" t="str">
        <f>VLOOKUP($D1191,metadata!$B$2:$S$451,12,FALSE)</f>
        <v>coleoptera</v>
      </c>
      <c r="P1191" t="str">
        <f>VLOOKUP($D1191,metadata!$B$2:$S$451,13,FALSE)</f>
        <v>padua_B</v>
      </c>
      <c r="Q1191">
        <f>VLOOKUP($D1191,metadata!$B$2:$S$451,14,FALSE)</f>
        <v>45.8</v>
      </c>
      <c r="R1191">
        <f>VLOOKUP($D1191,metadata!$B$2:$S$451,15,FALSE)</f>
        <v>12.116666666666667</v>
      </c>
      <c r="S1191" t="str">
        <f>VLOOKUP($D1191,metadata!$B$2:$S$451,16,FALSE)</f>
        <v/>
      </c>
      <c r="T1191" t="str">
        <f>VLOOKUP($D1191,metadata!$B$2:$S$451,17,FALSE)</f>
        <v/>
      </c>
      <c r="U1191" t="str">
        <f>VLOOKUP($D1191,metadata!$B$2:$S$451,18,FALSE)</f>
        <v/>
      </c>
      <c r="V1191">
        <f>VLOOKUP($D1191,metadata!$B$2:$Z$451,19,FALSE)</f>
        <v>22.333333333333332</v>
      </c>
      <c r="W1191" t="str">
        <f>VLOOKUP($D1191,metadata!$B$2:$Z$451,20,FALSE)</f>
        <v>acc</v>
      </c>
      <c r="X1191" t="str">
        <f>VLOOKUP($D1191,metadata!$B$2:$Z$451,21,FALSE)</f>
        <v/>
      </c>
      <c r="Y1191" t="str">
        <f>VLOOKUP($D1191,metadata!$B$2:$Z$451,22,FALSE)</f>
        <v>27_2</v>
      </c>
      <c r="Z1191" t="str">
        <f>VLOOKUP($D1191,metadata!$B$2:$Z$451,23,FALSE)</f>
        <v/>
      </c>
      <c r="AA1191" t="str">
        <f>VLOOKUP($D1191,metadata!$B$2:$Z$451,24,FALSE)</f>
        <v>adult</v>
      </c>
      <c r="AB1191" t="str">
        <f>VLOOKUP($D1191,metadata!$B$2:$Z$451,25,FALSE)</f>
        <v/>
      </c>
      <c r="AC1191">
        <v>11.928260723871199</v>
      </c>
      <c r="AD1191">
        <v>95.129937480652202</v>
      </c>
      <c r="AF1191" t="str">
        <f t="shared" si="37"/>
        <v>NA</v>
      </c>
    </row>
    <row r="1192" spans="3:35" x14ac:dyDescent="0.3">
      <c r="C1192">
        <v>1191</v>
      </c>
      <c r="D1192" s="4" t="str">
        <f t="shared" si="38"/>
        <v>27-padua_B</v>
      </c>
      <c r="E1192" t="str">
        <f>VLOOKUP($D1192,metadata!$B$2:$S$451,2,FALSE)</f>
        <v>Lehmann, P; Lyytinen, A; Piiroinen, S; Lindstrom, L</v>
      </c>
      <c r="F1192" t="str">
        <f>VLOOKUP($D1192,metadata!$B$2:$S$451,3,FALSE)</f>
        <v>Latitudinal differences in diapause related photoperiodic responses of European Colorado potato beetles (Leptinotarsa decemlineata)</v>
      </c>
      <c r="G1192" t="str">
        <f>VLOOKUP($D1192,metadata!$B$2:$S$451,4,FALSE)</f>
        <v>10.1007/s10682-015-9755-x</v>
      </c>
      <c r="H1192" t="str">
        <f>VLOOKUP($D1192,metadata!$B$2:$S$451,5,FALSE)</f>
        <v>y</v>
      </c>
      <c r="I1192" t="str">
        <f>VLOOKUP($D1192,metadata!$B$2:$S$451,6,FALSE)</f>
        <v>a</v>
      </c>
      <c r="J1192" t="str">
        <f>VLOOKUP($D1192,metadata!$B$2:$S$451,7,FALSE)</f>
        <v>i</v>
      </c>
      <c r="K1192">
        <f>VLOOKUP($D1192,metadata!$B$2:$S$451,8,FALSE)</f>
        <v>6</v>
      </c>
      <c r="L1192">
        <f>VLOOKUP($D1192,metadata!$B$2:$S$451,9,FALSE)</f>
        <v>6</v>
      </c>
      <c r="M1192" t="str">
        <f>VLOOKUP($D1192,metadata!$B$2:$S$451,10,FALSE)</f>
        <v/>
      </c>
      <c r="N1192" t="str">
        <f>VLOOKUP($D1192,metadata!$B$2:$S$451,11,FALSE)</f>
        <v>leptinotarsa decemlineata</v>
      </c>
      <c r="O1192" t="str">
        <f>VLOOKUP($D1192,metadata!$B$2:$S$451,12,FALSE)</f>
        <v>coleoptera</v>
      </c>
      <c r="P1192" t="str">
        <f>VLOOKUP($D1192,metadata!$B$2:$S$451,13,FALSE)</f>
        <v>padua_B</v>
      </c>
      <c r="Q1192">
        <f>VLOOKUP($D1192,metadata!$B$2:$S$451,14,FALSE)</f>
        <v>45.8</v>
      </c>
      <c r="R1192">
        <f>VLOOKUP($D1192,metadata!$B$2:$S$451,15,FALSE)</f>
        <v>12.116666666666667</v>
      </c>
      <c r="S1192" t="str">
        <f>VLOOKUP($D1192,metadata!$B$2:$S$451,16,FALSE)</f>
        <v/>
      </c>
      <c r="T1192" t="str">
        <f>VLOOKUP($D1192,metadata!$B$2:$S$451,17,FALSE)</f>
        <v/>
      </c>
      <c r="U1192" t="str">
        <f>VLOOKUP($D1192,metadata!$B$2:$S$451,18,FALSE)</f>
        <v/>
      </c>
      <c r="V1192">
        <f>VLOOKUP($D1192,metadata!$B$2:$Z$451,19,FALSE)</f>
        <v>22.333333333333332</v>
      </c>
      <c r="W1192" t="str">
        <f>VLOOKUP($D1192,metadata!$B$2:$Z$451,20,FALSE)</f>
        <v>acc</v>
      </c>
      <c r="X1192" t="str">
        <f>VLOOKUP($D1192,metadata!$B$2:$Z$451,21,FALSE)</f>
        <v/>
      </c>
      <c r="Y1192" t="str">
        <f>VLOOKUP($D1192,metadata!$B$2:$Z$451,22,FALSE)</f>
        <v>27_2</v>
      </c>
      <c r="Z1192" t="str">
        <f>VLOOKUP($D1192,metadata!$B$2:$Z$451,23,FALSE)</f>
        <v/>
      </c>
      <c r="AA1192" t="str">
        <f>VLOOKUP($D1192,metadata!$B$2:$Z$451,24,FALSE)</f>
        <v>adult</v>
      </c>
      <c r="AB1192" t="str">
        <f>VLOOKUP($D1192,metadata!$B$2:$Z$451,25,FALSE)</f>
        <v/>
      </c>
      <c r="AC1192">
        <v>14.9172217027347</v>
      </c>
      <c r="AD1192">
        <v>97.450078667785704</v>
      </c>
      <c r="AF1192" t="str">
        <f t="shared" si="37"/>
        <v>NA</v>
      </c>
    </row>
    <row r="1193" spans="3:35" x14ac:dyDescent="0.3">
      <c r="C1193">
        <v>1192</v>
      </c>
      <c r="D1193" s="4" t="str">
        <f t="shared" si="38"/>
        <v>27-padua_B</v>
      </c>
      <c r="E1193" t="str">
        <f>VLOOKUP($D1193,metadata!$B$2:$S$451,2,FALSE)</f>
        <v>Lehmann, P; Lyytinen, A; Piiroinen, S; Lindstrom, L</v>
      </c>
      <c r="F1193" t="str">
        <f>VLOOKUP($D1193,metadata!$B$2:$S$451,3,FALSE)</f>
        <v>Latitudinal differences in diapause related photoperiodic responses of European Colorado potato beetles (Leptinotarsa decemlineata)</v>
      </c>
      <c r="G1193" t="str">
        <f>VLOOKUP($D1193,metadata!$B$2:$S$451,4,FALSE)</f>
        <v>10.1007/s10682-015-9755-x</v>
      </c>
      <c r="H1193" t="str">
        <f>VLOOKUP($D1193,metadata!$B$2:$S$451,5,FALSE)</f>
        <v>y</v>
      </c>
      <c r="I1193" t="str">
        <f>VLOOKUP($D1193,metadata!$B$2:$S$451,6,FALSE)</f>
        <v>a</v>
      </c>
      <c r="J1193" t="str">
        <f>VLOOKUP($D1193,metadata!$B$2:$S$451,7,FALSE)</f>
        <v>i</v>
      </c>
      <c r="K1193">
        <f>VLOOKUP($D1193,metadata!$B$2:$S$451,8,FALSE)</f>
        <v>6</v>
      </c>
      <c r="L1193">
        <f>VLOOKUP($D1193,metadata!$B$2:$S$451,9,FALSE)</f>
        <v>6</v>
      </c>
      <c r="M1193" t="str">
        <f>VLOOKUP($D1193,metadata!$B$2:$S$451,10,FALSE)</f>
        <v/>
      </c>
      <c r="N1193" t="str">
        <f>VLOOKUP($D1193,metadata!$B$2:$S$451,11,FALSE)</f>
        <v>leptinotarsa decemlineata</v>
      </c>
      <c r="O1193" t="str">
        <f>VLOOKUP($D1193,metadata!$B$2:$S$451,12,FALSE)</f>
        <v>coleoptera</v>
      </c>
      <c r="P1193" t="str">
        <f>VLOOKUP($D1193,metadata!$B$2:$S$451,13,FALSE)</f>
        <v>padua_B</v>
      </c>
      <c r="Q1193">
        <f>VLOOKUP($D1193,metadata!$B$2:$S$451,14,FALSE)</f>
        <v>45.8</v>
      </c>
      <c r="R1193">
        <f>VLOOKUP($D1193,metadata!$B$2:$S$451,15,FALSE)</f>
        <v>12.116666666666667</v>
      </c>
      <c r="S1193" t="str">
        <f>VLOOKUP($D1193,metadata!$B$2:$S$451,16,FALSE)</f>
        <v/>
      </c>
      <c r="T1193" t="str">
        <f>VLOOKUP($D1193,metadata!$B$2:$S$451,17,FALSE)</f>
        <v/>
      </c>
      <c r="U1193" t="str">
        <f>VLOOKUP($D1193,metadata!$B$2:$S$451,18,FALSE)</f>
        <v/>
      </c>
      <c r="V1193">
        <f>VLOOKUP($D1193,metadata!$B$2:$Z$451,19,FALSE)</f>
        <v>22.333333333333332</v>
      </c>
      <c r="W1193" t="str">
        <f>VLOOKUP($D1193,metadata!$B$2:$Z$451,20,FALSE)</f>
        <v>acc</v>
      </c>
      <c r="X1193" t="str">
        <f>VLOOKUP($D1193,metadata!$B$2:$Z$451,21,FALSE)</f>
        <v/>
      </c>
      <c r="Y1193" t="str">
        <f>VLOOKUP($D1193,metadata!$B$2:$Z$451,22,FALSE)</f>
        <v>27_2</v>
      </c>
      <c r="Z1193" t="str">
        <f>VLOOKUP($D1193,metadata!$B$2:$Z$451,23,FALSE)</f>
        <v/>
      </c>
      <c r="AA1193" t="str">
        <f>VLOOKUP($D1193,metadata!$B$2:$Z$451,24,FALSE)</f>
        <v>adult</v>
      </c>
      <c r="AB1193" t="str">
        <f>VLOOKUP($D1193,metadata!$B$2:$Z$451,25,FALSE)</f>
        <v/>
      </c>
      <c r="AC1193">
        <v>17.894550061753399</v>
      </c>
      <c r="AD1193">
        <v>60.0642107849864</v>
      </c>
      <c r="AF1193" t="str">
        <f t="shared" si="37"/>
        <v>NA</v>
      </c>
    </row>
    <row r="1194" spans="3:35" x14ac:dyDescent="0.3">
      <c r="C1194">
        <v>1193</v>
      </c>
      <c r="D1194" s="4" t="str">
        <f t="shared" si="38"/>
        <v>27-padua_B</v>
      </c>
      <c r="E1194" t="str">
        <f>VLOOKUP($D1194,metadata!$B$2:$S$451,2,FALSE)</f>
        <v>Lehmann, P; Lyytinen, A; Piiroinen, S; Lindstrom, L</v>
      </c>
      <c r="F1194" t="str">
        <f>VLOOKUP($D1194,metadata!$B$2:$S$451,3,FALSE)</f>
        <v>Latitudinal differences in diapause related photoperiodic responses of European Colorado potato beetles (Leptinotarsa decemlineata)</v>
      </c>
      <c r="G1194" t="str">
        <f>VLOOKUP($D1194,metadata!$B$2:$S$451,4,FALSE)</f>
        <v>10.1007/s10682-015-9755-x</v>
      </c>
      <c r="H1194" t="str">
        <f>VLOOKUP($D1194,metadata!$B$2:$S$451,5,FALSE)</f>
        <v>y</v>
      </c>
      <c r="I1194" t="str">
        <f>VLOOKUP($D1194,metadata!$B$2:$S$451,6,FALSE)</f>
        <v>a</v>
      </c>
      <c r="J1194" t="str">
        <f>VLOOKUP($D1194,metadata!$B$2:$S$451,7,FALSE)</f>
        <v>i</v>
      </c>
      <c r="K1194">
        <f>VLOOKUP($D1194,metadata!$B$2:$S$451,8,FALSE)</f>
        <v>6</v>
      </c>
      <c r="L1194">
        <f>VLOOKUP($D1194,metadata!$B$2:$S$451,9,FALSE)</f>
        <v>6</v>
      </c>
      <c r="M1194" t="str">
        <f>VLOOKUP($D1194,metadata!$B$2:$S$451,10,FALSE)</f>
        <v/>
      </c>
      <c r="N1194" t="str">
        <f>VLOOKUP($D1194,metadata!$B$2:$S$451,11,FALSE)</f>
        <v>leptinotarsa decemlineata</v>
      </c>
      <c r="O1194" t="str">
        <f>VLOOKUP($D1194,metadata!$B$2:$S$451,12,FALSE)</f>
        <v>coleoptera</v>
      </c>
      <c r="P1194" t="str">
        <f>VLOOKUP($D1194,metadata!$B$2:$S$451,13,FALSE)</f>
        <v>padua_B</v>
      </c>
      <c r="Q1194">
        <f>VLOOKUP($D1194,metadata!$B$2:$S$451,14,FALSE)</f>
        <v>45.8</v>
      </c>
      <c r="R1194">
        <f>VLOOKUP($D1194,metadata!$B$2:$S$451,15,FALSE)</f>
        <v>12.116666666666667</v>
      </c>
      <c r="S1194" t="str">
        <f>VLOOKUP($D1194,metadata!$B$2:$S$451,16,FALSE)</f>
        <v/>
      </c>
      <c r="T1194" t="str">
        <f>VLOOKUP($D1194,metadata!$B$2:$S$451,17,FALSE)</f>
        <v/>
      </c>
      <c r="U1194" t="str">
        <f>VLOOKUP($D1194,metadata!$B$2:$S$451,18,FALSE)</f>
        <v/>
      </c>
      <c r="V1194">
        <f>VLOOKUP($D1194,metadata!$B$2:$Z$451,19,FALSE)</f>
        <v>22.333333333333332</v>
      </c>
      <c r="W1194" t="str">
        <f>VLOOKUP($D1194,metadata!$B$2:$Z$451,20,FALSE)</f>
        <v>acc</v>
      </c>
      <c r="X1194" t="str">
        <f>VLOOKUP($D1194,metadata!$B$2:$Z$451,21,FALSE)</f>
        <v/>
      </c>
      <c r="Y1194" t="str">
        <f>VLOOKUP($D1194,metadata!$B$2:$Z$451,22,FALSE)</f>
        <v>27_2</v>
      </c>
      <c r="Z1194" t="str">
        <f>VLOOKUP($D1194,metadata!$B$2:$Z$451,23,FALSE)</f>
        <v/>
      </c>
      <c r="AA1194" t="str">
        <f>VLOOKUP($D1194,metadata!$B$2:$Z$451,24,FALSE)</f>
        <v>adult</v>
      </c>
      <c r="AB1194" t="str">
        <f>VLOOKUP($D1194,metadata!$B$2:$Z$451,25,FALSE)</f>
        <v/>
      </c>
      <c r="AC1194">
        <v>20.852394979303799</v>
      </c>
      <c r="AD1194">
        <v>56.1748626904063</v>
      </c>
      <c r="AF1194" t="str">
        <f t="shared" si="37"/>
        <v>NA</v>
      </c>
    </row>
    <row r="1195" spans="3:35" x14ac:dyDescent="0.3">
      <c r="C1195">
        <v>1194</v>
      </c>
      <c r="D1195" s="4" t="str">
        <f t="shared" si="38"/>
        <v>27-padua_B</v>
      </c>
      <c r="E1195" t="str">
        <f>VLOOKUP($D1195,metadata!$B$2:$S$451,2,FALSE)</f>
        <v>Lehmann, P; Lyytinen, A; Piiroinen, S; Lindstrom, L</v>
      </c>
      <c r="F1195" t="str">
        <f>VLOOKUP($D1195,metadata!$B$2:$S$451,3,FALSE)</f>
        <v>Latitudinal differences in diapause related photoperiodic responses of European Colorado potato beetles (Leptinotarsa decemlineata)</v>
      </c>
      <c r="G1195" t="str">
        <f>VLOOKUP($D1195,metadata!$B$2:$S$451,4,FALSE)</f>
        <v>10.1007/s10682-015-9755-x</v>
      </c>
      <c r="H1195" t="str">
        <f>VLOOKUP($D1195,metadata!$B$2:$S$451,5,FALSE)</f>
        <v>y</v>
      </c>
      <c r="I1195" t="str">
        <f>VLOOKUP($D1195,metadata!$B$2:$S$451,6,FALSE)</f>
        <v>a</v>
      </c>
      <c r="J1195" t="str">
        <f>VLOOKUP($D1195,metadata!$B$2:$S$451,7,FALSE)</f>
        <v>i</v>
      </c>
      <c r="K1195">
        <f>VLOOKUP($D1195,metadata!$B$2:$S$451,8,FALSE)</f>
        <v>6</v>
      </c>
      <c r="L1195">
        <f>VLOOKUP($D1195,metadata!$B$2:$S$451,9,FALSE)</f>
        <v>6</v>
      </c>
      <c r="M1195" t="str">
        <f>VLOOKUP($D1195,metadata!$B$2:$S$451,10,FALSE)</f>
        <v/>
      </c>
      <c r="N1195" t="str">
        <f>VLOOKUP($D1195,metadata!$B$2:$S$451,11,FALSE)</f>
        <v>leptinotarsa decemlineata</v>
      </c>
      <c r="O1195" t="str">
        <f>VLOOKUP($D1195,metadata!$B$2:$S$451,12,FALSE)</f>
        <v>coleoptera</v>
      </c>
      <c r="P1195" t="str">
        <f>VLOOKUP($D1195,metadata!$B$2:$S$451,13,FALSE)</f>
        <v>padua_B</v>
      </c>
      <c r="Q1195">
        <f>VLOOKUP($D1195,metadata!$B$2:$S$451,14,FALSE)</f>
        <v>45.8</v>
      </c>
      <c r="R1195">
        <f>VLOOKUP($D1195,metadata!$B$2:$S$451,15,FALSE)</f>
        <v>12.116666666666667</v>
      </c>
      <c r="S1195" t="str">
        <f>VLOOKUP($D1195,metadata!$B$2:$S$451,16,FALSE)</f>
        <v/>
      </c>
      <c r="T1195" t="str">
        <f>VLOOKUP($D1195,metadata!$B$2:$S$451,17,FALSE)</f>
        <v/>
      </c>
      <c r="U1195" t="str">
        <f>VLOOKUP($D1195,metadata!$B$2:$S$451,18,FALSE)</f>
        <v/>
      </c>
      <c r="V1195">
        <f>VLOOKUP($D1195,metadata!$B$2:$Z$451,19,FALSE)</f>
        <v>22.333333333333332</v>
      </c>
      <c r="W1195" t="str">
        <f>VLOOKUP($D1195,metadata!$B$2:$Z$451,20,FALSE)</f>
        <v>acc</v>
      </c>
      <c r="X1195" t="str">
        <f>VLOOKUP($D1195,metadata!$B$2:$Z$451,21,FALSE)</f>
        <v/>
      </c>
      <c r="Y1195" t="str">
        <f>VLOOKUP($D1195,metadata!$B$2:$Z$451,22,FALSE)</f>
        <v>27_2</v>
      </c>
      <c r="Z1195" t="str">
        <f>VLOOKUP($D1195,metadata!$B$2:$Z$451,23,FALSE)</f>
        <v/>
      </c>
      <c r="AA1195" t="str">
        <f>VLOOKUP($D1195,metadata!$B$2:$Z$451,24,FALSE)</f>
        <v>adult</v>
      </c>
      <c r="AB1195" t="str">
        <f>VLOOKUP($D1195,metadata!$B$2:$Z$451,25,FALSE)</f>
        <v/>
      </c>
      <c r="AC1195">
        <v>23.807989966267002</v>
      </c>
      <c r="AD1195">
        <v>44.605751524687001</v>
      </c>
      <c r="AF1195" t="str">
        <f t="shared" si="37"/>
        <v>NA</v>
      </c>
    </row>
    <row r="1196" spans="3:35" x14ac:dyDescent="0.3">
      <c r="C1196">
        <v>1195</v>
      </c>
      <c r="D1196" s="4" t="str">
        <f t="shared" si="38"/>
        <v>27-Belchow</v>
      </c>
      <c r="E1196" t="str">
        <f>VLOOKUP($D1196,metadata!$B$2:$S$451,2,FALSE)</f>
        <v>Lehmann, P; Lyytinen, A; Piiroinen, S; Lindstrom, L</v>
      </c>
      <c r="F1196" t="str">
        <f>VLOOKUP($D1196,metadata!$B$2:$S$451,3,FALSE)</f>
        <v>Latitudinal differences in diapause related photoperiodic responses of European Colorado potato beetles (Leptinotarsa decemlineata)</v>
      </c>
      <c r="G1196" t="str">
        <f>VLOOKUP($D1196,metadata!$B$2:$S$451,4,FALSE)</f>
        <v>10.1007/s10682-015-9755-x</v>
      </c>
      <c r="H1196" t="str">
        <f>VLOOKUP($D1196,metadata!$B$2:$S$451,5,FALSE)</f>
        <v>y</v>
      </c>
      <c r="I1196" t="str">
        <f>VLOOKUP($D1196,metadata!$B$2:$S$451,6,FALSE)</f>
        <v>a</v>
      </c>
      <c r="J1196" t="str">
        <f>VLOOKUP($D1196,metadata!$B$2:$S$451,7,FALSE)</f>
        <v>i</v>
      </c>
      <c r="K1196">
        <f>VLOOKUP($D1196,metadata!$B$2:$S$451,8,FALSE)</f>
        <v>6</v>
      </c>
      <c r="L1196">
        <f>VLOOKUP($D1196,metadata!$B$2:$S$451,9,FALSE)</f>
        <v>6</v>
      </c>
      <c r="M1196" t="str">
        <f>VLOOKUP($D1196,metadata!$B$2:$S$451,10,FALSE)</f>
        <v/>
      </c>
      <c r="N1196" t="str">
        <f>VLOOKUP($D1196,metadata!$B$2:$S$451,11,FALSE)</f>
        <v>leptinotarsa decemlineata</v>
      </c>
      <c r="O1196" t="str">
        <f>VLOOKUP($D1196,metadata!$B$2:$S$451,12,FALSE)</f>
        <v>coleoptera</v>
      </c>
      <c r="P1196" t="str">
        <f>VLOOKUP($D1196,metadata!$B$2:$S$451,13,FALSE)</f>
        <v>Belchow</v>
      </c>
      <c r="Q1196">
        <f>VLOOKUP($D1196,metadata!$B$2:$S$451,14,FALSE)</f>
        <v>52.016666666666666</v>
      </c>
      <c r="R1196">
        <f>VLOOKUP($D1196,metadata!$B$2:$S$451,15,FALSE)</f>
        <v>20.566666666666666</v>
      </c>
      <c r="S1196" t="str">
        <f>VLOOKUP($D1196,metadata!$B$2:$S$451,16,FALSE)</f>
        <v/>
      </c>
      <c r="T1196" t="str">
        <f>VLOOKUP($D1196,metadata!$B$2:$S$451,17,FALSE)</f>
        <v/>
      </c>
      <c r="U1196" t="str">
        <f>VLOOKUP($D1196,metadata!$B$2:$S$451,18,FALSE)</f>
        <v/>
      </c>
      <c r="V1196">
        <f>VLOOKUP($D1196,metadata!$B$2:$Z$451,19,FALSE)</f>
        <v>26.666666666666668</v>
      </c>
      <c r="W1196" t="str">
        <f>VLOOKUP($D1196,metadata!$B$2:$Z$451,20,FALSE)</f>
        <v>acc</v>
      </c>
      <c r="X1196" t="str">
        <f>VLOOKUP($D1196,metadata!$B$2:$Z$451,21,FALSE)</f>
        <v/>
      </c>
      <c r="Y1196" t="str">
        <f>VLOOKUP($D1196,metadata!$B$2:$Z$451,22,FALSE)</f>
        <v>27_2</v>
      </c>
      <c r="Z1196" t="str">
        <f>VLOOKUP($D1196,metadata!$B$2:$Z$451,23,FALSE)</f>
        <v/>
      </c>
      <c r="AA1196" t="str">
        <f>VLOOKUP($D1196,metadata!$B$2:$Z$451,24,FALSE)</f>
        <v>adult</v>
      </c>
      <c r="AB1196" t="str">
        <f>VLOOKUP($D1196,metadata!$B$2:$Z$451,25,FALSE)</f>
        <v/>
      </c>
      <c r="AC1196">
        <v>8.9643362066489392</v>
      </c>
      <c r="AD1196">
        <v>78.267585361728194</v>
      </c>
      <c r="AF1196" t="str">
        <f t="shared" si="37"/>
        <v>NA</v>
      </c>
    </row>
    <row r="1197" spans="3:35" x14ac:dyDescent="0.3">
      <c r="C1197">
        <v>1196</v>
      </c>
      <c r="D1197" s="4" t="str">
        <f t="shared" si="38"/>
        <v>27-Belchow</v>
      </c>
      <c r="E1197" t="str">
        <f>VLOOKUP($D1197,metadata!$B$2:$S$451,2,FALSE)</f>
        <v>Lehmann, P; Lyytinen, A; Piiroinen, S; Lindstrom, L</v>
      </c>
      <c r="F1197" t="str">
        <f>VLOOKUP($D1197,metadata!$B$2:$S$451,3,FALSE)</f>
        <v>Latitudinal differences in diapause related photoperiodic responses of European Colorado potato beetles (Leptinotarsa decemlineata)</v>
      </c>
      <c r="G1197" t="str">
        <f>VLOOKUP($D1197,metadata!$B$2:$S$451,4,FALSE)</f>
        <v>10.1007/s10682-015-9755-x</v>
      </c>
      <c r="H1197" t="str">
        <f>VLOOKUP($D1197,metadata!$B$2:$S$451,5,FALSE)</f>
        <v>y</v>
      </c>
      <c r="I1197" t="str">
        <f>VLOOKUP($D1197,metadata!$B$2:$S$451,6,FALSE)</f>
        <v>a</v>
      </c>
      <c r="J1197" t="str">
        <f>VLOOKUP($D1197,metadata!$B$2:$S$451,7,FALSE)</f>
        <v>i</v>
      </c>
      <c r="K1197">
        <f>VLOOKUP($D1197,metadata!$B$2:$S$451,8,FALSE)</f>
        <v>6</v>
      </c>
      <c r="L1197">
        <f>VLOOKUP($D1197,metadata!$B$2:$S$451,9,FALSE)</f>
        <v>6</v>
      </c>
      <c r="M1197" t="str">
        <f>VLOOKUP($D1197,metadata!$B$2:$S$451,10,FALSE)</f>
        <v/>
      </c>
      <c r="N1197" t="str">
        <f>VLOOKUP($D1197,metadata!$B$2:$S$451,11,FALSE)</f>
        <v>leptinotarsa decemlineata</v>
      </c>
      <c r="O1197" t="str">
        <f>VLOOKUP($D1197,metadata!$B$2:$S$451,12,FALSE)</f>
        <v>coleoptera</v>
      </c>
      <c r="P1197" t="str">
        <f>VLOOKUP($D1197,metadata!$B$2:$S$451,13,FALSE)</f>
        <v>Belchow</v>
      </c>
      <c r="Q1197">
        <f>VLOOKUP($D1197,metadata!$B$2:$S$451,14,FALSE)</f>
        <v>52.016666666666666</v>
      </c>
      <c r="R1197">
        <f>VLOOKUP($D1197,metadata!$B$2:$S$451,15,FALSE)</f>
        <v>20.566666666666666</v>
      </c>
      <c r="S1197" t="str">
        <f>VLOOKUP($D1197,metadata!$B$2:$S$451,16,FALSE)</f>
        <v/>
      </c>
      <c r="T1197" t="str">
        <f>VLOOKUP($D1197,metadata!$B$2:$S$451,17,FALSE)</f>
        <v/>
      </c>
      <c r="U1197" t="str">
        <f>VLOOKUP($D1197,metadata!$B$2:$S$451,18,FALSE)</f>
        <v/>
      </c>
      <c r="V1197">
        <f>VLOOKUP($D1197,metadata!$B$2:$Z$451,19,FALSE)</f>
        <v>26.666666666666668</v>
      </c>
      <c r="W1197" t="str">
        <f>VLOOKUP($D1197,metadata!$B$2:$Z$451,20,FALSE)</f>
        <v>acc</v>
      </c>
      <c r="X1197" t="str">
        <f>VLOOKUP($D1197,metadata!$B$2:$Z$451,21,FALSE)</f>
        <v/>
      </c>
      <c r="Y1197" t="str">
        <f>VLOOKUP($D1197,metadata!$B$2:$Z$451,22,FALSE)</f>
        <v>27_2</v>
      </c>
      <c r="Z1197" t="str">
        <f>VLOOKUP($D1197,metadata!$B$2:$Z$451,23,FALSE)</f>
        <v/>
      </c>
      <c r="AA1197" t="str">
        <f>VLOOKUP($D1197,metadata!$B$2:$Z$451,24,FALSE)</f>
        <v>adult</v>
      </c>
      <c r="AB1197" t="str">
        <f>VLOOKUP($D1197,metadata!$B$2:$Z$451,25,FALSE)</f>
        <v/>
      </c>
      <c r="AC1197">
        <v>11.954158861056399</v>
      </c>
      <c r="AD1197">
        <v>83.528912405893806</v>
      </c>
      <c r="AF1197" t="str">
        <f t="shared" si="37"/>
        <v>NA</v>
      </c>
    </row>
    <row r="1198" spans="3:35" x14ac:dyDescent="0.3">
      <c r="C1198">
        <v>1197</v>
      </c>
      <c r="D1198" s="4" t="str">
        <f t="shared" si="38"/>
        <v>27-Belchow</v>
      </c>
      <c r="E1198" t="str">
        <f>VLOOKUP($D1198,metadata!$B$2:$S$451,2,FALSE)</f>
        <v>Lehmann, P; Lyytinen, A; Piiroinen, S; Lindstrom, L</v>
      </c>
      <c r="F1198" t="str">
        <f>VLOOKUP($D1198,metadata!$B$2:$S$451,3,FALSE)</f>
        <v>Latitudinal differences in diapause related photoperiodic responses of European Colorado potato beetles (Leptinotarsa decemlineata)</v>
      </c>
      <c r="G1198" t="str">
        <f>VLOOKUP($D1198,metadata!$B$2:$S$451,4,FALSE)</f>
        <v>10.1007/s10682-015-9755-x</v>
      </c>
      <c r="H1198" t="str">
        <f>VLOOKUP($D1198,metadata!$B$2:$S$451,5,FALSE)</f>
        <v>y</v>
      </c>
      <c r="I1198" t="str">
        <f>VLOOKUP($D1198,metadata!$B$2:$S$451,6,FALSE)</f>
        <v>a</v>
      </c>
      <c r="J1198" t="str">
        <f>VLOOKUP($D1198,metadata!$B$2:$S$451,7,FALSE)</f>
        <v>i</v>
      </c>
      <c r="K1198">
        <f>VLOOKUP($D1198,metadata!$B$2:$S$451,8,FALSE)</f>
        <v>6</v>
      </c>
      <c r="L1198">
        <f>VLOOKUP($D1198,metadata!$B$2:$S$451,9,FALSE)</f>
        <v>6</v>
      </c>
      <c r="M1198" t="str">
        <f>VLOOKUP($D1198,metadata!$B$2:$S$451,10,FALSE)</f>
        <v/>
      </c>
      <c r="N1198" t="str">
        <f>VLOOKUP($D1198,metadata!$B$2:$S$451,11,FALSE)</f>
        <v>leptinotarsa decemlineata</v>
      </c>
      <c r="O1198" t="str">
        <f>VLOOKUP($D1198,metadata!$B$2:$S$451,12,FALSE)</f>
        <v>coleoptera</v>
      </c>
      <c r="P1198" t="str">
        <f>VLOOKUP($D1198,metadata!$B$2:$S$451,13,FALSE)</f>
        <v>Belchow</v>
      </c>
      <c r="Q1198">
        <f>VLOOKUP($D1198,metadata!$B$2:$S$451,14,FALSE)</f>
        <v>52.016666666666666</v>
      </c>
      <c r="R1198">
        <f>VLOOKUP($D1198,metadata!$B$2:$S$451,15,FALSE)</f>
        <v>20.566666666666666</v>
      </c>
      <c r="S1198" t="str">
        <f>VLOOKUP($D1198,metadata!$B$2:$S$451,16,FALSE)</f>
        <v/>
      </c>
      <c r="T1198" t="str">
        <f>VLOOKUP($D1198,metadata!$B$2:$S$451,17,FALSE)</f>
        <v/>
      </c>
      <c r="U1198" t="str">
        <f>VLOOKUP($D1198,metadata!$B$2:$S$451,18,FALSE)</f>
        <v/>
      </c>
      <c r="V1198">
        <f>VLOOKUP($D1198,metadata!$B$2:$Z$451,19,FALSE)</f>
        <v>26.666666666666668</v>
      </c>
      <c r="W1198" t="str">
        <f>VLOOKUP($D1198,metadata!$B$2:$Z$451,20,FALSE)</f>
        <v>acc</v>
      </c>
      <c r="X1198" t="str">
        <f>VLOOKUP($D1198,metadata!$B$2:$Z$451,21,FALSE)</f>
        <v/>
      </c>
      <c r="Y1198" t="str">
        <f>VLOOKUP($D1198,metadata!$B$2:$Z$451,22,FALSE)</f>
        <v>27_2</v>
      </c>
      <c r="Z1198" t="str">
        <f>VLOOKUP($D1198,metadata!$B$2:$Z$451,23,FALSE)</f>
        <v/>
      </c>
      <c r="AA1198" t="str">
        <f>VLOOKUP($D1198,metadata!$B$2:$Z$451,24,FALSE)</f>
        <v>adult</v>
      </c>
      <c r="AB1198" t="str">
        <f>VLOOKUP($D1198,metadata!$B$2:$Z$451,25,FALSE)</f>
        <v/>
      </c>
      <c r="AC1198">
        <v>14.913822871421999</v>
      </c>
      <c r="AD1198">
        <v>85.848734453936999</v>
      </c>
      <c r="AF1198" t="str">
        <f t="shared" si="37"/>
        <v>NA</v>
      </c>
    </row>
    <row r="1199" spans="3:35" x14ac:dyDescent="0.3">
      <c r="C1199">
        <v>1198</v>
      </c>
      <c r="D1199" s="4" t="str">
        <f t="shared" si="38"/>
        <v>27-Belchow</v>
      </c>
      <c r="E1199" t="str">
        <f>VLOOKUP($D1199,metadata!$B$2:$S$451,2,FALSE)</f>
        <v>Lehmann, P; Lyytinen, A; Piiroinen, S; Lindstrom, L</v>
      </c>
      <c r="F1199" t="str">
        <f>VLOOKUP($D1199,metadata!$B$2:$S$451,3,FALSE)</f>
        <v>Latitudinal differences in diapause related photoperiodic responses of European Colorado potato beetles (Leptinotarsa decemlineata)</v>
      </c>
      <c r="G1199" t="str">
        <f>VLOOKUP($D1199,metadata!$B$2:$S$451,4,FALSE)</f>
        <v>10.1007/s10682-015-9755-x</v>
      </c>
      <c r="H1199" t="str">
        <f>VLOOKUP($D1199,metadata!$B$2:$S$451,5,FALSE)</f>
        <v>y</v>
      </c>
      <c r="I1199" t="str">
        <f>VLOOKUP($D1199,metadata!$B$2:$S$451,6,FALSE)</f>
        <v>a</v>
      </c>
      <c r="J1199" t="str">
        <f>VLOOKUP($D1199,metadata!$B$2:$S$451,7,FALSE)</f>
        <v>i</v>
      </c>
      <c r="K1199">
        <f>VLOOKUP($D1199,metadata!$B$2:$S$451,8,FALSE)</f>
        <v>6</v>
      </c>
      <c r="L1199">
        <f>VLOOKUP($D1199,metadata!$B$2:$S$451,9,FALSE)</f>
        <v>6</v>
      </c>
      <c r="M1199" t="str">
        <f>VLOOKUP($D1199,metadata!$B$2:$S$451,10,FALSE)</f>
        <v/>
      </c>
      <c r="N1199" t="str">
        <f>VLOOKUP($D1199,metadata!$B$2:$S$451,11,FALSE)</f>
        <v>leptinotarsa decemlineata</v>
      </c>
      <c r="O1199" t="str">
        <f>VLOOKUP($D1199,metadata!$B$2:$S$451,12,FALSE)</f>
        <v>coleoptera</v>
      </c>
      <c r="P1199" t="str">
        <f>VLOOKUP($D1199,metadata!$B$2:$S$451,13,FALSE)</f>
        <v>Belchow</v>
      </c>
      <c r="Q1199">
        <f>VLOOKUP($D1199,metadata!$B$2:$S$451,14,FALSE)</f>
        <v>52.016666666666666</v>
      </c>
      <c r="R1199">
        <f>VLOOKUP($D1199,metadata!$B$2:$S$451,15,FALSE)</f>
        <v>20.566666666666666</v>
      </c>
      <c r="S1199" t="str">
        <f>VLOOKUP($D1199,metadata!$B$2:$S$451,16,FALSE)</f>
        <v/>
      </c>
      <c r="T1199" t="str">
        <f>VLOOKUP($D1199,metadata!$B$2:$S$451,17,FALSE)</f>
        <v/>
      </c>
      <c r="U1199" t="str">
        <f>VLOOKUP($D1199,metadata!$B$2:$S$451,18,FALSE)</f>
        <v/>
      </c>
      <c r="V1199">
        <f>VLOOKUP($D1199,metadata!$B$2:$Z$451,19,FALSE)</f>
        <v>26.666666666666668</v>
      </c>
      <c r="W1199" t="str">
        <f>VLOOKUP($D1199,metadata!$B$2:$Z$451,20,FALSE)</f>
        <v>acc</v>
      </c>
      <c r="X1199" t="str">
        <f>VLOOKUP($D1199,metadata!$B$2:$Z$451,21,FALSE)</f>
        <v/>
      </c>
      <c r="Y1199" t="str">
        <f>VLOOKUP($D1199,metadata!$B$2:$Z$451,22,FALSE)</f>
        <v>27_2</v>
      </c>
      <c r="Z1199" t="str">
        <f>VLOOKUP($D1199,metadata!$B$2:$Z$451,23,FALSE)</f>
        <v/>
      </c>
      <c r="AA1199" t="str">
        <f>VLOOKUP($D1199,metadata!$B$2:$Z$451,24,FALSE)</f>
        <v>adult</v>
      </c>
      <c r="AB1199" t="str">
        <f>VLOOKUP($D1199,metadata!$B$2:$Z$451,25,FALSE)</f>
        <v/>
      </c>
      <c r="AC1199">
        <v>17.8852152433595</v>
      </c>
      <c r="AD1199">
        <v>28.201364000472299</v>
      </c>
      <c r="AF1199" t="str">
        <f t="shared" si="37"/>
        <v>NA</v>
      </c>
    </row>
    <row r="1200" spans="3:35" x14ac:dyDescent="0.3">
      <c r="C1200">
        <v>1199</v>
      </c>
      <c r="D1200" s="4" t="str">
        <f t="shared" si="38"/>
        <v>27-Belchow</v>
      </c>
      <c r="E1200" t="str">
        <f>VLOOKUP($D1200,metadata!$B$2:$S$451,2,FALSE)</f>
        <v>Lehmann, P; Lyytinen, A; Piiroinen, S; Lindstrom, L</v>
      </c>
      <c r="F1200" t="str">
        <f>VLOOKUP($D1200,metadata!$B$2:$S$451,3,FALSE)</f>
        <v>Latitudinal differences in diapause related photoperiodic responses of European Colorado potato beetles (Leptinotarsa decemlineata)</v>
      </c>
      <c r="G1200" t="str">
        <f>VLOOKUP($D1200,metadata!$B$2:$S$451,4,FALSE)</f>
        <v>10.1007/s10682-015-9755-x</v>
      </c>
      <c r="H1200" t="str">
        <f>VLOOKUP($D1200,metadata!$B$2:$S$451,5,FALSE)</f>
        <v>y</v>
      </c>
      <c r="I1200" t="str">
        <f>VLOOKUP($D1200,metadata!$B$2:$S$451,6,FALSE)</f>
        <v>a</v>
      </c>
      <c r="J1200" t="str">
        <f>VLOOKUP($D1200,metadata!$B$2:$S$451,7,FALSE)</f>
        <v>i</v>
      </c>
      <c r="K1200">
        <f>VLOOKUP($D1200,metadata!$B$2:$S$451,8,FALSE)</f>
        <v>6</v>
      </c>
      <c r="L1200">
        <f>VLOOKUP($D1200,metadata!$B$2:$S$451,9,FALSE)</f>
        <v>6</v>
      </c>
      <c r="M1200" t="str">
        <f>VLOOKUP($D1200,metadata!$B$2:$S$451,10,FALSE)</f>
        <v/>
      </c>
      <c r="N1200" t="str">
        <f>VLOOKUP($D1200,metadata!$B$2:$S$451,11,FALSE)</f>
        <v>leptinotarsa decemlineata</v>
      </c>
      <c r="O1200" t="str">
        <f>VLOOKUP($D1200,metadata!$B$2:$S$451,12,FALSE)</f>
        <v>coleoptera</v>
      </c>
      <c r="P1200" t="str">
        <f>VLOOKUP($D1200,metadata!$B$2:$S$451,13,FALSE)</f>
        <v>Belchow</v>
      </c>
      <c r="Q1200">
        <f>VLOOKUP($D1200,metadata!$B$2:$S$451,14,FALSE)</f>
        <v>52.016666666666666</v>
      </c>
      <c r="R1200">
        <f>VLOOKUP($D1200,metadata!$B$2:$S$451,15,FALSE)</f>
        <v>20.566666666666666</v>
      </c>
      <c r="S1200" t="str">
        <f>VLOOKUP($D1200,metadata!$B$2:$S$451,16,FALSE)</f>
        <v/>
      </c>
      <c r="T1200" t="str">
        <f>VLOOKUP($D1200,metadata!$B$2:$S$451,17,FALSE)</f>
        <v/>
      </c>
      <c r="U1200" t="str">
        <f>VLOOKUP($D1200,metadata!$B$2:$S$451,18,FALSE)</f>
        <v/>
      </c>
      <c r="V1200">
        <f>VLOOKUP($D1200,metadata!$B$2:$Z$451,19,FALSE)</f>
        <v>26.666666666666668</v>
      </c>
      <c r="W1200" t="str">
        <f>VLOOKUP($D1200,metadata!$B$2:$Z$451,20,FALSE)</f>
        <v>acc</v>
      </c>
      <c r="X1200" t="str">
        <f>VLOOKUP($D1200,metadata!$B$2:$Z$451,21,FALSE)</f>
        <v/>
      </c>
      <c r="Y1200" t="str">
        <f>VLOOKUP($D1200,metadata!$B$2:$Z$451,22,FALSE)</f>
        <v>27_2</v>
      </c>
      <c r="Z1200" t="str">
        <f>VLOOKUP($D1200,metadata!$B$2:$Z$451,23,FALSE)</f>
        <v/>
      </c>
      <c r="AA1200" t="str">
        <f>VLOOKUP($D1200,metadata!$B$2:$Z$451,24,FALSE)</f>
        <v>adult</v>
      </c>
      <c r="AB1200" t="str">
        <f>VLOOKUP($D1200,metadata!$B$2:$Z$451,25,FALSE)</f>
        <v/>
      </c>
      <c r="AC1200">
        <v>20.846076025314101</v>
      </c>
      <c r="AD1200">
        <v>34.606166405504503</v>
      </c>
      <c r="AF1200" t="str">
        <f t="shared" si="37"/>
        <v>NA</v>
      </c>
    </row>
    <row r="1201" spans="3:32" x14ac:dyDescent="0.3">
      <c r="C1201">
        <v>1200</v>
      </c>
      <c r="D1201" s="4" t="str">
        <f t="shared" si="38"/>
        <v>27-Belchow</v>
      </c>
      <c r="E1201" t="str">
        <f>VLOOKUP($D1201,metadata!$B$2:$S$451,2,FALSE)</f>
        <v>Lehmann, P; Lyytinen, A; Piiroinen, S; Lindstrom, L</v>
      </c>
      <c r="F1201" t="str">
        <f>VLOOKUP($D1201,metadata!$B$2:$S$451,3,FALSE)</f>
        <v>Latitudinal differences in diapause related photoperiodic responses of European Colorado potato beetles (Leptinotarsa decemlineata)</v>
      </c>
      <c r="G1201" t="str">
        <f>VLOOKUP($D1201,metadata!$B$2:$S$451,4,FALSE)</f>
        <v>10.1007/s10682-015-9755-x</v>
      </c>
      <c r="H1201" t="str">
        <f>VLOOKUP($D1201,metadata!$B$2:$S$451,5,FALSE)</f>
        <v>y</v>
      </c>
      <c r="I1201" t="str">
        <f>VLOOKUP($D1201,metadata!$B$2:$S$451,6,FALSE)</f>
        <v>a</v>
      </c>
      <c r="J1201" t="str">
        <f>VLOOKUP($D1201,metadata!$B$2:$S$451,7,FALSE)</f>
        <v>i</v>
      </c>
      <c r="K1201">
        <f>VLOOKUP($D1201,metadata!$B$2:$S$451,8,FALSE)</f>
        <v>6</v>
      </c>
      <c r="L1201">
        <f>VLOOKUP($D1201,metadata!$B$2:$S$451,9,FALSE)</f>
        <v>6</v>
      </c>
      <c r="M1201" t="str">
        <f>VLOOKUP($D1201,metadata!$B$2:$S$451,10,FALSE)</f>
        <v/>
      </c>
      <c r="N1201" t="str">
        <f>VLOOKUP($D1201,metadata!$B$2:$S$451,11,FALSE)</f>
        <v>leptinotarsa decemlineata</v>
      </c>
      <c r="O1201" t="str">
        <f>VLOOKUP($D1201,metadata!$B$2:$S$451,12,FALSE)</f>
        <v>coleoptera</v>
      </c>
      <c r="P1201" t="str">
        <f>VLOOKUP($D1201,metadata!$B$2:$S$451,13,FALSE)</f>
        <v>Belchow</v>
      </c>
      <c r="Q1201">
        <f>VLOOKUP($D1201,metadata!$B$2:$S$451,14,FALSE)</f>
        <v>52.016666666666666</v>
      </c>
      <c r="R1201">
        <f>VLOOKUP($D1201,metadata!$B$2:$S$451,15,FALSE)</f>
        <v>20.566666666666666</v>
      </c>
      <c r="S1201" t="str">
        <f>VLOOKUP($D1201,metadata!$B$2:$S$451,16,FALSE)</f>
        <v/>
      </c>
      <c r="T1201" t="str">
        <f>VLOOKUP($D1201,metadata!$B$2:$S$451,17,FALSE)</f>
        <v/>
      </c>
      <c r="U1201" t="str">
        <f>VLOOKUP($D1201,metadata!$B$2:$S$451,18,FALSE)</f>
        <v/>
      </c>
      <c r="V1201">
        <f>VLOOKUP($D1201,metadata!$B$2:$Z$451,19,FALSE)</f>
        <v>26.666666666666668</v>
      </c>
      <c r="W1201" t="str">
        <f>VLOOKUP($D1201,metadata!$B$2:$Z$451,20,FALSE)</f>
        <v>acc</v>
      </c>
      <c r="X1201" t="str">
        <f>VLOOKUP($D1201,metadata!$B$2:$Z$451,21,FALSE)</f>
        <v/>
      </c>
      <c r="Y1201" t="str">
        <f>VLOOKUP($D1201,metadata!$B$2:$Z$451,22,FALSE)</f>
        <v>27_2</v>
      </c>
      <c r="Z1201" t="str">
        <f>VLOOKUP($D1201,metadata!$B$2:$Z$451,23,FALSE)</f>
        <v/>
      </c>
      <c r="AA1201" t="str">
        <f>VLOOKUP($D1201,metadata!$B$2:$Z$451,24,FALSE)</f>
        <v>adult</v>
      </c>
      <c r="AB1201" t="str">
        <f>VLOOKUP($D1201,metadata!$B$2:$Z$451,25,FALSE)</f>
        <v/>
      </c>
      <c r="AC1201">
        <v>23.8357071962673</v>
      </c>
      <c r="AD1201">
        <v>39.213896592551897</v>
      </c>
      <c r="AF1201" t="str">
        <f t="shared" si="37"/>
        <v>NA</v>
      </c>
    </row>
    <row r="1202" spans="3:32" x14ac:dyDescent="0.3">
      <c r="C1202">
        <v>1201</v>
      </c>
      <c r="D1202" s="4" t="str">
        <f t="shared" si="38"/>
        <v>27-petroskoi_F</v>
      </c>
      <c r="E1202" t="str">
        <f>VLOOKUP($D1202,metadata!$B$2:$S$451,2,FALSE)</f>
        <v>Lehmann, P; Lyytinen, A; Piiroinen, S; Lindstrom, L</v>
      </c>
      <c r="F1202" t="str">
        <f>VLOOKUP($D1202,metadata!$B$2:$S$451,3,FALSE)</f>
        <v>Latitudinal differences in diapause related photoperiodic responses of European Colorado potato beetles (Leptinotarsa decemlineata)</v>
      </c>
      <c r="G1202" t="str">
        <f>VLOOKUP($D1202,metadata!$B$2:$S$451,4,FALSE)</f>
        <v>10.1007/s10682-015-9755-x</v>
      </c>
      <c r="H1202" t="str">
        <f>VLOOKUP($D1202,metadata!$B$2:$S$451,5,FALSE)</f>
        <v>y</v>
      </c>
      <c r="I1202" t="str">
        <f>VLOOKUP($D1202,metadata!$B$2:$S$451,6,FALSE)</f>
        <v>a</v>
      </c>
      <c r="J1202" t="str">
        <f>VLOOKUP($D1202,metadata!$B$2:$S$451,7,FALSE)</f>
        <v>i</v>
      </c>
      <c r="K1202">
        <f>VLOOKUP($D1202,metadata!$B$2:$S$451,8,FALSE)</f>
        <v>6</v>
      </c>
      <c r="L1202">
        <f>VLOOKUP($D1202,metadata!$B$2:$S$451,9,FALSE)</f>
        <v>6</v>
      </c>
      <c r="M1202" t="str">
        <f>VLOOKUP($D1202,metadata!$B$2:$S$451,10,FALSE)</f>
        <v/>
      </c>
      <c r="N1202" t="str">
        <f>VLOOKUP($D1202,metadata!$B$2:$S$451,11,FALSE)</f>
        <v>leptinotarsa decemlineata</v>
      </c>
      <c r="O1202" t="str">
        <f>VLOOKUP($D1202,metadata!$B$2:$S$451,12,FALSE)</f>
        <v>coleoptera</v>
      </c>
      <c r="P1202" t="str">
        <f>VLOOKUP($D1202,metadata!$B$2:$S$451,13,FALSE)</f>
        <v>petroskoi_F</v>
      </c>
      <c r="Q1202">
        <f>VLOOKUP($D1202,metadata!$B$2:$S$451,14,FALSE)</f>
        <v>59.983333333333334</v>
      </c>
      <c r="R1202">
        <f>VLOOKUP($D1202,metadata!$B$2:$S$451,15,FALSE)</f>
        <v>30.5</v>
      </c>
      <c r="S1202" t="str">
        <f>VLOOKUP($D1202,metadata!$B$2:$S$451,16,FALSE)</f>
        <v/>
      </c>
      <c r="T1202" t="str">
        <f>VLOOKUP($D1202,metadata!$B$2:$S$451,17,FALSE)</f>
        <v/>
      </c>
      <c r="U1202" t="str">
        <f>VLOOKUP($D1202,metadata!$B$2:$S$451,18,FALSE)</f>
        <v/>
      </c>
      <c r="V1202">
        <f>VLOOKUP($D1202,metadata!$B$2:$Z$451,19,FALSE)</f>
        <v>39</v>
      </c>
      <c r="W1202" t="str">
        <f>VLOOKUP($D1202,metadata!$B$2:$Z$451,20,FALSE)</f>
        <v>acc</v>
      </c>
      <c r="X1202" t="str">
        <f>VLOOKUP($D1202,metadata!$B$2:$Z$451,21,FALSE)</f>
        <v/>
      </c>
      <c r="Y1202" t="str">
        <f>VLOOKUP($D1202,metadata!$B$2:$Z$451,22,FALSE)</f>
        <v>27_2</v>
      </c>
      <c r="Z1202" t="str">
        <f>VLOOKUP($D1202,metadata!$B$2:$Z$451,23,FALSE)</f>
        <v/>
      </c>
      <c r="AA1202" t="str">
        <f>VLOOKUP($D1202,metadata!$B$2:$Z$451,24,FALSE)</f>
        <v>adult</v>
      </c>
      <c r="AB1202" t="str">
        <f>VLOOKUP($D1202,metadata!$B$2:$Z$451,25,FALSE)</f>
        <v/>
      </c>
      <c r="AC1202">
        <v>8.9658680742828096</v>
      </c>
      <c r="AD1202">
        <v>83.496360218674099</v>
      </c>
      <c r="AF1202" t="str">
        <f t="shared" si="37"/>
        <v>NA</v>
      </c>
    </row>
    <row r="1203" spans="3:32" x14ac:dyDescent="0.3">
      <c r="C1203">
        <v>1202</v>
      </c>
      <c r="D1203" s="4" t="str">
        <f t="shared" si="38"/>
        <v>27-petroskoi_F</v>
      </c>
      <c r="E1203" t="str">
        <f>VLOOKUP($D1203,metadata!$B$2:$S$451,2,FALSE)</f>
        <v>Lehmann, P; Lyytinen, A; Piiroinen, S; Lindstrom, L</v>
      </c>
      <c r="F1203" t="str">
        <f>VLOOKUP($D1203,metadata!$B$2:$S$451,3,FALSE)</f>
        <v>Latitudinal differences in diapause related photoperiodic responses of European Colorado potato beetles (Leptinotarsa decemlineata)</v>
      </c>
      <c r="G1203" t="str">
        <f>VLOOKUP($D1203,metadata!$B$2:$S$451,4,FALSE)</f>
        <v>10.1007/s10682-015-9755-x</v>
      </c>
      <c r="H1203" t="str">
        <f>VLOOKUP($D1203,metadata!$B$2:$S$451,5,FALSE)</f>
        <v>y</v>
      </c>
      <c r="I1203" t="str">
        <f>VLOOKUP($D1203,metadata!$B$2:$S$451,6,FALSE)</f>
        <v>a</v>
      </c>
      <c r="J1203" t="str">
        <f>VLOOKUP($D1203,metadata!$B$2:$S$451,7,FALSE)</f>
        <v>i</v>
      </c>
      <c r="K1203">
        <f>VLOOKUP($D1203,metadata!$B$2:$S$451,8,FALSE)</f>
        <v>6</v>
      </c>
      <c r="L1203">
        <f>VLOOKUP($D1203,metadata!$B$2:$S$451,9,FALSE)</f>
        <v>6</v>
      </c>
      <c r="M1203" t="str">
        <f>VLOOKUP($D1203,metadata!$B$2:$S$451,10,FALSE)</f>
        <v/>
      </c>
      <c r="N1203" t="str">
        <f>VLOOKUP($D1203,metadata!$B$2:$S$451,11,FALSE)</f>
        <v>leptinotarsa decemlineata</v>
      </c>
      <c r="O1203" t="str">
        <f>VLOOKUP($D1203,metadata!$B$2:$S$451,12,FALSE)</f>
        <v>coleoptera</v>
      </c>
      <c r="P1203" t="str">
        <f>VLOOKUP($D1203,metadata!$B$2:$S$451,13,FALSE)</f>
        <v>petroskoi_F</v>
      </c>
      <c r="Q1203">
        <f>VLOOKUP($D1203,metadata!$B$2:$S$451,14,FALSE)</f>
        <v>59.983333333333334</v>
      </c>
      <c r="R1203">
        <f>VLOOKUP($D1203,metadata!$B$2:$S$451,15,FALSE)</f>
        <v>30.5</v>
      </c>
      <c r="S1203" t="str">
        <f>VLOOKUP($D1203,metadata!$B$2:$S$451,16,FALSE)</f>
        <v/>
      </c>
      <c r="T1203" t="str">
        <f>VLOOKUP($D1203,metadata!$B$2:$S$451,17,FALSE)</f>
        <v/>
      </c>
      <c r="U1203" t="str">
        <f>VLOOKUP($D1203,metadata!$B$2:$S$451,18,FALSE)</f>
        <v/>
      </c>
      <c r="V1203">
        <f>VLOOKUP($D1203,metadata!$B$2:$Z$451,19,FALSE)</f>
        <v>39</v>
      </c>
      <c r="W1203" t="str">
        <f>VLOOKUP($D1203,metadata!$B$2:$Z$451,20,FALSE)</f>
        <v>acc</v>
      </c>
      <c r="X1203" t="str">
        <f>VLOOKUP($D1203,metadata!$B$2:$Z$451,21,FALSE)</f>
        <v/>
      </c>
      <c r="Y1203" t="str">
        <f>VLOOKUP($D1203,metadata!$B$2:$Z$451,22,FALSE)</f>
        <v>27_2</v>
      </c>
      <c r="Z1203" t="str">
        <f>VLOOKUP($D1203,metadata!$B$2:$Z$451,23,FALSE)</f>
        <v/>
      </c>
      <c r="AA1203" t="str">
        <f>VLOOKUP($D1203,metadata!$B$2:$Z$451,24,FALSE)</f>
        <v>adult</v>
      </c>
      <c r="AB1203" t="str">
        <f>VLOOKUP($D1203,metadata!$B$2:$Z$451,25,FALSE)</f>
        <v/>
      </c>
      <c r="AC1203">
        <v>11.9560736955987</v>
      </c>
      <c r="AD1203">
        <v>90.0648809770762</v>
      </c>
      <c r="AF1203" t="str">
        <f t="shared" si="37"/>
        <v>NA</v>
      </c>
    </row>
    <row r="1204" spans="3:32" x14ac:dyDescent="0.3">
      <c r="C1204">
        <v>1203</v>
      </c>
      <c r="D1204" s="4" t="str">
        <f t="shared" si="38"/>
        <v>27-petroskoi_F</v>
      </c>
      <c r="E1204" t="str">
        <f>VLOOKUP($D1204,metadata!$B$2:$S$451,2,FALSE)</f>
        <v>Lehmann, P; Lyytinen, A; Piiroinen, S; Lindstrom, L</v>
      </c>
      <c r="F1204" t="str">
        <f>VLOOKUP($D1204,metadata!$B$2:$S$451,3,FALSE)</f>
        <v>Latitudinal differences in diapause related photoperiodic responses of European Colorado potato beetles (Leptinotarsa decemlineata)</v>
      </c>
      <c r="G1204" t="str">
        <f>VLOOKUP($D1204,metadata!$B$2:$S$451,4,FALSE)</f>
        <v>10.1007/s10682-015-9755-x</v>
      </c>
      <c r="H1204" t="str">
        <f>VLOOKUP($D1204,metadata!$B$2:$S$451,5,FALSE)</f>
        <v>y</v>
      </c>
      <c r="I1204" t="str">
        <f>VLOOKUP($D1204,metadata!$B$2:$S$451,6,FALSE)</f>
        <v>a</v>
      </c>
      <c r="J1204" t="str">
        <f>VLOOKUP($D1204,metadata!$B$2:$S$451,7,FALSE)</f>
        <v>i</v>
      </c>
      <c r="K1204">
        <f>VLOOKUP($D1204,metadata!$B$2:$S$451,8,FALSE)</f>
        <v>6</v>
      </c>
      <c r="L1204">
        <f>VLOOKUP($D1204,metadata!$B$2:$S$451,9,FALSE)</f>
        <v>6</v>
      </c>
      <c r="M1204" t="str">
        <f>VLOOKUP($D1204,metadata!$B$2:$S$451,10,FALSE)</f>
        <v/>
      </c>
      <c r="N1204" t="str">
        <f>VLOOKUP($D1204,metadata!$B$2:$S$451,11,FALSE)</f>
        <v>leptinotarsa decemlineata</v>
      </c>
      <c r="O1204" t="str">
        <f>VLOOKUP($D1204,metadata!$B$2:$S$451,12,FALSE)</f>
        <v>coleoptera</v>
      </c>
      <c r="P1204" t="str">
        <f>VLOOKUP($D1204,metadata!$B$2:$S$451,13,FALSE)</f>
        <v>petroskoi_F</v>
      </c>
      <c r="Q1204">
        <f>VLOOKUP($D1204,metadata!$B$2:$S$451,14,FALSE)</f>
        <v>59.983333333333334</v>
      </c>
      <c r="R1204">
        <f>VLOOKUP($D1204,metadata!$B$2:$S$451,15,FALSE)</f>
        <v>30.5</v>
      </c>
      <c r="S1204" t="str">
        <f>VLOOKUP($D1204,metadata!$B$2:$S$451,16,FALSE)</f>
        <v/>
      </c>
      <c r="T1204" t="str">
        <f>VLOOKUP($D1204,metadata!$B$2:$S$451,17,FALSE)</f>
        <v/>
      </c>
      <c r="U1204" t="str">
        <f>VLOOKUP($D1204,metadata!$B$2:$S$451,18,FALSE)</f>
        <v/>
      </c>
      <c r="V1204">
        <f>VLOOKUP($D1204,metadata!$B$2:$Z$451,19,FALSE)</f>
        <v>39</v>
      </c>
      <c r="W1204" t="str">
        <f>VLOOKUP($D1204,metadata!$B$2:$Z$451,20,FALSE)</f>
        <v>acc</v>
      </c>
      <c r="X1204" t="str">
        <f>VLOOKUP($D1204,metadata!$B$2:$Z$451,21,FALSE)</f>
        <v/>
      </c>
      <c r="Y1204" t="str">
        <f>VLOOKUP($D1204,metadata!$B$2:$Z$451,22,FALSE)</f>
        <v>27_2</v>
      </c>
      <c r="Z1204" t="str">
        <f>VLOOKUP($D1204,metadata!$B$2:$Z$451,23,FALSE)</f>
        <v/>
      </c>
      <c r="AA1204" t="str">
        <f>VLOOKUP($D1204,metadata!$B$2:$Z$451,24,FALSE)</f>
        <v>adult</v>
      </c>
      <c r="AB1204" t="str">
        <f>VLOOKUP($D1204,metadata!$B$2:$Z$451,25,FALSE)</f>
        <v/>
      </c>
      <c r="AC1204">
        <v>14.904775278209501</v>
      </c>
      <c r="AD1204">
        <v>54.966282955100297</v>
      </c>
      <c r="AF1204" t="str">
        <f t="shared" si="37"/>
        <v>NA</v>
      </c>
    </row>
    <row r="1205" spans="3:32" x14ac:dyDescent="0.3">
      <c r="C1205">
        <v>1204</v>
      </c>
      <c r="D1205" s="4" t="str">
        <f t="shared" si="38"/>
        <v>27-petroskoi_F</v>
      </c>
      <c r="E1205" t="str">
        <f>VLOOKUP($D1205,metadata!$B$2:$S$451,2,FALSE)</f>
        <v>Lehmann, P; Lyytinen, A; Piiroinen, S; Lindstrom, L</v>
      </c>
      <c r="F1205" t="str">
        <f>VLOOKUP($D1205,metadata!$B$2:$S$451,3,FALSE)</f>
        <v>Latitudinal differences in diapause related photoperiodic responses of European Colorado potato beetles (Leptinotarsa decemlineata)</v>
      </c>
      <c r="G1205" t="str">
        <f>VLOOKUP($D1205,metadata!$B$2:$S$451,4,FALSE)</f>
        <v>10.1007/s10682-015-9755-x</v>
      </c>
      <c r="H1205" t="str">
        <f>VLOOKUP($D1205,metadata!$B$2:$S$451,5,FALSE)</f>
        <v>y</v>
      </c>
      <c r="I1205" t="str">
        <f>VLOOKUP($D1205,metadata!$B$2:$S$451,6,FALSE)</f>
        <v>a</v>
      </c>
      <c r="J1205" t="str">
        <f>VLOOKUP($D1205,metadata!$B$2:$S$451,7,FALSE)</f>
        <v>i</v>
      </c>
      <c r="K1205">
        <f>VLOOKUP($D1205,metadata!$B$2:$S$451,8,FALSE)</f>
        <v>6</v>
      </c>
      <c r="L1205">
        <f>VLOOKUP($D1205,metadata!$B$2:$S$451,9,FALSE)</f>
        <v>6</v>
      </c>
      <c r="M1205" t="str">
        <f>VLOOKUP($D1205,metadata!$B$2:$S$451,10,FALSE)</f>
        <v/>
      </c>
      <c r="N1205" t="str">
        <f>VLOOKUP($D1205,metadata!$B$2:$S$451,11,FALSE)</f>
        <v>leptinotarsa decemlineata</v>
      </c>
      <c r="O1205" t="str">
        <f>VLOOKUP($D1205,metadata!$B$2:$S$451,12,FALSE)</f>
        <v>coleoptera</v>
      </c>
      <c r="P1205" t="str">
        <f>VLOOKUP($D1205,metadata!$B$2:$S$451,13,FALSE)</f>
        <v>petroskoi_F</v>
      </c>
      <c r="Q1205">
        <f>VLOOKUP($D1205,metadata!$B$2:$S$451,14,FALSE)</f>
        <v>59.983333333333334</v>
      </c>
      <c r="R1205">
        <f>VLOOKUP($D1205,metadata!$B$2:$S$451,15,FALSE)</f>
        <v>30.5</v>
      </c>
      <c r="S1205" t="str">
        <f>VLOOKUP($D1205,metadata!$B$2:$S$451,16,FALSE)</f>
        <v/>
      </c>
      <c r="T1205" t="str">
        <f>VLOOKUP($D1205,metadata!$B$2:$S$451,17,FALSE)</f>
        <v/>
      </c>
      <c r="U1205" t="str">
        <f>VLOOKUP($D1205,metadata!$B$2:$S$451,18,FALSE)</f>
        <v/>
      </c>
      <c r="V1205">
        <f>VLOOKUP($D1205,metadata!$B$2:$Z$451,19,FALSE)</f>
        <v>39</v>
      </c>
      <c r="W1205" t="str">
        <f>VLOOKUP($D1205,metadata!$B$2:$Z$451,20,FALSE)</f>
        <v>acc</v>
      </c>
      <c r="X1205" t="str">
        <f>VLOOKUP($D1205,metadata!$B$2:$Z$451,21,FALSE)</f>
        <v/>
      </c>
      <c r="Y1205" t="str">
        <f>VLOOKUP($D1205,metadata!$B$2:$Z$451,22,FALSE)</f>
        <v>27_2</v>
      </c>
      <c r="Z1205" t="str">
        <f>VLOOKUP($D1205,metadata!$B$2:$Z$451,23,FALSE)</f>
        <v/>
      </c>
      <c r="AA1205" t="str">
        <f>VLOOKUP($D1205,metadata!$B$2:$Z$451,24,FALSE)</f>
        <v>adult</v>
      </c>
      <c r="AB1205" t="str">
        <f>VLOOKUP($D1205,metadata!$B$2:$Z$451,25,FALSE)</f>
        <v/>
      </c>
      <c r="AC1205">
        <v>17.880954736502801</v>
      </c>
      <c r="AD1205">
        <v>13.6588339295915</v>
      </c>
      <c r="AF1205" t="str">
        <f t="shared" si="37"/>
        <v>NA</v>
      </c>
    </row>
    <row r="1206" spans="3:32" x14ac:dyDescent="0.3">
      <c r="C1206">
        <v>1205</v>
      </c>
      <c r="D1206" s="4" t="str">
        <f t="shared" si="38"/>
        <v>27-petroskoi_F</v>
      </c>
      <c r="E1206" t="str">
        <f>VLOOKUP($D1206,metadata!$B$2:$S$451,2,FALSE)</f>
        <v>Lehmann, P; Lyytinen, A; Piiroinen, S; Lindstrom, L</v>
      </c>
      <c r="F1206" t="str">
        <f>VLOOKUP($D1206,metadata!$B$2:$S$451,3,FALSE)</f>
        <v>Latitudinal differences in diapause related photoperiodic responses of European Colorado potato beetles (Leptinotarsa decemlineata)</v>
      </c>
      <c r="G1206" t="str">
        <f>VLOOKUP($D1206,metadata!$B$2:$S$451,4,FALSE)</f>
        <v>10.1007/s10682-015-9755-x</v>
      </c>
      <c r="H1206" t="str">
        <f>VLOOKUP($D1206,metadata!$B$2:$S$451,5,FALSE)</f>
        <v>y</v>
      </c>
      <c r="I1206" t="str">
        <f>VLOOKUP($D1206,metadata!$B$2:$S$451,6,FALSE)</f>
        <v>a</v>
      </c>
      <c r="J1206" t="str">
        <f>VLOOKUP($D1206,metadata!$B$2:$S$451,7,FALSE)</f>
        <v>i</v>
      </c>
      <c r="K1206">
        <f>VLOOKUP($D1206,metadata!$B$2:$S$451,8,FALSE)</f>
        <v>6</v>
      </c>
      <c r="L1206">
        <f>VLOOKUP($D1206,metadata!$B$2:$S$451,9,FALSE)</f>
        <v>6</v>
      </c>
      <c r="M1206" t="str">
        <f>VLOOKUP($D1206,metadata!$B$2:$S$451,10,FALSE)</f>
        <v/>
      </c>
      <c r="N1206" t="str">
        <f>VLOOKUP($D1206,metadata!$B$2:$S$451,11,FALSE)</f>
        <v>leptinotarsa decemlineata</v>
      </c>
      <c r="O1206" t="str">
        <f>VLOOKUP($D1206,metadata!$B$2:$S$451,12,FALSE)</f>
        <v>coleoptera</v>
      </c>
      <c r="P1206" t="str">
        <f>VLOOKUP($D1206,metadata!$B$2:$S$451,13,FALSE)</f>
        <v>petroskoi_F</v>
      </c>
      <c r="Q1206">
        <f>VLOOKUP($D1206,metadata!$B$2:$S$451,14,FALSE)</f>
        <v>59.983333333333334</v>
      </c>
      <c r="R1206">
        <f>VLOOKUP($D1206,metadata!$B$2:$S$451,15,FALSE)</f>
        <v>30.5</v>
      </c>
      <c r="S1206" t="str">
        <f>VLOOKUP($D1206,metadata!$B$2:$S$451,16,FALSE)</f>
        <v/>
      </c>
      <c r="T1206" t="str">
        <f>VLOOKUP($D1206,metadata!$B$2:$S$451,17,FALSE)</f>
        <v/>
      </c>
      <c r="U1206" t="str">
        <f>VLOOKUP($D1206,metadata!$B$2:$S$451,18,FALSE)</f>
        <v/>
      </c>
      <c r="V1206">
        <f>VLOOKUP($D1206,metadata!$B$2:$Z$451,19,FALSE)</f>
        <v>39</v>
      </c>
      <c r="W1206" t="str">
        <f>VLOOKUP($D1206,metadata!$B$2:$Z$451,20,FALSE)</f>
        <v>acc</v>
      </c>
      <c r="X1206" t="str">
        <f>VLOOKUP($D1206,metadata!$B$2:$Z$451,21,FALSE)</f>
        <v/>
      </c>
      <c r="Y1206" t="str">
        <f>VLOOKUP($D1206,metadata!$B$2:$Z$451,22,FALSE)</f>
        <v>27_2</v>
      </c>
      <c r="Z1206" t="str">
        <f>VLOOKUP($D1206,metadata!$B$2:$Z$451,23,FALSE)</f>
        <v/>
      </c>
      <c r="AA1206" t="str">
        <f>VLOOKUP($D1206,metadata!$B$2:$Z$451,24,FALSE)</f>
        <v>adult</v>
      </c>
      <c r="AB1206" t="str">
        <f>VLOOKUP($D1206,metadata!$B$2:$Z$451,25,FALSE)</f>
        <v/>
      </c>
      <c r="AC1206">
        <v>20.845310091497101</v>
      </c>
      <c r="AD1206">
        <v>31.991778977031501</v>
      </c>
      <c r="AF1206" t="str">
        <f t="shared" si="37"/>
        <v>NA</v>
      </c>
    </row>
    <row r="1207" spans="3:32" x14ac:dyDescent="0.3">
      <c r="C1207">
        <v>1206</v>
      </c>
      <c r="D1207" s="4" t="str">
        <f t="shared" si="38"/>
        <v>27-petroskoi_F</v>
      </c>
      <c r="E1207" t="str">
        <f>VLOOKUP($D1207,metadata!$B$2:$S$451,2,FALSE)</f>
        <v>Lehmann, P; Lyytinen, A; Piiroinen, S; Lindstrom, L</v>
      </c>
      <c r="F1207" t="str">
        <f>VLOOKUP($D1207,metadata!$B$2:$S$451,3,FALSE)</f>
        <v>Latitudinal differences in diapause related photoperiodic responses of European Colorado potato beetles (Leptinotarsa decemlineata)</v>
      </c>
      <c r="G1207" t="str">
        <f>VLOOKUP($D1207,metadata!$B$2:$S$451,4,FALSE)</f>
        <v>10.1007/s10682-015-9755-x</v>
      </c>
      <c r="H1207" t="str">
        <f>VLOOKUP($D1207,metadata!$B$2:$S$451,5,FALSE)</f>
        <v>y</v>
      </c>
      <c r="I1207" t="str">
        <f>VLOOKUP($D1207,metadata!$B$2:$S$451,6,FALSE)</f>
        <v>a</v>
      </c>
      <c r="J1207" t="str">
        <f>VLOOKUP($D1207,metadata!$B$2:$S$451,7,FALSE)</f>
        <v>i</v>
      </c>
      <c r="K1207">
        <f>VLOOKUP($D1207,metadata!$B$2:$S$451,8,FALSE)</f>
        <v>6</v>
      </c>
      <c r="L1207">
        <f>VLOOKUP($D1207,metadata!$B$2:$S$451,9,FALSE)</f>
        <v>6</v>
      </c>
      <c r="M1207" t="str">
        <f>VLOOKUP($D1207,metadata!$B$2:$S$451,10,FALSE)</f>
        <v/>
      </c>
      <c r="N1207" t="str">
        <f>VLOOKUP($D1207,metadata!$B$2:$S$451,11,FALSE)</f>
        <v>leptinotarsa decemlineata</v>
      </c>
      <c r="O1207" t="str">
        <f>VLOOKUP($D1207,metadata!$B$2:$S$451,12,FALSE)</f>
        <v>coleoptera</v>
      </c>
      <c r="P1207" t="str">
        <f>VLOOKUP($D1207,metadata!$B$2:$S$451,13,FALSE)</f>
        <v>petroskoi_F</v>
      </c>
      <c r="Q1207">
        <f>VLOOKUP($D1207,metadata!$B$2:$S$451,14,FALSE)</f>
        <v>59.983333333333334</v>
      </c>
      <c r="R1207">
        <f>VLOOKUP($D1207,metadata!$B$2:$S$451,15,FALSE)</f>
        <v>30.5</v>
      </c>
      <c r="S1207" t="str">
        <f>VLOOKUP($D1207,metadata!$B$2:$S$451,16,FALSE)</f>
        <v/>
      </c>
      <c r="T1207" t="str">
        <f>VLOOKUP($D1207,metadata!$B$2:$S$451,17,FALSE)</f>
        <v/>
      </c>
      <c r="U1207" t="str">
        <f>VLOOKUP($D1207,metadata!$B$2:$S$451,18,FALSE)</f>
        <v/>
      </c>
      <c r="V1207">
        <f>VLOOKUP($D1207,metadata!$B$2:$Z$451,19,FALSE)</f>
        <v>39</v>
      </c>
      <c r="W1207" t="str">
        <f>VLOOKUP($D1207,metadata!$B$2:$Z$451,20,FALSE)</f>
        <v>acc</v>
      </c>
      <c r="X1207" t="str">
        <f>VLOOKUP($D1207,metadata!$B$2:$Z$451,21,FALSE)</f>
        <v/>
      </c>
      <c r="Y1207" t="str">
        <f>VLOOKUP($D1207,metadata!$B$2:$Z$451,22,FALSE)</f>
        <v>27_2</v>
      </c>
      <c r="Z1207" t="str">
        <f>VLOOKUP($D1207,metadata!$B$2:$Z$451,23,FALSE)</f>
        <v/>
      </c>
      <c r="AA1207" t="str">
        <f>VLOOKUP($D1207,metadata!$B$2:$Z$451,24,FALSE)</f>
        <v>adult</v>
      </c>
      <c r="AB1207" t="str">
        <f>VLOOKUP($D1207,metadata!$B$2:$Z$451,25,FALSE)</f>
        <v/>
      </c>
      <c r="AC1207">
        <v>23.804303909772901</v>
      </c>
      <c r="AD1207">
        <v>32.0240120251609</v>
      </c>
      <c r="AF1207" t="str">
        <f t="shared" si="37"/>
        <v>NA</v>
      </c>
    </row>
    <row r="1208" spans="3:32" hidden="1" x14ac:dyDescent="0.3">
      <c r="C1208">
        <v>1207</v>
      </c>
      <c r="D1208" s="4" t="str">
        <f t="shared" si="38"/>
        <v>28-</v>
      </c>
      <c r="E1208" t="str">
        <f>VLOOKUP($D1208,metadata!$B$2:$S$451,2,FALSE)</f>
        <v>Leisnham, PT; Towler, L; Juliano, SA</v>
      </c>
      <c r="F1208" t="str">
        <f>VLOOKUP($D1208,metadata!$B$2:$S$451,3,FALSE)</f>
        <v>Geographic Variation of Photoperiodic Diapause but Not Adult Survival or Reproduction of the Invasive Mosquito Aedes albopictus (Diptera: Culicidae) in North America</v>
      </c>
      <c r="G1208" t="str">
        <f>VLOOKUP($D1208,metadata!$B$2:$S$451,4,FALSE)</f>
        <v>10.1603/AN11032</v>
      </c>
      <c r="H1208" t="str">
        <f>VLOOKUP($D1208,metadata!$B$2:$S$451,5,FALSE)</f>
        <v>n</v>
      </c>
      <c r="I1208" t="str">
        <f>VLOOKUP($D1208,metadata!$B$2:$S$451,6,FALSE)</f>
        <v>a</v>
      </c>
      <c r="J1208" t="str">
        <f>VLOOKUP($D1208,metadata!$B$2:$S$451,7,FALSE)</f>
        <v>i</v>
      </c>
      <c r="K1208">
        <f>VLOOKUP($D1208,metadata!$B$2:$S$451,8,FALSE)</f>
        <v>6</v>
      </c>
      <c r="L1208">
        <f>VLOOKUP($D1208,metadata!$B$2:$S$451,9,FALSE)</f>
        <v>2</v>
      </c>
      <c r="M1208" t="str">
        <f>VLOOKUP($D1208,metadata!$B$2:$S$451,10,FALSE)</f>
        <v>n</v>
      </c>
      <c r="N1208" t="str">
        <f>VLOOKUP($D1208,metadata!$B$2:$S$451,11,FALSE)</f>
        <v/>
      </c>
      <c r="O1208" t="str">
        <f>VLOOKUP($D1208,metadata!$B$2:$S$451,12,FALSE)</f>
        <v/>
      </c>
      <c r="P1208" t="str">
        <f>VLOOKUP($D1208,metadata!$B$2:$S$451,13,FALSE)</f>
        <v/>
      </c>
      <c r="Q1208" t="str">
        <f>VLOOKUP($D1208,metadata!$B$2:$S$451,14,FALSE)</f>
        <v/>
      </c>
      <c r="R1208" t="str">
        <f>VLOOKUP($D1208,metadata!$B$2:$S$451,15,FALSE)</f>
        <v/>
      </c>
      <c r="S1208" t="str">
        <f>VLOOKUP($D1208,metadata!$B$2:$S$451,16,FALSE)</f>
        <v/>
      </c>
      <c r="T1208" t="str">
        <f>VLOOKUP($D1208,metadata!$B$2:$S$451,17,FALSE)</f>
        <v/>
      </c>
      <c r="U1208" t="str">
        <f>VLOOKUP($D1208,metadata!$B$2:$S$451,18,FALSE)</f>
        <v/>
      </c>
      <c r="V1208" t="str">
        <f>VLOOKUP($D1208,metadata!$B$2:$Z$451,19,FALSE)</f>
        <v/>
      </c>
      <c r="W1208" t="str">
        <f>VLOOKUP($D1208,metadata!$B$2:$Z$451,20,FALSE)</f>
        <v/>
      </c>
      <c r="X1208" t="str">
        <f>VLOOKUP($D1208,metadata!$B$2:$Z$451,21,FALSE)</f>
        <v/>
      </c>
      <c r="Y1208" t="str">
        <f>VLOOKUP($D1208,metadata!$B$2:$Z$451,22,FALSE)</f>
        <v/>
      </c>
      <c r="Z1208" t="str">
        <f>VLOOKUP($D1208,metadata!$B$2:$Z$451,23,FALSE)</f>
        <v/>
      </c>
      <c r="AA1208" t="str">
        <f>VLOOKUP($D1208,metadata!$B$2:$Z$451,24,FALSE)</f>
        <v/>
      </c>
      <c r="AB1208" t="str">
        <f>VLOOKUP($D1208,metadata!$B$2:$Z$451,25,FALSE)</f>
        <v/>
      </c>
      <c r="AF1208" t="str">
        <f t="shared" si="37"/>
        <v>NA</v>
      </c>
    </row>
    <row r="1209" spans="3:32" hidden="1" x14ac:dyDescent="0.3">
      <c r="C1209">
        <v>1208</v>
      </c>
      <c r="D1209" s="4" t="str">
        <f t="shared" si="38"/>
        <v>28-</v>
      </c>
      <c r="E1209" t="str">
        <f>VLOOKUP($D1209,metadata!$B$2:$S$451,2,FALSE)</f>
        <v>Leisnham, PT; Towler, L; Juliano, SA</v>
      </c>
      <c r="F1209" t="str">
        <f>VLOOKUP($D1209,metadata!$B$2:$S$451,3,FALSE)</f>
        <v>Geographic Variation of Photoperiodic Diapause but Not Adult Survival or Reproduction of the Invasive Mosquito Aedes albopictus (Diptera: Culicidae) in North America</v>
      </c>
      <c r="G1209" t="str">
        <f>VLOOKUP($D1209,metadata!$B$2:$S$451,4,FALSE)</f>
        <v>10.1603/AN11032</v>
      </c>
      <c r="H1209" t="str">
        <f>VLOOKUP($D1209,metadata!$B$2:$S$451,5,FALSE)</f>
        <v>n</v>
      </c>
      <c r="I1209" t="str">
        <f>VLOOKUP($D1209,metadata!$B$2:$S$451,6,FALSE)</f>
        <v>a</v>
      </c>
      <c r="J1209" t="str">
        <f>VLOOKUP($D1209,metadata!$B$2:$S$451,7,FALSE)</f>
        <v>i</v>
      </c>
      <c r="K1209">
        <f>VLOOKUP($D1209,metadata!$B$2:$S$451,8,FALSE)</f>
        <v>6</v>
      </c>
      <c r="L1209">
        <f>VLOOKUP($D1209,metadata!$B$2:$S$451,9,FALSE)</f>
        <v>2</v>
      </c>
      <c r="M1209" t="str">
        <f>VLOOKUP($D1209,metadata!$B$2:$S$451,10,FALSE)</f>
        <v>n</v>
      </c>
      <c r="N1209" t="str">
        <f>VLOOKUP($D1209,metadata!$B$2:$S$451,11,FALSE)</f>
        <v/>
      </c>
      <c r="O1209" t="str">
        <f>VLOOKUP($D1209,metadata!$B$2:$S$451,12,FALSE)</f>
        <v/>
      </c>
      <c r="P1209" t="str">
        <f>VLOOKUP($D1209,metadata!$B$2:$S$451,13,FALSE)</f>
        <v/>
      </c>
      <c r="Q1209" t="str">
        <f>VLOOKUP($D1209,metadata!$B$2:$S$451,14,FALSE)</f>
        <v/>
      </c>
      <c r="R1209" t="str">
        <f>VLOOKUP($D1209,metadata!$B$2:$S$451,15,FALSE)</f>
        <v/>
      </c>
      <c r="S1209" t="str">
        <f>VLOOKUP($D1209,metadata!$B$2:$S$451,16,FALSE)</f>
        <v/>
      </c>
      <c r="T1209" t="str">
        <f>VLOOKUP($D1209,metadata!$B$2:$S$451,17,FALSE)</f>
        <v/>
      </c>
      <c r="U1209" t="str">
        <f>VLOOKUP($D1209,metadata!$B$2:$S$451,18,FALSE)</f>
        <v/>
      </c>
      <c r="V1209" t="str">
        <f>VLOOKUP($D1209,metadata!$B$2:$Z$451,19,FALSE)</f>
        <v/>
      </c>
      <c r="W1209" t="str">
        <f>VLOOKUP($D1209,metadata!$B$2:$Z$451,20,FALSE)</f>
        <v/>
      </c>
      <c r="X1209" t="str">
        <f>VLOOKUP($D1209,metadata!$B$2:$Z$451,21,FALSE)</f>
        <v/>
      </c>
      <c r="Y1209" t="str">
        <f>VLOOKUP($D1209,metadata!$B$2:$Z$451,22,FALSE)</f>
        <v/>
      </c>
      <c r="Z1209" t="str">
        <f>VLOOKUP($D1209,metadata!$B$2:$Z$451,23,FALSE)</f>
        <v/>
      </c>
      <c r="AA1209" t="str">
        <f>VLOOKUP($D1209,metadata!$B$2:$Z$451,24,FALSE)</f>
        <v/>
      </c>
      <c r="AB1209" t="str">
        <f>VLOOKUP($D1209,metadata!$B$2:$Z$451,25,FALSE)</f>
        <v/>
      </c>
      <c r="AF1209" t="str">
        <f t="shared" si="37"/>
        <v>NA</v>
      </c>
    </row>
    <row r="1210" spans="3:32" x14ac:dyDescent="0.3">
      <c r="C1210">
        <v>1209</v>
      </c>
      <c r="D1210" s="4" t="str">
        <f t="shared" si="38"/>
        <v>29- T</v>
      </c>
      <c r="E1210" t="str">
        <f>VLOOKUP($D1210,metadata!$B$2:$S$451,2,FALSE)</f>
        <v>LUMME, J; OIKARINEN, A</v>
      </c>
      <c r="F1210" t="str">
        <f>VLOOKUP($D1210,metadata!$B$2:$S$451,3,FALSE)</f>
        <v>GENETIC BASIS OF GEOGRAPHICALLY VARIABLE PHOTOPERIODIC DIAPAUSE IN DROSOPHILA-LITTORALIS</v>
      </c>
      <c r="G1210" t="str">
        <f>VLOOKUP($D1210,metadata!$B$2:$S$451,4,FALSE)</f>
        <v/>
      </c>
      <c r="H1210" t="str">
        <f>VLOOKUP($D1210,metadata!$B$2:$S$451,5,FALSE)</f>
        <v>y</v>
      </c>
      <c r="I1210" t="str">
        <f>VLOOKUP($D1210,metadata!$B$2:$S$451,6,FALSE)</f>
        <v>a</v>
      </c>
      <c r="J1210" t="str">
        <f>VLOOKUP($D1210,metadata!$B$2:$S$451,7,FALSE)</f>
        <v>i</v>
      </c>
      <c r="K1210">
        <f>VLOOKUP($D1210,metadata!$B$2:$S$451,8,FALSE)</f>
        <v>8</v>
      </c>
      <c r="L1210">
        <f>VLOOKUP($D1210,metadata!$B$2:$S$451,9,FALSE)</f>
        <v>7</v>
      </c>
      <c r="M1210" t="str">
        <f>VLOOKUP($D1210,metadata!$B$2:$S$451,10,FALSE)</f>
        <v/>
      </c>
      <c r="N1210" t="str">
        <f>VLOOKUP($D1210,metadata!$B$2:$S$451,11,FALSE)</f>
        <v>drosophila littoralis</v>
      </c>
      <c r="O1210" t="str">
        <f>VLOOKUP($D1210,metadata!$B$2:$S$451,12,FALSE)</f>
        <v>diptera</v>
      </c>
      <c r="P1210" t="str">
        <f>VLOOKUP($D1210,metadata!$B$2:$S$451,13,FALSE)</f>
        <v xml:space="preserve"> T</v>
      </c>
      <c r="Q1210">
        <f>VLOOKUP($D1210,metadata!$B$2:$S$451,14,FALSE)</f>
        <v>46.105960000000003</v>
      </c>
      <c r="R1210">
        <f>VLOOKUP($D1210,metadata!$B$2:$S$451,15,FALSE)</f>
        <v>8.9384999999999994</v>
      </c>
      <c r="S1210" t="str">
        <f>VLOOKUP($D1210,metadata!$B$2:$S$451,16,FALSE)</f>
        <v/>
      </c>
      <c r="T1210" t="str">
        <f>VLOOKUP($D1210,metadata!$B$2:$S$451,17,FALSE)</f>
        <v/>
      </c>
      <c r="U1210" t="str">
        <f>VLOOKUP($D1210,metadata!$B$2:$S$451,18,FALSE)</f>
        <v/>
      </c>
      <c r="V1210">
        <f>VLOOKUP($D1210,metadata!$B$2:$Z$451,19,FALSE)</f>
        <v>128</v>
      </c>
      <c r="W1210" t="str">
        <f>VLOOKUP($D1210,metadata!$B$2:$Z$451,20,FALSE)</f>
        <v>global average</v>
      </c>
      <c r="X1210" t="str">
        <f>VLOOKUP($D1210,metadata!$B$2:$Z$451,21,FALSE)</f>
        <v/>
      </c>
      <c r="Y1210">
        <f>VLOOKUP($D1210,metadata!$B$2:$Z$451,22,FALSE)</f>
        <v>29</v>
      </c>
      <c r="Z1210" t="str">
        <f>VLOOKUP($D1210,metadata!$B$2:$Z$451,23,FALSE)</f>
        <v/>
      </c>
      <c r="AA1210" t="str">
        <f>VLOOKUP($D1210,metadata!$B$2:$Z$451,24,FALSE)</f>
        <v>adult</v>
      </c>
      <c r="AB1210" t="str">
        <f>VLOOKUP($D1210,metadata!$B$2:$Z$451,25,FALSE)</f>
        <v/>
      </c>
      <c r="AC1210">
        <v>9.0556410153092699</v>
      </c>
      <c r="AD1210">
        <v>14.9256579150085</v>
      </c>
      <c r="AF1210" t="str">
        <f t="shared" si="37"/>
        <v>NA</v>
      </c>
    </row>
    <row r="1211" spans="3:32" x14ac:dyDescent="0.3">
      <c r="C1211">
        <v>1210</v>
      </c>
      <c r="D1211" s="4" t="str">
        <f t="shared" si="38"/>
        <v>29- T</v>
      </c>
      <c r="E1211" t="str">
        <f>VLOOKUP($D1211,metadata!$B$2:$S$451,2,FALSE)</f>
        <v>LUMME, J; OIKARINEN, A</v>
      </c>
      <c r="F1211" t="str">
        <f>VLOOKUP($D1211,metadata!$B$2:$S$451,3,FALSE)</f>
        <v>GENETIC BASIS OF GEOGRAPHICALLY VARIABLE PHOTOPERIODIC DIAPAUSE IN DROSOPHILA-LITTORALIS</v>
      </c>
      <c r="G1211" t="str">
        <f>VLOOKUP($D1211,metadata!$B$2:$S$451,4,FALSE)</f>
        <v/>
      </c>
      <c r="H1211" t="str">
        <f>VLOOKUP($D1211,metadata!$B$2:$S$451,5,FALSE)</f>
        <v>y</v>
      </c>
      <c r="I1211" t="str">
        <f>VLOOKUP($D1211,metadata!$B$2:$S$451,6,FALSE)</f>
        <v>a</v>
      </c>
      <c r="J1211" t="str">
        <f>VLOOKUP($D1211,metadata!$B$2:$S$451,7,FALSE)</f>
        <v>i</v>
      </c>
      <c r="K1211">
        <f>VLOOKUP($D1211,metadata!$B$2:$S$451,8,FALSE)</f>
        <v>8</v>
      </c>
      <c r="L1211">
        <f>VLOOKUP($D1211,metadata!$B$2:$S$451,9,FALSE)</f>
        <v>7</v>
      </c>
      <c r="M1211" t="str">
        <f>VLOOKUP($D1211,metadata!$B$2:$S$451,10,FALSE)</f>
        <v/>
      </c>
      <c r="N1211" t="str">
        <f>VLOOKUP($D1211,metadata!$B$2:$S$451,11,FALSE)</f>
        <v>drosophila littoralis</v>
      </c>
      <c r="O1211" t="str">
        <f>VLOOKUP($D1211,metadata!$B$2:$S$451,12,FALSE)</f>
        <v>diptera</v>
      </c>
      <c r="P1211" t="str">
        <f>VLOOKUP($D1211,metadata!$B$2:$S$451,13,FALSE)</f>
        <v xml:space="preserve"> T</v>
      </c>
      <c r="Q1211">
        <f>VLOOKUP($D1211,metadata!$B$2:$S$451,14,FALSE)</f>
        <v>46.105960000000003</v>
      </c>
      <c r="R1211">
        <f>VLOOKUP($D1211,metadata!$B$2:$S$451,15,FALSE)</f>
        <v>8.9384999999999994</v>
      </c>
      <c r="S1211" t="str">
        <f>VLOOKUP($D1211,metadata!$B$2:$S$451,16,FALSE)</f>
        <v/>
      </c>
      <c r="T1211" t="str">
        <f>VLOOKUP($D1211,metadata!$B$2:$S$451,17,FALSE)</f>
        <v/>
      </c>
      <c r="U1211" t="str">
        <f>VLOOKUP($D1211,metadata!$B$2:$S$451,18,FALSE)</f>
        <v/>
      </c>
      <c r="V1211">
        <f>VLOOKUP($D1211,metadata!$B$2:$Z$451,19,FALSE)</f>
        <v>128</v>
      </c>
      <c r="W1211" t="str">
        <f>VLOOKUP($D1211,metadata!$B$2:$Z$451,20,FALSE)</f>
        <v>global average</v>
      </c>
      <c r="X1211" t="str">
        <f>VLOOKUP($D1211,metadata!$B$2:$Z$451,21,FALSE)</f>
        <v/>
      </c>
      <c r="Y1211">
        <f>VLOOKUP($D1211,metadata!$B$2:$Z$451,22,FALSE)</f>
        <v>29</v>
      </c>
      <c r="Z1211" t="str">
        <f>VLOOKUP($D1211,metadata!$B$2:$Z$451,23,FALSE)</f>
        <v/>
      </c>
      <c r="AA1211" t="str">
        <f>VLOOKUP($D1211,metadata!$B$2:$Z$451,24,FALSE)</f>
        <v>adult</v>
      </c>
      <c r="AB1211" t="str">
        <f>VLOOKUP($D1211,metadata!$B$2:$Z$451,25,FALSE)</f>
        <v/>
      </c>
      <c r="AC1211">
        <v>12.0055463248487</v>
      </c>
      <c r="AD1211">
        <v>4.1794164981832296</v>
      </c>
      <c r="AF1211" t="str">
        <f t="shared" si="37"/>
        <v>NA</v>
      </c>
    </row>
    <row r="1212" spans="3:32" x14ac:dyDescent="0.3">
      <c r="C1212">
        <v>1211</v>
      </c>
      <c r="D1212" s="4" t="str">
        <f t="shared" si="38"/>
        <v>29- T</v>
      </c>
      <c r="E1212" t="str">
        <f>VLOOKUP($D1212,metadata!$B$2:$S$451,2,FALSE)</f>
        <v>LUMME, J; OIKARINEN, A</v>
      </c>
      <c r="F1212" t="str">
        <f>VLOOKUP($D1212,metadata!$B$2:$S$451,3,FALSE)</f>
        <v>GENETIC BASIS OF GEOGRAPHICALLY VARIABLE PHOTOPERIODIC DIAPAUSE IN DROSOPHILA-LITTORALIS</v>
      </c>
      <c r="G1212" t="str">
        <f>VLOOKUP($D1212,metadata!$B$2:$S$451,4,FALSE)</f>
        <v/>
      </c>
      <c r="H1212" t="str">
        <f>VLOOKUP($D1212,metadata!$B$2:$S$451,5,FALSE)</f>
        <v>y</v>
      </c>
      <c r="I1212" t="str">
        <f>VLOOKUP($D1212,metadata!$B$2:$S$451,6,FALSE)</f>
        <v>a</v>
      </c>
      <c r="J1212" t="str">
        <f>VLOOKUP($D1212,metadata!$B$2:$S$451,7,FALSE)</f>
        <v>i</v>
      </c>
      <c r="K1212">
        <f>VLOOKUP($D1212,metadata!$B$2:$S$451,8,FALSE)</f>
        <v>8</v>
      </c>
      <c r="L1212">
        <f>VLOOKUP($D1212,metadata!$B$2:$S$451,9,FALSE)</f>
        <v>7</v>
      </c>
      <c r="M1212" t="str">
        <f>VLOOKUP($D1212,metadata!$B$2:$S$451,10,FALSE)</f>
        <v/>
      </c>
      <c r="N1212" t="str">
        <f>VLOOKUP($D1212,metadata!$B$2:$S$451,11,FALSE)</f>
        <v>drosophila littoralis</v>
      </c>
      <c r="O1212" t="str">
        <f>VLOOKUP($D1212,metadata!$B$2:$S$451,12,FALSE)</f>
        <v>diptera</v>
      </c>
      <c r="P1212" t="str">
        <f>VLOOKUP($D1212,metadata!$B$2:$S$451,13,FALSE)</f>
        <v xml:space="preserve"> T</v>
      </c>
      <c r="Q1212">
        <f>VLOOKUP($D1212,metadata!$B$2:$S$451,14,FALSE)</f>
        <v>46.105960000000003</v>
      </c>
      <c r="R1212">
        <f>VLOOKUP($D1212,metadata!$B$2:$S$451,15,FALSE)</f>
        <v>8.9384999999999994</v>
      </c>
      <c r="S1212" t="str">
        <f>VLOOKUP($D1212,metadata!$B$2:$S$451,16,FALSE)</f>
        <v/>
      </c>
      <c r="T1212" t="str">
        <f>VLOOKUP($D1212,metadata!$B$2:$S$451,17,FALSE)</f>
        <v/>
      </c>
      <c r="U1212" t="str">
        <f>VLOOKUP($D1212,metadata!$B$2:$S$451,18,FALSE)</f>
        <v/>
      </c>
      <c r="V1212">
        <f>VLOOKUP($D1212,metadata!$B$2:$Z$451,19,FALSE)</f>
        <v>128</v>
      </c>
      <c r="W1212" t="str">
        <f>VLOOKUP($D1212,metadata!$B$2:$Z$451,20,FALSE)</f>
        <v>global average</v>
      </c>
      <c r="X1212" t="str">
        <f>VLOOKUP($D1212,metadata!$B$2:$Z$451,21,FALSE)</f>
        <v/>
      </c>
      <c r="Y1212">
        <f>VLOOKUP($D1212,metadata!$B$2:$Z$451,22,FALSE)</f>
        <v>29</v>
      </c>
      <c r="Z1212" t="str">
        <f>VLOOKUP($D1212,metadata!$B$2:$Z$451,23,FALSE)</f>
        <v/>
      </c>
      <c r="AA1212" t="str">
        <f>VLOOKUP($D1212,metadata!$B$2:$Z$451,24,FALSE)</f>
        <v>adult</v>
      </c>
      <c r="AB1212" t="str">
        <f>VLOOKUP($D1212,metadata!$B$2:$Z$451,25,FALSE)</f>
        <v/>
      </c>
      <c r="AC1212">
        <v>15.0171153896293</v>
      </c>
      <c r="AD1212">
        <v>2.8003014925302598</v>
      </c>
      <c r="AF1212" t="str">
        <f t="shared" si="37"/>
        <v>NA</v>
      </c>
    </row>
    <row r="1213" spans="3:32" x14ac:dyDescent="0.3">
      <c r="C1213">
        <v>1212</v>
      </c>
      <c r="D1213" s="4" t="str">
        <f t="shared" si="38"/>
        <v>29- T</v>
      </c>
      <c r="E1213" t="str">
        <f>VLOOKUP($D1213,metadata!$B$2:$S$451,2,FALSE)</f>
        <v>LUMME, J; OIKARINEN, A</v>
      </c>
      <c r="F1213" t="str">
        <f>VLOOKUP($D1213,metadata!$B$2:$S$451,3,FALSE)</f>
        <v>GENETIC BASIS OF GEOGRAPHICALLY VARIABLE PHOTOPERIODIC DIAPAUSE IN DROSOPHILA-LITTORALIS</v>
      </c>
      <c r="G1213" t="str">
        <f>VLOOKUP($D1213,metadata!$B$2:$S$451,4,FALSE)</f>
        <v/>
      </c>
      <c r="H1213" t="str">
        <f>VLOOKUP($D1213,metadata!$B$2:$S$451,5,FALSE)</f>
        <v>y</v>
      </c>
      <c r="I1213" t="str">
        <f>VLOOKUP($D1213,metadata!$B$2:$S$451,6,FALSE)</f>
        <v>a</v>
      </c>
      <c r="J1213" t="str">
        <f>VLOOKUP($D1213,metadata!$B$2:$S$451,7,FALSE)</f>
        <v>i</v>
      </c>
      <c r="K1213">
        <f>VLOOKUP($D1213,metadata!$B$2:$S$451,8,FALSE)</f>
        <v>8</v>
      </c>
      <c r="L1213">
        <f>VLOOKUP($D1213,metadata!$B$2:$S$451,9,FALSE)</f>
        <v>7</v>
      </c>
      <c r="M1213" t="str">
        <f>VLOOKUP($D1213,metadata!$B$2:$S$451,10,FALSE)</f>
        <v/>
      </c>
      <c r="N1213" t="str">
        <f>VLOOKUP($D1213,metadata!$B$2:$S$451,11,FALSE)</f>
        <v>drosophila littoralis</v>
      </c>
      <c r="O1213" t="str">
        <f>VLOOKUP($D1213,metadata!$B$2:$S$451,12,FALSE)</f>
        <v>diptera</v>
      </c>
      <c r="P1213" t="str">
        <f>VLOOKUP($D1213,metadata!$B$2:$S$451,13,FALSE)</f>
        <v xml:space="preserve"> T</v>
      </c>
      <c r="Q1213">
        <f>VLOOKUP($D1213,metadata!$B$2:$S$451,14,FALSE)</f>
        <v>46.105960000000003</v>
      </c>
      <c r="R1213">
        <f>VLOOKUP($D1213,metadata!$B$2:$S$451,15,FALSE)</f>
        <v>8.9384999999999994</v>
      </c>
      <c r="S1213" t="str">
        <f>VLOOKUP($D1213,metadata!$B$2:$S$451,16,FALSE)</f>
        <v/>
      </c>
      <c r="T1213" t="str">
        <f>VLOOKUP($D1213,metadata!$B$2:$S$451,17,FALSE)</f>
        <v/>
      </c>
      <c r="U1213" t="str">
        <f>VLOOKUP($D1213,metadata!$B$2:$S$451,18,FALSE)</f>
        <v/>
      </c>
      <c r="V1213">
        <f>VLOOKUP($D1213,metadata!$B$2:$Z$451,19,FALSE)</f>
        <v>128</v>
      </c>
      <c r="W1213" t="str">
        <f>VLOOKUP($D1213,metadata!$B$2:$Z$451,20,FALSE)</f>
        <v>global average</v>
      </c>
      <c r="X1213" t="str">
        <f>VLOOKUP($D1213,metadata!$B$2:$Z$451,21,FALSE)</f>
        <v/>
      </c>
      <c r="Y1213">
        <f>VLOOKUP($D1213,metadata!$B$2:$Z$451,22,FALSE)</f>
        <v>29</v>
      </c>
      <c r="Z1213" t="str">
        <f>VLOOKUP($D1213,metadata!$B$2:$Z$451,23,FALSE)</f>
        <v/>
      </c>
      <c r="AA1213" t="str">
        <f>VLOOKUP($D1213,metadata!$B$2:$Z$451,24,FALSE)</f>
        <v>adult</v>
      </c>
      <c r="AB1213" t="str">
        <f>VLOOKUP($D1213,metadata!$B$2:$Z$451,25,FALSE)</f>
        <v/>
      </c>
      <c r="AC1213">
        <v>16.497443713098502</v>
      </c>
      <c r="AD1213">
        <v>2.0260677267889902</v>
      </c>
      <c r="AF1213" t="str">
        <f t="shared" si="37"/>
        <v>NA</v>
      </c>
    </row>
    <row r="1214" spans="3:32" x14ac:dyDescent="0.3">
      <c r="C1214">
        <v>1213</v>
      </c>
      <c r="D1214" s="4" t="str">
        <f t="shared" si="38"/>
        <v>29- T</v>
      </c>
      <c r="E1214" t="str">
        <f>VLOOKUP($D1214,metadata!$B$2:$S$451,2,FALSE)</f>
        <v>LUMME, J; OIKARINEN, A</v>
      </c>
      <c r="F1214" t="str">
        <f>VLOOKUP($D1214,metadata!$B$2:$S$451,3,FALSE)</f>
        <v>GENETIC BASIS OF GEOGRAPHICALLY VARIABLE PHOTOPERIODIC DIAPAUSE IN DROSOPHILA-LITTORALIS</v>
      </c>
      <c r="G1214" t="str">
        <f>VLOOKUP($D1214,metadata!$B$2:$S$451,4,FALSE)</f>
        <v/>
      </c>
      <c r="H1214" t="str">
        <f>VLOOKUP($D1214,metadata!$B$2:$S$451,5,FALSE)</f>
        <v>y</v>
      </c>
      <c r="I1214" t="str">
        <f>VLOOKUP($D1214,metadata!$B$2:$S$451,6,FALSE)</f>
        <v>a</v>
      </c>
      <c r="J1214" t="str">
        <f>VLOOKUP($D1214,metadata!$B$2:$S$451,7,FALSE)</f>
        <v>i</v>
      </c>
      <c r="K1214">
        <f>VLOOKUP($D1214,metadata!$B$2:$S$451,8,FALSE)</f>
        <v>8</v>
      </c>
      <c r="L1214">
        <f>VLOOKUP($D1214,metadata!$B$2:$S$451,9,FALSE)</f>
        <v>7</v>
      </c>
      <c r="M1214" t="str">
        <f>VLOOKUP($D1214,metadata!$B$2:$S$451,10,FALSE)</f>
        <v/>
      </c>
      <c r="N1214" t="str">
        <f>VLOOKUP($D1214,metadata!$B$2:$S$451,11,FALSE)</f>
        <v>drosophila littoralis</v>
      </c>
      <c r="O1214" t="str">
        <f>VLOOKUP($D1214,metadata!$B$2:$S$451,12,FALSE)</f>
        <v>diptera</v>
      </c>
      <c r="P1214" t="str">
        <f>VLOOKUP($D1214,metadata!$B$2:$S$451,13,FALSE)</f>
        <v xml:space="preserve"> T</v>
      </c>
      <c r="Q1214">
        <f>VLOOKUP($D1214,metadata!$B$2:$S$451,14,FALSE)</f>
        <v>46.105960000000003</v>
      </c>
      <c r="R1214">
        <f>VLOOKUP($D1214,metadata!$B$2:$S$451,15,FALSE)</f>
        <v>8.9384999999999994</v>
      </c>
      <c r="S1214" t="str">
        <f>VLOOKUP($D1214,metadata!$B$2:$S$451,16,FALSE)</f>
        <v/>
      </c>
      <c r="T1214" t="str">
        <f>VLOOKUP($D1214,metadata!$B$2:$S$451,17,FALSE)</f>
        <v/>
      </c>
      <c r="U1214" t="str">
        <f>VLOOKUP($D1214,metadata!$B$2:$S$451,18,FALSE)</f>
        <v/>
      </c>
      <c r="V1214">
        <f>VLOOKUP($D1214,metadata!$B$2:$Z$451,19,FALSE)</f>
        <v>128</v>
      </c>
      <c r="W1214" t="str">
        <f>VLOOKUP($D1214,metadata!$B$2:$Z$451,20,FALSE)</f>
        <v>global average</v>
      </c>
      <c r="X1214" t="str">
        <f>VLOOKUP($D1214,metadata!$B$2:$Z$451,21,FALSE)</f>
        <v/>
      </c>
      <c r="Y1214">
        <f>VLOOKUP($D1214,metadata!$B$2:$Z$451,22,FALSE)</f>
        <v>29</v>
      </c>
      <c r="Z1214" t="str">
        <f>VLOOKUP($D1214,metadata!$B$2:$Z$451,23,FALSE)</f>
        <v/>
      </c>
      <c r="AA1214" t="str">
        <f>VLOOKUP($D1214,metadata!$B$2:$Z$451,24,FALSE)</f>
        <v>adult</v>
      </c>
      <c r="AB1214" t="str">
        <f>VLOOKUP($D1214,metadata!$B$2:$Z$451,25,FALSE)</f>
        <v/>
      </c>
      <c r="AC1214">
        <v>17.960535765499401</v>
      </c>
      <c r="AD1214">
        <v>1.5855615416886999</v>
      </c>
      <c r="AF1214" t="str">
        <f t="shared" si="37"/>
        <v>NA</v>
      </c>
    </row>
    <row r="1215" spans="3:32" x14ac:dyDescent="0.3">
      <c r="C1215">
        <v>1214</v>
      </c>
      <c r="D1215" s="4" t="str">
        <f t="shared" si="38"/>
        <v>29- T</v>
      </c>
      <c r="E1215" t="str">
        <f>VLOOKUP($D1215,metadata!$B$2:$S$451,2,FALSE)</f>
        <v>LUMME, J; OIKARINEN, A</v>
      </c>
      <c r="F1215" t="str">
        <f>VLOOKUP($D1215,metadata!$B$2:$S$451,3,FALSE)</f>
        <v>GENETIC BASIS OF GEOGRAPHICALLY VARIABLE PHOTOPERIODIC DIAPAUSE IN DROSOPHILA-LITTORALIS</v>
      </c>
      <c r="G1215" t="str">
        <f>VLOOKUP($D1215,metadata!$B$2:$S$451,4,FALSE)</f>
        <v/>
      </c>
      <c r="H1215" t="str">
        <f>VLOOKUP($D1215,metadata!$B$2:$S$451,5,FALSE)</f>
        <v>y</v>
      </c>
      <c r="I1215" t="str">
        <f>VLOOKUP($D1215,metadata!$B$2:$S$451,6,FALSE)</f>
        <v>a</v>
      </c>
      <c r="J1215" t="str">
        <f>VLOOKUP($D1215,metadata!$B$2:$S$451,7,FALSE)</f>
        <v>i</v>
      </c>
      <c r="K1215">
        <f>VLOOKUP($D1215,metadata!$B$2:$S$451,8,FALSE)</f>
        <v>8</v>
      </c>
      <c r="L1215">
        <f>VLOOKUP($D1215,metadata!$B$2:$S$451,9,FALSE)</f>
        <v>7</v>
      </c>
      <c r="M1215" t="str">
        <f>VLOOKUP($D1215,metadata!$B$2:$S$451,10,FALSE)</f>
        <v/>
      </c>
      <c r="N1215" t="str">
        <f>VLOOKUP($D1215,metadata!$B$2:$S$451,11,FALSE)</f>
        <v>drosophila littoralis</v>
      </c>
      <c r="O1215" t="str">
        <f>VLOOKUP($D1215,metadata!$B$2:$S$451,12,FALSE)</f>
        <v>diptera</v>
      </c>
      <c r="P1215" t="str">
        <f>VLOOKUP($D1215,metadata!$B$2:$S$451,13,FALSE)</f>
        <v xml:space="preserve"> T</v>
      </c>
      <c r="Q1215">
        <f>VLOOKUP($D1215,metadata!$B$2:$S$451,14,FALSE)</f>
        <v>46.105960000000003</v>
      </c>
      <c r="R1215">
        <f>VLOOKUP($D1215,metadata!$B$2:$S$451,15,FALSE)</f>
        <v>8.9384999999999994</v>
      </c>
      <c r="S1215" t="str">
        <f>VLOOKUP($D1215,metadata!$B$2:$S$451,16,FALSE)</f>
        <v/>
      </c>
      <c r="T1215" t="str">
        <f>VLOOKUP($D1215,metadata!$B$2:$S$451,17,FALSE)</f>
        <v/>
      </c>
      <c r="U1215" t="str">
        <f>VLOOKUP($D1215,metadata!$B$2:$S$451,18,FALSE)</f>
        <v/>
      </c>
      <c r="V1215">
        <f>VLOOKUP($D1215,metadata!$B$2:$Z$451,19,FALSE)</f>
        <v>128</v>
      </c>
      <c r="W1215" t="str">
        <f>VLOOKUP($D1215,metadata!$B$2:$Z$451,20,FALSE)</f>
        <v>global average</v>
      </c>
      <c r="X1215" t="str">
        <f>VLOOKUP($D1215,metadata!$B$2:$Z$451,21,FALSE)</f>
        <v/>
      </c>
      <c r="Y1215">
        <f>VLOOKUP($D1215,metadata!$B$2:$Z$451,22,FALSE)</f>
        <v>29</v>
      </c>
      <c r="Z1215" t="str">
        <f>VLOOKUP($D1215,metadata!$B$2:$Z$451,23,FALSE)</f>
        <v/>
      </c>
      <c r="AA1215" t="str">
        <f>VLOOKUP($D1215,metadata!$B$2:$Z$451,24,FALSE)</f>
        <v>adult</v>
      </c>
      <c r="AB1215" t="str">
        <f>VLOOKUP($D1215,metadata!$B$2:$Z$451,25,FALSE)</f>
        <v/>
      </c>
      <c r="AC1215">
        <v>19.968020933820899</v>
      </c>
      <c r="AD1215">
        <v>1.0005901858493</v>
      </c>
      <c r="AF1215" t="str">
        <f t="shared" si="37"/>
        <v>NA</v>
      </c>
    </row>
    <row r="1216" spans="3:32" x14ac:dyDescent="0.3">
      <c r="C1216">
        <v>1215</v>
      </c>
      <c r="D1216" s="4" t="str">
        <f t="shared" si="38"/>
        <v>29- T</v>
      </c>
      <c r="E1216" t="str">
        <f>VLOOKUP($D1216,metadata!$B$2:$S$451,2,FALSE)</f>
        <v>LUMME, J; OIKARINEN, A</v>
      </c>
      <c r="F1216" t="str">
        <f>VLOOKUP($D1216,metadata!$B$2:$S$451,3,FALSE)</f>
        <v>GENETIC BASIS OF GEOGRAPHICALLY VARIABLE PHOTOPERIODIC DIAPAUSE IN DROSOPHILA-LITTORALIS</v>
      </c>
      <c r="G1216" t="str">
        <f>VLOOKUP($D1216,metadata!$B$2:$S$451,4,FALSE)</f>
        <v/>
      </c>
      <c r="H1216" t="str">
        <f>VLOOKUP($D1216,metadata!$B$2:$S$451,5,FALSE)</f>
        <v>y</v>
      </c>
      <c r="I1216" t="str">
        <f>VLOOKUP($D1216,metadata!$B$2:$S$451,6,FALSE)</f>
        <v>a</v>
      </c>
      <c r="J1216" t="str">
        <f>VLOOKUP($D1216,metadata!$B$2:$S$451,7,FALSE)</f>
        <v>i</v>
      </c>
      <c r="K1216">
        <f>VLOOKUP($D1216,metadata!$B$2:$S$451,8,FALSE)</f>
        <v>8</v>
      </c>
      <c r="L1216">
        <f>VLOOKUP($D1216,metadata!$B$2:$S$451,9,FALSE)</f>
        <v>7</v>
      </c>
      <c r="M1216" t="str">
        <f>VLOOKUP($D1216,metadata!$B$2:$S$451,10,FALSE)</f>
        <v/>
      </c>
      <c r="N1216" t="str">
        <f>VLOOKUP($D1216,metadata!$B$2:$S$451,11,FALSE)</f>
        <v>drosophila littoralis</v>
      </c>
      <c r="O1216" t="str">
        <f>VLOOKUP($D1216,metadata!$B$2:$S$451,12,FALSE)</f>
        <v>diptera</v>
      </c>
      <c r="P1216" t="str">
        <f>VLOOKUP($D1216,metadata!$B$2:$S$451,13,FALSE)</f>
        <v xml:space="preserve"> T</v>
      </c>
      <c r="Q1216">
        <f>VLOOKUP($D1216,metadata!$B$2:$S$451,14,FALSE)</f>
        <v>46.105960000000003</v>
      </c>
      <c r="R1216">
        <f>VLOOKUP($D1216,metadata!$B$2:$S$451,15,FALSE)</f>
        <v>8.9384999999999994</v>
      </c>
      <c r="S1216" t="str">
        <f>VLOOKUP($D1216,metadata!$B$2:$S$451,16,FALSE)</f>
        <v/>
      </c>
      <c r="T1216" t="str">
        <f>VLOOKUP($D1216,metadata!$B$2:$S$451,17,FALSE)</f>
        <v/>
      </c>
      <c r="U1216" t="str">
        <f>VLOOKUP($D1216,metadata!$B$2:$S$451,18,FALSE)</f>
        <v/>
      </c>
      <c r="V1216">
        <f>VLOOKUP($D1216,metadata!$B$2:$Z$451,19,FALSE)</f>
        <v>128</v>
      </c>
      <c r="W1216" t="str">
        <f>VLOOKUP($D1216,metadata!$B$2:$Z$451,20,FALSE)</f>
        <v>global average</v>
      </c>
      <c r="X1216" t="str">
        <f>VLOOKUP($D1216,metadata!$B$2:$Z$451,21,FALSE)</f>
        <v/>
      </c>
      <c r="Y1216">
        <f>VLOOKUP($D1216,metadata!$B$2:$Z$451,22,FALSE)</f>
        <v>29</v>
      </c>
      <c r="Z1216" t="str">
        <f>VLOOKUP($D1216,metadata!$B$2:$Z$451,23,FALSE)</f>
        <v/>
      </c>
      <c r="AA1216" t="str">
        <f>VLOOKUP($D1216,metadata!$B$2:$Z$451,24,FALSE)</f>
        <v>adult</v>
      </c>
      <c r="AB1216" t="str">
        <f>VLOOKUP($D1216,metadata!$B$2:$Z$451,25,FALSE)</f>
        <v/>
      </c>
      <c r="AC1216">
        <v>24.050457334777501</v>
      </c>
      <c r="AD1216">
        <v>0.66958836314680004</v>
      </c>
      <c r="AF1216" t="str">
        <f t="shared" si="37"/>
        <v>NA</v>
      </c>
    </row>
    <row r="1217" spans="3:32" x14ac:dyDescent="0.3">
      <c r="C1217">
        <v>1216</v>
      </c>
      <c r="D1217" s="4" t="str">
        <f t="shared" si="38"/>
        <v>29-C</v>
      </c>
      <c r="E1217" t="str">
        <f>VLOOKUP($D1217,metadata!$B$2:$S$451,2,FALSE)</f>
        <v>LUMME, J; OIKARINEN, A</v>
      </c>
      <c r="F1217" t="str">
        <f>VLOOKUP($D1217,metadata!$B$2:$S$451,3,FALSE)</f>
        <v>GENETIC BASIS OF GEOGRAPHICALLY VARIABLE PHOTOPERIODIC DIAPAUSE IN DROSOPHILA-LITTORALIS</v>
      </c>
      <c r="G1217" t="str">
        <f>VLOOKUP($D1217,metadata!$B$2:$S$451,4,FALSE)</f>
        <v/>
      </c>
      <c r="H1217" t="str">
        <f>VLOOKUP($D1217,metadata!$B$2:$S$451,5,FALSE)</f>
        <v>y</v>
      </c>
      <c r="I1217" t="str">
        <f>VLOOKUP($D1217,metadata!$B$2:$S$451,6,FALSE)</f>
        <v>a</v>
      </c>
      <c r="J1217" t="str">
        <f>VLOOKUP($D1217,metadata!$B$2:$S$451,7,FALSE)</f>
        <v>i</v>
      </c>
      <c r="K1217">
        <f>VLOOKUP($D1217,metadata!$B$2:$S$451,8,FALSE)</f>
        <v>8</v>
      </c>
      <c r="L1217">
        <f>VLOOKUP($D1217,metadata!$B$2:$S$451,9,FALSE)</f>
        <v>7</v>
      </c>
      <c r="M1217" t="str">
        <f>VLOOKUP($D1217,metadata!$B$2:$S$451,10,FALSE)</f>
        <v/>
      </c>
      <c r="N1217" t="str">
        <f>VLOOKUP($D1217,metadata!$B$2:$S$451,11,FALSE)</f>
        <v>drosophila littoralis</v>
      </c>
      <c r="O1217" t="str">
        <f>VLOOKUP($D1217,metadata!$B$2:$S$451,12,FALSE)</f>
        <v>diptera</v>
      </c>
      <c r="P1217" t="str">
        <f>VLOOKUP($D1217,metadata!$B$2:$S$451,13,FALSE)</f>
        <v>C</v>
      </c>
      <c r="Q1217">
        <f>VLOOKUP($D1217,metadata!$B$2:$S$451,14,FALSE)</f>
        <v>42.35</v>
      </c>
      <c r="R1217">
        <f>VLOOKUP($D1217,metadata!$B$2:$S$451,15,FALSE)</f>
        <v>44.691667000000002</v>
      </c>
      <c r="S1217" t="str">
        <f>VLOOKUP($D1217,metadata!$B$2:$S$451,16,FALSE)</f>
        <v/>
      </c>
      <c r="T1217" t="str">
        <f>VLOOKUP($D1217,metadata!$B$2:$S$451,17,FALSE)</f>
        <v/>
      </c>
      <c r="U1217" t="str">
        <f>VLOOKUP($D1217,metadata!$B$2:$S$451,18,FALSE)</f>
        <v/>
      </c>
      <c r="V1217">
        <f>VLOOKUP($D1217,metadata!$B$2:$Z$451,19,FALSE)</f>
        <v>128</v>
      </c>
      <c r="W1217" t="str">
        <f>VLOOKUP($D1217,metadata!$B$2:$Z$451,20,FALSE)</f>
        <v>global average</v>
      </c>
      <c r="X1217" t="str">
        <f>VLOOKUP($D1217,metadata!$B$2:$Z$451,21,FALSE)</f>
        <v/>
      </c>
      <c r="Y1217">
        <f>VLOOKUP($D1217,metadata!$B$2:$Z$451,22,FALSE)</f>
        <v>29</v>
      </c>
      <c r="Z1217" t="str">
        <f>VLOOKUP($D1217,metadata!$B$2:$Z$451,23,FALSE)</f>
        <v/>
      </c>
      <c r="AA1217" t="str">
        <f>VLOOKUP($D1217,metadata!$B$2:$Z$451,24,FALSE)</f>
        <v>adult</v>
      </c>
      <c r="AB1217" t="str">
        <f>VLOOKUP($D1217,metadata!$B$2:$Z$451,25,FALSE)</f>
        <v/>
      </c>
      <c r="AC1217">
        <v>11.9337569714222</v>
      </c>
      <c r="AD1217">
        <v>59.694809919862699</v>
      </c>
      <c r="AF1217" t="str">
        <f t="shared" si="37"/>
        <v>NA</v>
      </c>
    </row>
    <row r="1218" spans="3:32" x14ac:dyDescent="0.3">
      <c r="C1218">
        <v>1217</v>
      </c>
      <c r="D1218" s="4" t="str">
        <f t="shared" si="38"/>
        <v>29-C</v>
      </c>
      <c r="E1218" t="str">
        <f>VLOOKUP($D1218,metadata!$B$2:$S$451,2,FALSE)</f>
        <v>LUMME, J; OIKARINEN, A</v>
      </c>
      <c r="F1218" t="str">
        <f>VLOOKUP($D1218,metadata!$B$2:$S$451,3,FALSE)</f>
        <v>GENETIC BASIS OF GEOGRAPHICALLY VARIABLE PHOTOPERIODIC DIAPAUSE IN DROSOPHILA-LITTORALIS</v>
      </c>
      <c r="G1218" t="str">
        <f>VLOOKUP($D1218,metadata!$B$2:$S$451,4,FALSE)</f>
        <v/>
      </c>
      <c r="H1218" t="str">
        <f>VLOOKUP($D1218,metadata!$B$2:$S$451,5,FALSE)</f>
        <v>y</v>
      </c>
      <c r="I1218" t="str">
        <f>VLOOKUP($D1218,metadata!$B$2:$S$451,6,FALSE)</f>
        <v>a</v>
      </c>
      <c r="J1218" t="str">
        <f>VLOOKUP($D1218,metadata!$B$2:$S$451,7,FALSE)</f>
        <v>i</v>
      </c>
      <c r="K1218">
        <f>VLOOKUP($D1218,metadata!$B$2:$S$451,8,FALSE)</f>
        <v>8</v>
      </c>
      <c r="L1218">
        <f>VLOOKUP($D1218,metadata!$B$2:$S$451,9,FALSE)</f>
        <v>7</v>
      </c>
      <c r="M1218" t="str">
        <f>VLOOKUP($D1218,metadata!$B$2:$S$451,10,FALSE)</f>
        <v/>
      </c>
      <c r="N1218" t="str">
        <f>VLOOKUP($D1218,metadata!$B$2:$S$451,11,FALSE)</f>
        <v>drosophila littoralis</v>
      </c>
      <c r="O1218" t="str">
        <f>VLOOKUP($D1218,metadata!$B$2:$S$451,12,FALSE)</f>
        <v>diptera</v>
      </c>
      <c r="P1218" t="str">
        <f>VLOOKUP($D1218,metadata!$B$2:$S$451,13,FALSE)</f>
        <v>C</v>
      </c>
      <c r="Q1218">
        <f>VLOOKUP($D1218,metadata!$B$2:$S$451,14,FALSE)</f>
        <v>42.35</v>
      </c>
      <c r="R1218">
        <f>VLOOKUP($D1218,metadata!$B$2:$S$451,15,FALSE)</f>
        <v>44.691667000000002</v>
      </c>
      <c r="S1218" t="str">
        <f>VLOOKUP($D1218,metadata!$B$2:$S$451,16,FALSE)</f>
        <v/>
      </c>
      <c r="T1218" t="str">
        <f>VLOOKUP($D1218,metadata!$B$2:$S$451,17,FALSE)</f>
        <v/>
      </c>
      <c r="U1218" t="str">
        <f>VLOOKUP($D1218,metadata!$B$2:$S$451,18,FALSE)</f>
        <v/>
      </c>
      <c r="V1218">
        <f>VLOOKUP($D1218,metadata!$B$2:$Z$451,19,FALSE)</f>
        <v>128</v>
      </c>
      <c r="W1218" t="str">
        <f>VLOOKUP($D1218,metadata!$B$2:$Z$451,20,FALSE)</f>
        <v>global average</v>
      </c>
      <c r="X1218" t="str">
        <f>VLOOKUP($D1218,metadata!$B$2:$Z$451,21,FALSE)</f>
        <v/>
      </c>
      <c r="Y1218">
        <f>VLOOKUP($D1218,metadata!$B$2:$Z$451,22,FALSE)</f>
        <v>29</v>
      </c>
      <c r="Z1218" t="str">
        <f>VLOOKUP($D1218,metadata!$B$2:$Z$451,23,FALSE)</f>
        <v/>
      </c>
      <c r="AA1218" t="str">
        <f>VLOOKUP($D1218,metadata!$B$2:$Z$451,24,FALSE)</f>
        <v>adult</v>
      </c>
      <c r="AB1218" t="str">
        <f>VLOOKUP($D1218,metadata!$B$2:$Z$451,25,FALSE)</f>
        <v/>
      </c>
      <c r="AC1218">
        <v>13.504476168579799</v>
      </c>
      <c r="AD1218">
        <v>1.0648232642255</v>
      </c>
      <c r="AF1218" t="str">
        <f t="shared" si="37"/>
        <v>NA</v>
      </c>
    </row>
    <row r="1219" spans="3:32" x14ac:dyDescent="0.3">
      <c r="C1219">
        <v>1218</v>
      </c>
      <c r="D1219" s="4" t="str">
        <f t="shared" si="38"/>
        <v>29-C</v>
      </c>
      <c r="E1219" t="str">
        <f>VLOOKUP($D1219,metadata!$B$2:$S$451,2,FALSE)</f>
        <v>LUMME, J; OIKARINEN, A</v>
      </c>
      <c r="F1219" t="str">
        <f>VLOOKUP($D1219,metadata!$B$2:$S$451,3,FALSE)</f>
        <v>GENETIC BASIS OF GEOGRAPHICALLY VARIABLE PHOTOPERIODIC DIAPAUSE IN DROSOPHILA-LITTORALIS</v>
      </c>
      <c r="G1219" t="str">
        <f>VLOOKUP($D1219,metadata!$B$2:$S$451,4,FALSE)</f>
        <v/>
      </c>
      <c r="H1219" t="str">
        <f>VLOOKUP($D1219,metadata!$B$2:$S$451,5,FALSE)</f>
        <v>y</v>
      </c>
      <c r="I1219" t="str">
        <f>VLOOKUP($D1219,metadata!$B$2:$S$451,6,FALSE)</f>
        <v>a</v>
      </c>
      <c r="J1219" t="str">
        <f>VLOOKUP($D1219,metadata!$B$2:$S$451,7,FALSE)</f>
        <v>i</v>
      </c>
      <c r="K1219">
        <f>VLOOKUP($D1219,metadata!$B$2:$S$451,8,FALSE)</f>
        <v>8</v>
      </c>
      <c r="L1219">
        <f>VLOOKUP($D1219,metadata!$B$2:$S$451,9,FALSE)</f>
        <v>7</v>
      </c>
      <c r="M1219" t="str">
        <f>VLOOKUP($D1219,metadata!$B$2:$S$451,10,FALSE)</f>
        <v/>
      </c>
      <c r="N1219" t="str">
        <f>VLOOKUP($D1219,metadata!$B$2:$S$451,11,FALSE)</f>
        <v>drosophila littoralis</v>
      </c>
      <c r="O1219" t="str">
        <f>VLOOKUP($D1219,metadata!$B$2:$S$451,12,FALSE)</f>
        <v>diptera</v>
      </c>
      <c r="P1219" t="str">
        <f>VLOOKUP($D1219,metadata!$B$2:$S$451,13,FALSE)</f>
        <v>C</v>
      </c>
      <c r="Q1219">
        <f>VLOOKUP($D1219,metadata!$B$2:$S$451,14,FALSE)</f>
        <v>42.35</v>
      </c>
      <c r="R1219">
        <f>VLOOKUP($D1219,metadata!$B$2:$S$451,15,FALSE)</f>
        <v>44.691667000000002</v>
      </c>
      <c r="S1219" t="str">
        <f>VLOOKUP($D1219,metadata!$B$2:$S$451,16,FALSE)</f>
        <v/>
      </c>
      <c r="T1219" t="str">
        <f>VLOOKUP($D1219,metadata!$B$2:$S$451,17,FALSE)</f>
        <v/>
      </c>
      <c r="U1219" t="str">
        <f>VLOOKUP($D1219,metadata!$B$2:$S$451,18,FALSE)</f>
        <v/>
      </c>
      <c r="V1219">
        <f>VLOOKUP($D1219,metadata!$B$2:$Z$451,19,FALSE)</f>
        <v>128</v>
      </c>
      <c r="W1219" t="str">
        <f>VLOOKUP($D1219,metadata!$B$2:$Z$451,20,FALSE)</f>
        <v>global average</v>
      </c>
      <c r="X1219" t="str">
        <f>VLOOKUP($D1219,metadata!$B$2:$Z$451,21,FALSE)</f>
        <v/>
      </c>
      <c r="Y1219">
        <f>VLOOKUP($D1219,metadata!$B$2:$Z$451,22,FALSE)</f>
        <v>29</v>
      </c>
      <c r="Z1219" t="str">
        <f>VLOOKUP($D1219,metadata!$B$2:$Z$451,23,FALSE)</f>
        <v/>
      </c>
      <c r="AA1219" t="str">
        <f>VLOOKUP($D1219,metadata!$B$2:$Z$451,24,FALSE)</f>
        <v>adult</v>
      </c>
      <c r="AB1219" t="str">
        <f>VLOOKUP($D1219,metadata!$B$2:$Z$451,25,FALSE)</f>
        <v/>
      </c>
      <c r="AC1219">
        <v>15.0528394101933</v>
      </c>
      <c r="AD1219">
        <v>0.29343376763742401</v>
      </c>
      <c r="AF1219" t="str">
        <f t="shared" ref="AF1219:AF1282" si="39">IF(AE1219="","NA",AE1219)</f>
        <v>NA</v>
      </c>
    </row>
    <row r="1220" spans="3:32" x14ac:dyDescent="0.3">
      <c r="C1220">
        <v>1219</v>
      </c>
      <c r="D1220" s="4" t="str">
        <f t="shared" si="38"/>
        <v>29-C</v>
      </c>
      <c r="E1220" t="str">
        <f>VLOOKUP($D1220,metadata!$B$2:$S$451,2,FALSE)</f>
        <v>LUMME, J; OIKARINEN, A</v>
      </c>
      <c r="F1220" t="str">
        <f>VLOOKUP($D1220,metadata!$B$2:$S$451,3,FALSE)</f>
        <v>GENETIC BASIS OF GEOGRAPHICALLY VARIABLE PHOTOPERIODIC DIAPAUSE IN DROSOPHILA-LITTORALIS</v>
      </c>
      <c r="G1220" t="str">
        <f>VLOOKUP($D1220,metadata!$B$2:$S$451,4,FALSE)</f>
        <v/>
      </c>
      <c r="H1220" t="str">
        <f>VLOOKUP($D1220,metadata!$B$2:$S$451,5,FALSE)</f>
        <v>y</v>
      </c>
      <c r="I1220" t="str">
        <f>VLOOKUP($D1220,metadata!$B$2:$S$451,6,FALSE)</f>
        <v>a</v>
      </c>
      <c r="J1220" t="str">
        <f>VLOOKUP($D1220,metadata!$B$2:$S$451,7,FALSE)</f>
        <v>i</v>
      </c>
      <c r="K1220">
        <f>VLOOKUP($D1220,metadata!$B$2:$S$451,8,FALSE)</f>
        <v>8</v>
      </c>
      <c r="L1220">
        <f>VLOOKUP($D1220,metadata!$B$2:$S$451,9,FALSE)</f>
        <v>7</v>
      </c>
      <c r="M1220" t="str">
        <f>VLOOKUP($D1220,metadata!$B$2:$S$451,10,FALSE)</f>
        <v/>
      </c>
      <c r="N1220" t="str">
        <f>VLOOKUP($D1220,metadata!$B$2:$S$451,11,FALSE)</f>
        <v>drosophila littoralis</v>
      </c>
      <c r="O1220" t="str">
        <f>VLOOKUP($D1220,metadata!$B$2:$S$451,12,FALSE)</f>
        <v>diptera</v>
      </c>
      <c r="P1220" t="str">
        <f>VLOOKUP($D1220,metadata!$B$2:$S$451,13,FALSE)</f>
        <v>C</v>
      </c>
      <c r="Q1220">
        <f>VLOOKUP($D1220,metadata!$B$2:$S$451,14,FALSE)</f>
        <v>42.35</v>
      </c>
      <c r="R1220">
        <f>VLOOKUP($D1220,metadata!$B$2:$S$451,15,FALSE)</f>
        <v>44.691667000000002</v>
      </c>
      <c r="S1220" t="str">
        <f>VLOOKUP($D1220,metadata!$B$2:$S$451,16,FALSE)</f>
        <v/>
      </c>
      <c r="T1220" t="str">
        <f>VLOOKUP($D1220,metadata!$B$2:$S$451,17,FALSE)</f>
        <v/>
      </c>
      <c r="U1220" t="str">
        <f>VLOOKUP($D1220,metadata!$B$2:$S$451,18,FALSE)</f>
        <v/>
      </c>
      <c r="V1220">
        <f>VLOOKUP($D1220,metadata!$B$2:$Z$451,19,FALSE)</f>
        <v>128</v>
      </c>
      <c r="W1220" t="str">
        <f>VLOOKUP($D1220,metadata!$B$2:$Z$451,20,FALSE)</f>
        <v>global average</v>
      </c>
      <c r="X1220" t="str">
        <f>VLOOKUP($D1220,metadata!$B$2:$Z$451,21,FALSE)</f>
        <v/>
      </c>
      <c r="Y1220">
        <f>VLOOKUP($D1220,metadata!$B$2:$Z$451,22,FALSE)</f>
        <v>29</v>
      </c>
      <c r="Z1220" t="str">
        <f>VLOOKUP($D1220,metadata!$B$2:$Z$451,23,FALSE)</f>
        <v/>
      </c>
      <c r="AA1220" t="str">
        <f>VLOOKUP($D1220,metadata!$B$2:$Z$451,24,FALSE)</f>
        <v>adult</v>
      </c>
      <c r="AB1220" t="str">
        <f>VLOOKUP($D1220,metadata!$B$2:$Z$451,25,FALSE)</f>
        <v/>
      </c>
      <c r="AC1220">
        <v>16.515817691828101</v>
      </c>
      <c r="AD1220">
        <v>2.0146906501778899E-2</v>
      </c>
      <c r="AF1220" t="str">
        <f t="shared" si="39"/>
        <v>NA</v>
      </c>
    </row>
    <row r="1221" spans="3:32" x14ac:dyDescent="0.3">
      <c r="C1221">
        <v>1220</v>
      </c>
      <c r="D1221" s="4" t="str">
        <f t="shared" si="38"/>
        <v>29-C</v>
      </c>
      <c r="E1221" t="str">
        <f>VLOOKUP($D1221,metadata!$B$2:$S$451,2,FALSE)</f>
        <v>LUMME, J; OIKARINEN, A</v>
      </c>
      <c r="F1221" t="str">
        <f>VLOOKUP($D1221,metadata!$B$2:$S$451,3,FALSE)</f>
        <v>GENETIC BASIS OF GEOGRAPHICALLY VARIABLE PHOTOPERIODIC DIAPAUSE IN DROSOPHILA-LITTORALIS</v>
      </c>
      <c r="G1221" t="str">
        <f>VLOOKUP($D1221,metadata!$B$2:$S$451,4,FALSE)</f>
        <v/>
      </c>
      <c r="H1221" t="str">
        <f>VLOOKUP($D1221,metadata!$B$2:$S$451,5,FALSE)</f>
        <v>y</v>
      </c>
      <c r="I1221" t="str">
        <f>VLOOKUP($D1221,metadata!$B$2:$S$451,6,FALSE)</f>
        <v>a</v>
      </c>
      <c r="J1221" t="str">
        <f>VLOOKUP($D1221,metadata!$B$2:$S$451,7,FALSE)</f>
        <v>i</v>
      </c>
      <c r="K1221">
        <f>VLOOKUP($D1221,metadata!$B$2:$S$451,8,FALSE)</f>
        <v>8</v>
      </c>
      <c r="L1221">
        <f>VLOOKUP($D1221,metadata!$B$2:$S$451,9,FALSE)</f>
        <v>7</v>
      </c>
      <c r="M1221" t="str">
        <f>VLOOKUP($D1221,metadata!$B$2:$S$451,10,FALSE)</f>
        <v/>
      </c>
      <c r="N1221" t="str">
        <f>VLOOKUP($D1221,metadata!$B$2:$S$451,11,FALSE)</f>
        <v>drosophila littoralis</v>
      </c>
      <c r="O1221" t="str">
        <f>VLOOKUP($D1221,metadata!$B$2:$S$451,12,FALSE)</f>
        <v>diptera</v>
      </c>
      <c r="P1221" t="str">
        <f>VLOOKUP($D1221,metadata!$B$2:$S$451,13,FALSE)</f>
        <v>C</v>
      </c>
      <c r="Q1221">
        <f>VLOOKUP($D1221,metadata!$B$2:$S$451,14,FALSE)</f>
        <v>42.35</v>
      </c>
      <c r="R1221">
        <f>VLOOKUP($D1221,metadata!$B$2:$S$451,15,FALSE)</f>
        <v>44.691667000000002</v>
      </c>
      <c r="S1221" t="str">
        <f>VLOOKUP($D1221,metadata!$B$2:$S$451,16,FALSE)</f>
        <v/>
      </c>
      <c r="T1221" t="str">
        <f>VLOOKUP($D1221,metadata!$B$2:$S$451,17,FALSE)</f>
        <v/>
      </c>
      <c r="U1221" t="str">
        <f>VLOOKUP($D1221,metadata!$B$2:$S$451,18,FALSE)</f>
        <v/>
      </c>
      <c r="V1221">
        <f>VLOOKUP($D1221,metadata!$B$2:$Z$451,19,FALSE)</f>
        <v>128</v>
      </c>
      <c r="W1221" t="str">
        <f>VLOOKUP($D1221,metadata!$B$2:$Z$451,20,FALSE)</f>
        <v>global average</v>
      </c>
      <c r="X1221" t="str">
        <f>VLOOKUP($D1221,metadata!$B$2:$Z$451,21,FALSE)</f>
        <v/>
      </c>
      <c r="Y1221">
        <f>VLOOKUP($D1221,metadata!$B$2:$Z$451,22,FALSE)</f>
        <v>29</v>
      </c>
      <c r="Z1221" t="str">
        <f>VLOOKUP($D1221,metadata!$B$2:$Z$451,23,FALSE)</f>
        <v/>
      </c>
      <c r="AA1221" t="str">
        <f>VLOOKUP($D1221,metadata!$B$2:$Z$451,24,FALSE)</f>
        <v>adult</v>
      </c>
      <c r="AB1221" t="str">
        <f>VLOOKUP($D1221,metadata!$B$2:$Z$451,25,FALSE)</f>
        <v/>
      </c>
      <c r="AC1221">
        <v>17.9614459316285</v>
      </c>
      <c r="AD1221">
        <v>0.24780694997168901</v>
      </c>
      <c r="AF1221" t="str">
        <f t="shared" si="39"/>
        <v>NA</v>
      </c>
    </row>
    <row r="1222" spans="3:32" x14ac:dyDescent="0.3">
      <c r="C1222">
        <v>1221</v>
      </c>
      <c r="D1222" s="4" t="str">
        <f t="shared" si="38"/>
        <v>29-C</v>
      </c>
      <c r="E1222" t="str">
        <f>VLOOKUP($D1222,metadata!$B$2:$S$451,2,FALSE)</f>
        <v>LUMME, J; OIKARINEN, A</v>
      </c>
      <c r="F1222" t="str">
        <f>VLOOKUP($D1222,metadata!$B$2:$S$451,3,FALSE)</f>
        <v>GENETIC BASIS OF GEOGRAPHICALLY VARIABLE PHOTOPERIODIC DIAPAUSE IN DROSOPHILA-LITTORALIS</v>
      </c>
      <c r="G1222" t="str">
        <f>VLOOKUP($D1222,metadata!$B$2:$S$451,4,FALSE)</f>
        <v/>
      </c>
      <c r="H1222" t="str">
        <f>VLOOKUP($D1222,metadata!$B$2:$S$451,5,FALSE)</f>
        <v>y</v>
      </c>
      <c r="I1222" t="str">
        <f>VLOOKUP($D1222,metadata!$B$2:$S$451,6,FALSE)</f>
        <v>a</v>
      </c>
      <c r="J1222" t="str">
        <f>VLOOKUP($D1222,metadata!$B$2:$S$451,7,FALSE)</f>
        <v>i</v>
      </c>
      <c r="K1222">
        <f>VLOOKUP($D1222,metadata!$B$2:$S$451,8,FALSE)</f>
        <v>8</v>
      </c>
      <c r="L1222">
        <f>VLOOKUP($D1222,metadata!$B$2:$S$451,9,FALSE)</f>
        <v>7</v>
      </c>
      <c r="M1222" t="str">
        <f>VLOOKUP($D1222,metadata!$B$2:$S$451,10,FALSE)</f>
        <v/>
      </c>
      <c r="N1222" t="str">
        <f>VLOOKUP($D1222,metadata!$B$2:$S$451,11,FALSE)</f>
        <v>drosophila littoralis</v>
      </c>
      <c r="O1222" t="str">
        <f>VLOOKUP($D1222,metadata!$B$2:$S$451,12,FALSE)</f>
        <v>diptera</v>
      </c>
      <c r="P1222" t="str">
        <f>VLOOKUP($D1222,metadata!$B$2:$S$451,13,FALSE)</f>
        <v>C</v>
      </c>
      <c r="Q1222">
        <f>VLOOKUP($D1222,metadata!$B$2:$S$451,14,FALSE)</f>
        <v>42.35</v>
      </c>
      <c r="R1222">
        <f>VLOOKUP($D1222,metadata!$B$2:$S$451,15,FALSE)</f>
        <v>44.691667000000002</v>
      </c>
      <c r="S1222" t="str">
        <f>VLOOKUP($D1222,metadata!$B$2:$S$451,16,FALSE)</f>
        <v/>
      </c>
      <c r="T1222" t="str">
        <f>VLOOKUP($D1222,metadata!$B$2:$S$451,17,FALSE)</f>
        <v/>
      </c>
      <c r="U1222" t="str">
        <f>VLOOKUP($D1222,metadata!$B$2:$S$451,18,FALSE)</f>
        <v/>
      </c>
      <c r="V1222">
        <f>VLOOKUP($D1222,metadata!$B$2:$Z$451,19,FALSE)</f>
        <v>128</v>
      </c>
      <c r="W1222" t="str">
        <f>VLOOKUP($D1222,metadata!$B$2:$Z$451,20,FALSE)</f>
        <v>global average</v>
      </c>
      <c r="X1222" t="str">
        <f>VLOOKUP($D1222,metadata!$B$2:$Z$451,21,FALSE)</f>
        <v/>
      </c>
      <c r="Y1222">
        <f>VLOOKUP($D1222,metadata!$B$2:$Z$451,22,FALSE)</f>
        <v>29</v>
      </c>
      <c r="Z1222" t="str">
        <f>VLOOKUP($D1222,metadata!$B$2:$Z$451,23,FALSE)</f>
        <v/>
      </c>
      <c r="AA1222" t="str">
        <f>VLOOKUP($D1222,metadata!$B$2:$Z$451,24,FALSE)</f>
        <v>adult</v>
      </c>
      <c r="AB1222" t="str">
        <f>VLOOKUP($D1222,metadata!$B$2:$Z$451,25,FALSE)</f>
        <v/>
      </c>
      <c r="AC1222">
        <v>20.036738476562</v>
      </c>
      <c r="AD1222">
        <v>1.18511214736827E-4</v>
      </c>
      <c r="AF1222" t="str">
        <f t="shared" si="39"/>
        <v>NA</v>
      </c>
    </row>
    <row r="1223" spans="3:32" x14ac:dyDescent="0.3">
      <c r="C1223">
        <v>1222</v>
      </c>
      <c r="D1223" s="4" t="str">
        <f t="shared" si="38"/>
        <v>29-C</v>
      </c>
      <c r="E1223" t="str">
        <f>VLOOKUP($D1223,metadata!$B$2:$S$451,2,FALSE)</f>
        <v>LUMME, J; OIKARINEN, A</v>
      </c>
      <c r="F1223" t="str">
        <f>VLOOKUP($D1223,metadata!$B$2:$S$451,3,FALSE)</f>
        <v>GENETIC BASIS OF GEOGRAPHICALLY VARIABLE PHOTOPERIODIC DIAPAUSE IN DROSOPHILA-LITTORALIS</v>
      </c>
      <c r="G1223" t="str">
        <f>VLOOKUP($D1223,metadata!$B$2:$S$451,4,FALSE)</f>
        <v/>
      </c>
      <c r="H1223" t="str">
        <f>VLOOKUP($D1223,metadata!$B$2:$S$451,5,FALSE)</f>
        <v>y</v>
      </c>
      <c r="I1223" t="str">
        <f>VLOOKUP($D1223,metadata!$B$2:$S$451,6,FALSE)</f>
        <v>a</v>
      </c>
      <c r="J1223" t="str">
        <f>VLOOKUP($D1223,metadata!$B$2:$S$451,7,FALSE)</f>
        <v>i</v>
      </c>
      <c r="K1223">
        <f>VLOOKUP($D1223,metadata!$B$2:$S$451,8,FALSE)</f>
        <v>8</v>
      </c>
      <c r="L1223">
        <f>VLOOKUP($D1223,metadata!$B$2:$S$451,9,FALSE)</f>
        <v>7</v>
      </c>
      <c r="M1223" t="str">
        <f>VLOOKUP($D1223,metadata!$B$2:$S$451,10,FALSE)</f>
        <v/>
      </c>
      <c r="N1223" t="str">
        <f>VLOOKUP($D1223,metadata!$B$2:$S$451,11,FALSE)</f>
        <v>drosophila littoralis</v>
      </c>
      <c r="O1223" t="str">
        <f>VLOOKUP($D1223,metadata!$B$2:$S$451,12,FALSE)</f>
        <v>diptera</v>
      </c>
      <c r="P1223" t="str">
        <f>VLOOKUP($D1223,metadata!$B$2:$S$451,13,FALSE)</f>
        <v>C</v>
      </c>
      <c r="Q1223">
        <f>VLOOKUP($D1223,metadata!$B$2:$S$451,14,FALSE)</f>
        <v>42.35</v>
      </c>
      <c r="R1223">
        <f>VLOOKUP($D1223,metadata!$B$2:$S$451,15,FALSE)</f>
        <v>44.691667000000002</v>
      </c>
      <c r="S1223" t="str">
        <f>VLOOKUP($D1223,metadata!$B$2:$S$451,16,FALSE)</f>
        <v/>
      </c>
      <c r="T1223" t="str">
        <f>VLOOKUP($D1223,metadata!$B$2:$S$451,17,FALSE)</f>
        <v/>
      </c>
      <c r="U1223" t="str">
        <f>VLOOKUP($D1223,metadata!$B$2:$S$451,18,FALSE)</f>
        <v/>
      </c>
      <c r="V1223">
        <f>VLOOKUP($D1223,metadata!$B$2:$Z$451,19,FALSE)</f>
        <v>128</v>
      </c>
      <c r="W1223" t="str">
        <f>VLOOKUP($D1223,metadata!$B$2:$Z$451,20,FALSE)</f>
        <v>global average</v>
      </c>
      <c r="X1223" t="str">
        <f>VLOOKUP($D1223,metadata!$B$2:$Z$451,21,FALSE)</f>
        <v/>
      </c>
      <c r="Y1223">
        <f>VLOOKUP($D1223,metadata!$B$2:$Z$451,22,FALSE)</f>
        <v>29</v>
      </c>
      <c r="Z1223" t="str">
        <f>VLOOKUP($D1223,metadata!$B$2:$Z$451,23,FALSE)</f>
        <v/>
      </c>
      <c r="AA1223" t="str">
        <f>VLOOKUP($D1223,metadata!$B$2:$Z$451,24,FALSE)</f>
        <v>adult</v>
      </c>
      <c r="AB1223" t="str">
        <f>VLOOKUP($D1223,metadata!$B$2:$Z$451,25,FALSE)</f>
        <v/>
      </c>
      <c r="AC1223">
        <v>24.050684876309798</v>
      </c>
      <c r="AD1223">
        <v>0.33514971521756798</v>
      </c>
      <c r="AF1223" t="str">
        <f t="shared" si="39"/>
        <v>NA</v>
      </c>
    </row>
    <row r="1224" spans="3:32" x14ac:dyDescent="0.3">
      <c r="C1224">
        <v>1223</v>
      </c>
      <c r="D1224" s="4" t="str">
        <f t="shared" si="38"/>
        <v>29-Z</v>
      </c>
      <c r="E1224" t="str">
        <f>VLOOKUP($D1224,metadata!$B$2:$S$451,2,FALSE)</f>
        <v>LUMME, J; OIKARINEN, A</v>
      </c>
      <c r="F1224" t="str">
        <f>VLOOKUP($D1224,metadata!$B$2:$S$451,3,FALSE)</f>
        <v>GENETIC BASIS OF GEOGRAPHICALLY VARIABLE PHOTOPERIODIC DIAPAUSE IN DROSOPHILA-LITTORALIS</v>
      </c>
      <c r="G1224" t="str">
        <f>VLOOKUP($D1224,metadata!$B$2:$S$451,4,FALSE)</f>
        <v/>
      </c>
      <c r="H1224" t="str">
        <f>VLOOKUP($D1224,metadata!$B$2:$S$451,5,FALSE)</f>
        <v>y</v>
      </c>
      <c r="I1224" t="str">
        <f>VLOOKUP($D1224,metadata!$B$2:$S$451,6,FALSE)</f>
        <v>a</v>
      </c>
      <c r="J1224" t="str">
        <f>VLOOKUP($D1224,metadata!$B$2:$S$451,7,FALSE)</f>
        <v>i</v>
      </c>
      <c r="K1224">
        <f>VLOOKUP($D1224,metadata!$B$2:$S$451,8,FALSE)</f>
        <v>8</v>
      </c>
      <c r="L1224">
        <f>VLOOKUP($D1224,metadata!$B$2:$S$451,9,FALSE)</f>
        <v>11</v>
      </c>
      <c r="M1224" t="str">
        <f>VLOOKUP($D1224,metadata!$B$2:$S$451,10,FALSE)</f>
        <v/>
      </c>
      <c r="N1224" t="str">
        <f>VLOOKUP($D1224,metadata!$B$2:$S$451,11,FALSE)</f>
        <v>drosophila littoralis</v>
      </c>
      <c r="O1224" t="str">
        <f>VLOOKUP($D1224,metadata!$B$2:$S$451,12,FALSE)</f>
        <v>diptera</v>
      </c>
      <c r="P1224" t="str">
        <f>VLOOKUP($D1224,metadata!$B$2:$S$451,13,FALSE)</f>
        <v>Z</v>
      </c>
      <c r="Q1224">
        <f>VLOOKUP($D1224,metadata!$B$2:$S$451,14,FALSE)</f>
        <v>47.371740000000003</v>
      </c>
      <c r="R1224">
        <f>VLOOKUP($D1224,metadata!$B$2:$S$451,15,FALSE)</f>
        <v>8.5422600000000006</v>
      </c>
      <c r="S1224" t="str">
        <f>VLOOKUP($D1224,metadata!$B$2:$S$451,16,FALSE)</f>
        <v/>
      </c>
      <c r="T1224" t="str">
        <f>VLOOKUP($D1224,metadata!$B$2:$S$451,17,FALSE)</f>
        <v/>
      </c>
      <c r="U1224" t="str">
        <f>VLOOKUP($D1224,metadata!$B$2:$S$451,18,FALSE)</f>
        <v/>
      </c>
      <c r="V1224">
        <f>VLOOKUP($D1224,metadata!$B$2:$Z$451,19,FALSE)</f>
        <v>128</v>
      </c>
      <c r="W1224" t="str">
        <f>VLOOKUP($D1224,metadata!$B$2:$Z$451,20,FALSE)</f>
        <v>global average</v>
      </c>
      <c r="X1224" t="str">
        <f>VLOOKUP($D1224,metadata!$B$2:$Z$451,21,FALSE)</f>
        <v/>
      </c>
      <c r="Y1224">
        <f>VLOOKUP($D1224,metadata!$B$2:$Z$451,22,FALSE)</f>
        <v>29</v>
      </c>
      <c r="Z1224" t="str">
        <f>VLOOKUP($D1224,metadata!$B$2:$Z$451,23,FALSE)</f>
        <v/>
      </c>
      <c r="AA1224" t="str">
        <f>VLOOKUP($D1224,metadata!$B$2:$Z$451,24,FALSE)</f>
        <v>adult</v>
      </c>
      <c r="AB1224" t="str">
        <f>VLOOKUP($D1224,metadata!$B$2:$Z$451,25,FALSE)</f>
        <v/>
      </c>
      <c r="AC1224">
        <v>6.00453660929933</v>
      </c>
      <c r="AD1224">
        <v>99.413487998369206</v>
      </c>
      <c r="AF1224" t="str">
        <f t="shared" si="39"/>
        <v>NA</v>
      </c>
    </row>
    <row r="1225" spans="3:32" x14ac:dyDescent="0.3">
      <c r="C1225">
        <v>1224</v>
      </c>
      <c r="D1225" s="4" t="str">
        <f t="shared" si="38"/>
        <v>29-Z</v>
      </c>
      <c r="E1225" t="str">
        <f>VLOOKUP($D1225,metadata!$B$2:$S$451,2,FALSE)</f>
        <v>LUMME, J; OIKARINEN, A</v>
      </c>
      <c r="F1225" t="str">
        <f>VLOOKUP($D1225,metadata!$B$2:$S$451,3,FALSE)</f>
        <v>GENETIC BASIS OF GEOGRAPHICALLY VARIABLE PHOTOPERIODIC DIAPAUSE IN DROSOPHILA-LITTORALIS</v>
      </c>
      <c r="G1225" t="str">
        <f>VLOOKUP($D1225,metadata!$B$2:$S$451,4,FALSE)</f>
        <v/>
      </c>
      <c r="H1225" t="str">
        <f>VLOOKUP($D1225,metadata!$B$2:$S$451,5,FALSE)</f>
        <v>y</v>
      </c>
      <c r="I1225" t="str">
        <f>VLOOKUP($D1225,metadata!$B$2:$S$451,6,FALSE)</f>
        <v>a</v>
      </c>
      <c r="J1225" t="str">
        <f>VLOOKUP($D1225,metadata!$B$2:$S$451,7,FALSE)</f>
        <v>i</v>
      </c>
      <c r="K1225">
        <f>VLOOKUP($D1225,metadata!$B$2:$S$451,8,FALSE)</f>
        <v>8</v>
      </c>
      <c r="L1225">
        <f>VLOOKUP($D1225,metadata!$B$2:$S$451,9,FALSE)</f>
        <v>11</v>
      </c>
      <c r="M1225" t="str">
        <f>VLOOKUP($D1225,metadata!$B$2:$S$451,10,FALSE)</f>
        <v/>
      </c>
      <c r="N1225" t="str">
        <f>VLOOKUP($D1225,metadata!$B$2:$S$451,11,FALSE)</f>
        <v>drosophila littoralis</v>
      </c>
      <c r="O1225" t="str">
        <f>VLOOKUP($D1225,metadata!$B$2:$S$451,12,FALSE)</f>
        <v>diptera</v>
      </c>
      <c r="P1225" t="str">
        <f>VLOOKUP($D1225,metadata!$B$2:$S$451,13,FALSE)</f>
        <v>Z</v>
      </c>
      <c r="Q1225">
        <f>VLOOKUP($D1225,metadata!$B$2:$S$451,14,FALSE)</f>
        <v>47.371740000000003</v>
      </c>
      <c r="R1225">
        <f>VLOOKUP($D1225,metadata!$B$2:$S$451,15,FALSE)</f>
        <v>8.5422600000000006</v>
      </c>
      <c r="S1225" t="str">
        <f>VLOOKUP($D1225,metadata!$B$2:$S$451,16,FALSE)</f>
        <v/>
      </c>
      <c r="T1225" t="str">
        <f>VLOOKUP($D1225,metadata!$B$2:$S$451,17,FALSE)</f>
        <v/>
      </c>
      <c r="U1225" t="str">
        <f>VLOOKUP($D1225,metadata!$B$2:$S$451,18,FALSE)</f>
        <v/>
      </c>
      <c r="V1225">
        <f>VLOOKUP($D1225,metadata!$B$2:$Z$451,19,FALSE)</f>
        <v>128</v>
      </c>
      <c r="W1225" t="str">
        <f>VLOOKUP($D1225,metadata!$B$2:$Z$451,20,FALSE)</f>
        <v>global average</v>
      </c>
      <c r="X1225" t="str">
        <f>VLOOKUP($D1225,metadata!$B$2:$Z$451,21,FALSE)</f>
        <v/>
      </c>
      <c r="Y1225">
        <f>VLOOKUP($D1225,metadata!$B$2:$Z$451,22,FALSE)</f>
        <v>29</v>
      </c>
      <c r="Z1225" t="str">
        <f>VLOOKUP($D1225,metadata!$B$2:$Z$451,23,FALSE)</f>
        <v/>
      </c>
      <c r="AA1225" t="str">
        <f>VLOOKUP($D1225,metadata!$B$2:$Z$451,24,FALSE)</f>
        <v>adult</v>
      </c>
      <c r="AB1225" t="str">
        <f>VLOOKUP($D1225,metadata!$B$2:$Z$451,25,FALSE)</f>
        <v/>
      </c>
      <c r="AC1225">
        <v>8.9811780488787605</v>
      </c>
      <c r="AD1225">
        <v>99.3707054498567</v>
      </c>
      <c r="AF1225" t="str">
        <f t="shared" si="39"/>
        <v>NA</v>
      </c>
    </row>
    <row r="1226" spans="3:32" x14ac:dyDescent="0.3">
      <c r="C1226">
        <v>1225</v>
      </c>
      <c r="D1226" s="4" t="str">
        <f t="shared" si="38"/>
        <v>29-Z</v>
      </c>
      <c r="E1226" t="str">
        <f>VLOOKUP($D1226,metadata!$B$2:$S$451,2,FALSE)</f>
        <v>LUMME, J; OIKARINEN, A</v>
      </c>
      <c r="F1226" t="str">
        <f>VLOOKUP($D1226,metadata!$B$2:$S$451,3,FALSE)</f>
        <v>GENETIC BASIS OF GEOGRAPHICALLY VARIABLE PHOTOPERIODIC DIAPAUSE IN DROSOPHILA-LITTORALIS</v>
      </c>
      <c r="G1226" t="str">
        <f>VLOOKUP($D1226,metadata!$B$2:$S$451,4,FALSE)</f>
        <v/>
      </c>
      <c r="H1226" t="str">
        <f>VLOOKUP($D1226,metadata!$B$2:$S$451,5,FALSE)</f>
        <v>y</v>
      </c>
      <c r="I1226" t="str">
        <f>VLOOKUP($D1226,metadata!$B$2:$S$451,6,FALSE)</f>
        <v>a</v>
      </c>
      <c r="J1226" t="str">
        <f>VLOOKUP($D1226,metadata!$B$2:$S$451,7,FALSE)</f>
        <v>i</v>
      </c>
      <c r="K1226">
        <f>VLOOKUP($D1226,metadata!$B$2:$S$451,8,FALSE)</f>
        <v>8</v>
      </c>
      <c r="L1226">
        <f>VLOOKUP($D1226,metadata!$B$2:$S$451,9,FALSE)</f>
        <v>11</v>
      </c>
      <c r="M1226" t="str">
        <f>VLOOKUP($D1226,metadata!$B$2:$S$451,10,FALSE)</f>
        <v/>
      </c>
      <c r="N1226" t="str">
        <f>VLOOKUP($D1226,metadata!$B$2:$S$451,11,FALSE)</f>
        <v>drosophila littoralis</v>
      </c>
      <c r="O1226" t="str">
        <f>VLOOKUP($D1226,metadata!$B$2:$S$451,12,FALSE)</f>
        <v>diptera</v>
      </c>
      <c r="P1226" t="str">
        <f>VLOOKUP($D1226,metadata!$B$2:$S$451,13,FALSE)</f>
        <v>Z</v>
      </c>
      <c r="Q1226">
        <f>VLOOKUP($D1226,metadata!$B$2:$S$451,14,FALSE)</f>
        <v>47.371740000000003</v>
      </c>
      <c r="R1226">
        <f>VLOOKUP($D1226,metadata!$B$2:$S$451,15,FALSE)</f>
        <v>8.5422600000000006</v>
      </c>
      <c r="S1226" t="str">
        <f>VLOOKUP($D1226,metadata!$B$2:$S$451,16,FALSE)</f>
        <v/>
      </c>
      <c r="T1226" t="str">
        <f>VLOOKUP($D1226,metadata!$B$2:$S$451,17,FALSE)</f>
        <v/>
      </c>
      <c r="U1226" t="str">
        <f>VLOOKUP($D1226,metadata!$B$2:$S$451,18,FALSE)</f>
        <v/>
      </c>
      <c r="V1226">
        <f>VLOOKUP($D1226,metadata!$B$2:$Z$451,19,FALSE)</f>
        <v>128</v>
      </c>
      <c r="W1226" t="str">
        <f>VLOOKUP($D1226,metadata!$B$2:$Z$451,20,FALSE)</f>
        <v>global average</v>
      </c>
      <c r="X1226" t="str">
        <f>VLOOKUP($D1226,metadata!$B$2:$Z$451,21,FALSE)</f>
        <v/>
      </c>
      <c r="Y1226">
        <f>VLOOKUP($D1226,metadata!$B$2:$Z$451,22,FALSE)</f>
        <v>29</v>
      </c>
      <c r="Z1226" t="str">
        <f>VLOOKUP($D1226,metadata!$B$2:$Z$451,23,FALSE)</f>
        <v/>
      </c>
      <c r="AA1226" t="str">
        <f>VLOOKUP($D1226,metadata!$B$2:$Z$451,24,FALSE)</f>
        <v>adult</v>
      </c>
      <c r="AB1226" t="str">
        <f>VLOOKUP($D1226,metadata!$B$2:$Z$451,25,FALSE)</f>
        <v/>
      </c>
      <c r="AC1226">
        <v>11.9435412573091</v>
      </c>
      <c r="AD1226">
        <v>95.313948058904799</v>
      </c>
      <c r="AF1226" t="str">
        <f t="shared" si="39"/>
        <v>NA</v>
      </c>
    </row>
    <row r="1227" spans="3:32" x14ac:dyDescent="0.3">
      <c r="C1227">
        <v>1226</v>
      </c>
      <c r="D1227" s="4" t="str">
        <f t="shared" si="38"/>
        <v>29-Z</v>
      </c>
      <c r="E1227" t="str">
        <f>VLOOKUP($D1227,metadata!$B$2:$S$451,2,FALSE)</f>
        <v>LUMME, J; OIKARINEN, A</v>
      </c>
      <c r="F1227" t="str">
        <f>VLOOKUP($D1227,metadata!$B$2:$S$451,3,FALSE)</f>
        <v>GENETIC BASIS OF GEOGRAPHICALLY VARIABLE PHOTOPERIODIC DIAPAUSE IN DROSOPHILA-LITTORALIS</v>
      </c>
      <c r="G1227" t="str">
        <f>VLOOKUP($D1227,metadata!$B$2:$S$451,4,FALSE)</f>
        <v/>
      </c>
      <c r="H1227" t="str">
        <f>VLOOKUP($D1227,metadata!$B$2:$S$451,5,FALSE)</f>
        <v>y</v>
      </c>
      <c r="I1227" t="str">
        <f>VLOOKUP($D1227,metadata!$B$2:$S$451,6,FALSE)</f>
        <v>a</v>
      </c>
      <c r="J1227" t="str">
        <f>VLOOKUP($D1227,metadata!$B$2:$S$451,7,FALSE)</f>
        <v>i</v>
      </c>
      <c r="K1227">
        <f>VLOOKUP($D1227,metadata!$B$2:$S$451,8,FALSE)</f>
        <v>8</v>
      </c>
      <c r="L1227">
        <f>VLOOKUP($D1227,metadata!$B$2:$S$451,9,FALSE)</f>
        <v>11</v>
      </c>
      <c r="M1227" t="str">
        <f>VLOOKUP($D1227,metadata!$B$2:$S$451,10,FALSE)</f>
        <v/>
      </c>
      <c r="N1227" t="str">
        <f>VLOOKUP($D1227,metadata!$B$2:$S$451,11,FALSE)</f>
        <v>drosophila littoralis</v>
      </c>
      <c r="O1227" t="str">
        <f>VLOOKUP($D1227,metadata!$B$2:$S$451,12,FALSE)</f>
        <v>diptera</v>
      </c>
      <c r="P1227" t="str">
        <f>VLOOKUP($D1227,metadata!$B$2:$S$451,13,FALSE)</f>
        <v>Z</v>
      </c>
      <c r="Q1227">
        <f>VLOOKUP($D1227,metadata!$B$2:$S$451,14,FALSE)</f>
        <v>47.371740000000003</v>
      </c>
      <c r="R1227">
        <f>VLOOKUP($D1227,metadata!$B$2:$S$451,15,FALSE)</f>
        <v>8.5422600000000006</v>
      </c>
      <c r="S1227" t="str">
        <f>VLOOKUP($D1227,metadata!$B$2:$S$451,16,FALSE)</f>
        <v/>
      </c>
      <c r="T1227" t="str">
        <f>VLOOKUP($D1227,metadata!$B$2:$S$451,17,FALSE)</f>
        <v/>
      </c>
      <c r="U1227" t="str">
        <f>VLOOKUP($D1227,metadata!$B$2:$S$451,18,FALSE)</f>
        <v/>
      </c>
      <c r="V1227">
        <f>VLOOKUP($D1227,metadata!$B$2:$Z$451,19,FALSE)</f>
        <v>128</v>
      </c>
      <c r="W1227" t="str">
        <f>VLOOKUP($D1227,metadata!$B$2:$Z$451,20,FALSE)</f>
        <v>global average</v>
      </c>
      <c r="X1227" t="str">
        <f>VLOOKUP($D1227,metadata!$B$2:$Z$451,21,FALSE)</f>
        <v/>
      </c>
      <c r="Y1227">
        <f>VLOOKUP($D1227,metadata!$B$2:$Z$451,22,FALSE)</f>
        <v>29</v>
      </c>
      <c r="Z1227" t="str">
        <f>VLOOKUP($D1227,metadata!$B$2:$Z$451,23,FALSE)</f>
        <v/>
      </c>
      <c r="AA1227" t="str">
        <f>VLOOKUP($D1227,metadata!$B$2:$Z$451,24,FALSE)</f>
        <v>adult</v>
      </c>
      <c r="AB1227" t="str">
        <f>VLOOKUP($D1227,metadata!$B$2:$Z$451,25,FALSE)</f>
        <v/>
      </c>
      <c r="AC1227">
        <v>13.492302696604099</v>
      </c>
      <c r="AD1227">
        <v>18.9572909284405</v>
      </c>
      <c r="AF1227" t="str">
        <f t="shared" si="39"/>
        <v>NA</v>
      </c>
    </row>
    <row r="1228" spans="3:32" x14ac:dyDescent="0.3">
      <c r="C1228">
        <v>1227</v>
      </c>
      <c r="D1228" s="4" t="str">
        <f t="shared" si="38"/>
        <v>29-Z</v>
      </c>
      <c r="E1228" t="str">
        <f>VLOOKUP($D1228,metadata!$B$2:$S$451,2,FALSE)</f>
        <v>LUMME, J; OIKARINEN, A</v>
      </c>
      <c r="F1228" t="str">
        <f>VLOOKUP($D1228,metadata!$B$2:$S$451,3,FALSE)</f>
        <v>GENETIC BASIS OF GEOGRAPHICALLY VARIABLE PHOTOPERIODIC DIAPAUSE IN DROSOPHILA-LITTORALIS</v>
      </c>
      <c r="G1228" t="str">
        <f>VLOOKUP($D1228,metadata!$B$2:$S$451,4,FALSE)</f>
        <v/>
      </c>
      <c r="H1228" t="str">
        <f>VLOOKUP($D1228,metadata!$B$2:$S$451,5,FALSE)</f>
        <v>y</v>
      </c>
      <c r="I1228" t="str">
        <f>VLOOKUP($D1228,metadata!$B$2:$S$451,6,FALSE)</f>
        <v>a</v>
      </c>
      <c r="J1228" t="str">
        <f>VLOOKUP($D1228,metadata!$B$2:$S$451,7,FALSE)</f>
        <v>i</v>
      </c>
      <c r="K1228">
        <f>VLOOKUP($D1228,metadata!$B$2:$S$451,8,FALSE)</f>
        <v>8</v>
      </c>
      <c r="L1228">
        <f>VLOOKUP($D1228,metadata!$B$2:$S$451,9,FALSE)</f>
        <v>11</v>
      </c>
      <c r="M1228" t="str">
        <f>VLOOKUP($D1228,metadata!$B$2:$S$451,10,FALSE)</f>
        <v/>
      </c>
      <c r="N1228" t="str">
        <f>VLOOKUP($D1228,metadata!$B$2:$S$451,11,FALSE)</f>
        <v>drosophila littoralis</v>
      </c>
      <c r="O1228" t="str">
        <f>VLOOKUP($D1228,metadata!$B$2:$S$451,12,FALSE)</f>
        <v>diptera</v>
      </c>
      <c r="P1228" t="str">
        <f>VLOOKUP($D1228,metadata!$B$2:$S$451,13,FALSE)</f>
        <v>Z</v>
      </c>
      <c r="Q1228">
        <f>VLOOKUP($D1228,metadata!$B$2:$S$451,14,FALSE)</f>
        <v>47.371740000000003</v>
      </c>
      <c r="R1228">
        <f>VLOOKUP($D1228,metadata!$B$2:$S$451,15,FALSE)</f>
        <v>8.5422600000000006</v>
      </c>
      <c r="S1228" t="str">
        <f>VLOOKUP($D1228,metadata!$B$2:$S$451,16,FALSE)</f>
        <v/>
      </c>
      <c r="T1228" t="str">
        <f>VLOOKUP($D1228,metadata!$B$2:$S$451,17,FALSE)</f>
        <v/>
      </c>
      <c r="U1228" t="str">
        <f>VLOOKUP($D1228,metadata!$B$2:$S$451,18,FALSE)</f>
        <v/>
      </c>
      <c r="V1228">
        <f>VLOOKUP($D1228,metadata!$B$2:$Z$451,19,FALSE)</f>
        <v>128</v>
      </c>
      <c r="W1228" t="str">
        <f>VLOOKUP($D1228,metadata!$B$2:$Z$451,20,FALSE)</f>
        <v>global average</v>
      </c>
      <c r="X1228" t="str">
        <f>VLOOKUP($D1228,metadata!$B$2:$Z$451,21,FALSE)</f>
        <v/>
      </c>
      <c r="Y1228">
        <f>VLOOKUP($D1228,metadata!$B$2:$Z$451,22,FALSE)</f>
        <v>29</v>
      </c>
      <c r="Z1228" t="str">
        <f>VLOOKUP($D1228,metadata!$B$2:$Z$451,23,FALSE)</f>
        <v/>
      </c>
      <c r="AA1228" t="str">
        <f>VLOOKUP($D1228,metadata!$B$2:$Z$451,24,FALSE)</f>
        <v>adult</v>
      </c>
      <c r="AB1228" t="str">
        <f>VLOOKUP($D1228,metadata!$B$2:$Z$451,25,FALSE)</f>
        <v/>
      </c>
      <c r="AC1228">
        <v>15.0171153896293</v>
      </c>
      <c r="AD1228">
        <v>2.8003014925302598</v>
      </c>
      <c r="AF1228" t="str">
        <f t="shared" si="39"/>
        <v>NA</v>
      </c>
    </row>
    <row r="1229" spans="3:32" x14ac:dyDescent="0.3">
      <c r="C1229">
        <v>1228</v>
      </c>
      <c r="D1229" s="4" t="str">
        <f t="shared" si="38"/>
        <v>29-Z</v>
      </c>
      <c r="E1229" t="str">
        <f>VLOOKUP($D1229,metadata!$B$2:$S$451,2,FALSE)</f>
        <v>LUMME, J; OIKARINEN, A</v>
      </c>
      <c r="F1229" t="str">
        <f>VLOOKUP($D1229,metadata!$B$2:$S$451,3,FALSE)</f>
        <v>GENETIC BASIS OF GEOGRAPHICALLY VARIABLE PHOTOPERIODIC DIAPAUSE IN DROSOPHILA-LITTORALIS</v>
      </c>
      <c r="G1229" t="str">
        <f>VLOOKUP($D1229,metadata!$B$2:$S$451,4,FALSE)</f>
        <v/>
      </c>
      <c r="H1229" t="str">
        <f>VLOOKUP($D1229,metadata!$B$2:$S$451,5,FALSE)</f>
        <v>y</v>
      </c>
      <c r="I1229" t="str">
        <f>VLOOKUP($D1229,metadata!$B$2:$S$451,6,FALSE)</f>
        <v>a</v>
      </c>
      <c r="J1229" t="str">
        <f>VLOOKUP($D1229,metadata!$B$2:$S$451,7,FALSE)</f>
        <v>i</v>
      </c>
      <c r="K1229">
        <f>VLOOKUP($D1229,metadata!$B$2:$S$451,8,FALSE)</f>
        <v>8</v>
      </c>
      <c r="L1229">
        <f>VLOOKUP($D1229,metadata!$B$2:$S$451,9,FALSE)</f>
        <v>11</v>
      </c>
      <c r="M1229" t="str">
        <f>VLOOKUP($D1229,metadata!$B$2:$S$451,10,FALSE)</f>
        <v/>
      </c>
      <c r="N1229" t="str">
        <f>VLOOKUP($D1229,metadata!$B$2:$S$451,11,FALSE)</f>
        <v>drosophila littoralis</v>
      </c>
      <c r="O1229" t="str">
        <f>VLOOKUP($D1229,metadata!$B$2:$S$451,12,FALSE)</f>
        <v>diptera</v>
      </c>
      <c r="P1229" t="str">
        <f>VLOOKUP($D1229,metadata!$B$2:$S$451,13,FALSE)</f>
        <v>Z</v>
      </c>
      <c r="Q1229">
        <f>VLOOKUP($D1229,metadata!$B$2:$S$451,14,FALSE)</f>
        <v>47.371740000000003</v>
      </c>
      <c r="R1229">
        <f>VLOOKUP($D1229,metadata!$B$2:$S$451,15,FALSE)</f>
        <v>8.5422600000000006</v>
      </c>
      <c r="S1229" t="str">
        <f>VLOOKUP($D1229,metadata!$B$2:$S$451,16,FALSE)</f>
        <v/>
      </c>
      <c r="T1229" t="str">
        <f>VLOOKUP($D1229,metadata!$B$2:$S$451,17,FALSE)</f>
        <v/>
      </c>
      <c r="U1229" t="str">
        <f>VLOOKUP($D1229,metadata!$B$2:$S$451,18,FALSE)</f>
        <v/>
      </c>
      <c r="V1229">
        <f>VLOOKUP($D1229,metadata!$B$2:$Z$451,19,FALSE)</f>
        <v>128</v>
      </c>
      <c r="W1229" t="str">
        <f>VLOOKUP($D1229,metadata!$B$2:$Z$451,20,FALSE)</f>
        <v>global average</v>
      </c>
      <c r="X1229" t="str">
        <f>VLOOKUP($D1229,metadata!$B$2:$Z$451,21,FALSE)</f>
        <v/>
      </c>
      <c r="Y1229">
        <f>VLOOKUP($D1229,metadata!$B$2:$Z$451,22,FALSE)</f>
        <v>29</v>
      </c>
      <c r="Z1229" t="str">
        <f>VLOOKUP($D1229,metadata!$B$2:$Z$451,23,FALSE)</f>
        <v/>
      </c>
      <c r="AA1229" t="str">
        <f>VLOOKUP($D1229,metadata!$B$2:$Z$451,24,FALSE)</f>
        <v>adult</v>
      </c>
      <c r="AB1229" t="str">
        <f>VLOOKUP($D1229,metadata!$B$2:$Z$451,25,FALSE)</f>
        <v/>
      </c>
      <c r="AC1229">
        <v>16.514338671868501</v>
      </c>
      <c r="AD1229">
        <v>2.1939981180418999</v>
      </c>
      <c r="AF1229" t="str">
        <f t="shared" si="39"/>
        <v>NA</v>
      </c>
    </row>
    <row r="1230" spans="3:32" x14ac:dyDescent="0.3">
      <c r="C1230">
        <v>1229</v>
      </c>
      <c r="D1230" s="4" t="str">
        <f t="shared" si="38"/>
        <v>29-Z</v>
      </c>
      <c r="E1230" t="str">
        <f>VLOOKUP($D1230,metadata!$B$2:$S$451,2,FALSE)</f>
        <v>LUMME, J; OIKARINEN, A</v>
      </c>
      <c r="F1230" t="str">
        <f>VLOOKUP($D1230,metadata!$B$2:$S$451,3,FALSE)</f>
        <v>GENETIC BASIS OF GEOGRAPHICALLY VARIABLE PHOTOPERIODIC DIAPAUSE IN DROSOPHILA-LITTORALIS</v>
      </c>
      <c r="G1230" t="str">
        <f>VLOOKUP($D1230,metadata!$B$2:$S$451,4,FALSE)</f>
        <v/>
      </c>
      <c r="H1230" t="str">
        <f>VLOOKUP($D1230,metadata!$B$2:$S$451,5,FALSE)</f>
        <v>y</v>
      </c>
      <c r="I1230" t="str">
        <f>VLOOKUP($D1230,metadata!$B$2:$S$451,6,FALSE)</f>
        <v>a</v>
      </c>
      <c r="J1230" t="str">
        <f>VLOOKUP($D1230,metadata!$B$2:$S$451,7,FALSE)</f>
        <v>i</v>
      </c>
      <c r="K1230">
        <f>VLOOKUP($D1230,metadata!$B$2:$S$451,8,FALSE)</f>
        <v>8</v>
      </c>
      <c r="L1230">
        <f>VLOOKUP($D1230,metadata!$B$2:$S$451,9,FALSE)</f>
        <v>11</v>
      </c>
      <c r="M1230" t="str">
        <f>VLOOKUP($D1230,metadata!$B$2:$S$451,10,FALSE)</f>
        <v/>
      </c>
      <c r="N1230" t="str">
        <f>VLOOKUP($D1230,metadata!$B$2:$S$451,11,FALSE)</f>
        <v>drosophila littoralis</v>
      </c>
      <c r="O1230" t="str">
        <f>VLOOKUP($D1230,metadata!$B$2:$S$451,12,FALSE)</f>
        <v>diptera</v>
      </c>
      <c r="P1230" t="str">
        <f>VLOOKUP($D1230,metadata!$B$2:$S$451,13,FALSE)</f>
        <v>Z</v>
      </c>
      <c r="Q1230">
        <f>VLOOKUP($D1230,metadata!$B$2:$S$451,14,FALSE)</f>
        <v>47.371740000000003</v>
      </c>
      <c r="R1230">
        <f>VLOOKUP($D1230,metadata!$B$2:$S$451,15,FALSE)</f>
        <v>8.5422600000000006</v>
      </c>
      <c r="S1230" t="str">
        <f>VLOOKUP($D1230,metadata!$B$2:$S$451,16,FALSE)</f>
        <v/>
      </c>
      <c r="T1230" t="str">
        <f>VLOOKUP($D1230,metadata!$B$2:$S$451,17,FALSE)</f>
        <v/>
      </c>
      <c r="U1230" t="str">
        <f>VLOOKUP($D1230,metadata!$B$2:$S$451,18,FALSE)</f>
        <v/>
      </c>
      <c r="V1230">
        <f>VLOOKUP($D1230,metadata!$B$2:$Z$451,19,FALSE)</f>
        <v>128</v>
      </c>
      <c r="W1230" t="str">
        <f>VLOOKUP($D1230,metadata!$B$2:$Z$451,20,FALSE)</f>
        <v>global average</v>
      </c>
      <c r="X1230" t="str">
        <f>VLOOKUP($D1230,metadata!$B$2:$Z$451,21,FALSE)</f>
        <v/>
      </c>
      <c r="Y1230">
        <f>VLOOKUP($D1230,metadata!$B$2:$Z$451,22,FALSE)</f>
        <v>29</v>
      </c>
      <c r="Z1230" t="str">
        <f>VLOOKUP($D1230,metadata!$B$2:$Z$451,23,FALSE)</f>
        <v/>
      </c>
      <c r="AA1230" t="str">
        <f>VLOOKUP($D1230,metadata!$B$2:$Z$451,24,FALSE)</f>
        <v>adult</v>
      </c>
      <c r="AB1230" t="str">
        <f>VLOOKUP($D1230,metadata!$B$2:$Z$451,25,FALSE)</f>
        <v/>
      </c>
      <c r="AC1230">
        <v>15.0188219511212</v>
      </c>
      <c r="AD1230">
        <v>0.29201163306083799</v>
      </c>
      <c r="AF1230" t="str">
        <f t="shared" si="39"/>
        <v>NA</v>
      </c>
    </row>
    <row r="1231" spans="3:32" x14ac:dyDescent="0.3">
      <c r="C1231">
        <v>1230</v>
      </c>
      <c r="D1231" s="4" t="str">
        <f t="shared" si="38"/>
        <v>29-Z</v>
      </c>
      <c r="E1231" t="str">
        <f>VLOOKUP($D1231,metadata!$B$2:$S$451,2,FALSE)</f>
        <v>LUMME, J; OIKARINEN, A</v>
      </c>
      <c r="F1231" t="str">
        <f>VLOOKUP($D1231,metadata!$B$2:$S$451,3,FALSE)</f>
        <v>GENETIC BASIS OF GEOGRAPHICALLY VARIABLE PHOTOPERIODIC DIAPAUSE IN DROSOPHILA-LITTORALIS</v>
      </c>
      <c r="G1231" t="str">
        <f>VLOOKUP($D1231,metadata!$B$2:$S$451,4,FALSE)</f>
        <v/>
      </c>
      <c r="H1231" t="str">
        <f>VLOOKUP($D1231,metadata!$B$2:$S$451,5,FALSE)</f>
        <v>y</v>
      </c>
      <c r="I1231" t="str">
        <f>VLOOKUP($D1231,metadata!$B$2:$S$451,6,FALSE)</f>
        <v>a</v>
      </c>
      <c r="J1231" t="str">
        <f>VLOOKUP($D1231,metadata!$B$2:$S$451,7,FALSE)</f>
        <v>i</v>
      </c>
      <c r="K1231">
        <f>VLOOKUP($D1231,metadata!$B$2:$S$451,8,FALSE)</f>
        <v>8</v>
      </c>
      <c r="L1231">
        <f>VLOOKUP($D1231,metadata!$B$2:$S$451,9,FALSE)</f>
        <v>11</v>
      </c>
      <c r="M1231" t="str">
        <f>VLOOKUP($D1231,metadata!$B$2:$S$451,10,FALSE)</f>
        <v/>
      </c>
      <c r="N1231" t="str">
        <f>VLOOKUP($D1231,metadata!$B$2:$S$451,11,FALSE)</f>
        <v>drosophila littoralis</v>
      </c>
      <c r="O1231" t="str">
        <f>VLOOKUP($D1231,metadata!$B$2:$S$451,12,FALSE)</f>
        <v>diptera</v>
      </c>
      <c r="P1231" t="str">
        <f>VLOOKUP($D1231,metadata!$B$2:$S$451,13,FALSE)</f>
        <v>Z</v>
      </c>
      <c r="Q1231">
        <f>VLOOKUP($D1231,metadata!$B$2:$S$451,14,FALSE)</f>
        <v>47.371740000000003</v>
      </c>
      <c r="R1231">
        <f>VLOOKUP($D1231,metadata!$B$2:$S$451,15,FALSE)</f>
        <v>8.5422600000000006</v>
      </c>
      <c r="S1231" t="str">
        <f>VLOOKUP($D1231,metadata!$B$2:$S$451,16,FALSE)</f>
        <v/>
      </c>
      <c r="T1231" t="str">
        <f>VLOOKUP($D1231,metadata!$B$2:$S$451,17,FALSE)</f>
        <v/>
      </c>
      <c r="U1231" t="str">
        <f>VLOOKUP($D1231,metadata!$B$2:$S$451,18,FALSE)</f>
        <v/>
      </c>
      <c r="V1231">
        <f>VLOOKUP($D1231,metadata!$B$2:$Z$451,19,FALSE)</f>
        <v>128</v>
      </c>
      <c r="W1231" t="str">
        <f>VLOOKUP($D1231,metadata!$B$2:$Z$451,20,FALSE)</f>
        <v>global average</v>
      </c>
      <c r="X1231" t="str">
        <f>VLOOKUP($D1231,metadata!$B$2:$Z$451,21,FALSE)</f>
        <v/>
      </c>
      <c r="Y1231">
        <f>VLOOKUP($D1231,metadata!$B$2:$Z$451,22,FALSE)</f>
        <v>29</v>
      </c>
      <c r="Z1231" t="str">
        <f>VLOOKUP($D1231,metadata!$B$2:$Z$451,23,FALSE)</f>
        <v/>
      </c>
      <c r="AA1231" t="str">
        <f>VLOOKUP($D1231,metadata!$B$2:$Z$451,24,FALSE)</f>
        <v>adult</v>
      </c>
      <c r="AB1231" t="str">
        <f>VLOOKUP($D1231,metadata!$B$2:$Z$451,25,FALSE)</f>
        <v/>
      </c>
      <c r="AC1231">
        <v>16.498581420759798</v>
      </c>
      <c r="AD1231">
        <v>0.35387448714271802</v>
      </c>
      <c r="AF1231" t="str">
        <f t="shared" si="39"/>
        <v>NA</v>
      </c>
    </row>
    <row r="1232" spans="3:32" x14ac:dyDescent="0.3">
      <c r="C1232">
        <v>1231</v>
      </c>
      <c r="D1232" s="4" t="str">
        <f t="shared" si="38"/>
        <v>29-Z</v>
      </c>
      <c r="E1232" t="str">
        <f>VLOOKUP($D1232,metadata!$B$2:$S$451,2,FALSE)</f>
        <v>LUMME, J; OIKARINEN, A</v>
      </c>
      <c r="F1232" t="str">
        <f>VLOOKUP($D1232,metadata!$B$2:$S$451,3,FALSE)</f>
        <v>GENETIC BASIS OF GEOGRAPHICALLY VARIABLE PHOTOPERIODIC DIAPAUSE IN DROSOPHILA-LITTORALIS</v>
      </c>
      <c r="G1232" t="str">
        <f>VLOOKUP($D1232,metadata!$B$2:$S$451,4,FALSE)</f>
        <v/>
      </c>
      <c r="H1232" t="str">
        <f>VLOOKUP($D1232,metadata!$B$2:$S$451,5,FALSE)</f>
        <v>y</v>
      </c>
      <c r="I1232" t="str">
        <f>VLOOKUP($D1232,metadata!$B$2:$S$451,6,FALSE)</f>
        <v>a</v>
      </c>
      <c r="J1232" t="str">
        <f>VLOOKUP($D1232,metadata!$B$2:$S$451,7,FALSE)</f>
        <v>i</v>
      </c>
      <c r="K1232">
        <f>VLOOKUP($D1232,metadata!$B$2:$S$451,8,FALSE)</f>
        <v>8</v>
      </c>
      <c r="L1232">
        <f>VLOOKUP($D1232,metadata!$B$2:$S$451,9,FALSE)</f>
        <v>11</v>
      </c>
      <c r="M1232" t="str">
        <f>VLOOKUP($D1232,metadata!$B$2:$S$451,10,FALSE)</f>
        <v/>
      </c>
      <c r="N1232" t="str">
        <f>VLOOKUP($D1232,metadata!$B$2:$S$451,11,FALSE)</f>
        <v>drosophila littoralis</v>
      </c>
      <c r="O1232" t="str">
        <f>VLOOKUP($D1232,metadata!$B$2:$S$451,12,FALSE)</f>
        <v>diptera</v>
      </c>
      <c r="P1232" t="str">
        <f>VLOOKUP($D1232,metadata!$B$2:$S$451,13,FALSE)</f>
        <v>Z</v>
      </c>
      <c r="Q1232">
        <f>VLOOKUP($D1232,metadata!$B$2:$S$451,14,FALSE)</f>
        <v>47.371740000000003</v>
      </c>
      <c r="R1232">
        <f>VLOOKUP($D1232,metadata!$B$2:$S$451,15,FALSE)</f>
        <v>8.5422600000000006</v>
      </c>
      <c r="S1232" t="str">
        <f>VLOOKUP($D1232,metadata!$B$2:$S$451,16,FALSE)</f>
        <v/>
      </c>
      <c r="T1232" t="str">
        <f>VLOOKUP($D1232,metadata!$B$2:$S$451,17,FALSE)</f>
        <v/>
      </c>
      <c r="U1232" t="str">
        <f>VLOOKUP($D1232,metadata!$B$2:$S$451,18,FALSE)</f>
        <v/>
      </c>
      <c r="V1232">
        <f>VLOOKUP($D1232,metadata!$B$2:$Z$451,19,FALSE)</f>
        <v>128</v>
      </c>
      <c r="W1232" t="str">
        <f>VLOOKUP($D1232,metadata!$B$2:$Z$451,20,FALSE)</f>
        <v>global average</v>
      </c>
      <c r="X1232" t="str">
        <f>VLOOKUP($D1232,metadata!$B$2:$Z$451,21,FALSE)</f>
        <v/>
      </c>
      <c r="Y1232">
        <f>VLOOKUP($D1232,metadata!$B$2:$Z$451,22,FALSE)</f>
        <v>29</v>
      </c>
      <c r="Z1232" t="str">
        <f>VLOOKUP($D1232,metadata!$B$2:$Z$451,23,FALSE)</f>
        <v/>
      </c>
      <c r="AA1232" t="str">
        <f>VLOOKUP($D1232,metadata!$B$2:$Z$451,24,FALSE)</f>
        <v>adult</v>
      </c>
      <c r="AB1232" t="str">
        <f>VLOOKUP($D1232,metadata!$B$2:$Z$451,25,FALSE)</f>
        <v/>
      </c>
      <c r="AC1232">
        <v>17.9443234313263</v>
      </c>
      <c r="AD1232">
        <v>0.41431520664799798</v>
      </c>
      <c r="AF1232" t="str">
        <f t="shared" si="39"/>
        <v>NA</v>
      </c>
    </row>
    <row r="1233" spans="3:32" x14ac:dyDescent="0.3">
      <c r="C1233">
        <v>1232</v>
      </c>
      <c r="D1233" s="4" t="str">
        <f t="shared" ref="D1233:D1296" si="40">VLOOKUP(C1233,$A$1:$B$451,2)</f>
        <v>29-Z</v>
      </c>
      <c r="E1233" t="str">
        <f>VLOOKUP($D1233,metadata!$B$2:$S$451,2,FALSE)</f>
        <v>LUMME, J; OIKARINEN, A</v>
      </c>
      <c r="F1233" t="str">
        <f>VLOOKUP($D1233,metadata!$B$2:$S$451,3,FALSE)</f>
        <v>GENETIC BASIS OF GEOGRAPHICALLY VARIABLE PHOTOPERIODIC DIAPAUSE IN DROSOPHILA-LITTORALIS</v>
      </c>
      <c r="G1233" t="str">
        <f>VLOOKUP($D1233,metadata!$B$2:$S$451,4,FALSE)</f>
        <v/>
      </c>
      <c r="H1233" t="str">
        <f>VLOOKUP($D1233,metadata!$B$2:$S$451,5,FALSE)</f>
        <v>y</v>
      </c>
      <c r="I1233" t="str">
        <f>VLOOKUP($D1233,metadata!$B$2:$S$451,6,FALSE)</f>
        <v>a</v>
      </c>
      <c r="J1233" t="str">
        <f>VLOOKUP($D1233,metadata!$B$2:$S$451,7,FALSE)</f>
        <v>i</v>
      </c>
      <c r="K1233">
        <f>VLOOKUP($D1233,metadata!$B$2:$S$451,8,FALSE)</f>
        <v>8</v>
      </c>
      <c r="L1233">
        <f>VLOOKUP($D1233,metadata!$B$2:$S$451,9,FALSE)</f>
        <v>11</v>
      </c>
      <c r="M1233" t="str">
        <f>VLOOKUP($D1233,metadata!$B$2:$S$451,10,FALSE)</f>
        <v/>
      </c>
      <c r="N1233" t="str">
        <f>VLOOKUP($D1233,metadata!$B$2:$S$451,11,FALSE)</f>
        <v>drosophila littoralis</v>
      </c>
      <c r="O1233" t="str">
        <f>VLOOKUP($D1233,metadata!$B$2:$S$451,12,FALSE)</f>
        <v>diptera</v>
      </c>
      <c r="P1233" t="str">
        <f>VLOOKUP($D1233,metadata!$B$2:$S$451,13,FALSE)</f>
        <v>Z</v>
      </c>
      <c r="Q1233">
        <f>VLOOKUP($D1233,metadata!$B$2:$S$451,14,FALSE)</f>
        <v>47.371740000000003</v>
      </c>
      <c r="R1233">
        <f>VLOOKUP($D1233,metadata!$B$2:$S$451,15,FALSE)</f>
        <v>8.5422600000000006</v>
      </c>
      <c r="S1233" t="str">
        <f>VLOOKUP($D1233,metadata!$B$2:$S$451,16,FALSE)</f>
        <v/>
      </c>
      <c r="T1233" t="str">
        <f>VLOOKUP($D1233,metadata!$B$2:$S$451,17,FALSE)</f>
        <v/>
      </c>
      <c r="U1233" t="str">
        <f>VLOOKUP($D1233,metadata!$B$2:$S$451,18,FALSE)</f>
        <v/>
      </c>
      <c r="V1233">
        <f>VLOOKUP($D1233,metadata!$B$2:$Z$451,19,FALSE)</f>
        <v>128</v>
      </c>
      <c r="W1233" t="str">
        <f>VLOOKUP($D1233,metadata!$B$2:$Z$451,20,FALSE)</f>
        <v>global average</v>
      </c>
      <c r="X1233" t="str">
        <f>VLOOKUP($D1233,metadata!$B$2:$Z$451,21,FALSE)</f>
        <v/>
      </c>
      <c r="Y1233">
        <f>VLOOKUP($D1233,metadata!$B$2:$Z$451,22,FALSE)</f>
        <v>29</v>
      </c>
      <c r="Z1233" t="str">
        <f>VLOOKUP($D1233,metadata!$B$2:$Z$451,23,FALSE)</f>
        <v/>
      </c>
      <c r="AA1233" t="str">
        <f>VLOOKUP($D1233,metadata!$B$2:$Z$451,24,FALSE)</f>
        <v>adult</v>
      </c>
      <c r="AB1233" t="str">
        <f>VLOOKUP($D1233,metadata!$B$2:$Z$451,25,FALSE)</f>
        <v/>
      </c>
      <c r="AC1233">
        <v>20.002379705191402</v>
      </c>
      <c r="AD1233">
        <v>0.500354348531999</v>
      </c>
      <c r="AF1233" t="str">
        <f t="shared" si="39"/>
        <v>NA</v>
      </c>
    </row>
    <row r="1234" spans="3:32" x14ac:dyDescent="0.3">
      <c r="C1234">
        <v>1233</v>
      </c>
      <c r="D1234" s="4" t="str">
        <f t="shared" si="40"/>
        <v>29-Z</v>
      </c>
      <c r="E1234" t="str">
        <f>VLOOKUP($D1234,metadata!$B$2:$S$451,2,FALSE)</f>
        <v>LUMME, J; OIKARINEN, A</v>
      </c>
      <c r="F1234" t="str">
        <f>VLOOKUP($D1234,metadata!$B$2:$S$451,3,FALSE)</f>
        <v>GENETIC BASIS OF GEOGRAPHICALLY VARIABLE PHOTOPERIODIC DIAPAUSE IN DROSOPHILA-LITTORALIS</v>
      </c>
      <c r="G1234" t="str">
        <f>VLOOKUP($D1234,metadata!$B$2:$S$451,4,FALSE)</f>
        <v/>
      </c>
      <c r="H1234" t="str">
        <f>VLOOKUP($D1234,metadata!$B$2:$S$451,5,FALSE)</f>
        <v>y</v>
      </c>
      <c r="I1234" t="str">
        <f>VLOOKUP($D1234,metadata!$B$2:$S$451,6,FALSE)</f>
        <v>a</v>
      </c>
      <c r="J1234" t="str">
        <f>VLOOKUP($D1234,metadata!$B$2:$S$451,7,FALSE)</f>
        <v>i</v>
      </c>
      <c r="K1234">
        <f>VLOOKUP($D1234,metadata!$B$2:$S$451,8,FALSE)</f>
        <v>8</v>
      </c>
      <c r="L1234">
        <f>VLOOKUP($D1234,metadata!$B$2:$S$451,9,FALSE)</f>
        <v>11</v>
      </c>
      <c r="M1234" t="str">
        <f>VLOOKUP($D1234,metadata!$B$2:$S$451,10,FALSE)</f>
        <v/>
      </c>
      <c r="N1234" t="str">
        <f>VLOOKUP($D1234,metadata!$B$2:$S$451,11,FALSE)</f>
        <v>drosophila littoralis</v>
      </c>
      <c r="O1234" t="str">
        <f>VLOOKUP($D1234,metadata!$B$2:$S$451,12,FALSE)</f>
        <v>diptera</v>
      </c>
      <c r="P1234" t="str">
        <f>VLOOKUP($D1234,metadata!$B$2:$S$451,13,FALSE)</f>
        <v>Z</v>
      </c>
      <c r="Q1234">
        <f>VLOOKUP($D1234,metadata!$B$2:$S$451,14,FALSE)</f>
        <v>47.371740000000003</v>
      </c>
      <c r="R1234">
        <f>VLOOKUP($D1234,metadata!$B$2:$S$451,15,FALSE)</f>
        <v>8.5422600000000006</v>
      </c>
      <c r="S1234" t="str">
        <f>VLOOKUP($D1234,metadata!$B$2:$S$451,16,FALSE)</f>
        <v/>
      </c>
      <c r="T1234" t="str">
        <f>VLOOKUP($D1234,metadata!$B$2:$S$451,17,FALSE)</f>
        <v/>
      </c>
      <c r="U1234" t="str">
        <f>VLOOKUP($D1234,metadata!$B$2:$S$451,18,FALSE)</f>
        <v/>
      </c>
      <c r="V1234">
        <f>VLOOKUP($D1234,metadata!$B$2:$Z$451,19,FALSE)</f>
        <v>128</v>
      </c>
      <c r="W1234" t="str">
        <f>VLOOKUP($D1234,metadata!$B$2:$Z$451,20,FALSE)</f>
        <v>global average</v>
      </c>
      <c r="X1234" t="str">
        <f>VLOOKUP($D1234,metadata!$B$2:$Z$451,21,FALSE)</f>
        <v/>
      </c>
      <c r="Y1234">
        <f>VLOOKUP($D1234,metadata!$B$2:$Z$451,22,FALSE)</f>
        <v>29</v>
      </c>
      <c r="Z1234" t="str">
        <f>VLOOKUP($D1234,metadata!$B$2:$Z$451,23,FALSE)</f>
        <v/>
      </c>
      <c r="AA1234" t="str">
        <f>VLOOKUP($D1234,metadata!$B$2:$Z$451,24,FALSE)</f>
        <v>adult</v>
      </c>
      <c r="AB1234" t="str">
        <f>VLOOKUP($D1234,metadata!$B$2:$Z$451,25,FALSE)</f>
        <v/>
      </c>
      <c r="AC1234">
        <v>24.050684876309798</v>
      </c>
      <c r="AD1234">
        <v>0.33514971521756798</v>
      </c>
      <c r="AF1234" t="str">
        <f t="shared" si="39"/>
        <v>NA</v>
      </c>
    </row>
    <row r="1235" spans="3:32" x14ac:dyDescent="0.3">
      <c r="C1235">
        <v>1234</v>
      </c>
      <c r="D1235" s="4" t="str">
        <f t="shared" si="40"/>
        <v>29-Ku</v>
      </c>
      <c r="E1235" t="str">
        <f>VLOOKUP($D1235,metadata!$B$2:$S$451,2,FALSE)</f>
        <v>LUMME, J; OIKARINEN, A</v>
      </c>
      <c r="F1235" t="str">
        <f>VLOOKUP($D1235,metadata!$B$2:$S$451,3,FALSE)</f>
        <v>GENETIC BASIS OF GEOGRAPHICALLY VARIABLE PHOTOPERIODIC DIAPAUSE IN DROSOPHILA-LITTORALIS</v>
      </c>
      <c r="G1235" t="str">
        <f>VLOOKUP($D1235,metadata!$B$2:$S$451,4,FALSE)</f>
        <v/>
      </c>
      <c r="H1235" t="str">
        <f>VLOOKUP($D1235,metadata!$B$2:$S$451,5,FALSE)</f>
        <v>y</v>
      </c>
      <c r="I1235" t="str">
        <f>VLOOKUP($D1235,metadata!$B$2:$S$451,6,FALSE)</f>
        <v>a</v>
      </c>
      <c r="J1235" t="str">
        <f>VLOOKUP($D1235,metadata!$B$2:$S$451,7,FALSE)</f>
        <v>i</v>
      </c>
      <c r="K1235">
        <f>VLOOKUP($D1235,metadata!$B$2:$S$451,8,FALSE)</f>
        <v>8</v>
      </c>
      <c r="L1235">
        <f>VLOOKUP($D1235,metadata!$B$2:$S$451,9,FALSE)</f>
        <v>8</v>
      </c>
      <c r="M1235" t="str">
        <f>VLOOKUP($D1235,metadata!$B$2:$S$451,10,FALSE)</f>
        <v/>
      </c>
      <c r="N1235" t="str">
        <f>VLOOKUP($D1235,metadata!$B$2:$S$451,11,FALSE)</f>
        <v>drosophila littoralis</v>
      </c>
      <c r="O1235" t="str">
        <f>VLOOKUP($D1235,metadata!$B$2:$S$451,12,FALSE)</f>
        <v>diptera</v>
      </c>
      <c r="P1235" t="str">
        <f>VLOOKUP($D1235,metadata!$B$2:$S$451,13,FALSE)</f>
        <v>Ku</v>
      </c>
      <c r="Q1235">
        <f>VLOOKUP($D1235,metadata!$B$2:$S$451,14,FALSE)</f>
        <v>47.371740000000003</v>
      </c>
      <c r="R1235">
        <f>VLOOKUP($D1235,metadata!$B$2:$S$451,15,FALSE)</f>
        <v>27.683056000000001</v>
      </c>
      <c r="S1235" t="str">
        <f>VLOOKUP($D1235,metadata!$B$2:$S$451,16,FALSE)</f>
        <v/>
      </c>
      <c r="T1235" t="str">
        <f>VLOOKUP($D1235,metadata!$B$2:$S$451,17,FALSE)</f>
        <v/>
      </c>
      <c r="U1235" t="str">
        <f>VLOOKUP($D1235,metadata!$B$2:$S$451,18,FALSE)</f>
        <v/>
      </c>
      <c r="V1235">
        <f>VLOOKUP($D1235,metadata!$B$2:$Z$451,19,FALSE)</f>
        <v>128</v>
      </c>
      <c r="W1235" t="str">
        <f>VLOOKUP($D1235,metadata!$B$2:$Z$451,20,FALSE)</f>
        <v>global average</v>
      </c>
      <c r="X1235" t="str">
        <f>VLOOKUP($D1235,metadata!$B$2:$Z$451,21,FALSE)</f>
        <v/>
      </c>
      <c r="Y1235">
        <f>VLOOKUP($D1235,metadata!$B$2:$Z$451,22,FALSE)</f>
        <v>29</v>
      </c>
      <c r="Z1235" t="str">
        <f>VLOOKUP($D1235,metadata!$B$2:$Z$451,23,FALSE)</f>
        <v/>
      </c>
      <c r="AA1235" t="str">
        <f>VLOOKUP($D1235,metadata!$B$2:$Z$451,24,FALSE)</f>
        <v>adult</v>
      </c>
      <c r="AB1235" t="str">
        <f>VLOOKUP($D1235,metadata!$B$2:$Z$451,25,FALSE)</f>
        <v/>
      </c>
      <c r="AC1235">
        <v>5.9704053794610497</v>
      </c>
      <c r="AD1235">
        <v>99.579285187757307</v>
      </c>
      <c r="AF1235" t="str">
        <f t="shared" si="39"/>
        <v>NA</v>
      </c>
    </row>
    <row r="1236" spans="3:32" x14ac:dyDescent="0.3">
      <c r="C1236">
        <v>1235</v>
      </c>
      <c r="D1236" s="4" t="str">
        <f t="shared" si="40"/>
        <v>29-Ku</v>
      </c>
      <c r="E1236" t="str">
        <f>VLOOKUP($D1236,metadata!$B$2:$S$451,2,FALSE)</f>
        <v>LUMME, J; OIKARINEN, A</v>
      </c>
      <c r="F1236" t="str">
        <f>VLOOKUP($D1236,metadata!$B$2:$S$451,3,FALSE)</f>
        <v>GENETIC BASIS OF GEOGRAPHICALLY VARIABLE PHOTOPERIODIC DIAPAUSE IN DROSOPHILA-LITTORALIS</v>
      </c>
      <c r="G1236" t="str">
        <f>VLOOKUP($D1236,metadata!$B$2:$S$451,4,FALSE)</f>
        <v/>
      </c>
      <c r="H1236" t="str">
        <f>VLOOKUP($D1236,metadata!$B$2:$S$451,5,FALSE)</f>
        <v>y</v>
      </c>
      <c r="I1236" t="str">
        <f>VLOOKUP($D1236,metadata!$B$2:$S$451,6,FALSE)</f>
        <v>a</v>
      </c>
      <c r="J1236" t="str">
        <f>VLOOKUP($D1236,metadata!$B$2:$S$451,7,FALSE)</f>
        <v>i</v>
      </c>
      <c r="K1236">
        <f>VLOOKUP($D1236,metadata!$B$2:$S$451,8,FALSE)</f>
        <v>8</v>
      </c>
      <c r="L1236">
        <f>VLOOKUP($D1236,metadata!$B$2:$S$451,9,FALSE)</f>
        <v>8</v>
      </c>
      <c r="M1236" t="str">
        <f>VLOOKUP($D1236,metadata!$B$2:$S$451,10,FALSE)</f>
        <v/>
      </c>
      <c r="N1236" t="str">
        <f>VLOOKUP($D1236,metadata!$B$2:$S$451,11,FALSE)</f>
        <v>drosophila littoralis</v>
      </c>
      <c r="O1236" t="str">
        <f>VLOOKUP($D1236,metadata!$B$2:$S$451,12,FALSE)</f>
        <v>diptera</v>
      </c>
      <c r="P1236" t="str">
        <f>VLOOKUP($D1236,metadata!$B$2:$S$451,13,FALSE)</f>
        <v>Ku</v>
      </c>
      <c r="Q1236">
        <f>VLOOKUP($D1236,metadata!$B$2:$S$451,14,FALSE)</f>
        <v>47.371740000000003</v>
      </c>
      <c r="R1236">
        <f>VLOOKUP($D1236,metadata!$B$2:$S$451,15,FALSE)</f>
        <v>27.683056000000001</v>
      </c>
      <c r="S1236" t="str">
        <f>VLOOKUP($D1236,metadata!$B$2:$S$451,16,FALSE)</f>
        <v/>
      </c>
      <c r="T1236" t="str">
        <f>VLOOKUP($D1236,metadata!$B$2:$S$451,17,FALSE)</f>
        <v/>
      </c>
      <c r="U1236" t="str">
        <f>VLOOKUP($D1236,metadata!$B$2:$S$451,18,FALSE)</f>
        <v/>
      </c>
      <c r="V1236">
        <f>VLOOKUP($D1236,metadata!$B$2:$Z$451,19,FALSE)</f>
        <v>128</v>
      </c>
      <c r="W1236" t="str">
        <f>VLOOKUP($D1236,metadata!$B$2:$Z$451,20,FALSE)</f>
        <v>global average</v>
      </c>
      <c r="X1236" t="str">
        <f>VLOOKUP($D1236,metadata!$B$2:$Z$451,21,FALSE)</f>
        <v/>
      </c>
      <c r="Y1236">
        <f>VLOOKUP($D1236,metadata!$B$2:$Z$451,22,FALSE)</f>
        <v>29</v>
      </c>
      <c r="Z1236" t="str">
        <f>VLOOKUP($D1236,metadata!$B$2:$Z$451,23,FALSE)</f>
        <v/>
      </c>
      <c r="AA1236" t="str">
        <f>VLOOKUP($D1236,metadata!$B$2:$Z$451,24,FALSE)</f>
        <v>adult</v>
      </c>
      <c r="AB1236" t="str">
        <f>VLOOKUP($D1236,metadata!$B$2:$Z$451,25,FALSE)</f>
        <v/>
      </c>
      <c r="AC1236">
        <v>8.9812918196448894</v>
      </c>
      <c r="AD1236">
        <v>99.203486125892098</v>
      </c>
      <c r="AF1236" t="str">
        <f t="shared" si="39"/>
        <v>NA</v>
      </c>
    </row>
    <row r="1237" spans="3:32" x14ac:dyDescent="0.3">
      <c r="C1237">
        <v>1236</v>
      </c>
      <c r="D1237" s="4" t="str">
        <f t="shared" si="40"/>
        <v>29-Ku</v>
      </c>
      <c r="E1237" t="str">
        <f>VLOOKUP($D1237,metadata!$B$2:$S$451,2,FALSE)</f>
        <v>LUMME, J; OIKARINEN, A</v>
      </c>
      <c r="F1237" t="str">
        <f>VLOOKUP($D1237,metadata!$B$2:$S$451,3,FALSE)</f>
        <v>GENETIC BASIS OF GEOGRAPHICALLY VARIABLE PHOTOPERIODIC DIAPAUSE IN DROSOPHILA-LITTORALIS</v>
      </c>
      <c r="G1237" t="str">
        <f>VLOOKUP($D1237,metadata!$B$2:$S$451,4,FALSE)</f>
        <v/>
      </c>
      <c r="H1237" t="str">
        <f>VLOOKUP($D1237,metadata!$B$2:$S$451,5,FALSE)</f>
        <v>y</v>
      </c>
      <c r="I1237" t="str">
        <f>VLOOKUP($D1237,metadata!$B$2:$S$451,6,FALSE)</f>
        <v>a</v>
      </c>
      <c r="J1237" t="str">
        <f>VLOOKUP($D1237,metadata!$B$2:$S$451,7,FALSE)</f>
        <v>i</v>
      </c>
      <c r="K1237">
        <f>VLOOKUP($D1237,metadata!$B$2:$S$451,8,FALSE)</f>
        <v>8</v>
      </c>
      <c r="L1237">
        <f>VLOOKUP($D1237,metadata!$B$2:$S$451,9,FALSE)</f>
        <v>8</v>
      </c>
      <c r="M1237" t="str">
        <f>VLOOKUP($D1237,metadata!$B$2:$S$451,10,FALSE)</f>
        <v/>
      </c>
      <c r="N1237" t="str">
        <f>VLOOKUP($D1237,metadata!$B$2:$S$451,11,FALSE)</f>
        <v>drosophila littoralis</v>
      </c>
      <c r="O1237" t="str">
        <f>VLOOKUP($D1237,metadata!$B$2:$S$451,12,FALSE)</f>
        <v>diptera</v>
      </c>
      <c r="P1237" t="str">
        <f>VLOOKUP($D1237,metadata!$B$2:$S$451,13,FALSE)</f>
        <v>Ku</v>
      </c>
      <c r="Q1237">
        <f>VLOOKUP($D1237,metadata!$B$2:$S$451,14,FALSE)</f>
        <v>47.371740000000003</v>
      </c>
      <c r="R1237">
        <f>VLOOKUP($D1237,metadata!$B$2:$S$451,15,FALSE)</f>
        <v>27.683056000000001</v>
      </c>
      <c r="S1237" t="str">
        <f>VLOOKUP($D1237,metadata!$B$2:$S$451,16,FALSE)</f>
        <v/>
      </c>
      <c r="T1237" t="str">
        <f>VLOOKUP($D1237,metadata!$B$2:$S$451,17,FALSE)</f>
        <v/>
      </c>
      <c r="U1237" t="str">
        <f>VLOOKUP($D1237,metadata!$B$2:$S$451,18,FALSE)</f>
        <v/>
      </c>
      <c r="V1237">
        <f>VLOOKUP($D1237,metadata!$B$2:$Z$451,19,FALSE)</f>
        <v>128</v>
      </c>
      <c r="W1237" t="str">
        <f>VLOOKUP($D1237,metadata!$B$2:$Z$451,20,FALSE)</f>
        <v>global average</v>
      </c>
      <c r="X1237" t="str">
        <f>VLOOKUP($D1237,metadata!$B$2:$Z$451,21,FALSE)</f>
        <v/>
      </c>
      <c r="Y1237">
        <f>VLOOKUP($D1237,metadata!$B$2:$Z$451,22,FALSE)</f>
        <v>29</v>
      </c>
      <c r="Z1237" t="str">
        <f>VLOOKUP($D1237,metadata!$B$2:$Z$451,23,FALSE)</f>
        <v/>
      </c>
      <c r="AA1237" t="str">
        <f>VLOOKUP($D1237,metadata!$B$2:$Z$451,24,FALSE)</f>
        <v>adult</v>
      </c>
      <c r="AB1237" t="str">
        <f>VLOOKUP($D1237,metadata!$B$2:$Z$451,25,FALSE)</f>
        <v/>
      </c>
      <c r="AC1237">
        <v>11.943427486542999</v>
      </c>
      <c r="AD1237">
        <v>95.481167382869401</v>
      </c>
      <c r="AF1237" t="str">
        <f t="shared" si="39"/>
        <v>NA</v>
      </c>
    </row>
    <row r="1238" spans="3:32" x14ac:dyDescent="0.3">
      <c r="C1238">
        <v>1237</v>
      </c>
      <c r="D1238" s="4" t="str">
        <f t="shared" si="40"/>
        <v>29-Ku</v>
      </c>
      <c r="E1238" t="str">
        <f>VLOOKUP($D1238,metadata!$B$2:$S$451,2,FALSE)</f>
        <v>LUMME, J; OIKARINEN, A</v>
      </c>
      <c r="F1238" t="str">
        <f>VLOOKUP($D1238,metadata!$B$2:$S$451,3,FALSE)</f>
        <v>GENETIC BASIS OF GEOGRAPHICALLY VARIABLE PHOTOPERIODIC DIAPAUSE IN DROSOPHILA-LITTORALIS</v>
      </c>
      <c r="G1238" t="str">
        <f>VLOOKUP($D1238,metadata!$B$2:$S$451,4,FALSE)</f>
        <v/>
      </c>
      <c r="H1238" t="str">
        <f>VLOOKUP($D1238,metadata!$B$2:$S$451,5,FALSE)</f>
        <v>y</v>
      </c>
      <c r="I1238" t="str">
        <f>VLOOKUP($D1238,metadata!$B$2:$S$451,6,FALSE)</f>
        <v>a</v>
      </c>
      <c r="J1238" t="str">
        <f>VLOOKUP($D1238,metadata!$B$2:$S$451,7,FALSE)</f>
        <v>i</v>
      </c>
      <c r="K1238">
        <f>VLOOKUP($D1238,metadata!$B$2:$S$451,8,FALSE)</f>
        <v>8</v>
      </c>
      <c r="L1238">
        <f>VLOOKUP($D1238,metadata!$B$2:$S$451,9,FALSE)</f>
        <v>8</v>
      </c>
      <c r="M1238" t="str">
        <f>VLOOKUP($D1238,metadata!$B$2:$S$451,10,FALSE)</f>
        <v/>
      </c>
      <c r="N1238" t="str">
        <f>VLOOKUP($D1238,metadata!$B$2:$S$451,11,FALSE)</f>
        <v>drosophila littoralis</v>
      </c>
      <c r="O1238" t="str">
        <f>VLOOKUP($D1238,metadata!$B$2:$S$451,12,FALSE)</f>
        <v>diptera</v>
      </c>
      <c r="P1238" t="str">
        <f>VLOOKUP($D1238,metadata!$B$2:$S$451,13,FALSE)</f>
        <v>Ku</v>
      </c>
      <c r="Q1238">
        <f>VLOOKUP($D1238,metadata!$B$2:$S$451,14,FALSE)</f>
        <v>47.371740000000003</v>
      </c>
      <c r="R1238">
        <f>VLOOKUP($D1238,metadata!$B$2:$S$451,15,FALSE)</f>
        <v>27.683056000000001</v>
      </c>
      <c r="S1238" t="str">
        <f>VLOOKUP($D1238,metadata!$B$2:$S$451,16,FALSE)</f>
        <v/>
      </c>
      <c r="T1238" t="str">
        <f>VLOOKUP($D1238,metadata!$B$2:$S$451,17,FALSE)</f>
        <v/>
      </c>
      <c r="U1238" t="str">
        <f>VLOOKUP($D1238,metadata!$B$2:$S$451,18,FALSE)</f>
        <v/>
      </c>
      <c r="V1238">
        <f>VLOOKUP($D1238,metadata!$B$2:$Z$451,19,FALSE)</f>
        <v>128</v>
      </c>
      <c r="W1238" t="str">
        <f>VLOOKUP($D1238,metadata!$B$2:$Z$451,20,FALSE)</f>
        <v>global average</v>
      </c>
      <c r="X1238" t="str">
        <f>VLOOKUP($D1238,metadata!$B$2:$Z$451,21,FALSE)</f>
        <v/>
      </c>
      <c r="Y1238">
        <f>VLOOKUP($D1238,metadata!$B$2:$Z$451,22,FALSE)</f>
        <v>29</v>
      </c>
      <c r="Z1238" t="str">
        <f>VLOOKUP($D1238,metadata!$B$2:$Z$451,23,FALSE)</f>
        <v/>
      </c>
      <c r="AA1238" t="str">
        <f>VLOOKUP($D1238,metadata!$B$2:$Z$451,24,FALSE)</f>
        <v>adult</v>
      </c>
      <c r="AB1238" t="str">
        <f>VLOOKUP($D1238,metadata!$B$2:$Z$451,25,FALSE)</f>
        <v/>
      </c>
      <c r="AC1238">
        <v>14.9632449318678</v>
      </c>
      <c r="AD1238">
        <v>56.978651389781</v>
      </c>
      <c r="AF1238" t="str">
        <f t="shared" si="39"/>
        <v>NA</v>
      </c>
    </row>
    <row r="1239" spans="3:32" x14ac:dyDescent="0.3">
      <c r="C1239">
        <v>1238</v>
      </c>
      <c r="D1239" s="4" t="str">
        <f t="shared" si="40"/>
        <v>29-Ku</v>
      </c>
      <c r="E1239" t="str">
        <f>VLOOKUP($D1239,metadata!$B$2:$S$451,2,FALSE)</f>
        <v>LUMME, J; OIKARINEN, A</v>
      </c>
      <c r="F1239" t="str">
        <f>VLOOKUP($D1239,metadata!$B$2:$S$451,3,FALSE)</f>
        <v>GENETIC BASIS OF GEOGRAPHICALLY VARIABLE PHOTOPERIODIC DIAPAUSE IN DROSOPHILA-LITTORALIS</v>
      </c>
      <c r="G1239" t="str">
        <f>VLOOKUP($D1239,metadata!$B$2:$S$451,4,FALSE)</f>
        <v/>
      </c>
      <c r="H1239" t="str">
        <f>VLOOKUP($D1239,metadata!$B$2:$S$451,5,FALSE)</f>
        <v>y</v>
      </c>
      <c r="I1239" t="str">
        <f>VLOOKUP($D1239,metadata!$B$2:$S$451,6,FALSE)</f>
        <v>a</v>
      </c>
      <c r="J1239" t="str">
        <f>VLOOKUP($D1239,metadata!$B$2:$S$451,7,FALSE)</f>
        <v>i</v>
      </c>
      <c r="K1239">
        <f>VLOOKUP($D1239,metadata!$B$2:$S$451,8,FALSE)</f>
        <v>8</v>
      </c>
      <c r="L1239">
        <f>VLOOKUP($D1239,metadata!$B$2:$S$451,9,FALSE)</f>
        <v>8</v>
      </c>
      <c r="M1239" t="str">
        <f>VLOOKUP($D1239,metadata!$B$2:$S$451,10,FALSE)</f>
        <v/>
      </c>
      <c r="N1239" t="str">
        <f>VLOOKUP($D1239,metadata!$B$2:$S$451,11,FALSE)</f>
        <v>drosophila littoralis</v>
      </c>
      <c r="O1239" t="str">
        <f>VLOOKUP($D1239,metadata!$B$2:$S$451,12,FALSE)</f>
        <v>diptera</v>
      </c>
      <c r="P1239" t="str">
        <f>VLOOKUP($D1239,metadata!$B$2:$S$451,13,FALSE)</f>
        <v>Ku</v>
      </c>
      <c r="Q1239">
        <f>VLOOKUP($D1239,metadata!$B$2:$S$451,14,FALSE)</f>
        <v>47.371740000000003</v>
      </c>
      <c r="R1239">
        <f>VLOOKUP($D1239,metadata!$B$2:$S$451,15,FALSE)</f>
        <v>27.683056000000001</v>
      </c>
      <c r="S1239" t="str">
        <f>VLOOKUP($D1239,metadata!$B$2:$S$451,16,FALSE)</f>
        <v/>
      </c>
      <c r="T1239" t="str">
        <f>VLOOKUP($D1239,metadata!$B$2:$S$451,17,FALSE)</f>
        <v/>
      </c>
      <c r="U1239" t="str">
        <f>VLOOKUP($D1239,metadata!$B$2:$S$451,18,FALSE)</f>
        <v/>
      </c>
      <c r="V1239">
        <f>VLOOKUP($D1239,metadata!$B$2:$Z$451,19,FALSE)</f>
        <v>128</v>
      </c>
      <c r="W1239" t="str">
        <f>VLOOKUP($D1239,metadata!$B$2:$Z$451,20,FALSE)</f>
        <v>global average</v>
      </c>
      <c r="X1239" t="str">
        <f>VLOOKUP($D1239,metadata!$B$2:$Z$451,21,FALSE)</f>
        <v/>
      </c>
      <c r="Y1239">
        <f>VLOOKUP($D1239,metadata!$B$2:$Z$451,22,FALSE)</f>
        <v>29</v>
      </c>
      <c r="Z1239" t="str">
        <f>VLOOKUP($D1239,metadata!$B$2:$Z$451,23,FALSE)</f>
        <v/>
      </c>
      <c r="AA1239" t="str">
        <f>VLOOKUP($D1239,metadata!$B$2:$Z$451,24,FALSE)</f>
        <v>adult</v>
      </c>
      <c r="AB1239" t="str">
        <f>VLOOKUP($D1239,metadata!$B$2:$Z$451,25,FALSE)</f>
        <v/>
      </c>
      <c r="AC1239">
        <v>16.431286012595301</v>
      </c>
      <c r="AD1239">
        <v>24.264104612219398</v>
      </c>
      <c r="AF1239" t="str">
        <f t="shared" si="39"/>
        <v>NA</v>
      </c>
    </row>
    <row r="1240" spans="3:32" x14ac:dyDescent="0.3">
      <c r="C1240">
        <v>1239</v>
      </c>
      <c r="D1240" s="4" t="str">
        <f t="shared" si="40"/>
        <v>29-Ku</v>
      </c>
      <c r="E1240" t="str">
        <f>VLOOKUP($D1240,metadata!$B$2:$S$451,2,FALSE)</f>
        <v>LUMME, J; OIKARINEN, A</v>
      </c>
      <c r="F1240" t="str">
        <f>VLOOKUP($D1240,metadata!$B$2:$S$451,3,FALSE)</f>
        <v>GENETIC BASIS OF GEOGRAPHICALLY VARIABLE PHOTOPERIODIC DIAPAUSE IN DROSOPHILA-LITTORALIS</v>
      </c>
      <c r="G1240" t="str">
        <f>VLOOKUP($D1240,metadata!$B$2:$S$451,4,FALSE)</f>
        <v/>
      </c>
      <c r="H1240" t="str">
        <f>VLOOKUP($D1240,metadata!$B$2:$S$451,5,FALSE)</f>
        <v>y</v>
      </c>
      <c r="I1240" t="str">
        <f>VLOOKUP($D1240,metadata!$B$2:$S$451,6,FALSE)</f>
        <v>a</v>
      </c>
      <c r="J1240" t="str">
        <f>VLOOKUP($D1240,metadata!$B$2:$S$451,7,FALSE)</f>
        <v>i</v>
      </c>
      <c r="K1240">
        <f>VLOOKUP($D1240,metadata!$B$2:$S$451,8,FALSE)</f>
        <v>8</v>
      </c>
      <c r="L1240">
        <f>VLOOKUP($D1240,metadata!$B$2:$S$451,9,FALSE)</f>
        <v>8</v>
      </c>
      <c r="M1240" t="str">
        <f>VLOOKUP($D1240,metadata!$B$2:$S$451,10,FALSE)</f>
        <v/>
      </c>
      <c r="N1240" t="str">
        <f>VLOOKUP($D1240,metadata!$B$2:$S$451,11,FALSE)</f>
        <v>drosophila littoralis</v>
      </c>
      <c r="O1240" t="str">
        <f>VLOOKUP($D1240,metadata!$B$2:$S$451,12,FALSE)</f>
        <v>diptera</v>
      </c>
      <c r="P1240" t="str">
        <f>VLOOKUP($D1240,metadata!$B$2:$S$451,13,FALSE)</f>
        <v>Ku</v>
      </c>
      <c r="Q1240">
        <f>VLOOKUP($D1240,metadata!$B$2:$S$451,14,FALSE)</f>
        <v>47.371740000000003</v>
      </c>
      <c r="R1240">
        <f>VLOOKUP($D1240,metadata!$B$2:$S$451,15,FALSE)</f>
        <v>27.683056000000001</v>
      </c>
      <c r="S1240" t="str">
        <f>VLOOKUP($D1240,metadata!$B$2:$S$451,16,FALSE)</f>
        <v/>
      </c>
      <c r="T1240" t="str">
        <f>VLOOKUP($D1240,metadata!$B$2:$S$451,17,FALSE)</f>
        <v/>
      </c>
      <c r="U1240" t="str">
        <f>VLOOKUP($D1240,metadata!$B$2:$S$451,18,FALSE)</f>
        <v/>
      </c>
      <c r="V1240">
        <f>VLOOKUP($D1240,metadata!$B$2:$Z$451,19,FALSE)</f>
        <v>128</v>
      </c>
      <c r="W1240" t="str">
        <f>VLOOKUP($D1240,metadata!$B$2:$Z$451,20,FALSE)</f>
        <v>global average</v>
      </c>
      <c r="X1240" t="str">
        <f>VLOOKUP($D1240,metadata!$B$2:$Z$451,21,FALSE)</f>
        <v/>
      </c>
      <c r="Y1240">
        <f>VLOOKUP($D1240,metadata!$B$2:$Z$451,22,FALSE)</f>
        <v>29</v>
      </c>
      <c r="Z1240" t="str">
        <f>VLOOKUP($D1240,metadata!$B$2:$Z$451,23,FALSE)</f>
        <v/>
      </c>
      <c r="AA1240" t="str">
        <f>VLOOKUP($D1240,metadata!$B$2:$Z$451,24,FALSE)</f>
        <v>adult</v>
      </c>
      <c r="AB1240" t="str">
        <f>VLOOKUP($D1240,metadata!$B$2:$Z$451,25,FALSE)</f>
        <v/>
      </c>
      <c r="AC1240">
        <v>17.9721972690275</v>
      </c>
      <c r="AD1240">
        <v>9.4455808353144501</v>
      </c>
      <c r="AF1240" t="str">
        <f t="shared" si="39"/>
        <v>NA</v>
      </c>
    </row>
    <row r="1241" spans="3:32" x14ac:dyDescent="0.3">
      <c r="C1241">
        <v>1240</v>
      </c>
      <c r="D1241" s="4" t="str">
        <f t="shared" si="40"/>
        <v>29-Ku</v>
      </c>
      <c r="E1241" t="str">
        <f>VLOOKUP($D1241,metadata!$B$2:$S$451,2,FALSE)</f>
        <v>LUMME, J; OIKARINEN, A</v>
      </c>
      <c r="F1241" t="str">
        <f>VLOOKUP($D1241,metadata!$B$2:$S$451,3,FALSE)</f>
        <v>GENETIC BASIS OF GEOGRAPHICALLY VARIABLE PHOTOPERIODIC DIAPAUSE IN DROSOPHILA-LITTORALIS</v>
      </c>
      <c r="G1241" t="str">
        <f>VLOOKUP($D1241,metadata!$B$2:$S$451,4,FALSE)</f>
        <v/>
      </c>
      <c r="H1241" t="str">
        <f>VLOOKUP($D1241,metadata!$B$2:$S$451,5,FALSE)</f>
        <v>y</v>
      </c>
      <c r="I1241" t="str">
        <f>VLOOKUP($D1241,metadata!$B$2:$S$451,6,FALSE)</f>
        <v>a</v>
      </c>
      <c r="J1241" t="str">
        <f>VLOOKUP($D1241,metadata!$B$2:$S$451,7,FALSE)</f>
        <v>i</v>
      </c>
      <c r="K1241">
        <f>VLOOKUP($D1241,metadata!$B$2:$S$451,8,FALSE)</f>
        <v>8</v>
      </c>
      <c r="L1241">
        <f>VLOOKUP($D1241,metadata!$B$2:$S$451,9,FALSE)</f>
        <v>8</v>
      </c>
      <c r="M1241" t="str">
        <f>VLOOKUP($D1241,metadata!$B$2:$S$451,10,FALSE)</f>
        <v/>
      </c>
      <c r="N1241" t="str">
        <f>VLOOKUP($D1241,metadata!$B$2:$S$451,11,FALSE)</f>
        <v>drosophila littoralis</v>
      </c>
      <c r="O1241" t="str">
        <f>VLOOKUP($D1241,metadata!$B$2:$S$451,12,FALSE)</f>
        <v>diptera</v>
      </c>
      <c r="P1241" t="str">
        <f>VLOOKUP($D1241,metadata!$B$2:$S$451,13,FALSE)</f>
        <v>Ku</v>
      </c>
      <c r="Q1241">
        <f>VLOOKUP($D1241,metadata!$B$2:$S$451,14,FALSE)</f>
        <v>47.371740000000003</v>
      </c>
      <c r="R1241">
        <f>VLOOKUP($D1241,metadata!$B$2:$S$451,15,FALSE)</f>
        <v>27.683056000000001</v>
      </c>
      <c r="S1241" t="str">
        <f>VLOOKUP($D1241,metadata!$B$2:$S$451,16,FALSE)</f>
        <v/>
      </c>
      <c r="T1241" t="str">
        <f>VLOOKUP($D1241,metadata!$B$2:$S$451,17,FALSE)</f>
        <v/>
      </c>
      <c r="U1241" t="str">
        <f>VLOOKUP($D1241,metadata!$B$2:$S$451,18,FALSE)</f>
        <v/>
      </c>
      <c r="V1241">
        <f>VLOOKUP($D1241,metadata!$B$2:$Z$451,19,FALSE)</f>
        <v>128</v>
      </c>
      <c r="W1241" t="str">
        <f>VLOOKUP($D1241,metadata!$B$2:$Z$451,20,FALSE)</f>
        <v>global average</v>
      </c>
      <c r="X1241" t="str">
        <f>VLOOKUP($D1241,metadata!$B$2:$Z$451,21,FALSE)</f>
        <v/>
      </c>
      <c r="Y1241">
        <f>VLOOKUP($D1241,metadata!$B$2:$Z$451,22,FALSE)</f>
        <v>29</v>
      </c>
      <c r="Z1241" t="str">
        <f>VLOOKUP($D1241,metadata!$B$2:$Z$451,23,FALSE)</f>
        <v/>
      </c>
      <c r="AA1241" t="str">
        <f>VLOOKUP($D1241,metadata!$B$2:$Z$451,24,FALSE)</f>
        <v>adult</v>
      </c>
      <c r="AB1241" t="str">
        <f>VLOOKUP($D1241,metadata!$B$2:$Z$451,25,FALSE)</f>
        <v/>
      </c>
      <c r="AC1241">
        <v>19.978203417389299</v>
      </c>
      <c r="AD1241">
        <v>11.0344606910151</v>
      </c>
      <c r="AF1241" t="str">
        <f t="shared" si="39"/>
        <v>NA</v>
      </c>
    </row>
    <row r="1242" spans="3:32" x14ac:dyDescent="0.3">
      <c r="C1242">
        <v>1241</v>
      </c>
      <c r="D1242" s="4" t="str">
        <f t="shared" si="40"/>
        <v>29-Ku</v>
      </c>
      <c r="E1242" t="str">
        <f>VLOOKUP($D1242,metadata!$B$2:$S$451,2,FALSE)</f>
        <v>LUMME, J; OIKARINEN, A</v>
      </c>
      <c r="F1242" t="str">
        <f>VLOOKUP($D1242,metadata!$B$2:$S$451,3,FALSE)</f>
        <v>GENETIC BASIS OF GEOGRAPHICALLY VARIABLE PHOTOPERIODIC DIAPAUSE IN DROSOPHILA-LITTORALIS</v>
      </c>
      <c r="G1242" t="str">
        <f>VLOOKUP($D1242,metadata!$B$2:$S$451,4,FALSE)</f>
        <v/>
      </c>
      <c r="H1242" t="str">
        <f>VLOOKUP($D1242,metadata!$B$2:$S$451,5,FALSE)</f>
        <v>y</v>
      </c>
      <c r="I1242" t="str">
        <f>VLOOKUP($D1242,metadata!$B$2:$S$451,6,FALSE)</f>
        <v>a</v>
      </c>
      <c r="J1242" t="str">
        <f>VLOOKUP($D1242,metadata!$B$2:$S$451,7,FALSE)</f>
        <v>i</v>
      </c>
      <c r="K1242">
        <f>VLOOKUP($D1242,metadata!$B$2:$S$451,8,FALSE)</f>
        <v>8</v>
      </c>
      <c r="L1242">
        <f>VLOOKUP($D1242,metadata!$B$2:$S$451,9,FALSE)</f>
        <v>8</v>
      </c>
      <c r="M1242" t="str">
        <f>VLOOKUP($D1242,metadata!$B$2:$S$451,10,FALSE)</f>
        <v/>
      </c>
      <c r="N1242" t="str">
        <f>VLOOKUP($D1242,metadata!$B$2:$S$451,11,FALSE)</f>
        <v>drosophila littoralis</v>
      </c>
      <c r="O1242" t="str">
        <f>VLOOKUP($D1242,metadata!$B$2:$S$451,12,FALSE)</f>
        <v>diptera</v>
      </c>
      <c r="P1242" t="str">
        <f>VLOOKUP($D1242,metadata!$B$2:$S$451,13,FALSE)</f>
        <v>Ku</v>
      </c>
      <c r="Q1242">
        <f>VLOOKUP($D1242,metadata!$B$2:$S$451,14,FALSE)</f>
        <v>47.371740000000003</v>
      </c>
      <c r="R1242">
        <f>VLOOKUP($D1242,metadata!$B$2:$S$451,15,FALSE)</f>
        <v>27.683056000000001</v>
      </c>
      <c r="S1242" t="str">
        <f>VLOOKUP($D1242,metadata!$B$2:$S$451,16,FALSE)</f>
        <v/>
      </c>
      <c r="T1242" t="str">
        <f>VLOOKUP($D1242,metadata!$B$2:$S$451,17,FALSE)</f>
        <v/>
      </c>
      <c r="U1242" t="str">
        <f>VLOOKUP($D1242,metadata!$B$2:$S$451,18,FALSE)</f>
        <v/>
      </c>
      <c r="V1242">
        <f>VLOOKUP($D1242,metadata!$B$2:$Z$451,19,FALSE)</f>
        <v>128</v>
      </c>
      <c r="W1242" t="str">
        <f>VLOOKUP($D1242,metadata!$B$2:$Z$451,20,FALSE)</f>
        <v>global average</v>
      </c>
      <c r="X1242" t="str">
        <f>VLOOKUP($D1242,metadata!$B$2:$Z$451,21,FALSE)</f>
        <v/>
      </c>
      <c r="Y1242">
        <f>VLOOKUP($D1242,metadata!$B$2:$Z$451,22,FALSE)</f>
        <v>29</v>
      </c>
      <c r="Z1242" t="str">
        <f>VLOOKUP($D1242,metadata!$B$2:$Z$451,23,FALSE)</f>
        <v/>
      </c>
      <c r="AA1242" t="str">
        <f>VLOOKUP($D1242,metadata!$B$2:$Z$451,24,FALSE)</f>
        <v>adult</v>
      </c>
      <c r="AB1242" t="str">
        <f>VLOOKUP($D1242,metadata!$B$2:$Z$451,25,FALSE)</f>
        <v/>
      </c>
      <c r="AC1242">
        <v>23.989988172580698</v>
      </c>
      <c r="AD1242">
        <v>14.5466590503459</v>
      </c>
      <c r="AF1242" t="str">
        <f t="shared" si="39"/>
        <v>NA</v>
      </c>
    </row>
    <row r="1243" spans="3:32" x14ac:dyDescent="0.3">
      <c r="C1243">
        <v>1242</v>
      </c>
      <c r="D1243" s="4" t="str">
        <f t="shared" si="40"/>
        <v>29-P</v>
      </c>
      <c r="E1243" t="str">
        <f>VLOOKUP($D1243,metadata!$B$2:$S$451,2,FALSE)</f>
        <v>LUMME, J; OIKARINEN, A</v>
      </c>
      <c r="F1243" t="str">
        <f>VLOOKUP($D1243,metadata!$B$2:$S$451,3,FALSE)</f>
        <v>GENETIC BASIS OF GEOGRAPHICALLY VARIABLE PHOTOPERIODIC DIAPAUSE IN DROSOPHILA-LITTORALIS</v>
      </c>
      <c r="G1243" t="str">
        <f>VLOOKUP($D1243,metadata!$B$2:$S$451,4,FALSE)</f>
        <v/>
      </c>
      <c r="H1243" t="str">
        <f>VLOOKUP($D1243,metadata!$B$2:$S$451,5,FALSE)</f>
        <v>y</v>
      </c>
      <c r="I1243" t="str">
        <f>VLOOKUP($D1243,metadata!$B$2:$S$451,6,FALSE)</f>
        <v>a</v>
      </c>
      <c r="J1243" t="str">
        <f>VLOOKUP($D1243,metadata!$B$2:$S$451,7,FALSE)</f>
        <v>i</v>
      </c>
      <c r="K1243">
        <f>VLOOKUP($D1243,metadata!$B$2:$S$451,8,FALSE)</f>
        <v>8</v>
      </c>
      <c r="L1243">
        <f>VLOOKUP($D1243,metadata!$B$2:$S$451,9,FALSE)</f>
        <v>8</v>
      </c>
      <c r="M1243" t="str">
        <f>VLOOKUP($D1243,metadata!$B$2:$S$451,10,FALSE)</f>
        <v/>
      </c>
      <c r="N1243" t="str">
        <f>VLOOKUP($D1243,metadata!$B$2:$S$451,11,FALSE)</f>
        <v>drosophila littoralis</v>
      </c>
      <c r="O1243" t="str">
        <f>VLOOKUP($D1243,metadata!$B$2:$S$451,12,FALSE)</f>
        <v>diptera</v>
      </c>
      <c r="P1243" t="str">
        <f>VLOOKUP($D1243,metadata!$B$2:$S$451,13,FALSE)</f>
        <v>P</v>
      </c>
      <c r="Q1243">
        <f>VLOOKUP($D1243,metadata!$B$2:$S$451,14,FALSE)</f>
        <v>64.416667000000004</v>
      </c>
      <c r="R1243">
        <f>VLOOKUP($D1243,metadata!$B$2:$S$451,15,FALSE)</f>
        <v>27.833055999999999</v>
      </c>
      <c r="S1243" t="str">
        <f>VLOOKUP($D1243,metadata!$B$2:$S$451,16,FALSE)</f>
        <v/>
      </c>
      <c r="T1243" t="str">
        <f>VLOOKUP($D1243,metadata!$B$2:$S$451,17,FALSE)</f>
        <v/>
      </c>
      <c r="U1243" t="str">
        <f>VLOOKUP($D1243,metadata!$B$2:$S$451,18,FALSE)</f>
        <v/>
      </c>
      <c r="V1243">
        <f>VLOOKUP($D1243,metadata!$B$2:$Z$451,19,FALSE)</f>
        <v>128</v>
      </c>
      <c r="W1243" t="str">
        <f>VLOOKUP($D1243,metadata!$B$2:$Z$451,20,FALSE)</f>
        <v>global average</v>
      </c>
      <c r="X1243" t="str">
        <f>VLOOKUP($D1243,metadata!$B$2:$Z$451,21,FALSE)</f>
        <v/>
      </c>
      <c r="Y1243">
        <f>VLOOKUP($D1243,metadata!$B$2:$Z$451,22,FALSE)</f>
        <v>29</v>
      </c>
      <c r="Z1243" t="str">
        <f>VLOOKUP($D1243,metadata!$B$2:$Z$451,23,FALSE)</f>
        <v/>
      </c>
      <c r="AA1243" t="str">
        <f>VLOOKUP($D1243,metadata!$B$2:$Z$451,24,FALSE)</f>
        <v>adult</v>
      </c>
      <c r="AB1243" t="str">
        <f>VLOOKUP($D1243,metadata!$B$2:$Z$451,25,FALSE)</f>
        <v/>
      </c>
      <c r="AC1243">
        <v>5.9702916086949296</v>
      </c>
      <c r="AD1243">
        <v>99.746504511721895</v>
      </c>
      <c r="AF1243" t="str">
        <f t="shared" si="39"/>
        <v>NA</v>
      </c>
    </row>
    <row r="1244" spans="3:32" x14ac:dyDescent="0.3">
      <c r="C1244">
        <v>1243</v>
      </c>
      <c r="D1244" s="4" t="str">
        <f t="shared" si="40"/>
        <v>29-P</v>
      </c>
      <c r="E1244" t="str">
        <f>VLOOKUP($D1244,metadata!$B$2:$S$451,2,FALSE)</f>
        <v>LUMME, J; OIKARINEN, A</v>
      </c>
      <c r="F1244" t="str">
        <f>VLOOKUP($D1244,metadata!$B$2:$S$451,3,FALSE)</f>
        <v>GENETIC BASIS OF GEOGRAPHICALLY VARIABLE PHOTOPERIODIC DIAPAUSE IN DROSOPHILA-LITTORALIS</v>
      </c>
      <c r="G1244" t="str">
        <f>VLOOKUP($D1244,metadata!$B$2:$S$451,4,FALSE)</f>
        <v/>
      </c>
      <c r="H1244" t="str">
        <f>VLOOKUP($D1244,metadata!$B$2:$S$451,5,FALSE)</f>
        <v>y</v>
      </c>
      <c r="I1244" t="str">
        <f>VLOOKUP($D1244,metadata!$B$2:$S$451,6,FALSE)</f>
        <v>a</v>
      </c>
      <c r="J1244" t="str">
        <f>VLOOKUP($D1244,metadata!$B$2:$S$451,7,FALSE)</f>
        <v>i</v>
      </c>
      <c r="K1244">
        <f>VLOOKUP($D1244,metadata!$B$2:$S$451,8,FALSE)</f>
        <v>8</v>
      </c>
      <c r="L1244">
        <f>VLOOKUP($D1244,metadata!$B$2:$S$451,9,FALSE)</f>
        <v>8</v>
      </c>
      <c r="M1244" t="str">
        <f>VLOOKUP($D1244,metadata!$B$2:$S$451,10,FALSE)</f>
        <v/>
      </c>
      <c r="N1244" t="str">
        <f>VLOOKUP($D1244,metadata!$B$2:$S$451,11,FALSE)</f>
        <v>drosophila littoralis</v>
      </c>
      <c r="O1244" t="str">
        <f>VLOOKUP($D1244,metadata!$B$2:$S$451,12,FALSE)</f>
        <v>diptera</v>
      </c>
      <c r="P1244" t="str">
        <f>VLOOKUP($D1244,metadata!$B$2:$S$451,13,FALSE)</f>
        <v>P</v>
      </c>
      <c r="Q1244">
        <f>VLOOKUP($D1244,metadata!$B$2:$S$451,14,FALSE)</f>
        <v>64.416667000000004</v>
      </c>
      <c r="R1244">
        <f>VLOOKUP($D1244,metadata!$B$2:$S$451,15,FALSE)</f>
        <v>27.833055999999999</v>
      </c>
      <c r="S1244" t="str">
        <f>VLOOKUP($D1244,metadata!$B$2:$S$451,16,FALSE)</f>
        <v/>
      </c>
      <c r="T1244" t="str">
        <f>VLOOKUP($D1244,metadata!$B$2:$S$451,17,FALSE)</f>
        <v/>
      </c>
      <c r="U1244" t="str">
        <f>VLOOKUP($D1244,metadata!$B$2:$S$451,18,FALSE)</f>
        <v/>
      </c>
      <c r="V1244">
        <f>VLOOKUP($D1244,metadata!$B$2:$Z$451,19,FALSE)</f>
        <v>128</v>
      </c>
      <c r="W1244" t="str">
        <f>VLOOKUP($D1244,metadata!$B$2:$Z$451,20,FALSE)</f>
        <v>global average</v>
      </c>
      <c r="X1244" t="str">
        <f>VLOOKUP($D1244,metadata!$B$2:$Z$451,21,FALSE)</f>
        <v/>
      </c>
      <c r="Y1244">
        <f>VLOOKUP($D1244,metadata!$B$2:$Z$451,22,FALSE)</f>
        <v>29</v>
      </c>
      <c r="Z1244" t="str">
        <f>VLOOKUP($D1244,metadata!$B$2:$Z$451,23,FALSE)</f>
        <v/>
      </c>
      <c r="AA1244" t="str">
        <f>VLOOKUP($D1244,metadata!$B$2:$Z$451,24,FALSE)</f>
        <v>adult</v>
      </c>
      <c r="AB1244" t="str">
        <f>VLOOKUP($D1244,metadata!$B$2:$Z$451,25,FALSE)</f>
        <v/>
      </c>
      <c r="AC1244">
        <v>8.9471605898066109</v>
      </c>
      <c r="AD1244">
        <v>99.3692833152801</v>
      </c>
      <c r="AF1244" t="str">
        <f t="shared" si="39"/>
        <v>NA</v>
      </c>
    </row>
    <row r="1245" spans="3:32" x14ac:dyDescent="0.3">
      <c r="C1245">
        <v>1244</v>
      </c>
      <c r="D1245" s="4" t="str">
        <f t="shared" si="40"/>
        <v>29-P</v>
      </c>
      <c r="E1245" t="str">
        <f>VLOOKUP($D1245,metadata!$B$2:$S$451,2,FALSE)</f>
        <v>LUMME, J; OIKARINEN, A</v>
      </c>
      <c r="F1245" t="str">
        <f>VLOOKUP($D1245,metadata!$B$2:$S$451,3,FALSE)</f>
        <v>GENETIC BASIS OF GEOGRAPHICALLY VARIABLE PHOTOPERIODIC DIAPAUSE IN DROSOPHILA-LITTORALIS</v>
      </c>
      <c r="G1245" t="str">
        <f>VLOOKUP($D1245,metadata!$B$2:$S$451,4,FALSE)</f>
        <v/>
      </c>
      <c r="H1245" t="str">
        <f>VLOOKUP($D1245,metadata!$B$2:$S$451,5,FALSE)</f>
        <v>y</v>
      </c>
      <c r="I1245" t="str">
        <f>VLOOKUP($D1245,metadata!$B$2:$S$451,6,FALSE)</f>
        <v>a</v>
      </c>
      <c r="J1245" t="str">
        <f>VLOOKUP($D1245,metadata!$B$2:$S$451,7,FALSE)</f>
        <v>i</v>
      </c>
      <c r="K1245">
        <f>VLOOKUP($D1245,metadata!$B$2:$S$451,8,FALSE)</f>
        <v>8</v>
      </c>
      <c r="L1245">
        <f>VLOOKUP($D1245,metadata!$B$2:$S$451,9,FALSE)</f>
        <v>8</v>
      </c>
      <c r="M1245" t="str">
        <f>VLOOKUP($D1245,metadata!$B$2:$S$451,10,FALSE)</f>
        <v/>
      </c>
      <c r="N1245" t="str">
        <f>VLOOKUP($D1245,metadata!$B$2:$S$451,11,FALSE)</f>
        <v>drosophila littoralis</v>
      </c>
      <c r="O1245" t="str">
        <f>VLOOKUP($D1245,metadata!$B$2:$S$451,12,FALSE)</f>
        <v>diptera</v>
      </c>
      <c r="P1245" t="str">
        <f>VLOOKUP($D1245,metadata!$B$2:$S$451,13,FALSE)</f>
        <v>P</v>
      </c>
      <c r="Q1245">
        <f>VLOOKUP($D1245,metadata!$B$2:$S$451,14,FALSE)</f>
        <v>64.416667000000004</v>
      </c>
      <c r="R1245">
        <f>VLOOKUP($D1245,metadata!$B$2:$S$451,15,FALSE)</f>
        <v>27.833055999999999</v>
      </c>
      <c r="S1245" t="str">
        <f>VLOOKUP($D1245,metadata!$B$2:$S$451,16,FALSE)</f>
        <v/>
      </c>
      <c r="T1245" t="str">
        <f>VLOOKUP($D1245,metadata!$B$2:$S$451,17,FALSE)</f>
        <v/>
      </c>
      <c r="U1245" t="str">
        <f>VLOOKUP($D1245,metadata!$B$2:$S$451,18,FALSE)</f>
        <v/>
      </c>
      <c r="V1245">
        <f>VLOOKUP($D1245,metadata!$B$2:$Z$451,19,FALSE)</f>
        <v>128</v>
      </c>
      <c r="W1245" t="str">
        <f>VLOOKUP($D1245,metadata!$B$2:$Z$451,20,FALSE)</f>
        <v>global average</v>
      </c>
      <c r="X1245" t="str">
        <f>VLOOKUP($D1245,metadata!$B$2:$Z$451,21,FALSE)</f>
        <v/>
      </c>
      <c r="Y1245">
        <f>VLOOKUP($D1245,metadata!$B$2:$Z$451,22,FALSE)</f>
        <v>29</v>
      </c>
      <c r="Z1245" t="str">
        <f>VLOOKUP($D1245,metadata!$B$2:$Z$451,23,FALSE)</f>
        <v/>
      </c>
      <c r="AA1245" t="str">
        <f>VLOOKUP($D1245,metadata!$B$2:$Z$451,24,FALSE)</f>
        <v>adult</v>
      </c>
      <c r="AB1245" t="str">
        <f>VLOOKUP($D1245,metadata!$B$2:$Z$451,25,FALSE)</f>
        <v/>
      </c>
      <c r="AC1245">
        <v>11.9917231767642</v>
      </c>
      <c r="AD1245">
        <v>99.496564359885298</v>
      </c>
      <c r="AF1245" t="str">
        <f t="shared" si="39"/>
        <v>NA</v>
      </c>
    </row>
    <row r="1246" spans="3:32" x14ac:dyDescent="0.3">
      <c r="C1246">
        <v>1245</v>
      </c>
      <c r="D1246" s="4" t="str">
        <f t="shared" si="40"/>
        <v>29-P</v>
      </c>
      <c r="E1246" t="str">
        <f>VLOOKUP($D1246,metadata!$B$2:$S$451,2,FALSE)</f>
        <v>LUMME, J; OIKARINEN, A</v>
      </c>
      <c r="F1246" t="str">
        <f>VLOOKUP($D1246,metadata!$B$2:$S$451,3,FALSE)</f>
        <v>GENETIC BASIS OF GEOGRAPHICALLY VARIABLE PHOTOPERIODIC DIAPAUSE IN DROSOPHILA-LITTORALIS</v>
      </c>
      <c r="G1246" t="str">
        <f>VLOOKUP($D1246,metadata!$B$2:$S$451,4,FALSE)</f>
        <v/>
      </c>
      <c r="H1246" t="str">
        <f>VLOOKUP($D1246,metadata!$B$2:$S$451,5,FALSE)</f>
        <v>y</v>
      </c>
      <c r="I1246" t="str">
        <f>VLOOKUP($D1246,metadata!$B$2:$S$451,6,FALSE)</f>
        <v>a</v>
      </c>
      <c r="J1246" t="str">
        <f>VLOOKUP($D1246,metadata!$B$2:$S$451,7,FALSE)</f>
        <v>i</v>
      </c>
      <c r="K1246">
        <f>VLOOKUP($D1246,metadata!$B$2:$S$451,8,FALSE)</f>
        <v>8</v>
      </c>
      <c r="L1246">
        <f>VLOOKUP($D1246,metadata!$B$2:$S$451,9,FALSE)</f>
        <v>8</v>
      </c>
      <c r="M1246" t="str">
        <f>VLOOKUP($D1246,metadata!$B$2:$S$451,10,FALSE)</f>
        <v/>
      </c>
      <c r="N1246" t="str">
        <f>VLOOKUP($D1246,metadata!$B$2:$S$451,11,FALSE)</f>
        <v>drosophila littoralis</v>
      </c>
      <c r="O1246" t="str">
        <f>VLOOKUP($D1246,metadata!$B$2:$S$451,12,FALSE)</f>
        <v>diptera</v>
      </c>
      <c r="P1246" t="str">
        <f>VLOOKUP($D1246,metadata!$B$2:$S$451,13,FALSE)</f>
        <v>P</v>
      </c>
      <c r="Q1246">
        <f>VLOOKUP($D1246,metadata!$B$2:$S$451,14,FALSE)</f>
        <v>64.416667000000004</v>
      </c>
      <c r="R1246">
        <f>VLOOKUP($D1246,metadata!$B$2:$S$451,15,FALSE)</f>
        <v>27.833055999999999</v>
      </c>
      <c r="S1246" t="str">
        <f>VLOOKUP($D1246,metadata!$B$2:$S$451,16,FALSE)</f>
        <v/>
      </c>
      <c r="T1246" t="str">
        <f>VLOOKUP($D1246,metadata!$B$2:$S$451,17,FALSE)</f>
        <v/>
      </c>
      <c r="U1246" t="str">
        <f>VLOOKUP($D1246,metadata!$B$2:$S$451,18,FALSE)</f>
        <v/>
      </c>
      <c r="V1246">
        <f>VLOOKUP($D1246,metadata!$B$2:$Z$451,19,FALSE)</f>
        <v>128</v>
      </c>
      <c r="W1246" t="str">
        <f>VLOOKUP($D1246,metadata!$B$2:$Z$451,20,FALSE)</f>
        <v>global average</v>
      </c>
      <c r="X1246" t="str">
        <f>VLOOKUP($D1246,metadata!$B$2:$Z$451,21,FALSE)</f>
        <v/>
      </c>
      <c r="Y1246">
        <f>VLOOKUP($D1246,metadata!$B$2:$Z$451,22,FALSE)</f>
        <v>29</v>
      </c>
      <c r="Z1246" t="str">
        <f>VLOOKUP($D1246,metadata!$B$2:$Z$451,23,FALSE)</f>
        <v/>
      </c>
      <c r="AA1246" t="str">
        <f>VLOOKUP($D1246,metadata!$B$2:$Z$451,24,FALSE)</f>
        <v>adult</v>
      </c>
      <c r="AB1246" t="str">
        <f>VLOOKUP($D1246,metadata!$B$2:$Z$451,25,FALSE)</f>
        <v/>
      </c>
      <c r="AC1246">
        <v>14.933835188823901</v>
      </c>
      <c r="AD1246">
        <v>75.204846634636993</v>
      </c>
      <c r="AF1246" t="str">
        <f t="shared" si="39"/>
        <v>NA</v>
      </c>
    </row>
    <row r="1247" spans="3:32" x14ac:dyDescent="0.3">
      <c r="C1247">
        <v>1246</v>
      </c>
      <c r="D1247" s="4" t="str">
        <f t="shared" si="40"/>
        <v>29-P</v>
      </c>
      <c r="E1247" t="str">
        <f>VLOOKUP($D1247,metadata!$B$2:$S$451,2,FALSE)</f>
        <v>LUMME, J; OIKARINEN, A</v>
      </c>
      <c r="F1247" t="str">
        <f>VLOOKUP($D1247,metadata!$B$2:$S$451,3,FALSE)</f>
        <v>GENETIC BASIS OF GEOGRAPHICALLY VARIABLE PHOTOPERIODIC DIAPAUSE IN DROSOPHILA-LITTORALIS</v>
      </c>
      <c r="G1247" t="str">
        <f>VLOOKUP($D1247,metadata!$B$2:$S$451,4,FALSE)</f>
        <v/>
      </c>
      <c r="H1247" t="str">
        <f>VLOOKUP($D1247,metadata!$B$2:$S$451,5,FALSE)</f>
        <v>y</v>
      </c>
      <c r="I1247" t="str">
        <f>VLOOKUP($D1247,metadata!$B$2:$S$451,6,FALSE)</f>
        <v>a</v>
      </c>
      <c r="J1247" t="str">
        <f>VLOOKUP($D1247,metadata!$B$2:$S$451,7,FALSE)</f>
        <v>i</v>
      </c>
      <c r="K1247">
        <f>VLOOKUP($D1247,metadata!$B$2:$S$451,8,FALSE)</f>
        <v>8</v>
      </c>
      <c r="L1247">
        <f>VLOOKUP($D1247,metadata!$B$2:$S$451,9,FALSE)</f>
        <v>8</v>
      </c>
      <c r="M1247" t="str">
        <f>VLOOKUP($D1247,metadata!$B$2:$S$451,10,FALSE)</f>
        <v/>
      </c>
      <c r="N1247" t="str">
        <f>VLOOKUP($D1247,metadata!$B$2:$S$451,11,FALSE)</f>
        <v>drosophila littoralis</v>
      </c>
      <c r="O1247" t="str">
        <f>VLOOKUP($D1247,metadata!$B$2:$S$451,12,FALSE)</f>
        <v>diptera</v>
      </c>
      <c r="P1247" t="str">
        <f>VLOOKUP($D1247,metadata!$B$2:$S$451,13,FALSE)</f>
        <v>P</v>
      </c>
      <c r="Q1247">
        <f>VLOOKUP($D1247,metadata!$B$2:$S$451,14,FALSE)</f>
        <v>64.416667000000004</v>
      </c>
      <c r="R1247">
        <f>VLOOKUP($D1247,metadata!$B$2:$S$451,15,FALSE)</f>
        <v>27.833055999999999</v>
      </c>
      <c r="S1247" t="str">
        <f>VLOOKUP($D1247,metadata!$B$2:$S$451,16,FALSE)</f>
        <v/>
      </c>
      <c r="T1247" t="str">
        <f>VLOOKUP($D1247,metadata!$B$2:$S$451,17,FALSE)</f>
        <v/>
      </c>
      <c r="U1247" t="str">
        <f>VLOOKUP($D1247,metadata!$B$2:$S$451,18,FALSE)</f>
        <v/>
      </c>
      <c r="V1247">
        <f>VLOOKUP($D1247,metadata!$B$2:$Z$451,19,FALSE)</f>
        <v>128</v>
      </c>
      <c r="W1247" t="str">
        <f>VLOOKUP($D1247,metadata!$B$2:$Z$451,20,FALSE)</f>
        <v>global average</v>
      </c>
      <c r="X1247" t="str">
        <f>VLOOKUP($D1247,metadata!$B$2:$Z$451,21,FALSE)</f>
        <v/>
      </c>
      <c r="Y1247">
        <f>VLOOKUP($D1247,metadata!$B$2:$Z$451,22,FALSE)</f>
        <v>29</v>
      </c>
      <c r="Z1247" t="str">
        <f>VLOOKUP($D1247,metadata!$B$2:$Z$451,23,FALSE)</f>
        <v/>
      </c>
      <c r="AA1247" t="str">
        <f>VLOOKUP($D1247,metadata!$B$2:$Z$451,24,FALSE)</f>
        <v>adult</v>
      </c>
      <c r="AB1247" t="str">
        <f>VLOOKUP($D1247,metadata!$B$2:$Z$451,25,FALSE)</f>
        <v/>
      </c>
      <c r="AC1247">
        <v>16.491868945558299</v>
      </c>
      <c r="AD1247">
        <v>60.219814601055702</v>
      </c>
      <c r="AF1247" t="str">
        <f t="shared" si="39"/>
        <v>NA</v>
      </c>
    </row>
    <row r="1248" spans="3:32" x14ac:dyDescent="0.3">
      <c r="C1248">
        <v>1247</v>
      </c>
      <c r="D1248" s="4" t="str">
        <f t="shared" si="40"/>
        <v>29-P</v>
      </c>
      <c r="E1248" t="str">
        <f>VLOOKUP($D1248,metadata!$B$2:$S$451,2,FALSE)</f>
        <v>LUMME, J; OIKARINEN, A</v>
      </c>
      <c r="F1248" t="str">
        <f>VLOOKUP($D1248,metadata!$B$2:$S$451,3,FALSE)</f>
        <v>GENETIC BASIS OF GEOGRAPHICALLY VARIABLE PHOTOPERIODIC DIAPAUSE IN DROSOPHILA-LITTORALIS</v>
      </c>
      <c r="G1248" t="str">
        <f>VLOOKUP($D1248,metadata!$B$2:$S$451,4,FALSE)</f>
        <v/>
      </c>
      <c r="H1248" t="str">
        <f>VLOOKUP($D1248,metadata!$B$2:$S$451,5,FALSE)</f>
        <v>y</v>
      </c>
      <c r="I1248" t="str">
        <f>VLOOKUP($D1248,metadata!$B$2:$S$451,6,FALSE)</f>
        <v>a</v>
      </c>
      <c r="J1248" t="str">
        <f>VLOOKUP($D1248,metadata!$B$2:$S$451,7,FALSE)</f>
        <v>i</v>
      </c>
      <c r="K1248">
        <f>VLOOKUP($D1248,metadata!$B$2:$S$451,8,FALSE)</f>
        <v>8</v>
      </c>
      <c r="L1248">
        <f>VLOOKUP($D1248,metadata!$B$2:$S$451,9,FALSE)</f>
        <v>8</v>
      </c>
      <c r="M1248" t="str">
        <f>VLOOKUP($D1248,metadata!$B$2:$S$451,10,FALSE)</f>
        <v/>
      </c>
      <c r="N1248" t="str">
        <f>VLOOKUP($D1248,metadata!$B$2:$S$451,11,FALSE)</f>
        <v>drosophila littoralis</v>
      </c>
      <c r="O1248" t="str">
        <f>VLOOKUP($D1248,metadata!$B$2:$S$451,12,FALSE)</f>
        <v>diptera</v>
      </c>
      <c r="P1248" t="str">
        <f>VLOOKUP($D1248,metadata!$B$2:$S$451,13,FALSE)</f>
        <v>P</v>
      </c>
      <c r="Q1248">
        <f>VLOOKUP($D1248,metadata!$B$2:$S$451,14,FALSE)</f>
        <v>64.416667000000004</v>
      </c>
      <c r="R1248">
        <f>VLOOKUP($D1248,metadata!$B$2:$S$451,15,FALSE)</f>
        <v>27.833055999999999</v>
      </c>
      <c r="S1248" t="str">
        <f>VLOOKUP($D1248,metadata!$B$2:$S$451,16,FALSE)</f>
        <v/>
      </c>
      <c r="T1248" t="str">
        <f>VLOOKUP($D1248,metadata!$B$2:$S$451,17,FALSE)</f>
        <v/>
      </c>
      <c r="U1248" t="str">
        <f>VLOOKUP($D1248,metadata!$B$2:$S$451,18,FALSE)</f>
        <v/>
      </c>
      <c r="V1248">
        <f>VLOOKUP($D1248,metadata!$B$2:$Z$451,19,FALSE)</f>
        <v>128</v>
      </c>
      <c r="W1248" t="str">
        <f>VLOOKUP($D1248,metadata!$B$2:$Z$451,20,FALSE)</f>
        <v>global average</v>
      </c>
      <c r="X1248" t="str">
        <f>VLOOKUP($D1248,metadata!$B$2:$Z$451,21,FALSE)</f>
        <v/>
      </c>
      <c r="Y1248">
        <f>VLOOKUP($D1248,metadata!$B$2:$Z$451,22,FALSE)</f>
        <v>29</v>
      </c>
      <c r="Z1248" t="str">
        <f>VLOOKUP($D1248,metadata!$B$2:$Z$451,23,FALSE)</f>
        <v/>
      </c>
      <c r="AA1248" t="str">
        <f>VLOOKUP($D1248,metadata!$B$2:$Z$451,24,FALSE)</f>
        <v>adult</v>
      </c>
      <c r="AB1248" t="str">
        <f>VLOOKUP($D1248,metadata!$B$2:$Z$451,25,FALSE)</f>
        <v/>
      </c>
      <c r="AC1248">
        <v>17.926518306427301</v>
      </c>
      <c r="AD1248">
        <v>1.5841394071121</v>
      </c>
      <c r="AF1248" t="str">
        <f t="shared" si="39"/>
        <v>NA</v>
      </c>
    </row>
    <row r="1249" spans="3:32" x14ac:dyDescent="0.3">
      <c r="C1249">
        <v>1248</v>
      </c>
      <c r="D1249" s="4" t="str">
        <f t="shared" si="40"/>
        <v>29-P</v>
      </c>
      <c r="E1249" t="str">
        <f>VLOOKUP($D1249,metadata!$B$2:$S$451,2,FALSE)</f>
        <v>LUMME, J; OIKARINEN, A</v>
      </c>
      <c r="F1249" t="str">
        <f>VLOOKUP($D1249,metadata!$B$2:$S$451,3,FALSE)</f>
        <v>GENETIC BASIS OF GEOGRAPHICALLY VARIABLE PHOTOPERIODIC DIAPAUSE IN DROSOPHILA-LITTORALIS</v>
      </c>
      <c r="G1249" t="str">
        <f>VLOOKUP($D1249,metadata!$B$2:$S$451,4,FALSE)</f>
        <v/>
      </c>
      <c r="H1249" t="str">
        <f>VLOOKUP($D1249,metadata!$B$2:$S$451,5,FALSE)</f>
        <v>y</v>
      </c>
      <c r="I1249" t="str">
        <f>VLOOKUP($D1249,metadata!$B$2:$S$451,6,FALSE)</f>
        <v>a</v>
      </c>
      <c r="J1249" t="str">
        <f>VLOOKUP($D1249,metadata!$B$2:$S$451,7,FALSE)</f>
        <v>i</v>
      </c>
      <c r="K1249">
        <f>VLOOKUP($D1249,metadata!$B$2:$S$451,8,FALSE)</f>
        <v>8</v>
      </c>
      <c r="L1249">
        <f>VLOOKUP($D1249,metadata!$B$2:$S$451,9,FALSE)</f>
        <v>8</v>
      </c>
      <c r="M1249" t="str">
        <f>VLOOKUP($D1249,metadata!$B$2:$S$451,10,FALSE)</f>
        <v/>
      </c>
      <c r="N1249" t="str">
        <f>VLOOKUP($D1249,metadata!$B$2:$S$451,11,FALSE)</f>
        <v>drosophila littoralis</v>
      </c>
      <c r="O1249" t="str">
        <f>VLOOKUP($D1249,metadata!$B$2:$S$451,12,FALSE)</f>
        <v>diptera</v>
      </c>
      <c r="P1249" t="str">
        <f>VLOOKUP($D1249,metadata!$B$2:$S$451,13,FALSE)</f>
        <v>P</v>
      </c>
      <c r="Q1249">
        <f>VLOOKUP($D1249,metadata!$B$2:$S$451,14,FALSE)</f>
        <v>64.416667000000004</v>
      </c>
      <c r="R1249">
        <f>VLOOKUP($D1249,metadata!$B$2:$S$451,15,FALSE)</f>
        <v>27.833055999999999</v>
      </c>
      <c r="S1249" t="str">
        <f>VLOOKUP($D1249,metadata!$B$2:$S$451,16,FALSE)</f>
        <v/>
      </c>
      <c r="T1249" t="str">
        <f>VLOOKUP($D1249,metadata!$B$2:$S$451,17,FALSE)</f>
        <v/>
      </c>
      <c r="U1249" t="str">
        <f>VLOOKUP($D1249,metadata!$B$2:$S$451,18,FALSE)</f>
        <v/>
      </c>
      <c r="V1249">
        <f>VLOOKUP($D1249,metadata!$B$2:$Z$451,19,FALSE)</f>
        <v>128</v>
      </c>
      <c r="W1249" t="str">
        <f>VLOOKUP($D1249,metadata!$B$2:$Z$451,20,FALSE)</f>
        <v>global average</v>
      </c>
      <c r="X1249" t="str">
        <f>VLOOKUP($D1249,metadata!$B$2:$Z$451,21,FALSE)</f>
        <v/>
      </c>
      <c r="Y1249">
        <f>VLOOKUP($D1249,metadata!$B$2:$Z$451,22,FALSE)</f>
        <v>29</v>
      </c>
      <c r="Z1249" t="str">
        <f>VLOOKUP($D1249,metadata!$B$2:$Z$451,23,FALSE)</f>
        <v/>
      </c>
      <c r="AA1249" t="str">
        <f>VLOOKUP($D1249,metadata!$B$2:$Z$451,24,FALSE)</f>
        <v>adult</v>
      </c>
      <c r="AB1249" t="str">
        <f>VLOOKUP($D1249,metadata!$B$2:$Z$451,25,FALSE)</f>
        <v/>
      </c>
      <c r="AC1249">
        <v>19.985484746421498</v>
      </c>
      <c r="AD1249">
        <v>0.33242395727909002</v>
      </c>
      <c r="AF1249" t="str">
        <f t="shared" si="39"/>
        <v>NA</v>
      </c>
    </row>
    <row r="1250" spans="3:32" x14ac:dyDescent="0.3">
      <c r="C1250">
        <v>1249</v>
      </c>
      <c r="D1250" s="4" t="str">
        <f t="shared" si="40"/>
        <v>29-P</v>
      </c>
      <c r="E1250" t="str">
        <f>VLOOKUP($D1250,metadata!$B$2:$S$451,2,FALSE)</f>
        <v>LUMME, J; OIKARINEN, A</v>
      </c>
      <c r="F1250" t="str">
        <f>VLOOKUP($D1250,metadata!$B$2:$S$451,3,FALSE)</f>
        <v>GENETIC BASIS OF GEOGRAPHICALLY VARIABLE PHOTOPERIODIC DIAPAUSE IN DROSOPHILA-LITTORALIS</v>
      </c>
      <c r="G1250" t="str">
        <f>VLOOKUP($D1250,metadata!$B$2:$S$451,4,FALSE)</f>
        <v/>
      </c>
      <c r="H1250" t="str">
        <f>VLOOKUP($D1250,metadata!$B$2:$S$451,5,FALSE)</f>
        <v>y</v>
      </c>
      <c r="I1250" t="str">
        <f>VLOOKUP($D1250,metadata!$B$2:$S$451,6,FALSE)</f>
        <v>a</v>
      </c>
      <c r="J1250" t="str">
        <f>VLOOKUP($D1250,metadata!$B$2:$S$451,7,FALSE)</f>
        <v>i</v>
      </c>
      <c r="K1250">
        <f>VLOOKUP($D1250,metadata!$B$2:$S$451,8,FALSE)</f>
        <v>8</v>
      </c>
      <c r="L1250">
        <f>VLOOKUP($D1250,metadata!$B$2:$S$451,9,FALSE)</f>
        <v>8</v>
      </c>
      <c r="M1250" t="str">
        <f>VLOOKUP($D1250,metadata!$B$2:$S$451,10,FALSE)</f>
        <v/>
      </c>
      <c r="N1250" t="str">
        <f>VLOOKUP($D1250,metadata!$B$2:$S$451,11,FALSE)</f>
        <v>drosophila littoralis</v>
      </c>
      <c r="O1250" t="str">
        <f>VLOOKUP($D1250,metadata!$B$2:$S$451,12,FALSE)</f>
        <v>diptera</v>
      </c>
      <c r="P1250" t="str">
        <f>VLOOKUP($D1250,metadata!$B$2:$S$451,13,FALSE)</f>
        <v>P</v>
      </c>
      <c r="Q1250">
        <f>VLOOKUP($D1250,metadata!$B$2:$S$451,14,FALSE)</f>
        <v>64.416667000000004</v>
      </c>
      <c r="R1250">
        <f>VLOOKUP($D1250,metadata!$B$2:$S$451,15,FALSE)</f>
        <v>27.833055999999999</v>
      </c>
      <c r="S1250" t="str">
        <f>VLOOKUP($D1250,metadata!$B$2:$S$451,16,FALSE)</f>
        <v/>
      </c>
      <c r="T1250" t="str">
        <f>VLOOKUP($D1250,metadata!$B$2:$S$451,17,FALSE)</f>
        <v/>
      </c>
      <c r="U1250" t="str">
        <f>VLOOKUP($D1250,metadata!$B$2:$S$451,18,FALSE)</f>
        <v/>
      </c>
      <c r="V1250">
        <f>VLOOKUP($D1250,metadata!$B$2:$Z$451,19,FALSE)</f>
        <v>128</v>
      </c>
      <c r="W1250" t="str">
        <f>VLOOKUP($D1250,metadata!$B$2:$Z$451,20,FALSE)</f>
        <v>global average</v>
      </c>
      <c r="X1250" t="str">
        <f>VLOOKUP($D1250,metadata!$B$2:$Z$451,21,FALSE)</f>
        <v/>
      </c>
      <c r="Y1250">
        <f>VLOOKUP($D1250,metadata!$B$2:$Z$451,22,FALSE)</f>
        <v>29</v>
      </c>
      <c r="Z1250" t="str">
        <f>VLOOKUP($D1250,metadata!$B$2:$Z$451,23,FALSE)</f>
        <v/>
      </c>
      <c r="AA1250" t="str">
        <f>VLOOKUP($D1250,metadata!$B$2:$Z$451,24,FALSE)</f>
        <v>adult</v>
      </c>
      <c r="AB1250" t="str">
        <f>VLOOKUP($D1250,metadata!$B$2:$Z$451,25,FALSE)</f>
        <v/>
      </c>
      <c r="AC1250">
        <v>24.0845885646158</v>
      </c>
      <c r="AD1250">
        <v>0.50379117375878402</v>
      </c>
      <c r="AF1250" t="str">
        <f t="shared" si="39"/>
        <v>NA</v>
      </c>
    </row>
    <row r="1251" spans="3:32" x14ac:dyDescent="0.3">
      <c r="C1251">
        <v>1250</v>
      </c>
      <c r="D1251" s="4" t="str">
        <f t="shared" si="40"/>
        <v>29-R</v>
      </c>
      <c r="E1251" t="str">
        <f>VLOOKUP($D1251,metadata!$B$2:$S$451,2,FALSE)</f>
        <v>LUMME, J; OIKARINEN, A</v>
      </c>
      <c r="F1251" t="str">
        <f>VLOOKUP($D1251,metadata!$B$2:$S$451,3,FALSE)</f>
        <v>GENETIC BASIS OF GEOGRAPHICALLY VARIABLE PHOTOPERIODIC DIAPAUSE IN DROSOPHILA-LITTORALIS</v>
      </c>
      <c r="G1251" t="str">
        <f>VLOOKUP($D1251,metadata!$B$2:$S$451,4,FALSE)</f>
        <v/>
      </c>
      <c r="H1251" t="str">
        <f>VLOOKUP($D1251,metadata!$B$2:$S$451,5,FALSE)</f>
        <v>y</v>
      </c>
      <c r="I1251" t="str">
        <f>VLOOKUP($D1251,metadata!$B$2:$S$451,6,FALSE)</f>
        <v>a</v>
      </c>
      <c r="J1251" t="str">
        <f>VLOOKUP($D1251,metadata!$B$2:$S$451,7,FALSE)</f>
        <v>i</v>
      </c>
      <c r="K1251">
        <f>VLOOKUP($D1251,metadata!$B$2:$S$451,8,FALSE)</f>
        <v>8</v>
      </c>
      <c r="L1251">
        <f>VLOOKUP($D1251,metadata!$B$2:$S$451,9,FALSE)</f>
        <v>8</v>
      </c>
      <c r="M1251" t="str">
        <f>VLOOKUP($D1251,metadata!$B$2:$S$451,10,FALSE)</f>
        <v/>
      </c>
      <c r="N1251" t="str">
        <f>VLOOKUP($D1251,metadata!$B$2:$S$451,11,FALSE)</f>
        <v>drosophila littoralis</v>
      </c>
      <c r="O1251" t="str">
        <f>VLOOKUP($D1251,metadata!$B$2:$S$451,12,FALSE)</f>
        <v>diptera</v>
      </c>
      <c r="P1251" t="str">
        <f>VLOOKUP($D1251,metadata!$B$2:$S$451,13,FALSE)</f>
        <v>R</v>
      </c>
      <c r="Q1251">
        <f>VLOOKUP($D1251,metadata!$B$2:$S$451,14,FALSE)</f>
        <v>66.5</v>
      </c>
      <c r="R1251">
        <f>VLOOKUP($D1251,metadata!$B$2:$S$451,15,FALSE)</f>
        <v>25.716667000000001</v>
      </c>
      <c r="S1251" t="str">
        <f>VLOOKUP($D1251,metadata!$B$2:$S$451,16,FALSE)</f>
        <v/>
      </c>
      <c r="T1251" t="str">
        <f>VLOOKUP($D1251,metadata!$B$2:$S$451,17,FALSE)</f>
        <v/>
      </c>
      <c r="U1251" t="str">
        <f>VLOOKUP($D1251,metadata!$B$2:$S$451,18,FALSE)</f>
        <v/>
      </c>
      <c r="V1251">
        <f>VLOOKUP($D1251,metadata!$B$2:$Z$451,19,FALSE)</f>
        <v>128</v>
      </c>
      <c r="W1251" t="str">
        <f>VLOOKUP($D1251,metadata!$B$2:$Z$451,20,FALSE)</f>
        <v>global average</v>
      </c>
      <c r="X1251" t="str">
        <f>VLOOKUP($D1251,metadata!$B$2:$Z$451,21,FALSE)</f>
        <v/>
      </c>
      <c r="Y1251">
        <f>VLOOKUP($D1251,metadata!$B$2:$Z$451,22,FALSE)</f>
        <v>29</v>
      </c>
      <c r="Z1251" t="str">
        <f>VLOOKUP($D1251,metadata!$B$2:$Z$451,23,FALSE)</f>
        <v/>
      </c>
      <c r="AA1251" t="str">
        <f>VLOOKUP($D1251,metadata!$B$2:$Z$451,24,FALSE)</f>
        <v>adult</v>
      </c>
      <c r="AB1251" t="str">
        <f>VLOOKUP($D1251,metadata!$B$2:$Z$451,25,FALSE)</f>
        <v/>
      </c>
      <c r="AC1251">
        <v>6.00453660929933</v>
      </c>
      <c r="AD1251">
        <v>99.413487998369206</v>
      </c>
      <c r="AF1251" t="str">
        <f t="shared" si="39"/>
        <v>NA</v>
      </c>
    </row>
    <row r="1252" spans="3:32" x14ac:dyDescent="0.3">
      <c r="C1252">
        <v>1251</v>
      </c>
      <c r="D1252" s="4" t="str">
        <f t="shared" si="40"/>
        <v>29-R</v>
      </c>
      <c r="E1252" t="str">
        <f>VLOOKUP($D1252,metadata!$B$2:$S$451,2,FALSE)</f>
        <v>LUMME, J; OIKARINEN, A</v>
      </c>
      <c r="F1252" t="str">
        <f>VLOOKUP($D1252,metadata!$B$2:$S$451,3,FALSE)</f>
        <v>GENETIC BASIS OF GEOGRAPHICALLY VARIABLE PHOTOPERIODIC DIAPAUSE IN DROSOPHILA-LITTORALIS</v>
      </c>
      <c r="G1252" t="str">
        <f>VLOOKUP($D1252,metadata!$B$2:$S$451,4,FALSE)</f>
        <v/>
      </c>
      <c r="H1252" t="str">
        <f>VLOOKUP($D1252,metadata!$B$2:$S$451,5,FALSE)</f>
        <v>y</v>
      </c>
      <c r="I1252" t="str">
        <f>VLOOKUP($D1252,metadata!$B$2:$S$451,6,FALSE)</f>
        <v>a</v>
      </c>
      <c r="J1252" t="str">
        <f>VLOOKUP($D1252,metadata!$B$2:$S$451,7,FALSE)</f>
        <v>i</v>
      </c>
      <c r="K1252">
        <f>VLOOKUP($D1252,metadata!$B$2:$S$451,8,FALSE)</f>
        <v>8</v>
      </c>
      <c r="L1252">
        <f>VLOOKUP($D1252,metadata!$B$2:$S$451,9,FALSE)</f>
        <v>8</v>
      </c>
      <c r="M1252" t="str">
        <f>VLOOKUP($D1252,metadata!$B$2:$S$451,10,FALSE)</f>
        <v/>
      </c>
      <c r="N1252" t="str">
        <f>VLOOKUP($D1252,metadata!$B$2:$S$451,11,FALSE)</f>
        <v>drosophila littoralis</v>
      </c>
      <c r="O1252" t="str">
        <f>VLOOKUP($D1252,metadata!$B$2:$S$451,12,FALSE)</f>
        <v>diptera</v>
      </c>
      <c r="P1252" t="str">
        <f>VLOOKUP($D1252,metadata!$B$2:$S$451,13,FALSE)</f>
        <v>R</v>
      </c>
      <c r="Q1252">
        <f>VLOOKUP($D1252,metadata!$B$2:$S$451,14,FALSE)</f>
        <v>66.5</v>
      </c>
      <c r="R1252">
        <f>VLOOKUP($D1252,metadata!$B$2:$S$451,15,FALSE)</f>
        <v>25.716667000000001</v>
      </c>
      <c r="S1252" t="str">
        <f>VLOOKUP($D1252,metadata!$B$2:$S$451,16,FALSE)</f>
        <v/>
      </c>
      <c r="T1252" t="str">
        <f>VLOOKUP($D1252,metadata!$B$2:$S$451,17,FALSE)</f>
        <v/>
      </c>
      <c r="U1252" t="str">
        <f>VLOOKUP($D1252,metadata!$B$2:$S$451,18,FALSE)</f>
        <v/>
      </c>
      <c r="V1252">
        <f>VLOOKUP($D1252,metadata!$B$2:$Z$451,19,FALSE)</f>
        <v>128</v>
      </c>
      <c r="W1252" t="str">
        <f>VLOOKUP($D1252,metadata!$B$2:$Z$451,20,FALSE)</f>
        <v>global average</v>
      </c>
      <c r="X1252" t="str">
        <f>VLOOKUP($D1252,metadata!$B$2:$Z$451,21,FALSE)</f>
        <v/>
      </c>
      <c r="Y1252">
        <f>VLOOKUP($D1252,metadata!$B$2:$Z$451,22,FALSE)</f>
        <v>29</v>
      </c>
      <c r="Z1252" t="str">
        <f>VLOOKUP($D1252,metadata!$B$2:$Z$451,23,FALSE)</f>
        <v/>
      </c>
      <c r="AA1252" t="str">
        <f>VLOOKUP($D1252,metadata!$B$2:$Z$451,24,FALSE)</f>
        <v>adult</v>
      </c>
      <c r="AB1252" t="str">
        <f>VLOOKUP($D1252,metadata!$B$2:$Z$451,25,FALSE)</f>
        <v/>
      </c>
      <c r="AC1252">
        <v>8.9808367365803807</v>
      </c>
      <c r="AD1252">
        <v>99.872363421750606</v>
      </c>
      <c r="AF1252" t="str">
        <f t="shared" si="39"/>
        <v>NA</v>
      </c>
    </row>
    <row r="1253" spans="3:32" x14ac:dyDescent="0.3">
      <c r="C1253">
        <v>1252</v>
      </c>
      <c r="D1253" s="4" t="str">
        <f t="shared" si="40"/>
        <v>29-R</v>
      </c>
      <c r="E1253" t="str">
        <f>VLOOKUP($D1253,metadata!$B$2:$S$451,2,FALSE)</f>
        <v>LUMME, J; OIKARINEN, A</v>
      </c>
      <c r="F1253" t="str">
        <f>VLOOKUP($D1253,metadata!$B$2:$S$451,3,FALSE)</f>
        <v>GENETIC BASIS OF GEOGRAPHICALLY VARIABLE PHOTOPERIODIC DIAPAUSE IN DROSOPHILA-LITTORALIS</v>
      </c>
      <c r="G1253" t="str">
        <f>VLOOKUP($D1253,metadata!$B$2:$S$451,4,FALSE)</f>
        <v/>
      </c>
      <c r="H1253" t="str">
        <f>VLOOKUP($D1253,metadata!$B$2:$S$451,5,FALSE)</f>
        <v>y</v>
      </c>
      <c r="I1253" t="str">
        <f>VLOOKUP($D1253,metadata!$B$2:$S$451,6,FALSE)</f>
        <v>a</v>
      </c>
      <c r="J1253" t="str">
        <f>VLOOKUP($D1253,metadata!$B$2:$S$451,7,FALSE)</f>
        <v>i</v>
      </c>
      <c r="K1253">
        <f>VLOOKUP($D1253,metadata!$B$2:$S$451,8,FALSE)</f>
        <v>8</v>
      </c>
      <c r="L1253">
        <f>VLOOKUP($D1253,metadata!$B$2:$S$451,9,FALSE)</f>
        <v>8</v>
      </c>
      <c r="M1253" t="str">
        <f>VLOOKUP($D1253,metadata!$B$2:$S$451,10,FALSE)</f>
        <v/>
      </c>
      <c r="N1253" t="str">
        <f>VLOOKUP($D1253,metadata!$B$2:$S$451,11,FALSE)</f>
        <v>drosophila littoralis</v>
      </c>
      <c r="O1253" t="str">
        <f>VLOOKUP($D1253,metadata!$B$2:$S$451,12,FALSE)</f>
        <v>diptera</v>
      </c>
      <c r="P1253" t="str">
        <f>VLOOKUP($D1253,metadata!$B$2:$S$451,13,FALSE)</f>
        <v>R</v>
      </c>
      <c r="Q1253">
        <f>VLOOKUP($D1253,metadata!$B$2:$S$451,14,FALSE)</f>
        <v>66.5</v>
      </c>
      <c r="R1253">
        <f>VLOOKUP($D1253,metadata!$B$2:$S$451,15,FALSE)</f>
        <v>25.716667000000001</v>
      </c>
      <c r="S1253" t="str">
        <f>VLOOKUP($D1253,metadata!$B$2:$S$451,16,FALSE)</f>
        <v/>
      </c>
      <c r="T1253" t="str">
        <f>VLOOKUP($D1253,metadata!$B$2:$S$451,17,FALSE)</f>
        <v/>
      </c>
      <c r="U1253" t="str">
        <f>VLOOKUP($D1253,metadata!$B$2:$S$451,18,FALSE)</f>
        <v/>
      </c>
      <c r="V1253">
        <f>VLOOKUP($D1253,metadata!$B$2:$Z$451,19,FALSE)</f>
        <v>128</v>
      </c>
      <c r="W1253" t="str">
        <f>VLOOKUP($D1253,metadata!$B$2:$Z$451,20,FALSE)</f>
        <v>global average</v>
      </c>
      <c r="X1253" t="str">
        <f>VLOOKUP($D1253,metadata!$B$2:$Z$451,21,FALSE)</f>
        <v/>
      </c>
      <c r="Y1253">
        <f>VLOOKUP($D1253,metadata!$B$2:$Z$451,22,FALSE)</f>
        <v>29</v>
      </c>
      <c r="Z1253" t="str">
        <f>VLOOKUP($D1253,metadata!$B$2:$Z$451,23,FALSE)</f>
        <v/>
      </c>
      <c r="AA1253" t="str">
        <f>VLOOKUP($D1253,metadata!$B$2:$Z$451,24,FALSE)</f>
        <v>adult</v>
      </c>
      <c r="AB1253" t="str">
        <f>VLOOKUP($D1253,metadata!$B$2:$Z$451,25,FALSE)</f>
        <v/>
      </c>
      <c r="AC1253">
        <v>11.9747144472281</v>
      </c>
      <c r="AD1253">
        <v>99.495853292597005</v>
      </c>
      <c r="AF1253" t="str">
        <f t="shared" si="39"/>
        <v>NA</v>
      </c>
    </row>
    <row r="1254" spans="3:32" x14ac:dyDescent="0.3">
      <c r="C1254">
        <v>1253</v>
      </c>
      <c r="D1254" s="4" t="str">
        <f t="shared" si="40"/>
        <v>29-R</v>
      </c>
      <c r="E1254" t="str">
        <f>VLOOKUP($D1254,metadata!$B$2:$S$451,2,FALSE)</f>
        <v>LUMME, J; OIKARINEN, A</v>
      </c>
      <c r="F1254" t="str">
        <f>VLOOKUP($D1254,metadata!$B$2:$S$451,3,FALSE)</f>
        <v>GENETIC BASIS OF GEOGRAPHICALLY VARIABLE PHOTOPERIODIC DIAPAUSE IN DROSOPHILA-LITTORALIS</v>
      </c>
      <c r="G1254" t="str">
        <f>VLOOKUP($D1254,metadata!$B$2:$S$451,4,FALSE)</f>
        <v/>
      </c>
      <c r="H1254" t="str">
        <f>VLOOKUP($D1254,metadata!$B$2:$S$451,5,FALSE)</f>
        <v>y</v>
      </c>
      <c r="I1254" t="str">
        <f>VLOOKUP($D1254,metadata!$B$2:$S$451,6,FALSE)</f>
        <v>a</v>
      </c>
      <c r="J1254" t="str">
        <f>VLOOKUP($D1254,metadata!$B$2:$S$451,7,FALSE)</f>
        <v>i</v>
      </c>
      <c r="K1254">
        <f>VLOOKUP($D1254,metadata!$B$2:$S$451,8,FALSE)</f>
        <v>8</v>
      </c>
      <c r="L1254">
        <f>VLOOKUP($D1254,metadata!$B$2:$S$451,9,FALSE)</f>
        <v>8</v>
      </c>
      <c r="M1254" t="str">
        <f>VLOOKUP($D1254,metadata!$B$2:$S$451,10,FALSE)</f>
        <v/>
      </c>
      <c r="N1254" t="str">
        <f>VLOOKUP($D1254,metadata!$B$2:$S$451,11,FALSE)</f>
        <v>drosophila littoralis</v>
      </c>
      <c r="O1254" t="str">
        <f>VLOOKUP($D1254,metadata!$B$2:$S$451,12,FALSE)</f>
        <v>diptera</v>
      </c>
      <c r="P1254" t="str">
        <f>VLOOKUP($D1254,metadata!$B$2:$S$451,13,FALSE)</f>
        <v>R</v>
      </c>
      <c r="Q1254">
        <f>VLOOKUP($D1254,metadata!$B$2:$S$451,14,FALSE)</f>
        <v>66.5</v>
      </c>
      <c r="R1254">
        <f>VLOOKUP($D1254,metadata!$B$2:$S$451,15,FALSE)</f>
        <v>25.716667000000001</v>
      </c>
      <c r="S1254" t="str">
        <f>VLOOKUP($D1254,metadata!$B$2:$S$451,16,FALSE)</f>
        <v/>
      </c>
      <c r="T1254" t="str">
        <f>VLOOKUP($D1254,metadata!$B$2:$S$451,17,FALSE)</f>
        <v/>
      </c>
      <c r="U1254" t="str">
        <f>VLOOKUP($D1254,metadata!$B$2:$S$451,18,FALSE)</f>
        <v/>
      </c>
      <c r="V1254">
        <f>VLOOKUP($D1254,metadata!$B$2:$Z$451,19,FALSE)</f>
        <v>128</v>
      </c>
      <c r="W1254" t="str">
        <f>VLOOKUP($D1254,metadata!$B$2:$Z$451,20,FALSE)</f>
        <v>global average</v>
      </c>
      <c r="X1254" t="str">
        <f>VLOOKUP($D1254,metadata!$B$2:$Z$451,21,FALSE)</f>
        <v/>
      </c>
      <c r="Y1254">
        <f>VLOOKUP($D1254,metadata!$B$2:$Z$451,22,FALSE)</f>
        <v>29</v>
      </c>
      <c r="Z1254" t="str">
        <f>VLOOKUP($D1254,metadata!$B$2:$Z$451,23,FALSE)</f>
        <v/>
      </c>
      <c r="AA1254" t="str">
        <f>VLOOKUP($D1254,metadata!$B$2:$Z$451,24,FALSE)</f>
        <v>adult</v>
      </c>
      <c r="AB1254" t="str">
        <f>VLOOKUP($D1254,metadata!$B$2:$Z$451,25,FALSE)</f>
        <v/>
      </c>
      <c r="AC1254">
        <v>14.9458380046503</v>
      </c>
      <c r="AD1254">
        <v>82.563207956368899</v>
      </c>
      <c r="AF1254" t="str">
        <f t="shared" si="39"/>
        <v>NA</v>
      </c>
    </row>
    <row r="1255" spans="3:32" x14ac:dyDescent="0.3">
      <c r="C1255">
        <v>1254</v>
      </c>
      <c r="D1255" s="4" t="str">
        <f t="shared" si="40"/>
        <v>29-R</v>
      </c>
      <c r="E1255" t="str">
        <f>VLOOKUP($D1255,metadata!$B$2:$S$451,2,FALSE)</f>
        <v>LUMME, J; OIKARINEN, A</v>
      </c>
      <c r="F1255" t="str">
        <f>VLOOKUP($D1255,metadata!$B$2:$S$451,3,FALSE)</f>
        <v>GENETIC BASIS OF GEOGRAPHICALLY VARIABLE PHOTOPERIODIC DIAPAUSE IN DROSOPHILA-LITTORALIS</v>
      </c>
      <c r="G1255" t="str">
        <f>VLOOKUP($D1255,metadata!$B$2:$S$451,4,FALSE)</f>
        <v/>
      </c>
      <c r="H1255" t="str">
        <f>VLOOKUP($D1255,metadata!$B$2:$S$451,5,FALSE)</f>
        <v>y</v>
      </c>
      <c r="I1255" t="str">
        <f>VLOOKUP($D1255,metadata!$B$2:$S$451,6,FALSE)</f>
        <v>a</v>
      </c>
      <c r="J1255" t="str">
        <f>VLOOKUP($D1255,metadata!$B$2:$S$451,7,FALSE)</f>
        <v>i</v>
      </c>
      <c r="K1255">
        <f>VLOOKUP($D1255,metadata!$B$2:$S$451,8,FALSE)</f>
        <v>8</v>
      </c>
      <c r="L1255">
        <f>VLOOKUP($D1255,metadata!$B$2:$S$451,9,FALSE)</f>
        <v>8</v>
      </c>
      <c r="M1255" t="str">
        <f>VLOOKUP($D1255,metadata!$B$2:$S$451,10,FALSE)</f>
        <v/>
      </c>
      <c r="N1255" t="str">
        <f>VLOOKUP($D1255,metadata!$B$2:$S$451,11,FALSE)</f>
        <v>drosophila littoralis</v>
      </c>
      <c r="O1255" t="str">
        <f>VLOOKUP($D1255,metadata!$B$2:$S$451,12,FALSE)</f>
        <v>diptera</v>
      </c>
      <c r="P1255" t="str">
        <f>VLOOKUP($D1255,metadata!$B$2:$S$451,13,FALSE)</f>
        <v>R</v>
      </c>
      <c r="Q1255">
        <f>VLOOKUP($D1255,metadata!$B$2:$S$451,14,FALSE)</f>
        <v>66.5</v>
      </c>
      <c r="R1255">
        <f>VLOOKUP($D1255,metadata!$B$2:$S$451,15,FALSE)</f>
        <v>25.716667000000001</v>
      </c>
      <c r="S1255" t="str">
        <f>VLOOKUP($D1255,metadata!$B$2:$S$451,16,FALSE)</f>
        <v/>
      </c>
      <c r="T1255" t="str">
        <f>VLOOKUP($D1255,metadata!$B$2:$S$451,17,FALSE)</f>
        <v/>
      </c>
      <c r="U1255" t="str">
        <f>VLOOKUP($D1255,metadata!$B$2:$S$451,18,FALSE)</f>
        <v/>
      </c>
      <c r="V1255">
        <f>VLOOKUP($D1255,metadata!$B$2:$Z$451,19,FALSE)</f>
        <v>128</v>
      </c>
      <c r="W1255" t="str">
        <f>VLOOKUP($D1255,metadata!$B$2:$Z$451,20,FALSE)</f>
        <v>global average</v>
      </c>
      <c r="X1255" t="str">
        <f>VLOOKUP($D1255,metadata!$B$2:$Z$451,21,FALSE)</f>
        <v/>
      </c>
      <c r="Y1255">
        <f>VLOOKUP($D1255,metadata!$B$2:$Z$451,22,FALSE)</f>
        <v>29</v>
      </c>
      <c r="Z1255" t="str">
        <f>VLOOKUP($D1255,metadata!$B$2:$Z$451,23,FALSE)</f>
        <v/>
      </c>
      <c r="AA1255" t="str">
        <f>VLOOKUP($D1255,metadata!$B$2:$Z$451,24,FALSE)</f>
        <v>adult</v>
      </c>
      <c r="AB1255" t="str">
        <f>VLOOKUP($D1255,metadata!$B$2:$Z$451,25,FALSE)</f>
        <v/>
      </c>
      <c r="AC1255">
        <v>16.488228281042201</v>
      </c>
      <c r="AD1255">
        <v>65.570832967923707</v>
      </c>
      <c r="AF1255" t="str">
        <f t="shared" si="39"/>
        <v>NA</v>
      </c>
    </row>
    <row r="1256" spans="3:32" x14ac:dyDescent="0.3">
      <c r="C1256">
        <v>1255</v>
      </c>
      <c r="D1256" s="4" t="str">
        <f t="shared" si="40"/>
        <v>29-R</v>
      </c>
      <c r="E1256" t="str">
        <f>VLOOKUP($D1256,metadata!$B$2:$S$451,2,FALSE)</f>
        <v>LUMME, J; OIKARINEN, A</v>
      </c>
      <c r="F1256" t="str">
        <f>VLOOKUP($D1256,metadata!$B$2:$S$451,3,FALSE)</f>
        <v>GENETIC BASIS OF GEOGRAPHICALLY VARIABLE PHOTOPERIODIC DIAPAUSE IN DROSOPHILA-LITTORALIS</v>
      </c>
      <c r="G1256" t="str">
        <f>VLOOKUP($D1256,metadata!$B$2:$S$451,4,FALSE)</f>
        <v/>
      </c>
      <c r="H1256" t="str">
        <f>VLOOKUP($D1256,metadata!$B$2:$S$451,5,FALSE)</f>
        <v>y</v>
      </c>
      <c r="I1256" t="str">
        <f>VLOOKUP($D1256,metadata!$B$2:$S$451,6,FALSE)</f>
        <v>a</v>
      </c>
      <c r="J1256" t="str">
        <f>VLOOKUP($D1256,metadata!$B$2:$S$451,7,FALSE)</f>
        <v>i</v>
      </c>
      <c r="K1256">
        <f>VLOOKUP($D1256,metadata!$B$2:$S$451,8,FALSE)</f>
        <v>8</v>
      </c>
      <c r="L1256">
        <f>VLOOKUP($D1256,metadata!$B$2:$S$451,9,FALSE)</f>
        <v>8</v>
      </c>
      <c r="M1256" t="str">
        <f>VLOOKUP($D1256,metadata!$B$2:$S$451,10,FALSE)</f>
        <v/>
      </c>
      <c r="N1256" t="str">
        <f>VLOOKUP($D1256,metadata!$B$2:$S$451,11,FALSE)</f>
        <v>drosophila littoralis</v>
      </c>
      <c r="O1256" t="str">
        <f>VLOOKUP($D1256,metadata!$B$2:$S$451,12,FALSE)</f>
        <v>diptera</v>
      </c>
      <c r="P1256" t="str">
        <f>VLOOKUP($D1256,metadata!$B$2:$S$451,13,FALSE)</f>
        <v>R</v>
      </c>
      <c r="Q1256">
        <f>VLOOKUP($D1256,metadata!$B$2:$S$451,14,FALSE)</f>
        <v>66.5</v>
      </c>
      <c r="R1256">
        <f>VLOOKUP($D1256,metadata!$B$2:$S$451,15,FALSE)</f>
        <v>25.716667000000001</v>
      </c>
      <c r="S1256" t="str">
        <f>VLOOKUP($D1256,metadata!$B$2:$S$451,16,FALSE)</f>
        <v/>
      </c>
      <c r="T1256" t="str">
        <f>VLOOKUP($D1256,metadata!$B$2:$S$451,17,FALSE)</f>
        <v/>
      </c>
      <c r="U1256" t="str">
        <f>VLOOKUP($D1256,metadata!$B$2:$S$451,18,FALSE)</f>
        <v/>
      </c>
      <c r="V1256">
        <f>VLOOKUP($D1256,metadata!$B$2:$Z$451,19,FALSE)</f>
        <v>128</v>
      </c>
      <c r="W1256" t="str">
        <f>VLOOKUP($D1256,metadata!$B$2:$Z$451,20,FALSE)</f>
        <v>global average</v>
      </c>
      <c r="X1256" t="str">
        <f>VLOOKUP($D1256,metadata!$B$2:$Z$451,21,FALSE)</f>
        <v/>
      </c>
      <c r="Y1256">
        <f>VLOOKUP($D1256,metadata!$B$2:$Z$451,22,FALSE)</f>
        <v>29</v>
      </c>
      <c r="Z1256" t="str">
        <f>VLOOKUP($D1256,metadata!$B$2:$Z$451,23,FALSE)</f>
        <v/>
      </c>
      <c r="AA1256" t="str">
        <f>VLOOKUP($D1256,metadata!$B$2:$Z$451,24,FALSE)</f>
        <v>adult</v>
      </c>
      <c r="AB1256" t="str">
        <f>VLOOKUP($D1256,metadata!$B$2:$Z$451,25,FALSE)</f>
        <v/>
      </c>
      <c r="AC1256">
        <v>17.926745847959499</v>
      </c>
      <c r="AD1256">
        <v>1.24970075918285</v>
      </c>
      <c r="AF1256" t="str">
        <f t="shared" si="39"/>
        <v>NA</v>
      </c>
    </row>
    <row r="1257" spans="3:32" x14ac:dyDescent="0.3">
      <c r="C1257">
        <v>1256</v>
      </c>
      <c r="D1257" s="4" t="str">
        <f t="shared" si="40"/>
        <v>29-R</v>
      </c>
      <c r="E1257" t="str">
        <f>VLOOKUP($D1257,metadata!$B$2:$S$451,2,FALSE)</f>
        <v>LUMME, J; OIKARINEN, A</v>
      </c>
      <c r="F1257" t="str">
        <f>VLOOKUP($D1257,metadata!$B$2:$S$451,3,FALSE)</f>
        <v>GENETIC BASIS OF GEOGRAPHICALLY VARIABLE PHOTOPERIODIC DIAPAUSE IN DROSOPHILA-LITTORALIS</v>
      </c>
      <c r="G1257" t="str">
        <f>VLOOKUP($D1257,metadata!$B$2:$S$451,4,FALSE)</f>
        <v/>
      </c>
      <c r="H1257" t="str">
        <f>VLOOKUP($D1257,metadata!$B$2:$S$451,5,FALSE)</f>
        <v>y</v>
      </c>
      <c r="I1257" t="str">
        <f>VLOOKUP($D1257,metadata!$B$2:$S$451,6,FALSE)</f>
        <v>a</v>
      </c>
      <c r="J1257" t="str">
        <f>VLOOKUP($D1257,metadata!$B$2:$S$451,7,FALSE)</f>
        <v>i</v>
      </c>
      <c r="K1257">
        <f>VLOOKUP($D1257,metadata!$B$2:$S$451,8,FALSE)</f>
        <v>8</v>
      </c>
      <c r="L1257">
        <f>VLOOKUP($D1257,metadata!$B$2:$S$451,9,FALSE)</f>
        <v>8</v>
      </c>
      <c r="M1257" t="str">
        <f>VLOOKUP($D1257,metadata!$B$2:$S$451,10,FALSE)</f>
        <v/>
      </c>
      <c r="N1257" t="str">
        <f>VLOOKUP($D1257,metadata!$B$2:$S$451,11,FALSE)</f>
        <v>drosophila littoralis</v>
      </c>
      <c r="O1257" t="str">
        <f>VLOOKUP($D1257,metadata!$B$2:$S$451,12,FALSE)</f>
        <v>diptera</v>
      </c>
      <c r="P1257" t="str">
        <f>VLOOKUP($D1257,metadata!$B$2:$S$451,13,FALSE)</f>
        <v>R</v>
      </c>
      <c r="Q1257">
        <f>VLOOKUP($D1257,metadata!$B$2:$S$451,14,FALSE)</f>
        <v>66.5</v>
      </c>
      <c r="R1257">
        <f>VLOOKUP($D1257,metadata!$B$2:$S$451,15,FALSE)</f>
        <v>25.716667000000001</v>
      </c>
      <c r="S1257" t="str">
        <f>VLOOKUP($D1257,metadata!$B$2:$S$451,16,FALSE)</f>
        <v/>
      </c>
      <c r="T1257" t="str">
        <f>VLOOKUP($D1257,metadata!$B$2:$S$451,17,FALSE)</f>
        <v/>
      </c>
      <c r="U1257" t="str">
        <f>VLOOKUP($D1257,metadata!$B$2:$S$451,18,FALSE)</f>
        <v/>
      </c>
      <c r="V1257">
        <f>VLOOKUP($D1257,metadata!$B$2:$Z$451,19,FALSE)</f>
        <v>128</v>
      </c>
      <c r="W1257" t="str">
        <f>VLOOKUP($D1257,metadata!$B$2:$Z$451,20,FALSE)</f>
        <v>global average</v>
      </c>
      <c r="X1257" t="str">
        <f>VLOOKUP($D1257,metadata!$B$2:$Z$451,21,FALSE)</f>
        <v/>
      </c>
      <c r="Y1257">
        <f>VLOOKUP($D1257,metadata!$B$2:$Z$451,22,FALSE)</f>
        <v>29</v>
      </c>
      <c r="Z1257" t="str">
        <f>VLOOKUP($D1257,metadata!$B$2:$Z$451,23,FALSE)</f>
        <v/>
      </c>
      <c r="AA1257" t="str">
        <f>VLOOKUP($D1257,metadata!$B$2:$Z$451,24,FALSE)</f>
        <v>adult</v>
      </c>
      <c r="AB1257" t="str">
        <f>VLOOKUP($D1257,metadata!$B$2:$Z$451,25,FALSE)</f>
        <v/>
      </c>
      <c r="AC1257">
        <v>19.9853709756554</v>
      </c>
      <c r="AD1257">
        <v>0.49964328124370599</v>
      </c>
      <c r="AF1257" t="str">
        <f t="shared" si="39"/>
        <v>NA</v>
      </c>
    </row>
    <row r="1258" spans="3:32" x14ac:dyDescent="0.3">
      <c r="C1258">
        <v>1257</v>
      </c>
      <c r="D1258" s="4" t="str">
        <f t="shared" si="40"/>
        <v>29-R</v>
      </c>
      <c r="E1258" t="str">
        <f>VLOOKUP($D1258,metadata!$B$2:$S$451,2,FALSE)</f>
        <v>LUMME, J; OIKARINEN, A</v>
      </c>
      <c r="F1258" t="str">
        <f>VLOOKUP($D1258,metadata!$B$2:$S$451,3,FALSE)</f>
        <v>GENETIC BASIS OF GEOGRAPHICALLY VARIABLE PHOTOPERIODIC DIAPAUSE IN DROSOPHILA-LITTORALIS</v>
      </c>
      <c r="G1258" t="str">
        <f>VLOOKUP($D1258,metadata!$B$2:$S$451,4,FALSE)</f>
        <v/>
      </c>
      <c r="H1258" t="str">
        <f>VLOOKUP($D1258,metadata!$B$2:$S$451,5,FALSE)</f>
        <v>y</v>
      </c>
      <c r="I1258" t="str">
        <f>VLOOKUP($D1258,metadata!$B$2:$S$451,6,FALSE)</f>
        <v>a</v>
      </c>
      <c r="J1258" t="str">
        <f>VLOOKUP($D1258,metadata!$B$2:$S$451,7,FALSE)</f>
        <v>i</v>
      </c>
      <c r="K1258">
        <f>VLOOKUP($D1258,metadata!$B$2:$S$451,8,FALSE)</f>
        <v>8</v>
      </c>
      <c r="L1258">
        <f>VLOOKUP($D1258,metadata!$B$2:$S$451,9,FALSE)</f>
        <v>8</v>
      </c>
      <c r="M1258" t="str">
        <f>VLOOKUP($D1258,metadata!$B$2:$S$451,10,FALSE)</f>
        <v/>
      </c>
      <c r="N1258" t="str">
        <f>VLOOKUP($D1258,metadata!$B$2:$S$451,11,FALSE)</f>
        <v>drosophila littoralis</v>
      </c>
      <c r="O1258" t="str">
        <f>VLOOKUP($D1258,metadata!$B$2:$S$451,12,FALSE)</f>
        <v>diptera</v>
      </c>
      <c r="P1258" t="str">
        <f>VLOOKUP($D1258,metadata!$B$2:$S$451,13,FALSE)</f>
        <v>R</v>
      </c>
      <c r="Q1258">
        <f>VLOOKUP($D1258,metadata!$B$2:$S$451,14,FALSE)</f>
        <v>66.5</v>
      </c>
      <c r="R1258">
        <f>VLOOKUP($D1258,metadata!$B$2:$S$451,15,FALSE)</f>
        <v>25.716667000000001</v>
      </c>
      <c r="S1258" t="str">
        <f>VLOOKUP($D1258,metadata!$B$2:$S$451,16,FALSE)</f>
        <v/>
      </c>
      <c r="T1258" t="str">
        <f>VLOOKUP($D1258,metadata!$B$2:$S$451,17,FALSE)</f>
        <v/>
      </c>
      <c r="U1258" t="str">
        <f>VLOOKUP($D1258,metadata!$B$2:$S$451,18,FALSE)</f>
        <v/>
      </c>
      <c r="V1258">
        <f>VLOOKUP($D1258,metadata!$B$2:$Z$451,19,FALSE)</f>
        <v>128</v>
      </c>
      <c r="W1258" t="str">
        <f>VLOOKUP($D1258,metadata!$B$2:$Z$451,20,FALSE)</f>
        <v>global average</v>
      </c>
      <c r="X1258" t="str">
        <f>VLOOKUP($D1258,metadata!$B$2:$Z$451,21,FALSE)</f>
        <v/>
      </c>
      <c r="Y1258">
        <f>VLOOKUP($D1258,metadata!$B$2:$Z$451,22,FALSE)</f>
        <v>29</v>
      </c>
      <c r="Z1258" t="str">
        <f>VLOOKUP($D1258,metadata!$B$2:$Z$451,23,FALSE)</f>
        <v/>
      </c>
      <c r="AA1258" t="str">
        <f>VLOOKUP($D1258,metadata!$B$2:$Z$451,24,FALSE)</f>
        <v>adult</v>
      </c>
      <c r="AB1258" t="str">
        <f>VLOOKUP($D1258,metadata!$B$2:$Z$451,25,FALSE)</f>
        <v/>
      </c>
      <c r="AC1258">
        <v>24.033221063709199</v>
      </c>
      <c r="AD1258">
        <v>1.0033159437877599</v>
      </c>
      <c r="AF1258" t="str">
        <f t="shared" si="39"/>
        <v>NA</v>
      </c>
    </row>
    <row r="1259" spans="3:32" x14ac:dyDescent="0.3">
      <c r="C1259">
        <v>1258</v>
      </c>
      <c r="D1259" s="4" t="str">
        <f t="shared" si="40"/>
        <v>29-Ki</v>
      </c>
      <c r="E1259" t="str">
        <f>VLOOKUP($D1259,metadata!$B$2:$S$451,2,FALSE)</f>
        <v>LUMME, J; OIKARINEN, A</v>
      </c>
      <c r="F1259" t="str">
        <f>VLOOKUP($D1259,metadata!$B$2:$S$451,3,FALSE)</f>
        <v>GENETIC BASIS OF GEOGRAPHICALLY VARIABLE PHOTOPERIODIC DIAPAUSE IN DROSOPHILA-LITTORALIS</v>
      </c>
      <c r="G1259" t="str">
        <f>VLOOKUP($D1259,metadata!$B$2:$S$451,4,FALSE)</f>
        <v/>
      </c>
      <c r="H1259" t="str">
        <f>VLOOKUP($D1259,metadata!$B$2:$S$451,5,FALSE)</f>
        <v>y</v>
      </c>
      <c r="I1259" t="str">
        <f>VLOOKUP($D1259,metadata!$B$2:$S$451,6,FALSE)</f>
        <v>a</v>
      </c>
      <c r="J1259" t="str">
        <f>VLOOKUP($D1259,metadata!$B$2:$S$451,7,FALSE)</f>
        <v>i</v>
      </c>
      <c r="K1259">
        <f>VLOOKUP($D1259,metadata!$B$2:$S$451,8,FALSE)</f>
        <v>8</v>
      </c>
      <c r="L1259">
        <f>VLOOKUP($D1259,metadata!$B$2:$S$451,9,FALSE)</f>
        <v>8</v>
      </c>
      <c r="M1259" t="str">
        <f>VLOOKUP($D1259,metadata!$B$2:$S$451,10,FALSE)</f>
        <v/>
      </c>
      <c r="N1259" t="str">
        <f>VLOOKUP($D1259,metadata!$B$2:$S$451,11,FALSE)</f>
        <v>drosophila littoralis</v>
      </c>
      <c r="O1259" t="str">
        <f>VLOOKUP($D1259,metadata!$B$2:$S$451,12,FALSE)</f>
        <v>diptera</v>
      </c>
      <c r="P1259" t="str">
        <f>VLOOKUP($D1259,metadata!$B$2:$S$451,13,FALSE)</f>
        <v>Ki</v>
      </c>
      <c r="Q1259">
        <f>VLOOKUP($D1259,metadata!$B$2:$S$451,14,FALSE)</f>
        <v>69.049166999999997</v>
      </c>
      <c r="R1259">
        <f>VLOOKUP($D1259,metadata!$B$2:$S$451,15,FALSE)</f>
        <v>20.794443999999999</v>
      </c>
      <c r="S1259" t="str">
        <f>VLOOKUP($D1259,metadata!$B$2:$S$451,16,FALSE)</f>
        <v/>
      </c>
      <c r="T1259" t="str">
        <f>VLOOKUP($D1259,metadata!$B$2:$S$451,17,FALSE)</f>
        <v/>
      </c>
      <c r="U1259" t="str">
        <f>VLOOKUP($D1259,metadata!$B$2:$S$451,18,FALSE)</f>
        <v/>
      </c>
      <c r="V1259">
        <f>VLOOKUP($D1259,metadata!$B$2:$Z$451,19,FALSE)</f>
        <v>128</v>
      </c>
      <c r="W1259" t="str">
        <f>VLOOKUP($D1259,metadata!$B$2:$Z$451,20,FALSE)</f>
        <v>global average</v>
      </c>
      <c r="X1259" t="str">
        <f>VLOOKUP($D1259,metadata!$B$2:$Z$451,21,FALSE)</f>
        <v/>
      </c>
      <c r="Y1259">
        <f>VLOOKUP($D1259,metadata!$B$2:$Z$451,22,FALSE)</f>
        <v>29</v>
      </c>
      <c r="Z1259" t="str">
        <f>VLOOKUP($D1259,metadata!$B$2:$Z$451,23,FALSE)</f>
        <v/>
      </c>
      <c r="AA1259" t="str">
        <f>VLOOKUP($D1259,metadata!$B$2:$Z$451,24,FALSE)</f>
        <v>adult</v>
      </c>
      <c r="AB1259" t="str">
        <f>VLOOKUP($D1259,metadata!$B$2:$Z$451,25,FALSE)</f>
        <v/>
      </c>
      <c r="AC1259">
        <v>6.0043090677670801</v>
      </c>
      <c r="AD1259">
        <v>99.747926646298495</v>
      </c>
      <c r="AF1259" t="str">
        <f t="shared" si="39"/>
        <v>NA</v>
      </c>
    </row>
    <row r="1260" spans="3:32" x14ac:dyDescent="0.3">
      <c r="C1260">
        <v>1259</v>
      </c>
      <c r="D1260" s="4" t="str">
        <f t="shared" si="40"/>
        <v>29-Ki</v>
      </c>
      <c r="E1260" t="str">
        <f>VLOOKUP($D1260,metadata!$B$2:$S$451,2,FALSE)</f>
        <v>LUMME, J; OIKARINEN, A</v>
      </c>
      <c r="F1260" t="str">
        <f>VLOOKUP($D1260,metadata!$B$2:$S$451,3,FALSE)</f>
        <v>GENETIC BASIS OF GEOGRAPHICALLY VARIABLE PHOTOPERIODIC DIAPAUSE IN DROSOPHILA-LITTORALIS</v>
      </c>
      <c r="G1260" t="str">
        <f>VLOOKUP($D1260,metadata!$B$2:$S$451,4,FALSE)</f>
        <v/>
      </c>
      <c r="H1260" t="str">
        <f>VLOOKUP($D1260,metadata!$B$2:$S$451,5,FALSE)</f>
        <v>y</v>
      </c>
      <c r="I1260" t="str">
        <f>VLOOKUP($D1260,metadata!$B$2:$S$451,6,FALSE)</f>
        <v>a</v>
      </c>
      <c r="J1260" t="str">
        <f>VLOOKUP($D1260,metadata!$B$2:$S$451,7,FALSE)</f>
        <v>i</v>
      </c>
      <c r="K1260">
        <f>VLOOKUP($D1260,metadata!$B$2:$S$451,8,FALSE)</f>
        <v>8</v>
      </c>
      <c r="L1260">
        <f>VLOOKUP($D1260,metadata!$B$2:$S$451,9,FALSE)</f>
        <v>8</v>
      </c>
      <c r="M1260" t="str">
        <f>VLOOKUP($D1260,metadata!$B$2:$S$451,10,FALSE)</f>
        <v/>
      </c>
      <c r="N1260" t="str">
        <f>VLOOKUP($D1260,metadata!$B$2:$S$451,11,FALSE)</f>
        <v>drosophila littoralis</v>
      </c>
      <c r="O1260" t="str">
        <f>VLOOKUP($D1260,metadata!$B$2:$S$451,12,FALSE)</f>
        <v>diptera</v>
      </c>
      <c r="P1260" t="str">
        <f>VLOOKUP($D1260,metadata!$B$2:$S$451,13,FALSE)</f>
        <v>Ki</v>
      </c>
      <c r="Q1260">
        <f>VLOOKUP($D1260,metadata!$B$2:$S$451,14,FALSE)</f>
        <v>69.049166999999997</v>
      </c>
      <c r="R1260">
        <f>VLOOKUP($D1260,metadata!$B$2:$S$451,15,FALSE)</f>
        <v>20.794443999999999</v>
      </c>
      <c r="S1260" t="str">
        <f>VLOOKUP($D1260,metadata!$B$2:$S$451,16,FALSE)</f>
        <v/>
      </c>
      <c r="T1260" t="str">
        <f>VLOOKUP($D1260,metadata!$B$2:$S$451,17,FALSE)</f>
        <v/>
      </c>
      <c r="U1260" t="str">
        <f>VLOOKUP($D1260,metadata!$B$2:$S$451,18,FALSE)</f>
        <v/>
      </c>
      <c r="V1260">
        <f>VLOOKUP($D1260,metadata!$B$2:$Z$451,19,FALSE)</f>
        <v>128</v>
      </c>
      <c r="W1260" t="str">
        <f>VLOOKUP($D1260,metadata!$B$2:$Z$451,20,FALSE)</f>
        <v>global average</v>
      </c>
      <c r="X1260" t="str">
        <f>VLOOKUP($D1260,metadata!$B$2:$Z$451,21,FALSE)</f>
        <v/>
      </c>
      <c r="Y1260">
        <f>VLOOKUP($D1260,metadata!$B$2:$Z$451,22,FALSE)</f>
        <v>29</v>
      </c>
      <c r="Z1260" t="str">
        <f>VLOOKUP($D1260,metadata!$B$2:$Z$451,23,FALSE)</f>
        <v/>
      </c>
      <c r="AA1260" t="str">
        <f>VLOOKUP($D1260,metadata!$B$2:$Z$451,24,FALSE)</f>
        <v>adult</v>
      </c>
      <c r="AB1260" t="str">
        <f>VLOOKUP($D1260,metadata!$B$2:$Z$451,25,FALSE)</f>
        <v/>
      </c>
      <c r="AC1260">
        <v>8.9300380895044107</v>
      </c>
      <c r="AD1260">
        <v>99.535791571956395</v>
      </c>
      <c r="AF1260" t="str">
        <f t="shared" si="39"/>
        <v>NA</v>
      </c>
    </row>
    <row r="1261" spans="3:32" x14ac:dyDescent="0.3">
      <c r="C1261">
        <v>1260</v>
      </c>
      <c r="D1261" s="4" t="str">
        <f t="shared" si="40"/>
        <v>29-Ki</v>
      </c>
      <c r="E1261" t="str">
        <f>VLOOKUP($D1261,metadata!$B$2:$S$451,2,FALSE)</f>
        <v>LUMME, J; OIKARINEN, A</v>
      </c>
      <c r="F1261" t="str">
        <f>VLOOKUP($D1261,metadata!$B$2:$S$451,3,FALSE)</f>
        <v>GENETIC BASIS OF GEOGRAPHICALLY VARIABLE PHOTOPERIODIC DIAPAUSE IN DROSOPHILA-LITTORALIS</v>
      </c>
      <c r="G1261" t="str">
        <f>VLOOKUP($D1261,metadata!$B$2:$S$451,4,FALSE)</f>
        <v/>
      </c>
      <c r="H1261" t="str">
        <f>VLOOKUP($D1261,metadata!$B$2:$S$451,5,FALSE)</f>
        <v>y</v>
      </c>
      <c r="I1261" t="str">
        <f>VLOOKUP($D1261,metadata!$B$2:$S$451,6,FALSE)</f>
        <v>a</v>
      </c>
      <c r="J1261" t="str">
        <f>VLOOKUP($D1261,metadata!$B$2:$S$451,7,FALSE)</f>
        <v>i</v>
      </c>
      <c r="K1261">
        <f>VLOOKUP($D1261,metadata!$B$2:$S$451,8,FALSE)</f>
        <v>8</v>
      </c>
      <c r="L1261">
        <f>VLOOKUP($D1261,metadata!$B$2:$S$451,9,FALSE)</f>
        <v>8</v>
      </c>
      <c r="M1261" t="str">
        <f>VLOOKUP($D1261,metadata!$B$2:$S$451,10,FALSE)</f>
        <v/>
      </c>
      <c r="N1261" t="str">
        <f>VLOOKUP($D1261,metadata!$B$2:$S$451,11,FALSE)</f>
        <v>drosophila littoralis</v>
      </c>
      <c r="O1261" t="str">
        <f>VLOOKUP($D1261,metadata!$B$2:$S$451,12,FALSE)</f>
        <v>diptera</v>
      </c>
      <c r="P1261" t="str">
        <f>VLOOKUP($D1261,metadata!$B$2:$S$451,13,FALSE)</f>
        <v>Ki</v>
      </c>
      <c r="Q1261">
        <f>VLOOKUP($D1261,metadata!$B$2:$S$451,14,FALSE)</f>
        <v>69.049166999999997</v>
      </c>
      <c r="R1261">
        <f>VLOOKUP($D1261,metadata!$B$2:$S$451,15,FALSE)</f>
        <v>20.794443999999999</v>
      </c>
      <c r="S1261" t="str">
        <f>VLOOKUP($D1261,metadata!$B$2:$S$451,16,FALSE)</f>
        <v/>
      </c>
      <c r="T1261" t="str">
        <f>VLOOKUP($D1261,metadata!$B$2:$S$451,17,FALSE)</f>
        <v/>
      </c>
      <c r="U1261" t="str">
        <f>VLOOKUP($D1261,metadata!$B$2:$S$451,18,FALSE)</f>
        <v/>
      </c>
      <c r="V1261">
        <f>VLOOKUP($D1261,metadata!$B$2:$Z$451,19,FALSE)</f>
        <v>128</v>
      </c>
      <c r="W1261" t="str">
        <f>VLOOKUP($D1261,metadata!$B$2:$Z$451,20,FALSE)</f>
        <v>global average</v>
      </c>
      <c r="X1261" t="str">
        <f>VLOOKUP($D1261,metadata!$B$2:$Z$451,21,FALSE)</f>
        <v/>
      </c>
      <c r="Y1261">
        <f>VLOOKUP($D1261,metadata!$B$2:$Z$451,22,FALSE)</f>
        <v>29</v>
      </c>
      <c r="Z1261" t="str">
        <f>VLOOKUP($D1261,metadata!$B$2:$Z$451,23,FALSE)</f>
        <v/>
      </c>
      <c r="AA1261" t="str">
        <f>VLOOKUP($D1261,metadata!$B$2:$Z$451,24,FALSE)</f>
        <v>adult</v>
      </c>
      <c r="AB1261" t="str">
        <f>VLOOKUP($D1261,metadata!$B$2:$Z$451,25,FALSE)</f>
        <v/>
      </c>
      <c r="AC1261">
        <v>11.957705717692001</v>
      </c>
      <c r="AD1261">
        <v>99.495142225308797</v>
      </c>
      <c r="AF1261" t="str">
        <f t="shared" si="39"/>
        <v>NA</v>
      </c>
    </row>
    <row r="1262" spans="3:32" x14ac:dyDescent="0.3">
      <c r="C1262">
        <v>1261</v>
      </c>
      <c r="D1262" s="4" t="str">
        <f t="shared" si="40"/>
        <v>29-Ki</v>
      </c>
      <c r="E1262" t="str">
        <f>VLOOKUP($D1262,metadata!$B$2:$S$451,2,FALSE)</f>
        <v>LUMME, J; OIKARINEN, A</v>
      </c>
      <c r="F1262" t="str">
        <f>VLOOKUP($D1262,metadata!$B$2:$S$451,3,FALSE)</f>
        <v>GENETIC BASIS OF GEOGRAPHICALLY VARIABLE PHOTOPERIODIC DIAPAUSE IN DROSOPHILA-LITTORALIS</v>
      </c>
      <c r="G1262" t="str">
        <f>VLOOKUP($D1262,metadata!$B$2:$S$451,4,FALSE)</f>
        <v/>
      </c>
      <c r="H1262" t="str">
        <f>VLOOKUP($D1262,metadata!$B$2:$S$451,5,FALSE)</f>
        <v>y</v>
      </c>
      <c r="I1262" t="str">
        <f>VLOOKUP($D1262,metadata!$B$2:$S$451,6,FALSE)</f>
        <v>a</v>
      </c>
      <c r="J1262" t="str">
        <f>VLOOKUP($D1262,metadata!$B$2:$S$451,7,FALSE)</f>
        <v>i</v>
      </c>
      <c r="K1262">
        <f>VLOOKUP($D1262,metadata!$B$2:$S$451,8,FALSE)</f>
        <v>8</v>
      </c>
      <c r="L1262">
        <f>VLOOKUP($D1262,metadata!$B$2:$S$451,9,FALSE)</f>
        <v>8</v>
      </c>
      <c r="M1262" t="str">
        <f>VLOOKUP($D1262,metadata!$B$2:$S$451,10,FALSE)</f>
        <v/>
      </c>
      <c r="N1262" t="str">
        <f>VLOOKUP($D1262,metadata!$B$2:$S$451,11,FALSE)</f>
        <v>drosophila littoralis</v>
      </c>
      <c r="O1262" t="str">
        <f>VLOOKUP($D1262,metadata!$B$2:$S$451,12,FALSE)</f>
        <v>diptera</v>
      </c>
      <c r="P1262" t="str">
        <f>VLOOKUP($D1262,metadata!$B$2:$S$451,13,FALSE)</f>
        <v>Ki</v>
      </c>
      <c r="Q1262">
        <f>VLOOKUP($D1262,metadata!$B$2:$S$451,14,FALSE)</f>
        <v>69.049166999999997</v>
      </c>
      <c r="R1262">
        <f>VLOOKUP($D1262,metadata!$B$2:$S$451,15,FALSE)</f>
        <v>20.794443999999999</v>
      </c>
      <c r="S1262" t="str">
        <f>VLOOKUP($D1262,metadata!$B$2:$S$451,16,FALSE)</f>
        <v/>
      </c>
      <c r="T1262" t="str">
        <f>VLOOKUP($D1262,metadata!$B$2:$S$451,17,FALSE)</f>
        <v/>
      </c>
      <c r="U1262" t="str">
        <f>VLOOKUP($D1262,metadata!$B$2:$S$451,18,FALSE)</f>
        <v/>
      </c>
      <c r="V1262">
        <f>VLOOKUP($D1262,metadata!$B$2:$Z$451,19,FALSE)</f>
        <v>128</v>
      </c>
      <c r="W1262" t="str">
        <f>VLOOKUP($D1262,metadata!$B$2:$Z$451,20,FALSE)</f>
        <v>global average</v>
      </c>
      <c r="X1262" t="str">
        <f>VLOOKUP($D1262,metadata!$B$2:$Z$451,21,FALSE)</f>
        <v/>
      </c>
      <c r="Y1262">
        <f>VLOOKUP($D1262,metadata!$B$2:$Z$451,22,FALSE)</f>
        <v>29</v>
      </c>
      <c r="Z1262" t="str">
        <f>VLOOKUP($D1262,metadata!$B$2:$Z$451,23,FALSE)</f>
        <v/>
      </c>
      <c r="AA1262" t="str">
        <f>VLOOKUP($D1262,metadata!$B$2:$Z$451,24,FALSE)</f>
        <v>adult</v>
      </c>
      <c r="AB1262" t="str">
        <f>VLOOKUP($D1262,metadata!$B$2:$Z$451,25,FALSE)</f>
        <v/>
      </c>
      <c r="AC1262">
        <v>14.9552240928559</v>
      </c>
      <c r="AD1262">
        <v>93.767613729287206</v>
      </c>
      <c r="AF1262" t="str">
        <f t="shared" si="39"/>
        <v>NA</v>
      </c>
    </row>
    <row r="1263" spans="3:32" x14ac:dyDescent="0.3">
      <c r="C1263">
        <v>1262</v>
      </c>
      <c r="D1263" s="4" t="str">
        <f t="shared" si="40"/>
        <v>29-Ki</v>
      </c>
      <c r="E1263" t="str">
        <f>VLOOKUP($D1263,metadata!$B$2:$S$451,2,FALSE)</f>
        <v>LUMME, J; OIKARINEN, A</v>
      </c>
      <c r="F1263" t="str">
        <f>VLOOKUP($D1263,metadata!$B$2:$S$451,3,FALSE)</f>
        <v>GENETIC BASIS OF GEOGRAPHICALLY VARIABLE PHOTOPERIODIC DIAPAUSE IN DROSOPHILA-LITTORALIS</v>
      </c>
      <c r="G1263" t="str">
        <f>VLOOKUP($D1263,metadata!$B$2:$S$451,4,FALSE)</f>
        <v/>
      </c>
      <c r="H1263" t="str">
        <f>VLOOKUP($D1263,metadata!$B$2:$S$451,5,FALSE)</f>
        <v>y</v>
      </c>
      <c r="I1263" t="str">
        <f>VLOOKUP($D1263,metadata!$B$2:$S$451,6,FALSE)</f>
        <v>a</v>
      </c>
      <c r="J1263" t="str">
        <f>VLOOKUP($D1263,metadata!$B$2:$S$451,7,FALSE)</f>
        <v>i</v>
      </c>
      <c r="K1263">
        <f>VLOOKUP($D1263,metadata!$B$2:$S$451,8,FALSE)</f>
        <v>8</v>
      </c>
      <c r="L1263">
        <f>VLOOKUP($D1263,metadata!$B$2:$S$451,9,FALSE)</f>
        <v>8</v>
      </c>
      <c r="M1263" t="str">
        <f>VLOOKUP($D1263,metadata!$B$2:$S$451,10,FALSE)</f>
        <v/>
      </c>
      <c r="N1263" t="str">
        <f>VLOOKUP($D1263,metadata!$B$2:$S$451,11,FALSE)</f>
        <v>drosophila littoralis</v>
      </c>
      <c r="O1263" t="str">
        <f>VLOOKUP($D1263,metadata!$B$2:$S$451,12,FALSE)</f>
        <v>diptera</v>
      </c>
      <c r="P1263" t="str">
        <f>VLOOKUP($D1263,metadata!$B$2:$S$451,13,FALSE)</f>
        <v>Ki</v>
      </c>
      <c r="Q1263">
        <f>VLOOKUP($D1263,metadata!$B$2:$S$451,14,FALSE)</f>
        <v>69.049166999999997</v>
      </c>
      <c r="R1263">
        <f>VLOOKUP($D1263,metadata!$B$2:$S$451,15,FALSE)</f>
        <v>20.794443999999999</v>
      </c>
      <c r="S1263" t="str">
        <f>VLOOKUP($D1263,metadata!$B$2:$S$451,16,FALSE)</f>
        <v/>
      </c>
      <c r="T1263" t="str">
        <f>VLOOKUP($D1263,metadata!$B$2:$S$451,17,FALSE)</f>
        <v/>
      </c>
      <c r="U1263" t="str">
        <f>VLOOKUP($D1263,metadata!$B$2:$S$451,18,FALSE)</f>
        <v/>
      </c>
      <c r="V1263">
        <f>VLOOKUP($D1263,metadata!$B$2:$Z$451,19,FALSE)</f>
        <v>128</v>
      </c>
      <c r="W1263" t="str">
        <f>VLOOKUP($D1263,metadata!$B$2:$Z$451,20,FALSE)</f>
        <v>global average</v>
      </c>
      <c r="X1263" t="str">
        <f>VLOOKUP($D1263,metadata!$B$2:$Z$451,21,FALSE)</f>
        <v/>
      </c>
      <c r="Y1263">
        <f>VLOOKUP($D1263,metadata!$B$2:$Z$451,22,FALSE)</f>
        <v>29</v>
      </c>
      <c r="Z1263" t="str">
        <f>VLOOKUP($D1263,metadata!$B$2:$Z$451,23,FALSE)</f>
        <v/>
      </c>
      <c r="AA1263" t="str">
        <f>VLOOKUP($D1263,metadata!$B$2:$Z$451,24,FALSE)</f>
        <v>adult</v>
      </c>
      <c r="AB1263" t="str">
        <f>VLOOKUP($D1263,metadata!$B$2:$Z$451,25,FALSE)</f>
        <v/>
      </c>
      <c r="AC1263">
        <v>16.433732084067099</v>
      </c>
      <c r="AD1263">
        <v>95.668889146979893</v>
      </c>
      <c r="AF1263" t="str">
        <f t="shared" si="39"/>
        <v>NA</v>
      </c>
    </row>
    <row r="1264" spans="3:32" x14ac:dyDescent="0.3">
      <c r="C1264">
        <v>1263</v>
      </c>
      <c r="D1264" s="4" t="str">
        <f t="shared" si="40"/>
        <v>29-Ki</v>
      </c>
      <c r="E1264" t="str">
        <f>VLOOKUP($D1264,metadata!$B$2:$S$451,2,FALSE)</f>
        <v>LUMME, J; OIKARINEN, A</v>
      </c>
      <c r="F1264" t="str">
        <f>VLOOKUP($D1264,metadata!$B$2:$S$451,3,FALSE)</f>
        <v>GENETIC BASIS OF GEOGRAPHICALLY VARIABLE PHOTOPERIODIC DIAPAUSE IN DROSOPHILA-LITTORALIS</v>
      </c>
      <c r="G1264" t="str">
        <f>VLOOKUP($D1264,metadata!$B$2:$S$451,4,FALSE)</f>
        <v/>
      </c>
      <c r="H1264" t="str">
        <f>VLOOKUP($D1264,metadata!$B$2:$S$451,5,FALSE)</f>
        <v>y</v>
      </c>
      <c r="I1264" t="str">
        <f>VLOOKUP($D1264,metadata!$B$2:$S$451,6,FALSE)</f>
        <v>a</v>
      </c>
      <c r="J1264" t="str">
        <f>VLOOKUP($D1264,metadata!$B$2:$S$451,7,FALSE)</f>
        <v>i</v>
      </c>
      <c r="K1264">
        <f>VLOOKUP($D1264,metadata!$B$2:$S$451,8,FALSE)</f>
        <v>8</v>
      </c>
      <c r="L1264">
        <f>VLOOKUP($D1264,metadata!$B$2:$S$451,9,FALSE)</f>
        <v>8</v>
      </c>
      <c r="M1264" t="str">
        <f>VLOOKUP($D1264,metadata!$B$2:$S$451,10,FALSE)</f>
        <v/>
      </c>
      <c r="N1264" t="str">
        <f>VLOOKUP($D1264,metadata!$B$2:$S$451,11,FALSE)</f>
        <v>drosophila littoralis</v>
      </c>
      <c r="O1264" t="str">
        <f>VLOOKUP($D1264,metadata!$B$2:$S$451,12,FALSE)</f>
        <v>diptera</v>
      </c>
      <c r="P1264" t="str">
        <f>VLOOKUP($D1264,metadata!$B$2:$S$451,13,FALSE)</f>
        <v>Ki</v>
      </c>
      <c r="Q1264">
        <f>VLOOKUP($D1264,metadata!$B$2:$S$451,14,FALSE)</f>
        <v>69.049166999999997</v>
      </c>
      <c r="R1264">
        <f>VLOOKUP($D1264,metadata!$B$2:$S$451,15,FALSE)</f>
        <v>20.794443999999999</v>
      </c>
      <c r="S1264" t="str">
        <f>VLOOKUP($D1264,metadata!$B$2:$S$451,16,FALSE)</f>
        <v/>
      </c>
      <c r="T1264" t="str">
        <f>VLOOKUP($D1264,metadata!$B$2:$S$451,17,FALSE)</f>
        <v/>
      </c>
      <c r="U1264" t="str">
        <f>VLOOKUP($D1264,metadata!$B$2:$S$451,18,FALSE)</f>
        <v/>
      </c>
      <c r="V1264">
        <f>VLOOKUP($D1264,metadata!$B$2:$Z$451,19,FALSE)</f>
        <v>128</v>
      </c>
      <c r="W1264" t="str">
        <f>VLOOKUP($D1264,metadata!$B$2:$Z$451,20,FALSE)</f>
        <v>global average</v>
      </c>
      <c r="X1264" t="str">
        <f>VLOOKUP($D1264,metadata!$B$2:$Z$451,21,FALSE)</f>
        <v/>
      </c>
      <c r="Y1264">
        <f>VLOOKUP($D1264,metadata!$B$2:$Z$451,22,FALSE)</f>
        <v>29</v>
      </c>
      <c r="Z1264" t="str">
        <f>VLOOKUP($D1264,metadata!$B$2:$Z$451,23,FALSE)</f>
        <v/>
      </c>
      <c r="AA1264" t="str">
        <f>VLOOKUP($D1264,metadata!$B$2:$Z$451,24,FALSE)</f>
        <v>adult</v>
      </c>
      <c r="AB1264" t="str">
        <f>VLOOKUP($D1264,metadata!$B$2:$Z$451,25,FALSE)</f>
        <v/>
      </c>
      <c r="AC1264">
        <v>17.942104901386799</v>
      </c>
      <c r="AD1264">
        <v>28.6750920239582</v>
      </c>
      <c r="AF1264" t="str">
        <f t="shared" si="39"/>
        <v>NA</v>
      </c>
    </row>
    <row r="1265" spans="3:32" x14ac:dyDescent="0.3">
      <c r="C1265">
        <v>1264</v>
      </c>
      <c r="D1265" s="4" t="str">
        <f t="shared" si="40"/>
        <v>29-Ki</v>
      </c>
      <c r="E1265" t="str">
        <f>VLOOKUP($D1265,metadata!$B$2:$S$451,2,FALSE)</f>
        <v>LUMME, J; OIKARINEN, A</v>
      </c>
      <c r="F1265" t="str">
        <f>VLOOKUP($D1265,metadata!$B$2:$S$451,3,FALSE)</f>
        <v>GENETIC BASIS OF GEOGRAPHICALLY VARIABLE PHOTOPERIODIC DIAPAUSE IN DROSOPHILA-LITTORALIS</v>
      </c>
      <c r="G1265" t="str">
        <f>VLOOKUP($D1265,metadata!$B$2:$S$451,4,FALSE)</f>
        <v/>
      </c>
      <c r="H1265" t="str">
        <f>VLOOKUP($D1265,metadata!$B$2:$S$451,5,FALSE)</f>
        <v>y</v>
      </c>
      <c r="I1265" t="str">
        <f>VLOOKUP($D1265,metadata!$B$2:$S$451,6,FALSE)</f>
        <v>a</v>
      </c>
      <c r="J1265" t="str">
        <f>VLOOKUP($D1265,metadata!$B$2:$S$451,7,FALSE)</f>
        <v>i</v>
      </c>
      <c r="K1265">
        <f>VLOOKUP($D1265,metadata!$B$2:$S$451,8,FALSE)</f>
        <v>8</v>
      </c>
      <c r="L1265">
        <f>VLOOKUP($D1265,metadata!$B$2:$S$451,9,FALSE)</f>
        <v>8</v>
      </c>
      <c r="M1265" t="str">
        <f>VLOOKUP($D1265,metadata!$B$2:$S$451,10,FALSE)</f>
        <v/>
      </c>
      <c r="N1265" t="str">
        <f>VLOOKUP($D1265,metadata!$B$2:$S$451,11,FALSE)</f>
        <v>drosophila littoralis</v>
      </c>
      <c r="O1265" t="str">
        <f>VLOOKUP($D1265,metadata!$B$2:$S$451,12,FALSE)</f>
        <v>diptera</v>
      </c>
      <c r="P1265" t="str">
        <f>VLOOKUP($D1265,metadata!$B$2:$S$451,13,FALSE)</f>
        <v>Ki</v>
      </c>
      <c r="Q1265">
        <f>VLOOKUP($D1265,metadata!$B$2:$S$451,14,FALSE)</f>
        <v>69.049166999999997</v>
      </c>
      <c r="R1265">
        <f>VLOOKUP($D1265,metadata!$B$2:$S$451,15,FALSE)</f>
        <v>20.794443999999999</v>
      </c>
      <c r="S1265" t="str">
        <f>VLOOKUP($D1265,metadata!$B$2:$S$451,16,FALSE)</f>
        <v/>
      </c>
      <c r="T1265" t="str">
        <f>VLOOKUP($D1265,metadata!$B$2:$S$451,17,FALSE)</f>
        <v/>
      </c>
      <c r="U1265" t="str">
        <f>VLOOKUP($D1265,metadata!$B$2:$S$451,18,FALSE)</f>
        <v/>
      </c>
      <c r="V1265">
        <f>VLOOKUP($D1265,metadata!$B$2:$Z$451,19,FALSE)</f>
        <v>128</v>
      </c>
      <c r="W1265" t="str">
        <f>VLOOKUP($D1265,metadata!$B$2:$Z$451,20,FALSE)</f>
        <v>global average</v>
      </c>
      <c r="X1265" t="str">
        <f>VLOOKUP($D1265,metadata!$B$2:$Z$451,21,FALSE)</f>
        <v/>
      </c>
      <c r="Y1265">
        <f>VLOOKUP($D1265,metadata!$B$2:$Z$451,22,FALSE)</f>
        <v>29</v>
      </c>
      <c r="Z1265" t="str">
        <f>VLOOKUP($D1265,metadata!$B$2:$Z$451,23,FALSE)</f>
        <v/>
      </c>
      <c r="AA1265" t="str">
        <f>VLOOKUP($D1265,metadata!$B$2:$Z$451,24,FALSE)</f>
        <v>adult</v>
      </c>
      <c r="AB1265" t="str">
        <f>VLOOKUP($D1265,metadata!$B$2:$Z$451,25,FALSE)</f>
        <v/>
      </c>
      <c r="AC1265">
        <v>20.0532921230336</v>
      </c>
      <c r="AD1265">
        <v>0.66970687436153697</v>
      </c>
      <c r="AF1265" t="str">
        <f t="shared" si="39"/>
        <v>NA</v>
      </c>
    </row>
    <row r="1266" spans="3:32" x14ac:dyDescent="0.3">
      <c r="C1266">
        <v>1265</v>
      </c>
      <c r="D1266" s="4" t="str">
        <f t="shared" si="40"/>
        <v>29-Ki</v>
      </c>
      <c r="E1266" t="str">
        <f>VLOOKUP($D1266,metadata!$B$2:$S$451,2,FALSE)</f>
        <v>LUMME, J; OIKARINEN, A</v>
      </c>
      <c r="F1266" t="str">
        <f>VLOOKUP($D1266,metadata!$B$2:$S$451,3,FALSE)</f>
        <v>GENETIC BASIS OF GEOGRAPHICALLY VARIABLE PHOTOPERIODIC DIAPAUSE IN DROSOPHILA-LITTORALIS</v>
      </c>
      <c r="G1266" t="str">
        <f>VLOOKUP($D1266,metadata!$B$2:$S$451,4,FALSE)</f>
        <v/>
      </c>
      <c r="H1266" t="str">
        <f>VLOOKUP($D1266,metadata!$B$2:$S$451,5,FALSE)</f>
        <v>y</v>
      </c>
      <c r="I1266" t="str">
        <f>VLOOKUP($D1266,metadata!$B$2:$S$451,6,FALSE)</f>
        <v>a</v>
      </c>
      <c r="J1266" t="str">
        <f>VLOOKUP($D1266,metadata!$B$2:$S$451,7,FALSE)</f>
        <v>i</v>
      </c>
      <c r="K1266">
        <f>VLOOKUP($D1266,metadata!$B$2:$S$451,8,FALSE)</f>
        <v>8</v>
      </c>
      <c r="L1266">
        <f>VLOOKUP($D1266,metadata!$B$2:$S$451,9,FALSE)</f>
        <v>8</v>
      </c>
      <c r="M1266" t="str">
        <f>VLOOKUP($D1266,metadata!$B$2:$S$451,10,FALSE)</f>
        <v/>
      </c>
      <c r="N1266" t="str">
        <f>VLOOKUP($D1266,metadata!$B$2:$S$451,11,FALSE)</f>
        <v>drosophila littoralis</v>
      </c>
      <c r="O1266" t="str">
        <f>VLOOKUP($D1266,metadata!$B$2:$S$451,12,FALSE)</f>
        <v>diptera</v>
      </c>
      <c r="P1266" t="str">
        <f>VLOOKUP($D1266,metadata!$B$2:$S$451,13,FALSE)</f>
        <v>Ki</v>
      </c>
      <c r="Q1266">
        <f>VLOOKUP($D1266,metadata!$B$2:$S$451,14,FALSE)</f>
        <v>69.049166999999997</v>
      </c>
      <c r="R1266">
        <f>VLOOKUP($D1266,metadata!$B$2:$S$451,15,FALSE)</f>
        <v>20.794443999999999</v>
      </c>
      <c r="S1266" t="str">
        <f>VLOOKUP($D1266,metadata!$B$2:$S$451,16,FALSE)</f>
        <v/>
      </c>
      <c r="T1266" t="str">
        <f>VLOOKUP($D1266,metadata!$B$2:$S$451,17,FALSE)</f>
        <v/>
      </c>
      <c r="U1266" t="str">
        <f>VLOOKUP($D1266,metadata!$B$2:$S$451,18,FALSE)</f>
        <v/>
      </c>
      <c r="V1266">
        <f>VLOOKUP($D1266,metadata!$B$2:$Z$451,19,FALSE)</f>
        <v>128</v>
      </c>
      <c r="W1266" t="str">
        <f>VLOOKUP($D1266,metadata!$B$2:$Z$451,20,FALSE)</f>
        <v>global average</v>
      </c>
      <c r="X1266" t="str">
        <f>VLOOKUP($D1266,metadata!$B$2:$Z$451,21,FALSE)</f>
        <v/>
      </c>
      <c r="Y1266">
        <f>VLOOKUP($D1266,metadata!$B$2:$Z$451,22,FALSE)</f>
        <v>29</v>
      </c>
      <c r="Z1266" t="str">
        <f>VLOOKUP($D1266,metadata!$B$2:$Z$451,23,FALSE)</f>
        <v/>
      </c>
      <c r="AA1266" t="str">
        <f>VLOOKUP($D1266,metadata!$B$2:$Z$451,24,FALSE)</f>
        <v>adult</v>
      </c>
      <c r="AB1266" t="str">
        <f>VLOOKUP($D1266,metadata!$B$2:$Z$451,25,FALSE)</f>
        <v/>
      </c>
      <c r="AC1266">
        <v>24.033676146773701</v>
      </c>
      <c r="AD1266">
        <v>0.33443864792927502</v>
      </c>
      <c r="AF1266" t="str">
        <f t="shared" si="39"/>
        <v>NA</v>
      </c>
    </row>
    <row r="1267" spans="3:32" x14ac:dyDescent="0.3">
      <c r="C1267">
        <v>1266</v>
      </c>
      <c r="D1267" s="4" t="str">
        <f t="shared" si="40"/>
        <v>29-O</v>
      </c>
      <c r="E1267" t="str">
        <f>VLOOKUP($D1267,metadata!$B$2:$S$451,2,FALSE)</f>
        <v>LUMME, J; OIKARINEN, A</v>
      </c>
      <c r="F1267" t="str">
        <f>VLOOKUP($D1267,metadata!$B$2:$S$451,3,FALSE)</f>
        <v>GENETIC BASIS OF GEOGRAPHICALLY VARIABLE PHOTOPERIODIC DIAPAUSE IN DROSOPHILA-LITTORALIS</v>
      </c>
      <c r="G1267" t="str">
        <f>VLOOKUP($D1267,metadata!$B$2:$S$451,4,FALSE)</f>
        <v/>
      </c>
      <c r="H1267" t="str">
        <f>VLOOKUP($D1267,metadata!$B$2:$S$451,5,FALSE)</f>
        <v>y</v>
      </c>
      <c r="I1267" t="str">
        <f>VLOOKUP($D1267,metadata!$B$2:$S$451,6,FALSE)</f>
        <v>a</v>
      </c>
      <c r="J1267" t="str">
        <f>VLOOKUP($D1267,metadata!$B$2:$S$451,7,FALSE)</f>
        <v>i</v>
      </c>
      <c r="K1267">
        <f>VLOOKUP($D1267,metadata!$B$2:$S$451,8,FALSE)</f>
        <v>8</v>
      </c>
      <c r="L1267">
        <f>VLOOKUP($D1267,metadata!$B$2:$S$451,9,FALSE)</f>
        <v>8</v>
      </c>
      <c r="M1267" t="str">
        <f>VLOOKUP($D1267,metadata!$B$2:$S$451,10,FALSE)</f>
        <v/>
      </c>
      <c r="N1267" t="str">
        <f>VLOOKUP($D1267,metadata!$B$2:$S$451,11,FALSE)</f>
        <v>drosophila littoralis</v>
      </c>
      <c r="O1267" t="str">
        <f>VLOOKUP($D1267,metadata!$B$2:$S$451,12,FALSE)</f>
        <v>diptera</v>
      </c>
      <c r="P1267" t="str">
        <f>VLOOKUP($D1267,metadata!$B$2:$S$451,13,FALSE)</f>
        <v>O</v>
      </c>
      <c r="Q1267">
        <f>VLOOKUP($D1267,metadata!$B$2:$S$451,14,FALSE)</f>
        <v>65.013333000000003</v>
      </c>
      <c r="R1267">
        <f>VLOOKUP($D1267,metadata!$B$2:$S$451,15,FALSE)</f>
        <v>25.4725</v>
      </c>
      <c r="S1267" t="str">
        <f>VLOOKUP($D1267,metadata!$B$2:$S$451,16,FALSE)</f>
        <v/>
      </c>
      <c r="T1267" t="str">
        <f>VLOOKUP($D1267,metadata!$B$2:$S$451,17,FALSE)</f>
        <v/>
      </c>
      <c r="U1267" t="str">
        <f>VLOOKUP($D1267,metadata!$B$2:$S$451,18,FALSE)</f>
        <v/>
      </c>
      <c r="V1267">
        <f>VLOOKUP($D1267,metadata!$B$2:$Z$451,19,FALSE)</f>
        <v>128</v>
      </c>
      <c r="W1267" t="str">
        <f>VLOOKUP($D1267,metadata!$B$2:$Z$451,20,FALSE)</f>
        <v>global average</v>
      </c>
      <c r="X1267" t="str">
        <f>VLOOKUP($D1267,metadata!$B$2:$Z$451,21,FALSE)</f>
        <v/>
      </c>
      <c r="Y1267">
        <f>VLOOKUP($D1267,metadata!$B$2:$Z$451,22,FALSE)</f>
        <v>29</v>
      </c>
      <c r="Z1267" t="str">
        <f>VLOOKUP($D1267,metadata!$B$2:$Z$451,23,FALSE)</f>
        <v/>
      </c>
      <c r="AA1267" t="str">
        <f>VLOOKUP($D1267,metadata!$B$2:$Z$451,24,FALSE)</f>
        <v>adult</v>
      </c>
      <c r="AB1267" t="str">
        <f>VLOOKUP($D1267,metadata!$B$2:$Z$451,25,FALSE)</f>
        <v/>
      </c>
      <c r="AC1267">
        <v>6.0044228385332099</v>
      </c>
      <c r="AD1267">
        <v>99.580707322333893</v>
      </c>
      <c r="AF1267" t="str">
        <f t="shared" si="39"/>
        <v>NA</v>
      </c>
    </row>
    <row r="1268" spans="3:32" x14ac:dyDescent="0.3">
      <c r="C1268">
        <v>1267</v>
      </c>
      <c r="D1268" s="4" t="str">
        <f t="shared" si="40"/>
        <v>29-O</v>
      </c>
      <c r="E1268" t="str">
        <f>VLOOKUP($D1268,metadata!$B$2:$S$451,2,FALSE)</f>
        <v>LUMME, J; OIKARINEN, A</v>
      </c>
      <c r="F1268" t="str">
        <f>VLOOKUP($D1268,metadata!$B$2:$S$451,3,FALSE)</f>
        <v>GENETIC BASIS OF GEOGRAPHICALLY VARIABLE PHOTOPERIODIC DIAPAUSE IN DROSOPHILA-LITTORALIS</v>
      </c>
      <c r="G1268" t="str">
        <f>VLOOKUP($D1268,metadata!$B$2:$S$451,4,FALSE)</f>
        <v/>
      </c>
      <c r="H1268" t="str">
        <f>VLOOKUP($D1268,metadata!$B$2:$S$451,5,FALSE)</f>
        <v>y</v>
      </c>
      <c r="I1268" t="str">
        <f>VLOOKUP($D1268,metadata!$B$2:$S$451,6,FALSE)</f>
        <v>a</v>
      </c>
      <c r="J1268" t="str">
        <f>VLOOKUP($D1268,metadata!$B$2:$S$451,7,FALSE)</f>
        <v>i</v>
      </c>
      <c r="K1268">
        <f>VLOOKUP($D1268,metadata!$B$2:$S$451,8,FALSE)</f>
        <v>8</v>
      </c>
      <c r="L1268">
        <f>VLOOKUP($D1268,metadata!$B$2:$S$451,9,FALSE)</f>
        <v>8</v>
      </c>
      <c r="M1268" t="str">
        <f>VLOOKUP($D1268,metadata!$B$2:$S$451,10,FALSE)</f>
        <v/>
      </c>
      <c r="N1268" t="str">
        <f>VLOOKUP($D1268,metadata!$B$2:$S$451,11,FALSE)</f>
        <v>drosophila littoralis</v>
      </c>
      <c r="O1268" t="str">
        <f>VLOOKUP($D1268,metadata!$B$2:$S$451,12,FALSE)</f>
        <v>diptera</v>
      </c>
      <c r="P1268" t="str">
        <f>VLOOKUP($D1268,metadata!$B$2:$S$451,13,FALSE)</f>
        <v>O</v>
      </c>
      <c r="Q1268">
        <f>VLOOKUP($D1268,metadata!$B$2:$S$451,14,FALSE)</f>
        <v>65.013333000000003</v>
      </c>
      <c r="R1268">
        <f>VLOOKUP($D1268,metadata!$B$2:$S$451,15,FALSE)</f>
        <v>25.4725</v>
      </c>
      <c r="S1268" t="str">
        <f>VLOOKUP($D1268,metadata!$B$2:$S$451,16,FALSE)</f>
        <v/>
      </c>
      <c r="T1268" t="str">
        <f>VLOOKUP($D1268,metadata!$B$2:$S$451,17,FALSE)</f>
        <v/>
      </c>
      <c r="U1268" t="str">
        <f>VLOOKUP($D1268,metadata!$B$2:$S$451,18,FALSE)</f>
        <v/>
      </c>
      <c r="V1268">
        <f>VLOOKUP($D1268,metadata!$B$2:$Z$451,19,FALSE)</f>
        <v>128</v>
      </c>
      <c r="W1268" t="str">
        <f>VLOOKUP($D1268,metadata!$B$2:$Z$451,20,FALSE)</f>
        <v>global average</v>
      </c>
      <c r="X1268" t="str">
        <f>VLOOKUP($D1268,metadata!$B$2:$Z$451,21,FALSE)</f>
        <v/>
      </c>
      <c r="Y1268">
        <f>VLOOKUP($D1268,metadata!$B$2:$Z$451,22,FALSE)</f>
        <v>29</v>
      </c>
      <c r="Z1268" t="str">
        <f>VLOOKUP($D1268,metadata!$B$2:$Z$451,23,FALSE)</f>
        <v/>
      </c>
      <c r="AA1268" t="str">
        <f>VLOOKUP($D1268,metadata!$B$2:$Z$451,24,FALSE)</f>
        <v>adult</v>
      </c>
      <c r="AB1268" t="str">
        <f>VLOOKUP($D1268,metadata!$B$2:$Z$451,25,FALSE)</f>
        <v/>
      </c>
      <c r="AC1268">
        <v>8.9468192775082294</v>
      </c>
      <c r="AD1268">
        <v>99.870941287174006</v>
      </c>
      <c r="AF1268" t="str">
        <f t="shared" si="39"/>
        <v>NA</v>
      </c>
    </row>
    <row r="1269" spans="3:32" x14ac:dyDescent="0.3">
      <c r="C1269">
        <v>1268</v>
      </c>
      <c r="D1269" s="4" t="str">
        <f t="shared" si="40"/>
        <v>29-O</v>
      </c>
      <c r="E1269" t="str">
        <f>VLOOKUP($D1269,metadata!$B$2:$S$451,2,FALSE)</f>
        <v>LUMME, J; OIKARINEN, A</v>
      </c>
      <c r="F1269" t="str">
        <f>VLOOKUP($D1269,metadata!$B$2:$S$451,3,FALSE)</f>
        <v>GENETIC BASIS OF GEOGRAPHICALLY VARIABLE PHOTOPERIODIC DIAPAUSE IN DROSOPHILA-LITTORALIS</v>
      </c>
      <c r="G1269" t="str">
        <f>VLOOKUP($D1269,metadata!$B$2:$S$451,4,FALSE)</f>
        <v/>
      </c>
      <c r="H1269" t="str">
        <f>VLOOKUP($D1269,metadata!$B$2:$S$451,5,FALSE)</f>
        <v>y</v>
      </c>
      <c r="I1269" t="str">
        <f>VLOOKUP($D1269,metadata!$B$2:$S$451,6,FALSE)</f>
        <v>a</v>
      </c>
      <c r="J1269" t="str">
        <f>VLOOKUP($D1269,metadata!$B$2:$S$451,7,FALSE)</f>
        <v>i</v>
      </c>
      <c r="K1269">
        <f>VLOOKUP($D1269,metadata!$B$2:$S$451,8,FALSE)</f>
        <v>8</v>
      </c>
      <c r="L1269">
        <f>VLOOKUP($D1269,metadata!$B$2:$S$451,9,FALSE)</f>
        <v>8</v>
      </c>
      <c r="M1269" t="str">
        <f>VLOOKUP($D1269,metadata!$B$2:$S$451,10,FALSE)</f>
        <v/>
      </c>
      <c r="N1269" t="str">
        <f>VLOOKUP($D1269,metadata!$B$2:$S$451,11,FALSE)</f>
        <v>drosophila littoralis</v>
      </c>
      <c r="O1269" t="str">
        <f>VLOOKUP($D1269,metadata!$B$2:$S$451,12,FALSE)</f>
        <v>diptera</v>
      </c>
      <c r="P1269" t="str">
        <f>VLOOKUP($D1269,metadata!$B$2:$S$451,13,FALSE)</f>
        <v>O</v>
      </c>
      <c r="Q1269">
        <f>VLOOKUP($D1269,metadata!$B$2:$S$451,14,FALSE)</f>
        <v>65.013333000000003</v>
      </c>
      <c r="R1269">
        <f>VLOOKUP($D1269,metadata!$B$2:$S$451,15,FALSE)</f>
        <v>25.4725</v>
      </c>
      <c r="S1269" t="str">
        <f>VLOOKUP($D1269,metadata!$B$2:$S$451,16,FALSE)</f>
        <v/>
      </c>
      <c r="T1269" t="str">
        <f>VLOOKUP($D1269,metadata!$B$2:$S$451,17,FALSE)</f>
        <v/>
      </c>
      <c r="U1269" t="str">
        <f>VLOOKUP($D1269,metadata!$B$2:$S$451,18,FALSE)</f>
        <v/>
      </c>
      <c r="V1269">
        <f>VLOOKUP($D1269,metadata!$B$2:$Z$451,19,FALSE)</f>
        <v>128</v>
      </c>
      <c r="W1269" t="str">
        <f>VLOOKUP($D1269,metadata!$B$2:$Z$451,20,FALSE)</f>
        <v>global average</v>
      </c>
      <c r="X1269" t="str">
        <f>VLOOKUP($D1269,metadata!$B$2:$Z$451,21,FALSE)</f>
        <v/>
      </c>
      <c r="Y1269">
        <f>VLOOKUP($D1269,metadata!$B$2:$Z$451,22,FALSE)</f>
        <v>29</v>
      </c>
      <c r="Z1269" t="str">
        <f>VLOOKUP($D1269,metadata!$B$2:$Z$451,23,FALSE)</f>
        <v/>
      </c>
      <c r="AA1269" t="str">
        <f>VLOOKUP($D1269,metadata!$B$2:$Z$451,24,FALSE)</f>
        <v>adult</v>
      </c>
      <c r="AB1269" t="str">
        <f>VLOOKUP($D1269,metadata!$B$2:$Z$451,25,FALSE)</f>
        <v/>
      </c>
      <c r="AC1269">
        <v>11.9575919469259</v>
      </c>
      <c r="AD1269">
        <v>99.662361549273399</v>
      </c>
      <c r="AF1269" t="str">
        <f t="shared" si="39"/>
        <v>NA</v>
      </c>
    </row>
    <row r="1270" spans="3:32" x14ac:dyDescent="0.3">
      <c r="C1270">
        <v>1269</v>
      </c>
      <c r="D1270" s="4" t="str">
        <f t="shared" si="40"/>
        <v>29-O</v>
      </c>
      <c r="E1270" t="str">
        <f>VLOOKUP($D1270,metadata!$B$2:$S$451,2,FALSE)</f>
        <v>LUMME, J; OIKARINEN, A</v>
      </c>
      <c r="F1270" t="str">
        <f>VLOOKUP($D1270,metadata!$B$2:$S$451,3,FALSE)</f>
        <v>GENETIC BASIS OF GEOGRAPHICALLY VARIABLE PHOTOPERIODIC DIAPAUSE IN DROSOPHILA-LITTORALIS</v>
      </c>
      <c r="G1270" t="str">
        <f>VLOOKUP($D1270,metadata!$B$2:$S$451,4,FALSE)</f>
        <v/>
      </c>
      <c r="H1270" t="str">
        <f>VLOOKUP($D1270,metadata!$B$2:$S$451,5,FALSE)</f>
        <v>y</v>
      </c>
      <c r="I1270" t="str">
        <f>VLOOKUP($D1270,metadata!$B$2:$S$451,6,FALSE)</f>
        <v>a</v>
      </c>
      <c r="J1270" t="str">
        <f>VLOOKUP($D1270,metadata!$B$2:$S$451,7,FALSE)</f>
        <v>i</v>
      </c>
      <c r="K1270">
        <f>VLOOKUP($D1270,metadata!$B$2:$S$451,8,FALSE)</f>
        <v>8</v>
      </c>
      <c r="L1270">
        <f>VLOOKUP($D1270,metadata!$B$2:$S$451,9,FALSE)</f>
        <v>8</v>
      </c>
      <c r="M1270" t="str">
        <f>VLOOKUP($D1270,metadata!$B$2:$S$451,10,FALSE)</f>
        <v/>
      </c>
      <c r="N1270" t="str">
        <f>VLOOKUP($D1270,metadata!$B$2:$S$451,11,FALSE)</f>
        <v>drosophila littoralis</v>
      </c>
      <c r="O1270" t="str">
        <f>VLOOKUP($D1270,metadata!$B$2:$S$451,12,FALSE)</f>
        <v>diptera</v>
      </c>
      <c r="P1270" t="str">
        <f>VLOOKUP($D1270,metadata!$B$2:$S$451,13,FALSE)</f>
        <v>O</v>
      </c>
      <c r="Q1270">
        <f>VLOOKUP($D1270,metadata!$B$2:$S$451,14,FALSE)</f>
        <v>65.013333000000003</v>
      </c>
      <c r="R1270">
        <f>VLOOKUP($D1270,metadata!$B$2:$S$451,15,FALSE)</f>
        <v>25.4725</v>
      </c>
      <c r="S1270" t="str">
        <f>VLOOKUP($D1270,metadata!$B$2:$S$451,16,FALSE)</f>
        <v/>
      </c>
      <c r="T1270" t="str">
        <f>VLOOKUP($D1270,metadata!$B$2:$S$451,17,FALSE)</f>
        <v/>
      </c>
      <c r="U1270" t="str">
        <f>VLOOKUP($D1270,metadata!$B$2:$S$451,18,FALSE)</f>
        <v/>
      </c>
      <c r="V1270">
        <f>VLOOKUP($D1270,metadata!$B$2:$Z$451,19,FALSE)</f>
        <v>128</v>
      </c>
      <c r="W1270" t="str">
        <f>VLOOKUP($D1270,metadata!$B$2:$Z$451,20,FALSE)</f>
        <v>global average</v>
      </c>
      <c r="X1270" t="str">
        <f>VLOOKUP($D1270,metadata!$B$2:$Z$451,21,FALSE)</f>
        <v/>
      </c>
      <c r="Y1270">
        <f>VLOOKUP($D1270,metadata!$B$2:$Z$451,22,FALSE)</f>
        <v>29</v>
      </c>
      <c r="Z1270" t="str">
        <f>VLOOKUP($D1270,metadata!$B$2:$Z$451,23,FALSE)</f>
        <v/>
      </c>
      <c r="AA1270" t="str">
        <f>VLOOKUP($D1270,metadata!$B$2:$Z$451,24,FALSE)</f>
        <v>adult</v>
      </c>
      <c r="AB1270" t="str">
        <f>VLOOKUP($D1270,metadata!$B$2:$Z$451,25,FALSE)</f>
        <v/>
      </c>
      <c r="AC1270">
        <v>14.9514696575736</v>
      </c>
      <c r="AD1270">
        <v>99.285851420119897</v>
      </c>
      <c r="AF1270" t="str">
        <f t="shared" si="39"/>
        <v>NA</v>
      </c>
    </row>
    <row r="1271" spans="3:32" x14ac:dyDescent="0.3">
      <c r="C1271">
        <v>1270</v>
      </c>
      <c r="D1271" s="4" t="str">
        <f t="shared" si="40"/>
        <v>29-O</v>
      </c>
      <c r="E1271" t="str">
        <f>VLOOKUP($D1271,metadata!$B$2:$S$451,2,FALSE)</f>
        <v>LUMME, J; OIKARINEN, A</v>
      </c>
      <c r="F1271" t="str">
        <f>VLOOKUP($D1271,metadata!$B$2:$S$451,3,FALSE)</f>
        <v>GENETIC BASIS OF GEOGRAPHICALLY VARIABLE PHOTOPERIODIC DIAPAUSE IN DROSOPHILA-LITTORALIS</v>
      </c>
      <c r="G1271" t="str">
        <f>VLOOKUP($D1271,metadata!$B$2:$S$451,4,FALSE)</f>
        <v/>
      </c>
      <c r="H1271" t="str">
        <f>VLOOKUP($D1271,metadata!$B$2:$S$451,5,FALSE)</f>
        <v>y</v>
      </c>
      <c r="I1271" t="str">
        <f>VLOOKUP($D1271,metadata!$B$2:$S$451,6,FALSE)</f>
        <v>a</v>
      </c>
      <c r="J1271" t="str">
        <f>VLOOKUP($D1271,metadata!$B$2:$S$451,7,FALSE)</f>
        <v>i</v>
      </c>
      <c r="K1271">
        <f>VLOOKUP($D1271,metadata!$B$2:$S$451,8,FALSE)</f>
        <v>8</v>
      </c>
      <c r="L1271">
        <f>VLOOKUP($D1271,metadata!$B$2:$S$451,9,FALSE)</f>
        <v>8</v>
      </c>
      <c r="M1271" t="str">
        <f>VLOOKUP($D1271,metadata!$B$2:$S$451,10,FALSE)</f>
        <v/>
      </c>
      <c r="N1271" t="str">
        <f>VLOOKUP($D1271,metadata!$B$2:$S$451,11,FALSE)</f>
        <v>drosophila littoralis</v>
      </c>
      <c r="O1271" t="str">
        <f>VLOOKUP($D1271,metadata!$B$2:$S$451,12,FALSE)</f>
        <v>diptera</v>
      </c>
      <c r="P1271" t="str">
        <f>VLOOKUP($D1271,metadata!$B$2:$S$451,13,FALSE)</f>
        <v>O</v>
      </c>
      <c r="Q1271">
        <f>VLOOKUP($D1271,metadata!$B$2:$S$451,14,FALSE)</f>
        <v>65.013333000000003</v>
      </c>
      <c r="R1271">
        <f>VLOOKUP($D1271,metadata!$B$2:$S$451,15,FALSE)</f>
        <v>25.4725</v>
      </c>
      <c r="S1271" t="str">
        <f>VLOOKUP($D1271,metadata!$B$2:$S$451,16,FALSE)</f>
        <v/>
      </c>
      <c r="T1271" t="str">
        <f>VLOOKUP($D1271,metadata!$B$2:$S$451,17,FALSE)</f>
        <v/>
      </c>
      <c r="U1271" t="str">
        <f>VLOOKUP($D1271,metadata!$B$2:$S$451,18,FALSE)</f>
        <v/>
      </c>
      <c r="V1271">
        <f>VLOOKUP($D1271,metadata!$B$2:$Z$451,19,FALSE)</f>
        <v>128</v>
      </c>
      <c r="W1271" t="str">
        <f>VLOOKUP($D1271,metadata!$B$2:$Z$451,20,FALSE)</f>
        <v>global average</v>
      </c>
      <c r="X1271" t="str">
        <f>VLOOKUP($D1271,metadata!$B$2:$Z$451,21,FALSE)</f>
        <v/>
      </c>
      <c r="Y1271">
        <f>VLOOKUP($D1271,metadata!$B$2:$Z$451,22,FALSE)</f>
        <v>29</v>
      </c>
      <c r="Z1271" t="str">
        <f>VLOOKUP($D1271,metadata!$B$2:$Z$451,23,FALSE)</f>
        <v/>
      </c>
      <c r="AA1271" t="str">
        <f>VLOOKUP($D1271,metadata!$B$2:$Z$451,24,FALSE)</f>
        <v>adult</v>
      </c>
      <c r="AB1271" t="str">
        <f>VLOOKUP($D1271,metadata!$B$2:$Z$451,25,FALSE)</f>
        <v/>
      </c>
      <c r="AC1271">
        <v>16.448579169046699</v>
      </c>
      <c r="AD1271">
        <v>98.846767369596193</v>
      </c>
      <c r="AF1271" t="str">
        <f t="shared" si="39"/>
        <v>NA</v>
      </c>
    </row>
    <row r="1272" spans="3:32" x14ac:dyDescent="0.3">
      <c r="C1272">
        <v>1271</v>
      </c>
      <c r="D1272" s="4" t="str">
        <f t="shared" si="40"/>
        <v>29-O</v>
      </c>
      <c r="E1272" t="str">
        <f>VLOOKUP($D1272,metadata!$B$2:$S$451,2,FALSE)</f>
        <v>LUMME, J; OIKARINEN, A</v>
      </c>
      <c r="F1272" t="str">
        <f>VLOOKUP($D1272,metadata!$B$2:$S$451,3,FALSE)</f>
        <v>GENETIC BASIS OF GEOGRAPHICALLY VARIABLE PHOTOPERIODIC DIAPAUSE IN DROSOPHILA-LITTORALIS</v>
      </c>
      <c r="G1272" t="str">
        <f>VLOOKUP($D1272,metadata!$B$2:$S$451,4,FALSE)</f>
        <v/>
      </c>
      <c r="H1272" t="str">
        <f>VLOOKUP($D1272,metadata!$B$2:$S$451,5,FALSE)</f>
        <v>y</v>
      </c>
      <c r="I1272" t="str">
        <f>VLOOKUP($D1272,metadata!$B$2:$S$451,6,FALSE)</f>
        <v>a</v>
      </c>
      <c r="J1272" t="str">
        <f>VLOOKUP($D1272,metadata!$B$2:$S$451,7,FALSE)</f>
        <v>i</v>
      </c>
      <c r="K1272">
        <f>VLOOKUP($D1272,metadata!$B$2:$S$451,8,FALSE)</f>
        <v>8</v>
      </c>
      <c r="L1272">
        <f>VLOOKUP($D1272,metadata!$B$2:$S$451,9,FALSE)</f>
        <v>8</v>
      </c>
      <c r="M1272" t="str">
        <f>VLOOKUP($D1272,metadata!$B$2:$S$451,10,FALSE)</f>
        <v/>
      </c>
      <c r="N1272" t="str">
        <f>VLOOKUP($D1272,metadata!$B$2:$S$451,11,FALSE)</f>
        <v>drosophila littoralis</v>
      </c>
      <c r="O1272" t="str">
        <f>VLOOKUP($D1272,metadata!$B$2:$S$451,12,FALSE)</f>
        <v>diptera</v>
      </c>
      <c r="P1272" t="str">
        <f>VLOOKUP($D1272,metadata!$B$2:$S$451,13,FALSE)</f>
        <v>O</v>
      </c>
      <c r="Q1272">
        <f>VLOOKUP($D1272,metadata!$B$2:$S$451,14,FALSE)</f>
        <v>65.013333000000003</v>
      </c>
      <c r="R1272">
        <f>VLOOKUP($D1272,metadata!$B$2:$S$451,15,FALSE)</f>
        <v>25.4725</v>
      </c>
      <c r="S1272" t="str">
        <f>VLOOKUP($D1272,metadata!$B$2:$S$451,16,FALSE)</f>
        <v/>
      </c>
      <c r="T1272" t="str">
        <f>VLOOKUP($D1272,metadata!$B$2:$S$451,17,FALSE)</f>
        <v/>
      </c>
      <c r="U1272" t="str">
        <f>VLOOKUP($D1272,metadata!$B$2:$S$451,18,FALSE)</f>
        <v/>
      </c>
      <c r="V1272">
        <f>VLOOKUP($D1272,metadata!$B$2:$Z$451,19,FALSE)</f>
        <v>128</v>
      </c>
      <c r="W1272" t="str">
        <f>VLOOKUP($D1272,metadata!$B$2:$Z$451,20,FALSE)</f>
        <v>global average</v>
      </c>
      <c r="X1272" t="str">
        <f>VLOOKUP($D1272,metadata!$B$2:$Z$451,21,FALSE)</f>
        <v/>
      </c>
      <c r="Y1272">
        <f>VLOOKUP($D1272,metadata!$B$2:$Z$451,22,FALSE)</f>
        <v>29</v>
      </c>
      <c r="Z1272" t="str">
        <f>VLOOKUP($D1272,metadata!$B$2:$Z$451,23,FALSE)</f>
        <v/>
      </c>
      <c r="AA1272" t="str">
        <f>VLOOKUP($D1272,metadata!$B$2:$Z$451,24,FALSE)</f>
        <v>adult</v>
      </c>
      <c r="AB1272" t="str">
        <f>VLOOKUP($D1272,metadata!$B$2:$Z$451,25,FALSE)</f>
        <v/>
      </c>
      <c r="AC1272">
        <v>17.889485922052799</v>
      </c>
      <c r="AD1272">
        <v>31.014029357598101</v>
      </c>
      <c r="AF1272" t="str">
        <f t="shared" si="39"/>
        <v>NA</v>
      </c>
    </row>
    <row r="1273" spans="3:32" x14ac:dyDescent="0.3">
      <c r="C1273">
        <v>1272</v>
      </c>
      <c r="D1273" s="4" t="str">
        <f t="shared" si="40"/>
        <v>29-O</v>
      </c>
      <c r="E1273" t="str">
        <f>VLOOKUP($D1273,metadata!$B$2:$S$451,2,FALSE)</f>
        <v>LUMME, J; OIKARINEN, A</v>
      </c>
      <c r="F1273" t="str">
        <f>VLOOKUP($D1273,metadata!$B$2:$S$451,3,FALSE)</f>
        <v>GENETIC BASIS OF GEOGRAPHICALLY VARIABLE PHOTOPERIODIC DIAPAUSE IN DROSOPHILA-LITTORALIS</v>
      </c>
      <c r="G1273" t="str">
        <f>VLOOKUP($D1273,metadata!$B$2:$S$451,4,FALSE)</f>
        <v/>
      </c>
      <c r="H1273" t="str">
        <f>VLOOKUP($D1273,metadata!$B$2:$S$451,5,FALSE)</f>
        <v>y</v>
      </c>
      <c r="I1273" t="str">
        <f>VLOOKUP($D1273,metadata!$B$2:$S$451,6,FALSE)</f>
        <v>a</v>
      </c>
      <c r="J1273" t="str">
        <f>VLOOKUP($D1273,metadata!$B$2:$S$451,7,FALSE)</f>
        <v>i</v>
      </c>
      <c r="K1273">
        <f>VLOOKUP($D1273,metadata!$B$2:$S$451,8,FALSE)</f>
        <v>8</v>
      </c>
      <c r="L1273">
        <f>VLOOKUP($D1273,metadata!$B$2:$S$451,9,FALSE)</f>
        <v>8</v>
      </c>
      <c r="M1273" t="str">
        <f>VLOOKUP($D1273,metadata!$B$2:$S$451,10,FALSE)</f>
        <v/>
      </c>
      <c r="N1273" t="str">
        <f>VLOOKUP($D1273,metadata!$B$2:$S$451,11,FALSE)</f>
        <v>drosophila littoralis</v>
      </c>
      <c r="O1273" t="str">
        <f>VLOOKUP($D1273,metadata!$B$2:$S$451,12,FALSE)</f>
        <v>diptera</v>
      </c>
      <c r="P1273" t="str">
        <f>VLOOKUP($D1273,metadata!$B$2:$S$451,13,FALSE)</f>
        <v>O</v>
      </c>
      <c r="Q1273">
        <f>VLOOKUP($D1273,metadata!$B$2:$S$451,14,FALSE)</f>
        <v>65.013333000000003</v>
      </c>
      <c r="R1273">
        <f>VLOOKUP($D1273,metadata!$B$2:$S$451,15,FALSE)</f>
        <v>25.4725</v>
      </c>
      <c r="S1273" t="str">
        <f>VLOOKUP($D1273,metadata!$B$2:$S$451,16,FALSE)</f>
        <v/>
      </c>
      <c r="T1273" t="str">
        <f>VLOOKUP($D1273,metadata!$B$2:$S$451,17,FALSE)</f>
        <v/>
      </c>
      <c r="U1273" t="str">
        <f>VLOOKUP($D1273,metadata!$B$2:$S$451,18,FALSE)</f>
        <v/>
      </c>
      <c r="V1273">
        <f>VLOOKUP($D1273,metadata!$B$2:$Z$451,19,FALSE)</f>
        <v>128</v>
      </c>
      <c r="W1273" t="str">
        <f>VLOOKUP($D1273,metadata!$B$2:$Z$451,20,FALSE)</f>
        <v>global average</v>
      </c>
      <c r="X1273" t="str">
        <f>VLOOKUP($D1273,metadata!$B$2:$Z$451,21,FALSE)</f>
        <v/>
      </c>
      <c r="Y1273">
        <f>VLOOKUP($D1273,metadata!$B$2:$Z$451,22,FALSE)</f>
        <v>29</v>
      </c>
      <c r="Z1273" t="str">
        <f>VLOOKUP($D1273,metadata!$B$2:$Z$451,23,FALSE)</f>
        <v/>
      </c>
      <c r="AA1273" t="str">
        <f>VLOOKUP($D1273,metadata!$B$2:$Z$451,24,FALSE)</f>
        <v>adult</v>
      </c>
      <c r="AB1273" t="str">
        <f>VLOOKUP($D1273,metadata!$B$2:$Z$451,25,FALSE)</f>
        <v/>
      </c>
      <c r="AC1273">
        <v>20.019160893195298</v>
      </c>
      <c r="AD1273">
        <v>0.83550406374955299</v>
      </c>
      <c r="AF1273" t="str">
        <f t="shared" si="39"/>
        <v>NA</v>
      </c>
    </row>
    <row r="1274" spans="3:32" x14ac:dyDescent="0.3">
      <c r="C1274">
        <v>1273</v>
      </c>
      <c r="D1274" s="4" t="str">
        <f t="shared" si="40"/>
        <v>29-O</v>
      </c>
      <c r="E1274" t="str">
        <f>VLOOKUP($D1274,metadata!$B$2:$S$451,2,FALSE)</f>
        <v>LUMME, J; OIKARINEN, A</v>
      </c>
      <c r="F1274" t="str">
        <f>VLOOKUP($D1274,metadata!$B$2:$S$451,3,FALSE)</f>
        <v>GENETIC BASIS OF GEOGRAPHICALLY VARIABLE PHOTOPERIODIC DIAPAUSE IN DROSOPHILA-LITTORALIS</v>
      </c>
      <c r="G1274" t="str">
        <f>VLOOKUP($D1274,metadata!$B$2:$S$451,4,FALSE)</f>
        <v/>
      </c>
      <c r="H1274" t="str">
        <f>VLOOKUP($D1274,metadata!$B$2:$S$451,5,FALSE)</f>
        <v>y</v>
      </c>
      <c r="I1274" t="str">
        <f>VLOOKUP($D1274,metadata!$B$2:$S$451,6,FALSE)</f>
        <v>a</v>
      </c>
      <c r="J1274" t="str">
        <f>VLOOKUP($D1274,metadata!$B$2:$S$451,7,FALSE)</f>
        <v>i</v>
      </c>
      <c r="K1274">
        <f>VLOOKUP($D1274,metadata!$B$2:$S$451,8,FALSE)</f>
        <v>8</v>
      </c>
      <c r="L1274">
        <f>VLOOKUP($D1274,metadata!$B$2:$S$451,9,FALSE)</f>
        <v>8</v>
      </c>
      <c r="M1274" t="str">
        <f>VLOOKUP($D1274,metadata!$B$2:$S$451,10,FALSE)</f>
        <v/>
      </c>
      <c r="N1274" t="str">
        <f>VLOOKUP($D1274,metadata!$B$2:$S$451,11,FALSE)</f>
        <v>drosophila littoralis</v>
      </c>
      <c r="O1274" t="str">
        <f>VLOOKUP($D1274,metadata!$B$2:$S$451,12,FALSE)</f>
        <v>diptera</v>
      </c>
      <c r="P1274" t="str">
        <f>VLOOKUP($D1274,metadata!$B$2:$S$451,13,FALSE)</f>
        <v>O</v>
      </c>
      <c r="Q1274">
        <f>VLOOKUP($D1274,metadata!$B$2:$S$451,14,FALSE)</f>
        <v>65.013333000000003</v>
      </c>
      <c r="R1274">
        <f>VLOOKUP($D1274,metadata!$B$2:$S$451,15,FALSE)</f>
        <v>25.4725</v>
      </c>
      <c r="S1274" t="str">
        <f>VLOOKUP($D1274,metadata!$B$2:$S$451,16,FALSE)</f>
        <v/>
      </c>
      <c r="T1274" t="str">
        <f>VLOOKUP($D1274,metadata!$B$2:$S$451,17,FALSE)</f>
        <v/>
      </c>
      <c r="U1274" t="str">
        <f>VLOOKUP($D1274,metadata!$B$2:$S$451,18,FALSE)</f>
        <v/>
      </c>
      <c r="V1274">
        <f>VLOOKUP($D1274,metadata!$B$2:$Z$451,19,FALSE)</f>
        <v>128</v>
      </c>
      <c r="W1274" t="str">
        <f>VLOOKUP($D1274,metadata!$B$2:$Z$451,20,FALSE)</f>
        <v>global average</v>
      </c>
      <c r="X1274" t="str">
        <f>VLOOKUP($D1274,metadata!$B$2:$Z$451,21,FALSE)</f>
        <v/>
      </c>
      <c r="Y1274">
        <f>VLOOKUP($D1274,metadata!$B$2:$Z$451,22,FALSE)</f>
        <v>29</v>
      </c>
      <c r="Z1274" t="str">
        <f>VLOOKUP($D1274,metadata!$B$2:$Z$451,23,FALSE)</f>
        <v/>
      </c>
      <c r="AA1274" t="str">
        <f>VLOOKUP($D1274,metadata!$B$2:$Z$451,24,FALSE)</f>
        <v>adult</v>
      </c>
      <c r="AB1274" t="str">
        <f>VLOOKUP($D1274,metadata!$B$2:$Z$451,25,FALSE)</f>
        <v/>
      </c>
      <c r="AC1274">
        <v>24.016439875705402</v>
      </c>
      <c r="AD1274">
        <v>0.66816622857021402</v>
      </c>
      <c r="AF1274" t="str">
        <f t="shared" si="39"/>
        <v>NA</v>
      </c>
    </row>
    <row r="1275" spans="3:32" x14ac:dyDescent="0.3">
      <c r="C1275">
        <v>1274</v>
      </c>
      <c r="D1275" s="4" t="str">
        <f t="shared" si="40"/>
        <v>30-N</v>
      </c>
      <c r="E1275" t="str">
        <f>VLOOKUP($D1275,metadata!$B$2:$S$451,2,FALSE)</f>
        <v>Lushai, G; Hardie, J; Harrington, R</v>
      </c>
      <c r="F1275" t="str">
        <f>VLOOKUP($D1275,metadata!$B$2:$S$451,3,FALSE)</f>
        <v>Inheritance of photoperiodic response in the bird cherry aphid, Rhopalosiphum padi</v>
      </c>
      <c r="G1275" t="str">
        <f>VLOOKUP($D1275,metadata!$B$2:$S$451,4,FALSE)</f>
        <v>10.1111/j.1365-3032.1996.tb00868.x</v>
      </c>
      <c r="H1275" t="str">
        <f>VLOOKUP($D1275,metadata!$B$2:$S$451,5,FALSE)</f>
        <v>y</v>
      </c>
      <c r="I1275" t="str">
        <f>VLOOKUP($D1275,metadata!$B$2:$S$451,6,FALSE)</f>
        <v>a</v>
      </c>
      <c r="J1275" t="str">
        <f>VLOOKUP($D1275,metadata!$B$2:$S$451,7,FALSE)</f>
        <v>i</v>
      </c>
      <c r="K1275">
        <f>VLOOKUP($D1275,metadata!$B$2:$S$451,8,FALSE)</f>
        <v>3</v>
      </c>
      <c r="L1275">
        <f>VLOOKUP($D1275,metadata!$B$2:$S$451,9,FALSE)</f>
        <v>11</v>
      </c>
      <c r="M1275" t="str">
        <f>VLOOKUP($D1275,metadata!$B$2:$S$451,10,FALSE)</f>
        <v>n</v>
      </c>
      <c r="N1275" t="str">
        <f>VLOOKUP($D1275,metadata!$B$2:$S$451,11,FALSE)</f>
        <v>rhopalosiphum padi</v>
      </c>
      <c r="O1275" t="str">
        <f>VLOOKUP($D1275,metadata!$B$2:$S$451,12,FALSE)</f>
        <v>hemiptera</v>
      </c>
      <c r="P1275" t="str">
        <f>VLOOKUP($D1275,metadata!$B$2:$S$451,13,FALSE)</f>
        <v>N</v>
      </c>
      <c r="Q1275">
        <f>VLOOKUP($D1275,metadata!$B$2:$S$451,14,FALSE)</f>
        <v>56.5</v>
      </c>
      <c r="R1275">
        <f>VLOOKUP($D1275,metadata!$B$2:$S$451,15,FALSE)</f>
        <v>-3.1</v>
      </c>
      <c r="S1275" t="str">
        <f>VLOOKUP($D1275,metadata!$B$2:$S$451,16,FALSE)</f>
        <v/>
      </c>
      <c r="T1275" t="str">
        <f>VLOOKUP($D1275,metadata!$B$2:$S$451,17,FALSE)</f>
        <v/>
      </c>
      <c r="U1275" t="str">
        <f>VLOOKUP($D1275,metadata!$B$2:$S$451,18,FALSE)</f>
        <v/>
      </c>
      <c r="V1275">
        <f>VLOOKUP($D1275,metadata!$B$2:$Z$451,19,FALSE)</f>
        <v>21</v>
      </c>
      <c r="W1275" t="str">
        <f>VLOOKUP($D1275,metadata!$B$2:$Z$451,20,FALSE)</f>
        <v>approx</v>
      </c>
      <c r="X1275" t="str">
        <f>VLOOKUP($D1275,metadata!$B$2:$Z$451,21,FALSE)</f>
        <v/>
      </c>
      <c r="Y1275">
        <f>VLOOKUP($D1275,metadata!$B$2:$Z$451,22,FALSE)</f>
        <v>30</v>
      </c>
      <c r="Z1275" t="str">
        <f>VLOOKUP($D1275,metadata!$B$2:$Z$451,23,FALSE)</f>
        <v/>
      </c>
      <c r="AA1275" t="str">
        <f>VLOOKUP($D1275,metadata!$B$2:$Z$451,24,FALSE)</f>
        <v>adult</v>
      </c>
      <c r="AB1275" t="str">
        <f>VLOOKUP($D1275,metadata!$B$2:$Z$451,25,FALSE)</f>
        <v/>
      </c>
      <c r="AC1275">
        <v>4.0211920529801297</v>
      </c>
      <c r="AD1275">
        <v>0.32087160863063902</v>
      </c>
      <c r="AF1275" t="str">
        <f t="shared" si="39"/>
        <v>NA</v>
      </c>
    </row>
    <row r="1276" spans="3:32" x14ac:dyDescent="0.3">
      <c r="C1276">
        <v>1275</v>
      </c>
      <c r="D1276" s="4" t="str">
        <f t="shared" si="40"/>
        <v>30-N</v>
      </c>
      <c r="E1276" t="str">
        <f>VLOOKUP($D1276,metadata!$B$2:$S$451,2,FALSE)</f>
        <v>Lushai, G; Hardie, J; Harrington, R</v>
      </c>
      <c r="F1276" t="str">
        <f>VLOOKUP($D1276,metadata!$B$2:$S$451,3,FALSE)</f>
        <v>Inheritance of photoperiodic response in the bird cherry aphid, Rhopalosiphum padi</v>
      </c>
      <c r="G1276" t="str">
        <f>VLOOKUP($D1276,metadata!$B$2:$S$451,4,FALSE)</f>
        <v>10.1111/j.1365-3032.1996.tb00868.x</v>
      </c>
      <c r="H1276" t="str">
        <f>VLOOKUP($D1276,metadata!$B$2:$S$451,5,FALSE)</f>
        <v>y</v>
      </c>
      <c r="I1276" t="str">
        <f>VLOOKUP($D1276,metadata!$B$2:$S$451,6,FALSE)</f>
        <v>a</v>
      </c>
      <c r="J1276" t="str">
        <f>VLOOKUP($D1276,metadata!$B$2:$S$451,7,FALSE)</f>
        <v>i</v>
      </c>
      <c r="K1276">
        <f>VLOOKUP($D1276,metadata!$B$2:$S$451,8,FALSE)</f>
        <v>3</v>
      </c>
      <c r="L1276">
        <f>VLOOKUP($D1276,metadata!$B$2:$S$451,9,FALSE)</f>
        <v>11</v>
      </c>
      <c r="M1276" t="str">
        <f>VLOOKUP($D1276,metadata!$B$2:$S$451,10,FALSE)</f>
        <v>n</v>
      </c>
      <c r="N1276" t="str">
        <f>VLOOKUP($D1276,metadata!$B$2:$S$451,11,FALSE)</f>
        <v>rhopalosiphum padi</v>
      </c>
      <c r="O1276" t="str">
        <f>VLOOKUP($D1276,metadata!$B$2:$S$451,12,FALSE)</f>
        <v>hemiptera</v>
      </c>
      <c r="P1276" t="str">
        <f>VLOOKUP($D1276,metadata!$B$2:$S$451,13,FALSE)</f>
        <v>N</v>
      </c>
      <c r="Q1276">
        <f>VLOOKUP($D1276,metadata!$B$2:$S$451,14,FALSE)</f>
        <v>56.5</v>
      </c>
      <c r="R1276">
        <f>VLOOKUP($D1276,metadata!$B$2:$S$451,15,FALSE)</f>
        <v>-3.1</v>
      </c>
      <c r="S1276" t="str">
        <f>VLOOKUP($D1276,metadata!$B$2:$S$451,16,FALSE)</f>
        <v/>
      </c>
      <c r="T1276" t="str">
        <f>VLOOKUP($D1276,metadata!$B$2:$S$451,17,FALSE)</f>
        <v/>
      </c>
      <c r="U1276" t="str">
        <f>VLOOKUP($D1276,metadata!$B$2:$S$451,18,FALSE)</f>
        <v/>
      </c>
      <c r="V1276">
        <f>VLOOKUP($D1276,metadata!$B$2:$Z$451,19,FALSE)</f>
        <v>21</v>
      </c>
      <c r="W1276" t="str">
        <f>VLOOKUP($D1276,metadata!$B$2:$Z$451,20,FALSE)</f>
        <v>approx</v>
      </c>
      <c r="X1276" t="str">
        <f>VLOOKUP($D1276,metadata!$B$2:$Z$451,21,FALSE)</f>
        <v/>
      </c>
      <c r="Y1276">
        <f>VLOOKUP($D1276,metadata!$B$2:$Z$451,22,FALSE)</f>
        <v>30</v>
      </c>
      <c r="Z1276" t="str">
        <f>VLOOKUP($D1276,metadata!$B$2:$Z$451,23,FALSE)</f>
        <v/>
      </c>
      <c r="AA1276" t="str">
        <f>VLOOKUP($D1276,metadata!$B$2:$Z$451,24,FALSE)</f>
        <v>adult</v>
      </c>
      <c r="AB1276" t="str">
        <f>VLOOKUP($D1276,metadata!$B$2:$Z$451,25,FALSE)</f>
        <v/>
      </c>
      <c r="AC1276">
        <v>8.0900662251655593</v>
      </c>
      <c r="AD1276">
        <v>-0.329844050416568</v>
      </c>
      <c r="AF1276" t="str">
        <f t="shared" si="39"/>
        <v>NA</v>
      </c>
    </row>
    <row r="1277" spans="3:32" x14ac:dyDescent="0.3">
      <c r="C1277">
        <v>1276</v>
      </c>
      <c r="D1277" s="4" t="str">
        <f t="shared" si="40"/>
        <v>30-N</v>
      </c>
      <c r="E1277" t="str">
        <f>VLOOKUP($D1277,metadata!$B$2:$S$451,2,FALSE)</f>
        <v>Lushai, G; Hardie, J; Harrington, R</v>
      </c>
      <c r="F1277" t="str">
        <f>VLOOKUP($D1277,metadata!$B$2:$S$451,3,FALSE)</f>
        <v>Inheritance of photoperiodic response in the bird cherry aphid, Rhopalosiphum padi</v>
      </c>
      <c r="G1277" t="str">
        <f>VLOOKUP($D1277,metadata!$B$2:$S$451,4,FALSE)</f>
        <v>10.1111/j.1365-3032.1996.tb00868.x</v>
      </c>
      <c r="H1277" t="str">
        <f>VLOOKUP($D1277,metadata!$B$2:$S$451,5,FALSE)</f>
        <v>y</v>
      </c>
      <c r="I1277" t="str">
        <f>VLOOKUP($D1277,metadata!$B$2:$S$451,6,FALSE)</f>
        <v>a</v>
      </c>
      <c r="J1277" t="str">
        <f>VLOOKUP($D1277,metadata!$B$2:$S$451,7,FALSE)</f>
        <v>i</v>
      </c>
      <c r="K1277">
        <f>VLOOKUP($D1277,metadata!$B$2:$S$451,8,FALSE)</f>
        <v>3</v>
      </c>
      <c r="L1277">
        <f>VLOOKUP($D1277,metadata!$B$2:$S$451,9,FALSE)</f>
        <v>11</v>
      </c>
      <c r="M1277" t="str">
        <f>VLOOKUP($D1277,metadata!$B$2:$S$451,10,FALSE)</f>
        <v>n</v>
      </c>
      <c r="N1277" t="str">
        <f>VLOOKUP($D1277,metadata!$B$2:$S$451,11,FALSE)</f>
        <v>rhopalosiphum padi</v>
      </c>
      <c r="O1277" t="str">
        <f>VLOOKUP($D1277,metadata!$B$2:$S$451,12,FALSE)</f>
        <v>hemiptera</v>
      </c>
      <c r="P1277" t="str">
        <f>VLOOKUP($D1277,metadata!$B$2:$S$451,13,FALSE)</f>
        <v>N</v>
      </c>
      <c r="Q1277">
        <f>VLOOKUP($D1277,metadata!$B$2:$S$451,14,FALSE)</f>
        <v>56.5</v>
      </c>
      <c r="R1277">
        <f>VLOOKUP($D1277,metadata!$B$2:$S$451,15,FALSE)</f>
        <v>-3.1</v>
      </c>
      <c r="S1277" t="str">
        <f>VLOOKUP($D1277,metadata!$B$2:$S$451,16,FALSE)</f>
        <v/>
      </c>
      <c r="T1277" t="str">
        <f>VLOOKUP($D1277,metadata!$B$2:$S$451,17,FALSE)</f>
        <v/>
      </c>
      <c r="U1277" t="str">
        <f>VLOOKUP($D1277,metadata!$B$2:$S$451,18,FALSE)</f>
        <v/>
      </c>
      <c r="V1277">
        <f>VLOOKUP($D1277,metadata!$B$2:$Z$451,19,FALSE)</f>
        <v>21</v>
      </c>
      <c r="W1277" t="str">
        <f>VLOOKUP($D1277,metadata!$B$2:$Z$451,20,FALSE)</f>
        <v>approx</v>
      </c>
      <c r="X1277" t="str">
        <f>VLOOKUP($D1277,metadata!$B$2:$Z$451,21,FALSE)</f>
        <v/>
      </c>
      <c r="Y1277">
        <f>VLOOKUP($D1277,metadata!$B$2:$Z$451,22,FALSE)</f>
        <v>30</v>
      </c>
      <c r="Z1277" t="str">
        <f>VLOOKUP($D1277,metadata!$B$2:$Z$451,23,FALSE)</f>
        <v/>
      </c>
      <c r="AA1277" t="str">
        <f>VLOOKUP($D1277,metadata!$B$2:$Z$451,24,FALSE)</f>
        <v>adult</v>
      </c>
      <c r="AB1277" t="str">
        <f>VLOOKUP($D1277,metadata!$B$2:$Z$451,25,FALSE)</f>
        <v/>
      </c>
      <c r="AC1277">
        <v>10.082119205298</v>
      </c>
      <c r="AD1277">
        <v>0.47724845118565801</v>
      </c>
      <c r="AF1277" t="str">
        <f t="shared" si="39"/>
        <v>NA</v>
      </c>
    </row>
    <row r="1278" spans="3:32" x14ac:dyDescent="0.3">
      <c r="C1278">
        <v>1277</v>
      </c>
      <c r="D1278" s="4" t="str">
        <f t="shared" si="40"/>
        <v>30-N</v>
      </c>
      <c r="E1278" t="str">
        <f>VLOOKUP($D1278,metadata!$B$2:$S$451,2,FALSE)</f>
        <v>Lushai, G; Hardie, J; Harrington, R</v>
      </c>
      <c r="F1278" t="str">
        <f>VLOOKUP($D1278,metadata!$B$2:$S$451,3,FALSE)</f>
        <v>Inheritance of photoperiodic response in the bird cherry aphid, Rhopalosiphum padi</v>
      </c>
      <c r="G1278" t="str">
        <f>VLOOKUP($D1278,metadata!$B$2:$S$451,4,FALSE)</f>
        <v>10.1111/j.1365-3032.1996.tb00868.x</v>
      </c>
      <c r="H1278" t="str">
        <f>VLOOKUP($D1278,metadata!$B$2:$S$451,5,FALSE)</f>
        <v>y</v>
      </c>
      <c r="I1278" t="str">
        <f>VLOOKUP($D1278,metadata!$B$2:$S$451,6,FALSE)</f>
        <v>a</v>
      </c>
      <c r="J1278" t="str">
        <f>VLOOKUP($D1278,metadata!$B$2:$S$451,7,FALSE)</f>
        <v>i</v>
      </c>
      <c r="K1278">
        <f>VLOOKUP($D1278,metadata!$B$2:$S$451,8,FALSE)</f>
        <v>3</v>
      </c>
      <c r="L1278">
        <f>VLOOKUP($D1278,metadata!$B$2:$S$451,9,FALSE)</f>
        <v>11</v>
      </c>
      <c r="M1278" t="str">
        <f>VLOOKUP($D1278,metadata!$B$2:$S$451,10,FALSE)</f>
        <v>n</v>
      </c>
      <c r="N1278" t="str">
        <f>VLOOKUP($D1278,metadata!$B$2:$S$451,11,FALSE)</f>
        <v>rhopalosiphum padi</v>
      </c>
      <c r="O1278" t="str">
        <f>VLOOKUP($D1278,metadata!$B$2:$S$451,12,FALSE)</f>
        <v>hemiptera</v>
      </c>
      <c r="P1278" t="str">
        <f>VLOOKUP($D1278,metadata!$B$2:$S$451,13,FALSE)</f>
        <v>N</v>
      </c>
      <c r="Q1278">
        <f>VLOOKUP($D1278,metadata!$B$2:$S$451,14,FALSE)</f>
        <v>56.5</v>
      </c>
      <c r="R1278">
        <f>VLOOKUP($D1278,metadata!$B$2:$S$451,15,FALSE)</f>
        <v>-3.1</v>
      </c>
      <c r="S1278" t="str">
        <f>VLOOKUP($D1278,metadata!$B$2:$S$451,16,FALSE)</f>
        <v/>
      </c>
      <c r="T1278" t="str">
        <f>VLOOKUP($D1278,metadata!$B$2:$S$451,17,FALSE)</f>
        <v/>
      </c>
      <c r="U1278" t="str">
        <f>VLOOKUP($D1278,metadata!$B$2:$S$451,18,FALSE)</f>
        <v/>
      </c>
      <c r="V1278">
        <f>VLOOKUP($D1278,metadata!$B$2:$Z$451,19,FALSE)</f>
        <v>21</v>
      </c>
      <c r="W1278" t="str">
        <f>VLOOKUP($D1278,metadata!$B$2:$Z$451,20,FALSE)</f>
        <v>approx</v>
      </c>
      <c r="X1278" t="str">
        <f>VLOOKUP($D1278,metadata!$B$2:$Z$451,21,FALSE)</f>
        <v/>
      </c>
      <c r="Y1278">
        <f>VLOOKUP($D1278,metadata!$B$2:$Z$451,22,FALSE)</f>
        <v>30</v>
      </c>
      <c r="Z1278" t="str">
        <f>VLOOKUP($D1278,metadata!$B$2:$Z$451,23,FALSE)</f>
        <v/>
      </c>
      <c r="AA1278" t="str">
        <f>VLOOKUP($D1278,metadata!$B$2:$Z$451,24,FALSE)</f>
        <v>adult</v>
      </c>
      <c r="AB1278" t="str">
        <f>VLOOKUP($D1278,metadata!$B$2:$Z$451,25,FALSE)</f>
        <v/>
      </c>
      <c r="AC1278">
        <v>11.141721854304601</v>
      </c>
      <c r="AD1278">
        <v>6.9215979491559596E-2</v>
      </c>
      <c r="AF1278" t="str">
        <f t="shared" si="39"/>
        <v>NA</v>
      </c>
    </row>
    <row r="1279" spans="3:32" x14ac:dyDescent="0.3">
      <c r="C1279">
        <v>1278</v>
      </c>
      <c r="D1279" s="4" t="str">
        <f t="shared" si="40"/>
        <v>30-N</v>
      </c>
      <c r="E1279" t="str">
        <f>VLOOKUP($D1279,metadata!$B$2:$S$451,2,FALSE)</f>
        <v>Lushai, G; Hardie, J; Harrington, R</v>
      </c>
      <c r="F1279" t="str">
        <f>VLOOKUP($D1279,metadata!$B$2:$S$451,3,FALSE)</f>
        <v>Inheritance of photoperiodic response in the bird cherry aphid, Rhopalosiphum padi</v>
      </c>
      <c r="G1279" t="str">
        <f>VLOOKUP($D1279,metadata!$B$2:$S$451,4,FALSE)</f>
        <v>10.1111/j.1365-3032.1996.tb00868.x</v>
      </c>
      <c r="H1279" t="str">
        <f>VLOOKUP($D1279,metadata!$B$2:$S$451,5,FALSE)</f>
        <v>y</v>
      </c>
      <c r="I1279" t="str">
        <f>VLOOKUP($D1279,metadata!$B$2:$S$451,6,FALSE)</f>
        <v>a</v>
      </c>
      <c r="J1279" t="str">
        <f>VLOOKUP($D1279,metadata!$B$2:$S$451,7,FALSE)</f>
        <v>i</v>
      </c>
      <c r="K1279">
        <f>VLOOKUP($D1279,metadata!$B$2:$S$451,8,FALSE)</f>
        <v>3</v>
      </c>
      <c r="L1279">
        <f>VLOOKUP($D1279,metadata!$B$2:$S$451,9,FALSE)</f>
        <v>11</v>
      </c>
      <c r="M1279" t="str">
        <f>VLOOKUP($D1279,metadata!$B$2:$S$451,10,FALSE)</f>
        <v>n</v>
      </c>
      <c r="N1279" t="str">
        <f>VLOOKUP($D1279,metadata!$B$2:$S$451,11,FALSE)</f>
        <v>rhopalosiphum padi</v>
      </c>
      <c r="O1279" t="str">
        <f>VLOOKUP($D1279,metadata!$B$2:$S$451,12,FALSE)</f>
        <v>hemiptera</v>
      </c>
      <c r="P1279" t="str">
        <f>VLOOKUP($D1279,metadata!$B$2:$S$451,13,FALSE)</f>
        <v>N</v>
      </c>
      <c r="Q1279">
        <f>VLOOKUP($D1279,metadata!$B$2:$S$451,14,FALSE)</f>
        <v>56.5</v>
      </c>
      <c r="R1279">
        <f>VLOOKUP($D1279,metadata!$B$2:$S$451,15,FALSE)</f>
        <v>-3.1</v>
      </c>
      <c r="S1279" t="str">
        <f>VLOOKUP($D1279,metadata!$B$2:$S$451,16,FALSE)</f>
        <v/>
      </c>
      <c r="T1279" t="str">
        <f>VLOOKUP($D1279,metadata!$B$2:$S$451,17,FALSE)</f>
        <v/>
      </c>
      <c r="U1279" t="str">
        <f>VLOOKUP($D1279,metadata!$B$2:$S$451,18,FALSE)</f>
        <v/>
      </c>
      <c r="V1279">
        <f>VLOOKUP($D1279,metadata!$B$2:$Z$451,19,FALSE)</f>
        <v>21</v>
      </c>
      <c r="W1279" t="str">
        <f>VLOOKUP($D1279,metadata!$B$2:$Z$451,20,FALSE)</f>
        <v>approx</v>
      </c>
      <c r="X1279" t="str">
        <f>VLOOKUP($D1279,metadata!$B$2:$Z$451,21,FALSE)</f>
        <v/>
      </c>
      <c r="Y1279">
        <f>VLOOKUP($D1279,metadata!$B$2:$Z$451,22,FALSE)</f>
        <v>30</v>
      </c>
      <c r="Z1279" t="str">
        <f>VLOOKUP($D1279,metadata!$B$2:$Z$451,23,FALSE)</f>
        <v/>
      </c>
      <c r="AA1279" t="str">
        <f>VLOOKUP($D1279,metadata!$B$2:$Z$451,24,FALSE)</f>
        <v>adult</v>
      </c>
      <c r="AB1279" t="str">
        <f>VLOOKUP($D1279,metadata!$B$2:$Z$451,25,FALSE)</f>
        <v/>
      </c>
      <c r="AC1279">
        <v>11.6291390728476</v>
      </c>
      <c r="AD1279">
        <v>18.739585558641298</v>
      </c>
      <c r="AF1279" t="str">
        <f t="shared" si="39"/>
        <v>NA</v>
      </c>
    </row>
    <row r="1280" spans="3:32" x14ac:dyDescent="0.3">
      <c r="C1280">
        <v>1279</v>
      </c>
      <c r="D1280" s="4" t="str">
        <f t="shared" si="40"/>
        <v>30-N</v>
      </c>
      <c r="E1280" t="str">
        <f>VLOOKUP($D1280,metadata!$B$2:$S$451,2,FALSE)</f>
        <v>Lushai, G; Hardie, J; Harrington, R</v>
      </c>
      <c r="F1280" t="str">
        <f>VLOOKUP($D1280,metadata!$B$2:$S$451,3,FALSE)</f>
        <v>Inheritance of photoperiodic response in the bird cherry aphid, Rhopalosiphum padi</v>
      </c>
      <c r="G1280" t="str">
        <f>VLOOKUP($D1280,metadata!$B$2:$S$451,4,FALSE)</f>
        <v>10.1111/j.1365-3032.1996.tb00868.x</v>
      </c>
      <c r="H1280" t="str">
        <f>VLOOKUP($D1280,metadata!$B$2:$S$451,5,FALSE)</f>
        <v>y</v>
      </c>
      <c r="I1280" t="str">
        <f>VLOOKUP($D1280,metadata!$B$2:$S$451,6,FALSE)</f>
        <v>a</v>
      </c>
      <c r="J1280" t="str">
        <f>VLOOKUP($D1280,metadata!$B$2:$S$451,7,FALSE)</f>
        <v>i</v>
      </c>
      <c r="K1280">
        <f>VLOOKUP($D1280,metadata!$B$2:$S$451,8,FALSE)</f>
        <v>3</v>
      </c>
      <c r="L1280">
        <f>VLOOKUP($D1280,metadata!$B$2:$S$451,9,FALSE)</f>
        <v>11</v>
      </c>
      <c r="M1280" t="str">
        <f>VLOOKUP($D1280,metadata!$B$2:$S$451,10,FALSE)</f>
        <v>n</v>
      </c>
      <c r="N1280" t="str">
        <f>VLOOKUP($D1280,metadata!$B$2:$S$451,11,FALSE)</f>
        <v>rhopalosiphum padi</v>
      </c>
      <c r="O1280" t="str">
        <f>VLOOKUP($D1280,metadata!$B$2:$S$451,12,FALSE)</f>
        <v>hemiptera</v>
      </c>
      <c r="P1280" t="str">
        <f>VLOOKUP($D1280,metadata!$B$2:$S$451,13,FALSE)</f>
        <v>N</v>
      </c>
      <c r="Q1280">
        <f>VLOOKUP($D1280,metadata!$B$2:$S$451,14,FALSE)</f>
        <v>56.5</v>
      </c>
      <c r="R1280">
        <f>VLOOKUP($D1280,metadata!$B$2:$S$451,15,FALSE)</f>
        <v>-3.1</v>
      </c>
      <c r="S1280" t="str">
        <f>VLOOKUP($D1280,metadata!$B$2:$S$451,16,FALSE)</f>
        <v/>
      </c>
      <c r="T1280" t="str">
        <f>VLOOKUP($D1280,metadata!$B$2:$S$451,17,FALSE)</f>
        <v/>
      </c>
      <c r="U1280" t="str">
        <f>VLOOKUP($D1280,metadata!$B$2:$S$451,18,FALSE)</f>
        <v/>
      </c>
      <c r="V1280">
        <f>VLOOKUP($D1280,metadata!$B$2:$Z$451,19,FALSE)</f>
        <v>21</v>
      </c>
      <c r="W1280" t="str">
        <f>VLOOKUP($D1280,metadata!$B$2:$Z$451,20,FALSE)</f>
        <v>approx</v>
      </c>
      <c r="X1280" t="str">
        <f>VLOOKUP($D1280,metadata!$B$2:$Z$451,21,FALSE)</f>
        <v/>
      </c>
      <c r="Y1280">
        <f>VLOOKUP($D1280,metadata!$B$2:$Z$451,22,FALSE)</f>
        <v>30</v>
      </c>
      <c r="Z1280" t="str">
        <f>VLOOKUP($D1280,metadata!$B$2:$Z$451,23,FALSE)</f>
        <v/>
      </c>
      <c r="AA1280" t="str">
        <f>VLOOKUP($D1280,metadata!$B$2:$Z$451,24,FALSE)</f>
        <v>adult</v>
      </c>
      <c r="AB1280" t="str">
        <f>VLOOKUP($D1280,metadata!$B$2:$Z$451,25,FALSE)</f>
        <v/>
      </c>
      <c r="AC1280">
        <v>12.0953642384105</v>
      </c>
      <c r="AD1280">
        <v>57.734244819483003</v>
      </c>
      <c r="AF1280" t="str">
        <f t="shared" si="39"/>
        <v>NA</v>
      </c>
    </row>
    <row r="1281" spans="3:32" x14ac:dyDescent="0.3">
      <c r="C1281">
        <v>1280</v>
      </c>
      <c r="D1281" s="4" t="str">
        <f t="shared" si="40"/>
        <v>30-N</v>
      </c>
      <c r="E1281" t="str">
        <f>VLOOKUP($D1281,metadata!$B$2:$S$451,2,FALSE)</f>
        <v>Lushai, G; Hardie, J; Harrington, R</v>
      </c>
      <c r="F1281" t="str">
        <f>VLOOKUP($D1281,metadata!$B$2:$S$451,3,FALSE)</f>
        <v>Inheritance of photoperiodic response in the bird cherry aphid, Rhopalosiphum padi</v>
      </c>
      <c r="G1281" t="str">
        <f>VLOOKUP($D1281,metadata!$B$2:$S$451,4,FALSE)</f>
        <v>10.1111/j.1365-3032.1996.tb00868.x</v>
      </c>
      <c r="H1281" t="str">
        <f>VLOOKUP($D1281,metadata!$B$2:$S$451,5,FALSE)</f>
        <v>y</v>
      </c>
      <c r="I1281" t="str">
        <f>VLOOKUP($D1281,metadata!$B$2:$S$451,6,FALSE)</f>
        <v>a</v>
      </c>
      <c r="J1281" t="str">
        <f>VLOOKUP($D1281,metadata!$B$2:$S$451,7,FALSE)</f>
        <v>i</v>
      </c>
      <c r="K1281">
        <f>VLOOKUP($D1281,metadata!$B$2:$S$451,8,FALSE)</f>
        <v>3</v>
      </c>
      <c r="L1281">
        <f>VLOOKUP($D1281,metadata!$B$2:$S$451,9,FALSE)</f>
        <v>11</v>
      </c>
      <c r="M1281" t="str">
        <f>VLOOKUP($D1281,metadata!$B$2:$S$451,10,FALSE)</f>
        <v>n</v>
      </c>
      <c r="N1281" t="str">
        <f>VLOOKUP($D1281,metadata!$B$2:$S$451,11,FALSE)</f>
        <v>rhopalosiphum padi</v>
      </c>
      <c r="O1281" t="str">
        <f>VLOOKUP($D1281,metadata!$B$2:$S$451,12,FALSE)</f>
        <v>hemiptera</v>
      </c>
      <c r="P1281" t="str">
        <f>VLOOKUP($D1281,metadata!$B$2:$S$451,13,FALSE)</f>
        <v>N</v>
      </c>
      <c r="Q1281">
        <f>VLOOKUP($D1281,metadata!$B$2:$S$451,14,FALSE)</f>
        <v>56.5</v>
      </c>
      <c r="R1281">
        <f>VLOOKUP($D1281,metadata!$B$2:$S$451,15,FALSE)</f>
        <v>-3.1</v>
      </c>
      <c r="S1281" t="str">
        <f>VLOOKUP($D1281,metadata!$B$2:$S$451,16,FALSE)</f>
        <v/>
      </c>
      <c r="T1281" t="str">
        <f>VLOOKUP($D1281,metadata!$B$2:$S$451,17,FALSE)</f>
        <v/>
      </c>
      <c r="U1281" t="str">
        <f>VLOOKUP($D1281,metadata!$B$2:$S$451,18,FALSE)</f>
        <v/>
      </c>
      <c r="V1281">
        <f>VLOOKUP($D1281,metadata!$B$2:$Z$451,19,FALSE)</f>
        <v>21</v>
      </c>
      <c r="W1281" t="str">
        <f>VLOOKUP($D1281,metadata!$B$2:$Z$451,20,FALSE)</f>
        <v>approx</v>
      </c>
      <c r="X1281" t="str">
        <f>VLOOKUP($D1281,metadata!$B$2:$Z$451,21,FALSE)</f>
        <v/>
      </c>
      <c r="Y1281">
        <f>VLOOKUP($D1281,metadata!$B$2:$Z$451,22,FALSE)</f>
        <v>30</v>
      </c>
      <c r="Z1281" t="str">
        <f>VLOOKUP($D1281,metadata!$B$2:$Z$451,23,FALSE)</f>
        <v/>
      </c>
      <c r="AA1281" t="str">
        <f>VLOOKUP($D1281,metadata!$B$2:$Z$451,24,FALSE)</f>
        <v>adult</v>
      </c>
      <c r="AB1281" t="str">
        <f>VLOOKUP($D1281,metadata!$B$2:$Z$451,25,FALSE)</f>
        <v/>
      </c>
      <c r="AC1281">
        <v>12.582781456953599</v>
      </c>
      <c r="AD1281">
        <v>68.985259559923094</v>
      </c>
      <c r="AF1281" t="str">
        <f t="shared" si="39"/>
        <v>NA</v>
      </c>
    </row>
    <row r="1282" spans="3:32" x14ac:dyDescent="0.3">
      <c r="C1282">
        <v>1281</v>
      </c>
      <c r="D1282" s="4" t="str">
        <f t="shared" si="40"/>
        <v>30-N</v>
      </c>
      <c r="E1282" t="str">
        <f>VLOOKUP($D1282,metadata!$B$2:$S$451,2,FALSE)</f>
        <v>Lushai, G; Hardie, J; Harrington, R</v>
      </c>
      <c r="F1282" t="str">
        <f>VLOOKUP($D1282,metadata!$B$2:$S$451,3,FALSE)</f>
        <v>Inheritance of photoperiodic response in the bird cherry aphid, Rhopalosiphum padi</v>
      </c>
      <c r="G1282" t="str">
        <f>VLOOKUP($D1282,metadata!$B$2:$S$451,4,FALSE)</f>
        <v>10.1111/j.1365-3032.1996.tb00868.x</v>
      </c>
      <c r="H1282" t="str">
        <f>VLOOKUP($D1282,metadata!$B$2:$S$451,5,FALSE)</f>
        <v>y</v>
      </c>
      <c r="I1282" t="str">
        <f>VLOOKUP($D1282,metadata!$B$2:$S$451,6,FALSE)</f>
        <v>a</v>
      </c>
      <c r="J1282" t="str">
        <f>VLOOKUP($D1282,metadata!$B$2:$S$451,7,FALSE)</f>
        <v>i</v>
      </c>
      <c r="K1282">
        <f>VLOOKUP($D1282,metadata!$B$2:$S$451,8,FALSE)</f>
        <v>3</v>
      </c>
      <c r="L1282">
        <f>VLOOKUP($D1282,metadata!$B$2:$S$451,9,FALSE)</f>
        <v>11</v>
      </c>
      <c r="M1282" t="str">
        <f>VLOOKUP($D1282,metadata!$B$2:$S$451,10,FALSE)</f>
        <v>n</v>
      </c>
      <c r="N1282" t="str">
        <f>VLOOKUP($D1282,metadata!$B$2:$S$451,11,FALSE)</f>
        <v>rhopalosiphum padi</v>
      </c>
      <c r="O1282" t="str">
        <f>VLOOKUP($D1282,metadata!$B$2:$S$451,12,FALSE)</f>
        <v>hemiptera</v>
      </c>
      <c r="P1282" t="str">
        <f>VLOOKUP($D1282,metadata!$B$2:$S$451,13,FALSE)</f>
        <v>N</v>
      </c>
      <c r="Q1282">
        <f>VLOOKUP($D1282,metadata!$B$2:$S$451,14,FALSE)</f>
        <v>56.5</v>
      </c>
      <c r="R1282">
        <f>VLOOKUP($D1282,metadata!$B$2:$S$451,15,FALSE)</f>
        <v>-3.1</v>
      </c>
      <c r="S1282" t="str">
        <f>VLOOKUP($D1282,metadata!$B$2:$S$451,16,FALSE)</f>
        <v/>
      </c>
      <c r="T1282" t="str">
        <f>VLOOKUP($D1282,metadata!$B$2:$S$451,17,FALSE)</f>
        <v/>
      </c>
      <c r="U1282" t="str">
        <f>VLOOKUP($D1282,metadata!$B$2:$S$451,18,FALSE)</f>
        <v/>
      </c>
      <c r="V1282">
        <f>VLOOKUP($D1282,metadata!$B$2:$Z$451,19,FALSE)</f>
        <v>21</v>
      </c>
      <c r="W1282" t="str">
        <f>VLOOKUP($D1282,metadata!$B$2:$Z$451,20,FALSE)</f>
        <v>approx</v>
      </c>
      <c r="X1282" t="str">
        <f>VLOOKUP($D1282,metadata!$B$2:$Z$451,21,FALSE)</f>
        <v/>
      </c>
      <c r="Y1282">
        <f>VLOOKUP($D1282,metadata!$B$2:$Z$451,22,FALSE)</f>
        <v>30</v>
      </c>
      <c r="Z1282" t="str">
        <f>VLOOKUP($D1282,metadata!$B$2:$Z$451,23,FALSE)</f>
        <v/>
      </c>
      <c r="AA1282" t="str">
        <f>VLOOKUP($D1282,metadata!$B$2:$Z$451,24,FALSE)</f>
        <v>adult</v>
      </c>
      <c r="AB1282" t="str">
        <f>VLOOKUP($D1282,metadata!$B$2:$Z$451,25,FALSE)</f>
        <v/>
      </c>
      <c r="AC1282">
        <v>13.112582781456901</v>
      </c>
      <c r="AD1282">
        <v>67.329630420850194</v>
      </c>
      <c r="AF1282" t="str">
        <f t="shared" si="39"/>
        <v>NA</v>
      </c>
    </row>
    <row r="1283" spans="3:32" x14ac:dyDescent="0.3">
      <c r="C1283">
        <v>1282</v>
      </c>
      <c r="D1283" s="4" t="str">
        <f t="shared" si="40"/>
        <v>30-N</v>
      </c>
      <c r="E1283" t="str">
        <f>VLOOKUP($D1283,metadata!$B$2:$S$451,2,FALSE)</f>
        <v>Lushai, G; Hardie, J; Harrington, R</v>
      </c>
      <c r="F1283" t="str">
        <f>VLOOKUP($D1283,metadata!$B$2:$S$451,3,FALSE)</f>
        <v>Inheritance of photoperiodic response in the bird cherry aphid, Rhopalosiphum padi</v>
      </c>
      <c r="G1283" t="str">
        <f>VLOOKUP($D1283,metadata!$B$2:$S$451,4,FALSE)</f>
        <v>10.1111/j.1365-3032.1996.tb00868.x</v>
      </c>
      <c r="H1283" t="str">
        <f>VLOOKUP($D1283,metadata!$B$2:$S$451,5,FALSE)</f>
        <v>y</v>
      </c>
      <c r="I1283" t="str">
        <f>VLOOKUP($D1283,metadata!$B$2:$S$451,6,FALSE)</f>
        <v>a</v>
      </c>
      <c r="J1283" t="str">
        <f>VLOOKUP($D1283,metadata!$B$2:$S$451,7,FALSE)</f>
        <v>i</v>
      </c>
      <c r="K1283">
        <f>VLOOKUP($D1283,metadata!$B$2:$S$451,8,FALSE)</f>
        <v>3</v>
      </c>
      <c r="L1283">
        <f>VLOOKUP($D1283,metadata!$B$2:$S$451,9,FALSE)</f>
        <v>11</v>
      </c>
      <c r="M1283" t="str">
        <f>VLOOKUP($D1283,metadata!$B$2:$S$451,10,FALSE)</f>
        <v>n</v>
      </c>
      <c r="N1283" t="str">
        <f>VLOOKUP($D1283,metadata!$B$2:$S$451,11,FALSE)</f>
        <v>rhopalosiphum padi</v>
      </c>
      <c r="O1283" t="str">
        <f>VLOOKUP($D1283,metadata!$B$2:$S$451,12,FALSE)</f>
        <v>hemiptera</v>
      </c>
      <c r="P1283" t="str">
        <f>VLOOKUP($D1283,metadata!$B$2:$S$451,13,FALSE)</f>
        <v>N</v>
      </c>
      <c r="Q1283">
        <f>VLOOKUP($D1283,metadata!$B$2:$S$451,14,FALSE)</f>
        <v>56.5</v>
      </c>
      <c r="R1283">
        <f>VLOOKUP($D1283,metadata!$B$2:$S$451,15,FALSE)</f>
        <v>-3.1</v>
      </c>
      <c r="S1283" t="str">
        <f>VLOOKUP($D1283,metadata!$B$2:$S$451,16,FALSE)</f>
        <v/>
      </c>
      <c r="T1283" t="str">
        <f>VLOOKUP($D1283,metadata!$B$2:$S$451,17,FALSE)</f>
        <v/>
      </c>
      <c r="U1283" t="str">
        <f>VLOOKUP($D1283,metadata!$B$2:$S$451,18,FALSE)</f>
        <v/>
      </c>
      <c r="V1283">
        <f>VLOOKUP($D1283,metadata!$B$2:$Z$451,19,FALSE)</f>
        <v>21</v>
      </c>
      <c r="W1283" t="str">
        <f>VLOOKUP($D1283,metadata!$B$2:$Z$451,20,FALSE)</f>
        <v>approx</v>
      </c>
      <c r="X1283" t="str">
        <f>VLOOKUP($D1283,metadata!$B$2:$Z$451,21,FALSE)</f>
        <v/>
      </c>
      <c r="Y1283">
        <f>VLOOKUP($D1283,metadata!$B$2:$Z$451,22,FALSE)</f>
        <v>30</v>
      </c>
      <c r="Z1283" t="str">
        <f>VLOOKUP($D1283,metadata!$B$2:$Z$451,23,FALSE)</f>
        <v/>
      </c>
      <c r="AA1283" t="str">
        <f>VLOOKUP($D1283,metadata!$B$2:$Z$451,24,FALSE)</f>
        <v>adult</v>
      </c>
      <c r="AB1283" t="str">
        <f>VLOOKUP($D1283,metadata!$B$2:$Z$451,25,FALSE)</f>
        <v/>
      </c>
      <c r="AC1283">
        <v>14.150993377483401</v>
      </c>
      <c r="AD1283">
        <v>62.4071779534287</v>
      </c>
      <c r="AF1283" t="str">
        <f t="shared" ref="AF1283:AF1346" si="41">IF(AE1283="","NA",AE1283)</f>
        <v>NA</v>
      </c>
    </row>
    <row r="1284" spans="3:32" x14ac:dyDescent="0.3">
      <c r="C1284">
        <v>1283</v>
      </c>
      <c r="D1284" s="4" t="str">
        <f t="shared" si="40"/>
        <v>30-N</v>
      </c>
      <c r="E1284" t="str">
        <f>VLOOKUP($D1284,metadata!$B$2:$S$451,2,FALSE)</f>
        <v>Lushai, G; Hardie, J; Harrington, R</v>
      </c>
      <c r="F1284" t="str">
        <f>VLOOKUP($D1284,metadata!$B$2:$S$451,3,FALSE)</f>
        <v>Inheritance of photoperiodic response in the bird cherry aphid, Rhopalosiphum padi</v>
      </c>
      <c r="G1284" t="str">
        <f>VLOOKUP($D1284,metadata!$B$2:$S$451,4,FALSE)</f>
        <v>10.1111/j.1365-3032.1996.tb00868.x</v>
      </c>
      <c r="H1284" t="str">
        <f>VLOOKUP($D1284,metadata!$B$2:$S$451,5,FALSE)</f>
        <v>y</v>
      </c>
      <c r="I1284" t="str">
        <f>VLOOKUP($D1284,metadata!$B$2:$S$451,6,FALSE)</f>
        <v>a</v>
      </c>
      <c r="J1284" t="str">
        <f>VLOOKUP($D1284,metadata!$B$2:$S$451,7,FALSE)</f>
        <v>i</v>
      </c>
      <c r="K1284">
        <f>VLOOKUP($D1284,metadata!$B$2:$S$451,8,FALSE)</f>
        <v>3</v>
      </c>
      <c r="L1284">
        <f>VLOOKUP($D1284,metadata!$B$2:$S$451,9,FALSE)</f>
        <v>11</v>
      </c>
      <c r="M1284" t="str">
        <f>VLOOKUP($D1284,metadata!$B$2:$S$451,10,FALSE)</f>
        <v>n</v>
      </c>
      <c r="N1284" t="str">
        <f>VLOOKUP($D1284,metadata!$B$2:$S$451,11,FALSE)</f>
        <v>rhopalosiphum padi</v>
      </c>
      <c r="O1284" t="str">
        <f>VLOOKUP($D1284,metadata!$B$2:$S$451,12,FALSE)</f>
        <v>hemiptera</v>
      </c>
      <c r="P1284" t="str">
        <f>VLOOKUP($D1284,metadata!$B$2:$S$451,13,FALSE)</f>
        <v>N</v>
      </c>
      <c r="Q1284">
        <f>VLOOKUP($D1284,metadata!$B$2:$S$451,14,FALSE)</f>
        <v>56.5</v>
      </c>
      <c r="R1284">
        <f>VLOOKUP($D1284,metadata!$B$2:$S$451,15,FALSE)</f>
        <v>-3.1</v>
      </c>
      <c r="S1284" t="str">
        <f>VLOOKUP($D1284,metadata!$B$2:$S$451,16,FALSE)</f>
        <v/>
      </c>
      <c r="T1284" t="str">
        <f>VLOOKUP($D1284,metadata!$B$2:$S$451,17,FALSE)</f>
        <v/>
      </c>
      <c r="U1284" t="str">
        <f>VLOOKUP($D1284,metadata!$B$2:$S$451,18,FALSE)</f>
        <v/>
      </c>
      <c r="V1284">
        <f>VLOOKUP($D1284,metadata!$B$2:$Z$451,19,FALSE)</f>
        <v>21</v>
      </c>
      <c r="W1284" t="str">
        <f>VLOOKUP($D1284,metadata!$B$2:$Z$451,20,FALSE)</f>
        <v>approx</v>
      </c>
      <c r="X1284" t="str">
        <f>VLOOKUP($D1284,metadata!$B$2:$Z$451,21,FALSE)</f>
        <v/>
      </c>
      <c r="Y1284">
        <f>VLOOKUP($D1284,metadata!$B$2:$Z$451,22,FALSE)</f>
        <v>30</v>
      </c>
      <c r="Z1284" t="str">
        <f>VLOOKUP($D1284,metadata!$B$2:$Z$451,23,FALSE)</f>
        <v/>
      </c>
      <c r="AA1284" t="str">
        <f>VLOOKUP($D1284,metadata!$B$2:$Z$451,24,FALSE)</f>
        <v>adult</v>
      </c>
      <c r="AB1284" t="str">
        <f>VLOOKUP($D1284,metadata!$B$2:$Z$451,25,FALSE)</f>
        <v/>
      </c>
      <c r="AC1284">
        <v>16.227814569536399</v>
      </c>
      <c r="AD1284">
        <v>71.271950437940603</v>
      </c>
      <c r="AF1284" t="str">
        <f t="shared" si="41"/>
        <v>NA</v>
      </c>
    </row>
    <row r="1285" spans="3:32" x14ac:dyDescent="0.3">
      <c r="C1285">
        <v>1284</v>
      </c>
      <c r="D1285" s="4" t="str">
        <f t="shared" si="40"/>
        <v>30-N</v>
      </c>
      <c r="E1285" t="str">
        <f>VLOOKUP($D1285,metadata!$B$2:$S$451,2,FALSE)</f>
        <v>Lushai, G; Hardie, J; Harrington, R</v>
      </c>
      <c r="F1285" t="str">
        <f>VLOOKUP($D1285,metadata!$B$2:$S$451,3,FALSE)</f>
        <v>Inheritance of photoperiodic response in the bird cherry aphid, Rhopalosiphum padi</v>
      </c>
      <c r="G1285" t="str">
        <f>VLOOKUP($D1285,metadata!$B$2:$S$451,4,FALSE)</f>
        <v>10.1111/j.1365-3032.1996.tb00868.x</v>
      </c>
      <c r="H1285" t="str">
        <f>VLOOKUP($D1285,metadata!$B$2:$S$451,5,FALSE)</f>
        <v>y</v>
      </c>
      <c r="I1285" t="str">
        <f>VLOOKUP($D1285,metadata!$B$2:$S$451,6,FALSE)</f>
        <v>a</v>
      </c>
      <c r="J1285" t="str">
        <f>VLOOKUP($D1285,metadata!$B$2:$S$451,7,FALSE)</f>
        <v>i</v>
      </c>
      <c r="K1285">
        <f>VLOOKUP($D1285,metadata!$B$2:$S$451,8,FALSE)</f>
        <v>3</v>
      </c>
      <c r="L1285">
        <f>VLOOKUP($D1285,metadata!$B$2:$S$451,9,FALSE)</f>
        <v>11</v>
      </c>
      <c r="M1285" t="str">
        <f>VLOOKUP($D1285,metadata!$B$2:$S$451,10,FALSE)</f>
        <v>n</v>
      </c>
      <c r="N1285" t="str">
        <f>VLOOKUP($D1285,metadata!$B$2:$S$451,11,FALSE)</f>
        <v>rhopalosiphum padi</v>
      </c>
      <c r="O1285" t="str">
        <f>VLOOKUP($D1285,metadata!$B$2:$S$451,12,FALSE)</f>
        <v>hemiptera</v>
      </c>
      <c r="P1285" t="str">
        <f>VLOOKUP($D1285,metadata!$B$2:$S$451,13,FALSE)</f>
        <v>N</v>
      </c>
      <c r="Q1285">
        <f>VLOOKUP($D1285,metadata!$B$2:$S$451,14,FALSE)</f>
        <v>56.5</v>
      </c>
      <c r="R1285">
        <f>VLOOKUP($D1285,metadata!$B$2:$S$451,15,FALSE)</f>
        <v>-3.1</v>
      </c>
      <c r="S1285" t="str">
        <f>VLOOKUP($D1285,metadata!$B$2:$S$451,16,FALSE)</f>
        <v/>
      </c>
      <c r="T1285" t="str">
        <f>VLOOKUP($D1285,metadata!$B$2:$S$451,17,FALSE)</f>
        <v/>
      </c>
      <c r="U1285" t="str">
        <f>VLOOKUP($D1285,metadata!$B$2:$S$451,18,FALSE)</f>
        <v/>
      </c>
      <c r="V1285">
        <f>VLOOKUP($D1285,metadata!$B$2:$Z$451,19,FALSE)</f>
        <v>21</v>
      </c>
      <c r="W1285" t="str">
        <f>VLOOKUP($D1285,metadata!$B$2:$Z$451,20,FALSE)</f>
        <v>approx</v>
      </c>
      <c r="X1285" t="str">
        <f>VLOOKUP($D1285,metadata!$B$2:$Z$451,21,FALSE)</f>
        <v/>
      </c>
      <c r="Y1285">
        <f>VLOOKUP($D1285,metadata!$B$2:$Z$451,22,FALSE)</f>
        <v>30</v>
      </c>
      <c r="Z1285" t="str">
        <f>VLOOKUP($D1285,metadata!$B$2:$Z$451,23,FALSE)</f>
        <v/>
      </c>
      <c r="AA1285" t="str">
        <f>VLOOKUP($D1285,metadata!$B$2:$Z$451,24,FALSE)</f>
        <v>adult</v>
      </c>
      <c r="AB1285" t="str">
        <f>VLOOKUP($D1285,metadata!$B$2:$Z$451,25,FALSE)</f>
        <v/>
      </c>
      <c r="AC1285">
        <v>20.296688741721798</v>
      </c>
      <c r="AD1285">
        <v>89.008331553086904</v>
      </c>
      <c r="AF1285" t="str">
        <f t="shared" si="41"/>
        <v>NA</v>
      </c>
    </row>
    <row r="1286" spans="3:32" x14ac:dyDescent="0.3">
      <c r="C1286">
        <v>1285</v>
      </c>
      <c r="D1286" s="4" t="str">
        <f t="shared" si="40"/>
        <v>30-C</v>
      </c>
      <c r="E1286" t="str">
        <f>VLOOKUP($D1286,metadata!$B$2:$S$451,2,FALSE)</f>
        <v>Lushai, G; Hardie, J; Harrington, R</v>
      </c>
      <c r="F1286" t="str">
        <f>VLOOKUP($D1286,metadata!$B$2:$S$451,3,FALSE)</f>
        <v>Inheritance of photoperiodic response in the bird cherry aphid, Rhopalosiphum padi</v>
      </c>
      <c r="G1286" t="str">
        <f>VLOOKUP($D1286,metadata!$B$2:$S$451,4,FALSE)</f>
        <v>10.1111/j.1365-3032.1996.tb00868.x</v>
      </c>
      <c r="H1286" t="str">
        <f>VLOOKUP($D1286,metadata!$B$2:$S$451,5,FALSE)</f>
        <v>y</v>
      </c>
      <c r="I1286" t="str">
        <f>VLOOKUP($D1286,metadata!$B$2:$S$451,6,FALSE)</f>
        <v>a</v>
      </c>
      <c r="J1286" t="str">
        <f>VLOOKUP($D1286,metadata!$B$2:$S$451,7,FALSE)</f>
        <v>i</v>
      </c>
      <c r="K1286">
        <f>VLOOKUP($D1286,metadata!$B$2:$S$451,8,FALSE)</f>
        <v>3</v>
      </c>
      <c r="L1286">
        <f>VLOOKUP($D1286,metadata!$B$2:$S$451,9,FALSE)</f>
        <v>11</v>
      </c>
      <c r="M1286" t="str">
        <f>VLOOKUP($D1286,metadata!$B$2:$S$451,10,FALSE)</f>
        <v/>
      </c>
      <c r="N1286" t="str">
        <f>VLOOKUP($D1286,metadata!$B$2:$S$451,11,FALSE)</f>
        <v>rhopalosiphum padi</v>
      </c>
      <c r="O1286" t="str">
        <f>VLOOKUP($D1286,metadata!$B$2:$S$451,12,FALSE)</f>
        <v>hemiptera</v>
      </c>
      <c r="P1286" t="str">
        <f>VLOOKUP($D1286,metadata!$B$2:$S$451,13,FALSE)</f>
        <v>C</v>
      </c>
      <c r="Q1286">
        <f>VLOOKUP($D1286,metadata!$B$2:$S$451,14,FALSE)</f>
        <v>53.5</v>
      </c>
      <c r="R1286">
        <f>VLOOKUP($D1286,metadata!$B$2:$S$451,15,FALSE)</f>
        <v>-1.4</v>
      </c>
      <c r="S1286" t="str">
        <f>VLOOKUP($D1286,metadata!$B$2:$S$451,16,FALSE)</f>
        <v/>
      </c>
      <c r="T1286" t="str">
        <f>VLOOKUP($D1286,metadata!$B$2:$S$451,17,FALSE)</f>
        <v/>
      </c>
      <c r="U1286" t="str">
        <f>VLOOKUP($D1286,metadata!$B$2:$S$451,18,FALSE)</f>
        <v/>
      </c>
      <c r="V1286">
        <f>VLOOKUP($D1286,metadata!$B$2:$Z$451,19,FALSE)</f>
        <v>21</v>
      </c>
      <c r="W1286" t="str">
        <f>VLOOKUP($D1286,metadata!$B$2:$Z$451,20,FALSE)</f>
        <v>approx</v>
      </c>
      <c r="X1286" t="str">
        <f>VLOOKUP($D1286,metadata!$B$2:$Z$451,21,FALSE)</f>
        <v/>
      </c>
      <c r="Y1286">
        <f>VLOOKUP($D1286,metadata!$B$2:$Z$451,22,FALSE)</f>
        <v>30</v>
      </c>
      <c r="Z1286" t="str">
        <f>VLOOKUP($D1286,metadata!$B$2:$Z$451,23,FALSE)</f>
        <v/>
      </c>
      <c r="AA1286" t="str">
        <f>VLOOKUP($D1286,metadata!$B$2:$Z$451,24,FALSE)</f>
        <v>adult</v>
      </c>
      <c r="AB1286" t="str">
        <f>VLOOKUP($D1286,metadata!$B$2:$Z$451,25,FALSE)</f>
        <v/>
      </c>
      <c r="AC1286">
        <v>3.9788079470198601</v>
      </c>
      <c r="AD1286">
        <v>0.32428968169195099</v>
      </c>
      <c r="AF1286" t="str">
        <f t="shared" si="41"/>
        <v>NA</v>
      </c>
    </row>
    <row r="1287" spans="3:32" x14ac:dyDescent="0.3">
      <c r="C1287">
        <v>1286</v>
      </c>
      <c r="D1287" s="4" t="str">
        <f t="shared" si="40"/>
        <v>30-C</v>
      </c>
      <c r="E1287" t="str">
        <f>VLOOKUP($D1287,metadata!$B$2:$S$451,2,FALSE)</f>
        <v>Lushai, G; Hardie, J; Harrington, R</v>
      </c>
      <c r="F1287" t="str">
        <f>VLOOKUP($D1287,metadata!$B$2:$S$451,3,FALSE)</f>
        <v>Inheritance of photoperiodic response in the bird cherry aphid, Rhopalosiphum padi</v>
      </c>
      <c r="G1287" t="str">
        <f>VLOOKUP($D1287,metadata!$B$2:$S$451,4,FALSE)</f>
        <v>10.1111/j.1365-3032.1996.tb00868.x</v>
      </c>
      <c r="H1287" t="str">
        <f>VLOOKUP($D1287,metadata!$B$2:$S$451,5,FALSE)</f>
        <v>y</v>
      </c>
      <c r="I1287" t="str">
        <f>VLOOKUP($D1287,metadata!$B$2:$S$451,6,FALSE)</f>
        <v>a</v>
      </c>
      <c r="J1287" t="str">
        <f>VLOOKUP($D1287,metadata!$B$2:$S$451,7,FALSE)</f>
        <v>i</v>
      </c>
      <c r="K1287">
        <f>VLOOKUP($D1287,metadata!$B$2:$S$451,8,FALSE)</f>
        <v>3</v>
      </c>
      <c r="L1287">
        <f>VLOOKUP($D1287,metadata!$B$2:$S$451,9,FALSE)</f>
        <v>11</v>
      </c>
      <c r="M1287" t="str">
        <f>VLOOKUP($D1287,metadata!$B$2:$S$451,10,FALSE)</f>
        <v/>
      </c>
      <c r="N1287" t="str">
        <f>VLOOKUP($D1287,metadata!$B$2:$S$451,11,FALSE)</f>
        <v>rhopalosiphum padi</v>
      </c>
      <c r="O1287" t="str">
        <f>VLOOKUP($D1287,metadata!$B$2:$S$451,12,FALSE)</f>
        <v>hemiptera</v>
      </c>
      <c r="P1287" t="str">
        <f>VLOOKUP($D1287,metadata!$B$2:$S$451,13,FALSE)</f>
        <v>C</v>
      </c>
      <c r="Q1287">
        <f>VLOOKUP($D1287,metadata!$B$2:$S$451,14,FALSE)</f>
        <v>53.5</v>
      </c>
      <c r="R1287">
        <f>VLOOKUP($D1287,metadata!$B$2:$S$451,15,FALSE)</f>
        <v>-1.4</v>
      </c>
      <c r="S1287" t="str">
        <f>VLOOKUP($D1287,metadata!$B$2:$S$451,16,FALSE)</f>
        <v/>
      </c>
      <c r="T1287" t="str">
        <f>VLOOKUP($D1287,metadata!$B$2:$S$451,17,FALSE)</f>
        <v/>
      </c>
      <c r="U1287" t="str">
        <f>VLOOKUP($D1287,metadata!$B$2:$S$451,18,FALSE)</f>
        <v/>
      </c>
      <c r="V1287">
        <f>VLOOKUP($D1287,metadata!$B$2:$Z$451,19,FALSE)</f>
        <v>21</v>
      </c>
      <c r="W1287" t="str">
        <f>VLOOKUP($D1287,metadata!$B$2:$Z$451,20,FALSE)</f>
        <v>approx</v>
      </c>
      <c r="X1287" t="str">
        <f>VLOOKUP($D1287,metadata!$B$2:$Z$451,21,FALSE)</f>
        <v/>
      </c>
      <c r="Y1287">
        <f>VLOOKUP($D1287,metadata!$B$2:$Z$451,22,FALSE)</f>
        <v>30</v>
      </c>
      <c r="Z1287" t="str">
        <f>VLOOKUP($D1287,metadata!$B$2:$Z$451,23,FALSE)</f>
        <v/>
      </c>
      <c r="AA1287" t="str">
        <f>VLOOKUP($D1287,metadata!$B$2:$Z$451,24,FALSE)</f>
        <v>adult</v>
      </c>
      <c r="AB1287" t="str">
        <f>VLOOKUP($D1287,metadata!$B$2:$Z$451,25,FALSE)</f>
        <v/>
      </c>
      <c r="AC1287">
        <v>8.0900662251655593</v>
      </c>
      <c r="AD1287">
        <v>0.63789788506730305</v>
      </c>
      <c r="AF1287" t="str">
        <f t="shared" si="41"/>
        <v>NA</v>
      </c>
    </row>
    <row r="1288" spans="3:32" x14ac:dyDescent="0.3">
      <c r="C1288">
        <v>1287</v>
      </c>
      <c r="D1288" s="4" t="str">
        <f t="shared" si="40"/>
        <v>30-C</v>
      </c>
      <c r="E1288" t="str">
        <f>VLOOKUP($D1288,metadata!$B$2:$S$451,2,FALSE)</f>
        <v>Lushai, G; Hardie, J; Harrington, R</v>
      </c>
      <c r="F1288" t="str">
        <f>VLOOKUP($D1288,metadata!$B$2:$S$451,3,FALSE)</f>
        <v>Inheritance of photoperiodic response in the bird cherry aphid, Rhopalosiphum padi</v>
      </c>
      <c r="G1288" t="str">
        <f>VLOOKUP($D1288,metadata!$B$2:$S$451,4,FALSE)</f>
        <v>10.1111/j.1365-3032.1996.tb00868.x</v>
      </c>
      <c r="H1288" t="str">
        <f>VLOOKUP($D1288,metadata!$B$2:$S$451,5,FALSE)</f>
        <v>y</v>
      </c>
      <c r="I1288" t="str">
        <f>VLOOKUP($D1288,metadata!$B$2:$S$451,6,FALSE)</f>
        <v>a</v>
      </c>
      <c r="J1288" t="str">
        <f>VLOOKUP($D1288,metadata!$B$2:$S$451,7,FALSE)</f>
        <v>i</v>
      </c>
      <c r="K1288">
        <f>VLOOKUP($D1288,metadata!$B$2:$S$451,8,FALSE)</f>
        <v>3</v>
      </c>
      <c r="L1288">
        <f>VLOOKUP($D1288,metadata!$B$2:$S$451,9,FALSE)</f>
        <v>11</v>
      </c>
      <c r="M1288" t="str">
        <f>VLOOKUP($D1288,metadata!$B$2:$S$451,10,FALSE)</f>
        <v/>
      </c>
      <c r="N1288" t="str">
        <f>VLOOKUP($D1288,metadata!$B$2:$S$451,11,FALSE)</f>
        <v>rhopalosiphum padi</v>
      </c>
      <c r="O1288" t="str">
        <f>VLOOKUP($D1288,metadata!$B$2:$S$451,12,FALSE)</f>
        <v>hemiptera</v>
      </c>
      <c r="P1288" t="str">
        <f>VLOOKUP($D1288,metadata!$B$2:$S$451,13,FALSE)</f>
        <v>C</v>
      </c>
      <c r="Q1288">
        <f>VLOOKUP($D1288,metadata!$B$2:$S$451,14,FALSE)</f>
        <v>53.5</v>
      </c>
      <c r="R1288">
        <f>VLOOKUP($D1288,metadata!$B$2:$S$451,15,FALSE)</f>
        <v>-1.4</v>
      </c>
      <c r="S1288" t="str">
        <f>VLOOKUP($D1288,metadata!$B$2:$S$451,16,FALSE)</f>
        <v/>
      </c>
      <c r="T1288" t="str">
        <f>VLOOKUP($D1288,metadata!$B$2:$S$451,17,FALSE)</f>
        <v/>
      </c>
      <c r="U1288" t="str">
        <f>VLOOKUP($D1288,metadata!$B$2:$S$451,18,FALSE)</f>
        <v/>
      </c>
      <c r="V1288">
        <f>VLOOKUP($D1288,metadata!$B$2:$Z$451,19,FALSE)</f>
        <v>21</v>
      </c>
      <c r="W1288" t="str">
        <f>VLOOKUP($D1288,metadata!$B$2:$Z$451,20,FALSE)</f>
        <v>approx</v>
      </c>
      <c r="X1288" t="str">
        <f>VLOOKUP($D1288,metadata!$B$2:$Z$451,21,FALSE)</f>
        <v/>
      </c>
      <c r="Y1288">
        <f>VLOOKUP($D1288,metadata!$B$2:$Z$451,22,FALSE)</f>
        <v>30</v>
      </c>
      <c r="Z1288" t="str">
        <f>VLOOKUP($D1288,metadata!$B$2:$Z$451,23,FALSE)</f>
        <v/>
      </c>
      <c r="AA1288" t="str">
        <f>VLOOKUP($D1288,metadata!$B$2:$Z$451,24,FALSE)</f>
        <v>adult</v>
      </c>
      <c r="AB1288" t="str">
        <f>VLOOKUP($D1288,metadata!$B$2:$Z$451,25,FALSE)</f>
        <v/>
      </c>
      <c r="AC1288">
        <v>10.1245033112582</v>
      </c>
      <c r="AD1288">
        <v>0.79641102328562796</v>
      </c>
      <c r="AF1288" t="str">
        <f t="shared" si="41"/>
        <v>NA</v>
      </c>
    </row>
    <row r="1289" spans="3:32" x14ac:dyDescent="0.3">
      <c r="C1289">
        <v>1288</v>
      </c>
      <c r="D1289" s="4" t="str">
        <f t="shared" si="40"/>
        <v>30-C</v>
      </c>
      <c r="E1289" t="str">
        <f>VLOOKUP($D1289,metadata!$B$2:$S$451,2,FALSE)</f>
        <v>Lushai, G; Hardie, J; Harrington, R</v>
      </c>
      <c r="F1289" t="str">
        <f>VLOOKUP($D1289,metadata!$B$2:$S$451,3,FALSE)</f>
        <v>Inheritance of photoperiodic response in the bird cherry aphid, Rhopalosiphum padi</v>
      </c>
      <c r="G1289" t="str">
        <f>VLOOKUP($D1289,metadata!$B$2:$S$451,4,FALSE)</f>
        <v>10.1111/j.1365-3032.1996.tb00868.x</v>
      </c>
      <c r="H1289" t="str">
        <f>VLOOKUP($D1289,metadata!$B$2:$S$451,5,FALSE)</f>
        <v>y</v>
      </c>
      <c r="I1289" t="str">
        <f>VLOOKUP($D1289,metadata!$B$2:$S$451,6,FALSE)</f>
        <v>a</v>
      </c>
      <c r="J1289" t="str">
        <f>VLOOKUP($D1289,metadata!$B$2:$S$451,7,FALSE)</f>
        <v>i</v>
      </c>
      <c r="K1289">
        <f>VLOOKUP($D1289,metadata!$B$2:$S$451,8,FALSE)</f>
        <v>3</v>
      </c>
      <c r="L1289">
        <f>VLOOKUP($D1289,metadata!$B$2:$S$451,9,FALSE)</f>
        <v>11</v>
      </c>
      <c r="M1289" t="str">
        <f>VLOOKUP($D1289,metadata!$B$2:$S$451,10,FALSE)</f>
        <v/>
      </c>
      <c r="N1289" t="str">
        <f>VLOOKUP($D1289,metadata!$B$2:$S$451,11,FALSE)</f>
        <v>rhopalosiphum padi</v>
      </c>
      <c r="O1289" t="str">
        <f>VLOOKUP($D1289,metadata!$B$2:$S$451,12,FALSE)</f>
        <v>hemiptera</v>
      </c>
      <c r="P1289" t="str">
        <f>VLOOKUP($D1289,metadata!$B$2:$S$451,13,FALSE)</f>
        <v>C</v>
      </c>
      <c r="Q1289">
        <f>VLOOKUP($D1289,metadata!$B$2:$S$451,14,FALSE)</f>
        <v>53.5</v>
      </c>
      <c r="R1289">
        <f>VLOOKUP($D1289,metadata!$B$2:$S$451,15,FALSE)</f>
        <v>-1.4</v>
      </c>
      <c r="S1289" t="str">
        <f>VLOOKUP($D1289,metadata!$B$2:$S$451,16,FALSE)</f>
        <v/>
      </c>
      <c r="T1289" t="str">
        <f>VLOOKUP($D1289,metadata!$B$2:$S$451,17,FALSE)</f>
        <v/>
      </c>
      <c r="U1289" t="str">
        <f>VLOOKUP($D1289,metadata!$B$2:$S$451,18,FALSE)</f>
        <v/>
      </c>
      <c r="V1289">
        <f>VLOOKUP($D1289,metadata!$B$2:$Z$451,19,FALSE)</f>
        <v>21</v>
      </c>
      <c r="W1289" t="str">
        <f>VLOOKUP($D1289,metadata!$B$2:$Z$451,20,FALSE)</f>
        <v>approx</v>
      </c>
      <c r="X1289" t="str">
        <f>VLOOKUP($D1289,metadata!$B$2:$Z$451,21,FALSE)</f>
        <v/>
      </c>
      <c r="Y1289">
        <f>VLOOKUP($D1289,metadata!$B$2:$Z$451,22,FALSE)</f>
        <v>30</v>
      </c>
      <c r="Z1289" t="str">
        <f>VLOOKUP($D1289,metadata!$B$2:$Z$451,23,FALSE)</f>
        <v/>
      </c>
      <c r="AA1289" t="str">
        <f>VLOOKUP($D1289,metadata!$B$2:$Z$451,24,FALSE)</f>
        <v>adult</v>
      </c>
      <c r="AB1289" t="str">
        <f>VLOOKUP($D1289,metadata!$B$2:$Z$451,25,FALSE)</f>
        <v/>
      </c>
      <c r="AC1289">
        <v>11.141721854304601</v>
      </c>
      <c r="AD1289">
        <v>0.39179662465285497</v>
      </c>
      <c r="AF1289" t="str">
        <f t="shared" si="41"/>
        <v>NA</v>
      </c>
    </row>
    <row r="1290" spans="3:32" x14ac:dyDescent="0.3">
      <c r="C1290">
        <v>1289</v>
      </c>
      <c r="D1290" s="4" t="str">
        <f t="shared" si="40"/>
        <v>30-C</v>
      </c>
      <c r="E1290" t="str">
        <f>VLOOKUP($D1290,metadata!$B$2:$S$451,2,FALSE)</f>
        <v>Lushai, G; Hardie, J; Harrington, R</v>
      </c>
      <c r="F1290" t="str">
        <f>VLOOKUP($D1290,metadata!$B$2:$S$451,3,FALSE)</f>
        <v>Inheritance of photoperiodic response in the bird cherry aphid, Rhopalosiphum padi</v>
      </c>
      <c r="G1290" t="str">
        <f>VLOOKUP($D1290,metadata!$B$2:$S$451,4,FALSE)</f>
        <v>10.1111/j.1365-3032.1996.tb00868.x</v>
      </c>
      <c r="H1290" t="str">
        <f>VLOOKUP($D1290,metadata!$B$2:$S$451,5,FALSE)</f>
        <v>y</v>
      </c>
      <c r="I1290" t="str">
        <f>VLOOKUP($D1290,metadata!$B$2:$S$451,6,FALSE)</f>
        <v>a</v>
      </c>
      <c r="J1290" t="str">
        <f>VLOOKUP($D1290,metadata!$B$2:$S$451,7,FALSE)</f>
        <v>i</v>
      </c>
      <c r="K1290">
        <f>VLOOKUP($D1290,metadata!$B$2:$S$451,8,FALSE)</f>
        <v>3</v>
      </c>
      <c r="L1290">
        <f>VLOOKUP($D1290,metadata!$B$2:$S$451,9,FALSE)</f>
        <v>11</v>
      </c>
      <c r="M1290" t="str">
        <f>VLOOKUP($D1290,metadata!$B$2:$S$451,10,FALSE)</f>
        <v/>
      </c>
      <c r="N1290" t="str">
        <f>VLOOKUP($D1290,metadata!$B$2:$S$451,11,FALSE)</f>
        <v>rhopalosiphum padi</v>
      </c>
      <c r="O1290" t="str">
        <f>VLOOKUP($D1290,metadata!$B$2:$S$451,12,FALSE)</f>
        <v>hemiptera</v>
      </c>
      <c r="P1290" t="str">
        <f>VLOOKUP($D1290,metadata!$B$2:$S$451,13,FALSE)</f>
        <v>C</v>
      </c>
      <c r="Q1290">
        <f>VLOOKUP($D1290,metadata!$B$2:$S$451,14,FALSE)</f>
        <v>53.5</v>
      </c>
      <c r="R1290">
        <f>VLOOKUP($D1290,metadata!$B$2:$S$451,15,FALSE)</f>
        <v>-1.4</v>
      </c>
      <c r="S1290" t="str">
        <f>VLOOKUP($D1290,metadata!$B$2:$S$451,16,FALSE)</f>
        <v/>
      </c>
      <c r="T1290" t="str">
        <f>VLOOKUP($D1290,metadata!$B$2:$S$451,17,FALSE)</f>
        <v/>
      </c>
      <c r="U1290" t="str">
        <f>VLOOKUP($D1290,metadata!$B$2:$S$451,18,FALSE)</f>
        <v/>
      </c>
      <c r="V1290">
        <f>VLOOKUP($D1290,metadata!$B$2:$Z$451,19,FALSE)</f>
        <v>21</v>
      </c>
      <c r="W1290" t="str">
        <f>VLOOKUP($D1290,metadata!$B$2:$Z$451,20,FALSE)</f>
        <v>approx</v>
      </c>
      <c r="X1290" t="str">
        <f>VLOOKUP($D1290,metadata!$B$2:$Z$451,21,FALSE)</f>
        <v/>
      </c>
      <c r="Y1290">
        <f>VLOOKUP($D1290,metadata!$B$2:$Z$451,22,FALSE)</f>
        <v>30</v>
      </c>
      <c r="Z1290" t="str">
        <f>VLOOKUP($D1290,metadata!$B$2:$Z$451,23,FALSE)</f>
        <v/>
      </c>
      <c r="AA1290" t="str">
        <f>VLOOKUP($D1290,metadata!$B$2:$Z$451,24,FALSE)</f>
        <v>adult</v>
      </c>
      <c r="AB1290" t="str">
        <f>VLOOKUP($D1290,metadata!$B$2:$Z$451,25,FALSE)</f>
        <v/>
      </c>
      <c r="AC1290">
        <v>11.650331125827799</v>
      </c>
      <c r="AD1290">
        <v>1.3185216834009701</v>
      </c>
      <c r="AF1290" t="str">
        <f t="shared" si="41"/>
        <v>NA</v>
      </c>
    </row>
    <row r="1291" spans="3:32" x14ac:dyDescent="0.3">
      <c r="C1291">
        <v>1290</v>
      </c>
      <c r="D1291" s="4" t="str">
        <f t="shared" si="40"/>
        <v>30-C</v>
      </c>
      <c r="E1291" t="str">
        <f>VLOOKUP($D1291,metadata!$B$2:$S$451,2,FALSE)</f>
        <v>Lushai, G; Hardie, J; Harrington, R</v>
      </c>
      <c r="F1291" t="str">
        <f>VLOOKUP($D1291,metadata!$B$2:$S$451,3,FALSE)</f>
        <v>Inheritance of photoperiodic response in the bird cherry aphid, Rhopalosiphum padi</v>
      </c>
      <c r="G1291" t="str">
        <f>VLOOKUP($D1291,metadata!$B$2:$S$451,4,FALSE)</f>
        <v>10.1111/j.1365-3032.1996.tb00868.x</v>
      </c>
      <c r="H1291" t="str">
        <f>VLOOKUP($D1291,metadata!$B$2:$S$451,5,FALSE)</f>
        <v>y</v>
      </c>
      <c r="I1291" t="str">
        <f>VLOOKUP($D1291,metadata!$B$2:$S$451,6,FALSE)</f>
        <v>a</v>
      </c>
      <c r="J1291" t="str">
        <f>VLOOKUP($D1291,metadata!$B$2:$S$451,7,FALSE)</f>
        <v>i</v>
      </c>
      <c r="K1291">
        <f>VLOOKUP($D1291,metadata!$B$2:$S$451,8,FALSE)</f>
        <v>3</v>
      </c>
      <c r="L1291">
        <f>VLOOKUP($D1291,metadata!$B$2:$S$451,9,FALSE)</f>
        <v>11</v>
      </c>
      <c r="M1291" t="str">
        <f>VLOOKUP($D1291,metadata!$B$2:$S$451,10,FALSE)</f>
        <v/>
      </c>
      <c r="N1291" t="str">
        <f>VLOOKUP($D1291,metadata!$B$2:$S$451,11,FALSE)</f>
        <v>rhopalosiphum padi</v>
      </c>
      <c r="O1291" t="str">
        <f>VLOOKUP($D1291,metadata!$B$2:$S$451,12,FALSE)</f>
        <v>hemiptera</v>
      </c>
      <c r="P1291" t="str">
        <f>VLOOKUP($D1291,metadata!$B$2:$S$451,13,FALSE)</f>
        <v>C</v>
      </c>
      <c r="Q1291">
        <f>VLOOKUP($D1291,metadata!$B$2:$S$451,14,FALSE)</f>
        <v>53.5</v>
      </c>
      <c r="R1291">
        <f>VLOOKUP($D1291,metadata!$B$2:$S$451,15,FALSE)</f>
        <v>-1.4</v>
      </c>
      <c r="S1291" t="str">
        <f>VLOOKUP($D1291,metadata!$B$2:$S$451,16,FALSE)</f>
        <v/>
      </c>
      <c r="T1291" t="str">
        <f>VLOOKUP($D1291,metadata!$B$2:$S$451,17,FALSE)</f>
        <v/>
      </c>
      <c r="U1291" t="str">
        <f>VLOOKUP($D1291,metadata!$B$2:$S$451,18,FALSE)</f>
        <v/>
      </c>
      <c r="V1291">
        <f>VLOOKUP($D1291,metadata!$B$2:$Z$451,19,FALSE)</f>
        <v>21</v>
      </c>
      <c r="W1291" t="str">
        <f>VLOOKUP($D1291,metadata!$B$2:$Z$451,20,FALSE)</f>
        <v>approx</v>
      </c>
      <c r="X1291" t="str">
        <f>VLOOKUP($D1291,metadata!$B$2:$Z$451,21,FALSE)</f>
        <v/>
      </c>
      <c r="Y1291">
        <f>VLOOKUP($D1291,metadata!$B$2:$Z$451,22,FALSE)</f>
        <v>30</v>
      </c>
      <c r="Z1291" t="str">
        <f>VLOOKUP($D1291,metadata!$B$2:$Z$451,23,FALSE)</f>
        <v/>
      </c>
      <c r="AA1291" t="str">
        <f>VLOOKUP($D1291,metadata!$B$2:$Z$451,24,FALSE)</f>
        <v>adult</v>
      </c>
      <c r="AB1291" t="str">
        <f>VLOOKUP($D1291,metadata!$B$2:$Z$451,25,FALSE)</f>
        <v/>
      </c>
      <c r="AC1291">
        <v>12.1589403973509</v>
      </c>
      <c r="AD1291">
        <v>11.277504806665201</v>
      </c>
      <c r="AF1291" t="str">
        <f t="shared" si="41"/>
        <v>NA</v>
      </c>
    </row>
    <row r="1292" spans="3:32" x14ac:dyDescent="0.3">
      <c r="C1292">
        <v>1291</v>
      </c>
      <c r="D1292" s="4" t="str">
        <f t="shared" si="40"/>
        <v>30-C</v>
      </c>
      <c r="E1292" t="str">
        <f>VLOOKUP($D1292,metadata!$B$2:$S$451,2,FALSE)</f>
        <v>Lushai, G; Hardie, J; Harrington, R</v>
      </c>
      <c r="F1292" t="str">
        <f>VLOOKUP($D1292,metadata!$B$2:$S$451,3,FALSE)</f>
        <v>Inheritance of photoperiodic response in the bird cherry aphid, Rhopalosiphum padi</v>
      </c>
      <c r="G1292" t="str">
        <f>VLOOKUP($D1292,metadata!$B$2:$S$451,4,FALSE)</f>
        <v>10.1111/j.1365-3032.1996.tb00868.x</v>
      </c>
      <c r="H1292" t="str">
        <f>VLOOKUP($D1292,metadata!$B$2:$S$451,5,FALSE)</f>
        <v>y</v>
      </c>
      <c r="I1292" t="str">
        <f>VLOOKUP($D1292,metadata!$B$2:$S$451,6,FALSE)</f>
        <v>a</v>
      </c>
      <c r="J1292" t="str">
        <f>VLOOKUP($D1292,metadata!$B$2:$S$451,7,FALSE)</f>
        <v>i</v>
      </c>
      <c r="K1292">
        <f>VLOOKUP($D1292,metadata!$B$2:$S$451,8,FALSE)</f>
        <v>3</v>
      </c>
      <c r="L1292">
        <f>VLOOKUP($D1292,metadata!$B$2:$S$451,9,FALSE)</f>
        <v>11</v>
      </c>
      <c r="M1292" t="str">
        <f>VLOOKUP($D1292,metadata!$B$2:$S$451,10,FALSE)</f>
        <v/>
      </c>
      <c r="N1292" t="str">
        <f>VLOOKUP($D1292,metadata!$B$2:$S$451,11,FALSE)</f>
        <v>rhopalosiphum padi</v>
      </c>
      <c r="O1292" t="str">
        <f>VLOOKUP($D1292,metadata!$B$2:$S$451,12,FALSE)</f>
        <v>hemiptera</v>
      </c>
      <c r="P1292" t="str">
        <f>VLOOKUP($D1292,metadata!$B$2:$S$451,13,FALSE)</f>
        <v>C</v>
      </c>
      <c r="Q1292">
        <f>VLOOKUP($D1292,metadata!$B$2:$S$451,14,FALSE)</f>
        <v>53.5</v>
      </c>
      <c r="R1292">
        <f>VLOOKUP($D1292,metadata!$B$2:$S$451,15,FALSE)</f>
        <v>-1.4</v>
      </c>
      <c r="S1292" t="str">
        <f>VLOOKUP($D1292,metadata!$B$2:$S$451,16,FALSE)</f>
        <v/>
      </c>
      <c r="T1292" t="str">
        <f>VLOOKUP($D1292,metadata!$B$2:$S$451,17,FALSE)</f>
        <v/>
      </c>
      <c r="U1292" t="str">
        <f>VLOOKUP($D1292,metadata!$B$2:$S$451,18,FALSE)</f>
        <v/>
      </c>
      <c r="V1292">
        <f>VLOOKUP($D1292,metadata!$B$2:$Z$451,19,FALSE)</f>
        <v>21</v>
      </c>
      <c r="W1292" t="str">
        <f>VLOOKUP($D1292,metadata!$B$2:$Z$451,20,FALSE)</f>
        <v>approx</v>
      </c>
      <c r="X1292" t="str">
        <f>VLOOKUP($D1292,metadata!$B$2:$Z$451,21,FALSE)</f>
        <v/>
      </c>
      <c r="Y1292">
        <f>VLOOKUP($D1292,metadata!$B$2:$Z$451,22,FALSE)</f>
        <v>30</v>
      </c>
      <c r="Z1292" t="str">
        <f>VLOOKUP($D1292,metadata!$B$2:$Z$451,23,FALSE)</f>
        <v/>
      </c>
      <c r="AA1292" t="str">
        <f>VLOOKUP($D1292,metadata!$B$2:$Z$451,24,FALSE)</f>
        <v>adult</v>
      </c>
      <c r="AB1292" t="str">
        <f>VLOOKUP($D1292,metadata!$B$2:$Z$451,25,FALSE)</f>
        <v/>
      </c>
      <c r="AC1292">
        <v>12.688741721854299</v>
      </c>
      <c r="AD1292">
        <v>29.2992950224311</v>
      </c>
      <c r="AF1292" t="str">
        <f t="shared" si="41"/>
        <v>NA</v>
      </c>
    </row>
    <row r="1293" spans="3:32" x14ac:dyDescent="0.3">
      <c r="C1293">
        <v>1292</v>
      </c>
      <c r="D1293" s="4" t="str">
        <f t="shared" si="40"/>
        <v>30-C</v>
      </c>
      <c r="E1293" t="str">
        <f>VLOOKUP($D1293,metadata!$B$2:$S$451,2,FALSE)</f>
        <v>Lushai, G; Hardie, J; Harrington, R</v>
      </c>
      <c r="F1293" t="str">
        <f>VLOOKUP($D1293,metadata!$B$2:$S$451,3,FALSE)</f>
        <v>Inheritance of photoperiodic response in the bird cherry aphid, Rhopalosiphum padi</v>
      </c>
      <c r="G1293" t="str">
        <f>VLOOKUP($D1293,metadata!$B$2:$S$451,4,FALSE)</f>
        <v>10.1111/j.1365-3032.1996.tb00868.x</v>
      </c>
      <c r="H1293" t="str">
        <f>VLOOKUP($D1293,metadata!$B$2:$S$451,5,FALSE)</f>
        <v>y</v>
      </c>
      <c r="I1293" t="str">
        <f>VLOOKUP($D1293,metadata!$B$2:$S$451,6,FALSE)</f>
        <v>a</v>
      </c>
      <c r="J1293" t="str">
        <f>VLOOKUP($D1293,metadata!$B$2:$S$451,7,FALSE)</f>
        <v>i</v>
      </c>
      <c r="K1293">
        <f>VLOOKUP($D1293,metadata!$B$2:$S$451,8,FALSE)</f>
        <v>3</v>
      </c>
      <c r="L1293">
        <f>VLOOKUP($D1293,metadata!$B$2:$S$451,9,FALSE)</f>
        <v>11</v>
      </c>
      <c r="M1293" t="str">
        <f>VLOOKUP($D1293,metadata!$B$2:$S$451,10,FALSE)</f>
        <v/>
      </c>
      <c r="N1293" t="str">
        <f>VLOOKUP($D1293,metadata!$B$2:$S$451,11,FALSE)</f>
        <v>rhopalosiphum padi</v>
      </c>
      <c r="O1293" t="str">
        <f>VLOOKUP($D1293,metadata!$B$2:$S$451,12,FALSE)</f>
        <v>hemiptera</v>
      </c>
      <c r="P1293" t="str">
        <f>VLOOKUP($D1293,metadata!$B$2:$S$451,13,FALSE)</f>
        <v>C</v>
      </c>
      <c r="Q1293">
        <f>VLOOKUP($D1293,metadata!$B$2:$S$451,14,FALSE)</f>
        <v>53.5</v>
      </c>
      <c r="R1293">
        <f>VLOOKUP($D1293,metadata!$B$2:$S$451,15,FALSE)</f>
        <v>-1.4</v>
      </c>
      <c r="S1293" t="str">
        <f>VLOOKUP($D1293,metadata!$B$2:$S$451,16,FALSE)</f>
        <v/>
      </c>
      <c r="T1293" t="str">
        <f>VLOOKUP($D1293,metadata!$B$2:$S$451,17,FALSE)</f>
        <v/>
      </c>
      <c r="U1293" t="str">
        <f>VLOOKUP($D1293,metadata!$B$2:$S$451,18,FALSE)</f>
        <v/>
      </c>
      <c r="V1293">
        <f>VLOOKUP($D1293,metadata!$B$2:$Z$451,19,FALSE)</f>
        <v>21</v>
      </c>
      <c r="W1293" t="str">
        <f>VLOOKUP($D1293,metadata!$B$2:$Z$451,20,FALSE)</f>
        <v>approx</v>
      </c>
      <c r="X1293" t="str">
        <f>VLOOKUP($D1293,metadata!$B$2:$Z$451,21,FALSE)</f>
        <v/>
      </c>
      <c r="Y1293">
        <f>VLOOKUP($D1293,metadata!$B$2:$Z$451,22,FALSE)</f>
        <v>30</v>
      </c>
      <c r="Z1293" t="str">
        <f>VLOOKUP($D1293,metadata!$B$2:$Z$451,23,FALSE)</f>
        <v/>
      </c>
      <c r="AA1293" t="str">
        <f>VLOOKUP($D1293,metadata!$B$2:$Z$451,24,FALSE)</f>
        <v>adult</v>
      </c>
      <c r="AB1293" t="str">
        <f>VLOOKUP($D1293,metadata!$B$2:$Z$451,25,FALSE)</f>
        <v/>
      </c>
      <c r="AC1293">
        <v>13.133774834437</v>
      </c>
      <c r="AD1293">
        <v>57.650502029480798</v>
      </c>
      <c r="AF1293" t="str">
        <f t="shared" si="41"/>
        <v>NA</v>
      </c>
    </row>
    <row r="1294" spans="3:32" x14ac:dyDescent="0.3">
      <c r="C1294">
        <v>1293</v>
      </c>
      <c r="D1294" s="4" t="str">
        <f t="shared" si="40"/>
        <v>30-C</v>
      </c>
      <c r="E1294" t="str">
        <f>VLOOKUP($D1294,metadata!$B$2:$S$451,2,FALSE)</f>
        <v>Lushai, G; Hardie, J; Harrington, R</v>
      </c>
      <c r="F1294" t="str">
        <f>VLOOKUP($D1294,metadata!$B$2:$S$451,3,FALSE)</f>
        <v>Inheritance of photoperiodic response in the bird cherry aphid, Rhopalosiphum padi</v>
      </c>
      <c r="G1294" t="str">
        <f>VLOOKUP($D1294,metadata!$B$2:$S$451,4,FALSE)</f>
        <v>10.1111/j.1365-3032.1996.tb00868.x</v>
      </c>
      <c r="H1294" t="str">
        <f>VLOOKUP($D1294,metadata!$B$2:$S$451,5,FALSE)</f>
        <v>y</v>
      </c>
      <c r="I1294" t="str">
        <f>VLOOKUP($D1294,metadata!$B$2:$S$451,6,FALSE)</f>
        <v>a</v>
      </c>
      <c r="J1294" t="str">
        <f>VLOOKUP($D1294,metadata!$B$2:$S$451,7,FALSE)</f>
        <v>i</v>
      </c>
      <c r="K1294">
        <f>VLOOKUP($D1294,metadata!$B$2:$S$451,8,FALSE)</f>
        <v>3</v>
      </c>
      <c r="L1294">
        <f>VLOOKUP($D1294,metadata!$B$2:$S$451,9,FALSE)</f>
        <v>11</v>
      </c>
      <c r="M1294" t="str">
        <f>VLOOKUP($D1294,metadata!$B$2:$S$451,10,FALSE)</f>
        <v/>
      </c>
      <c r="N1294" t="str">
        <f>VLOOKUP($D1294,metadata!$B$2:$S$451,11,FALSE)</f>
        <v>rhopalosiphum padi</v>
      </c>
      <c r="O1294" t="str">
        <f>VLOOKUP($D1294,metadata!$B$2:$S$451,12,FALSE)</f>
        <v>hemiptera</v>
      </c>
      <c r="P1294" t="str">
        <f>VLOOKUP($D1294,metadata!$B$2:$S$451,13,FALSE)</f>
        <v>C</v>
      </c>
      <c r="Q1294">
        <f>VLOOKUP($D1294,metadata!$B$2:$S$451,14,FALSE)</f>
        <v>53.5</v>
      </c>
      <c r="R1294">
        <f>VLOOKUP($D1294,metadata!$B$2:$S$451,15,FALSE)</f>
        <v>-1.4</v>
      </c>
      <c r="S1294" t="str">
        <f>VLOOKUP($D1294,metadata!$B$2:$S$451,16,FALSE)</f>
        <v/>
      </c>
      <c r="T1294" t="str">
        <f>VLOOKUP($D1294,metadata!$B$2:$S$451,17,FALSE)</f>
        <v/>
      </c>
      <c r="U1294" t="str">
        <f>VLOOKUP($D1294,metadata!$B$2:$S$451,18,FALSE)</f>
        <v/>
      </c>
      <c r="V1294">
        <f>VLOOKUP($D1294,metadata!$B$2:$Z$451,19,FALSE)</f>
        <v>21</v>
      </c>
      <c r="W1294" t="str">
        <f>VLOOKUP($D1294,metadata!$B$2:$Z$451,20,FALSE)</f>
        <v>approx</v>
      </c>
      <c r="X1294" t="str">
        <f>VLOOKUP($D1294,metadata!$B$2:$Z$451,21,FALSE)</f>
        <v/>
      </c>
      <c r="Y1294">
        <f>VLOOKUP($D1294,metadata!$B$2:$Z$451,22,FALSE)</f>
        <v>30</v>
      </c>
      <c r="Z1294" t="str">
        <f>VLOOKUP($D1294,metadata!$B$2:$Z$451,23,FALSE)</f>
        <v/>
      </c>
      <c r="AA1294" t="str">
        <f>VLOOKUP($D1294,metadata!$B$2:$Z$451,24,FALSE)</f>
        <v>adult</v>
      </c>
      <c r="AB1294" t="str">
        <f>VLOOKUP($D1294,metadata!$B$2:$Z$451,25,FALSE)</f>
        <v/>
      </c>
      <c r="AC1294">
        <v>14.129801324503299</v>
      </c>
      <c r="AD1294">
        <v>67.247596667378701</v>
      </c>
      <c r="AF1294" t="str">
        <f t="shared" si="41"/>
        <v>NA</v>
      </c>
    </row>
    <row r="1295" spans="3:32" x14ac:dyDescent="0.3">
      <c r="C1295">
        <v>1294</v>
      </c>
      <c r="D1295" s="4" t="str">
        <f t="shared" si="40"/>
        <v>30-C</v>
      </c>
      <c r="E1295" t="str">
        <f>VLOOKUP($D1295,metadata!$B$2:$S$451,2,FALSE)</f>
        <v>Lushai, G; Hardie, J; Harrington, R</v>
      </c>
      <c r="F1295" t="str">
        <f>VLOOKUP($D1295,metadata!$B$2:$S$451,3,FALSE)</f>
        <v>Inheritance of photoperiodic response in the bird cherry aphid, Rhopalosiphum padi</v>
      </c>
      <c r="G1295" t="str">
        <f>VLOOKUP($D1295,metadata!$B$2:$S$451,4,FALSE)</f>
        <v>10.1111/j.1365-3032.1996.tb00868.x</v>
      </c>
      <c r="H1295" t="str">
        <f>VLOOKUP($D1295,metadata!$B$2:$S$451,5,FALSE)</f>
        <v>y</v>
      </c>
      <c r="I1295" t="str">
        <f>VLOOKUP($D1295,metadata!$B$2:$S$451,6,FALSE)</f>
        <v>a</v>
      </c>
      <c r="J1295" t="str">
        <f>VLOOKUP($D1295,metadata!$B$2:$S$451,7,FALSE)</f>
        <v>i</v>
      </c>
      <c r="K1295">
        <f>VLOOKUP($D1295,metadata!$B$2:$S$451,8,FALSE)</f>
        <v>3</v>
      </c>
      <c r="L1295">
        <f>VLOOKUP($D1295,metadata!$B$2:$S$451,9,FALSE)</f>
        <v>11</v>
      </c>
      <c r="M1295" t="str">
        <f>VLOOKUP($D1295,metadata!$B$2:$S$451,10,FALSE)</f>
        <v/>
      </c>
      <c r="N1295" t="str">
        <f>VLOOKUP($D1295,metadata!$B$2:$S$451,11,FALSE)</f>
        <v>rhopalosiphum padi</v>
      </c>
      <c r="O1295" t="str">
        <f>VLOOKUP($D1295,metadata!$B$2:$S$451,12,FALSE)</f>
        <v>hemiptera</v>
      </c>
      <c r="P1295" t="str">
        <f>VLOOKUP($D1295,metadata!$B$2:$S$451,13,FALSE)</f>
        <v>C</v>
      </c>
      <c r="Q1295">
        <f>VLOOKUP($D1295,metadata!$B$2:$S$451,14,FALSE)</f>
        <v>53.5</v>
      </c>
      <c r="R1295">
        <f>VLOOKUP($D1295,metadata!$B$2:$S$451,15,FALSE)</f>
        <v>-1.4</v>
      </c>
      <c r="S1295" t="str">
        <f>VLOOKUP($D1295,metadata!$B$2:$S$451,16,FALSE)</f>
        <v/>
      </c>
      <c r="T1295" t="str">
        <f>VLOOKUP($D1295,metadata!$B$2:$S$451,17,FALSE)</f>
        <v/>
      </c>
      <c r="U1295" t="str">
        <f>VLOOKUP($D1295,metadata!$B$2:$S$451,18,FALSE)</f>
        <v/>
      </c>
      <c r="V1295">
        <f>VLOOKUP($D1295,metadata!$B$2:$Z$451,19,FALSE)</f>
        <v>21</v>
      </c>
      <c r="W1295" t="str">
        <f>VLOOKUP($D1295,metadata!$B$2:$Z$451,20,FALSE)</f>
        <v>approx</v>
      </c>
      <c r="X1295" t="str">
        <f>VLOOKUP($D1295,metadata!$B$2:$Z$451,21,FALSE)</f>
        <v/>
      </c>
      <c r="Y1295">
        <f>VLOOKUP($D1295,metadata!$B$2:$Z$451,22,FALSE)</f>
        <v>30</v>
      </c>
      <c r="Z1295" t="str">
        <f>VLOOKUP($D1295,metadata!$B$2:$Z$451,23,FALSE)</f>
        <v/>
      </c>
      <c r="AA1295" t="str">
        <f>VLOOKUP($D1295,metadata!$B$2:$Z$451,24,FALSE)</f>
        <v>adult</v>
      </c>
      <c r="AB1295" t="str">
        <f>VLOOKUP($D1295,metadata!$B$2:$Z$451,25,FALSE)</f>
        <v/>
      </c>
      <c r="AC1295">
        <v>16.227814569536399</v>
      </c>
      <c r="AD1295">
        <v>78.046143986327706</v>
      </c>
      <c r="AF1295" t="str">
        <f t="shared" si="41"/>
        <v>NA</v>
      </c>
    </row>
    <row r="1296" spans="3:32" x14ac:dyDescent="0.3">
      <c r="C1296">
        <v>1295</v>
      </c>
      <c r="D1296" s="4" t="str">
        <f t="shared" si="40"/>
        <v>30-C</v>
      </c>
      <c r="E1296" t="str">
        <f>VLOOKUP($D1296,metadata!$B$2:$S$451,2,FALSE)</f>
        <v>Lushai, G; Hardie, J; Harrington, R</v>
      </c>
      <c r="F1296" t="str">
        <f>VLOOKUP($D1296,metadata!$B$2:$S$451,3,FALSE)</f>
        <v>Inheritance of photoperiodic response in the bird cherry aphid, Rhopalosiphum padi</v>
      </c>
      <c r="G1296" t="str">
        <f>VLOOKUP($D1296,metadata!$B$2:$S$451,4,FALSE)</f>
        <v>10.1111/j.1365-3032.1996.tb00868.x</v>
      </c>
      <c r="H1296" t="str">
        <f>VLOOKUP($D1296,metadata!$B$2:$S$451,5,FALSE)</f>
        <v>y</v>
      </c>
      <c r="I1296" t="str">
        <f>VLOOKUP($D1296,metadata!$B$2:$S$451,6,FALSE)</f>
        <v>a</v>
      </c>
      <c r="J1296" t="str">
        <f>VLOOKUP($D1296,metadata!$B$2:$S$451,7,FALSE)</f>
        <v>i</v>
      </c>
      <c r="K1296">
        <f>VLOOKUP($D1296,metadata!$B$2:$S$451,8,FALSE)</f>
        <v>3</v>
      </c>
      <c r="L1296">
        <f>VLOOKUP($D1296,metadata!$B$2:$S$451,9,FALSE)</f>
        <v>11</v>
      </c>
      <c r="M1296" t="str">
        <f>VLOOKUP($D1296,metadata!$B$2:$S$451,10,FALSE)</f>
        <v/>
      </c>
      <c r="N1296" t="str">
        <f>VLOOKUP($D1296,metadata!$B$2:$S$451,11,FALSE)</f>
        <v>rhopalosiphum padi</v>
      </c>
      <c r="O1296" t="str">
        <f>VLOOKUP($D1296,metadata!$B$2:$S$451,12,FALSE)</f>
        <v>hemiptera</v>
      </c>
      <c r="P1296" t="str">
        <f>VLOOKUP($D1296,metadata!$B$2:$S$451,13,FALSE)</f>
        <v>C</v>
      </c>
      <c r="Q1296">
        <f>VLOOKUP($D1296,metadata!$B$2:$S$451,14,FALSE)</f>
        <v>53.5</v>
      </c>
      <c r="R1296">
        <f>VLOOKUP($D1296,metadata!$B$2:$S$451,15,FALSE)</f>
        <v>-1.4</v>
      </c>
      <c r="S1296" t="str">
        <f>VLOOKUP($D1296,metadata!$B$2:$S$451,16,FALSE)</f>
        <v/>
      </c>
      <c r="T1296" t="str">
        <f>VLOOKUP($D1296,metadata!$B$2:$S$451,17,FALSE)</f>
        <v/>
      </c>
      <c r="U1296" t="str">
        <f>VLOOKUP($D1296,metadata!$B$2:$S$451,18,FALSE)</f>
        <v/>
      </c>
      <c r="V1296">
        <f>VLOOKUP($D1296,metadata!$B$2:$Z$451,19,FALSE)</f>
        <v>21</v>
      </c>
      <c r="W1296" t="str">
        <f>VLOOKUP($D1296,metadata!$B$2:$Z$451,20,FALSE)</f>
        <v>approx</v>
      </c>
      <c r="X1296" t="str">
        <f>VLOOKUP($D1296,metadata!$B$2:$Z$451,21,FALSE)</f>
        <v/>
      </c>
      <c r="Y1296">
        <f>VLOOKUP($D1296,metadata!$B$2:$Z$451,22,FALSE)</f>
        <v>30</v>
      </c>
      <c r="Z1296" t="str">
        <f>VLOOKUP($D1296,metadata!$B$2:$Z$451,23,FALSE)</f>
        <v/>
      </c>
      <c r="AA1296" t="str">
        <f>VLOOKUP($D1296,metadata!$B$2:$Z$451,24,FALSE)</f>
        <v>adult</v>
      </c>
      <c r="AB1296" t="str">
        <f>VLOOKUP($D1296,metadata!$B$2:$Z$451,25,FALSE)</f>
        <v/>
      </c>
      <c r="AC1296">
        <v>20.296688741721798</v>
      </c>
      <c r="AD1296">
        <v>82.556718649861097</v>
      </c>
      <c r="AF1296" t="str">
        <f t="shared" si="41"/>
        <v>NA</v>
      </c>
    </row>
    <row r="1297" spans="3:32" x14ac:dyDescent="0.3">
      <c r="C1297">
        <v>1296</v>
      </c>
      <c r="D1297" s="4" t="str">
        <f t="shared" ref="D1297:D1360" si="42">VLOOKUP(C1297,$A$1:$B$451,2)</f>
        <v>30-S</v>
      </c>
      <c r="E1297" t="str">
        <f>VLOOKUP($D1297,metadata!$B$2:$S$451,2,FALSE)</f>
        <v>Lushai, G; Hardie, J; Harrington, R</v>
      </c>
      <c r="F1297" t="str">
        <f>VLOOKUP($D1297,metadata!$B$2:$S$451,3,FALSE)</f>
        <v>Inheritance of photoperiodic response in the bird cherry aphid, Rhopalosiphum padi</v>
      </c>
      <c r="G1297" t="str">
        <f>VLOOKUP($D1297,metadata!$B$2:$S$451,4,FALSE)</f>
        <v>10.1111/j.1365-3032.1996.tb00868.x</v>
      </c>
      <c r="H1297" t="str">
        <f>VLOOKUP($D1297,metadata!$B$2:$S$451,5,FALSE)</f>
        <v>y</v>
      </c>
      <c r="I1297" t="str">
        <f>VLOOKUP($D1297,metadata!$B$2:$S$451,6,FALSE)</f>
        <v>a</v>
      </c>
      <c r="J1297" t="str">
        <f>VLOOKUP($D1297,metadata!$B$2:$S$451,7,FALSE)</f>
        <v>i</v>
      </c>
      <c r="K1297">
        <f>VLOOKUP($D1297,metadata!$B$2:$S$451,8,FALSE)</f>
        <v>3</v>
      </c>
      <c r="L1297">
        <f>VLOOKUP($D1297,metadata!$B$2:$S$451,9,FALSE)</f>
        <v>11</v>
      </c>
      <c r="M1297" t="str">
        <f>VLOOKUP($D1297,metadata!$B$2:$S$451,10,FALSE)</f>
        <v/>
      </c>
      <c r="N1297" t="str">
        <f>VLOOKUP($D1297,metadata!$B$2:$S$451,11,FALSE)</f>
        <v>rhopalosiphum padi</v>
      </c>
      <c r="O1297" t="str">
        <f>VLOOKUP($D1297,metadata!$B$2:$S$451,12,FALSE)</f>
        <v>hemiptera</v>
      </c>
      <c r="P1297" t="str">
        <f>VLOOKUP($D1297,metadata!$B$2:$S$451,13,FALSE)</f>
        <v>S</v>
      </c>
      <c r="Q1297">
        <f>VLOOKUP($D1297,metadata!$B$2:$S$451,14,FALSE)</f>
        <v>50.4</v>
      </c>
      <c r="R1297">
        <f>VLOOKUP($D1297,metadata!$B$2:$S$451,15,FALSE)</f>
        <v>-3.3</v>
      </c>
      <c r="S1297" t="str">
        <f>VLOOKUP($D1297,metadata!$B$2:$S$451,16,FALSE)</f>
        <v/>
      </c>
      <c r="T1297" t="str">
        <f>VLOOKUP($D1297,metadata!$B$2:$S$451,17,FALSE)</f>
        <v/>
      </c>
      <c r="U1297" t="str">
        <f>VLOOKUP($D1297,metadata!$B$2:$S$451,18,FALSE)</f>
        <v/>
      </c>
      <c r="V1297">
        <f>VLOOKUP($D1297,metadata!$B$2:$Z$451,19,FALSE)</f>
        <v>21</v>
      </c>
      <c r="W1297" t="str">
        <f>VLOOKUP($D1297,metadata!$B$2:$Z$451,20,FALSE)</f>
        <v>approx</v>
      </c>
      <c r="X1297" t="str">
        <f>VLOOKUP($D1297,metadata!$B$2:$Z$451,21,FALSE)</f>
        <v/>
      </c>
      <c r="Y1297">
        <f>VLOOKUP($D1297,metadata!$B$2:$Z$451,22,FALSE)</f>
        <v>30</v>
      </c>
      <c r="Z1297" t="str">
        <f>VLOOKUP($D1297,metadata!$B$2:$Z$451,23,FALSE)</f>
        <v/>
      </c>
      <c r="AA1297" t="str">
        <f>VLOOKUP($D1297,metadata!$B$2:$Z$451,24,FALSE)</f>
        <v>adult</v>
      </c>
      <c r="AB1297" t="str">
        <f>VLOOKUP($D1297,metadata!$B$2:$Z$451,25,FALSE)</f>
        <v/>
      </c>
      <c r="AC1297">
        <v>4.0211920529801297</v>
      </c>
      <c r="AD1297">
        <v>0.64345225379191995</v>
      </c>
      <c r="AF1297" t="str">
        <f t="shared" si="41"/>
        <v>NA</v>
      </c>
    </row>
    <row r="1298" spans="3:32" x14ac:dyDescent="0.3">
      <c r="C1298">
        <v>1297</v>
      </c>
      <c r="D1298" s="4" t="str">
        <f t="shared" si="42"/>
        <v>30-S</v>
      </c>
      <c r="E1298" t="str">
        <f>VLOOKUP($D1298,metadata!$B$2:$S$451,2,FALSE)</f>
        <v>Lushai, G; Hardie, J; Harrington, R</v>
      </c>
      <c r="F1298" t="str">
        <f>VLOOKUP($D1298,metadata!$B$2:$S$451,3,FALSE)</f>
        <v>Inheritance of photoperiodic response in the bird cherry aphid, Rhopalosiphum padi</v>
      </c>
      <c r="G1298" t="str">
        <f>VLOOKUP($D1298,metadata!$B$2:$S$451,4,FALSE)</f>
        <v>10.1111/j.1365-3032.1996.tb00868.x</v>
      </c>
      <c r="H1298" t="str">
        <f>VLOOKUP($D1298,metadata!$B$2:$S$451,5,FALSE)</f>
        <v>y</v>
      </c>
      <c r="I1298" t="str">
        <f>VLOOKUP($D1298,metadata!$B$2:$S$451,6,FALSE)</f>
        <v>a</v>
      </c>
      <c r="J1298" t="str">
        <f>VLOOKUP($D1298,metadata!$B$2:$S$451,7,FALSE)</f>
        <v>i</v>
      </c>
      <c r="K1298">
        <f>VLOOKUP($D1298,metadata!$B$2:$S$451,8,FALSE)</f>
        <v>3</v>
      </c>
      <c r="L1298">
        <f>VLOOKUP($D1298,metadata!$B$2:$S$451,9,FALSE)</f>
        <v>11</v>
      </c>
      <c r="M1298" t="str">
        <f>VLOOKUP($D1298,metadata!$B$2:$S$451,10,FALSE)</f>
        <v/>
      </c>
      <c r="N1298" t="str">
        <f>VLOOKUP($D1298,metadata!$B$2:$S$451,11,FALSE)</f>
        <v>rhopalosiphum padi</v>
      </c>
      <c r="O1298" t="str">
        <f>VLOOKUP($D1298,metadata!$B$2:$S$451,12,FALSE)</f>
        <v>hemiptera</v>
      </c>
      <c r="P1298" t="str">
        <f>VLOOKUP($D1298,metadata!$B$2:$S$451,13,FALSE)</f>
        <v>S</v>
      </c>
      <c r="Q1298">
        <f>VLOOKUP($D1298,metadata!$B$2:$S$451,14,FALSE)</f>
        <v>50.4</v>
      </c>
      <c r="R1298">
        <f>VLOOKUP($D1298,metadata!$B$2:$S$451,15,FALSE)</f>
        <v>-3.3</v>
      </c>
      <c r="S1298" t="str">
        <f>VLOOKUP($D1298,metadata!$B$2:$S$451,16,FALSE)</f>
        <v/>
      </c>
      <c r="T1298" t="str">
        <f>VLOOKUP($D1298,metadata!$B$2:$S$451,17,FALSE)</f>
        <v/>
      </c>
      <c r="U1298" t="str">
        <f>VLOOKUP($D1298,metadata!$B$2:$S$451,18,FALSE)</f>
        <v/>
      </c>
      <c r="V1298">
        <f>VLOOKUP($D1298,metadata!$B$2:$Z$451,19,FALSE)</f>
        <v>21</v>
      </c>
      <c r="W1298" t="str">
        <f>VLOOKUP($D1298,metadata!$B$2:$Z$451,20,FALSE)</f>
        <v>approx</v>
      </c>
      <c r="X1298" t="str">
        <f>VLOOKUP($D1298,metadata!$B$2:$Z$451,21,FALSE)</f>
        <v/>
      </c>
      <c r="Y1298">
        <f>VLOOKUP($D1298,metadata!$B$2:$Z$451,22,FALSE)</f>
        <v>30</v>
      </c>
      <c r="Z1298" t="str">
        <f>VLOOKUP($D1298,metadata!$B$2:$Z$451,23,FALSE)</f>
        <v/>
      </c>
      <c r="AA1298" t="str">
        <f>VLOOKUP($D1298,metadata!$B$2:$Z$451,24,FALSE)</f>
        <v>adult</v>
      </c>
      <c r="AB1298" t="str">
        <f>VLOOKUP($D1298,metadata!$B$2:$Z$451,25,FALSE)</f>
        <v/>
      </c>
      <c r="AC1298">
        <v>8.0900662251655593</v>
      </c>
      <c r="AD1298">
        <v>-0.329844050416568</v>
      </c>
      <c r="AF1298" t="str">
        <f t="shared" si="41"/>
        <v>NA</v>
      </c>
    </row>
    <row r="1299" spans="3:32" x14ac:dyDescent="0.3">
      <c r="C1299">
        <v>1298</v>
      </c>
      <c r="D1299" s="4" t="str">
        <f t="shared" si="42"/>
        <v>30-S</v>
      </c>
      <c r="E1299" t="str">
        <f>VLOOKUP($D1299,metadata!$B$2:$S$451,2,FALSE)</f>
        <v>Lushai, G; Hardie, J; Harrington, R</v>
      </c>
      <c r="F1299" t="str">
        <f>VLOOKUP($D1299,metadata!$B$2:$S$451,3,FALSE)</f>
        <v>Inheritance of photoperiodic response in the bird cherry aphid, Rhopalosiphum padi</v>
      </c>
      <c r="G1299" t="str">
        <f>VLOOKUP($D1299,metadata!$B$2:$S$451,4,FALSE)</f>
        <v>10.1111/j.1365-3032.1996.tb00868.x</v>
      </c>
      <c r="H1299" t="str">
        <f>VLOOKUP($D1299,metadata!$B$2:$S$451,5,FALSE)</f>
        <v>y</v>
      </c>
      <c r="I1299" t="str">
        <f>VLOOKUP($D1299,metadata!$B$2:$S$451,6,FALSE)</f>
        <v>a</v>
      </c>
      <c r="J1299" t="str">
        <f>VLOOKUP($D1299,metadata!$B$2:$S$451,7,FALSE)</f>
        <v>i</v>
      </c>
      <c r="K1299">
        <f>VLOOKUP($D1299,metadata!$B$2:$S$451,8,FALSE)</f>
        <v>3</v>
      </c>
      <c r="L1299">
        <f>VLOOKUP($D1299,metadata!$B$2:$S$451,9,FALSE)</f>
        <v>11</v>
      </c>
      <c r="M1299" t="str">
        <f>VLOOKUP($D1299,metadata!$B$2:$S$451,10,FALSE)</f>
        <v/>
      </c>
      <c r="N1299" t="str">
        <f>VLOOKUP($D1299,metadata!$B$2:$S$451,11,FALSE)</f>
        <v>rhopalosiphum padi</v>
      </c>
      <c r="O1299" t="str">
        <f>VLOOKUP($D1299,metadata!$B$2:$S$451,12,FALSE)</f>
        <v>hemiptera</v>
      </c>
      <c r="P1299" t="str">
        <f>VLOOKUP($D1299,metadata!$B$2:$S$451,13,FALSE)</f>
        <v>S</v>
      </c>
      <c r="Q1299">
        <f>VLOOKUP($D1299,metadata!$B$2:$S$451,14,FALSE)</f>
        <v>50.4</v>
      </c>
      <c r="R1299">
        <f>VLOOKUP($D1299,metadata!$B$2:$S$451,15,FALSE)</f>
        <v>-3.3</v>
      </c>
      <c r="S1299" t="str">
        <f>VLOOKUP($D1299,metadata!$B$2:$S$451,16,FALSE)</f>
        <v/>
      </c>
      <c r="T1299" t="str">
        <f>VLOOKUP($D1299,metadata!$B$2:$S$451,17,FALSE)</f>
        <v/>
      </c>
      <c r="U1299" t="str">
        <f>VLOOKUP($D1299,metadata!$B$2:$S$451,18,FALSE)</f>
        <v/>
      </c>
      <c r="V1299">
        <f>VLOOKUP($D1299,metadata!$B$2:$Z$451,19,FALSE)</f>
        <v>21</v>
      </c>
      <c r="W1299" t="str">
        <f>VLOOKUP($D1299,metadata!$B$2:$Z$451,20,FALSE)</f>
        <v>approx</v>
      </c>
      <c r="X1299" t="str">
        <f>VLOOKUP($D1299,metadata!$B$2:$Z$451,21,FALSE)</f>
        <v/>
      </c>
      <c r="Y1299">
        <f>VLOOKUP($D1299,metadata!$B$2:$Z$451,22,FALSE)</f>
        <v>30</v>
      </c>
      <c r="Z1299" t="str">
        <f>VLOOKUP($D1299,metadata!$B$2:$Z$451,23,FALSE)</f>
        <v/>
      </c>
      <c r="AA1299" t="str">
        <f>VLOOKUP($D1299,metadata!$B$2:$Z$451,24,FALSE)</f>
        <v>adult</v>
      </c>
      <c r="AB1299" t="str">
        <f>VLOOKUP($D1299,metadata!$B$2:$Z$451,25,FALSE)</f>
        <v/>
      </c>
      <c r="AC1299">
        <v>10.1245033112582</v>
      </c>
      <c r="AD1299">
        <v>-0.17133091219822899</v>
      </c>
      <c r="AF1299" t="str">
        <f t="shared" si="41"/>
        <v>NA</v>
      </c>
    </row>
    <row r="1300" spans="3:32" x14ac:dyDescent="0.3">
      <c r="C1300">
        <v>1299</v>
      </c>
      <c r="D1300" s="4" t="str">
        <f t="shared" si="42"/>
        <v>30-S</v>
      </c>
      <c r="E1300" t="str">
        <f>VLOOKUP($D1300,metadata!$B$2:$S$451,2,FALSE)</f>
        <v>Lushai, G; Hardie, J; Harrington, R</v>
      </c>
      <c r="F1300" t="str">
        <f>VLOOKUP($D1300,metadata!$B$2:$S$451,3,FALSE)</f>
        <v>Inheritance of photoperiodic response in the bird cherry aphid, Rhopalosiphum padi</v>
      </c>
      <c r="G1300" t="str">
        <f>VLOOKUP($D1300,metadata!$B$2:$S$451,4,FALSE)</f>
        <v>10.1111/j.1365-3032.1996.tb00868.x</v>
      </c>
      <c r="H1300" t="str">
        <f>VLOOKUP($D1300,metadata!$B$2:$S$451,5,FALSE)</f>
        <v>y</v>
      </c>
      <c r="I1300" t="str">
        <f>VLOOKUP($D1300,metadata!$B$2:$S$451,6,FALSE)</f>
        <v>a</v>
      </c>
      <c r="J1300" t="str">
        <f>VLOOKUP($D1300,metadata!$B$2:$S$451,7,FALSE)</f>
        <v>i</v>
      </c>
      <c r="K1300">
        <f>VLOOKUP($D1300,metadata!$B$2:$S$451,8,FALSE)</f>
        <v>3</v>
      </c>
      <c r="L1300">
        <f>VLOOKUP($D1300,metadata!$B$2:$S$451,9,FALSE)</f>
        <v>11</v>
      </c>
      <c r="M1300" t="str">
        <f>VLOOKUP($D1300,metadata!$B$2:$S$451,10,FALSE)</f>
        <v/>
      </c>
      <c r="N1300" t="str">
        <f>VLOOKUP($D1300,metadata!$B$2:$S$451,11,FALSE)</f>
        <v>rhopalosiphum padi</v>
      </c>
      <c r="O1300" t="str">
        <f>VLOOKUP($D1300,metadata!$B$2:$S$451,12,FALSE)</f>
        <v>hemiptera</v>
      </c>
      <c r="P1300" t="str">
        <f>VLOOKUP($D1300,metadata!$B$2:$S$451,13,FALSE)</f>
        <v>S</v>
      </c>
      <c r="Q1300">
        <f>VLOOKUP($D1300,metadata!$B$2:$S$451,14,FALSE)</f>
        <v>50.4</v>
      </c>
      <c r="R1300">
        <f>VLOOKUP($D1300,metadata!$B$2:$S$451,15,FALSE)</f>
        <v>-3.3</v>
      </c>
      <c r="S1300" t="str">
        <f>VLOOKUP($D1300,metadata!$B$2:$S$451,16,FALSE)</f>
        <v/>
      </c>
      <c r="T1300" t="str">
        <f>VLOOKUP($D1300,metadata!$B$2:$S$451,17,FALSE)</f>
        <v/>
      </c>
      <c r="U1300" t="str">
        <f>VLOOKUP($D1300,metadata!$B$2:$S$451,18,FALSE)</f>
        <v/>
      </c>
      <c r="V1300">
        <f>VLOOKUP($D1300,metadata!$B$2:$Z$451,19,FALSE)</f>
        <v>21</v>
      </c>
      <c r="W1300" t="str">
        <f>VLOOKUP($D1300,metadata!$B$2:$Z$451,20,FALSE)</f>
        <v>approx</v>
      </c>
      <c r="X1300" t="str">
        <f>VLOOKUP($D1300,metadata!$B$2:$Z$451,21,FALSE)</f>
        <v/>
      </c>
      <c r="Y1300">
        <f>VLOOKUP($D1300,metadata!$B$2:$Z$451,22,FALSE)</f>
        <v>30</v>
      </c>
      <c r="Z1300" t="str">
        <f>VLOOKUP($D1300,metadata!$B$2:$Z$451,23,FALSE)</f>
        <v/>
      </c>
      <c r="AA1300" t="str">
        <f>VLOOKUP($D1300,metadata!$B$2:$Z$451,24,FALSE)</f>
        <v>adult</v>
      </c>
      <c r="AB1300" t="str">
        <f>VLOOKUP($D1300,metadata!$B$2:$Z$451,25,FALSE)</f>
        <v/>
      </c>
      <c r="AC1300">
        <v>11.141721854304601</v>
      </c>
      <c r="AD1300">
        <v>-0.25336466566972099</v>
      </c>
      <c r="AF1300" t="str">
        <f t="shared" si="41"/>
        <v>NA</v>
      </c>
    </row>
    <row r="1301" spans="3:32" x14ac:dyDescent="0.3">
      <c r="C1301">
        <v>1300</v>
      </c>
      <c r="D1301" s="4" t="str">
        <f t="shared" si="42"/>
        <v>30-S</v>
      </c>
      <c r="E1301" t="str">
        <f>VLOOKUP($D1301,metadata!$B$2:$S$451,2,FALSE)</f>
        <v>Lushai, G; Hardie, J; Harrington, R</v>
      </c>
      <c r="F1301" t="str">
        <f>VLOOKUP($D1301,metadata!$B$2:$S$451,3,FALSE)</f>
        <v>Inheritance of photoperiodic response in the bird cherry aphid, Rhopalosiphum padi</v>
      </c>
      <c r="G1301" t="str">
        <f>VLOOKUP($D1301,metadata!$B$2:$S$451,4,FALSE)</f>
        <v>10.1111/j.1365-3032.1996.tb00868.x</v>
      </c>
      <c r="H1301" t="str">
        <f>VLOOKUP($D1301,metadata!$B$2:$S$451,5,FALSE)</f>
        <v>y</v>
      </c>
      <c r="I1301" t="str">
        <f>VLOOKUP($D1301,metadata!$B$2:$S$451,6,FALSE)</f>
        <v>a</v>
      </c>
      <c r="J1301" t="str">
        <f>VLOOKUP($D1301,metadata!$B$2:$S$451,7,FALSE)</f>
        <v>i</v>
      </c>
      <c r="K1301">
        <f>VLOOKUP($D1301,metadata!$B$2:$S$451,8,FALSE)</f>
        <v>3</v>
      </c>
      <c r="L1301">
        <f>VLOOKUP($D1301,metadata!$B$2:$S$451,9,FALSE)</f>
        <v>11</v>
      </c>
      <c r="M1301" t="str">
        <f>VLOOKUP($D1301,metadata!$B$2:$S$451,10,FALSE)</f>
        <v/>
      </c>
      <c r="N1301" t="str">
        <f>VLOOKUP($D1301,metadata!$B$2:$S$451,11,FALSE)</f>
        <v>rhopalosiphum padi</v>
      </c>
      <c r="O1301" t="str">
        <f>VLOOKUP($D1301,metadata!$B$2:$S$451,12,FALSE)</f>
        <v>hemiptera</v>
      </c>
      <c r="P1301" t="str">
        <f>VLOOKUP($D1301,metadata!$B$2:$S$451,13,FALSE)</f>
        <v>S</v>
      </c>
      <c r="Q1301">
        <f>VLOOKUP($D1301,metadata!$B$2:$S$451,14,FALSE)</f>
        <v>50.4</v>
      </c>
      <c r="R1301">
        <f>VLOOKUP($D1301,metadata!$B$2:$S$451,15,FALSE)</f>
        <v>-3.3</v>
      </c>
      <c r="S1301" t="str">
        <f>VLOOKUP($D1301,metadata!$B$2:$S$451,16,FALSE)</f>
        <v/>
      </c>
      <c r="T1301" t="str">
        <f>VLOOKUP($D1301,metadata!$B$2:$S$451,17,FALSE)</f>
        <v/>
      </c>
      <c r="U1301" t="str">
        <f>VLOOKUP($D1301,metadata!$B$2:$S$451,18,FALSE)</f>
        <v/>
      </c>
      <c r="V1301">
        <f>VLOOKUP($D1301,metadata!$B$2:$Z$451,19,FALSE)</f>
        <v>21</v>
      </c>
      <c r="W1301" t="str">
        <f>VLOOKUP($D1301,metadata!$B$2:$Z$451,20,FALSE)</f>
        <v>approx</v>
      </c>
      <c r="X1301" t="str">
        <f>VLOOKUP($D1301,metadata!$B$2:$Z$451,21,FALSE)</f>
        <v/>
      </c>
      <c r="Y1301">
        <f>VLOOKUP($D1301,metadata!$B$2:$Z$451,22,FALSE)</f>
        <v>30</v>
      </c>
      <c r="Z1301" t="str">
        <f>VLOOKUP($D1301,metadata!$B$2:$Z$451,23,FALSE)</f>
        <v/>
      </c>
      <c r="AA1301" t="str">
        <f>VLOOKUP($D1301,metadata!$B$2:$Z$451,24,FALSE)</f>
        <v>adult</v>
      </c>
      <c r="AB1301" t="str">
        <f>VLOOKUP($D1301,metadata!$B$2:$Z$451,25,FALSE)</f>
        <v/>
      </c>
      <c r="AC1301">
        <v>11.6291390728476</v>
      </c>
      <c r="AD1301">
        <v>1.3202307199316199</v>
      </c>
      <c r="AF1301" t="str">
        <f t="shared" si="41"/>
        <v>NA</v>
      </c>
    </row>
    <row r="1302" spans="3:32" x14ac:dyDescent="0.3">
      <c r="C1302">
        <v>1301</v>
      </c>
      <c r="D1302" s="4" t="str">
        <f t="shared" si="42"/>
        <v>30-S</v>
      </c>
      <c r="E1302" t="str">
        <f>VLOOKUP($D1302,metadata!$B$2:$S$451,2,FALSE)</f>
        <v>Lushai, G; Hardie, J; Harrington, R</v>
      </c>
      <c r="F1302" t="str">
        <f>VLOOKUP($D1302,metadata!$B$2:$S$451,3,FALSE)</f>
        <v>Inheritance of photoperiodic response in the bird cherry aphid, Rhopalosiphum padi</v>
      </c>
      <c r="G1302" t="str">
        <f>VLOOKUP($D1302,metadata!$B$2:$S$451,4,FALSE)</f>
        <v>10.1111/j.1365-3032.1996.tb00868.x</v>
      </c>
      <c r="H1302" t="str">
        <f>VLOOKUP($D1302,metadata!$B$2:$S$451,5,FALSE)</f>
        <v>y</v>
      </c>
      <c r="I1302" t="str">
        <f>VLOOKUP($D1302,metadata!$B$2:$S$451,6,FALSE)</f>
        <v>a</v>
      </c>
      <c r="J1302" t="str">
        <f>VLOOKUP($D1302,metadata!$B$2:$S$451,7,FALSE)</f>
        <v>i</v>
      </c>
      <c r="K1302">
        <f>VLOOKUP($D1302,metadata!$B$2:$S$451,8,FALSE)</f>
        <v>3</v>
      </c>
      <c r="L1302">
        <f>VLOOKUP($D1302,metadata!$B$2:$S$451,9,FALSE)</f>
        <v>11</v>
      </c>
      <c r="M1302" t="str">
        <f>VLOOKUP($D1302,metadata!$B$2:$S$451,10,FALSE)</f>
        <v/>
      </c>
      <c r="N1302" t="str">
        <f>VLOOKUP($D1302,metadata!$B$2:$S$451,11,FALSE)</f>
        <v>rhopalosiphum padi</v>
      </c>
      <c r="O1302" t="str">
        <f>VLOOKUP($D1302,metadata!$B$2:$S$451,12,FALSE)</f>
        <v>hemiptera</v>
      </c>
      <c r="P1302" t="str">
        <f>VLOOKUP($D1302,metadata!$B$2:$S$451,13,FALSE)</f>
        <v>S</v>
      </c>
      <c r="Q1302">
        <f>VLOOKUP($D1302,metadata!$B$2:$S$451,14,FALSE)</f>
        <v>50.4</v>
      </c>
      <c r="R1302">
        <f>VLOOKUP($D1302,metadata!$B$2:$S$451,15,FALSE)</f>
        <v>-3.3</v>
      </c>
      <c r="S1302" t="str">
        <f>VLOOKUP($D1302,metadata!$B$2:$S$451,16,FALSE)</f>
        <v/>
      </c>
      <c r="T1302" t="str">
        <f>VLOOKUP($D1302,metadata!$B$2:$S$451,17,FALSE)</f>
        <v/>
      </c>
      <c r="U1302" t="str">
        <f>VLOOKUP($D1302,metadata!$B$2:$S$451,18,FALSE)</f>
        <v/>
      </c>
      <c r="V1302">
        <f>VLOOKUP($D1302,metadata!$B$2:$Z$451,19,FALSE)</f>
        <v>21</v>
      </c>
      <c r="W1302" t="str">
        <f>VLOOKUP($D1302,metadata!$B$2:$Z$451,20,FALSE)</f>
        <v>approx</v>
      </c>
      <c r="X1302" t="str">
        <f>VLOOKUP($D1302,metadata!$B$2:$Z$451,21,FALSE)</f>
        <v/>
      </c>
      <c r="Y1302">
        <f>VLOOKUP($D1302,metadata!$B$2:$Z$451,22,FALSE)</f>
        <v>30</v>
      </c>
      <c r="Z1302" t="str">
        <f>VLOOKUP($D1302,metadata!$B$2:$Z$451,23,FALSE)</f>
        <v/>
      </c>
      <c r="AA1302" t="str">
        <f>VLOOKUP($D1302,metadata!$B$2:$Z$451,24,FALSE)</f>
        <v>adult</v>
      </c>
      <c r="AB1302" t="str">
        <f>VLOOKUP($D1302,metadata!$B$2:$Z$451,25,FALSE)</f>
        <v/>
      </c>
      <c r="AC1302">
        <v>12.137748344370801</v>
      </c>
      <c r="AD1302">
        <v>52.246955778679698</v>
      </c>
      <c r="AF1302" t="str">
        <f t="shared" si="41"/>
        <v>NA</v>
      </c>
    </row>
    <row r="1303" spans="3:32" x14ac:dyDescent="0.3">
      <c r="C1303">
        <v>1302</v>
      </c>
      <c r="D1303" s="4" t="str">
        <f t="shared" si="42"/>
        <v>30-S</v>
      </c>
      <c r="E1303" t="str">
        <f>VLOOKUP($D1303,metadata!$B$2:$S$451,2,FALSE)</f>
        <v>Lushai, G; Hardie, J; Harrington, R</v>
      </c>
      <c r="F1303" t="str">
        <f>VLOOKUP($D1303,metadata!$B$2:$S$451,3,FALSE)</f>
        <v>Inheritance of photoperiodic response in the bird cherry aphid, Rhopalosiphum padi</v>
      </c>
      <c r="G1303" t="str">
        <f>VLOOKUP($D1303,metadata!$B$2:$S$451,4,FALSE)</f>
        <v>10.1111/j.1365-3032.1996.tb00868.x</v>
      </c>
      <c r="H1303" t="str">
        <f>VLOOKUP($D1303,metadata!$B$2:$S$451,5,FALSE)</f>
        <v>y</v>
      </c>
      <c r="I1303" t="str">
        <f>VLOOKUP($D1303,metadata!$B$2:$S$451,6,FALSE)</f>
        <v>a</v>
      </c>
      <c r="J1303" t="str">
        <f>VLOOKUP($D1303,metadata!$B$2:$S$451,7,FALSE)</f>
        <v>i</v>
      </c>
      <c r="K1303">
        <f>VLOOKUP($D1303,metadata!$B$2:$S$451,8,FALSE)</f>
        <v>3</v>
      </c>
      <c r="L1303">
        <f>VLOOKUP($D1303,metadata!$B$2:$S$451,9,FALSE)</f>
        <v>11</v>
      </c>
      <c r="M1303" t="str">
        <f>VLOOKUP($D1303,metadata!$B$2:$S$451,10,FALSE)</f>
        <v/>
      </c>
      <c r="N1303" t="str">
        <f>VLOOKUP($D1303,metadata!$B$2:$S$451,11,FALSE)</f>
        <v>rhopalosiphum padi</v>
      </c>
      <c r="O1303" t="str">
        <f>VLOOKUP($D1303,metadata!$B$2:$S$451,12,FALSE)</f>
        <v>hemiptera</v>
      </c>
      <c r="P1303" t="str">
        <f>VLOOKUP($D1303,metadata!$B$2:$S$451,13,FALSE)</f>
        <v>S</v>
      </c>
      <c r="Q1303">
        <f>VLOOKUP($D1303,metadata!$B$2:$S$451,14,FALSE)</f>
        <v>50.4</v>
      </c>
      <c r="R1303">
        <f>VLOOKUP($D1303,metadata!$B$2:$S$451,15,FALSE)</f>
        <v>-3.3</v>
      </c>
      <c r="S1303" t="str">
        <f>VLOOKUP($D1303,metadata!$B$2:$S$451,16,FALSE)</f>
        <v/>
      </c>
      <c r="T1303" t="str">
        <f>VLOOKUP($D1303,metadata!$B$2:$S$451,17,FALSE)</f>
        <v/>
      </c>
      <c r="U1303" t="str">
        <f>VLOOKUP($D1303,metadata!$B$2:$S$451,18,FALSE)</f>
        <v/>
      </c>
      <c r="V1303">
        <f>VLOOKUP($D1303,metadata!$B$2:$Z$451,19,FALSE)</f>
        <v>21</v>
      </c>
      <c r="W1303" t="str">
        <f>VLOOKUP($D1303,metadata!$B$2:$Z$451,20,FALSE)</f>
        <v>approx</v>
      </c>
      <c r="X1303" t="str">
        <f>VLOOKUP($D1303,metadata!$B$2:$Z$451,21,FALSE)</f>
        <v/>
      </c>
      <c r="Y1303">
        <f>VLOOKUP($D1303,metadata!$B$2:$Z$451,22,FALSE)</f>
        <v>30</v>
      </c>
      <c r="Z1303" t="str">
        <f>VLOOKUP($D1303,metadata!$B$2:$Z$451,23,FALSE)</f>
        <v/>
      </c>
      <c r="AA1303" t="str">
        <f>VLOOKUP($D1303,metadata!$B$2:$Z$451,24,FALSE)</f>
        <v>adult</v>
      </c>
      <c r="AB1303" t="str">
        <f>VLOOKUP($D1303,metadata!$B$2:$Z$451,25,FALSE)</f>
        <v/>
      </c>
      <c r="AC1303">
        <v>12.646357615894001</v>
      </c>
      <c r="AD1303">
        <v>81.883358256782699</v>
      </c>
      <c r="AF1303" t="str">
        <f t="shared" si="41"/>
        <v>NA</v>
      </c>
    </row>
    <row r="1304" spans="3:32" x14ac:dyDescent="0.3">
      <c r="C1304">
        <v>1303</v>
      </c>
      <c r="D1304" s="4" t="str">
        <f t="shared" si="42"/>
        <v>30-S</v>
      </c>
      <c r="E1304" t="str">
        <f>VLOOKUP($D1304,metadata!$B$2:$S$451,2,FALSE)</f>
        <v>Lushai, G; Hardie, J; Harrington, R</v>
      </c>
      <c r="F1304" t="str">
        <f>VLOOKUP($D1304,metadata!$B$2:$S$451,3,FALSE)</f>
        <v>Inheritance of photoperiodic response in the bird cherry aphid, Rhopalosiphum padi</v>
      </c>
      <c r="G1304" t="str">
        <f>VLOOKUP($D1304,metadata!$B$2:$S$451,4,FALSE)</f>
        <v>10.1111/j.1365-3032.1996.tb00868.x</v>
      </c>
      <c r="H1304" t="str">
        <f>VLOOKUP($D1304,metadata!$B$2:$S$451,5,FALSE)</f>
        <v>y</v>
      </c>
      <c r="I1304" t="str">
        <f>VLOOKUP($D1304,metadata!$B$2:$S$451,6,FALSE)</f>
        <v>a</v>
      </c>
      <c r="J1304" t="str">
        <f>VLOOKUP($D1304,metadata!$B$2:$S$451,7,FALSE)</f>
        <v>i</v>
      </c>
      <c r="K1304">
        <f>VLOOKUP($D1304,metadata!$B$2:$S$451,8,FALSE)</f>
        <v>3</v>
      </c>
      <c r="L1304">
        <f>VLOOKUP($D1304,metadata!$B$2:$S$451,9,FALSE)</f>
        <v>11</v>
      </c>
      <c r="M1304" t="str">
        <f>VLOOKUP($D1304,metadata!$B$2:$S$451,10,FALSE)</f>
        <v/>
      </c>
      <c r="N1304" t="str">
        <f>VLOOKUP($D1304,metadata!$B$2:$S$451,11,FALSE)</f>
        <v>rhopalosiphum padi</v>
      </c>
      <c r="O1304" t="str">
        <f>VLOOKUP($D1304,metadata!$B$2:$S$451,12,FALSE)</f>
        <v>hemiptera</v>
      </c>
      <c r="P1304" t="str">
        <f>VLOOKUP($D1304,metadata!$B$2:$S$451,13,FALSE)</f>
        <v>S</v>
      </c>
      <c r="Q1304">
        <f>VLOOKUP($D1304,metadata!$B$2:$S$451,14,FALSE)</f>
        <v>50.4</v>
      </c>
      <c r="R1304">
        <f>VLOOKUP($D1304,metadata!$B$2:$S$451,15,FALSE)</f>
        <v>-3.3</v>
      </c>
      <c r="S1304" t="str">
        <f>VLOOKUP($D1304,metadata!$B$2:$S$451,16,FALSE)</f>
        <v/>
      </c>
      <c r="T1304" t="str">
        <f>VLOOKUP($D1304,metadata!$B$2:$S$451,17,FALSE)</f>
        <v/>
      </c>
      <c r="U1304" t="str">
        <f>VLOOKUP($D1304,metadata!$B$2:$S$451,18,FALSE)</f>
        <v/>
      </c>
      <c r="V1304">
        <f>VLOOKUP($D1304,metadata!$B$2:$Z$451,19,FALSE)</f>
        <v>21</v>
      </c>
      <c r="W1304" t="str">
        <f>VLOOKUP($D1304,metadata!$B$2:$Z$451,20,FALSE)</f>
        <v>approx</v>
      </c>
      <c r="X1304" t="str">
        <f>VLOOKUP($D1304,metadata!$B$2:$Z$451,21,FALSE)</f>
        <v/>
      </c>
      <c r="Y1304">
        <f>VLOOKUP($D1304,metadata!$B$2:$Z$451,22,FALSE)</f>
        <v>30</v>
      </c>
      <c r="Z1304" t="str">
        <f>VLOOKUP($D1304,metadata!$B$2:$Z$451,23,FALSE)</f>
        <v/>
      </c>
      <c r="AA1304" t="str">
        <f>VLOOKUP($D1304,metadata!$B$2:$Z$451,24,FALSE)</f>
        <v>adult</v>
      </c>
      <c r="AB1304" t="str">
        <f>VLOOKUP($D1304,metadata!$B$2:$Z$451,25,FALSE)</f>
        <v/>
      </c>
      <c r="AC1304">
        <v>13.091390728476799</v>
      </c>
      <c r="AD1304">
        <v>72.8152104251228</v>
      </c>
      <c r="AF1304" t="str">
        <f t="shared" si="41"/>
        <v>NA</v>
      </c>
    </row>
    <row r="1305" spans="3:32" x14ac:dyDescent="0.3">
      <c r="C1305">
        <v>1304</v>
      </c>
      <c r="D1305" s="4" t="str">
        <f t="shared" si="42"/>
        <v>30-S</v>
      </c>
      <c r="E1305" t="str">
        <f>VLOOKUP($D1305,metadata!$B$2:$S$451,2,FALSE)</f>
        <v>Lushai, G; Hardie, J; Harrington, R</v>
      </c>
      <c r="F1305" t="str">
        <f>VLOOKUP($D1305,metadata!$B$2:$S$451,3,FALSE)</f>
        <v>Inheritance of photoperiodic response in the bird cherry aphid, Rhopalosiphum padi</v>
      </c>
      <c r="G1305" t="str">
        <f>VLOOKUP($D1305,metadata!$B$2:$S$451,4,FALSE)</f>
        <v>10.1111/j.1365-3032.1996.tb00868.x</v>
      </c>
      <c r="H1305" t="str">
        <f>VLOOKUP($D1305,metadata!$B$2:$S$451,5,FALSE)</f>
        <v>y</v>
      </c>
      <c r="I1305" t="str">
        <f>VLOOKUP($D1305,metadata!$B$2:$S$451,6,FALSE)</f>
        <v>a</v>
      </c>
      <c r="J1305" t="str">
        <f>VLOOKUP($D1305,metadata!$B$2:$S$451,7,FALSE)</f>
        <v>i</v>
      </c>
      <c r="K1305">
        <f>VLOOKUP($D1305,metadata!$B$2:$S$451,8,FALSE)</f>
        <v>3</v>
      </c>
      <c r="L1305">
        <f>VLOOKUP($D1305,metadata!$B$2:$S$451,9,FALSE)</f>
        <v>11</v>
      </c>
      <c r="M1305" t="str">
        <f>VLOOKUP($D1305,metadata!$B$2:$S$451,10,FALSE)</f>
        <v/>
      </c>
      <c r="N1305" t="str">
        <f>VLOOKUP($D1305,metadata!$B$2:$S$451,11,FALSE)</f>
        <v>rhopalosiphum padi</v>
      </c>
      <c r="O1305" t="str">
        <f>VLOOKUP($D1305,metadata!$B$2:$S$451,12,FALSE)</f>
        <v>hemiptera</v>
      </c>
      <c r="P1305" t="str">
        <f>VLOOKUP($D1305,metadata!$B$2:$S$451,13,FALSE)</f>
        <v>S</v>
      </c>
      <c r="Q1305">
        <f>VLOOKUP($D1305,metadata!$B$2:$S$451,14,FALSE)</f>
        <v>50.4</v>
      </c>
      <c r="R1305">
        <f>VLOOKUP($D1305,metadata!$B$2:$S$451,15,FALSE)</f>
        <v>-3.3</v>
      </c>
      <c r="S1305" t="str">
        <f>VLOOKUP($D1305,metadata!$B$2:$S$451,16,FALSE)</f>
        <v/>
      </c>
      <c r="T1305" t="str">
        <f>VLOOKUP($D1305,metadata!$B$2:$S$451,17,FALSE)</f>
        <v/>
      </c>
      <c r="U1305" t="str">
        <f>VLOOKUP($D1305,metadata!$B$2:$S$451,18,FALSE)</f>
        <v/>
      </c>
      <c r="V1305">
        <f>VLOOKUP($D1305,metadata!$B$2:$Z$451,19,FALSE)</f>
        <v>21</v>
      </c>
      <c r="W1305" t="str">
        <f>VLOOKUP($D1305,metadata!$B$2:$Z$451,20,FALSE)</f>
        <v>approx</v>
      </c>
      <c r="X1305" t="str">
        <f>VLOOKUP($D1305,metadata!$B$2:$Z$451,21,FALSE)</f>
        <v/>
      </c>
      <c r="Y1305">
        <f>VLOOKUP($D1305,metadata!$B$2:$Z$451,22,FALSE)</f>
        <v>30</v>
      </c>
      <c r="Z1305" t="str">
        <f>VLOOKUP($D1305,metadata!$B$2:$Z$451,23,FALSE)</f>
        <v/>
      </c>
      <c r="AA1305" t="str">
        <f>VLOOKUP($D1305,metadata!$B$2:$Z$451,24,FALSE)</f>
        <v>adult</v>
      </c>
      <c r="AB1305" t="str">
        <f>VLOOKUP($D1305,metadata!$B$2:$Z$451,25,FALSE)</f>
        <v/>
      </c>
      <c r="AC1305">
        <v>14.150993377483401</v>
      </c>
      <c r="AD1305">
        <v>75.310403759880302</v>
      </c>
      <c r="AF1305" t="str">
        <f t="shared" si="41"/>
        <v>NA</v>
      </c>
    </row>
    <row r="1306" spans="3:32" x14ac:dyDescent="0.3">
      <c r="C1306">
        <v>1305</v>
      </c>
      <c r="D1306" s="4" t="str">
        <f t="shared" si="42"/>
        <v>30-S</v>
      </c>
      <c r="E1306" t="str">
        <f>VLOOKUP($D1306,metadata!$B$2:$S$451,2,FALSE)</f>
        <v>Lushai, G; Hardie, J; Harrington, R</v>
      </c>
      <c r="F1306" t="str">
        <f>VLOOKUP($D1306,metadata!$B$2:$S$451,3,FALSE)</f>
        <v>Inheritance of photoperiodic response in the bird cherry aphid, Rhopalosiphum padi</v>
      </c>
      <c r="G1306" t="str">
        <f>VLOOKUP($D1306,metadata!$B$2:$S$451,4,FALSE)</f>
        <v>10.1111/j.1365-3032.1996.tb00868.x</v>
      </c>
      <c r="H1306" t="str">
        <f>VLOOKUP($D1306,metadata!$B$2:$S$451,5,FALSE)</f>
        <v>y</v>
      </c>
      <c r="I1306" t="str">
        <f>VLOOKUP($D1306,metadata!$B$2:$S$451,6,FALSE)</f>
        <v>a</v>
      </c>
      <c r="J1306" t="str">
        <f>VLOOKUP($D1306,metadata!$B$2:$S$451,7,FALSE)</f>
        <v>i</v>
      </c>
      <c r="K1306">
        <f>VLOOKUP($D1306,metadata!$B$2:$S$451,8,FALSE)</f>
        <v>3</v>
      </c>
      <c r="L1306">
        <f>VLOOKUP($D1306,metadata!$B$2:$S$451,9,FALSE)</f>
        <v>11</v>
      </c>
      <c r="M1306" t="str">
        <f>VLOOKUP($D1306,metadata!$B$2:$S$451,10,FALSE)</f>
        <v/>
      </c>
      <c r="N1306" t="str">
        <f>VLOOKUP($D1306,metadata!$B$2:$S$451,11,FALSE)</f>
        <v>rhopalosiphum padi</v>
      </c>
      <c r="O1306" t="str">
        <f>VLOOKUP($D1306,metadata!$B$2:$S$451,12,FALSE)</f>
        <v>hemiptera</v>
      </c>
      <c r="P1306" t="str">
        <f>VLOOKUP($D1306,metadata!$B$2:$S$451,13,FALSE)</f>
        <v>S</v>
      </c>
      <c r="Q1306">
        <f>VLOOKUP($D1306,metadata!$B$2:$S$451,14,FALSE)</f>
        <v>50.4</v>
      </c>
      <c r="R1306">
        <f>VLOOKUP($D1306,metadata!$B$2:$S$451,15,FALSE)</f>
        <v>-3.3</v>
      </c>
      <c r="S1306" t="str">
        <f>VLOOKUP($D1306,metadata!$B$2:$S$451,16,FALSE)</f>
        <v/>
      </c>
      <c r="T1306" t="str">
        <f>VLOOKUP($D1306,metadata!$B$2:$S$451,17,FALSE)</f>
        <v/>
      </c>
      <c r="U1306" t="str">
        <f>VLOOKUP($D1306,metadata!$B$2:$S$451,18,FALSE)</f>
        <v/>
      </c>
      <c r="V1306">
        <f>VLOOKUP($D1306,metadata!$B$2:$Z$451,19,FALSE)</f>
        <v>21</v>
      </c>
      <c r="W1306" t="str">
        <f>VLOOKUP($D1306,metadata!$B$2:$Z$451,20,FALSE)</f>
        <v>approx</v>
      </c>
      <c r="X1306" t="str">
        <f>VLOOKUP($D1306,metadata!$B$2:$Z$451,21,FALSE)</f>
        <v/>
      </c>
      <c r="Y1306">
        <f>VLOOKUP($D1306,metadata!$B$2:$Z$451,22,FALSE)</f>
        <v>30</v>
      </c>
      <c r="Z1306" t="str">
        <f>VLOOKUP($D1306,metadata!$B$2:$Z$451,23,FALSE)</f>
        <v/>
      </c>
      <c r="AA1306" t="str">
        <f>VLOOKUP($D1306,metadata!$B$2:$Z$451,24,FALSE)</f>
        <v>adult</v>
      </c>
      <c r="AB1306" t="str">
        <f>VLOOKUP($D1306,metadata!$B$2:$Z$451,25,FALSE)</f>
        <v/>
      </c>
      <c r="AC1306">
        <v>16.206622516556202</v>
      </c>
      <c r="AD1306">
        <v>80.628498184148697</v>
      </c>
      <c r="AF1306" t="str">
        <f t="shared" si="41"/>
        <v>NA</v>
      </c>
    </row>
    <row r="1307" spans="3:32" x14ac:dyDescent="0.3">
      <c r="C1307">
        <v>1306</v>
      </c>
      <c r="D1307" s="4" t="str">
        <f t="shared" si="42"/>
        <v>30-S</v>
      </c>
      <c r="E1307" t="str">
        <f>VLOOKUP($D1307,metadata!$B$2:$S$451,2,FALSE)</f>
        <v>Lushai, G; Hardie, J; Harrington, R</v>
      </c>
      <c r="F1307" t="str">
        <f>VLOOKUP($D1307,metadata!$B$2:$S$451,3,FALSE)</f>
        <v>Inheritance of photoperiodic response in the bird cherry aphid, Rhopalosiphum padi</v>
      </c>
      <c r="G1307" t="str">
        <f>VLOOKUP($D1307,metadata!$B$2:$S$451,4,FALSE)</f>
        <v>10.1111/j.1365-3032.1996.tb00868.x</v>
      </c>
      <c r="H1307" t="str">
        <f>VLOOKUP($D1307,metadata!$B$2:$S$451,5,FALSE)</f>
        <v>y</v>
      </c>
      <c r="I1307" t="str">
        <f>VLOOKUP($D1307,metadata!$B$2:$S$451,6,FALSE)</f>
        <v>a</v>
      </c>
      <c r="J1307" t="str">
        <f>VLOOKUP($D1307,metadata!$B$2:$S$451,7,FALSE)</f>
        <v>i</v>
      </c>
      <c r="K1307">
        <f>VLOOKUP($D1307,metadata!$B$2:$S$451,8,FALSE)</f>
        <v>3</v>
      </c>
      <c r="L1307">
        <f>VLOOKUP($D1307,metadata!$B$2:$S$451,9,FALSE)</f>
        <v>11</v>
      </c>
      <c r="M1307" t="str">
        <f>VLOOKUP($D1307,metadata!$B$2:$S$451,10,FALSE)</f>
        <v/>
      </c>
      <c r="N1307" t="str">
        <f>VLOOKUP($D1307,metadata!$B$2:$S$451,11,FALSE)</f>
        <v>rhopalosiphum padi</v>
      </c>
      <c r="O1307" t="str">
        <f>VLOOKUP($D1307,metadata!$B$2:$S$451,12,FALSE)</f>
        <v>hemiptera</v>
      </c>
      <c r="P1307" t="str">
        <f>VLOOKUP($D1307,metadata!$B$2:$S$451,13,FALSE)</f>
        <v>S</v>
      </c>
      <c r="Q1307">
        <f>VLOOKUP($D1307,metadata!$B$2:$S$451,14,FALSE)</f>
        <v>50.4</v>
      </c>
      <c r="R1307">
        <f>VLOOKUP($D1307,metadata!$B$2:$S$451,15,FALSE)</f>
        <v>-3.3</v>
      </c>
      <c r="S1307" t="str">
        <f>VLOOKUP($D1307,metadata!$B$2:$S$451,16,FALSE)</f>
        <v/>
      </c>
      <c r="T1307" t="str">
        <f>VLOOKUP($D1307,metadata!$B$2:$S$451,17,FALSE)</f>
        <v/>
      </c>
      <c r="U1307" t="str">
        <f>VLOOKUP($D1307,metadata!$B$2:$S$451,18,FALSE)</f>
        <v/>
      </c>
      <c r="V1307">
        <f>VLOOKUP($D1307,metadata!$B$2:$Z$451,19,FALSE)</f>
        <v>21</v>
      </c>
      <c r="W1307" t="str">
        <f>VLOOKUP($D1307,metadata!$B$2:$Z$451,20,FALSE)</f>
        <v>approx</v>
      </c>
      <c r="X1307" t="str">
        <f>VLOOKUP($D1307,metadata!$B$2:$Z$451,21,FALSE)</f>
        <v/>
      </c>
      <c r="Y1307">
        <f>VLOOKUP($D1307,metadata!$B$2:$Z$451,22,FALSE)</f>
        <v>30</v>
      </c>
      <c r="Z1307" t="str">
        <f>VLOOKUP($D1307,metadata!$B$2:$Z$451,23,FALSE)</f>
        <v/>
      </c>
      <c r="AA1307" t="str">
        <f>VLOOKUP($D1307,metadata!$B$2:$Z$451,24,FALSE)</f>
        <v>adult</v>
      </c>
      <c r="AB1307" t="str">
        <f>VLOOKUP($D1307,metadata!$B$2:$Z$451,25,FALSE)</f>
        <v/>
      </c>
      <c r="AC1307">
        <v>20.3178807947019</v>
      </c>
      <c r="AD1307">
        <v>95.780816064943394</v>
      </c>
      <c r="AF1307" t="str">
        <f t="shared" si="41"/>
        <v>NA</v>
      </c>
    </row>
    <row r="1308" spans="3:32" x14ac:dyDescent="0.3">
      <c r="C1308">
        <v>1307</v>
      </c>
      <c r="D1308" s="4" t="str">
        <f t="shared" si="42"/>
        <v>31- Sapporo</v>
      </c>
      <c r="E1308" t="str">
        <f>VLOOKUP($D1308,metadata!$B$2:$S$451,2,FALSE)</f>
        <v>MINAMI, N; KIMURA, MT</v>
      </c>
      <c r="F1308" t="str">
        <f>VLOOKUP($D1308,metadata!$B$2:$S$451,3,FALSE)</f>
        <v>GEOGRAPHICAL VARIATION OF PHOTOPERIODIC ADULT DIAPAUSE IN DROSOPHILA-AURARIA</v>
      </c>
      <c r="G1308" t="str">
        <f>VLOOKUP($D1308,metadata!$B$2:$S$451,4,FALSE)</f>
        <v>10.1266/jjg.55.319</v>
      </c>
      <c r="H1308" t="str">
        <f>VLOOKUP($D1308,metadata!$B$2:$S$451,5,FALSE)</f>
        <v>y</v>
      </c>
      <c r="I1308" t="str">
        <f>VLOOKUP($D1308,metadata!$B$2:$S$451,6,FALSE)</f>
        <v>a</v>
      </c>
      <c r="J1308" t="str">
        <f>VLOOKUP($D1308,metadata!$B$2:$S$451,7,FALSE)</f>
        <v>i</v>
      </c>
      <c r="K1308">
        <f>VLOOKUP($D1308,metadata!$B$2:$S$451,8,FALSE)</f>
        <v>6</v>
      </c>
      <c r="L1308">
        <f>VLOOKUP($D1308,metadata!$B$2:$S$451,9,FALSE)</f>
        <v>3</v>
      </c>
      <c r="M1308" t="str">
        <f>VLOOKUP($D1308,metadata!$B$2:$S$451,10,FALSE)</f>
        <v/>
      </c>
      <c r="N1308" t="str">
        <f>VLOOKUP($D1308,metadata!$B$2:$S$451,11,FALSE)</f>
        <v>drosophila auraria</v>
      </c>
      <c r="O1308" t="str">
        <f>VLOOKUP($D1308,metadata!$B$2:$S$451,12,FALSE)</f>
        <v>diptera</v>
      </c>
      <c r="P1308" t="str">
        <f>VLOOKUP($D1308,metadata!$B$2:$S$451,13,FALSE)</f>
        <v xml:space="preserve"> Sapporo</v>
      </c>
      <c r="Q1308">
        <f>VLOOKUP($D1308,metadata!$B$2:$S$451,14,FALSE)</f>
        <v>43.061943999999997</v>
      </c>
      <c r="R1308">
        <f>VLOOKUP($D1308,metadata!$B$2:$S$451,15,FALSE)</f>
        <v>141.35416699999999</v>
      </c>
      <c r="S1308" t="str">
        <f>VLOOKUP($D1308,metadata!$B$2:$S$451,16,FALSE)</f>
        <v/>
      </c>
      <c r="T1308" t="str">
        <f>VLOOKUP($D1308,metadata!$B$2:$S$451,17,FALSE)</f>
        <v/>
      </c>
      <c r="U1308" t="str">
        <f>VLOOKUP($D1308,metadata!$B$2:$S$451,18,FALSE)</f>
        <v/>
      </c>
      <c r="V1308">
        <f>VLOOKUP($D1308,metadata!$B$2:$Z$451,19,FALSE)</f>
        <v>30</v>
      </c>
      <c r="W1308" t="str">
        <f>VLOOKUP($D1308,metadata!$B$2:$Z$451,20,FALSE)</f>
        <v>approx</v>
      </c>
      <c r="X1308" t="str">
        <f>VLOOKUP($D1308,metadata!$B$2:$Z$451,21,FALSE)</f>
        <v/>
      </c>
      <c r="Y1308">
        <f>VLOOKUP($D1308,metadata!$B$2:$Z$451,22,FALSE)</f>
        <v>31</v>
      </c>
      <c r="Z1308" t="str">
        <f>VLOOKUP($D1308,metadata!$B$2:$Z$451,23,FALSE)</f>
        <v/>
      </c>
      <c r="AA1308" t="str">
        <f>VLOOKUP($D1308,metadata!$B$2:$Z$451,24,FALSE)</f>
        <v/>
      </c>
      <c r="AB1308" t="str">
        <f>VLOOKUP($D1308,metadata!$B$2:$Z$451,25,FALSE)</f>
        <v/>
      </c>
      <c r="AC1308">
        <v>9.9871191396052996</v>
      </c>
      <c r="AD1308">
        <v>98.343949044585997</v>
      </c>
      <c r="AF1308" t="str">
        <f t="shared" si="41"/>
        <v>NA</v>
      </c>
    </row>
    <row r="1309" spans="3:32" x14ac:dyDescent="0.3">
      <c r="C1309">
        <v>1308</v>
      </c>
      <c r="D1309" s="4" t="str">
        <f t="shared" si="42"/>
        <v>31- Sapporo</v>
      </c>
      <c r="E1309" t="str">
        <f>VLOOKUP($D1309,metadata!$B$2:$S$451,2,FALSE)</f>
        <v>MINAMI, N; KIMURA, MT</v>
      </c>
      <c r="F1309" t="str">
        <f>VLOOKUP($D1309,metadata!$B$2:$S$451,3,FALSE)</f>
        <v>GEOGRAPHICAL VARIATION OF PHOTOPERIODIC ADULT DIAPAUSE IN DROSOPHILA-AURARIA</v>
      </c>
      <c r="G1309" t="str">
        <f>VLOOKUP($D1309,metadata!$B$2:$S$451,4,FALSE)</f>
        <v>10.1266/jjg.55.319</v>
      </c>
      <c r="H1309" t="str">
        <f>VLOOKUP($D1309,metadata!$B$2:$S$451,5,FALSE)</f>
        <v>y</v>
      </c>
      <c r="I1309" t="str">
        <f>VLOOKUP($D1309,metadata!$B$2:$S$451,6,FALSE)</f>
        <v>a</v>
      </c>
      <c r="J1309" t="str">
        <f>VLOOKUP($D1309,metadata!$B$2:$S$451,7,FALSE)</f>
        <v>i</v>
      </c>
      <c r="K1309">
        <f>VLOOKUP($D1309,metadata!$B$2:$S$451,8,FALSE)</f>
        <v>6</v>
      </c>
      <c r="L1309">
        <f>VLOOKUP($D1309,metadata!$B$2:$S$451,9,FALSE)</f>
        <v>3</v>
      </c>
      <c r="M1309" t="str">
        <f>VLOOKUP($D1309,metadata!$B$2:$S$451,10,FALSE)</f>
        <v/>
      </c>
      <c r="N1309" t="str">
        <f>VLOOKUP($D1309,metadata!$B$2:$S$451,11,FALSE)</f>
        <v>drosophila auraria</v>
      </c>
      <c r="O1309" t="str">
        <f>VLOOKUP($D1309,metadata!$B$2:$S$451,12,FALSE)</f>
        <v>diptera</v>
      </c>
      <c r="P1309" t="str">
        <f>VLOOKUP($D1309,metadata!$B$2:$S$451,13,FALSE)</f>
        <v xml:space="preserve"> Sapporo</v>
      </c>
      <c r="Q1309">
        <f>VLOOKUP($D1309,metadata!$B$2:$S$451,14,FALSE)</f>
        <v>43.061943999999997</v>
      </c>
      <c r="R1309">
        <f>VLOOKUP($D1309,metadata!$B$2:$S$451,15,FALSE)</f>
        <v>141.35416699999999</v>
      </c>
      <c r="S1309" t="str">
        <f>VLOOKUP($D1309,metadata!$B$2:$S$451,16,FALSE)</f>
        <v/>
      </c>
      <c r="T1309" t="str">
        <f>VLOOKUP($D1309,metadata!$B$2:$S$451,17,FALSE)</f>
        <v/>
      </c>
      <c r="U1309" t="str">
        <f>VLOOKUP($D1309,metadata!$B$2:$S$451,18,FALSE)</f>
        <v/>
      </c>
      <c r="V1309">
        <f>VLOOKUP($D1309,metadata!$B$2:$Z$451,19,FALSE)</f>
        <v>30</v>
      </c>
      <c r="W1309" t="str">
        <f>VLOOKUP($D1309,metadata!$B$2:$Z$451,20,FALSE)</f>
        <v>approx</v>
      </c>
      <c r="X1309" t="str">
        <f>VLOOKUP($D1309,metadata!$B$2:$Z$451,21,FALSE)</f>
        <v/>
      </c>
      <c r="Y1309">
        <f>VLOOKUP($D1309,metadata!$B$2:$Z$451,22,FALSE)</f>
        <v>31</v>
      </c>
      <c r="Z1309" t="str">
        <f>VLOOKUP($D1309,metadata!$B$2:$Z$451,23,FALSE)</f>
        <v/>
      </c>
      <c r="AA1309" t="str">
        <f>VLOOKUP($D1309,metadata!$B$2:$Z$451,24,FALSE)</f>
        <v/>
      </c>
      <c r="AB1309" t="str">
        <f>VLOOKUP($D1309,metadata!$B$2:$Z$451,25,FALSE)</f>
        <v/>
      </c>
      <c r="AC1309">
        <v>12.046219066513499</v>
      </c>
      <c r="AD1309">
        <v>97.707006369426693</v>
      </c>
      <c r="AF1309" t="str">
        <f t="shared" si="41"/>
        <v>NA</v>
      </c>
    </row>
    <row r="1310" spans="3:32" x14ac:dyDescent="0.3">
      <c r="C1310">
        <v>1309</v>
      </c>
      <c r="D1310" s="4" t="str">
        <f t="shared" si="42"/>
        <v>31- Sapporo</v>
      </c>
      <c r="E1310" t="str">
        <f>VLOOKUP($D1310,metadata!$B$2:$S$451,2,FALSE)</f>
        <v>MINAMI, N; KIMURA, MT</v>
      </c>
      <c r="F1310" t="str">
        <f>VLOOKUP($D1310,metadata!$B$2:$S$451,3,FALSE)</f>
        <v>GEOGRAPHICAL VARIATION OF PHOTOPERIODIC ADULT DIAPAUSE IN DROSOPHILA-AURARIA</v>
      </c>
      <c r="G1310" t="str">
        <f>VLOOKUP($D1310,metadata!$B$2:$S$451,4,FALSE)</f>
        <v>10.1266/jjg.55.319</v>
      </c>
      <c r="H1310" t="str">
        <f>VLOOKUP($D1310,metadata!$B$2:$S$451,5,FALSE)</f>
        <v>y</v>
      </c>
      <c r="I1310" t="str">
        <f>VLOOKUP($D1310,metadata!$B$2:$S$451,6,FALSE)</f>
        <v>a</v>
      </c>
      <c r="J1310" t="str">
        <f>VLOOKUP($D1310,metadata!$B$2:$S$451,7,FALSE)</f>
        <v>i</v>
      </c>
      <c r="K1310">
        <f>VLOOKUP($D1310,metadata!$B$2:$S$451,8,FALSE)</f>
        <v>6</v>
      </c>
      <c r="L1310">
        <f>VLOOKUP($D1310,metadata!$B$2:$S$451,9,FALSE)</f>
        <v>3</v>
      </c>
      <c r="M1310" t="str">
        <f>VLOOKUP($D1310,metadata!$B$2:$S$451,10,FALSE)</f>
        <v/>
      </c>
      <c r="N1310" t="str">
        <f>VLOOKUP($D1310,metadata!$B$2:$S$451,11,FALSE)</f>
        <v>drosophila auraria</v>
      </c>
      <c r="O1310" t="str">
        <f>VLOOKUP($D1310,metadata!$B$2:$S$451,12,FALSE)</f>
        <v>diptera</v>
      </c>
      <c r="P1310" t="str">
        <f>VLOOKUP($D1310,metadata!$B$2:$S$451,13,FALSE)</f>
        <v xml:space="preserve"> Sapporo</v>
      </c>
      <c r="Q1310">
        <f>VLOOKUP($D1310,metadata!$B$2:$S$451,14,FALSE)</f>
        <v>43.061943999999997</v>
      </c>
      <c r="R1310">
        <f>VLOOKUP($D1310,metadata!$B$2:$S$451,15,FALSE)</f>
        <v>141.35416699999999</v>
      </c>
      <c r="S1310" t="str">
        <f>VLOOKUP($D1310,metadata!$B$2:$S$451,16,FALSE)</f>
        <v/>
      </c>
      <c r="T1310" t="str">
        <f>VLOOKUP($D1310,metadata!$B$2:$S$451,17,FALSE)</f>
        <v/>
      </c>
      <c r="U1310" t="str">
        <f>VLOOKUP($D1310,metadata!$B$2:$S$451,18,FALSE)</f>
        <v/>
      </c>
      <c r="V1310">
        <f>VLOOKUP($D1310,metadata!$B$2:$Z$451,19,FALSE)</f>
        <v>30</v>
      </c>
      <c r="W1310" t="str">
        <f>VLOOKUP($D1310,metadata!$B$2:$Z$451,20,FALSE)</f>
        <v>approx</v>
      </c>
      <c r="X1310" t="str">
        <f>VLOOKUP($D1310,metadata!$B$2:$Z$451,21,FALSE)</f>
        <v/>
      </c>
      <c r="Y1310">
        <f>VLOOKUP($D1310,metadata!$B$2:$Z$451,22,FALSE)</f>
        <v>31</v>
      </c>
      <c r="Z1310" t="str">
        <f>VLOOKUP($D1310,metadata!$B$2:$Z$451,23,FALSE)</f>
        <v/>
      </c>
      <c r="AA1310" t="str">
        <f>VLOOKUP($D1310,metadata!$B$2:$Z$451,24,FALSE)</f>
        <v/>
      </c>
      <c r="AB1310" t="str">
        <f>VLOOKUP($D1310,metadata!$B$2:$Z$451,25,FALSE)</f>
        <v/>
      </c>
      <c r="AC1310">
        <v>14.049418398245701</v>
      </c>
      <c r="AD1310">
        <v>23.312101910828002</v>
      </c>
      <c r="AF1310" t="str">
        <f t="shared" si="41"/>
        <v>NA</v>
      </c>
    </row>
    <row r="1311" spans="3:32" x14ac:dyDescent="0.3">
      <c r="C1311">
        <v>1310</v>
      </c>
      <c r="D1311" s="4" t="str">
        <f t="shared" si="42"/>
        <v>31- Akita</v>
      </c>
      <c r="E1311" t="str">
        <f>VLOOKUP($D1311,metadata!$B$2:$S$451,2,FALSE)</f>
        <v>MINAMI, N; KIMURA, MT</v>
      </c>
      <c r="F1311" t="str">
        <f>VLOOKUP($D1311,metadata!$B$2:$S$451,3,FALSE)</f>
        <v>GEOGRAPHICAL VARIATION OF PHOTOPERIODIC ADULT DIAPAUSE IN DROSOPHILA-AURARIA</v>
      </c>
      <c r="G1311" t="str">
        <f>VLOOKUP($D1311,metadata!$B$2:$S$451,4,FALSE)</f>
        <v>10.1266/jjg.55.319</v>
      </c>
      <c r="H1311" t="str">
        <f>VLOOKUP($D1311,metadata!$B$2:$S$451,5,FALSE)</f>
        <v>y</v>
      </c>
      <c r="I1311" t="str">
        <f>VLOOKUP($D1311,metadata!$B$2:$S$451,6,FALSE)</f>
        <v>a</v>
      </c>
      <c r="J1311" t="str">
        <f>VLOOKUP($D1311,metadata!$B$2:$S$451,7,FALSE)</f>
        <v>i</v>
      </c>
      <c r="K1311">
        <f>VLOOKUP($D1311,metadata!$B$2:$S$451,8,FALSE)</f>
        <v>6</v>
      </c>
      <c r="L1311">
        <f>VLOOKUP($D1311,metadata!$B$2:$S$451,9,FALSE)</f>
        <v>3</v>
      </c>
      <c r="M1311" t="str">
        <f>VLOOKUP($D1311,metadata!$B$2:$S$451,10,FALSE)</f>
        <v/>
      </c>
      <c r="N1311" t="str">
        <f>VLOOKUP($D1311,metadata!$B$2:$S$451,11,FALSE)</f>
        <v>drosophila auraria</v>
      </c>
      <c r="O1311" t="str">
        <f>VLOOKUP($D1311,metadata!$B$2:$S$451,12,FALSE)</f>
        <v>diptera</v>
      </c>
      <c r="P1311" t="str">
        <f>VLOOKUP($D1311,metadata!$B$2:$S$451,13,FALSE)</f>
        <v xml:space="preserve"> Akita</v>
      </c>
      <c r="Q1311">
        <f>VLOOKUP($D1311,metadata!$B$2:$S$451,14,FALSE)</f>
        <v>39.72</v>
      </c>
      <c r="R1311">
        <f>VLOOKUP($D1311,metadata!$B$2:$S$451,15,FALSE)</f>
        <v>140.10249999999999</v>
      </c>
      <c r="S1311" t="str">
        <f>VLOOKUP($D1311,metadata!$B$2:$S$451,16,FALSE)</f>
        <v/>
      </c>
      <c r="T1311" t="str">
        <f>VLOOKUP($D1311,metadata!$B$2:$S$451,17,FALSE)</f>
        <v/>
      </c>
      <c r="U1311" t="str">
        <f>VLOOKUP($D1311,metadata!$B$2:$S$451,18,FALSE)</f>
        <v/>
      </c>
      <c r="V1311">
        <f>VLOOKUP($D1311,metadata!$B$2:$Z$451,19,FALSE)</f>
        <v>30</v>
      </c>
      <c r="W1311" t="str">
        <f>VLOOKUP($D1311,metadata!$B$2:$Z$451,20,FALSE)</f>
        <v>approx</v>
      </c>
      <c r="X1311" t="str">
        <f>VLOOKUP($D1311,metadata!$B$2:$Z$451,21,FALSE)</f>
        <v/>
      </c>
      <c r="Y1311">
        <f>VLOOKUP($D1311,metadata!$B$2:$Z$451,22,FALSE)</f>
        <v>31</v>
      </c>
      <c r="Z1311" t="str">
        <f>VLOOKUP($D1311,metadata!$B$2:$Z$451,23,FALSE)</f>
        <v/>
      </c>
      <c r="AA1311" t="str">
        <f>VLOOKUP($D1311,metadata!$B$2:$Z$451,24,FALSE)</f>
        <v/>
      </c>
      <c r="AB1311" t="str">
        <f>VLOOKUP($D1311,metadata!$B$2:$Z$451,25,FALSE)</f>
        <v/>
      </c>
      <c r="AC1311">
        <v>9.9904103581497292</v>
      </c>
      <c r="AD1311">
        <v>73.248407643312106</v>
      </c>
      <c r="AF1311" t="str">
        <f t="shared" si="41"/>
        <v>NA</v>
      </c>
    </row>
    <row r="1312" spans="3:32" x14ac:dyDescent="0.3">
      <c r="C1312">
        <v>1311</v>
      </c>
      <c r="D1312" s="4" t="str">
        <f t="shared" si="42"/>
        <v>31- Akita</v>
      </c>
      <c r="E1312" t="str">
        <f>VLOOKUP($D1312,metadata!$B$2:$S$451,2,FALSE)</f>
        <v>MINAMI, N; KIMURA, MT</v>
      </c>
      <c r="F1312" t="str">
        <f>VLOOKUP($D1312,metadata!$B$2:$S$451,3,FALSE)</f>
        <v>GEOGRAPHICAL VARIATION OF PHOTOPERIODIC ADULT DIAPAUSE IN DROSOPHILA-AURARIA</v>
      </c>
      <c r="G1312" t="str">
        <f>VLOOKUP($D1312,metadata!$B$2:$S$451,4,FALSE)</f>
        <v>10.1266/jjg.55.319</v>
      </c>
      <c r="H1312" t="str">
        <f>VLOOKUP($D1312,metadata!$B$2:$S$451,5,FALSE)</f>
        <v>y</v>
      </c>
      <c r="I1312" t="str">
        <f>VLOOKUP($D1312,metadata!$B$2:$S$451,6,FALSE)</f>
        <v>a</v>
      </c>
      <c r="J1312" t="str">
        <f>VLOOKUP($D1312,metadata!$B$2:$S$451,7,FALSE)</f>
        <v>i</v>
      </c>
      <c r="K1312">
        <f>VLOOKUP($D1312,metadata!$B$2:$S$451,8,FALSE)</f>
        <v>6</v>
      </c>
      <c r="L1312">
        <f>VLOOKUP($D1312,metadata!$B$2:$S$451,9,FALSE)</f>
        <v>3</v>
      </c>
      <c r="M1312" t="str">
        <f>VLOOKUP($D1312,metadata!$B$2:$S$451,10,FALSE)</f>
        <v/>
      </c>
      <c r="N1312" t="str">
        <f>VLOOKUP($D1312,metadata!$B$2:$S$451,11,FALSE)</f>
        <v>drosophila auraria</v>
      </c>
      <c r="O1312" t="str">
        <f>VLOOKUP($D1312,metadata!$B$2:$S$451,12,FALSE)</f>
        <v>diptera</v>
      </c>
      <c r="P1312" t="str">
        <f>VLOOKUP($D1312,metadata!$B$2:$S$451,13,FALSE)</f>
        <v xml:space="preserve"> Akita</v>
      </c>
      <c r="Q1312">
        <f>VLOOKUP($D1312,metadata!$B$2:$S$451,14,FALSE)</f>
        <v>39.72</v>
      </c>
      <c r="R1312">
        <f>VLOOKUP($D1312,metadata!$B$2:$S$451,15,FALSE)</f>
        <v>140.10249999999999</v>
      </c>
      <c r="S1312" t="str">
        <f>VLOOKUP($D1312,metadata!$B$2:$S$451,16,FALSE)</f>
        <v/>
      </c>
      <c r="T1312" t="str">
        <f>VLOOKUP($D1312,metadata!$B$2:$S$451,17,FALSE)</f>
        <v/>
      </c>
      <c r="U1312" t="str">
        <f>VLOOKUP($D1312,metadata!$B$2:$S$451,18,FALSE)</f>
        <v/>
      </c>
      <c r="V1312">
        <f>VLOOKUP($D1312,metadata!$B$2:$Z$451,19,FALSE)</f>
        <v>30</v>
      </c>
      <c r="W1312" t="str">
        <f>VLOOKUP($D1312,metadata!$B$2:$Z$451,20,FALSE)</f>
        <v>approx</v>
      </c>
      <c r="X1312" t="str">
        <f>VLOOKUP($D1312,metadata!$B$2:$Z$451,21,FALSE)</f>
        <v/>
      </c>
      <c r="Y1312">
        <f>VLOOKUP($D1312,metadata!$B$2:$Z$451,22,FALSE)</f>
        <v>31</v>
      </c>
      <c r="Z1312" t="str">
        <f>VLOOKUP($D1312,metadata!$B$2:$Z$451,23,FALSE)</f>
        <v/>
      </c>
      <c r="AA1312" t="str">
        <f>VLOOKUP($D1312,metadata!$B$2:$Z$451,24,FALSE)</f>
        <v/>
      </c>
      <c r="AB1312" t="str">
        <f>VLOOKUP($D1312,metadata!$B$2:$Z$451,25,FALSE)</f>
        <v/>
      </c>
      <c r="AC1312">
        <v>12.0781956771431</v>
      </c>
      <c r="AD1312">
        <v>53.885350318471303</v>
      </c>
      <c r="AF1312" t="str">
        <f t="shared" si="41"/>
        <v>NA</v>
      </c>
    </row>
    <row r="1313" spans="3:32" x14ac:dyDescent="0.3">
      <c r="C1313">
        <v>1312</v>
      </c>
      <c r="D1313" s="4" t="str">
        <f t="shared" si="42"/>
        <v>31- Akita</v>
      </c>
      <c r="E1313" t="str">
        <f>VLOOKUP($D1313,metadata!$B$2:$S$451,2,FALSE)</f>
        <v>MINAMI, N; KIMURA, MT</v>
      </c>
      <c r="F1313" t="str">
        <f>VLOOKUP($D1313,metadata!$B$2:$S$451,3,FALSE)</f>
        <v>GEOGRAPHICAL VARIATION OF PHOTOPERIODIC ADULT DIAPAUSE IN DROSOPHILA-AURARIA</v>
      </c>
      <c r="G1313" t="str">
        <f>VLOOKUP($D1313,metadata!$B$2:$S$451,4,FALSE)</f>
        <v>10.1266/jjg.55.319</v>
      </c>
      <c r="H1313" t="str">
        <f>VLOOKUP($D1313,metadata!$B$2:$S$451,5,FALSE)</f>
        <v>y</v>
      </c>
      <c r="I1313" t="str">
        <f>VLOOKUP($D1313,metadata!$B$2:$S$451,6,FALSE)</f>
        <v>a</v>
      </c>
      <c r="J1313" t="str">
        <f>VLOOKUP($D1313,metadata!$B$2:$S$451,7,FALSE)</f>
        <v>i</v>
      </c>
      <c r="K1313">
        <f>VLOOKUP($D1313,metadata!$B$2:$S$451,8,FALSE)</f>
        <v>6</v>
      </c>
      <c r="L1313">
        <f>VLOOKUP($D1313,metadata!$B$2:$S$451,9,FALSE)</f>
        <v>3</v>
      </c>
      <c r="M1313" t="str">
        <f>VLOOKUP($D1313,metadata!$B$2:$S$451,10,FALSE)</f>
        <v/>
      </c>
      <c r="N1313" t="str">
        <f>VLOOKUP($D1313,metadata!$B$2:$S$451,11,FALSE)</f>
        <v>drosophila auraria</v>
      </c>
      <c r="O1313" t="str">
        <f>VLOOKUP($D1313,metadata!$B$2:$S$451,12,FALSE)</f>
        <v>diptera</v>
      </c>
      <c r="P1313" t="str">
        <f>VLOOKUP($D1313,metadata!$B$2:$S$451,13,FALSE)</f>
        <v xml:space="preserve"> Akita</v>
      </c>
      <c r="Q1313">
        <f>VLOOKUP($D1313,metadata!$B$2:$S$451,14,FALSE)</f>
        <v>39.72</v>
      </c>
      <c r="R1313">
        <f>VLOOKUP($D1313,metadata!$B$2:$S$451,15,FALSE)</f>
        <v>140.10249999999999</v>
      </c>
      <c r="S1313" t="str">
        <f>VLOOKUP($D1313,metadata!$B$2:$S$451,16,FALSE)</f>
        <v/>
      </c>
      <c r="T1313" t="str">
        <f>VLOOKUP($D1313,metadata!$B$2:$S$451,17,FALSE)</f>
        <v/>
      </c>
      <c r="U1313" t="str">
        <f>VLOOKUP($D1313,metadata!$B$2:$S$451,18,FALSE)</f>
        <v/>
      </c>
      <c r="V1313">
        <f>VLOOKUP($D1313,metadata!$B$2:$Z$451,19,FALSE)</f>
        <v>30</v>
      </c>
      <c r="W1313" t="str">
        <f>VLOOKUP($D1313,metadata!$B$2:$Z$451,20,FALSE)</f>
        <v>approx</v>
      </c>
      <c r="X1313" t="str">
        <f>VLOOKUP($D1313,metadata!$B$2:$Z$451,21,FALSE)</f>
        <v/>
      </c>
      <c r="Y1313">
        <f>VLOOKUP($D1313,metadata!$B$2:$Z$451,22,FALSE)</f>
        <v>31</v>
      </c>
      <c r="Z1313" t="str">
        <f>VLOOKUP($D1313,metadata!$B$2:$Z$451,23,FALSE)</f>
        <v/>
      </c>
      <c r="AA1313" t="str">
        <f>VLOOKUP($D1313,metadata!$B$2:$Z$451,24,FALSE)</f>
        <v/>
      </c>
      <c r="AB1313" t="str">
        <f>VLOOKUP($D1313,metadata!$B$2:$Z$451,25,FALSE)</f>
        <v/>
      </c>
      <c r="AC1313">
        <v>14.013164874177701</v>
      </c>
      <c r="AD1313">
        <v>-0.25477707006369599</v>
      </c>
      <c r="AF1313" t="str">
        <f t="shared" si="41"/>
        <v>NA</v>
      </c>
    </row>
    <row r="1314" spans="3:32" x14ac:dyDescent="0.3">
      <c r="C1314">
        <v>1313</v>
      </c>
      <c r="D1314" s="4" t="str">
        <f t="shared" si="42"/>
        <v>31- Urawa</v>
      </c>
      <c r="E1314" t="str">
        <f>VLOOKUP($D1314,metadata!$B$2:$S$451,2,FALSE)</f>
        <v>MINAMI, N; KIMURA, MT</v>
      </c>
      <c r="F1314" t="str">
        <f>VLOOKUP($D1314,metadata!$B$2:$S$451,3,FALSE)</f>
        <v>GEOGRAPHICAL VARIATION OF PHOTOPERIODIC ADULT DIAPAUSE IN DROSOPHILA-AURARIA</v>
      </c>
      <c r="G1314" t="str">
        <f>VLOOKUP($D1314,metadata!$B$2:$S$451,4,FALSE)</f>
        <v>10.1266/jjg.55.319</v>
      </c>
      <c r="H1314" t="str">
        <f>VLOOKUP($D1314,metadata!$B$2:$S$451,5,FALSE)</f>
        <v>y</v>
      </c>
      <c r="I1314" t="str">
        <f>VLOOKUP($D1314,metadata!$B$2:$S$451,6,FALSE)</f>
        <v>a</v>
      </c>
      <c r="J1314" t="str">
        <f>VLOOKUP($D1314,metadata!$B$2:$S$451,7,FALSE)</f>
        <v>i</v>
      </c>
      <c r="K1314">
        <f>VLOOKUP($D1314,metadata!$B$2:$S$451,8,FALSE)</f>
        <v>6</v>
      </c>
      <c r="L1314">
        <f>VLOOKUP($D1314,metadata!$B$2:$S$451,9,FALSE)</f>
        <v>3</v>
      </c>
      <c r="M1314" t="str">
        <f>VLOOKUP($D1314,metadata!$B$2:$S$451,10,FALSE)</f>
        <v/>
      </c>
      <c r="N1314" t="str">
        <f>VLOOKUP($D1314,metadata!$B$2:$S$451,11,FALSE)</f>
        <v>drosophila auraria</v>
      </c>
      <c r="O1314" t="str">
        <f>VLOOKUP($D1314,metadata!$B$2:$S$451,12,FALSE)</f>
        <v>diptera</v>
      </c>
      <c r="P1314" t="str">
        <f>VLOOKUP($D1314,metadata!$B$2:$S$451,13,FALSE)</f>
        <v xml:space="preserve"> Urawa</v>
      </c>
      <c r="Q1314">
        <f>VLOOKUP($D1314,metadata!$B$2:$S$451,14,FALSE)</f>
        <v>35.861389000000003</v>
      </c>
      <c r="R1314">
        <f>VLOOKUP($D1314,metadata!$B$2:$S$451,15,FALSE)</f>
        <v>139.645556</v>
      </c>
      <c r="S1314" t="str">
        <f>VLOOKUP($D1314,metadata!$B$2:$S$451,16,FALSE)</f>
        <v/>
      </c>
      <c r="T1314" t="str">
        <f>VLOOKUP($D1314,metadata!$B$2:$S$451,17,FALSE)</f>
        <v/>
      </c>
      <c r="U1314" t="str">
        <f>VLOOKUP($D1314,metadata!$B$2:$S$451,18,FALSE)</f>
        <v/>
      </c>
      <c r="V1314">
        <f>VLOOKUP($D1314,metadata!$B$2:$Z$451,19,FALSE)</f>
        <v>30</v>
      </c>
      <c r="W1314" t="str">
        <f>VLOOKUP($D1314,metadata!$B$2:$Z$451,20,FALSE)</f>
        <v>approx</v>
      </c>
      <c r="X1314" t="str">
        <f>VLOOKUP($D1314,metadata!$B$2:$Z$451,21,FALSE)</f>
        <v/>
      </c>
      <c r="Y1314">
        <f>VLOOKUP($D1314,metadata!$B$2:$Z$451,22,FALSE)</f>
        <v>31</v>
      </c>
      <c r="Z1314" t="str">
        <f>VLOOKUP($D1314,metadata!$B$2:$Z$451,23,FALSE)</f>
        <v/>
      </c>
      <c r="AA1314" t="str">
        <f>VLOOKUP($D1314,metadata!$B$2:$Z$451,24,FALSE)</f>
        <v/>
      </c>
      <c r="AB1314" t="str">
        <f>VLOOKUP($D1314,metadata!$B$2:$Z$451,25,FALSE)</f>
        <v/>
      </c>
      <c r="AC1314">
        <v>9.9653169050850998</v>
      </c>
      <c r="AD1314">
        <v>64.585987261146499</v>
      </c>
      <c r="AF1314" t="str">
        <f t="shared" si="41"/>
        <v>NA</v>
      </c>
    </row>
    <row r="1315" spans="3:32" x14ac:dyDescent="0.3">
      <c r="C1315">
        <v>1314</v>
      </c>
      <c r="D1315" s="4" t="str">
        <f t="shared" si="42"/>
        <v>31- Urawa</v>
      </c>
      <c r="E1315" t="str">
        <f>VLOOKUP($D1315,metadata!$B$2:$S$451,2,FALSE)</f>
        <v>MINAMI, N; KIMURA, MT</v>
      </c>
      <c r="F1315" t="str">
        <f>VLOOKUP($D1315,metadata!$B$2:$S$451,3,FALSE)</f>
        <v>GEOGRAPHICAL VARIATION OF PHOTOPERIODIC ADULT DIAPAUSE IN DROSOPHILA-AURARIA</v>
      </c>
      <c r="G1315" t="str">
        <f>VLOOKUP($D1315,metadata!$B$2:$S$451,4,FALSE)</f>
        <v>10.1266/jjg.55.319</v>
      </c>
      <c r="H1315" t="str">
        <f>VLOOKUP($D1315,metadata!$B$2:$S$451,5,FALSE)</f>
        <v>y</v>
      </c>
      <c r="I1315" t="str">
        <f>VLOOKUP($D1315,metadata!$B$2:$S$451,6,FALSE)</f>
        <v>a</v>
      </c>
      <c r="J1315" t="str">
        <f>VLOOKUP($D1315,metadata!$B$2:$S$451,7,FALSE)</f>
        <v>i</v>
      </c>
      <c r="K1315">
        <f>VLOOKUP($D1315,metadata!$B$2:$S$451,8,FALSE)</f>
        <v>6</v>
      </c>
      <c r="L1315">
        <f>VLOOKUP($D1315,metadata!$B$2:$S$451,9,FALSE)</f>
        <v>3</v>
      </c>
      <c r="M1315" t="str">
        <f>VLOOKUP($D1315,metadata!$B$2:$S$451,10,FALSE)</f>
        <v/>
      </c>
      <c r="N1315" t="str">
        <f>VLOOKUP($D1315,metadata!$B$2:$S$451,11,FALSE)</f>
        <v>drosophila auraria</v>
      </c>
      <c r="O1315" t="str">
        <f>VLOOKUP($D1315,metadata!$B$2:$S$451,12,FALSE)</f>
        <v>diptera</v>
      </c>
      <c r="P1315" t="str">
        <f>VLOOKUP($D1315,metadata!$B$2:$S$451,13,FALSE)</f>
        <v xml:space="preserve"> Urawa</v>
      </c>
      <c r="Q1315">
        <f>VLOOKUP($D1315,metadata!$B$2:$S$451,14,FALSE)</f>
        <v>35.861389000000003</v>
      </c>
      <c r="R1315">
        <f>VLOOKUP($D1315,metadata!$B$2:$S$451,15,FALSE)</f>
        <v>139.645556</v>
      </c>
      <c r="S1315" t="str">
        <f>VLOOKUP($D1315,metadata!$B$2:$S$451,16,FALSE)</f>
        <v/>
      </c>
      <c r="T1315" t="str">
        <f>VLOOKUP($D1315,metadata!$B$2:$S$451,17,FALSE)</f>
        <v/>
      </c>
      <c r="U1315" t="str">
        <f>VLOOKUP($D1315,metadata!$B$2:$S$451,18,FALSE)</f>
        <v/>
      </c>
      <c r="V1315">
        <f>VLOOKUP($D1315,metadata!$B$2:$Z$451,19,FALSE)</f>
        <v>30</v>
      </c>
      <c r="W1315" t="str">
        <f>VLOOKUP($D1315,metadata!$B$2:$Z$451,20,FALSE)</f>
        <v>approx</v>
      </c>
      <c r="X1315" t="str">
        <f>VLOOKUP($D1315,metadata!$B$2:$Z$451,21,FALSE)</f>
        <v/>
      </c>
      <c r="Y1315">
        <f>VLOOKUP($D1315,metadata!$B$2:$Z$451,22,FALSE)</f>
        <v>31</v>
      </c>
      <c r="Z1315" t="str">
        <f>VLOOKUP($D1315,metadata!$B$2:$Z$451,23,FALSE)</f>
        <v/>
      </c>
      <c r="AA1315" t="str">
        <f>VLOOKUP($D1315,metadata!$B$2:$Z$451,24,FALSE)</f>
        <v/>
      </c>
      <c r="AB1315" t="str">
        <f>VLOOKUP($D1315,metadata!$B$2:$Z$451,25,FALSE)</f>
        <v/>
      </c>
      <c r="AC1315">
        <v>12.068405554975399</v>
      </c>
      <c r="AD1315">
        <v>28.535031847133698</v>
      </c>
      <c r="AF1315" t="str">
        <f t="shared" si="41"/>
        <v>NA</v>
      </c>
    </row>
    <row r="1316" spans="3:32" x14ac:dyDescent="0.3">
      <c r="C1316">
        <v>1315</v>
      </c>
      <c r="D1316" s="4" t="str">
        <f t="shared" si="42"/>
        <v>31- Urawa</v>
      </c>
      <c r="E1316" t="str">
        <f>VLOOKUP($D1316,metadata!$B$2:$S$451,2,FALSE)</f>
        <v>MINAMI, N; KIMURA, MT</v>
      </c>
      <c r="F1316" t="str">
        <f>VLOOKUP($D1316,metadata!$B$2:$S$451,3,FALSE)</f>
        <v>GEOGRAPHICAL VARIATION OF PHOTOPERIODIC ADULT DIAPAUSE IN DROSOPHILA-AURARIA</v>
      </c>
      <c r="G1316" t="str">
        <f>VLOOKUP($D1316,metadata!$B$2:$S$451,4,FALSE)</f>
        <v>10.1266/jjg.55.319</v>
      </c>
      <c r="H1316" t="str">
        <f>VLOOKUP($D1316,metadata!$B$2:$S$451,5,FALSE)</f>
        <v>y</v>
      </c>
      <c r="I1316" t="str">
        <f>VLOOKUP($D1316,metadata!$B$2:$S$451,6,FALSE)</f>
        <v>a</v>
      </c>
      <c r="J1316" t="str">
        <f>VLOOKUP($D1316,metadata!$B$2:$S$451,7,FALSE)</f>
        <v>i</v>
      </c>
      <c r="K1316">
        <f>VLOOKUP($D1316,metadata!$B$2:$S$451,8,FALSE)</f>
        <v>6</v>
      </c>
      <c r="L1316">
        <f>VLOOKUP($D1316,metadata!$B$2:$S$451,9,FALSE)</f>
        <v>3</v>
      </c>
      <c r="M1316" t="str">
        <f>VLOOKUP($D1316,metadata!$B$2:$S$451,10,FALSE)</f>
        <v/>
      </c>
      <c r="N1316" t="str">
        <f>VLOOKUP($D1316,metadata!$B$2:$S$451,11,FALSE)</f>
        <v>drosophila auraria</v>
      </c>
      <c r="O1316" t="str">
        <f>VLOOKUP($D1316,metadata!$B$2:$S$451,12,FALSE)</f>
        <v>diptera</v>
      </c>
      <c r="P1316" t="str">
        <f>VLOOKUP($D1316,metadata!$B$2:$S$451,13,FALSE)</f>
        <v xml:space="preserve"> Urawa</v>
      </c>
      <c r="Q1316">
        <f>VLOOKUP($D1316,metadata!$B$2:$S$451,14,FALSE)</f>
        <v>35.861389000000003</v>
      </c>
      <c r="R1316">
        <f>VLOOKUP($D1316,metadata!$B$2:$S$451,15,FALSE)</f>
        <v>139.645556</v>
      </c>
      <c r="S1316" t="str">
        <f>VLOOKUP($D1316,metadata!$B$2:$S$451,16,FALSE)</f>
        <v/>
      </c>
      <c r="T1316" t="str">
        <f>VLOOKUP($D1316,metadata!$B$2:$S$451,17,FALSE)</f>
        <v/>
      </c>
      <c r="U1316" t="str">
        <f>VLOOKUP($D1316,metadata!$B$2:$S$451,18,FALSE)</f>
        <v/>
      </c>
      <c r="V1316">
        <f>VLOOKUP($D1316,metadata!$B$2:$Z$451,19,FALSE)</f>
        <v>30</v>
      </c>
      <c r="W1316" t="str">
        <f>VLOOKUP($D1316,metadata!$B$2:$Z$451,20,FALSE)</f>
        <v>approx</v>
      </c>
      <c r="X1316" t="str">
        <f>VLOOKUP($D1316,metadata!$B$2:$Z$451,21,FALSE)</f>
        <v/>
      </c>
      <c r="Y1316">
        <f>VLOOKUP($D1316,metadata!$B$2:$Z$451,22,FALSE)</f>
        <v>31</v>
      </c>
      <c r="Z1316" t="str">
        <f>VLOOKUP($D1316,metadata!$B$2:$Z$451,23,FALSE)</f>
        <v/>
      </c>
      <c r="AA1316" t="str">
        <f>VLOOKUP($D1316,metadata!$B$2:$Z$451,24,FALSE)</f>
        <v/>
      </c>
      <c r="AB1316" t="str">
        <f>VLOOKUP($D1316,metadata!$B$2:$Z$451,25,FALSE)</f>
        <v/>
      </c>
      <c r="AC1316">
        <v>13.9859997911663</v>
      </c>
      <c r="AD1316">
        <v>6.8789808917197401</v>
      </c>
      <c r="AF1316" t="str">
        <f t="shared" si="41"/>
        <v>NA</v>
      </c>
    </row>
    <row r="1317" spans="3:32" x14ac:dyDescent="0.3">
      <c r="C1317">
        <v>1316</v>
      </c>
      <c r="D1317" s="4" t="str">
        <f t="shared" si="42"/>
        <v>31- Chiba</v>
      </c>
      <c r="E1317" t="str">
        <f>VLOOKUP($D1317,metadata!$B$2:$S$451,2,FALSE)</f>
        <v>MINAMI, N; KIMURA, MT</v>
      </c>
      <c r="F1317" t="str">
        <f>VLOOKUP($D1317,metadata!$B$2:$S$451,3,FALSE)</f>
        <v>GEOGRAPHICAL VARIATION OF PHOTOPERIODIC ADULT DIAPAUSE IN DROSOPHILA-AURARIA</v>
      </c>
      <c r="G1317" t="str">
        <f>VLOOKUP($D1317,metadata!$B$2:$S$451,4,FALSE)</f>
        <v>10.1266/jjg.55.319</v>
      </c>
      <c r="H1317" t="str">
        <f>VLOOKUP($D1317,metadata!$B$2:$S$451,5,FALSE)</f>
        <v>y</v>
      </c>
      <c r="I1317" t="str">
        <f>VLOOKUP($D1317,metadata!$B$2:$S$451,6,FALSE)</f>
        <v>a</v>
      </c>
      <c r="J1317" t="str">
        <f>VLOOKUP($D1317,metadata!$B$2:$S$451,7,FALSE)</f>
        <v>i</v>
      </c>
      <c r="K1317">
        <f>VLOOKUP($D1317,metadata!$B$2:$S$451,8,FALSE)</f>
        <v>6</v>
      </c>
      <c r="L1317">
        <f>VLOOKUP($D1317,metadata!$B$2:$S$451,9,FALSE)</f>
        <v>3</v>
      </c>
      <c r="M1317" t="str">
        <f>VLOOKUP($D1317,metadata!$B$2:$S$451,10,FALSE)</f>
        <v/>
      </c>
      <c r="N1317" t="str">
        <f>VLOOKUP($D1317,metadata!$B$2:$S$451,11,FALSE)</f>
        <v>drosophila auraria</v>
      </c>
      <c r="O1317" t="str">
        <f>VLOOKUP($D1317,metadata!$B$2:$S$451,12,FALSE)</f>
        <v>diptera</v>
      </c>
      <c r="P1317" t="str">
        <f>VLOOKUP($D1317,metadata!$B$2:$S$451,13,FALSE)</f>
        <v xml:space="preserve"> Chiba</v>
      </c>
      <c r="Q1317">
        <f>VLOOKUP($D1317,metadata!$B$2:$S$451,14,FALSE)</f>
        <v>35.607325000000003</v>
      </c>
      <c r="R1317">
        <f>VLOOKUP($D1317,metadata!$B$2:$S$451,15,FALSE)</f>
        <v>140.10638599999999</v>
      </c>
      <c r="S1317" t="str">
        <f>VLOOKUP($D1317,metadata!$B$2:$S$451,16,FALSE)</f>
        <v/>
      </c>
      <c r="T1317" t="str">
        <f>VLOOKUP($D1317,metadata!$B$2:$S$451,17,FALSE)</f>
        <v/>
      </c>
      <c r="U1317" t="str">
        <f>VLOOKUP($D1317,metadata!$B$2:$S$451,18,FALSE)</f>
        <v/>
      </c>
      <c r="V1317">
        <f>VLOOKUP($D1317,metadata!$B$2:$Z$451,19,FALSE)</f>
        <v>30</v>
      </c>
      <c r="W1317" t="str">
        <f>VLOOKUP($D1317,metadata!$B$2:$Z$451,20,FALSE)</f>
        <v>approx</v>
      </c>
      <c r="X1317" t="str">
        <f>VLOOKUP($D1317,metadata!$B$2:$Z$451,21,FALSE)</f>
        <v/>
      </c>
      <c r="Y1317">
        <f>VLOOKUP($D1317,metadata!$B$2:$Z$451,22,FALSE)</f>
        <v>31</v>
      </c>
      <c r="Z1317" t="str">
        <f>VLOOKUP($D1317,metadata!$B$2:$Z$451,23,FALSE)</f>
        <v/>
      </c>
      <c r="AA1317" t="str">
        <f>VLOOKUP($D1317,metadata!$B$2:$Z$451,24,FALSE)</f>
        <v/>
      </c>
      <c r="AB1317" t="str">
        <f>VLOOKUP($D1317,metadata!$B$2:$Z$451,25,FALSE)</f>
        <v/>
      </c>
      <c r="AC1317">
        <v>9.9920643207685007</v>
      </c>
      <c r="AD1317">
        <v>60.636942675159197</v>
      </c>
      <c r="AF1317" t="str">
        <f t="shared" si="41"/>
        <v>NA</v>
      </c>
    </row>
    <row r="1318" spans="3:32" x14ac:dyDescent="0.3">
      <c r="C1318">
        <v>1317</v>
      </c>
      <c r="D1318" s="4" t="str">
        <f t="shared" si="42"/>
        <v>31- Chiba</v>
      </c>
      <c r="E1318" t="str">
        <f>VLOOKUP($D1318,metadata!$B$2:$S$451,2,FALSE)</f>
        <v>MINAMI, N; KIMURA, MT</v>
      </c>
      <c r="F1318" t="str">
        <f>VLOOKUP($D1318,metadata!$B$2:$S$451,3,FALSE)</f>
        <v>GEOGRAPHICAL VARIATION OF PHOTOPERIODIC ADULT DIAPAUSE IN DROSOPHILA-AURARIA</v>
      </c>
      <c r="G1318" t="str">
        <f>VLOOKUP($D1318,metadata!$B$2:$S$451,4,FALSE)</f>
        <v>10.1266/jjg.55.319</v>
      </c>
      <c r="H1318" t="str">
        <f>VLOOKUP($D1318,metadata!$B$2:$S$451,5,FALSE)</f>
        <v>y</v>
      </c>
      <c r="I1318" t="str">
        <f>VLOOKUP($D1318,metadata!$B$2:$S$451,6,FALSE)</f>
        <v>a</v>
      </c>
      <c r="J1318" t="str">
        <f>VLOOKUP($D1318,metadata!$B$2:$S$451,7,FALSE)</f>
        <v>i</v>
      </c>
      <c r="K1318">
        <f>VLOOKUP($D1318,metadata!$B$2:$S$451,8,FALSE)</f>
        <v>6</v>
      </c>
      <c r="L1318">
        <f>VLOOKUP($D1318,metadata!$B$2:$S$451,9,FALSE)</f>
        <v>3</v>
      </c>
      <c r="M1318" t="str">
        <f>VLOOKUP($D1318,metadata!$B$2:$S$451,10,FALSE)</f>
        <v/>
      </c>
      <c r="N1318" t="str">
        <f>VLOOKUP($D1318,metadata!$B$2:$S$451,11,FALSE)</f>
        <v>drosophila auraria</v>
      </c>
      <c r="O1318" t="str">
        <f>VLOOKUP($D1318,metadata!$B$2:$S$451,12,FALSE)</f>
        <v>diptera</v>
      </c>
      <c r="P1318" t="str">
        <f>VLOOKUP($D1318,metadata!$B$2:$S$451,13,FALSE)</f>
        <v xml:space="preserve"> Chiba</v>
      </c>
      <c r="Q1318">
        <f>VLOOKUP($D1318,metadata!$B$2:$S$451,14,FALSE)</f>
        <v>35.607325000000003</v>
      </c>
      <c r="R1318">
        <f>VLOOKUP($D1318,metadata!$B$2:$S$451,15,FALSE)</f>
        <v>140.10638599999999</v>
      </c>
      <c r="S1318" t="str">
        <f>VLOOKUP($D1318,metadata!$B$2:$S$451,16,FALSE)</f>
        <v/>
      </c>
      <c r="T1318" t="str">
        <f>VLOOKUP($D1318,metadata!$B$2:$S$451,17,FALSE)</f>
        <v/>
      </c>
      <c r="U1318" t="str">
        <f>VLOOKUP($D1318,metadata!$B$2:$S$451,18,FALSE)</f>
        <v/>
      </c>
      <c r="V1318">
        <f>VLOOKUP($D1318,metadata!$B$2:$Z$451,19,FALSE)</f>
        <v>30</v>
      </c>
      <c r="W1318" t="str">
        <f>VLOOKUP($D1318,metadata!$B$2:$Z$451,20,FALSE)</f>
        <v>approx</v>
      </c>
      <c r="X1318" t="str">
        <f>VLOOKUP($D1318,metadata!$B$2:$Z$451,21,FALSE)</f>
        <v/>
      </c>
      <c r="Y1318">
        <f>VLOOKUP($D1318,metadata!$B$2:$Z$451,22,FALSE)</f>
        <v>31</v>
      </c>
      <c r="Z1318" t="str">
        <f>VLOOKUP($D1318,metadata!$B$2:$Z$451,23,FALSE)</f>
        <v/>
      </c>
      <c r="AA1318" t="str">
        <f>VLOOKUP($D1318,metadata!$B$2:$Z$451,24,FALSE)</f>
        <v/>
      </c>
      <c r="AB1318" t="str">
        <f>VLOOKUP($D1318,metadata!$B$2:$Z$451,25,FALSE)</f>
        <v/>
      </c>
      <c r="AC1318">
        <v>12.016631512999799</v>
      </c>
      <c r="AD1318">
        <v>23.312101910828002</v>
      </c>
      <c r="AF1318" t="str">
        <f t="shared" si="41"/>
        <v>NA</v>
      </c>
    </row>
    <row r="1319" spans="3:32" x14ac:dyDescent="0.3">
      <c r="C1319">
        <v>1318</v>
      </c>
      <c r="D1319" s="4" t="str">
        <f t="shared" si="42"/>
        <v>31- Chiba</v>
      </c>
      <c r="E1319" t="str">
        <f>VLOOKUP($D1319,metadata!$B$2:$S$451,2,FALSE)</f>
        <v>MINAMI, N; KIMURA, MT</v>
      </c>
      <c r="F1319" t="str">
        <f>VLOOKUP($D1319,metadata!$B$2:$S$451,3,FALSE)</f>
        <v>GEOGRAPHICAL VARIATION OF PHOTOPERIODIC ADULT DIAPAUSE IN DROSOPHILA-AURARIA</v>
      </c>
      <c r="G1319" t="str">
        <f>VLOOKUP($D1319,metadata!$B$2:$S$451,4,FALSE)</f>
        <v>10.1266/jjg.55.319</v>
      </c>
      <c r="H1319" t="str">
        <f>VLOOKUP($D1319,metadata!$B$2:$S$451,5,FALSE)</f>
        <v>y</v>
      </c>
      <c r="I1319" t="str">
        <f>VLOOKUP($D1319,metadata!$B$2:$S$451,6,FALSE)</f>
        <v>a</v>
      </c>
      <c r="J1319" t="str">
        <f>VLOOKUP($D1319,metadata!$B$2:$S$451,7,FALSE)</f>
        <v>i</v>
      </c>
      <c r="K1319">
        <f>VLOOKUP($D1319,metadata!$B$2:$S$451,8,FALSE)</f>
        <v>6</v>
      </c>
      <c r="L1319">
        <f>VLOOKUP($D1319,metadata!$B$2:$S$451,9,FALSE)</f>
        <v>3</v>
      </c>
      <c r="M1319" t="str">
        <f>VLOOKUP($D1319,metadata!$B$2:$S$451,10,FALSE)</f>
        <v/>
      </c>
      <c r="N1319" t="str">
        <f>VLOOKUP($D1319,metadata!$B$2:$S$451,11,FALSE)</f>
        <v>drosophila auraria</v>
      </c>
      <c r="O1319" t="str">
        <f>VLOOKUP($D1319,metadata!$B$2:$S$451,12,FALSE)</f>
        <v>diptera</v>
      </c>
      <c r="P1319" t="str">
        <f>VLOOKUP($D1319,metadata!$B$2:$S$451,13,FALSE)</f>
        <v xml:space="preserve"> Chiba</v>
      </c>
      <c r="Q1319">
        <f>VLOOKUP($D1319,metadata!$B$2:$S$451,14,FALSE)</f>
        <v>35.607325000000003</v>
      </c>
      <c r="R1319">
        <f>VLOOKUP($D1319,metadata!$B$2:$S$451,15,FALSE)</f>
        <v>140.10638599999999</v>
      </c>
      <c r="S1319" t="str">
        <f>VLOOKUP($D1319,metadata!$B$2:$S$451,16,FALSE)</f>
        <v/>
      </c>
      <c r="T1319" t="str">
        <f>VLOOKUP($D1319,metadata!$B$2:$S$451,17,FALSE)</f>
        <v/>
      </c>
      <c r="U1319" t="str">
        <f>VLOOKUP($D1319,metadata!$B$2:$S$451,18,FALSE)</f>
        <v/>
      </c>
      <c r="V1319">
        <f>VLOOKUP($D1319,metadata!$B$2:$Z$451,19,FALSE)</f>
        <v>30</v>
      </c>
      <c r="W1319" t="str">
        <f>VLOOKUP($D1319,metadata!$B$2:$Z$451,20,FALSE)</f>
        <v>approx</v>
      </c>
      <c r="X1319" t="str">
        <f>VLOOKUP($D1319,metadata!$B$2:$Z$451,21,FALSE)</f>
        <v/>
      </c>
      <c r="Y1319">
        <f>VLOOKUP($D1319,metadata!$B$2:$Z$451,22,FALSE)</f>
        <v>31</v>
      </c>
      <c r="Z1319" t="str">
        <f>VLOOKUP($D1319,metadata!$B$2:$Z$451,23,FALSE)</f>
        <v/>
      </c>
      <c r="AA1319" t="str">
        <f>VLOOKUP($D1319,metadata!$B$2:$Z$451,24,FALSE)</f>
        <v/>
      </c>
      <c r="AB1319" t="str">
        <f>VLOOKUP($D1319,metadata!$B$2:$Z$451,25,FALSE)</f>
        <v/>
      </c>
      <c r="AC1319">
        <v>13.999448679126999</v>
      </c>
      <c r="AD1319">
        <v>4.3312101910828096</v>
      </c>
      <c r="AF1319" t="str">
        <f t="shared" si="41"/>
        <v>NA</v>
      </c>
    </row>
    <row r="1320" spans="3:32" x14ac:dyDescent="0.3">
      <c r="C1320">
        <v>1319</v>
      </c>
      <c r="D1320" s="4" t="str">
        <f t="shared" si="42"/>
        <v>31-Matsuyama2</v>
      </c>
      <c r="E1320" t="str">
        <f>VLOOKUP($D1320,metadata!$B$2:$S$451,2,FALSE)</f>
        <v>MINAMI, N; KIMURA, MT</v>
      </c>
      <c r="F1320" t="str">
        <f>VLOOKUP($D1320,metadata!$B$2:$S$451,3,FALSE)</f>
        <v>GEOGRAPHICAL VARIATION OF PHOTOPERIODIC ADULT DIAPAUSE IN DROSOPHILA-AURARIA</v>
      </c>
      <c r="G1320" t="str">
        <f>VLOOKUP($D1320,metadata!$B$2:$S$451,4,FALSE)</f>
        <v>10.1266/jjg.55.319</v>
      </c>
      <c r="H1320" t="str">
        <f>VLOOKUP($D1320,metadata!$B$2:$S$451,5,FALSE)</f>
        <v>y</v>
      </c>
      <c r="I1320" t="str">
        <f>VLOOKUP($D1320,metadata!$B$2:$S$451,6,FALSE)</f>
        <v>a</v>
      </c>
      <c r="J1320" t="str">
        <f>VLOOKUP($D1320,metadata!$B$2:$S$451,7,FALSE)</f>
        <v>i</v>
      </c>
      <c r="K1320">
        <f>VLOOKUP($D1320,metadata!$B$2:$S$451,8,FALSE)</f>
        <v>6</v>
      </c>
      <c r="L1320">
        <f>VLOOKUP($D1320,metadata!$B$2:$S$451,9,FALSE)</f>
        <v>3</v>
      </c>
      <c r="M1320" t="str">
        <f>VLOOKUP($D1320,metadata!$B$2:$S$451,10,FALSE)</f>
        <v/>
      </c>
      <c r="N1320" t="str">
        <f>VLOOKUP($D1320,metadata!$B$2:$S$451,11,FALSE)</f>
        <v>drosophila auraria</v>
      </c>
      <c r="O1320" t="str">
        <f>VLOOKUP($D1320,metadata!$B$2:$S$451,12,FALSE)</f>
        <v>diptera</v>
      </c>
      <c r="P1320" t="str">
        <f>VLOOKUP($D1320,metadata!$B$2:$S$451,13,FALSE)</f>
        <v>Matsuyama2</v>
      </c>
      <c r="Q1320">
        <f>VLOOKUP($D1320,metadata!$B$2:$S$451,14,FALSE)</f>
        <v>33.839167000000003</v>
      </c>
      <c r="R1320">
        <f>VLOOKUP($D1320,metadata!$B$2:$S$451,15,FALSE)</f>
        <v>132.765556</v>
      </c>
      <c r="S1320" t="str">
        <f>VLOOKUP($D1320,metadata!$B$2:$S$451,16,FALSE)</f>
        <v/>
      </c>
      <c r="T1320" t="str">
        <f>VLOOKUP($D1320,metadata!$B$2:$S$451,17,FALSE)</f>
        <v/>
      </c>
      <c r="U1320" t="str">
        <f>VLOOKUP($D1320,metadata!$B$2:$S$451,18,FALSE)</f>
        <v/>
      </c>
      <c r="V1320">
        <f>VLOOKUP($D1320,metadata!$B$2:$Z$451,19,FALSE)</f>
        <v>30</v>
      </c>
      <c r="W1320" t="str">
        <f>VLOOKUP($D1320,metadata!$B$2:$Z$451,20,FALSE)</f>
        <v>approx</v>
      </c>
      <c r="X1320" t="str">
        <f>VLOOKUP($D1320,metadata!$B$2:$Z$451,21,FALSE)</f>
        <v/>
      </c>
      <c r="Y1320">
        <f>VLOOKUP($D1320,metadata!$B$2:$Z$451,22,FALSE)</f>
        <v>31</v>
      </c>
      <c r="Z1320" t="str">
        <f>VLOOKUP($D1320,metadata!$B$2:$Z$451,23,FALSE)</f>
        <v/>
      </c>
      <c r="AA1320" t="str">
        <f>VLOOKUP($D1320,metadata!$B$2:$Z$451,24,FALSE)</f>
        <v/>
      </c>
      <c r="AB1320" t="str">
        <f>VLOOKUP($D1320,metadata!$B$2:$Z$451,25,FALSE)</f>
        <v/>
      </c>
      <c r="AC1320">
        <v>10.0457930458389</v>
      </c>
      <c r="AD1320">
        <v>50.9554140127388</v>
      </c>
      <c r="AF1320" t="str">
        <f t="shared" si="41"/>
        <v>NA</v>
      </c>
    </row>
    <row r="1321" spans="3:32" x14ac:dyDescent="0.3">
      <c r="C1321">
        <v>1320</v>
      </c>
      <c r="D1321" s="4" t="str">
        <f t="shared" si="42"/>
        <v>31-Matsuyama2</v>
      </c>
      <c r="E1321" t="str">
        <f>VLOOKUP($D1321,metadata!$B$2:$S$451,2,FALSE)</f>
        <v>MINAMI, N; KIMURA, MT</v>
      </c>
      <c r="F1321" t="str">
        <f>VLOOKUP($D1321,metadata!$B$2:$S$451,3,FALSE)</f>
        <v>GEOGRAPHICAL VARIATION OF PHOTOPERIODIC ADULT DIAPAUSE IN DROSOPHILA-AURARIA</v>
      </c>
      <c r="G1321" t="str">
        <f>VLOOKUP($D1321,metadata!$B$2:$S$451,4,FALSE)</f>
        <v>10.1266/jjg.55.319</v>
      </c>
      <c r="H1321" t="str">
        <f>VLOOKUP($D1321,metadata!$B$2:$S$451,5,FALSE)</f>
        <v>y</v>
      </c>
      <c r="I1321" t="str">
        <f>VLOOKUP($D1321,metadata!$B$2:$S$451,6,FALSE)</f>
        <v>a</v>
      </c>
      <c r="J1321" t="str">
        <f>VLOOKUP($D1321,metadata!$B$2:$S$451,7,FALSE)</f>
        <v>i</v>
      </c>
      <c r="K1321">
        <f>VLOOKUP($D1321,metadata!$B$2:$S$451,8,FALSE)</f>
        <v>6</v>
      </c>
      <c r="L1321">
        <f>VLOOKUP($D1321,metadata!$B$2:$S$451,9,FALSE)</f>
        <v>3</v>
      </c>
      <c r="M1321" t="str">
        <f>VLOOKUP($D1321,metadata!$B$2:$S$451,10,FALSE)</f>
        <v/>
      </c>
      <c r="N1321" t="str">
        <f>VLOOKUP($D1321,metadata!$B$2:$S$451,11,FALSE)</f>
        <v>drosophila auraria</v>
      </c>
      <c r="O1321" t="str">
        <f>VLOOKUP($D1321,metadata!$B$2:$S$451,12,FALSE)</f>
        <v>diptera</v>
      </c>
      <c r="P1321" t="str">
        <f>VLOOKUP($D1321,metadata!$B$2:$S$451,13,FALSE)</f>
        <v>Matsuyama2</v>
      </c>
      <c r="Q1321">
        <f>VLOOKUP($D1321,metadata!$B$2:$S$451,14,FALSE)</f>
        <v>33.839167000000003</v>
      </c>
      <c r="R1321">
        <f>VLOOKUP($D1321,metadata!$B$2:$S$451,15,FALSE)</f>
        <v>132.765556</v>
      </c>
      <c r="S1321" t="str">
        <f>VLOOKUP($D1321,metadata!$B$2:$S$451,16,FALSE)</f>
        <v/>
      </c>
      <c r="T1321" t="str">
        <f>VLOOKUP($D1321,metadata!$B$2:$S$451,17,FALSE)</f>
        <v/>
      </c>
      <c r="U1321" t="str">
        <f>VLOOKUP($D1321,metadata!$B$2:$S$451,18,FALSE)</f>
        <v/>
      </c>
      <c r="V1321">
        <f>VLOOKUP($D1321,metadata!$B$2:$Z$451,19,FALSE)</f>
        <v>30</v>
      </c>
      <c r="W1321" t="str">
        <f>VLOOKUP($D1321,metadata!$B$2:$Z$451,20,FALSE)</f>
        <v>approx</v>
      </c>
      <c r="X1321" t="str">
        <f>VLOOKUP($D1321,metadata!$B$2:$Z$451,21,FALSE)</f>
        <v/>
      </c>
      <c r="Y1321">
        <f>VLOOKUP($D1321,metadata!$B$2:$Z$451,22,FALSE)</f>
        <v>31</v>
      </c>
      <c r="Z1321" t="str">
        <f>VLOOKUP($D1321,metadata!$B$2:$Z$451,23,FALSE)</f>
        <v/>
      </c>
      <c r="AA1321" t="str">
        <f>VLOOKUP($D1321,metadata!$B$2:$Z$451,24,FALSE)</f>
        <v/>
      </c>
      <c r="AB1321" t="str">
        <f>VLOOKUP($D1321,metadata!$B$2:$Z$451,25,FALSE)</f>
        <v/>
      </c>
      <c r="AC1321">
        <v>11.951909783857101</v>
      </c>
      <c r="AD1321">
        <v>16.8152866242038</v>
      </c>
      <c r="AF1321" t="str">
        <f t="shared" si="41"/>
        <v>NA</v>
      </c>
    </row>
    <row r="1322" spans="3:32" x14ac:dyDescent="0.3">
      <c r="C1322">
        <v>1321</v>
      </c>
      <c r="D1322" s="4" t="str">
        <f t="shared" si="42"/>
        <v>31-Matsuyama2</v>
      </c>
      <c r="E1322" t="str">
        <f>VLOOKUP($D1322,metadata!$B$2:$S$451,2,FALSE)</f>
        <v>MINAMI, N; KIMURA, MT</v>
      </c>
      <c r="F1322" t="str">
        <f>VLOOKUP($D1322,metadata!$B$2:$S$451,3,FALSE)</f>
        <v>GEOGRAPHICAL VARIATION OF PHOTOPERIODIC ADULT DIAPAUSE IN DROSOPHILA-AURARIA</v>
      </c>
      <c r="G1322" t="str">
        <f>VLOOKUP($D1322,metadata!$B$2:$S$451,4,FALSE)</f>
        <v>10.1266/jjg.55.319</v>
      </c>
      <c r="H1322" t="str">
        <f>VLOOKUP($D1322,metadata!$B$2:$S$451,5,FALSE)</f>
        <v>y</v>
      </c>
      <c r="I1322" t="str">
        <f>VLOOKUP($D1322,metadata!$B$2:$S$451,6,FALSE)</f>
        <v>a</v>
      </c>
      <c r="J1322" t="str">
        <f>VLOOKUP($D1322,metadata!$B$2:$S$451,7,FALSE)</f>
        <v>i</v>
      </c>
      <c r="K1322">
        <f>VLOOKUP($D1322,metadata!$B$2:$S$451,8,FALSE)</f>
        <v>6</v>
      </c>
      <c r="L1322">
        <f>VLOOKUP($D1322,metadata!$B$2:$S$451,9,FALSE)</f>
        <v>3</v>
      </c>
      <c r="M1322" t="str">
        <f>VLOOKUP($D1322,metadata!$B$2:$S$451,10,FALSE)</f>
        <v/>
      </c>
      <c r="N1322" t="str">
        <f>VLOOKUP($D1322,metadata!$B$2:$S$451,11,FALSE)</f>
        <v>drosophila auraria</v>
      </c>
      <c r="O1322" t="str">
        <f>VLOOKUP($D1322,metadata!$B$2:$S$451,12,FALSE)</f>
        <v>diptera</v>
      </c>
      <c r="P1322" t="str">
        <f>VLOOKUP($D1322,metadata!$B$2:$S$451,13,FALSE)</f>
        <v>Matsuyama2</v>
      </c>
      <c r="Q1322">
        <f>VLOOKUP($D1322,metadata!$B$2:$S$451,14,FALSE)</f>
        <v>33.839167000000003</v>
      </c>
      <c r="R1322">
        <f>VLOOKUP($D1322,metadata!$B$2:$S$451,15,FALSE)</f>
        <v>132.765556</v>
      </c>
      <c r="S1322" t="str">
        <f>VLOOKUP($D1322,metadata!$B$2:$S$451,16,FALSE)</f>
        <v/>
      </c>
      <c r="T1322" t="str">
        <f>VLOOKUP($D1322,metadata!$B$2:$S$451,17,FALSE)</f>
        <v/>
      </c>
      <c r="U1322" t="str">
        <f>VLOOKUP($D1322,metadata!$B$2:$S$451,18,FALSE)</f>
        <v/>
      </c>
      <c r="V1322">
        <f>VLOOKUP($D1322,metadata!$B$2:$Z$451,19,FALSE)</f>
        <v>30</v>
      </c>
      <c r="W1322" t="str">
        <f>VLOOKUP($D1322,metadata!$B$2:$Z$451,20,FALSE)</f>
        <v>approx</v>
      </c>
      <c r="X1322" t="str">
        <f>VLOOKUP($D1322,metadata!$B$2:$Z$451,21,FALSE)</f>
        <v/>
      </c>
      <c r="Y1322">
        <f>VLOOKUP($D1322,metadata!$B$2:$Z$451,22,FALSE)</f>
        <v>31</v>
      </c>
      <c r="Z1322" t="str">
        <f>VLOOKUP($D1322,metadata!$B$2:$Z$451,23,FALSE)</f>
        <v/>
      </c>
      <c r="AA1322" t="str">
        <f>VLOOKUP($D1322,metadata!$B$2:$Z$451,24,FALSE)</f>
        <v/>
      </c>
      <c r="AB1322" t="str">
        <f>VLOOKUP($D1322,metadata!$B$2:$Z$451,25,FALSE)</f>
        <v/>
      </c>
      <c r="AC1322">
        <v>13.9998162263756</v>
      </c>
      <c r="AD1322">
        <v>1.5286624203821699</v>
      </c>
      <c r="AF1322" t="str">
        <f t="shared" si="41"/>
        <v>NA</v>
      </c>
    </row>
    <row r="1323" spans="3:32" x14ac:dyDescent="0.3">
      <c r="C1323">
        <v>1322</v>
      </c>
      <c r="D1323" s="4" t="str">
        <f t="shared" si="42"/>
        <v>31-Matsuyama1</v>
      </c>
      <c r="E1323" t="str">
        <f>VLOOKUP($D1323,metadata!$B$2:$S$451,2,FALSE)</f>
        <v>MINAMI, N; KIMURA, MT</v>
      </c>
      <c r="F1323" t="str">
        <f>VLOOKUP($D1323,metadata!$B$2:$S$451,3,FALSE)</f>
        <v>GEOGRAPHICAL VARIATION OF PHOTOPERIODIC ADULT DIAPAUSE IN DROSOPHILA-AURARIA</v>
      </c>
      <c r="G1323" t="str">
        <f>VLOOKUP($D1323,metadata!$B$2:$S$451,4,FALSE)</f>
        <v>10.1266/jjg.55.319</v>
      </c>
      <c r="H1323" t="str">
        <f>VLOOKUP($D1323,metadata!$B$2:$S$451,5,FALSE)</f>
        <v>y</v>
      </c>
      <c r="I1323" t="str">
        <f>VLOOKUP($D1323,metadata!$B$2:$S$451,6,FALSE)</f>
        <v>a</v>
      </c>
      <c r="J1323" t="str">
        <f>VLOOKUP($D1323,metadata!$B$2:$S$451,7,FALSE)</f>
        <v>i</v>
      </c>
      <c r="K1323">
        <f>VLOOKUP($D1323,metadata!$B$2:$S$451,8,FALSE)</f>
        <v>6</v>
      </c>
      <c r="L1323">
        <f>VLOOKUP($D1323,metadata!$B$2:$S$451,9,FALSE)</f>
        <v>3</v>
      </c>
      <c r="M1323" t="str">
        <f>VLOOKUP($D1323,metadata!$B$2:$S$451,10,FALSE)</f>
        <v/>
      </c>
      <c r="N1323" t="str">
        <f>VLOOKUP($D1323,metadata!$B$2:$S$451,11,FALSE)</f>
        <v>drosophila auraria</v>
      </c>
      <c r="O1323" t="str">
        <f>VLOOKUP($D1323,metadata!$B$2:$S$451,12,FALSE)</f>
        <v>diptera</v>
      </c>
      <c r="P1323" t="str">
        <f>VLOOKUP($D1323,metadata!$B$2:$S$451,13,FALSE)</f>
        <v>Matsuyama1</v>
      </c>
      <c r="Q1323">
        <f>VLOOKUP($D1323,metadata!$B$2:$S$451,14,FALSE)</f>
        <v>33.839167000000003</v>
      </c>
      <c r="R1323">
        <f>VLOOKUP($D1323,metadata!$B$2:$S$451,15,FALSE)</f>
        <v>132.765556</v>
      </c>
      <c r="S1323" t="str">
        <f>VLOOKUP($D1323,metadata!$B$2:$S$451,16,FALSE)</f>
        <v/>
      </c>
      <c r="T1323" t="str">
        <f>VLOOKUP($D1323,metadata!$B$2:$S$451,17,FALSE)</f>
        <v/>
      </c>
      <c r="U1323" t="str">
        <f>VLOOKUP($D1323,metadata!$B$2:$S$451,18,FALSE)</f>
        <v/>
      </c>
      <c r="V1323">
        <f>VLOOKUP($D1323,metadata!$B$2:$Z$451,19,FALSE)</f>
        <v>30</v>
      </c>
      <c r="W1323" t="str">
        <f>VLOOKUP($D1323,metadata!$B$2:$Z$451,20,FALSE)</f>
        <v>approx</v>
      </c>
      <c r="X1323" t="str">
        <f>VLOOKUP($D1323,metadata!$B$2:$Z$451,21,FALSE)</f>
        <v/>
      </c>
      <c r="Y1323">
        <f>VLOOKUP($D1323,metadata!$B$2:$Z$451,22,FALSE)</f>
        <v>31</v>
      </c>
      <c r="Z1323" t="str">
        <f>VLOOKUP($D1323,metadata!$B$2:$Z$451,23,FALSE)</f>
        <v/>
      </c>
      <c r="AA1323" t="str">
        <f>VLOOKUP($D1323,metadata!$B$2:$Z$451,24,FALSE)</f>
        <v/>
      </c>
      <c r="AB1323" t="str">
        <f>VLOOKUP($D1323,metadata!$B$2:$Z$451,25,FALSE)</f>
        <v/>
      </c>
      <c r="AC1323">
        <v>10.033045838989199</v>
      </c>
      <c r="AD1323">
        <v>48.152866242038201</v>
      </c>
      <c r="AF1323" t="str">
        <f t="shared" si="41"/>
        <v>NA</v>
      </c>
    </row>
    <row r="1324" spans="3:32" x14ac:dyDescent="0.3">
      <c r="C1324">
        <v>1323</v>
      </c>
      <c r="D1324" s="4" t="str">
        <f t="shared" si="42"/>
        <v>31-Matsuyama1</v>
      </c>
      <c r="E1324" t="str">
        <f>VLOOKUP($D1324,metadata!$B$2:$S$451,2,FALSE)</f>
        <v>MINAMI, N; KIMURA, MT</v>
      </c>
      <c r="F1324" t="str">
        <f>VLOOKUP($D1324,metadata!$B$2:$S$451,3,FALSE)</f>
        <v>GEOGRAPHICAL VARIATION OF PHOTOPERIODIC ADULT DIAPAUSE IN DROSOPHILA-AURARIA</v>
      </c>
      <c r="G1324" t="str">
        <f>VLOOKUP($D1324,metadata!$B$2:$S$451,4,FALSE)</f>
        <v>10.1266/jjg.55.319</v>
      </c>
      <c r="H1324" t="str">
        <f>VLOOKUP($D1324,metadata!$B$2:$S$451,5,FALSE)</f>
        <v>y</v>
      </c>
      <c r="I1324" t="str">
        <f>VLOOKUP($D1324,metadata!$B$2:$S$451,6,FALSE)</f>
        <v>a</v>
      </c>
      <c r="J1324" t="str">
        <f>VLOOKUP($D1324,metadata!$B$2:$S$451,7,FALSE)</f>
        <v>i</v>
      </c>
      <c r="K1324">
        <f>VLOOKUP($D1324,metadata!$B$2:$S$451,8,FALSE)</f>
        <v>6</v>
      </c>
      <c r="L1324">
        <f>VLOOKUP($D1324,metadata!$B$2:$S$451,9,FALSE)</f>
        <v>3</v>
      </c>
      <c r="M1324" t="str">
        <f>VLOOKUP($D1324,metadata!$B$2:$S$451,10,FALSE)</f>
        <v/>
      </c>
      <c r="N1324" t="str">
        <f>VLOOKUP($D1324,metadata!$B$2:$S$451,11,FALSE)</f>
        <v>drosophila auraria</v>
      </c>
      <c r="O1324" t="str">
        <f>VLOOKUP($D1324,metadata!$B$2:$S$451,12,FALSE)</f>
        <v>diptera</v>
      </c>
      <c r="P1324" t="str">
        <f>VLOOKUP($D1324,metadata!$B$2:$S$451,13,FALSE)</f>
        <v>Matsuyama1</v>
      </c>
      <c r="Q1324">
        <f>VLOOKUP($D1324,metadata!$B$2:$S$451,14,FALSE)</f>
        <v>33.839167000000003</v>
      </c>
      <c r="R1324">
        <f>VLOOKUP($D1324,metadata!$B$2:$S$451,15,FALSE)</f>
        <v>132.765556</v>
      </c>
      <c r="S1324" t="str">
        <f>VLOOKUP($D1324,metadata!$B$2:$S$451,16,FALSE)</f>
        <v/>
      </c>
      <c r="T1324" t="str">
        <f>VLOOKUP($D1324,metadata!$B$2:$S$451,17,FALSE)</f>
        <v/>
      </c>
      <c r="U1324" t="str">
        <f>VLOOKUP($D1324,metadata!$B$2:$S$451,18,FALSE)</f>
        <v/>
      </c>
      <c r="V1324">
        <f>VLOOKUP($D1324,metadata!$B$2:$Z$451,19,FALSE)</f>
        <v>30</v>
      </c>
      <c r="W1324" t="str">
        <f>VLOOKUP($D1324,metadata!$B$2:$Z$451,20,FALSE)</f>
        <v>approx</v>
      </c>
      <c r="X1324" t="str">
        <f>VLOOKUP($D1324,metadata!$B$2:$Z$451,21,FALSE)</f>
        <v/>
      </c>
      <c r="Y1324">
        <f>VLOOKUP($D1324,metadata!$B$2:$Z$451,22,FALSE)</f>
        <v>31</v>
      </c>
      <c r="Z1324" t="str">
        <f>VLOOKUP($D1324,metadata!$B$2:$Z$451,23,FALSE)</f>
        <v/>
      </c>
      <c r="AA1324" t="str">
        <f>VLOOKUP($D1324,metadata!$B$2:$Z$451,24,FALSE)</f>
        <v/>
      </c>
      <c r="AB1324" t="str">
        <f>VLOOKUP($D1324,metadata!$B$2:$Z$451,25,FALSE)</f>
        <v/>
      </c>
      <c r="AC1324">
        <v>11.952227211026401</v>
      </c>
      <c r="AD1324">
        <v>14.394904458598701</v>
      </c>
      <c r="AF1324" t="str">
        <f t="shared" si="41"/>
        <v>NA</v>
      </c>
    </row>
    <row r="1325" spans="3:32" x14ac:dyDescent="0.3">
      <c r="C1325">
        <v>1324</v>
      </c>
      <c r="D1325" s="4" t="str">
        <f t="shared" si="42"/>
        <v>31-Matsuyama1</v>
      </c>
      <c r="E1325" t="str">
        <f>VLOOKUP($D1325,metadata!$B$2:$S$451,2,FALSE)</f>
        <v>MINAMI, N; KIMURA, MT</v>
      </c>
      <c r="F1325" t="str">
        <f>VLOOKUP($D1325,metadata!$B$2:$S$451,3,FALSE)</f>
        <v>GEOGRAPHICAL VARIATION OF PHOTOPERIODIC ADULT DIAPAUSE IN DROSOPHILA-AURARIA</v>
      </c>
      <c r="G1325" t="str">
        <f>VLOOKUP($D1325,metadata!$B$2:$S$451,4,FALSE)</f>
        <v>10.1266/jjg.55.319</v>
      </c>
      <c r="H1325" t="str">
        <f>VLOOKUP($D1325,metadata!$B$2:$S$451,5,FALSE)</f>
        <v>y</v>
      </c>
      <c r="I1325" t="str">
        <f>VLOOKUP($D1325,metadata!$B$2:$S$451,6,FALSE)</f>
        <v>a</v>
      </c>
      <c r="J1325" t="str">
        <f>VLOOKUP($D1325,metadata!$B$2:$S$451,7,FALSE)</f>
        <v>i</v>
      </c>
      <c r="K1325">
        <f>VLOOKUP($D1325,metadata!$B$2:$S$451,8,FALSE)</f>
        <v>6</v>
      </c>
      <c r="L1325">
        <f>VLOOKUP($D1325,metadata!$B$2:$S$451,9,FALSE)</f>
        <v>3</v>
      </c>
      <c r="M1325" t="str">
        <f>VLOOKUP($D1325,metadata!$B$2:$S$451,10,FALSE)</f>
        <v/>
      </c>
      <c r="N1325" t="str">
        <f>VLOOKUP($D1325,metadata!$B$2:$S$451,11,FALSE)</f>
        <v>drosophila auraria</v>
      </c>
      <c r="O1325" t="str">
        <f>VLOOKUP($D1325,metadata!$B$2:$S$451,12,FALSE)</f>
        <v>diptera</v>
      </c>
      <c r="P1325" t="str">
        <f>VLOOKUP($D1325,metadata!$B$2:$S$451,13,FALSE)</f>
        <v>Matsuyama1</v>
      </c>
      <c r="Q1325">
        <f>VLOOKUP($D1325,metadata!$B$2:$S$451,14,FALSE)</f>
        <v>33.839167000000003</v>
      </c>
      <c r="R1325">
        <f>VLOOKUP($D1325,metadata!$B$2:$S$451,15,FALSE)</f>
        <v>132.765556</v>
      </c>
      <c r="S1325" t="str">
        <f>VLOOKUP($D1325,metadata!$B$2:$S$451,16,FALSE)</f>
        <v/>
      </c>
      <c r="T1325" t="str">
        <f>VLOOKUP($D1325,metadata!$B$2:$S$451,17,FALSE)</f>
        <v/>
      </c>
      <c r="U1325" t="str">
        <f>VLOOKUP($D1325,metadata!$B$2:$S$451,18,FALSE)</f>
        <v/>
      </c>
      <c r="V1325">
        <f>VLOOKUP($D1325,metadata!$B$2:$Z$451,19,FALSE)</f>
        <v>30</v>
      </c>
      <c r="W1325" t="str">
        <f>VLOOKUP($D1325,metadata!$B$2:$Z$451,20,FALSE)</f>
        <v>approx</v>
      </c>
      <c r="X1325" t="str">
        <f>VLOOKUP($D1325,metadata!$B$2:$Z$451,21,FALSE)</f>
        <v/>
      </c>
      <c r="Y1325">
        <f>VLOOKUP($D1325,metadata!$B$2:$Z$451,22,FALSE)</f>
        <v>31</v>
      </c>
      <c r="Z1325" t="str">
        <f>VLOOKUP($D1325,metadata!$B$2:$Z$451,23,FALSE)</f>
        <v/>
      </c>
      <c r="AA1325" t="str">
        <f>VLOOKUP($D1325,metadata!$B$2:$Z$451,24,FALSE)</f>
        <v/>
      </c>
      <c r="AB1325" t="str">
        <f>VLOOKUP($D1325,metadata!$B$2:$Z$451,25,FALSE)</f>
        <v/>
      </c>
      <c r="AC1325">
        <v>14.026246214889801</v>
      </c>
      <c r="AD1325">
        <v>0</v>
      </c>
      <c r="AF1325" t="str">
        <f t="shared" si="41"/>
        <v>NA</v>
      </c>
    </row>
    <row r="1326" spans="3:32" x14ac:dyDescent="0.3">
      <c r="C1326">
        <v>1325</v>
      </c>
      <c r="D1326" s="4" t="str">
        <f t="shared" si="42"/>
        <v>33-Okinawa</v>
      </c>
      <c r="E1326" t="str">
        <f>VLOOKUP($D1326,metadata!$B$2:$S$451,2,FALSE)</f>
        <v>Musolin, DL; Tougou, D; Fujisaki, K</v>
      </c>
      <c r="F1326" t="str">
        <f>VLOOKUP($D1326,metadata!$B$2:$S$451,3,FALSE)</f>
        <v>Photoperiodic response in the subtropical and warm-temperate zone populations of the southern green stink bug Nezara viridula: why does it not fit the common latitudinal trend?</v>
      </c>
      <c r="G1326" t="str">
        <f>VLOOKUP($D1326,metadata!$B$2:$S$451,4,FALSE)</f>
        <v>10.1111/j.1365-3032.2011.00797.x</v>
      </c>
      <c r="H1326" t="str">
        <f>VLOOKUP($D1326,metadata!$B$2:$S$451,5,FALSE)</f>
        <v>y</v>
      </c>
      <c r="I1326" t="str">
        <f>VLOOKUP($D1326,metadata!$B$2:$S$451,6,FALSE)</f>
        <v>a</v>
      </c>
      <c r="J1326" t="str">
        <f>VLOOKUP($D1326,metadata!$B$2:$S$451,7,FALSE)</f>
        <v>i</v>
      </c>
      <c r="K1326">
        <f>VLOOKUP($D1326,metadata!$B$2:$S$451,8,FALSE)</f>
        <v>5</v>
      </c>
      <c r="L1326">
        <f>VLOOKUP($D1326,metadata!$B$2:$S$451,9,FALSE)</f>
        <v>7</v>
      </c>
      <c r="M1326" t="str">
        <f>VLOOKUP($D1326,metadata!$B$2:$S$451,10,FALSE)</f>
        <v/>
      </c>
      <c r="N1326" t="str">
        <f>VLOOKUP($D1326,metadata!$B$2:$S$451,11,FALSE)</f>
        <v>Nezara viridula</v>
      </c>
      <c r="O1326" t="str">
        <f>VLOOKUP($D1326,metadata!$B$2:$S$451,12,FALSE)</f>
        <v>heteroptera</v>
      </c>
      <c r="P1326" t="str">
        <f>VLOOKUP($D1326,metadata!$B$2:$S$451,13,FALSE)</f>
        <v>Okinawa</v>
      </c>
      <c r="Q1326">
        <f>VLOOKUP($D1326,metadata!$B$2:$S$451,14,FALSE)</f>
        <v>26.4</v>
      </c>
      <c r="R1326">
        <f>VLOOKUP($D1326,metadata!$B$2:$S$451,15,FALSE)</f>
        <v>127.4</v>
      </c>
      <c r="S1326">
        <f>VLOOKUP($D1326,metadata!$B$2:$S$451,16,FALSE)</f>
        <v>0.1</v>
      </c>
      <c r="T1326" t="str">
        <f>VLOOKUP($D1326,metadata!$B$2:$S$451,17,FALSE)</f>
        <v/>
      </c>
      <c r="U1326" t="str">
        <f>VLOOKUP($D1326,metadata!$B$2:$S$451,18,FALSE)</f>
        <v/>
      </c>
      <c r="V1326">
        <f>VLOOKUP($D1326,metadata!$B$2:$Z$451,19,FALSE)</f>
        <v>32.6</v>
      </c>
      <c r="W1326" t="str">
        <f>VLOOKUP($D1326,metadata!$B$2:$Z$451,20,FALSE)</f>
        <v>acc</v>
      </c>
      <c r="X1326" t="str">
        <f>VLOOKUP($D1326,metadata!$B$2:$Z$451,21,FALSE)</f>
        <v/>
      </c>
      <c r="Y1326">
        <f>VLOOKUP($D1326,metadata!$B$2:$Z$451,22,FALSE)</f>
        <v>33</v>
      </c>
      <c r="Z1326" t="str">
        <f>VLOOKUP($D1326,metadata!$B$2:$Z$451,23,FALSE)</f>
        <v/>
      </c>
      <c r="AA1326" t="str">
        <f>VLOOKUP($D1326,metadata!$B$2:$Z$451,24,FALSE)</f>
        <v/>
      </c>
      <c r="AB1326" t="str">
        <f>VLOOKUP($D1326,metadata!$B$2:$Z$451,25,FALSE)</f>
        <v/>
      </c>
      <c r="AC1326">
        <v>10</v>
      </c>
      <c r="AD1326">
        <v>100</v>
      </c>
      <c r="AE1326">
        <v>13</v>
      </c>
      <c r="AF1326">
        <f t="shared" si="41"/>
        <v>13</v>
      </c>
    </row>
    <row r="1327" spans="3:32" x14ac:dyDescent="0.3">
      <c r="C1327">
        <v>1326</v>
      </c>
      <c r="D1327" s="4" t="str">
        <f t="shared" si="42"/>
        <v>33-Okinawa</v>
      </c>
      <c r="E1327" t="str">
        <f>VLOOKUP($D1327,metadata!$B$2:$S$451,2,FALSE)</f>
        <v>Musolin, DL; Tougou, D; Fujisaki, K</v>
      </c>
      <c r="F1327" t="str">
        <f>VLOOKUP($D1327,metadata!$B$2:$S$451,3,FALSE)</f>
        <v>Photoperiodic response in the subtropical and warm-temperate zone populations of the southern green stink bug Nezara viridula: why does it not fit the common latitudinal trend?</v>
      </c>
      <c r="G1327" t="str">
        <f>VLOOKUP($D1327,metadata!$B$2:$S$451,4,FALSE)</f>
        <v>10.1111/j.1365-3032.2011.00797.x</v>
      </c>
      <c r="H1327" t="str">
        <f>VLOOKUP($D1327,metadata!$B$2:$S$451,5,FALSE)</f>
        <v>y</v>
      </c>
      <c r="I1327" t="str">
        <f>VLOOKUP($D1327,metadata!$B$2:$S$451,6,FALSE)</f>
        <v>a</v>
      </c>
      <c r="J1327" t="str">
        <f>VLOOKUP($D1327,metadata!$B$2:$S$451,7,FALSE)</f>
        <v>i</v>
      </c>
      <c r="K1327">
        <f>VLOOKUP($D1327,metadata!$B$2:$S$451,8,FALSE)</f>
        <v>5</v>
      </c>
      <c r="L1327">
        <f>VLOOKUP($D1327,metadata!$B$2:$S$451,9,FALSE)</f>
        <v>7</v>
      </c>
      <c r="M1327" t="str">
        <f>VLOOKUP($D1327,metadata!$B$2:$S$451,10,FALSE)</f>
        <v/>
      </c>
      <c r="N1327" t="str">
        <f>VLOOKUP($D1327,metadata!$B$2:$S$451,11,FALSE)</f>
        <v>Nezara viridula</v>
      </c>
      <c r="O1327" t="str">
        <f>VLOOKUP($D1327,metadata!$B$2:$S$451,12,FALSE)</f>
        <v>heteroptera</v>
      </c>
      <c r="P1327" t="str">
        <f>VLOOKUP($D1327,metadata!$B$2:$S$451,13,FALSE)</f>
        <v>Okinawa</v>
      </c>
      <c r="Q1327">
        <f>VLOOKUP($D1327,metadata!$B$2:$S$451,14,FALSE)</f>
        <v>26.4</v>
      </c>
      <c r="R1327">
        <f>VLOOKUP($D1327,metadata!$B$2:$S$451,15,FALSE)</f>
        <v>127.4</v>
      </c>
      <c r="S1327">
        <f>VLOOKUP($D1327,metadata!$B$2:$S$451,16,FALSE)</f>
        <v>0.1</v>
      </c>
      <c r="T1327" t="str">
        <f>VLOOKUP($D1327,metadata!$B$2:$S$451,17,FALSE)</f>
        <v/>
      </c>
      <c r="U1327" t="str">
        <f>VLOOKUP($D1327,metadata!$B$2:$S$451,18,FALSE)</f>
        <v/>
      </c>
      <c r="V1327">
        <f>VLOOKUP($D1327,metadata!$B$2:$Z$451,19,FALSE)</f>
        <v>32.6</v>
      </c>
      <c r="W1327" t="str">
        <f>VLOOKUP($D1327,metadata!$B$2:$Z$451,20,FALSE)</f>
        <v>acc</v>
      </c>
      <c r="X1327" t="str">
        <f>VLOOKUP($D1327,metadata!$B$2:$Z$451,21,FALSE)</f>
        <v/>
      </c>
      <c r="Y1327">
        <f>VLOOKUP($D1327,metadata!$B$2:$Z$451,22,FALSE)</f>
        <v>33</v>
      </c>
      <c r="Z1327" t="str">
        <f>VLOOKUP($D1327,metadata!$B$2:$Z$451,23,FALSE)</f>
        <v/>
      </c>
      <c r="AA1327" t="str">
        <f>VLOOKUP($D1327,metadata!$B$2:$Z$451,24,FALSE)</f>
        <v/>
      </c>
      <c r="AB1327" t="str">
        <f>VLOOKUP($D1327,metadata!$B$2:$Z$451,25,FALSE)</f>
        <v/>
      </c>
      <c r="AC1327">
        <v>11.0454938202036</v>
      </c>
      <c r="AD1327">
        <v>100.08640444795</v>
      </c>
      <c r="AE1327">
        <v>27</v>
      </c>
      <c r="AF1327">
        <f t="shared" si="41"/>
        <v>27</v>
      </c>
    </row>
    <row r="1328" spans="3:32" x14ac:dyDescent="0.3">
      <c r="C1328">
        <v>1327</v>
      </c>
      <c r="D1328" s="4" t="str">
        <f t="shared" si="42"/>
        <v>33-Okinawa</v>
      </c>
      <c r="E1328" t="str">
        <f>VLOOKUP($D1328,metadata!$B$2:$S$451,2,FALSE)</f>
        <v>Musolin, DL; Tougou, D; Fujisaki, K</v>
      </c>
      <c r="F1328" t="str">
        <f>VLOOKUP($D1328,metadata!$B$2:$S$451,3,FALSE)</f>
        <v>Photoperiodic response in the subtropical and warm-temperate zone populations of the southern green stink bug Nezara viridula: why does it not fit the common latitudinal trend?</v>
      </c>
      <c r="G1328" t="str">
        <f>VLOOKUP($D1328,metadata!$B$2:$S$451,4,FALSE)</f>
        <v>10.1111/j.1365-3032.2011.00797.x</v>
      </c>
      <c r="H1328" t="str">
        <f>VLOOKUP($D1328,metadata!$B$2:$S$451,5,FALSE)</f>
        <v>y</v>
      </c>
      <c r="I1328" t="str">
        <f>VLOOKUP($D1328,metadata!$B$2:$S$451,6,FALSE)</f>
        <v>a</v>
      </c>
      <c r="J1328" t="str">
        <f>VLOOKUP($D1328,metadata!$B$2:$S$451,7,FALSE)</f>
        <v>i</v>
      </c>
      <c r="K1328">
        <f>VLOOKUP($D1328,metadata!$B$2:$S$451,8,FALSE)</f>
        <v>5</v>
      </c>
      <c r="L1328">
        <f>VLOOKUP($D1328,metadata!$B$2:$S$451,9,FALSE)</f>
        <v>7</v>
      </c>
      <c r="M1328" t="str">
        <f>VLOOKUP($D1328,metadata!$B$2:$S$451,10,FALSE)</f>
        <v/>
      </c>
      <c r="N1328" t="str">
        <f>VLOOKUP($D1328,metadata!$B$2:$S$451,11,FALSE)</f>
        <v>Nezara viridula</v>
      </c>
      <c r="O1328" t="str">
        <f>VLOOKUP($D1328,metadata!$B$2:$S$451,12,FALSE)</f>
        <v>heteroptera</v>
      </c>
      <c r="P1328" t="str">
        <f>VLOOKUP($D1328,metadata!$B$2:$S$451,13,FALSE)</f>
        <v>Okinawa</v>
      </c>
      <c r="Q1328">
        <f>VLOOKUP($D1328,metadata!$B$2:$S$451,14,FALSE)</f>
        <v>26.4</v>
      </c>
      <c r="R1328">
        <f>VLOOKUP($D1328,metadata!$B$2:$S$451,15,FALSE)</f>
        <v>127.4</v>
      </c>
      <c r="S1328">
        <f>VLOOKUP($D1328,metadata!$B$2:$S$451,16,FALSE)</f>
        <v>0.1</v>
      </c>
      <c r="T1328" t="str">
        <f>VLOOKUP($D1328,metadata!$B$2:$S$451,17,FALSE)</f>
        <v/>
      </c>
      <c r="U1328" t="str">
        <f>VLOOKUP($D1328,metadata!$B$2:$S$451,18,FALSE)</f>
        <v/>
      </c>
      <c r="V1328">
        <f>VLOOKUP($D1328,metadata!$B$2:$Z$451,19,FALSE)</f>
        <v>32.6</v>
      </c>
      <c r="W1328" t="str">
        <f>VLOOKUP($D1328,metadata!$B$2:$Z$451,20,FALSE)</f>
        <v>acc</v>
      </c>
      <c r="X1328" t="str">
        <f>VLOOKUP($D1328,metadata!$B$2:$Z$451,21,FALSE)</f>
        <v/>
      </c>
      <c r="Y1328">
        <f>VLOOKUP($D1328,metadata!$B$2:$Z$451,22,FALSE)</f>
        <v>33</v>
      </c>
      <c r="Z1328" t="str">
        <f>VLOOKUP($D1328,metadata!$B$2:$Z$451,23,FALSE)</f>
        <v/>
      </c>
      <c r="AA1328" t="str">
        <f>VLOOKUP($D1328,metadata!$B$2:$Z$451,24,FALSE)</f>
        <v/>
      </c>
      <c r="AB1328" t="str">
        <f>VLOOKUP($D1328,metadata!$B$2:$Z$451,25,FALSE)</f>
        <v/>
      </c>
      <c r="AC1328">
        <v>12.0438408655471</v>
      </c>
      <c r="AD1328">
        <v>96.449904203764206</v>
      </c>
      <c r="AE1328">
        <v>27</v>
      </c>
      <c r="AF1328">
        <f t="shared" si="41"/>
        <v>27</v>
      </c>
    </row>
    <row r="1329" spans="3:32" x14ac:dyDescent="0.3">
      <c r="C1329">
        <v>1328</v>
      </c>
      <c r="D1329" s="4" t="str">
        <f t="shared" si="42"/>
        <v>33-Okinawa</v>
      </c>
      <c r="E1329" t="str">
        <f>VLOOKUP($D1329,metadata!$B$2:$S$451,2,FALSE)</f>
        <v>Musolin, DL; Tougou, D; Fujisaki, K</v>
      </c>
      <c r="F1329" t="str">
        <f>VLOOKUP($D1329,metadata!$B$2:$S$451,3,FALSE)</f>
        <v>Photoperiodic response in the subtropical and warm-temperate zone populations of the southern green stink bug Nezara viridula: why does it not fit the common latitudinal trend?</v>
      </c>
      <c r="G1329" t="str">
        <f>VLOOKUP($D1329,metadata!$B$2:$S$451,4,FALSE)</f>
        <v>10.1111/j.1365-3032.2011.00797.x</v>
      </c>
      <c r="H1329" t="str">
        <f>VLOOKUP($D1329,metadata!$B$2:$S$451,5,FALSE)</f>
        <v>y</v>
      </c>
      <c r="I1329" t="str">
        <f>VLOOKUP($D1329,metadata!$B$2:$S$451,6,FALSE)</f>
        <v>a</v>
      </c>
      <c r="J1329" t="str">
        <f>VLOOKUP($D1329,metadata!$B$2:$S$451,7,FALSE)</f>
        <v>i</v>
      </c>
      <c r="K1329">
        <f>VLOOKUP($D1329,metadata!$B$2:$S$451,8,FALSE)</f>
        <v>5</v>
      </c>
      <c r="L1329">
        <f>VLOOKUP($D1329,metadata!$B$2:$S$451,9,FALSE)</f>
        <v>7</v>
      </c>
      <c r="M1329" t="str">
        <f>VLOOKUP($D1329,metadata!$B$2:$S$451,10,FALSE)</f>
        <v/>
      </c>
      <c r="N1329" t="str">
        <f>VLOOKUP($D1329,metadata!$B$2:$S$451,11,FALSE)</f>
        <v>Nezara viridula</v>
      </c>
      <c r="O1329" t="str">
        <f>VLOOKUP($D1329,metadata!$B$2:$S$451,12,FALSE)</f>
        <v>heteroptera</v>
      </c>
      <c r="P1329" t="str">
        <f>VLOOKUP($D1329,metadata!$B$2:$S$451,13,FALSE)</f>
        <v>Okinawa</v>
      </c>
      <c r="Q1329">
        <f>VLOOKUP($D1329,metadata!$B$2:$S$451,14,FALSE)</f>
        <v>26.4</v>
      </c>
      <c r="R1329">
        <f>VLOOKUP($D1329,metadata!$B$2:$S$451,15,FALSE)</f>
        <v>127.4</v>
      </c>
      <c r="S1329">
        <f>VLOOKUP($D1329,metadata!$B$2:$S$451,16,FALSE)</f>
        <v>0.1</v>
      </c>
      <c r="T1329" t="str">
        <f>VLOOKUP($D1329,metadata!$B$2:$S$451,17,FALSE)</f>
        <v/>
      </c>
      <c r="U1329" t="str">
        <f>VLOOKUP($D1329,metadata!$B$2:$S$451,18,FALSE)</f>
        <v/>
      </c>
      <c r="V1329">
        <f>VLOOKUP($D1329,metadata!$B$2:$Z$451,19,FALSE)</f>
        <v>32.6</v>
      </c>
      <c r="W1329" t="str">
        <f>VLOOKUP($D1329,metadata!$B$2:$Z$451,20,FALSE)</f>
        <v>acc</v>
      </c>
      <c r="X1329" t="str">
        <f>VLOOKUP($D1329,metadata!$B$2:$Z$451,21,FALSE)</f>
        <v/>
      </c>
      <c r="Y1329">
        <f>VLOOKUP($D1329,metadata!$B$2:$Z$451,22,FALSE)</f>
        <v>33</v>
      </c>
      <c r="Z1329" t="str">
        <f>VLOOKUP($D1329,metadata!$B$2:$Z$451,23,FALSE)</f>
        <v/>
      </c>
      <c r="AA1329" t="str">
        <f>VLOOKUP($D1329,metadata!$B$2:$Z$451,24,FALSE)</f>
        <v/>
      </c>
      <c r="AB1329" t="str">
        <f>VLOOKUP($D1329,metadata!$B$2:$Z$451,25,FALSE)</f>
        <v/>
      </c>
      <c r="AC1329">
        <v>12.5369097261354</v>
      </c>
      <c r="AD1329">
        <v>81.201397498027703</v>
      </c>
      <c r="AE1329">
        <v>57</v>
      </c>
      <c r="AF1329">
        <f t="shared" si="41"/>
        <v>57</v>
      </c>
    </row>
    <row r="1330" spans="3:32" x14ac:dyDescent="0.3">
      <c r="C1330">
        <v>1329</v>
      </c>
      <c r="D1330" s="4" t="str">
        <f t="shared" si="42"/>
        <v>33-Okinawa</v>
      </c>
      <c r="E1330" t="str">
        <f>VLOOKUP($D1330,metadata!$B$2:$S$451,2,FALSE)</f>
        <v>Musolin, DL; Tougou, D; Fujisaki, K</v>
      </c>
      <c r="F1330" t="str">
        <f>VLOOKUP($D1330,metadata!$B$2:$S$451,3,FALSE)</f>
        <v>Photoperiodic response in the subtropical and warm-temperate zone populations of the southern green stink bug Nezara viridula: why does it not fit the common latitudinal trend?</v>
      </c>
      <c r="G1330" t="str">
        <f>VLOOKUP($D1330,metadata!$B$2:$S$451,4,FALSE)</f>
        <v>10.1111/j.1365-3032.2011.00797.x</v>
      </c>
      <c r="H1330" t="str">
        <f>VLOOKUP($D1330,metadata!$B$2:$S$451,5,FALSE)</f>
        <v>y</v>
      </c>
      <c r="I1330" t="str">
        <f>VLOOKUP($D1330,metadata!$B$2:$S$451,6,FALSE)</f>
        <v>a</v>
      </c>
      <c r="J1330" t="str">
        <f>VLOOKUP($D1330,metadata!$B$2:$S$451,7,FALSE)</f>
        <v>i</v>
      </c>
      <c r="K1330">
        <f>VLOOKUP($D1330,metadata!$B$2:$S$451,8,FALSE)</f>
        <v>5</v>
      </c>
      <c r="L1330">
        <f>VLOOKUP($D1330,metadata!$B$2:$S$451,9,FALSE)</f>
        <v>7</v>
      </c>
      <c r="M1330" t="str">
        <f>VLOOKUP($D1330,metadata!$B$2:$S$451,10,FALSE)</f>
        <v/>
      </c>
      <c r="N1330" t="str">
        <f>VLOOKUP($D1330,metadata!$B$2:$S$451,11,FALSE)</f>
        <v>Nezara viridula</v>
      </c>
      <c r="O1330" t="str">
        <f>VLOOKUP($D1330,metadata!$B$2:$S$451,12,FALSE)</f>
        <v>heteroptera</v>
      </c>
      <c r="P1330" t="str">
        <f>VLOOKUP($D1330,metadata!$B$2:$S$451,13,FALSE)</f>
        <v>Okinawa</v>
      </c>
      <c r="Q1330">
        <f>VLOOKUP($D1330,metadata!$B$2:$S$451,14,FALSE)</f>
        <v>26.4</v>
      </c>
      <c r="R1330">
        <f>VLOOKUP($D1330,metadata!$B$2:$S$451,15,FALSE)</f>
        <v>127.4</v>
      </c>
      <c r="S1330">
        <f>VLOOKUP($D1330,metadata!$B$2:$S$451,16,FALSE)</f>
        <v>0.1</v>
      </c>
      <c r="T1330" t="str">
        <f>VLOOKUP($D1330,metadata!$B$2:$S$451,17,FALSE)</f>
        <v/>
      </c>
      <c r="U1330" t="str">
        <f>VLOOKUP($D1330,metadata!$B$2:$S$451,18,FALSE)</f>
        <v/>
      </c>
      <c r="V1330">
        <f>VLOOKUP($D1330,metadata!$B$2:$Z$451,19,FALSE)</f>
        <v>32.6</v>
      </c>
      <c r="W1330" t="str">
        <f>VLOOKUP($D1330,metadata!$B$2:$Z$451,20,FALSE)</f>
        <v>acc</v>
      </c>
      <c r="X1330" t="str">
        <f>VLOOKUP($D1330,metadata!$B$2:$Z$451,21,FALSE)</f>
        <v/>
      </c>
      <c r="Y1330">
        <f>VLOOKUP($D1330,metadata!$B$2:$Z$451,22,FALSE)</f>
        <v>33</v>
      </c>
      <c r="Z1330" t="str">
        <f>VLOOKUP($D1330,metadata!$B$2:$Z$451,23,FALSE)</f>
        <v/>
      </c>
      <c r="AA1330" t="str">
        <f>VLOOKUP($D1330,metadata!$B$2:$Z$451,24,FALSE)</f>
        <v/>
      </c>
      <c r="AB1330" t="str">
        <f>VLOOKUP($D1330,metadata!$B$2:$Z$451,25,FALSE)</f>
        <v/>
      </c>
      <c r="AC1330">
        <v>13.0219016491979</v>
      </c>
      <c r="AD1330">
        <v>48.183628235470799</v>
      </c>
      <c r="AE1330">
        <v>44</v>
      </c>
      <c r="AF1330">
        <f t="shared" si="41"/>
        <v>44</v>
      </c>
    </row>
    <row r="1331" spans="3:32" x14ac:dyDescent="0.3">
      <c r="C1331">
        <v>1330</v>
      </c>
      <c r="D1331" s="4" t="str">
        <f t="shared" si="42"/>
        <v>33-Okinawa</v>
      </c>
      <c r="E1331" t="str">
        <f>VLOOKUP($D1331,metadata!$B$2:$S$451,2,FALSE)</f>
        <v>Musolin, DL; Tougou, D; Fujisaki, K</v>
      </c>
      <c r="F1331" t="str">
        <f>VLOOKUP($D1331,metadata!$B$2:$S$451,3,FALSE)</f>
        <v>Photoperiodic response in the subtropical and warm-temperate zone populations of the southern green stink bug Nezara viridula: why does it not fit the common latitudinal trend?</v>
      </c>
      <c r="G1331" t="str">
        <f>VLOOKUP($D1331,metadata!$B$2:$S$451,4,FALSE)</f>
        <v>10.1111/j.1365-3032.2011.00797.x</v>
      </c>
      <c r="H1331" t="str">
        <f>VLOOKUP($D1331,metadata!$B$2:$S$451,5,FALSE)</f>
        <v>y</v>
      </c>
      <c r="I1331" t="str">
        <f>VLOOKUP($D1331,metadata!$B$2:$S$451,6,FALSE)</f>
        <v>a</v>
      </c>
      <c r="J1331" t="str">
        <f>VLOOKUP($D1331,metadata!$B$2:$S$451,7,FALSE)</f>
        <v>i</v>
      </c>
      <c r="K1331">
        <f>VLOOKUP($D1331,metadata!$B$2:$S$451,8,FALSE)</f>
        <v>5</v>
      </c>
      <c r="L1331">
        <f>VLOOKUP($D1331,metadata!$B$2:$S$451,9,FALSE)</f>
        <v>7</v>
      </c>
      <c r="M1331" t="str">
        <f>VLOOKUP($D1331,metadata!$B$2:$S$451,10,FALSE)</f>
        <v/>
      </c>
      <c r="N1331" t="str">
        <f>VLOOKUP($D1331,metadata!$B$2:$S$451,11,FALSE)</f>
        <v>Nezara viridula</v>
      </c>
      <c r="O1331" t="str">
        <f>VLOOKUP($D1331,metadata!$B$2:$S$451,12,FALSE)</f>
        <v>heteroptera</v>
      </c>
      <c r="P1331" t="str">
        <f>VLOOKUP($D1331,metadata!$B$2:$S$451,13,FALSE)</f>
        <v>Okinawa</v>
      </c>
      <c r="Q1331">
        <f>VLOOKUP($D1331,metadata!$B$2:$S$451,14,FALSE)</f>
        <v>26.4</v>
      </c>
      <c r="R1331">
        <f>VLOOKUP($D1331,metadata!$B$2:$S$451,15,FALSE)</f>
        <v>127.4</v>
      </c>
      <c r="S1331">
        <f>VLOOKUP($D1331,metadata!$B$2:$S$451,16,FALSE)</f>
        <v>0.1</v>
      </c>
      <c r="T1331" t="str">
        <f>VLOOKUP($D1331,metadata!$B$2:$S$451,17,FALSE)</f>
        <v/>
      </c>
      <c r="U1331" t="str">
        <f>VLOOKUP($D1331,metadata!$B$2:$S$451,18,FALSE)</f>
        <v/>
      </c>
      <c r="V1331">
        <f>VLOOKUP($D1331,metadata!$B$2:$Z$451,19,FALSE)</f>
        <v>32.6</v>
      </c>
      <c r="W1331" t="str">
        <f>VLOOKUP($D1331,metadata!$B$2:$Z$451,20,FALSE)</f>
        <v>acc</v>
      </c>
      <c r="X1331" t="str">
        <f>VLOOKUP($D1331,metadata!$B$2:$Z$451,21,FALSE)</f>
        <v/>
      </c>
      <c r="Y1331">
        <f>VLOOKUP($D1331,metadata!$B$2:$Z$451,22,FALSE)</f>
        <v>33</v>
      </c>
      <c r="Z1331" t="str">
        <f>VLOOKUP($D1331,metadata!$B$2:$Z$451,23,FALSE)</f>
        <v/>
      </c>
      <c r="AA1331" t="str">
        <f>VLOOKUP($D1331,metadata!$B$2:$Z$451,24,FALSE)</f>
        <v/>
      </c>
      <c r="AB1331" t="str">
        <f>VLOOKUP($D1331,metadata!$B$2:$Z$451,25,FALSE)</f>
        <v/>
      </c>
      <c r="AC1331">
        <v>14.026259438746701</v>
      </c>
      <c r="AD1331">
        <v>57.770765242871597</v>
      </c>
      <c r="AE1331">
        <v>28</v>
      </c>
      <c r="AF1331">
        <f t="shared" si="41"/>
        <v>28</v>
      </c>
    </row>
    <row r="1332" spans="3:32" x14ac:dyDescent="0.3">
      <c r="C1332">
        <v>1331</v>
      </c>
      <c r="D1332" s="4" t="str">
        <f t="shared" si="42"/>
        <v>33-Okinawa</v>
      </c>
      <c r="E1332" t="str">
        <f>VLOOKUP($D1332,metadata!$B$2:$S$451,2,FALSE)</f>
        <v>Musolin, DL; Tougou, D; Fujisaki, K</v>
      </c>
      <c r="F1332" t="str">
        <f>VLOOKUP($D1332,metadata!$B$2:$S$451,3,FALSE)</f>
        <v>Photoperiodic response in the subtropical and warm-temperate zone populations of the southern green stink bug Nezara viridula: why does it not fit the common latitudinal trend?</v>
      </c>
      <c r="G1332" t="str">
        <f>VLOOKUP($D1332,metadata!$B$2:$S$451,4,FALSE)</f>
        <v>10.1111/j.1365-3032.2011.00797.x</v>
      </c>
      <c r="H1332" t="str">
        <f>VLOOKUP($D1332,metadata!$B$2:$S$451,5,FALSE)</f>
        <v>y</v>
      </c>
      <c r="I1332" t="str">
        <f>VLOOKUP($D1332,metadata!$B$2:$S$451,6,FALSE)</f>
        <v>a</v>
      </c>
      <c r="J1332" t="str">
        <f>VLOOKUP($D1332,metadata!$B$2:$S$451,7,FALSE)</f>
        <v>i</v>
      </c>
      <c r="K1332">
        <f>VLOOKUP($D1332,metadata!$B$2:$S$451,8,FALSE)</f>
        <v>5</v>
      </c>
      <c r="L1332">
        <f>VLOOKUP($D1332,metadata!$B$2:$S$451,9,FALSE)</f>
        <v>7</v>
      </c>
      <c r="M1332" t="str">
        <f>VLOOKUP($D1332,metadata!$B$2:$S$451,10,FALSE)</f>
        <v/>
      </c>
      <c r="N1332" t="str">
        <f>VLOOKUP($D1332,metadata!$B$2:$S$451,11,FALSE)</f>
        <v>Nezara viridula</v>
      </c>
      <c r="O1332" t="str">
        <f>VLOOKUP($D1332,metadata!$B$2:$S$451,12,FALSE)</f>
        <v>heteroptera</v>
      </c>
      <c r="P1332" t="str">
        <f>VLOOKUP($D1332,metadata!$B$2:$S$451,13,FALSE)</f>
        <v>Okinawa</v>
      </c>
      <c r="Q1332">
        <f>VLOOKUP($D1332,metadata!$B$2:$S$451,14,FALSE)</f>
        <v>26.4</v>
      </c>
      <c r="R1332">
        <f>VLOOKUP($D1332,metadata!$B$2:$S$451,15,FALSE)</f>
        <v>127.4</v>
      </c>
      <c r="S1332">
        <f>VLOOKUP($D1332,metadata!$B$2:$S$451,16,FALSE)</f>
        <v>0.1</v>
      </c>
      <c r="T1332" t="str">
        <f>VLOOKUP($D1332,metadata!$B$2:$S$451,17,FALSE)</f>
        <v/>
      </c>
      <c r="U1332" t="str">
        <f>VLOOKUP($D1332,metadata!$B$2:$S$451,18,FALSE)</f>
        <v/>
      </c>
      <c r="V1332">
        <f>VLOOKUP($D1332,metadata!$B$2:$Z$451,19,FALSE)</f>
        <v>32.6</v>
      </c>
      <c r="W1332" t="str">
        <f>VLOOKUP($D1332,metadata!$B$2:$Z$451,20,FALSE)</f>
        <v>acc</v>
      </c>
      <c r="X1332" t="str">
        <f>VLOOKUP($D1332,metadata!$B$2:$Z$451,21,FALSE)</f>
        <v/>
      </c>
      <c r="Y1332">
        <f>VLOOKUP($D1332,metadata!$B$2:$Z$451,22,FALSE)</f>
        <v>33</v>
      </c>
      <c r="Z1332" t="str">
        <f>VLOOKUP($D1332,metadata!$B$2:$Z$451,23,FALSE)</f>
        <v/>
      </c>
      <c r="AA1332" t="str">
        <f>VLOOKUP($D1332,metadata!$B$2:$Z$451,24,FALSE)</f>
        <v/>
      </c>
      <c r="AB1332" t="str">
        <f>VLOOKUP($D1332,metadata!$B$2:$Z$451,25,FALSE)</f>
        <v/>
      </c>
      <c r="AC1332">
        <v>15.000563507269201</v>
      </c>
      <c r="AD1332">
        <v>1.2397159923362799</v>
      </c>
      <c r="AE1332">
        <v>32</v>
      </c>
      <c r="AF1332">
        <f t="shared" si="41"/>
        <v>32</v>
      </c>
    </row>
    <row r="1333" spans="3:32" x14ac:dyDescent="0.3">
      <c r="C1333">
        <v>1332</v>
      </c>
      <c r="D1333" s="4" t="str">
        <f t="shared" si="42"/>
        <v>33-Amami</v>
      </c>
      <c r="E1333" t="str">
        <f>VLOOKUP($D1333,metadata!$B$2:$S$451,2,FALSE)</f>
        <v>Musolin, DL; Tougou, D; Fujisaki, K</v>
      </c>
      <c r="F1333" t="str">
        <f>VLOOKUP($D1333,metadata!$B$2:$S$451,3,FALSE)</f>
        <v>Photoperiodic response in the subtropical and warm-temperate zone populations of the southern green stink bug Nezara viridula: why does it not fit the common latitudinal trend?</v>
      </c>
      <c r="G1333" t="str">
        <f>VLOOKUP($D1333,metadata!$B$2:$S$451,4,FALSE)</f>
        <v>10.1111/j.1365-3032.2011.00797.x</v>
      </c>
      <c r="H1333" t="str">
        <f>VLOOKUP($D1333,metadata!$B$2:$S$451,5,FALSE)</f>
        <v>y</v>
      </c>
      <c r="I1333" t="str">
        <f>VLOOKUP($D1333,metadata!$B$2:$S$451,6,FALSE)</f>
        <v>a</v>
      </c>
      <c r="J1333" t="str">
        <f>VLOOKUP($D1333,metadata!$B$2:$S$451,7,FALSE)</f>
        <v>i</v>
      </c>
      <c r="K1333">
        <f>VLOOKUP($D1333,metadata!$B$2:$S$451,8,FALSE)</f>
        <v>5</v>
      </c>
      <c r="L1333">
        <f>VLOOKUP($D1333,metadata!$B$2:$S$451,9,FALSE)</f>
        <v>7</v>
      </c>
      <c r="M1333" t="str">
        <f>VLOOKUP($D1333,metadata!$B$2:$S$451,10,FALSE)</f>
        <v/>
      </c>
      <c r="N1333" t="str">
        <f>VLOOKUP($D1333,metadata!$B$2:$S$451,11,FALSE)</f>
        <v/>
      </c>
      <c r="O1333" t="str">
        <f>VLOOKUP($D1333,metadata!$B$2:$S$451,12,FALSE)</f>
        <v/>
      </c>
      <c r="P1333" t="str">
        <f>VLOOKUP($D1333,metadata!$B$2:$S$451,13,FALSE)</f>
        <v>Amami</v>
      </c>
      <c r="Q1333">
        <f>VLOOKUP($D1333,metadata!$B$2:$S$451,14,FALSE)</f>
        <v>28.4</v>
      </c>
      <c r="R1333">
        <f>VLOOKUP($D1333,metadata!$B$2:$S$451,15,FALSE)</f>
        <v>129.30000000000001</v>
      </c>
      <c r="S1333">
        <f>VLOOKUP($D1333,metadata!$B$2:$S$451,16,FALSE)</f>
        <v>0.1</v>
      </c>
      <c r="T1333" t="str">
        <f>VLOOKUP($D1333,metadata!$B$2:$S$451,17,FALSE)</f>
        <v/>
      </c>
      <c r="U1333" t="str">
        <f>VLOOKUP($D1333,metadata!$B$2:$S$451,18,FALSE)</f>
        <v/>
      </c>
      <c r="V1333">
        <f>VLOOKUP($D1333,metadata!$B$2:$Z$451,19,FALSE)</f>
        <v>22</v>
      </c>
      <c r="W1333" t="str">
        <f>VLOOKUP($D1333,metadata!$B$2:$Z$451,20,FALSE)</f>
        <v>acc</v>
      </c>
      <c r="X1333" t="str">
        <f>VLOOKUP($D1333,metadata!$B$2:$Z$451,21,FALSE)</f>
        <v/>
      </c>
      <c r="Y1333">
        <f>VLOOKUP($D1333,metadata!$B$2:$Z$451,22,FALSE)</f>
        <v>33</v>
      </c>
      <c r="Z1333" t="str">
        <f>VLOOKUP($D1333,metadata!$B$2:$Z$451,23,FALSE)</f>
        <v/>
      </c>
      <c r="AA1333" t="str">
        <f>VLOOKUP($D1333,metadata!$B$2:$Z$451,24,FALSE)</f>
        <v/>
      </c>
      <c r="AB1333" t="str">
        <f>VLOOKUP($D1333,metadata!$B$2:$Z$451,25,FALSE)</f>
        <v/>
      </c>
      <c r="AC1333">
        <v>10.022624434389099</v>
      </c>
      <c r="AD1333">
        <v>81.893004115226304</v>
      </c>
      <c r="AE1333">
        <v>17</v>
      </c>
      <c r="AF1333">
        <f t="shared" si="41"/>
        <v>17</v>
      </c>
    </row>
    <row r="1334" spans="3:32" x14ac:dyDescent="0.3">
      <c r="C1334">
        <v>1333</v>
      </c>
      <c r="D1334" s="4" t="str">
        <f t="shared" si="42"/>
        <v>33-Amami</v>
      </c>
      <c r="E1334" t="str">
        <f>VLOOKUP($D1334,metadata!$B$2:$S$451,2,FALSE)</f>
        <v>Musolin, DL; Tougou, D; Fujisaki, K</v>
      </c>
      <c r="F1334" t="str">
        <f>VLOOKUP($D1334,metadata!$B$2:$S$451,3,FALSE)</f>
        <v>Photoperiodic response in the subtropical and warm-temperate zone populations of the southern green stink bug Nezara viridula: why does it not fit the common latitudinal trend?</v>
      </c>
      <c r="G1334" t="str">
        <f>VLOOKUP($D1334,metadata!$B$2:$S$451,4,FALSE)</f>
        <v>10.1111/j.1365-3032.2011.00797.x</v>
      </c>
      <c r="H1334" t="str">
        <f>VLOOKUP($D1334,metadata!$B$2:$S$451,5,FALSE)</f>
        <v>y</v>
      </c>
      <c r="I1334" t="str">
        <f>VLOOKUP($D1334,metadata!$B$2:$S$451,6,FALSE)</f>
        <v>a</v>
      </c>
      <c r="J1334" t="str">
        <f>VLOOKUP($D1334,metadata!$B$2:$S$451,7,FALSE)</f>
        <v>i</v>
      </c>
      <c r="K1334">
        <f>VLOOKUP($D1334,metadata!$B$2:$S$451,8,FALSE)</f>
        <v>5</v>
      </c>
      <c r="L1334">
        <f>VLOOKUP($D1334,metadata!$B$2:$S$451,9,FALSE)</f>
        <v>7</v>
      </c>
      <c r="M1334" t="str">
        <f>VLOOKUP($D1334,metadata!$B$2:$S$451,10,FALSE)</f>
        <v/>
      </c>
      <c r="N1334" t="str">
        <f>VLOOKUP($D1334,metadata!$B$2:$S$451,11,FALSE)</f>
        <v/>
      </c>
      <c r="O1334" t="str">
        <f>VLOOKUP($D1334,metadata!$B$2:$S$451,12,FALSE)</f>
        <v/>
      </c>
      <c r="P1334" t="str">
        <f>VLOOKUP($D1334,metadata!$B$2:$S$451,13,FALSE)</f>
        <v>Amami</v>
      </c>
      <c r="Q1334">
        <f>VLOOKUP($D1334,metadata!$B$2:$S$451,14,FALSE)</f>
        <v>28.4</v>
      </c>
      <c r="R1334">
        <f>VLOOKUP($D1334,metadata!$B$2:$S$451,15,FALSE)</f>
        <v>129.30000000000001</v>
      </c>
      <c r="S1334">
        <f>VLOOKUP($D1334,metadata!$B$2:$S$451,16,FALSE)</f>
        <v>0.1</v>
      </c>
      <c r="T1334" t="str">
        <f>VLOOKUP($D1334,metadata!$B$2:$S$451,17,FALSE)</f>
        <v/>
      </c>
      <c r="U1334" t="str">
        <f>VLOOKUP($D1334,metadata!$B$2:$S$451,18,FALSE)</f>
        <v/>
      </c>
      <c r="V1334">
        <f>VLOOKUP($D1334,metadata!$B$2:$Z$451,19,FALSE)</f>
        <v>22</v>
      </c>
      <c r="W1334" t="str">
        <f>VLOOKUP($D1334,metadata!$B$2:$Z$451,20,FALSE)</f>
        <v>acc</v>
      </c>
      <c r="X1334" t="str">
        <f>VLOOKUP($D1334,metadata!$B$2:$Z$451,21,FALSE)</f>
        <v/>
      </c>
      <c r="Y1334">
        <f>VLOOKUP($D1334,metadata!$B$2:$Z$451,22,FALSE)</f>
        <v>33</v>
      </c>
      <c r="Z1334" t="str">
        <f>VLOOKUP($D1334,metadata!$B$2:$Z$451,23,FALSE)</f>
        <v/>
      </c>
      <c r="AA1334" t="str">
        <f>VLOOKUP($D1334,metadata!$B$2:$Z$451,24,FALSE)</f>
        <v/>
      </c>
      <c r="AB1334" t="str">
        <f>VLOOKUP($D1334,metadata!$B$2:$Z$451,25,FALSE)</f>
        <v/>
      </c>
      <c r="AC1334">
        <v>11.0180995475113</v>
      </c>
      <c r="AD1334">
        <v>73.251028806584301</v>
      </c>
      <c r="AE1334">
        <v>26</v>
      </c>
      <c r="AF1334">
        <f t="shared" si="41"/>
        <v>26</v>
      </c>
    </row>
    <row r="1335" spans="3:32" x14ac:dyDescent="0.3">
      <c r="C1335">
        <v>1334</v>
      </c>
      <c r="D1335" s="4" t="str">
        <f t="shared" si="42"/>
        <v>33-Amami</v>
      </c>
      <c r="E1335" t="str">
        <f>VLOOKUP($D1335,metadata!$B$2:$S$451,2,FALSE)</f>
        <v>Musolin, DL; Tougou, D; Fujisaki, K</v>
      </c>
      <c r="F1335" t="str">
        <f>VLOOKUP($D1335,metadata!$B$2:$S$451,3,FALSE)</f>
        <v>Photoperiodic response in the subtropical and warm-temperate zone populations of the southern green stink bug Nezara viridula: why does it not fit the common latitudinal trend?</v>
      </c>
      <c r="G1335" t="str">
        <f>VLOOKUP($D1335,metadata!$B$2:$S$451,4,FALSE)</f>
        <v>10.1111/j.1365-3032.2011.00797.x</v>
      </c>
      <c r="H1335" t="str">
        <f>VLOOKUP($D1335,metadata!$B$2:$S$451,5,FALSE)</f>
        <v>y</v>
      </c>
      <c r="I1335" t="str">
        <f>VLOOKUP($D1335,metadata!$B$2:$S$451,6,FALSE)</f>
        <v>a</v>
      </c>
      <c r="J1335" t="str">
        <f>VLOOKUP($D1335,metadata!$B$2:$S$451,7,FALSE)</f>
        <v>i</v>
      </c>
      <c r="K1335">
        <f>VLOOKUP($D1335,metadata!$B$2:$S$451,8,FALSE)</f>
        <v>5</v>
      </c>
      <c r="L1335">
        <f>VLOOKUP($D1335,metadata!$B$2:$S$451,9,FALSE)</f>
        <v>7</v>
      </c>
      <c r="M1335" t="str">
        <f>VLOOKUP($D1335,metadata!$B$2:$S$451,10,FALSE)</f>
        <v/>
      </c>
      <c r="N1335" t="str">
        <f>VLOOKUP($D1335,metadata!$B$2:$S$451,11,FALSE)</f>
        <v/>
      </c>
      <c r="O1335" t="str">
        <f>VLOOKUP($D1335,metadata!$B$2:$S$451,12,FALSE)</f>
        <v/>
      </c>
      <c r="P1335" t="str">
        <f>VLOOKUP($D1335,metadata!$B$2:$S$451,13,FALSE)</f>
        <v>Amami</v>
      </c>
      <c r="Q1335">
        <f>VLOOKUP($D1335,metadata!$B$2:$S$451,14,FALSE)</f>
        <v>28.4</v>
      </c>
      <c r="R1335">
        <f>VLOOKUP($D1335,metadata!$B$2:$S$451,15,FALSE)</f>
        <v>129.30000000000001</v>
      </c>
      <c r="S1335">
        <f>VLOOKUP($D1335,metadata!$B$2:$S$451,16,FALSE)</f>
        <v>0.1</v>
      </c>
      <c r="T1335" t="str">
        <f>VLOOKUP($D1335,metadata!$B$2:$S$451,17,FALSE)</f>
        <v/>
      </c>
      <c r="U1335" t="str">
        <f>VLOOKUP($D1335,metadata!$B$2:$S$451,18,FALSE)</f>
        <v/>
      </c>
      <c r="V1335">
        <f>VLOOKUP($D1335,metadata!$B$2:$Z$451,19,FALSE)</f>
        <v>22</v>
      </c>
      <c r="W1335" t="str">
        <f>VLOOKUP($D1335,metadata!$B$2:$Z$451,20,FALSE)</f>
        <v>acc</v>
      </c>
      <c r="X1335" t="str">
        <f>VLOOKUP($D1335,metadata!$B$2:$Z$451,21,FALSE)</f>
        <v/>
      </c>
      <c r="Y1335">
        <f>VLOOKUP($D1335,metadata!$B$2:$Z$451,22,FALSE)</f>
        <v>33</v>
      </c>
      <c r="Z1335" t="str">
        <f>VLOOKUP($D1335,metadata!$B$2:$Z$451,23,FALSE)</f>
        <v/>
      </c>
      <c r="AA1335" t="str">
        <f>VLOOKUP($D1335,metadata!$B$2:$Z$451,24,FALSE)</f>
        <v/>
      </c>
      <c r="AB1335" t="str">
        <f>VLOOKUP($D1335,metadata!$B$2:$Z$451,25,FALSE)</f>
        <v/>
      </c>
      <c r="AC1335">
        <v>12.013574660633401</v>
      </c>
      <c r="AD1335">
        <v>93.004115226337404</v>
      </c>
      <c r="AE1335">
        <v>24</v>
      </c>
      <c r="AF1335">
        <f t="shared" si="41"/>
        <v>24</v>
      </c>
    </row>
    <row r="1336" spans="3:32" x14ac:dyDescent="0.3">
      <c r="C1336">
        <v>1335</v>
      </c>
      <c r="D1336" s="4" t="str">
        <f t="shared" si="42"/>
        <v>33-Amami</v>
      </c>
      <c r="E1336" t="str">
        <f>VLOOKUP($D1336,metadata!$B$2:$S$451,2,FALSE)</f>
        <v>Musolin, DL; Tougou, D; Fujisaki, K</v>
      </c>
      <c r="F1336" t="str">
        <f>VLOOKUP($D1336,metadata!$B$2:$S$451,3,FALSE)</f>
        <v>Photoperiodic response in the subtropical and warm-temperate zone populations of the southern green stink bug Nezara viridula: why does it not fit the common latitudinal trend?</v>
      </c>
      <c r="G1336" t="str">
        <f>VLOOKUP($D1336,metadata!$B$2:$S$451,4,FALSE)</f>
        <v>10.1111/j.1365-3032.2011.00797.x</v>
      </c>
      <c r="H1336" t="str">
        <f>VLOOKUP($D1336,metadata!$B$2:$S$451,5,FALSE)</f>
        <v>y</v>
      </c>
      <c r="I1336" t="str">
        <f>VLOOKUP($D1336,metadata!$B$2:$S$451,6,FALSE)</f>
        <v>a</v>
      </c>
      <c r="J1336" t="str">
        <f>VLOOKUP($D1336,metadata!$B$2:$S$451,7,FALSE)</f>
        <v>i</v>
      </c>
      <c r="K1336">
        <f>VLOOKUP($D1336,metadata!$B$2:$S$451,8,FALSE)</f>
        <v>5</v>
      </c>
      <c r="L1336">
        <f>VLOOKUP($D1336,metadata!$B$2:$S$451,9,FALSE)</f>
        <v>7</v>
      </c>
      <c r="M1336" t="str">
        <f>VLOOKUP($D1336,metadata!$B$2:$S$451,10,FALSE)</f>
        <v/>
      </c>
      <c r="N1336" t="str">
        <f>VLOOKUP($D1336,metadata!$B$2:$S$451,11,FALSE)</f>
        <v/>
      </c>
      <c r="O1336" t="str">
        <f>VLOOKUP($D1336,metadata!$B$2:$S$451,12,FALSE)</f>
        <v/>
      </c>
      <c r="P1336" t="str">
        <f>VLOOKUP($D1336,metadata!$B$2:$S$451,13,FALSE)</f>
        <v>Amami</v>
      </c>
      <c r="Q1336">
        <f>VLOOKUP($D1336,metadata!$B$2:$S$451,14,FALSE)</f>
        <v>28.4</v>
      </c>
      <c r="R1336">
        <f>VLOOKUP($D1336,metadata!$B$2:$S$451,15,FALSE)</f>
        <v>129.30000000000001</v>
      </c>
      <c r="S1336">
        <f>VLOOKUP($D1336,metadata!$B$2:$S$451,16,FALSE)</f>
        <v>0.1</v>
      </c>
      <c r="T1336" t="str">
        <f>VLOOKUP($D1336,metadata!$B$2:$S$451,17,FALSE)</f>
        <v/>
      </c>
      <c r="U1336" t="str">
        <f>VLOOKUP($D1336,metadata!$B$2:$S$451,18,FALSE)</f>
        <v/>
      </c>
      <c r="V1336">
        <f>VLOOKUP($D1336,metadata!$B$2:$Z$451,19,FALSE)</f>
        <v>22</v>
      </c>
      <c r="W1336" t="str">
        <f>VLOOKUP($D1336,metadata!$B$2:$Z$451,20,FALSE)</f>
        <v>acc</v>
      </c>
      <c r="X1336" t="str">
        <f>VLOOKUP($D1336,metadata!$B$2:$Z$451,21,FALSE)</f>
        <v/>
      </c>
      <c r="Y1336">
        <f>VLOOKUP($D1336,metadata!$B$2:$Z$451,22,FALSE)</f>
        <v>33</v>
      </c>
      <c r="Z1336" t="str">
        <f>VLOOKUP($D1336,metadata!$B$2:$Z$451,23,FALSE)</f>
        <v/>
      </c>
      <c r="AA1336" t="str">
        <f>VLOOKUP($D1336,metadata!$B$2:$Z$451,24,FALSE)</f>
        <v/>
      </c>
      <c r="AB1336" t="str">
        <f>VLOOKUP($D1336,metadata!$B$2:$Z$451,25,FALSE)</f>
        <v/>
      </c>
      <c r="AC1336">
        <v>12.511312217194501</v>
      </c>
      <c r="AD1336">
        <v>49.794238683127503</v>
      </c>
      <c r="AE1336">
        <v>26</v>
      </c>
      <c r="AF1336">
        <f t="shared" si="41"/>
        <v>26</v>
      </c>
    </row>
    <row r="1337" spans="3:32" x14ac:dyDescent="0.3">
      <c r="C1337">
        <v>1336</v>
      </c>
      <c r="D1337" s="4" t="str">
        <f t="shared" si="42"/>
        <v>33-Amami</v>
      </c>
      <c r="E1337" t="str">
        <f>VLOOKUP($D1337,metadata!$B$2:$S$451,2,FALSE)</f>
        <v>Musolin, DL; Tougou, D; Fujisaki, K</v>
      </c>
      <c r="F1337" t="str">
        <f>VLOOKUP($D1337,metadata!$B$2:$S$451,3,FALSE)</f>
        <v>Photoperiodic response in the subtropical and warm-temperate zone populations of the southern green stink bug Nezara viridula: why does it not fit the common latitudinal trend?</v>
      </c>
      <c r="G1337" t="str">
        <f>VLOOKUP($D1337,metadata!$B$2:$S$451,4,FALSE)</f>
        <v>10.1111/j.1365-3032.2011.00797.x</v>
      </c>
      <c r="H1337" t="str">
        <f>VLOOKUP($D1337,metadata!$B$2:$S$451,5,FALSE)</f>
        <v>y</v>
      </c>
      <c r="I1337" t="str">
        <f>VLOOKUP($D1337,metadata!$B$2:$S$451,6,FALSE)</f>
        <v>a</v>
      </c>
      <c r="J1337" t="str">
        <f>VLOOKUP($D1337,metadata!$B$2:$S$451,7,FALSE)</f>
        <v>i</v>
      </c>
      <c r="K1337">
        <f>VLOOKUP($D1337,metadata!$B$2:$S$451,8,FALSE)</f>
        <v>5</v>
      </c>
      <c r="L1337">
        <f>VLOOKUP($D1337,metadata!$B$2:$S$451,9,FALSE)</f>
        <v>7</v>
      </c>
      <c r="M1337" t="str">
        <f>VLOOKUP($D1337,metadata!$B$2:$S$451,10,FALSE)</f>
        <v/>
      </c>
      <c r="N1337" t="str">
        <f>VLOOKUP($D1337,metadata!$B$2:$S$451,11,FALSE)</f>
        <v/>
      </c>
      <c r="O1337" t="str">
        <f>VLOOKUP($D1337,metadata!$B$2:$S$451,12,FALSE)</f>
        <v/>
      </c>
      <c r="P1337" t="str">
        <f>VLOOKUP($D1337,metadata!$B$2:$S$451,13,FALSE)</f>
        <v>Amami</v>
      </c>
      <c r="Q1337">
        <f>VLOOKUP($D1337,metadata!$B$2:$S$451,14,FALSE)</f>
        <v>28.4</v>
      </c>
      <c r="R1337">
        <f>VLOOKUP($D1337,metadata!$B$2:$S$451,15,FALSE)</f>
        <v>129.30000000000001</v>
      </c>
      <c r="S1337">
        <f>VLOOKUP($D1337,metadata!$B$2:$S$451,16,FALSE)</f>
        <v>0.1</v>
      </c>
      <c r="T1337" t="str">
        <f>VLOOKUP($D1337,metadata!$B$2:$S$451,17,FALSE)</f>
        <v/>
      </c>
      <c r="U1337" t="str">
        <f>VLOOKUP($D1337,metadata!$B$2:$S$451,18,FALSE)</f>
        <v/>
      </c>
      <c r="V1337">
        <f>VLOOKUP($D1337,metadata!$B$2:$Z$451,19,FALSE)</f>
        <v>22</v>
      </c>
      <c r="W1337" t="str">
        <f>VLOOKUP($D1337,metadata!$B$2:$Z$451,20,FALSE)</f>
        <v>acc</v>
      </c>
      <c r="X1337" t="str">
        <f>VLOOKUP($D1337,metadata!$B$2:$Z$451,21,FALSE)</f>
        <v/>
      </c>
      <c r="Y1337">
        <f>VLOOKUP($D1337,metadata!$B$2:$Z$451,22,FALSE)</f>
        <v>33</v>
      </c>
      <c r="Z1337" t="str">
        <f>VLOOKUP($D1337,metadata!$B$2:$Z$451,23,FALSE)</f>
        <v/>
      </c>
      <c r="AA1337" t="str">
        <f>VLOOKUP($D1337,metadata!$B$2:$Z$451,24,FALSE)</f>
        <v/>
      </c>
      <c r="AB1337" t="str">
        <f>VLOOKUP($D1337,metadata!$B$2:$Z$451,25,FALSE)</f>
        <v/>
      </c>
      <c r="AC1337">
        <v>13.0316742081447</v>
      </c>
      <c r="AD1337">
        <v>9.8765432098765302</v>
      </c>
      <c r="AE1337">
        <v>20</v>
      </c>
      <c r="AF1337">
        <f t="shared" si="41"/>
        <v>20</v>
      </c>
    </row>
    <row r="1338" spans="3:32" x14ac:dyDescent="0.3">
      <c r="C1338">
        <v>1337</v>
      </c>
      <c r="D1338" s="4" t="str">
        <f t="shared" si="42"/>
        <v>33-Amami</v>
      </c>
      <c r="E1338" t="str">
        <f>VLOOKUP($D1338,metadata!$B$2:$S$451,2,FALSE)</f>
        <v>Musolin, DL; Tougou, D; Fujisaki, K</v>
      </c>
      <c r="F1338" t="str">
        <f>VLOOKUP($D1338,metadata!$B$2:$S$451,3,FALSE)</f>
        <v>Photoperiodic response in the subtropical and warm-temperate zone populations of the southern green stink bug Nezara viridula: why does it not fit the common latitudinal trend?</v>
      </c>
      <c r="G1338" t="str">
        <f>VLOOKUP($D1338,metadata!$B$2:$S$451,4,FALSE)</f>
        <v>10.1111/j.1365-3032.2011.00797.x</v>
      </c>
      <c r="H1338" t="str">
        <f>VLOOKUP($D1338,metadata!$B$2:$S$451,5,FALSE)</f>
        <v>y</v>
      </c>
      <c r="I1338" t="str">
        <f>VLOOKUP($D1338,metadata!$B$2:$S$451,6,FALSE)</f>
        <v>a</v>
      </c>
      <c r="J1338" t="str">
        <f>VLOOKUP($D1338,metadata!$B$2:$S$451,7,FALSE)</f>
        <v>i</v>
      </c>
      <c r="K1338">
        <f>VLOOKUP($D1338,metadata!$B$2:$S$451,8,FALSE)</f>
        <v>5</v>
      </c>
      <c r="L1338">
        <f>VLOOKUP($D1338,metadata!$B$2:$S$451,9,FALSE)</f>
        <v>7</v>
      </c>
      <c r="M1338" t="str">
        <f>VLOOKUP($D1338,metadata!$B$2:$S$451,10,FALSE)</f>
        <v/>
      </c>
      <c r="N1338" t="str">
        <f>VLOOKUP($D1338,metadata!$B$2:$S$451,11,FALSE)</f>
        <v/>
      </c>
      <c r="O1338" t="str">
        <f>VLOOKUP($D1338,metadata!$B$2:$S$451,12,FALSE)</f>
        <v/>
      </c>
      <c r="P1338" t="str">
        <f>VLOOKUP($D1338,metadata!$B$2:$S$451,13,FALSE)</f>
        <v>Amami</v>
      </c>
      <c r="Q1338">
        <f>VLOOKUP($D1338,metadata!$B$2:$S$451,14,FALSE)</f>
        <v>28.4</v>
      </c>
      <c r="R1338">
        <f>VLOOKUP($D1338,metadata!$B$2:$S$451,15,FALSE)</f>
        <v>129.30000000000001</v>
      </c>
      <c r="S1338">
        <f>VLOOKUP($D1338,metadata!$B$2:$S$451,16,FALSE)</f>
        <v>0.1</v>
      </c>
      <c r="T1338" t="str">
        <f>VLOOKUP($D1338,metadata!$B$2:$S$451,17,FALSE)</f>
        <v/>
      </c>
      <c r="U1338" t="str">
        <f>VLOOKUP($D1338,metadata!$B$2:$S$451,18,FALSE)</f>
        <v/>
      </c>
      <c r="V1338">
        <f>VLOOKUP($D1338,metadata!$B$2:$Z$451,19,FALSE)</f>
        <v>22</v>
      </c>
      <c r="W1338" t="str">
        <f>VLOOKUP($D1338,metadata!$B$2:$Z$451,20,FALSE)</f>
        <v>acc</v>
      </c>
      <c r="X1338" t="str">
        <f>VLOOKUP($D1338,metadata!$B$2:$Z$451,21,FALSE)</f>
        <v/>
      </c>
      <c r="Y1338">
        <f>VLOOKUP($D1338,metadata!$B$2:$Z$451,22,FALSE)</f>
        <v>33</v>
      </c>
      <c r="Z1338" t="str">
        <f>VLOOKUP($D1338,metadata!$B$2:$Z$451,23,FALSE)</f>
        <v/>
      </c>
      <c r="AA1338" t="str">
        <f>VLOOKUP($D1338,metadata!$B$2:$Z$451,24,FALSE)</f>
        <v/>
      </c>
      <c r="AB1338" t="str">
        <f>VLOOKUP($D1338,metadata!$B$2:$Z$451,25,FALSE)</f>
        <v/>
      </c>
      <c r="AC1338">
        <v>14.027149321266901</v>
      </c>
      <c r="AD1338">
        <v>10.6995884773662</v>
      </c>
      <c r="AE1338">
        <v>18</v>
      </c>
      <c r="AF1338">
        <f t="shared" si="41"/>
        <v>18</v>
      </c>
    </row>
    <row r="1339" spans="3:32" x14ac:dyDescent="0.3">
      <c r="C1339">
        <v>1338</v>
      </c>
      <c r="D1339" s="4" t="str">
        <f t="shared" si="42"/>
        <v>33-Amami</v>
      </c>
      <c r="E1339" t="str">
        <f>VLOOKUP($D1339,metadata!$B$2:$S$451,2,FALSE)</f>
        <v>Musolin, DL; Tougou, D; Fujisaki, K</v>
      </c>
      <c r="F1339" t="str">
        <f>VLOOKUP($D1339,metadata!$B$2:$S$451,3,FALSE)</f>
        <v>Photoperiodic response in the subtropical and warm-temperate zone populations of the southern green stink bug Nezara viridula: why does it not fit the common latitudinal trend?</v>
      </c>
      <c r="G1339" t="str">
        <f>VLOOKUP($D1339,metadata!$B$2:$S$451,4,FALSE)</f>
        <v>10.1111/j.1365-3032.2011.00797.x</v>
      </c>
      <c r="H1339" t="str">
        <f>VLOOKUP($D1339,metadata!$B$2:$S$451,5,FALSE)</f>
        <v>y</v>
      </c>
      <c r="I1339" t="str">
        <f>VLOOKUP($D1339,metadata!$B$2:$S$451,6,FALSE)</f>
        <v>a</v>
      </c>
      <c r="J1339" t="str">
        <f>VLOOKUP($D1339,metadata!$B$2:$S$451,7,FALSE)</f>
        <v>i</v>
      </c>
      <c r="K1339">
        <f>VLOOKUP($D1339,metadata!$B$2:$S$451,8,FALSE)</f>
        <v>5</v>
      </c>
      <c r="L1339">
        <f>VLOOKUP($D1339,metadata!$B$2:$S$451,9,FALSE)</f>
        <v>7</v>
      </c>
      <c r="M1339" t="str">
        <f>VLOOKUP($D1339,metadata!$B$2:$S$451,10,FALSE)</f>
        <v/>
      </c>
      <c r="N1339" t="str">
        <f>VLOOKUP($D1339,metadata!$B$2:$S$451,11,FALSE)</f>
        <v/>
      </c>
      <c r="O1339" t="str">
        <f>VLOOKUP($D1339,metadata!$B$2:$S$451,12,FALSE)</f>
        <v/>
      </c>
      <c r="P1339" t="str">
        <f>VLOOKUP($D1339,metadata!$B$2:$S$451,13,FALSE)</f>
        <v>Amami</v>
      </c>
      <c r="Q1339">
        <f>VLOOKUP($D1339,metadata!$B$2:$S$451,14,FALSE)</f>
        <v>28.4</v>
      </c>
      <c r="R1339">
        <f>VLOOKUP($D1339,metadata!$B$2:$S$451,15,FALSE)</f>
        <v>129.30000000000001</v>
      </c>
      <c r="S1339">
        <f>VLOOKUP($D1339,metadata!$B$2:$S$451,16,FALSE)</f>
        <v>0.1</v>
      </c>
      <c r="T1339" t="str">
        <f>VLOOKUP($D1339,metadata!$B$2:$S$451,17,FALSE)</f>
        <v/>
      </c>
      <c r="U1339" t="str">
        <f>VLOOKUP($D1339,metadata!$B$2:$S$451,18,FALSE)</f>
        <v/>
      </c>
      <c r="V1339">
        <f>VLOOKUP($D1339,metadata!$B$2:$Z$451,19,FALSE)</f>
        <v>22</v>
      </c>
      <c r="W1339" t="str">
        <f>VLOOKUP($D1339,metadata!$B$2:$Z$451,20,FALSE)</f>
        <v>acc</v>
      </c>
      <c r="X1339" t="str">
        <f>VLOOKUP($D1339,metadata!$B$2:$Z$451,21,FALSE)</f>
        <v/>
      </c>
      <c r="Y1339">
        <f>VLOOKUP($D1339,metadata!$B$2:$Z$451,22,FALSE)</f>
        <v>33</v>
      </c>
      <c r="Z1339" t="str">
        <f>VLOOKUP($D1339,metadata!$B$2:$Z$451,23,FALSE)</f>
        <v/>
      </c>
      <c r="AA1339" t="str">
        <f>VLOOKUP($D1339,metadata!$B$2:$Z$451,24,FALSE)</f>
        <v/>
      </c>
      <c r="AB1339" t="str">
        <f>VLOOKUP($D1339,metadata!$B$2:$Z$451,25,FALSE)</f>
        <v/>
      </c>
      <c r="AC1339">
        <v>15.0452488687782</v>
      </c>
      <c r="AD1339">
        <v>13.168724279835301</v>
      </c>
      <c r="AE1339">
        <v>23</v>
      </c>
      <c r="AF1339">
        <f t="shared" si="41"/>
        <v>23</v>
      </c>
    </row>
    <row r="1340" spans="3:32" x14ac:dyDescent="0.3">
      <c r="C1340">
        <v>1339</v>
      </c>
      <c r="D1340" s="4" t="str">
        <f t="shared" si="42"/>
        <v>33-Kochi</v>
      </c>
      <c r="E1340" t="str">
        <f>VLOOKUP($D1340,metadata!$B$2:$S$451,2,FALSE)</f>
        <v>Musolin, DL; Tougou, D; Fujisaki, K</v>
      </c>
      <c r="F1340" t="str">
        <f>VLOOKUP($D1340,metadata!$B$2:$S$451,3,FALSE)</f>
        <v>Photoperiodic response in the subtropical and warm-temperate zone populations of the southern green stink bug Nezara viridula: why does it not fit the common latitudinal trend?</v>
      </c>
      <c r="G1340" t="str">
        <f>VLOOKUP($D1340,metadata!$B$2:$S$451,4,FALSE)</f>
        <v>10.1111/j.1365-3032.2011.00797.x</v>
      </c>
      <c r="H1340" t="str">
        <f>VLOOKUP($D1340,metadata!$B$2:$S$451,5,FALSE)</f>
        <v>y</v>
      </c>
      <c r="I1340" t="str">
        <f>VLOOKUP($D1340,metadata!$B$2:$S$451,6,FALSE)</f>
        <v>a</v>
      </c>
      <c r="J1340" t="str">
        <f>VLOOKUP($D1340,metadata!$B$2:$S$451,7,FALSE)</f>
        <v>i</v>
      </c>
      <c r="K1340">
        <f>VLOOKUP($D1340,metadata!$B$2:$S$451,8,FALSE)</f>
        <v>5</v>
      </c>
      <c r="L1340">
        <f>VLOOKUP($D1340,metadata!$B$2:$S$451,9,FALSE)</f>
        <v>8</v>
      </c>
      <c r="M1340" t="str">
        <f>VLOOKUP($D1340,metadata!$B$2:$S$451,10,FALSE)</f>
        <v/>
      </c>
      <c r="N1340" t="str">
        <f>VLOOKUP($D1340,metadata!$B$2:$S$451,11,FALSE)</f>
        <v/>
      </c>
      <c r="O1340" t="str">
        <f>VLOOKUP($D1340,metadata!$B$2:$S$451,12,FALSE)</f>
        <v/>
      </c>
      <c r="P1340" t="str">
        <f>VLOOKUP($D1340,metadata!$B$2:$S$451,13,FALSE)</f>
        <v>Kochi</v>
      </c>
      <c r="Q1340">
        <f>VLOOKUP($D1340,metadata!$B$2:$S$451,14,FALSE)</f>
        <v>33.6</v>
      </c>
      <c r="R1340">
        <f>VLOOKUP($D1340,metadata!$B$2:$S$451,15,FALSE)</f>
        <v>133.6</v>
      </c>
      <c r="S1340">
        <f>VLOOKUP($D1340,metadata!$B$2:$S$451,16,FALSE)</f>
        <v>0.1</v>
      </c>
      <c r="T1340" t="str">
        <f>VLOOKUP($D1340,metadata!$B$2:$S$451,17,FALSE)</f>
        <v/>
      </c>
      <c r="U1340" t="str">
        <f>VLOOKUP($D1340,metadata!$B$2:$S$451,18,FALSE)</f>
        <v/>
      </c>
      <c r="V1340">
        <f>VLOOKUP($D1340,metadata!$B$2:$Z$451,19,FALSE)</f>
        <v>36.4</v>
      </c>
      <c r="W1340" t="str">
        <f>VLOOKUP($D1340,metadata!$B$2:$Z$451,20,FALSE)</f>
        <v>acc</v>
      </c>
      <c r="X1340" t="str">
        <f>VLOOKUP($D1340,metadata!$B$2:$Z$451,21,FALSE)</f>
        <v/>
      </c>
      <c r="Y1340">
        <f>VLOOKUP($D1340,metadata!$B$2:$Z$451,22,FALSE)</f>
        <v>33</v>
      </c>
      <c r="Z1340" t="str">
        <f>VLOOKUP($D1340,metadata!$B$2:$Z$451,23,FALSE)</f>
        <v/>
      </c>
      <c r="AA1340" t="str">
        <f>VLOOKUP($D1340,metadata!$B$2:$Z$451,24,FALSE)</f>
        <v/>
      </c>
      <c r="AB1340" t="str">
        <f>VLOOKUP($D1340,metadata!$B$2:$Z$451,25,FALSE)</f>
        <v/>
      </c>
      <c r="AC1340">
        <v>10</v>
      </c>
      <c r="AD1340">
        <v>72.427983539094598</v>
      </c>
      <c r="AE1340">
        <v>51</v>
      </c>
      <c r="AF1340">
        <f t="shared" si="41"/>
        <v>51</v>
      </c>
    </row>
    <row r="1341" spans="3:32" x14ac:dyDescent="0.3">
      <c r="C1341">
        <v>1340</v>
      </c>
      <c r="D1341" s="4" t="str">
        <f t="shared" si="42"/>
        <v>33-Kochi</v>
      </c>
      <c r="E1341" t="str">
        <f>VLOOKUP($D1341,metadata!$B$2:$S$451,2,FALSE)</f>
        <v>Musolin, DL; Tougou, D; Fujisaki, K</v>
      </c>
      <c r="F1341" t="str">
        <f>VLOOKUP($D1341,metadata!$B$2:$S$451,3,FALSE)</f>
        <v>Photoperiodic response in the subtropical and warm-temperate zone populations of the southern green stink bug Nezara viridula: why does it not fit the common latitudinal trend?</v>
      </c>
      <c r="G1341" t="str">
        <f>VLOOKUP($D1341,metadata!$B$2:$S$451,4,FALSE)</f>
        <v>10.1111/j.1365-3032.2011.00797.x</v>
      </c>
      <c r="H1341" t="str">
        <f>VLOOKUP($D1341,metadata!$B$2:$S$451,5,FALSE)</f>
        <v>y</v>
      </c>
      <c r="I1341" t="str">
        <f>VLOOKUP($D1341,metadata!$B$2:$S$451,6,FALSE)</f>
        <v>a</v>
      </c>
      <c r="J1341" t="str">
        <f>VLOOKUP($D1341,metadata!$B$2:$S$451,7,FALSE)</f>
        <v>i</v>
      </c>
      <c r="K1341">
        <f>VLOOKUP($D1341,metadata!$B$2:$S$451,8,FALSE)</f>
        <v>5</v>
      </c>
      <c r="L1341">
        <f>VLOOKUP($D1341,metadata!$B$2:$S$451,9,FALSE)</f>
        <v>8</v>
      </c>
      <c r="M1341" t="str">
        <f>VLOOKUP($D1341,metadata!$B$2:$S$451,10,FALSE)</f>
        <v/>
      </c>
      <c r="N1341" t="str">
        <f>VLOOKUP($D1341,metadata!$B$2:$S$451,11,FALSE)</f>
        <v/>
      </c>
      <c r="O1341" t="str">
        <f>VLOOKUP($D1341,metadata!$B$2:$S$451,12,FALSE)</f>
        <v/>
      </c>
      <c r="P1341" t="str">
        <f>VLOOKUP($D1341,metadata!$B$2:$S$451,13,FALSE)</f>
        <v>Kochi</v>
      </c>
      <c r="Q1341">
        <f>VLOOKUP($D1341,metadata!$B$2:$S$451,14,FALSE)</f>
        <v>33.6</v>
      </c>
      <c r="R1341">
        <f>VLOOKUP($D1341,metadata!$B$2:$S$451,15,FALSE)</f>
        <v>133.6</v>
      </c>
      <c r="S1341">
        <f>VLOOKUP($D1341,metadata!$B$2:$S$451,16,FALSE)</f>
        <v>0.1</v>
      </c>
      <c r="T1341" t="str">
        <f>VLOOKUP($D1341,metadata!$B$2:$S$451,17,FALSE)</f>
        <v/>
      </c>
      <c r="U1341" t="str">
        <f>VLOOKUP($D1341,metadata!$B$2:$S$451,18,FALSE)</f>
        <v/>
      </c>
      <c r="V1341">
        <f>VLOOKUP($D1341,metadata!$B$2:$Z$451,19,FALSE)</f>
        <v>36.4</v>
      </c>
      <c r="W1341" t="str">
        <f>VLOOKUP($D1341,metadata!$B$2:$Z$451,20,FALSE)</f>
        <v>acc</v>
      </c>
      <c r="X1341" t="str">
        <f>VLOOKUP($D1341,metadata!$B$2:$Z$451,21,FALSE)</f>
        <v/>
      </c>
      <c r="Y1341">
        <f>VLOOKUP($D1341,metadata!$B$2:$Z$451,22,FALSE)</f>
        <v>33</v>
      </c>
      <c r="Z1341" t="str">
        <f>VLOOKUP($D1341,metadata!$B$2:$Z$451,23,FALSE)</f>
        <v/>
      </c>
      <c r="AA1341" t="str">
        <f>VLOOKUP($D1341,metadata!$B$2:$Z$451,24,FALSE)</f>
        <v/>
      </c>
      <c r="AB1341" t="str">
        <f>VLOOKUP($D1341,metadata!$B$2:$Z$451,25,FALSE)</f>
        <v/>
      </c>
      <c r="AC1341">
        <v>10.995475113122099</v>
      </c>
      <c r="AD1341">
        <v>79.423868312757094</v>
      </c>
      <c r="AE1341">
        <v>54</v>
      </c>
      <c r="AF1341">
        <f t="shared" si="41"/>
        <v>54</v>
      </c>
    </row>
    <row r="1342" spans="3:32" x14ac:dyDescent="0.3">
      <c r="C1342">
        <v>1341</v>
      </c>
      <c r="D1342" s="4" t="str">
        <f t="shared" si="42"/>
        <v>33-Kochi</v>
      </c>
      <c r="E1342" t="str">
        <f>VLOOKUP($D1342,metadata!$B$2:$S$451,2,FALSE)</f>
        <v>Musolin, DL; Tougou, D; Fujisaki, K</v>
      </c>
      <c r="F1342" t="str">
        <f>VLOOKUP($D1342,metadata!$B$2:$S$451,3,FALSE)</f>
        <v>Photoperiodic response in the subtropical and warm-temperate zone populations of the southern green stink bug Nezara viridula: why does it not fit the common latitudinal trend?</v>
      </c>
      <c r="G1342" t="str">
        <f>VLOOKUP($D1342,metadata!$B$2:$S$451,4,FALSE)</f>
        <v>10.1111/j.1365-3032.2011.00797.x</v>
      </c>
      <c r="H1342" t="str">
        <f>VLOOKUP($D1342,metadata!$B$2:$S$451,5,FALSE)</f>
        <v>y</v>
      </c>
      <c r="I1342" t="str">
        <f>VLOOKUP($D1342,metadata!$B$2:$S$451,6,FALSE)</f>
        <v>a</v>
      </c>
      <c r="J1342" t="str">
        <f>VLOOKUP($D1342,metadata!$B$2:$S$451,7,FALSE)</f>
        <v>i</v>
      </c>
      <c r="K1342">
        <f>VLOOKUP($D1342,metadata!$B$2:$S$451,8,FALSE)</f>
        <v>5</v>
      </c>
      <c r="L1342">
        <f>VLOOKUP($D1342,metadata!$B$2:$S$451,9,FALSE)</f>
        <v>8</v>
      </c>
      <c r="M1342" t="str">
        <f>VLOOKUP($D1342,metadata!$B$2:$S$451,10,FALSE)</f>
        <v/>
      </c>
      <c r="N1342" t="str">
        <f>VLOOKUP($D1342,metadata!$B$2:$S$451,11,FALSE)</f>
        <v/>
      </c>
      <c r="O1342" t="str">
        <f>VLOOKUP($D1342,metadata!$B$2:$S$451,12,FALSE)</f>
        <v/>
      </c>
      <c r="P1342" t="str">
        <f>VLOOKUP($D1342,metadata!$B$2:$S$451,13,FALSE)</f>
        <v>Kochi</v>
      </c>
      <c r="Q1342">
        <f>VLOOKUP($D1342,metadata!$B$2:$S$451,14,FALSE)</f>
        <v>33.6</v>
      </c>
      <c r="R1342">
        <f>VLOOKUP($D1342,metadata!$B$2:$S$451,15,FALSE)</f>
        <v>133.6</v>
      </c>
      <c r="S1342">
        <f>VLOOKUP($D1342,metadata!$B$2:$S$451,16,FALSE)</f>
        <v>0.1</v>
      </c>
      <c r="T1342" t="str">
        <f>VLOOKUP($D1342,metadata!$B$2:$S$451,17,FALSE)</f>
        <v/>
      </c>
      <c r="U1342" t="str">
        <f>VLOOKUP($D1342,metadata!$B$2:$S$451,18,FALSE)</f>
        <v/>
      </c>
      <c r="V1342">
        <f>VLOOKUP($D1342,metadata!$B$2:$Z$451,19,FALSE)</f>
        <v>36.4</v>
      </c>
      <c r="W1342" t="str">
        <f>VLOOKUP($D1342,metadata!$B$2:$Z$451,20,FALSE)</f>
        <v>acc</v>
      </c>
      <c r="X1342" t="str">
        <f>VLOOKUP($D1342,metadata!$B$2:$Z$451,21,FALSE)</f>
        <v/>
      </c>
      <c r="Y1342">
        <f>VLOOKUP($D1342,metadata!$B$2:$Z$451,22,FALSE)</f>
        <v>33</v>
      </c>
      <c r="Z1342" t="str">
        <f>VLOOKUP($D1342,metadata!$B$2:$Z$451,23,FALSE)</f>
        <v/>
      </c>
      <c r="AA1342" t="str">
        <f>VLOOKUP($D1342,metadata!$B$2:$Z$451,24,FALSE)</f>
        <v/>
      </c>
      <c r="AB1342" t="str">
        <f>VLOOKUP($D1342,metadata!$B$2:$Z$451,25,FALSE)</f>
        <v/>
      </c>
      <c r="AC1342">
        <v>11.5158371040724</v>
      </c>
      <c r="AD1342">
        <v>61.7283950617283</v>
      </c>
      <c r="AE1342">
        <v>42</v>
      </c>
      <c r="AF1342">
        <f t="shared" si="41"/>
        <v>42</v>
      </c>
    </row>
    <row r="1343" spans="3:32" x14ac:dyDescent="0.3">
      <c r="C1343">
        <v>1342</v>
      </c>
      <c r="D1343" s="4" t="str">
        <f t="shared" si="42"/>
        <v>33-Kochi</v>
      </c>
      <c r="E1343" t="str">
        <f>VLOOKUP($D1343,metadata!$B$2:$S$451,2,FALSE)</f>
        <v>Musolin, DL; Tougou, D; Fujisaki, K</v>
      </c>
      <c r="F1343" t="str">
        <f>VLOOKUP($D1343,metadata!$B$2:$S$451,3,FALSE)</f>
        <v>Photoperiodic response in the subtropical and warm-temperate zone populations of the southern green stink bug Nezara viridula: why does it not fit the common latitudinal trend?</v>
      </c>
      <c r="G1343" t="str">
        <f>VLOOKUP($D1343,metadata!$B$2:$S$451,4,FALSE)</f>
        <v>10.1111/j.1365-3032.2011.00797.x</v>
      </c>
      <c r="H1343" t="str">
        <f>VLOOKUP($D1343,metadata!$B$2:$S$451,5,FALSE)</f>
        <v>y</v>
      </c>
      <c r="I1343" t="str">
        <f>VLOOKUP($D1343,metadata!$B$2:$S$451,6,FALSE)</f>
        <v>a</v>
      </c>
      <c r="J1343" t="str">
        <f>VLOOKUP($D1343,metadata!$B$2:$S$451,7,FALSE)</f>
        <v>i</v>
      </c>
      <c r="K1343">
        <f>VLOOKUP($D1343,metadata!$B$2:$S$451,8,FALSE)</f>
        <v>5</v>
      </c>
      <c r="L1343">
        <f>VLOOKUP($D1343,metadata!$B$2:$S$451,9,FALSE)</f>
        <v>8</v>
      </c>
      <c r="M1343" t="str">
        <f>VLOOKUP($D1343,metadata!$B$2:$S$451,10,FALSE)</f>
        <v/>
      </c>
      <c r="N1343" t="str">
        <f>VLOOKUP($D1343,metadata!$B$2:$S$451,11,FALSE)</f>
        <v/>
      </c>
      <c r="O1343" t="str">
        <f>VLOOKUP($D1343,metadata!$B$2:$S$451,12,FALSE)</f>
        <v/>
      </c>
      <c r="P1343" t="str">
        <f>VLOOKUP($D1343,metadata!$B$2:$S$451,13,FALSE)</f>
        <v>Kochi</v>
      </c>
      <c r="Q1343">
        <f>VLOOKUP($D1343,metadata!$B$2:$S$451,14,FALSE)</f>
        <v>33.6</v>
      </c>
      <c r="R1343">
        <f>VLOOKUP($D1343,metadata!$B$2:$S$451,15,FALSE)</f>
        <v>133.6</v>
      </c>
      <c r="S1343">
        <f>VLOOKUP($D1343,metadata!$B$2:$S$451,16,FALSE)</f>
        <v>0.1</v>
      </c>
      <c r="T1343" t="str">
        <f>VLOOKUP($D1343,metadata!$B$2:$S$451,17,FALSE)</f>
        <v/>
      </c>
      <c r="U1343" t="str">
        <f>VLOOKUP($D1343,metadata!$B$2:$S$451,18,FALSE)</f>
        <v/>
      </c>
      <c r="V1343">
        <f>VLOOKUP($D1343,metadata!$B$2:$Z$451,19,FALSE)</f>
        <v>36.4</v>
      </c>
      <c r="W1343" t="str">
        <f>VLOOKUP($D1343,metadata!$B$2:$Z$451,20,FALSE)</f>
        <v>acc</v>
      </c>
      <c r="X1343" t="str">
        <f>VLOOKUP($D1343,metadata!$B$2:$Z$451,21,FALSE)</f>
        <v/>
      </c>
      <c r="Y1343">
        <f>VLOOKUP($D1343,metadata!$B$2:$Z$451,22,FALSE)</f>
        <v>33</v>
      </c>
      <c r="Z1343" t="str">
        <f>VLOOKUP($D1343,metadata!$B$2:$Z$451,23,FALSE)</f>
        <v/>
      </c>
      <c r="AA1343" t="str">
        <f>VLOOKUP($D1343,metadata!$B$2:$Z$451,24,FALSE)</f>
        <v/>
      </c>
      <c r="AB1343" t="str">
        <f>VLOOKUP($D1343,metadata!$B$2:$Z$451,25,FALSE)</f>
        <v/>
      </c>
      <c r="AC1343">
        <v>12.013574660633401</v>
      </c>
      <c r="AD1343">
        <v>36.213991769547299</v>
      </c>
      <c r="AE1343">
        <v>22</v>
      </c>
      <c r="AF1343">
        <f t="shared" si="41"/>
        <v>22</v>
      </c>
    </row>
    <row r="1344" spans="3:32" x14ac:dyDescent="0.3">
      <c r="C1344">
        <v>1343</v>
      </c>
      <c r="D1344" s="4" t="str">
        <f t="shared" si="42"/>
        <v>33-Kochi</v>
      </c>
      <c r="E1344" t="str">
        <f>VLOOKUP($D1344,metadata!$B$2:$S$451,2,FALSE)</f>
        <v>Musolin, DL; Tougou, D; Fujisaki, K</v>
      </c>
      <c r="F1344" t="str">
        <f>VLOOKUP($D1344,metadata!$B$2:$S$451,3,FALSE)</f>
        <v>Photoperiodic response in the subtropical and warm-temperate zone populations of the southern green stink bug Nezara viridula: why does it not fit the common latitudinal trend?</v>
      </c>
      <c r="G1344" t="str">
        <f>VLOOKUP($D1344,metadata!$B$2:$S$451,4,FALSE)</f>
        <v>10.1111/j.1365-3032.2011.00797.x</v>
      </c>
      <c r="H1344" t="str">
        <f>VLOOKUP($D1344,metadata!$B$2:$S$451,5,FALSE)</f>
        <v>y</v>
      </c>
      <c r="I1344" t="str">
        <f>VLOOKUP($D1344,metadata!$B$2:$S$451,6,FALSE)</f>
        <v>a</v>
      </c>
      <c r="J1344" t="str">
        <f>VLOOKUP($D1344,metadata!$B$2:$S$451,7,FALSE)</f>
        <v>i</v>
      </c>
      <c r="K1344">
        <f>VLOOKUP($D1344,metadata!$B$2:$S$451,8,FALSE)</f>
        <v>5</v>
      </c>
      <c r="L1344">
        <f>VLOOKUP($D1344,metadata!$B$2:$S$451,9,FALSE)</f>
        <v>8</v>
      </c>
      <c r="M1344" t="str">
        <f>VLOOKUP($D1344,metadata!$B$2:$S$451,10,FALSE)</f>
        <v/>
      </c>
      <c r="N1344" t="str">
        <f>VLOOKUP($D1344,metadata!$B$2:$S$451,11,FALSE)</f>
        <v/>
      </c>
      <c r="O1344" t="str">
        <f>VLOOKUP($D1344,metadata!$B$2:$S$451,12,FALSE)</f>
        <v/>
      </c>
      <c r="P1344" t="str">
        <f>VLOOKUP($D1344,metadata!$B$2:$S$451,13,FALSE)</f>
        <v>Kochi</v>
      </c>
      <c r="Q1344">
        <f>VLOOKUP($D1344,metadata!$B$2:$S$451,14,FALSE)</f>
        <v>33.6</v>
      </c>
      <c r="R1344">
        <f>VLOOKUP($D1344,metadata!$B$2:$S$451,15,FALSE)</f>
        <v>133.6</v>
      </c>
      <c r="S1344">
        <f>VLOOKUP($D1344,metadata!$B$2:$S$451,16,FALSE)</f>
        <v>0.1</v>
      </c>
      <c r="T1344" t="str">
        <f>VLOOKUP($D1344,metadata!$B$2:$S$451,17,FALSE)</f>
        <v/>
      </c>
      <c r="U1344" t="str">
        <f>VLOOKUP($D1344,metadata!$B$2:$S$451,18,FALSE)</f>
        <v/>
      </c>
      <c r="V1344">
        <f>VLOOKUP($D1344,metadata!$B$2:$Z$451,19,FALSE)</f>
        <v>36.4</v>
      </c>
      <c r="W1344" t="str">
        <f>VLOOKUP($D1344,metadata!$B$2:$Z$451,20,FALSE)</f>
        <v>acc</v>
      </c>
      <c r="X1344" t="str">
        <f>VLOOKUP($D1344,metadata!$B$2:$Z$451,21,FALSE)</f>
        <v/>
      </c>
      <c r="Y1344">
        <f>VLOOKUP($D1344,metadata!$B$2:$Z$451,22,FALSE)</f>
        <v>33</v>
      </c>
      <c r="Z1344" t="str">
        <f>VLOOKUP($D1344,metadata!$B$2:$Z$451,23,FALSE)</f>
        <v/>
      </c>
      <c r="AA1344" t="str">
        <f>VLOOKUP($D1344,metadata!$B$2:$Z$451,24,FALSE)</f>
        <v/>
      </c>
      <c r="AB1344" t="str">
        <f>VLOOKUP($D1344,metadata!$B$2:$Z$451,25,FALSE)</f>
        <v/>
      </c>
      <c r="AC1344">
        <v>12.511312217194501</v>
      </c>
      <c r="AD1344">
        <v>39.917695473251001</v>
      </c>
      <c r="AE1344">
        <v>20</v>
      </c>
      <c r="AF1344">
        <f t="shared" si="41"/>
        <v>20</v>
      </c>
    </row>
    <row r="1345" spans="3:32" x14ac:dyDescent="0.3">
      <c r="C1345">
        <v>1344</v>
      </c>
      <c r="D1345" s="4" t="str">
        <f t="shared" si="42"/>
        <v>33-Kochi</v>
      </c>
      <c r="E1345" t="str">
        <f>VLOOKUP($D1345,metadata!$B$2:$S$451,2,FALSE)</f>
        <v>Musolin, DL; Tougou, D; Fujisaki, K</v>
      </c>
      <c r="F1345" t="str">
        <f>VLOOKUP($D1345,metadata!$B$2:$S$451,3,FALSE)</f>
        <v>Photoperiodic response in the subtropical and warm-temperate zone populations of the southern green stink bug Nezara viridula: why does it not fit the common latitudinal trend?</v>
      </c>
      <c r="G1345" t="str">
        <f>VLOOKUP($D1345,metadata!$B$2:$S$451,4,FALSE)</f>
        <v>10.1111/j.1365-3032.2011.00797.x</v>
      </c>
      <c r="H1345" t="str">
        <f>VLOOKUP($D1345,metadata!$B$2:$S$451,5,FALSE)</f>
        <v>y</v>
      </c>
      <c r="I1345" t="str">
        <f>VLOOKUP($D1345,metadata!$B$2:$S$451,6,FALSE)</f>
        <v>a</v>
      </c>
      <c r="J1345" t="str">
        <f>VLOOKUP($D1345,metadata!$B$2:$S$451,7,FALSE)</f>
        <v>i</v>
      </c>
      <c r="K1345">
        <f>VLOOKUP($D1345,metadata!$B$2:$S$451,8,FALSE)</f>
        <v>5</v>
      </c>
      <c r="L1345">
        <f>VLOOKUP($D1345,metadata!$B$2:$S$451,9,FALSE)</f>
        <v>8</v>
      </c>
      <c r="M1345" t="str">
        <f>VLOOKUP($D1345,metadata!$B$2:$S$451,10,FALSE)</f>
        <v/>
      </c>
      <c r="N1345" t="str">
        <f>VLOOKUP($D1345,metadata!$B$2:$S$451,11,FALSE)</f>
        <v/>
      </c>
      <c r="O1345" t="str">
        <f>VLOOKUP($D1345,metadata!$B$2:$S$451,12,FALSE)</f>
        <v/>
      </c>
      <c r="P1345" t="str">
        <f>VLOOKUP($D1345,metadata!$B$2:$S$451,13,FALSE)</f>
        <v>Kochi</v>
      </c>
      <c r="Q1345">
        <f>VLOOKUP($D1345,metadata!$B$2:$S$451,14,FALSE)</f>
        <v>33.6</v>
      </c>
      <c r="R1345">
        <f>VLOOKUP($D1345,metadata!$B$2:$S$451,15,FALSE)</f>
        <v>133.6</v>
      </c>
      <c r="S1345">
        <f>VLOOKUP($D1345,metadata!$B$2:$S$451,16,FALSE)</f>
        <v>0.1</v>
      </c>
      <c r="T1345" t="str">
        <f>VLOOKUP($D1345,metadata!$B$2:$S$451,17,FALSE)</f>
        <v/>
      </c>
      <c r="U1345" t="str">
        <f>VLOOKUP($D1345,metadata!$B$2:$S$451,18,FALSE)</f>
        <v/>
      </c>
      <c r="V1345">
        <f>VLOOKUP($D1345,metadata!$B$2:$Z$451,19,FALSE)</f>
        <v>36.4</v>
      </c>
      <c r="W1345" t="str">
        <f>VLOOKUP($D1345,metadata!$B$2:$Z$451,20,FALSE)</f>
        <v>acc</v>
      </c>
      <c r="X1345" t="str">
        <f>VLOOKUP($D1345,metadata!$B$2:$Z$451,21,FALSE)</f>
        <v/>
      </c>
      <c r="Y1345">
        <f>VLOOKUP($D1345,metadata!$B$2:$Z$451,22,FALSE)</f>
        <v>33</v>
      </c>
      <c r="Z1345" t="str">
        <f>VLOOKUP($D1345,metadata!$B$2:$Z$451,23,FALSE)</f>
        <v/>
      </c>
      <c r="AA1345" t="str">
        <f>VLOOKUP($D1345,metadata!$B$2:$Z$451,24,FALSE)</f>
        <v/>
      </c>
      <c r="AB1345" t="str">
        <f>VLOOKUP($D1345,metadata!$B$2:$Z$451,25,FALSE)</f>
        <v/>
      </c>
      <c r="AC1345">
        <v>13.009049773755599</v>
      </c>
      <c r="AD1345">
        <v>0.41152263374485099</v>
      </c>
      <c r="AE1345">
        <v>37</v>
      </c>
      <c r="AF1345">
        <f t="shared" si="41"/>
        <v>37</v>
      </c>
    </row>
    <row r="1346" spans="3:32" x14ac:dyDescent="0.3">
      <c r="C1346">
        <v>1345</v>
      </c>
      <c r="D1346" s="4" t="str">
        <f t="shared" si="42"/>
        <v>33-Kochi</v>
      </c>
      <c r="E1346" t="str">
        <f>VLOOKUP($D1346,metadata!$B$2:$S$451,2,FALSE)</f>
        <v>Musolin, DL; Tougou, D; Fujisaki, K</v>
      </c>
      <c r="F1346" t="str">
        <f>VLOOKUP($D1346,metadata!$B$2:$S$451,3,FALSE)</f>
        <v>Photoperiodic response in the subtropical and warm-temperate zone populations of the southern green stink bug Nezara viridula: why does it not fit the common latitudinal trend?</v>
      </c>
      <c r="G1346" t="str">
        <f>VLOOKUP($D1346,metadata!$B$2:$S$451,4,FALSE)</f>
        <v>10.1111/j.1365-3032.2011.00797.x</v>
      </c>
      <c r="H1346" t="str">
        <f>VLOOKUP($D1346,metadata!$B$2:$S$451,5,FALSE)</f>
        <v>y</v>
      </c>
      <c r="I1346" t="str">
        <f>VLOOKUP($D1346,metadata!$B$2:$S$451,6,FALSE)</f>
        <v>a</v>
      </c>
      <c r="J1346" t="str">
        <f>VLOOKUP($D1346,metadata!$B$2:$S$451,7,FALSE)</f>
        <v>i</v>
      </c>
      <c r="K1346">
        <f>VLOOKUP($D1346,metadata!$B$2:$S$451,8,FALSE)</f>
        <v>5</v>
      </c>
      <c r="L1346">
        <f>VLOOKUP($D1346,metadata!$B$2:$S$451,9,FALSE)</f>
        <v>8</v>
      </c>
      <c r="M1346" t="str">
        <f>VLOOKUP($D1346,metadata!$B$2:$S$451,10,FALSE)</f>
        <v/>
      </c>
      <c r="N1346" t="str">
        <f>VLOOKUP($D1346,metadata!$B$2:$S$451,11,FALSE)</f>
        <v/>
      </c>
      <c r="O1346" t="str">
        <f>VLOOKUP($D1346,metadata!$B$2:$S$451,12,FALSE)</f>
        <v/>
      </c>
      <c r="P1346" t="str">
        <f>VLOOKUP($D1346,metadata!$B$2:$S$451,13,FALSE)</f>
        <v>Kochi</v>
      </c>
      <c r="Q1346">
        <f>VLOOKUP($D1346,metadata!$B$2:$S$451,14,FALSE)</f>
        <v>33.6</v>
      </c>
      <c r="R1346">
        <f>VLOOKUP($D1346,metadata!$B$2:$S$451,15,FALSE)</f>
        <v>133.6</v>
      </c>
      <c r="S1346">
        <f>VLOOKUP($D1346,metadata!$B$2:$S$451,16,FALSE)</f>
        <v>0.1</v>
      </c>
      <c r="T1346" t="str">
        <f>VLOOKUP($D1346,metadata!$B$2:$S$451,17,FALSE)</f>
        <v/>
      </c>
      <c r="U1346" t="str">
        <f>VLOOKUP($D1346,metadata!$B$2:$S$451,18,FALSE)</f>
        <v/>
      </c>
      <c r="V1346">
        <f>VLOOKUP($D1346,metadata!$B$2:$Z$451,19,FALSE)</f>
        <v>36.4</v>
      </c>
      <c r="W1346" t="str">
        <f>VLOOKUP($D1346,metadata!$B$2:$Z$451,20,FALSE)</f>
        <v>acc</v>
      </c>
      <c r="X1346" t="str">
        <f>VLOOKUP($D1346,metadata!$B$2:$Z$451,21,FALSE)</f>
        <v/>
      </c>
      <c r="Y1346">
        <f>VLOOKUP($D1346,metadata!$B$2:$Z$451,22,FALSE)</f>
        <v>33</v>
      </c>
      <c r="Z1346" t="str">
        <f>VLOOKUP($D1346,metadata!$B$2:$Z$451,23,FALSE)</f>
        <v/>
      </c>
      <c r="AA1346" t="str">
        <f>VLOOKUP($D1346,metadata!$B$2:$Z$451,24,FALSE)</f>
        <v/>
      </c>
      <c r="AB1346" t="str">
        <f>VLOOKUP($D1346,metadata!$B$2:$Z$451,25,FALSE)</f>
        <v/>
      </c>
      <c r="AC1346">
        <v>14.0045248868778</v>
      </c>
      <c r="AD1346">
        <v>9.8765432098765409</v>
      </c>
      <c r="AE1346">
        <v>30</v>
      </c>
      <c r="AF1346">
        <f t="shared" si="41"/>
        <v>30</v>
      </c>
    </row>
    <row r="1347" spans="3:32" x14ac:dyDescent="0.3">
      <c r="C1347">
        <v>1346</v>
      </c>
      <c r="D1347" s="4" t="str">
        <f t="shared" si="42"/>
        <v>33-Kochi</v>
      </c>
      <c r="E1347" t="str">
        <f>VLOOKUP($D1347,metadata!$B$2:$S$451,2,FALSE)</f>
        <v>Musolin, DL; Tougou, D; Fujisaki, K</v>
      </c>
      <c r="F1347" t="str">
        <f>VLOOKUP($D1347,metadata!$B$2:$S$451,3,FALSE)</f>
        <v>Photoperiodic response in the subtropical and warm-temperate zone populations of the southern green stink bug Nezara viridula: why does it not fit the common latitudinal trend?</v>
      </c>
      <c r="G1347" t="str">
        <f>VLOOKUP($D1347,metadata!$B$2:$S$451,4,FALSE)</f>
        <v>10.1111/j.1365-3032.2011.00797.x</v>
      </c>
      <c r="H1347" t="str">
        <f>VLOOKUP($D1347,metadata!$B$2:$S$451,5,FALSE)</f>
        <v>y</v>
      </c>
      <c r="I1347" t="str">
        <f>VLOOKUP($D1347,metadata!$B$2:$S$451,6,FALSE)</f>
        <v>a</v>
      </c>
      <c r="J1347" t="str">
        <f>VLOOKUP($D1347,metadata!$B$2:$S$451,7,FALSE)</f>
        <v>i</v>
      </c>
      <c r="K1347">
        <f>VLOOKUP($D1347,metadata!$B$2:$S$451,8,FALSE)</f>
        <v>5</v>
      </c>
      <c r="L1347">
        <f>VLOOKUP($D1347,metadata!$B$2:$S$451,9,FALSE)</f>
        <v>8</v>
      </c>
      <c r="M1347" t="str">
        <f>VLOOKUP($D1347,metadata!$B$2:$S$451,10,FALSE)</f>
        <v/>
      </c>
      <c r="N1347" t="str">
        <f>VLOOKUP($D1347,metadata!$B$2:$S$451,11,FALSE)</f>
        <v/>
      </c>
      <c r="O1347" t="str">
        <f>VLOOKUP($D1347,metadata!$B$2:$S$451,12,FALSE)</f>
        <v/>
      </c>
      <c r="P1347" t="str">
        <f>VLOOKUP($D1347,metadata!$B$2:$S$451,13,FALSE)</f>
        <v>Kochi</v>
      </c>
      <c r="Q1347">
        <f>VLOOKUP($D1347,metadata!$B$2:$S$451,14,FALSE)</f>
        <v>33.6</v>
      </c>
      <c r="R1347">
        <f>VLOOKUP($D1347,metadata!$B$2:$S$451,15,FALSE)</f>
        <v>133.6</v>
      </c>
      <c r="S1347">
        <f>VLOOKUP($D1347,metadata!$B$2:$S$451,16,FALSE)</f>
        <v>0.1</v>
      </c>
      <c r="T1347" t="str">
        <f>VLOOKUP($D1347,metadata!$B$2:$S$451,17,FALSE)</f>
        <v/>
      </c>
      <c r="U1347" t="str">
        <f>VLOOKUP($D1347,metadata!$B$2:$S$451,18,FALSE)</f>
        <v/>
      </c>
      <c r="V1347">
        <f>VLOOKUP($D1347,metadata!$B$2:$Z$451,19,FALSE)</f>
        <v>36.4</v>
      </c>
      <c r="W1347" t="str">
        <f>VLOOKUP($D1347,metadata!$B$2:$Z$451,20,FALSE)</f>
        <v>acc</v>
      </c>
      <c r="X1347" t="str">
        <f>VLOOKUP($D1347,metadata!$B$2:$Z$451,21,FALSE)</f>
        <v/>
      </c>
      <c r="Y1347">
        <f>VLOOKUP($D1347,metadata!$B$2:$Z$451,22,FALSE)</f>
        <v>33</v>
      </c>
      <c r="Z1347" t="str">
        <f>VLOOKUP($D1347,metadata!$B$2:$Z$451,23,FALSE)</f>
        <v/>
      </c>
      <c r="AA1347" t="str">
        <f>VLOOKUP($D1347,metadata!$B$2:$Z$451,24,FALSE)</f>
        <v/>
      </c>
      <c r="AB1347" t="str">
        <f>VLOOKUP($D1347,metadata!$B$2:$Z$451,25,FALSE)</f>
        <v/>
      </c>
      <c r="AC1347">
        <v>15</v>
      </c>
      <c r="AD1347">
        <v>0.82304526748968898</v>
      </c>
      <c r="AE1347">
        <v>35</v>
      </c>
      <c r="AF1347">
        <f t="shared" ref="AF1347:AF1410" si="43">IF(AE1347="","NA",AE1347)</f>
        <v>35</v>
      </c>
    </row>
    <row r="1348" spans="3:32" x14ac:dyDescent="0.3">
      <c r="C1348">
        <v>1347</v>
      </c>
      <c r="D1348" s="4" t="str">
        <f t="shared" si="42"/>
        <v>33-Wakayama</v>
      </c>
      <c r="E1348" t="str">
        <f>VLOOKUP($D1348,metadata!$B$2:$S$451,2,FALSE)</f>
        <v>Musolin, DL; Tougou, D; Fujisaki, K</v>
      </c>
      <c r="F1348" t="str">
        <f>VLOOKUP($D1348,metadata!$B$2:$S$451,3,FALSE)</f>
        <v>Photoperiodic response in the subtropical and warm-temperate zone populations of the southern green stink bug Nezara viridula: why does it not fit the common latitudinal trend?</v>
      </c>
      <c r="G1348" t="str">
        <f>VLOOKUP($D1348,metadata!$B$2:$S$451,4,FALSE)</f>
        <v>10.1111/j.1365-3032.2011.00797.x</v>
      </c>
      <c r="H1348" t="str">
        <f>VLOOKUP($D1348,metadata!$B$2:$S$451,5,FALSE)</f>
        <v>y</v>
      </c>
      <c r="I1348" t="str">
        <f>VLOOKUP($D1348,metadata!$B$2:$S$451,6,FALSE)</f>
        <v>a</v>
      </c>
      <c r="J1348" t="str">
        <f>VLOOKUP($D1348,metadata!$B$2:$S$451,7,FALSE)</f>
        <v>i</v>
      </c>
      <c r="K1348">
        <f>VLOOKUP($D1348,metadata!$B$2:$S$451,8,FALSE)</f>
        <v>5</v>
      </c>
      <c r="L1348">
        <f>VLOOKUP($D1348,metadata!$B$2:$S$451,9,FALSE)</f>
        <v>6</v>
      </c>
      <c r="M1348" t="str">
        <f>VLOOKUP($D1348,metadata!$B$2:$S$451,10,FALSE)</f>
        <v/>
      </c>
      <c r="N1348" t="str">
        <f>VLOOKUP($D1348,metadata!$B$2:$S$451,11,FALSE)</f>
        <v/>
      </c>
      <c r="O1348" t="str">
        <f>VLOOKUP($D1348,metadata!$B$2:$S$451,12,FALSE)</f>
        <v/>
      </c>
      <c r="P1348" t="str">
        <f>VLOOKUP($D1348,metadata!$B$2:$S$451,13,FALSE)</f>
        <v>Wakayama</v>
      </c>
      <c r="Q1348">
        <f>VLOOKUP($D1348,metadata!$B$2:$S$451,14,FALSE)</f>
        <v>33.700000000000003</v>
      </c>
      <c r="R1348">
        <f>VLOOKUP($D1348,metadata!$B$2:$S$451,15,FALSE)</f>
        <v>135.69999999999999</v>
      </c>
      <c r="S1348">
        <f>VLOOKUP($D1348,metadata!$B$2:$S$451,16,FALSE)</f>
        <v>0.1</v>
      </c>
      <c r="T1348" t="str">
        <f>VLOOKUP($D1348,metadata!$B$2:$S$451,17,FALSE)</f>
        <v/>
      </c>
      <c r="U1348" t="str">
        <f>VLOOKUP($D1348,metadata!$B$2:$S$451,18,FALSE)</f>
        <v/>
      </c>
      <c r="V1348">
        <f>VLOOKUP($D1348,metadata!$B$2:$Z$451,19,FALSE)</f>
        <v>37</v>
      </c>
      <c r="W1348" t="str">
        <f>VLOOKUP($D1348,metadata!$B$2:$Z$451,20,FALSE)</f>
        <v>acc</v>
      </c>
      <c r="X1348" t="str">
        <f>VLOOKUP($D1348,metadata!$B$2:$Z$451,21,FALSE)</f>
        <v/>
      </c>
      <c r="Y1348">
        <f>VLOOKUP($D1348,metadata!$B$2:$Z$451,22,FALSE)</f>
        <v>33</v>
      </c>
      <c r="Z1348" t="str">
        <f>VLOOKUP($D1348,metadata!$B$2:$Z$451,23,FALSE)</f>
        <v/>
      </c>
      <c r="AA1348" t="str">
        <f>VLOOKUP($D1348,metadata!$B$2:$Z$451,24,FALSE)</f>
        <v/>
      </c>
      <c r="AB1348" t="str">
        <f>VLOOKUP($D1348,metadata!$B$2:$Z$451,25,FALSE)</f>
        <v/>
      </c>
      <c r="AC1348">
        <v>10.022624434389099</v>
      </c>
      <c r="AD1348">
        <v>73.770491803278603</v>
      </c>
      <c r="AE1348">
        <v>30</v>
      </c>
      <c r="AF1348">
        <f t="shared" si="43"/>
        <v>30</v>
      </c>
    </row>
    <row r="1349" spans="3:32" x14ac:dyDescent="0.3">
      <c r="C1349">
        <v>1348</v>
      </c>
      <c r="D1349" s="4" t="str">
        <f t="shared" si="42"/>
        <v>33-Wakayama</v>
      </c>
      <c r="E1349" t="str">
        <f>VLOOKUP($D1349,metadata!$B$2:$S$451,2,FALSE)</f>
        <v>Musolin, DL; Tougou, D; Fujisaki, K</v>
      </c>
      <c r="F1349" t="str">
        <f>VLOOKUP($D1349,metadata!$B$2:$S$451,3,FALSE)</f>
        <v>Photoperiodic response in the subtropical and warm-temperate zone populations of the southern green stink bug Nezara viridula: why does it not fit the common latitudinal trend?</v>
      </c>
      <c r="G1349" t="str">
        <f>VLOOKUP($D1349,metadata!$B$2:$S$451,4,FALSE)</f>
        <v>10.1111/j.1365-3032.2011.00797.x</v>
      </c>
      <c r="H1349" t="str">
        <f>VLOOKUP($D1349,metadata!$B$2:$S$451,5,FALSE)</f>
        <v>y</v>
      </c>
      <c r="I1349" t="str">
        <f>VLOOKUP($D1349,metadata!$B$2:$S$451,6,FALSE)</f>
        <v>a</v>
      </c>
      <c r="J1349" t="str">
        <f>VLOOKUP($D1349,metadata!$B$2:$S$451,7,FALSE)</f>
        <v>i</v>
      </c>
      <c r="K1349">
        <f>VLOOKUP($D1349,metadata!$B$2:$S$451,8,FALSE)</f>
        <v>5</v>
      </c>
      <c r="L1349">
        <f>VLOOKUP($D1349,metadata!$B$2:$S$451,9,FALSE)</f>
        <v>6</v>
      </c>
      <c r="M1349" t="str">
        <f>VLOOKUP($D1349,metadata!$B$2:$S$451,10,FALSE)</f>
        <v/>
      </c>
      <c r="N1349" t="str">
        <f>VLOOKUP($D1349,metadata!$B$2:$S$451,11,FALSE)</f>
        <v/>
      </c>
      <c r="O1349" t="str">
        <f>VLOOKUP($D1349,metadata!$B$2:$S$451,12,FALSE)</f>
        <v/>
      </c>
      <c r="P1349" t="str">
        <f>VLOOKUP($D1349,metadata!$B$2:$S$451,13,FALSE)</f>
        <v>Wakayama</v>
      </c>
      <c r="Q1349">
        <f>VLOOKUP($D1349,metadata!$B$2:$S$451,14,FALSE)</f>
        <v>33.700000000000003</v>
      </c>
      <c r="R1349">
        <f>VLOOKUP($D1349,metadata!$B$2:$S$451,15,FALSE)</f>
        <v>135.69999999999999</v>
      </c>
      <c r="S1349">
        <f>VLOOKUP($D1349,metadata!$B$2:$S$451,16,FALSE)</f>
        <v>0.1</v>
      </c>
      <c r="T1349" t="str">
        <f>VLOOKUP($D1349,metadata!$B$2:$S$451,17,FALSE)</f>
        <v/>
      </c>
      <c r="U1349" t="str">
        <f>VLOOKUP($D1349,metadata!$B$2:$S$451,18,FALSE)</f>
        <v/>
      </c>
      <c r="V1349">
        <f>VLOOKUP($D1349,metadata!$B$2:$Z$451,19,FALSE)</f>
        <v>37</v>
      </c>
      <c r="W1349" t="str">
        <f>VLOOKUP($D1349,metadata!$B$2:$Z$451,20,FALSE)</f>
        <v>acc</v>
      </c>
      <c r="X1349" t="str">
        <f>VLOOKUP($D1349,metadata!$B$2:$Z$451,21,FALSE)</f>
        <v/>
      </c>
      <c r="Y1349">
        <f>VLOOKUP($D1349,metadata!$B$2:$Z$451,22,FALSE)</f>
        <v>33</v>
      </c>
      <c r="Z1349" t="str">
        <f>VLOOKUP($D1349,metadata!$B$2:$Z$451,23,FALSE)</f>
        <v/>
      </c>
      <c r="AA1349" t="str">
        <f>VLOOKUP($D1349,metadata!$B$2:$Z$451,24,FALSE)</f>
        <v/>
      </c>
      <c r="AB1349" t="str">
        <f>VLOOKUP($D1349,metadata!$B$2:$Z$451,25,FALSE)</f>
        <v/>
      </c>
      <c r="AC1349">
        <v>11.040723981900401</v>
      </c>
      <c r="AD1349">
        <v>79.508196721311407</v>
      </c>
      <c r="AE1349">
        <v>54</v>
      </c>
      <c r="AF1349">
        <f t="shared" si="43"/>
        <v>54</v>
      </c>
    </row>
    <row r="1350" spans="3:32" x14ac:dyDescent="0.3">
      <c r="C1350">
        <v>1349</v>
      </c>
      <c r="D1350" s="4" t="str">
        <f t="shared" si="42"/>
        <v>33-Wakayama</v>
      </c>
      <c r="E1350" t="str">
        <f>VLOOKUP($D1350,metadata!$B$2:$S$451,2,FALSE)</f>
        <v>Musolin, DL; Tougou, D; Fujisaki, K</v>
      </c>
      <c r="F1350" t="str">
        <f>VLOOKUP($D1350,metadata!$B$2:$S$451,3,FALSE)</f>
        <v>Photoperiodic response in the subtropical and warm-temperate zone populations of the southern green stink bug Nezara viridula: why does it not fit the common latitudinal trend?</v>
      </c>
      <c r="G1350" t="str">
        <f>VLOOKUP($D1350,metadata!$B$2:$S$451,4,FALSE)</f>
        <v>10.1111/j.1365-3032.2011.00797.x</v>
      </c>
      <c r="H1350" t="str">
        <f>VLOOKUP($D1350,metadata!$B$2:$S$451,5,FALSE)</f>
        <v>y</v>
      </c>
      <c r="I1350" t="str">
        <f>VLOOKUP($D1350,metadata!$B$2:$S$451,6,FALSE)</f>
        <v>a</v>
      </c>
      <c r="J1350" t="str">
        <f>VLOOKUP($D1350,metadata!$B$2:$S$451,7,FALSE)</f>
        <v>i</v>
      </c>
      <c r="K1350">
        <f>VLOOKUP($D1350,metadata!$B$2:$S$451,8,FALSE)</f>
        <v>5</v>
      </c>
      <c r="L1350">
        <f>VLOOKUP($D1350,metadata!$B$2:$S$451,9,FALSE)</f>
        <v>6</v>
      </c>
      <c r="M1350" t="str">
        <f>VLOOKUP($D1350,metadata!$B$2:$S$451,10,FALSE)</f>
        <v/>
      </c>
      <c r="N1350" t="str">
        <f>VLOOKUP($D1350,metadata!$B$2:$S$451,11,FALSE)</f>
        <v/>
      </c>
      <c r="O1350" t="str">
        <f>VLOOKUP($D1350,metadata!$B$2:$S$451,12,FALSE)</f>
        <v/>
      </c>
      <c r="P1350" t="str">
        <f>VLOOKUP($D1350,metadata!$B$2:$S$451,13,FALSE)</f>
        <v>Wakayama</v>
      </c>
      <c r="Q1350">
        <f>VLOOKUP($D1350,metadata!$B$2:$S$451,14,FALSE)</f>
        <v>33.700000000000003</v>
      </c>
      <c r="R1350">
        <f>VLOOKUP($D1350,metadata!$B$2:$S$451,15,FALSE)</f>
        <v>135.69999999999999</v>
      </c>
      <c r="S1350">
        <f>VLOOKUP($D1350,metadata!$B$2:$S$451,16,FALSE)</f>
        <v>0.1</v>
      </c>
      <c r="T1350" t="str">
        <f>VLOOKUP($D1350,metadata!$B$2:$S$451,17,FALSE)</f>
        <v/>
      </c>
      <c r="U1350" t="str">
        <f>VLOOKUP($D1350,metadata!$B$2:$S$451,18,FALSE)</f>
        <v/>
      </c>
      <c r="V1350">
        <f>VLOOKUP($D1350,metadata!$B$2:$Z$451,19,FALSE)</f>
        <v>37</v>
      </c>
      <c r="W1350" t="str">
        <f>VLOOKUP($D1350,metadata!$B$2:$Z$451,20,FALSE)</f>
        <v>acc</v>
      </c>
      <c r="X1350" t="str">
        <f>VLOOKUP($D1350,metadata!$B$2:$Z$451,21,FALSE)</f>
        <v/>
      </c>
      <c r="Y1350">
        <f>VLOOKUP($D1350,metadata!$B$2:$Z$451,22,FALSE)</f>
        <v>33</v>
      </c>
      <c r="Z1350" t="str">
        <f>VLOOKUP($D1350,metadata!$B$2:$Z$451,23,FALSE)</f>
        <v/>
      </c>
      <c r="AA1350" t="str">
        <f>VLOOKUP($D1350,metadata!$B$2:$Z$451,24,FALSE)</f>
        <v/>
      </c>
      <c r="AB1350" t="str">
        <f>VLOOKUP($D1350,metadata!$B$2:$Z$451,25,FALSE)</f>
        <v/>
      </c>
      <c r="AC1350">
        <v>12.013574660633401</v>
      </c>
      <c r="AD1350">
        <v>74.590163934426201</v>
      </c>
      <c r="AE1350">
        <v>43</v>
      </c>
      <c r="AF1350">
        <f t="shared" si="43"/>
        <v>43</v>
      </c>
    </row>
    <row r="1351" spans="3:32" x14ac:dyDescent="0.3">
      <c r="C1351">
        <v>1350</v>
      </c>
      <c r="D1351" s="4" t="str">
        <f t="shared" si="42"/>
        <v>33-Wakayama</v>
      </c>
      <c r="E1351" t="str">
        <f>VLOOKUP($D1351,metadata!$B$2:$S$451,2,FALSE)</f>
        <v>Musolin, DL; Tougou, D; Fujisaki, K</v>
      </c>
      <c r="F1351" t="str">
        <f>VLOOKUP($D1351,metadata!$B$2:$S$451,3,FALSE)</f>
        <v>Photoperiodic response in the subtropical and warm-temperate zone populations of the southern green stink bug Nezara viridula: why does it not fit the common latitudinal trend?</v>
      </c>
      <c r="G1351" t="str">
        <f>VLOOKUP($D1351,metadata!$B$2:$S$451,4,FALSE)</f>
        <v>10.1111/j.1365-3032.2011.00797.x</v>
      </c>
      <c r="H1351" t="str">
        <f>VLOOKUP($D1351,metadata!$B$2:$S$451,5,FALSE)</f>
        <v>y</v>
      </c>
      <c r="I1351" t="str">
        <f>VLOOKUP($D1351,metadata!$B$2:$S$451,6,FALSE)</f>
        <v>a</v>
      </c>
      <c r="J1351" t="str">
        <f>VLOOKUP($D1351,metadata!$B$2:$S$451,7,FALSE)</f>
        <v>i</v>
      </c>
      <c r="K1351">
        <f>VLOOKUP($D1351,metadata!$B$2:$S$451,8,FALSE)</f>
        <v>5</v>
      </c>
      <c r="L1351">
        <f>VLOOKUP($D1351,metadata!$B$2:$S$451,9,FALSE)</f>
        <v>6</v>
      </c>
      <c r="M1351" t="str">
        <f>VLOOKUP($D1351,metadata!$B$2:$S$451,10,FALSE)</f>
        <v/>
      </c>
      <c r="N1351" t="str">
        <f>VLOOKUP($D1351,metadata!$B$2:$S$451,11,FALSE)</f>
        <v/>
      </c>
      <c r="O1351" t="str">
        <f>VLOOKUP($D1351,metadata!$B$2:$S$451,12,FALSE)</f>
        <v/>
      </c>
      <c r="P1351" t="str">
        <f>VLOOKUP($D1351,metadata!$B$2:$S$451,13,FALSE)</f>
        <v>Wakayama</v>
      </c>
      <c r="Q1351">
        <f>VLOOKUP($D1351,metadata!$B$2:$S$451,14,FALSE)</f>
        <v>33.700000000000003</v>
      </c>
      <c r="R1351">
        <f>VLOOKUP($D1351,metadata!$B$2:$S$451,15,FALSE)</f>
        <v>135.69999999999999</v>
      </c>
      <c r="S1351">
        <f>VLOOKUP($D1351,metadata!$B$2:$S$451,16,FALSE)</f>
        <v>0.1</v>
      </c>
      <c r="T1351" t="str">
        <f>VLOOKUP($D1351,metadata!$B$2:$S$451,17,FALSE)</f>
        <v/>
      </c>
      <c r="U1351" t="str">
        <f>VLOOKUP($D1351,metadata!$B$2:$S$451,18,FALSE)</f>
        <v/>
      </c>
      <c r="V1351">
        <f>VLOOKUP($D1351,metadata!$B$2:$Z$451,19,FALSE)</f>
        <v>37</v>
      </c>
      <c r="W1351" t="str">
        <f>VLOOKUP($D1351,metadata!$B$2:$Z$451,20,FALSE)</f>
        <v>acc</v>
      </c>
      <c r="X1351" t="str">
        <f>VLOOKUP($D1351,metadata!$B$2:$Z$451,21,FALSE)</f>
        <v/>
      </c>
      <c r="Y1351">
        <f>VLOOKUP($D1351,metadata!$B$2:$Z$451,22,FALSE)</f>
        <v>33</v>
      </c>
      <c r="Z1351" t="str">
        <f>VLOOKUP($D1351,metadata!$B$2:$Z$451,23,FALSE)</f>
        <v/>
      </c>
      <c r="AA1351" t="str">
        <f>VLOOKUP($D1351,metadata!$B$2:$Z$451,24,FALSE)</f>
        <v/>
      </c>
      <c r="AB1351" t="str">
        <f>VLOOKUP($D1351,metadata!$B$2:$Z$451,25,FALSE)</f>
        <v/>
      </c>
      <c r="AC1351">
        <v>13.009049773755599</v>
      </c>
      <c r="AD1351">
        <v>5.7377049180327901</v>
      </c>
      <c r="AE1351">
        <v>45</v>
      </c>
      <c r="AF1351">
        <f t="shared" si="43"/>
        <v>45</v>
      </c>
    </row>
    <row r="1352" spans="3:32" x14ac:dyDescent="0.3">
      <c r="C1352">
        <v>1351</v>
      </c>
      <c r="D1352" s="4" t="str">
        <f t="shared" si="42"/>
        <v>33-Wakayama</v>
      </c>
      <c r="E1352" t="str">
        <f>VLOOKUP($D1352,metadata!$B$2:$S$451,2,FALSE)</f>
        <v>Musolin, DL; Tougou, D; Fujisaki, K</v>
      </c>
      <c r="F1352" t="str">
        <f>VLOOKUP($D1352,metadata!$B$2:$S$451,3,FALSE)</f>
        <v>Photoperiodic response in the subtropical and warm-temperate zone populations of the southern green stink bug Nezara viridula: why does it not fit the common latitudinal trend?</v>
      </c>
      <c r="G1352" t="str">
        <f>VLOOKUP($D1352,metadata!$B$2:$S$451,4,FALSE)</f>
        <v>10.1111/j.1365-3032.2011.00797.x</v>
      </c>
      <c r="H1352" t="str">
        <f>VLOOKUP($D1352,metadata!$B$2:$S$451,5,FALSE)</f>
        <v>y</v>
      </c>
      <c r="I1352" t="str">
        <f>VLOOKUP($D1352,metadata!$B$2:$S$451,6,FALSE)</f>
        <v>a</v>
      </c>
      <c r="J1352" t="str">
        <f>VLOOKUP($D1352,metadata!$B$2:$S$451,7,FALSE)</f>
        <v>i</v>
      </c>
      <c r="K1352">
        <f>VLOOKUP($D1352,metadata!$B$2:$S$451,8,FALSE)</f>
        <v>5</v>
      </c>
      <c r="L1352">
        <f>VLOOKUP($D1352,metadata!$B$2:$S$451,9,FALSE)</f>
        <v>6</v>
      </c>
      <c r="M1352" t="str">
        <f>VLOOKUP($D1352,metadata!$B$2:$S$451,10,FALSE)</f>
        <v/>
      </c>
      <c r="N1352" t="str">
        <f>VLOOKUP($D1352,metadata!$B$2:$S$451,11,FALSE)</f>
        <v/>
      </c>
      <c r="O1352" t="str">
        <f>VLOOKUP($D1352,metadata!$B$2:$S$451,12,FALSE)</f>
        <v/>
      </c>
      <c r="P1352" t="str">
        <f>VLOOKUP($D1352,metadata!$B$2:$S$451,13,FALSE)</f>
        <v>Wakayama</v>
      </c>
      <c r="Q1352">
        <f>VLOOKUP($D1352,metadata!$B$2:$S$451,14,FALSE)</f>
        <v>33.700000000000003</v>
      </c>
      <c r="R1352">
        <f>VLOOKUP($D1352,metadata!$B$2:$S$451,15,FALSE)</f>
        <v>135.69999999999999</v>
      </c>
      <c r="S1352">
        <f>VLOOKUP($D1352,metadata!$B$2:$S$451,16,FALSE)</f>
        <v>0.1</v>
      </c>
      <c r="T1352" t="str">
        <f>VLOOKUP($D1352,metadata!$B$2:$S$451,17,FALSE)</f>
        <v/>
      </c>
      <c r="U1352" t="str">
        <f>VLOOKUP($D1352,metadata!$B$2:$S$451,18,FALSE)</f>
        <v/>
      </c>
      <c r="V1352">
        <f>VLOOKUP($D1352,metadata!$B$2:$Z$451,19,FALSE)</f>
        <v>37</v>
      </c>
      <c r="W1352" t="str">
        <f>VLOOKUP($D1352,metadata!$B$2:$Z$451,20,FALSE)</f>
        <v>acc</v>
      </c>
      <c r="X1352" t="str">
        <f>VLOOKUP($D1352,metadata!$B$2:$Z$451,21,FALSE)</f>
        <v/>
      </c>
      <c r="Y1352">
        <f>VLOOKUP($D1352,metadata!$B$2:$Z$451,22,FALSE)</f>
        <v>33</v>
      </c>
      <c r="Z1352" t="str">
        <f>VLOOKUP($D1352,metadata!$B$2:$Z$451,23,FALSE)</f>
        <v/>
      </c>
      <c r="AA1352" t="str">
        <f>VLOOKUP($D1352,metadata!$B$2:$Z$451,24,FALSE)</f>
        <v/>
      </c>
      <c r="AB1352" t="str">
        <f>VLOOKUP($D1352,metadata!$B$2:$Z$451,25,FALSE)</f>
        <v/>
      </c>
      <c r="AC1352">
        <v>14.027149321266901</v>
      </c>
      <c r="AD1352">
        <v>1.63934426229505</v>
      </c>
      <c r="AE1352">
        <v>22</v>
      </c>
      <c r="AF1352">
        <f t="shared" si="43"/>
        <v>22</v>
      </c>
    </row>
    <row r="1353" spans="3:32" x14ac:dyDescent="0.3">
      <c r="C1353">
        <v>1352</v>
      </c>
      <c r="D1353" s="4" t="str">
        <f t="shared" si="42"/>
        <v>33-Wakayama</v>
      </c>
      <c r="E1353" t="str">
        <f>VLOOKUP($D1353,metadata!$B$2:$S$451,2,FALSE)</f>
        <v>Musolin, DL; Tougou, D; Fujisaki, K</v>
      </c>
      <c r="F1353" t="str">
        <f>VLOOKUP($D1353,metadata!$B$2:$S$451,3,FALSE)</f>
        <v>Photoperiodic response in the subtropical and warm-temperate zone populations of the southern green stink bug Nezara viridula: why does it not fit the common latitudinal trend?</v>
      </c>
      <c r="G1353" t="str">
        <f>VLOOKUP($D1353,metadata!$B$2:$S$451,4,FALSE)</f>
        <v>10.1111/j.1365-3032.2011.00797.x</v>
      </c>
      <c r="H1353" t="str">
        <f>VLOOKUP($D1353,metadata!$B$2:$S$451,5,FALSE)</f>
        <v>y</v>
      </c>
      <c r="I1353" t="str">
        <f>VLOOKUP($D1353,metadata!$B$2:$S$451,6,FALSE)</f>
        <v>a</v>
      </c>
      <c r="J1353" t="str">
        <f>VLOOKUP($D1353,metadata!$B$2:$S$451,7,FALSE)</f>
        <v>i</v>
      </c>
      <c r="K1353">
        <f>VLOOKUP($D1353,metadata!$B$2:$S$451,8,FALSE)</f>
        <v>5</v>
      </c>
      <c r="L1353">
        <f>VLOOKUP($D1353,metadata!$B$2:$S$451,9,FALSE)</f>
        <v>6</v>
      </c>
      <c r="M1353" t="str">
        <f>VLOOKUP($D1353,metadata!$B$2:$S$451,10,FALSE)</f>
        <v/>
      </c>
      <c r="N1353" t="str">
        <f>VLOOKUP($D1353,metadata!$B$2:$S$451,11,FALSE)</f>
        <v/>
      </c>
      <c r="O1353" t="str">
        <f>VLOOKUP($D1353,metadata!$B$2:$S$451,12,FALSE)</f>
        <v/>
      </c>
      <c r="P1353" t="str">
        <f>VLOOKUP($D1353,metadata!$B$2:$S$451,13,FALSE)</f>
        <v>Wakayama</v>
      </c>
      <c r="Q1353">
        <f>VLOOKUP($D1353,metadata!$B$2:$S$451,14,FALSE)</f>
        <v>33.700000000000003</v>
      </c>
      <c r="R1353">
        <f>VLOOKUP($D1353,metadata!$B$2:$S$451,15,FALSE)</f>
        <v>135.69999999999999</v>
      </c>
      <c r="S1353">
        <f>VLOOKUP($D1353,metadata!$B$2:$S$451,16,FALSE)</f>
        <v>0.1</v>
      </c>
      <c r="T1353" t="str">
        <f>VLOOKUP($D1353,metadata!$B$2:$S$451,17,FALSE)</f>
        <v/>
      </c>
      <c r="U1353" t="str">
        <f>VLOOKUP($D1353,metadata!$B$2:$S$451,18,FALSE)</f>
        <v/>
      </c>
      <c r="V1353">
        <f>VLOOKUP($D1353,metadata!$B$2:$Z$451,19,FALSE)</f>
        <v>37</v>
      </c>
      <c r="W1353" t="str">
        <f>VLOOKUP($D1353,metadata!$B$2:$Z$451,20,FALSE)</f>
        <v>acc</v>
      </c>
      <c r="X1353" t="str">
        <f>VLOOKUP($D1353,metadata!$B$2:$Z$451,21,FALSE)</f>
        <v/>
      </c>
      <c r="Y1353">
        <f>VLOOKUP($D1353,metadata!$B$2:$Z$451,22,FALSE)</f>
        <v>33</v>
      </c>
      <c r="Z1353" t="str">
        <f>VLOOKUP($D1353,metadata!$B$2:$Z$451,23,FALSE)</f>
        <v/>
      </c>
      <c r="AA1353" t="str">
        <f>VLOOKUP($D1353,metadata!$B$2:$Z$451,24,FALSE)</f>
        <v/>
      </c>
      <c r="AB1353" t="str">
        <f>VLOOKUP($D1353,metadata!$B$2:$Z$451,25,FALSE)</f>
        <v/>
      </c>
      <c r="AC1353">
        <v>15.0452488687782</v>
      </c>
      <c r="AD1353">
        <v>9.0163934426229204</v>
      </c>
      <c r="AE1353">
        <v>28</v>
      </c>
      <c r="AF1353">
        <f t="shared" si="43"/>
        <v>28</v>
      </c>
    </row>
    <row r="1354" spans="3:32" x14ac:dyDescent="0.3">
      <c r="C1354">
        <v>1353</v>
      </c>
      <c r="D1354" s="4" t="str">
        <f t="shared" si="42"/>
        <v>33-Osaka</v>
      </c>
      <c r="E1354" t="str">
        <f>VLOOKUP($D1354,metadata!$B$2:$S$451,2,FALSE)</f>
        <v>Musolin, DL; Tougou, D; Fujisaki, K</v>
      </c>
      <c r="F1354" t="str">
        <f>VLOOKUP($D1354,metadata!$B$2:$S$451,3,FALSE)</f>
        <v>Photoperiodic response in the subtropical and warm-temperate zone populations of the southern green stink bug Nezara viridula: why does it not fit the common latitudinal trend?</v>
      </c>
      <c r="G1354" t="str">
        <f>VLOOKUP($D1354,metadata!$B$2:$S$451,4,FALSE)</f>
        <v>10.1111/j.1365-3032.2011.00797.x</v>
      </c>
      <c r="H1354" t="str">
        <f>VLOOKUP($D1354,metadata!$B$2:$S$451,5,FALSE)</f>
        <v>y</v>
      </c>
      <c r="I1354" t="str">
        <f>VLOOKUP($D1354,metadata!$B$2:$S$451,6,FALSE)</f>
        <v>a</v>
      </c>
      <c r="J1354" t="str">
        <f>VLOOKUP($D1354,metadata!$B$2:$S$451,7,FALSE)</f>
        <v>i</v>
      </c>
      <c r="K1354">
        <f>VLOOKUP($D1354,metadata!$B$2:$S$451,8,FALSE)</f>
        <v>5</v>
      </c>
      <c r="L1354">
        <f>VLOOKUP($D1354,metadata!$B$2:$S$451,9,FALSE)</f>
        <v>5</v>
      </c>
      <c r="M1354" t="str">
        <f>VLOOKUP($D1354,metadata!$B$2:$S$451,10,FALSE)</f>
        <v/>
      </c>
      <c r="N1354" t="str">
        <f>VLOOKUP($D1354,metadata!$B$2:$S$451,11,FALSE)</f>
        <v/>
      </c>
      <c r="O1354" t="str">
        <f>VLOOKUP($D1354,metadata!$B$2:$S$451,12,FALSE)</f>
        <v/>
      </c>
      <c r="P1354" t="str">
        <f>VLOOKUP($D1354,metadata!$B$2:$S$451,13,FALSE)</f>
        <v>Osaka</v>
      </c>
      <c r="Q1354">
        <f>VLOOKUP($D1354,metadata!$B$2:$S$451,14,FALSE)</f>
        <v>34.700000000000003</v>
      </c>
      <c r="R1354">
        <f>VLOOKUP($D1354,metadata!$B$2:$S$451,15,FALSE)</f>
        <v>135.5</v>
      </c>
      <c r="S1354">
        <f>VLOOKUP($D1354,metadata!$B$2:$S$451,16,FALSE)</f>
        <v>0.1</v>
      </c>
      <c r="T1354" t="str">
        <f>VLOOKUP($D1354,metadata!$B$2:$S$451,17,FALSE)</f>
        <v/>
      </c>
      <c r="U1354" t="str">
        <f>VLOOKUP($D1354,metadata!$B$2:$S$451,18,FALSE)</f>
        <v/>
      </c>
      <c r="V1354">
        <f>VLOOKUP($D1354,metadata!$B$2:$Z$451,19,FALSE)</f>
        <v>65.8</v>
      </c>
      <c r="W1354" t="str">
        <f>VLOOKUP($D1354,metadata!$B$2:$Z$451,20,FALSE)</f>
        <v>acc</v>
      </c>
      <c r="X1354" t="str">
        <f>VLOOKUP($D1354,metadata!$B$2:$Z$451,21,FALSE)</f>
        <v/>
      </c>
      <c r="Y1354">
        <f>VLOOKUP($D1354,metadata!$B$2:$Z$451,22,FALSE)</f>
        <v>33</v>
      </c>
      <c r="Z1354" t="str">
        <f>VLOOKUP($D1354,metadata!$B$2:$Z$451,23,FALSE)</f>
        <v/>
      </c>
      <c r="AA1354" t="str">
        <f>VLOOKUP($D1354,metadata!$B$2:$Z$451,24,FALSE)</f>
        <v/>
      </c>
      <c r="AB1354" t="str">
        <f>VLOOKUP($D1354,metadata!$B$2:$Z$451,25,FALSE)</f>
        <v>other study</v>
      </c>
      <c r="AC1354">
        <v>10.0229154485958</v>
      </c>
      <c r="AD1354">
        <v>100.41304388827</v>
      </c>
      <c r="AE1354">
        <v>34</v>
      </c>
      <c r="AF1354">
        <f t="shared" si="43"/>
        <v>34</v>
      </c>
    </row>
    <row r="1355" spans="3:32" x14ac:dyDescent="0.3">
      <c r="C1355">
        <v>1354</v>
      </c>
      <c r="D1355" s="4" t="str">
        <f t="shared" si="42"/>
        <v>33-Osaka</v>
      </c>
      <c r="E1355" t="str">
        <f>VLOOKUP($D1355,metadata!$B$2:$S$451,2,FALSE)</f>
        <v>Musolin, DL; Tougou, D; Fujisaki, K</v>
      </c>
      <c r="F1355" t="str">
        <f>VLOOKUP($D1355,metadata!$B$2:$S$451,3,FALSE)</f>
        <v>Photoperiodic response in the subtropical and warm-temperate zone populations of the southern green stink bug Nezara viridula: why does it not fit the common latitudinal trend?</v>
      </c>
      <c r="G1355" t="str">
        <f>VLOOKUP($D1355,metadata!$B$2:$S$451,4,FALSE)</f>
        <v>10.1111/j.1365-3032.2011.00797.x</v>
      </c>
      <c r="H1355" t="str">
        <f>VLOOKUP($D1355,metadata!$B$2:$S$451,5,FALSE)</f>
        <v>y</v>
      </c>
      <c r="I1355" t="str">
        <f>VLOOKUP($D1355,metadata!$B$2:$S$451,6,FALSE)</f>
        <v>a</v>
      </c>
      <c r="J1355" t="str">
        <f>VLOOKUP($D1355,metadata!$B$2:$S$451,7,FALSE)</f>
        <v>i</v>
      </c>
      <c r="K1355">
        <f>VLOOKUP($D1355,metadata!$B$2:$S$451,8,FALSE)</f>
        <v>5</v>
      </c>
      <c r="L1355">
        <f>VLOOKUP($D1355,metadata!$B$2:$S$451,9,FALSE)</f>
        <v>5</v>
      </c>
      <c r="M1355" t="str">
        <f>VLOOKUP($D1355,metadata!$B$2:$S$451,10,FALSE)</f>
        <v/>
      </c>
      <c r="N1355" t="str">
        <f>VLOOKUP($D1355,metadata!$B$2:$S$451,11,FALSE)</f>
        <v/>
      </c>
      <c r="O1355" t="str">
        <f>VLOOKUP($D1355,metadata!$B$2:$S$451,12,FALSE)</f>
        <v/>
      </c>
      <c r="P1355" t="str">
        <f>VLOOKUP($D1355,metadata!$B$2:$S$451,13,FALSE)</f>
        <v>Osaka</v>
      </c>
      <c r="Q1355">
        <f>VLOOKUP($D1355,metadata!$B$2:$S$451,14,FALSE)</f>
        <v>34.700000000000003</v>
      </c>
      <c r="R1355">
        <f>VLOOKUP($D1355,metadata!$B$2:$S$451,15,FALSE)</f>
        <v>135.5</v>
      </c>
      <c r="S1355">
        <f>VLOOKUP($D1355,metadata!$B$2:$S$451,16,FALSE)</f>
        <v>0.1</v>
      </c>
      <c r="T1355" t="str">
        <f>VLOOKUP($D1355,metadata!$B$2:$S$451,17,FALSE)</f>
        <v/>
      </c>
      <c r="U1355" t="str">
        <f>VLOOKUP($D1355,metadata!$B$2:$S$451,18,FALSE)</f>
        <v/>
      </c>
      <c r="V1355">
        <f>VLOOKUP($D1355,metadata!$B$2:$Z$451,19,FALSE)</f>
        <v>65.8</v>
      </c>
      <c r="W1355" t="str">
        <f>VLOOKUP($D1355,metadata!$B$2:$Z$451,20,FALSE)</f>
        <v>acc</v>
      </c>
      <c r="X1355" t="str">
        <f>VLOOKUP($D1355,metadata!$B$2:$Z$451,21,FALSE)</f>
        <v/>
      </c>
      <c r="Y1355">
        <f>VLOOKUP($D1355,metadata!$B$2:$Z$451,22,FALSE)</f>
        <v>33</v>
      </c>
      <c r="Z1355" t="str">
        <f>VLOOKUP($D1355,metadata!$B$2:$Z$451,23,FALSE)</f>
        <v/>
      </c>
      <c r="AA1355" t="str">
        <f>VLOOKUP($D1355,metadata!$B$2:$Z$451,24,FALSE)</f>
        <v/>
      </c>
      <c r="AB1355" t="str">
        <f>VLOOKUP($D1355,metadata!$B$2:$Z$451,25,FALSE)</f>
        <v>other study</v>
      </c>
      <c r="AC1355">
        <v>12.016653778691399</v>
      </c>
      <c r="AD1355">
        <v>72.861696309009602</v>
      </c>
      <c r="AE1355">
        <v>109</v>
      </c>
      <c r="AF1355">
        <f t="shared" si="43"/>
        <v>109</v>
      </c>
    </row>
    <row r="1356" spans="3:32" x14ac:dyDescent="0.3">
      <c r="C1356">
        <v>1355</v>
      </c>
      <c r="D1356" s="4" t="str">
        <f t="shared" si="42"/>
        <v>33-Osaka</v>
      </c>
      <c r="E1356" t="str">
        <f>VLOOKUP($D1356,metadata!$B$2:$S$451,2,FALSE)</f>
        <v>Musolin, DL; Tougou, D; Fujisaki, K</v>
      </c>
      <c r="F1356" t="str">
        <f>VLOOKUP($D1356,metadata!$B$2:$S$451,3,FALSE)</f>
        <v>Photoperiodic response in the subtropical and warm-temperate zone populations of the southern green stink bug Nezara viridula: why does it not fit the common latitudinal trend?</v>
      </c>
      <c r="G1356" t="str">
        <f>VLOOKUP($D1356,metadata!$B$2:$S$451,4,FALSE)</f>
        <v>10.1111/j.1365-3032.2011.00797.x</v>
      </c>
      <c r="H1356" t="str">
        <f>VLOOKUP($D1356,metadata!$B$2:$S$451,5,FALSE)</f>
        <v>y</v>
      </c>
      <c r="I1356" t="str">
        <f>VLOOKUP($D1356,metadata!$B$2:$S$451,6,FALSE)</f>
        <v>a</v>
      </c>
      <c r="J1356" t="str">
        <f>VLOOKUP($D1356,metadata!$B$2:$S$451,7,FALSE)</f>
        <v>i</v>
      </c>
      <c r="K1356">
        <f>VLOOKUP($D1356,metadata!$B$2:$S$451,8,FALSE)</f>
        <v>5</v>
      </c>
      <c r="L1356">
        <f>VLOOKUP($D1356,metadata!$B$2:$S$451,9,FALSE)</f>
        <v>5</v>
      </c>
      <c r="M1356" t="str">
        <f>VLOOKUP($D1356,metadata!$B$2:$S$451,10,FALSE)</f>
        <v/>
      </c>
      <c r="N1356" t="str">
        <f>VLOOKUP($D1356,metadata!$B$2:$S$451,11,FALSE)</f>
        <v/>
      </c>
      <c r="O1356" t="str">
        <f>VLOOKUP($D1356,metadata!$B$2:$S$451,12,FALSE)</f>
        <v/>
      </c>
      <c r="P1356" t="str">
        <f>VLOOKUP($D1356,metadata!$B$2:$S$451,13,FALSE)</f>
        <v>Osaka</v>
      </c>
      <c r="Q1356">
        <f>VLOOKUP($D1356,metadata!$B$2:$S$451,14,FALSE)</f>
        <v>34.700000000000003</v>
      </c>
      <c r="R1356">
        <f>VLOOKUP($D1356,metadata!$B$2:$S$451,15,FALSE)</f>
        <v>135.5</v>
      </c>
      <c r="S1356">
        <f>VLOOKUP($D1356,metadata!$B$2:$S$451,16,FALSE)</f>
        <v>0.1</v>
      </c>
      <c r="T1356" t="str">
        <f>VLOOKUP($D1356,metadata!$B$2:$S$451,17,FALSE)</f>
        <v/>
      </c>
      <c r="U1356" t="str">
        <f>VLOOKUP($D1356,metadata!$B$2:$S$451,18,FALSE)</f>
        <v/>
      </c>
      <c r="V1356">
        <f>VLOOKUP($D1356,metadata!$B$2:$Z$451,19,FALSE)</f>
        <v>65.8</v>
      </c>
      <c r="W1356" t="str">
        <f>VLOOKUP($D1356,metadata!$B$2:$Z$451,20,FALSE)</f>
        <v>acc</v>
      </c>
      <c r="X1356" t="str">
        <f>VLOOKUP($D1356,metadata!$B$2:$Z$451,21,FALSE)</f>
        <v/>
      </c>
      <c r="Y1356">
        <f>VLOOKUP($D1356,metadata!$B$2:$Z$451,22,FALSE)</f>
        <v>33</v>
      </c>
      <c r="Z1356" t="str">
        <f>VLOOKUP($D1356,metadata!$B$2:$Z$451,23,FALSE)</f>
        <v/>
      </c>
      <c r="AA1356" t="str">
        <f>VLOOKUP($D1356,metadata!$B$2:$Z$451,24,FALSE)</f>
        <v/>
      </c>
      <c r="AB1356" t="str">
        <f>VLOOKUP($D1356,metadata!$B$2:$Z$451,25,FALSE)</f>
        <v>other study</v>
      </c>
      <c r="AC1356">
        <v>13.013805850512</v>
      </c>
      <c r="AD1356">
        <v>60.330812319646903</v>
      </c>
      <c r="AE1356">
        <v>117</v>
      </c>
      <c r="AF1356">
        <f t="shared" si="43"/>
        <v>117</v>
      </c>
    </row>
    <row r="1357" spans="3:32" x14ac:dyDescent="0.3">
      <c r="C1357">
        <v>1356</v>
      </c>
      <c r="D1357" s="4" t="str">
        <f t="shared" si="42"/>
        <v>33-Osaka</v>
      </c>
      <c r="E1357" t="str">
        <f>VLOOKUP($D1357,metadata!$B$2:$S$451,2,FALSE)</f>
        <v>Musolin, DL; Tougou, D; Fujisaki, K</v>
      </c>
      <c r="F1357" t="str">
        <f>VLOOKUP($D1357,metadata!$B$2:$S$451,3,FALSE)</f>
        <v>Photoperiodic response in the subtropical and warm-temperate zone populations of the southern green stink bug Nezara viridula: why does it not fit the common latitudinal trend?</v>
      </c>
      <c r="G1357" t="str">
        <f>VLOOKUP($D1357,metadata!$B$2:$S$451,4,FALSE)</f>
        <v>10.1111/j.1365-3032.2011.00797.x</v>
      </c>
      <c r="H1357" t="str">
        <f>VLOOKUP($D1357,metadata!$B$2:$S$451,5,FALSE)</f>
        <v>y</v>
      </c>
      <c r="I1357" t="str">
        <f>VLOOKUP($D1357,metadata!$B$2:$S$451,6,FALSE)</f>
        <v>a</v>
      </c>
      <c r="J1357" t="str">
        <f>VLOOKUP($D1357,metadata!$B$2:$S$451,7,FALSE)</f>
        <v>i</v>
      </c>
      <c r="K1357">
        <f>VLOOKUP($D1357,metadata!$B$2:$S$451,8,FALSE)</f>
        <v>5</v>
      </c>
      <c r="L1357">
        <f>VLOOKUP($D1357,metadata!$B$2:$S$451,9,FALSE)</f>
        <v>5</v>
      </c>
      <c r="M1357" t="str">
        <f>VLOOKUP($D1357,metadata!$B$2:$S$451,10,FALSE)</f>
        <v/>
      </c>
      <c r="N1357" t="str">
        <f>VLOOKUP($D1357,metadata!$B$2:$S$451,11,FALSE)</f>
        <v/>
      </c>
      <c r="O1357" t="str">
        <f>VLOOKUP($D1357,metadata!$B$2:$S$451,12,FALSE)</f>
        <v/>
      </c>
      <c r="P1357" t="str">
        <f>VLOOKUP($D1357,metadata!$B$2:$S$451,13,FALSE)</f>
        <v>Osaka</v>
      </c>
      <c r="Q1357">
        <f>VLOOKUP($D1357,metadata!$B$2:$S$451,14,FALSE)</f>
        <v>34.700000000000003</v>
      </c>
      <c r="R1357">
        <f>VLOOKUP($D1357,metadata!$B$2:$S$451,15,FALSE)</f>
        <v>135.5</v>
      </c>
      <c r="S1357">
        <f>VLOOKUP($D1357,metadata!$B$2:$S$451,16,FALSE)</f>
        <v>0.1</v>
      </c>
      <c r="T1357" t="str">
        <f>VLOOKUP($D1357,metadata!$B$2:$S$451,17,FALSE)</f>
        <v/>
      </c>
      <c r="U1357" t="str">
        <f>VLOOKUP($D1357,metadata!$B$2:$S$451,18,FALSE)</f>
        <v/>
      </c>
      <c r="V1357">
        <f>VLOOKUP($D1357,metadata!$B$2:$Z$451,19,FALSE)</f>
        <v>65.8</v>
      </c>
      <c r="W1357" t="str">
        <f>VLOOKUP($D1357,metadata!$B$2:$Z$451,20,FALSE)</f>
        <v>acc</v>
      </c>
      <c r="X1357" t="str">
        <f>VLOOKUP($D1357,metadata!$B$2:$Z$451,21,FALSE)</f>
        <v/>
      </c>
      <c r="Y1357">
        <f>VLOOKUP($D1357,metadata!$B$2:$Z$451,22,FALSE)</f>
        <v>33</v>
      </c>
      <c r="Z1357" t="str">
        <f>VLOOKUP($D1357,metadata!$B$2:$Z$451,23,FALSE)</f>
        <v/>
      </c>
      <c r="AA1357" t="str">
        <f>VLOOKUP($D1357,metadata!$B$2:$Z$451,24,FALSE)</f>
        <v/>
      </c>
      <c r="AB1357" t="str">
        <f>VLOOKUP($D1357,metadata!$B$2:$Z$451,25,FALSE)</f>
        <v>other study</v>
      </c>
      <c r="AC1357">
        <v>14.0001131627091</v>
      </c>
      <c r="AD1357">
        <v>8.2985986684548096E-2</v>
      </c>
      <c r="AE1357">
        <v>36</v>
      </c>
      <c r="AF1357">
        <f t="shared" si="43"/>
        <v>36</v>
      </c>
    </row>
    <row r="1358" spans="3:32" x14ac:dyDescent="0.3">
      <c r="C1358">
        <v>1357</v>
      </c>
      <c r="D1358" s="4" t="str">
        <f t="shared" si="42"/>
        <v>33-Osaka</v>
      </c>
      <c r="E1358" t="str">
        <f>VLOOKUP($D1358,metadata!$B$2:$S$451,2,FALSE)</f>
        <v>Musolin, DL; Tougou, D; Fujisaki, K</v>
      </c>
      <c r="F1358" t="str">
        <f>VLOOKUP($D1358,metadata!$B$2:$S$451,3,FALSE)</f>
        <v>Photoperiodic response in the subtropical and warm-temperate zone populations of the southern green stink bug Nezara viridula: why does it not fit the common latitudinal trend?</v>
      </c>
      <c r="G1358" t="str">
        <f>VLOOKUP($D1358,metadata!$B$2:$S$451,4,FALSE)</f>
        <v>10.1111/j.1365-3032.2011.00797.x</v>
      </c>
      <c r="H1358" t="str">
        <f>VLOOKUP($D1358,metadata!$B$2:$S$451,5,FALSE)</f>
        <v>y</v>
      </c>
      <c r="I1358" t="str">
        <f>VLOOKUP($D1358,metadata!$B$2:$S$451,6,FALSE)</f>
        <v>a</v>
      </c>
      <c r="J1358" t="str">
        <f>VLOOKUP($D1358,metadata!$B$2:$S$451,7,FALSE)</f>
        <v>i</v>
      </c>
      <c r="K1358">
        <f>VLOOKUP($D1358,metadata!$B$2:$S$451,8,FALSE)</f>
        <v>5</v>
      </c>
      <c r="L1358">
        <f>VLOOKUP($D1358,metadata!$B$2:$S$451,9,FALSE)</f>
        <v>5</v>
      </c>
      <c r="M1358" t="str">
        <f>VLOOKUP($D1358,metadata!$B$2:$S$451,10,FALSE)</f>
        <v/>
      </c>
      <c r="N1358" t="str">
        <f>VLOOKUP($D1358,metadata!$B$2:$S$451,11,FALSE)</f>
        <v/>
      </c>
      <c r="O1358" t="str">
        <f>VLOOKUP($D1358,metadata!$B$2:$S$451,12,FALSE)</f>
        <v/>
      </c>
      <c r="P1358" t="str">
        <f>VLOOKUP($D1358,metadata!$B$2:$S$451,13,FALSE)</f>
        <v>Osaka</v>
      </c>
      <c r="Q1358">
        <f>VLOOKUP($D1358,metadata!$B$2:$S$451,14,FALSE)</f>
        <v>34.700000000000003</v>
      </c>
      <c r="R1358">
        <f>VLOOKUP($D1358,metadata!$B$2:$S$451,15,FALSE)</f>
        <v>135.5</v>
      </c>
      <c r="S1358">
        <f>VLOOKUP($D1358,metadata!$B$2:$S$451,16,FALSE)</f>
        <v>0.1</v>
      </c>
      <c r="T1358" t="str">
        <f>VLOOKUP($D1358,metadata!$B$2:$S$451,17,FALSE)</f>
        <v/>
      </c>
      <c r="U1358" t="str">
        <f>VLOOKUP($D1358,metadata!$B$2:$S$451,18,FALSE)</f>
        <v/>
      </c>
      <c r="V1358">
        <f>VLOOKUP($D1358,metadata!$B$2:$Z$451,19,FALSE)</f>
        <v>65.8</v>
      </c>
      <c r="W1358" t="str">
        <f>VLOOKUP($D1358,metadata!$B$2:$Z$451,20,FALSE)</f>
        <v>acc</v>
      </c>
      <c r="X1358" t="str">
        <f>VLOOKUP($D1358,metadata!$B$2:$Z$451,21,FALSE)</f>
        <v/>
      </c>
      <c r="Y1358">
        <f>VLOOKUP($D1358,metadata!$B$2:$Z$451,22,FALSE)</f>
        <v>33</v>
      </c>
      <c r="Z1358" t="str">
        <f>VLOOKUP($D1358,metadata!$B$2:$Z$451,23,FALSE)</f>
        <v/>
      </c>
      <c r="AA1358" t="str">
        <f>VLOOKUP($D1358,metadata!$B$2:$Z$451,24,FALSE)</f>
        <v/>
      </c>
      <c r="AB1358" t="str">
        <f>VLOOKUP($D1358,metadata!$B$2:$Z$451,25,FALSE)</f>
        <v>other study</v>
      </c>
      <c r="AC1358">
        <v>14.999999999999901</v>
      </c>
      <c r="AD1358">
        <v>-0.41492993342257001</v>
      </c>
      <c r="AE1358">
        <v>33</v>
      </c>
      <c r="AF1358">
        <f t="shared" si="43"/>
        <v>33</v>
      </c>
    </row>
    <row r="1359" spans="3:32" x14ac:dyDescent="0.3">
      <c r="C1359">
        <v>1358</v>
      </c>
      <c r="D1359" s="4" t="str">
        <f t="shared" si="42"/>
        <v>35-Kamikawa</v>
      </c>
      <c r="E1359" t="str">
        <f>VLOOKUP($D1359,metadata!$B$2:$S$451,2,FALSE)</f>
        <v>NODA, H</v>
      </c>
      <c r="F1359" t="str">
        <f>VLOOKUP($D1359,metadata!$B$2:$S$451,3,FALSE)</f>
        <v>GEOGRAPHIC-VARIATION OF NYMPHAL DIAPAUSE IN THE SMALL BROWN PLANTHOPPER IN JAPAN</v>
      </c>
      <c r="G1359" t="str">
        <f>VLOOKUP($D1359,metadata!$B$2:$S$451,4,FALSE)</f>
        <v/>
      </c>
      <c r="H1359" t="str">
        <f>VLOOKUP($D1359,metadata!$B$2:$S$451,5,FALSE)</f>
        <v>y</v>
      </c>
      <c r="I1359" t="str">
        <f>VLOOKUP($D1359,metadata!$B$2:$S$451,6,FALSE)</f>
        <v>a</v>
      </c>
      <c r="J1359" t="str">
        <f>VLOOKUP($D1359,metadata!$B$2:$S$451,7,FALSE)</f>
        <v>i</v>
      </c>
      <c r="K1359">
        <f>VLOOKUP($D1359,metadata!$B$2:$S$451,8,FALSE)</f>
        <v>8</v>
      </c>
      <c r="L1359">
        <f>VLOOKUP($D1359,metadata!$B$2:$S$451,9,FALSE)</f>
        <v>7</v>
      </c>
      <c r="M1359" t="str">
        <f>VLOOKUP($D1359,metadata!$B$2:$S$451,10,FALSE)</f>
        <v/>
      </c>
      <c r="N1359" t="str">
        <f>VLOOKUP($D1359,metadata!$B$2:$S$451,11,FALSE)</f>
        <v>laodelphax striatellus</v>
      </c>
      <c r="O1359" t="str">
        <f>VLOOKUP($D1359,metadata!$B$2:$S$451,12,FALSE)</f>
        <v>homoptera</v>
      </c>
      <c r="P1359" t="str">
        <f>VLOOKUP($D1359,metadata!$B$2:$S$451,13,FALSE)</f>
        <v>Kamikawa</v>
      </c>
      <c r="Q1359">
        <f>VLOOKUP($D1359,metadata!$B$2:$S$451,14,FALSE)</f>
        <v>43.847186000000001</v>
      </c>
      <c r="R1359">
        <f>VLOOKUP($D1359,metadata!$B$2:$S$451,15,FALSE)</f>
        <v>142.77042800000001</v>
      </c>
      <c r="S1359" t="str">
        <f>VLOOKUP($D1359,metadata!$B$2:$S$451,16,FALSE)</f>
        <v/>
      </c>
      <c r="T1359" t="str">
        <f>VLOOKUP($D1359,metadata!$B$2:$S$451,17,FALSE)</f>
        <v/>
      </c>
      <c r="U1359" t="str">
        <f>VLOOKUP($D1359,metadata!$B$2:$S$451,18,FALSE)</f>
        <v/>
      </c>
      <c r="V1359" t="str">
        <f>VLOOKUP($D1359,metadata!$B$2:$Z$451,19,FALSE)</f>
        <v>NA</v>
      </c>
      <c r="W1359" t="str">
        <f>VLOOKUP($D1359,metadata!$B$2:$Z$451,20,FALSE)</f>
        <v>NA</v>
      </c>
      <c r="X1359" t="str">
        <f>VLOOKUP($D1359,metadata!$B$2:$Z$451,21,FALSE)</f>
        <v/>
      </c>
      <c r="Y1359">
        <f>VLOOKUP($D1359,metadata!$B$2:$Z$451,22,FALSE)</f>
        <v>35</v>
      </c>
      <c r="Z1359" t="str">
        <f>VLOOKUP($D1359,metadata!$B$2:$Z$451,23,FALSE)</f>
        <v/>
      </c>
      <c r="AA1359" t="str">
        <f>VLOOKUP($D1359,metadata!$B$2:$Z$451,24,FALSE)</f>
        <v>nymphal</v>
      </c>
      <c r="AB1359" t="str">
        <f>VLOOKUP($D1359,metadata!$B$2:$Z$451,25,FALSE)</f>
        <v/>
      </c>
      <c r="AC1359">
        <v>12.0202242640544</v>
      </c>
      <c r="AD1359">
        <v>103.044871794871</v>
      </c>
      <c r="AF1359" t="str">
        <f t="shared" si="43"/>
        <v>NA</v>
      </c>
    </row>
    <row r="1360" spans="3:32" x14ac:dyDescent="0.3">
      <c r="C1360">
        <v>1359</v>
      </c>
      <c r="D1360" s="4" t="str">
        <f t="shared" si="42"/>
        <v>35-Kamikawa</v>
      </c>
      <c r="E1360" t="str">
        <f>VLOOKUP($D1360,metadata!$B$2:$S$451,2,FALSE)</f>
        <v>NODA, H</v>
      </c>
      <c r="F1360" t="str">
        <f>VLOOKUP($D1360,metadata!$B$2:$S$451,3,FALSE)</f>
        <v>GEOGRAPHIC-VARIATION OF NYMPHAL DIAPAUSE IN THE SMALL BROWN PLANTHOPPER IN JAPAN</v>
      </c>
      <c r="G1360" t="str">
        <f>VLOOKUP($D1360,metadata!$B$2:$S$451,4,FALSE)</f>
        <v/>
      </c>
      <c r="H1360" t="str">
        <f>VLOOKUP($D1360,metadata!$B$2:$S$451,5,FALSE)</f>
        <v>y</v>
      </c>
      <c r="I1360" t="str">
        <f>VLOOKUP($D1360,metadata!$B$2:$S$451,6,FALSE)</f>
        <v>a</v>
      </c>
      <c r="J1360" t="str">
        <f>VLOOKUP($D1360,metadata!$B$2:$S$451,7,FALSE)</f>
        <v>i</v>
      </c>
      <c r="K1360">
        <f>VLOOKUP($D1360,metadata!$B$2:$S$451,8,FALSE)</f>
        <v>8</v>
      </c>
      <c r="L1360">
        <f>VLOOKUP($D1360,metadata!$B$2:$S$451,9,FALSE)</f>
        <v>7</v>
      </c>
      <c r="M1360" t="str">
        <f>VLOOKUP($D1360,metadata!$B$2:$S$451,10,FALSE)</f>
        <v/>
      </c>
      <c r="N1360" t="str">
        <f>VLOOKUP($D1360,metadata!$B$2:$S$451,11,FALSE)</f>
        <v>laodelphax striatellus</v>
      </c>
      <c r="O1360" t="str">
        <f>VLOOKUP($D1360,metadata!$B$2:$S$451,12,FALSE)</f>
        <v>homoptera</v>
      </c>
      <c r="P1360" t="str">
        <f>VLOOKUP($D1360,metadata!$B$2:$S$451,13,FALSE)</f>
        <v>Kamikawa</v>
      </c>
      <c r="Q1360">
        <f>VLOOKUP($D1360,metadata!$B$2:$S$451,14,FALSE)</f>
        <v>43.847186000000001</v>
      </c>
      <c r="R1360">
        <f>VLOOKUP($D1360,metadata!$B$2:$S$451,15,FALSE)</f>
        <v>142.77042800000001</v>
      </c>
      <c r="S1360" t="str">
        <f>VLOOKUP($D1360,metadata!$B$2:$S$451,16,FALSE)</f>
        <v/>
      </c>
      <c r="T1360" t="str">
        <f>VLOOKUP($D1360,metadata!$B$2:$S$451,17,FALSE)</f>
        <v/>
      </c>
      <c r="U1360" t="str">
        <f>VLOOKUP($D1360,metadata!$B$2:$S$451,18,FALSE)</f>
        <v/>
      </c>
      <c r="V1360" t="str">
        <f>VLOOKUP($D1360,metadata!$B$2:$Z$451,19,FALSE)</f>
        <v>NA</v>
      </c>
      <c r="W1360" t="str">
        <f>VLOOKUP($D1360,metadata!$B$2:$Z$451,20,FALSE)</f>
        <v>NA</v>
      </c>
      <c r="X1360" t="str">
        <f>VLOOKUP($D1360,metadata!$B$2:$Z$451,21,FALSE)</f>
        <v/>
      </c>
      <c r="Y1360">
        <f>VLOOKUP($D1360,metadata!$B$2:$Z$451,22,FALSE)</f>
        <v>35</v>
      </c>
      <c r="Z1360" t="str">
        <f>VLOOKUP($D1360,metadata!$B$2:$Z$451,23,FALSE)</f>
        <v/>
      </c>
      <c r="AA1360" t="str">
        <f>VLOOKUP($D1360,metadata!$B$2:$Z$451,24,FALSE)</f>
        <v>nymphal</v>
      </c>
      <c r="AB1360" t="str">
        <f>VLOOKUP($D1360,metadata!$B$2:$Z$451,25,FALSE)</f>
        <v/>
      </c>
      <c r="AC1360">
        <v>13.0385754423266</v>
      </c>
      <c r="AD1360">
        <v>100.480769230769</v>
      </c>
      <c r="AF1360" t="str">
        <f t="shared" si="43"/>
        <v>NA</v>
      </c>
    </row>
    <row r="1361" spans="3:32" x14ac:dyDescent="0.3">
      <c r="C1361">
        <v>1360</v>
      </c>
      <c r="D1361" s="4" t="str">
        <f t="shared" ref="D1361:D1424" si="44">VLOOKUP(C1361,$A$1:$B$451,2)</f>
        <v>35-Kamikawa</v>
      </c>
      <c r="E1361" t="str">
        <f>VLOOKUP($D1361,metadata!$B$2:$S$451,2,FALSE)</f>
        <v>NODA, H</v>
      </c>
      <c r="F1361" t="str">
        <f>VLOOKUP($D1361,metadata!$B$2:$S$451,3,FALSE)</f>
        <v>GEOGRAPHIC-VARIATION OF NYMPHAL DIAPAUSE IN THE SMALL BROWN PLANTHOPPER IN JAPAN</v>
      </c>
      <c r="G1361" t="str">
        <f>VLOOKUP($D1361,metadata!$B$2:$S$451,4,FALSE)</f>
        <v/>
      </c>
      <c r="H1361" t="str">
        <f>VLOOKUP($D1361,metadata!$B$2:$S$451,5,FALSE)</f>
        <v>y</v>
      </c>
      <c r="I1361" t="str">
        <f>VLOOKUP($D1361,metadata!$B$2:$S$451,6,FALSE)</f>
        <v>a</v>
      </c>
      <c r="J1361" t="str">
        <f>VLOOKUP($D1361,metadata!$B$2:$S$451,7,FALSE)</f>
        <v>i</v>
      </c>
      <c r="K1361">
        <f>VLOOKUP($D1361,metadata!$B$2:$S$451,8,FALSE)</f>
        <v>8</v>
      </c>
      <c r="L1361">
        <f>VLOOKUP($D1361,metadata!$B$2:$S$451,9,FALSE)</f>
        <v>7</v>
      </c>
      <c r="M1361" t="str">
        <f>VLOOKUP($D1361,metadata!$B$2:$S$451,10,FALSE)</f>
        <v/>
      </c>
      <c r="N1361" t="str">
        <f>VLOOKUP($D1361,metadata!$B$2:$S$451,11,FALSE)</f>
        <v>laodelphax striatellus</v>
      </c>
      <c r="O1361" t="str">
        <f>VLOOKUP($D1361,metadata!$B$2:$S$451,12,FALSE)</f>
        <v>homoptera</v>
      </c>
      <c r="P1361" t="str">
        <f>VLOOKUP($D1361,metadata!$B$2:$S$451,13,FALSE)</f>
        <v>Kamikawa</v>
      </c>
      <c r="Q1361">
        <f>VLOOKUP($D1361,metadata!$B$2:$S$451,14,FALSE)</f>
        <v>43.847186000000001</v>
      </c>
      <c r="R1361">
        <f>VLOOKUP($D1361,metadata!$B$2:$S$451,15,FALSE)</f>
        <v>142.77042800000001</v>
      </c>
      <c r="S1361" t="str">
        <f>VLOOKUP($D1361,metadata!$B$2:$S$451,16,FALSE)</f>
        <v/>
      </c>
      <c r="T1361" t="str">
        <f>VLOOKUP($D1361,metadata!$B$2:$S$451,17,FALSE)</f>
        <v/>
      </c>
      <c r="U1361" t="str">
        <f>VLOOKUP($D1361,metadata!$B$2:$S$451,18,FALSE)</f>
        <v/>
      </c>
      <c r="V1361" t="str">
        <f>VLOOKUP($D1361,metadata!$B$2:$Z$451,19,FALSE)</f>
        <v>NA</v>
      </c>
      <c r="W1361" t="str">
        <f>VLOOKUP($D1361,metadata!$B$2:$Z$451,20,FALSE)</f>
        <v>NA</v>
      </c>
      <c r="X1361" t="str">
        <f>VLOOKUP($D1361,metadata!$B$2:$Z$451,21,FALSE)</f>
        <v/>
      </c>
      <c r="Y1361">
        <f>VLOOKUP($D1361,metadata!$B$2:$Z$451,22,FALSE)</f>
        <v>35</v>
      </c>
      <c r="Z1361" t="str">
        <f>VLOOKUP($D1361,metadata!$B$2:$Z$451,23,FALSE)</f>
        <v/>
      </c>
      <c r="AA1361" t="str">
        <f>VLOOKUP($D1361,metadata!$B$2:$Z$451,24,FALSE)</f>
        <v>nymphal</v>
      </c>
      <c r="AB1361" t="str">
        <f>VLOOKUP($D1361,metadata!$B$2:$Z$451,25,FALSE)</f>
        <v/>
      </c>
      <c r="AC1361">
        <v>13.499936720074899</v>
      </c>
      <c r="AD1361">
        <v>71.474358974358907</v>
      </c>
      <c r="AF1361" t="str">
        <f t="shared" si="43"/>
        <v>NA</v>
      </c>
    </row>
    <row r="1362" spans="3:32" x14ac:dyDescent="0.3">
      <c r="C1362">
        <v>1361</v>
      </c>
      <c r="D1362" s="4" t="str">
        <f t="shared" si="44"/>
        <v>35-Kamikawa</v>
      </c>
      <c r="E1362" t="str">
        <f>VLOOKUP($D1362,metadata!$B$2:$S$451,2,FALSE)</f>
        <v>NODA, H</v>
      </c>
      <c r="F1362" t="str">
        <f>VLOOKUP($D1362,metadata!$B$2:$S$451,3,FALSE)</f>
        <v>GEOGRAPHIC-VARIATION OF NYMPHAL DIAPAUSE IN THE SMALL BROWN PLANTHOPPER IN JAPAN</v>
      </c>
      <c r="G1362" t="str">
        <f>VLOOKUP($D1362,metadata!$B$2:$S$451,4,FALSE)</f>
        <v/>
      </c>
      <c r="H1362" t="str">
        <f>VLOOKUP($D1362,metadata!$B$2:$S$451,5,FALSE)</f>
        <v>y</v>
      </c>
      <c r="I1362" t="str">
        <f>VLOOKUP($D1362,metadata!$B$2:$S$451,6,FALSE)</f>
        <v>a</v>
      </c>
      <c r="J1362" t="str">
        <f>VLOOKUP($D1362,metadata!$B$2:$S$451,7,FALSE)</f>
        <v>i</v>
      </c>
      <c r="K1362">
        <f>VLOOKUP($D1362,metadata!$B$2:$S$451,8,FALSE)</f>
        <v>8</v>
      </c>
      <c r="L1362">
        <f>VLOOKUP($D1362,metadata!$B$2:$S$451,9,FALSE)</f>
        <v>7</v>
      </c>
      <c r="M1362" t="str">
        <f>VLOOKUP($D1362,metadata!$B$2:$S$451,10,FALSE)</f>
        <v/>
      </c>
      <c r="N1362" t="str">
        <f>VLOOKUP($D1362,metadata!$B$2:$S$451,11,FALSE)</f>
        <v>laodelphax striatellus</v>
      </c>
      <c r="O1362" t="str">
        <f>VLOOKUP($D1362,metadata!$B$2:$S$451,12,FALSE)</f>
        <v>homoptera</v>
      </c>
      <c r="P1362" t="str">
        <f>VLOOKUP($D1362,metadata!$B$2:$S$451,13,FALSE)</f>
        <v>Kamikawa</v>
      </c>
      <c r="Q1362">
        <f>VLOOKUP($D1362,metadata!$B$2:$S$451,14,FALSE)</f>
        <v>43.847186000000001</v>
      </c>
      <c r="R1362">
        <f>VLOOKUP($D1362,metadata!$B$2:$S$451,15,FALSE)</f>
        <v>142.77042800000001</v>
      </c>
      <c r="S1362" t="str">
        <f>VLOOKUP($D1362,metadata!$B$2:$S$451,16,FALSE)</f>
        <v/>
      </c>
      <c r="T1362" t="str">
        <f>VLOOKUP($D1362,metadata!$B$2:$S$451,17,FALSE)</f>
        <v/>
      </c>
      <c r="U1362" t="str">
        <f>VLOOKUP($D1362,metadata!$B$2:$S$451,18,FALSE)</f>
        <v/>
      </c>
      <c r="V1362" t="str">
        <f>VLOOKUP($D1362,metadata!$B$2:$Z$451,19,FALSE)</f>
        <v>NA</v>
      </c>
      <c r="W1362" t="str">
        <f>VLOOKUP($D1362,metadata!$B$2:$Z$451,20,FALSE)</f>
        <v>NA</v>
      </c>
      <c r="X1362" t="str">
        <f>VLOOKUP($D1362,metadata!$B$2:$Z$451,21,FALSE)</f>
        <v/>
      </c>
      <c r="Y1362">
        <f>VLOOKUP($D1362,metadata!$B$2:$Z$451,22,FALSE)</f>
        <v>35</v>
      </c>
      <c r="Z1362" t="str">
        <f>VLOOKUP($D1362,metadata!$B$2:$Z$451,23,FALSE)</f>
        <v/>
      </c>
      <c r="AA1362" t="str">
        <f>VLOOKUP($D1362,metadata!$B$2:$Z$451,24,FALSE)</f>
        <v>nymphal</v>
      </c>
      <c r="AB1362" t="str">
        <f>VLOOKUP($D1362,metadata!$B$2:$Z$451,25,FALSE)</f>
        <v/>
      </c>
      <c r="AC1362">
        <v>13.9822563090085</v>
      </c>
      <c r="AD1362">
        <v>25.160256410256402</v>
      </c>
      <c r="AF1362" t="str">
        <f t="shared" si="43"/>
        <v>NA</v>
      </c>
    </row>
    <row r="1363" spans="3:32" x14ac:dyDescent="0.3">
      <c r="C1363">
        <v>1362</v>
      </c>
      <c r="D1363" s="4" t="str">
        <f t="shared" si="44"/>
        <v>35-Kamikawa</v>
      </c>
      <c r="E1363" t="str">
        <f>VLOOKUP($D1363,metadata!$B$2:$S$451,2,FALSE)</f>
        <v>NODA, H</v>
      </c>
      <c r="F1363" t="str">
        <f>VLOOKUP($D1363,metadata!$B$2:$S$451,3,FALSE)</f>
        <v>GEOGRAPHIC-VARIATION OF NYMPHAL DIAPAUSE IN THE SMALL BROWN PLANTHOPPER IN JAPAN</v>
      </c>
      <c r="G1363" t="str">
        <f>VLOOKUP($D1363,metadata!$B$2:$S$451,4,FALSE)</f>
        <v/>
      </c>
      <c r="H1363" t="str">
        <f>VLOOKUP($D1363,metadata!$B$2:$S$451,5,FALSE)</f>
        <v>y</v>
      </c>
      <c r="I1363" t="str">
        <f>VLOOKUP($D1363,metadata!$B$2:$S$451,6,FALSE)</f>
        <v>a</v>
      </c>
      <c r="J1363" t="str">
        <f>VLOOKUP($D1363,metadata!$B$2:$S$451,7,FALSE)</f>
        <v>i</v>
      </c>
      <c r="K1363">
        <f>VLOOKUP($D1363,metadata!$B$2:$S$451,8,FALSE)</f>
        <v>8</v>
      </c>
      <c r="L1363">
        <f>VLOOKUP($D1363,metadata!$B$2:$S$451,9,FALSE)</f>
        <v>7</v>
      </c>
      <c r="M1363" t="str">
        <f>VLOOKUP($D1363,metadata!$B$2:$S$451,10,FALSE)</f>
        <v/>
      </c>
      <c r="N1363" t="str">
        <f>VLOOKUP($D1363,metadata!$B$2:$S$451,11,FALSE)</f>
        <v>laodelphax striatellus</v>
      </c>
      <c r="O1363" t="str">
        <f>VLOOKUP($D1363,metadata!$B$2:$S$451,12,FALSE)</f>
        <v>homoptera</v>
      </c>
      <c r="P1363" t="str">
        <f>VLOOKUP($D1363,metadata!$B$2:$S$451,13,FALSE)</f>
        <v>Kamikawa</v>
      </c>
      <c r="Q1363">
        <f>VLOOKUP($D1363,metadata!$B$2:$S$451,14,FALSE)</f>
        <v>43.847186000000001</v>
      </c>
      <c r="R1363">
        <f>VLOOKUP($D1363,metadata!$B$2:$S$451,15,FALSE)</f>
        <v>142.77042800000001</v>
      </c>
      <c r="S1363" t="str">
        <f>VLOOKUP($D1363,metadata!$B$2:$S$451,16,FALSE)</f>
        <v/>
      </c>
      <c r="T1363" t="str">
        <f>VLOOKUP($D1363,metadata!$B$2:$S$451,17,FALSE)</f>
        <v/>
      </c>
      <c r="U1363" t="str">
        <f>VLOOKUP($D1363,metadata!$B$2:$S$451,18,FALSE)</f>
        <v/>
      </c>
      <c r="V1363" t="str">
        <f>VLOOKUP($D1363,metadata!$B$2:$Z$451,19,FALSE)</f>
        <v>NA</v>
      </c>
      <c r="W1363" t="str">
        <f>VLOOKUP($D1363,metadata!$B$2:$Z$451,20,FALSE)</f>
        <v>NA</v>
      </c>
      <c r="X1363" t="str">
        <f>VLOOKUP($D1363,metadata!$B$2:$Z$451,21,FALSE)</f>
        <v/>
      </c>
      <c r="Y1363">
        <f>VLOOKUP($D1363,metadata!$B$2:$Z$451,22,FALSE)</f>
        <v>35</v>
      </c>
      <c r="Z1363" t="str">
        <f>VLOOKUP($D1363,metadata!$B$2:$Z$451,23,FALSE)</f>
        <v/>
      </c>
      <c r="AA1363" t="str">
        <f>VLOOKUP($D1363,metadata!$B$2:$Z$451,24,FALSE)</f>
        <v>nymphal</v>
      </c>
      <c r="AB1363" t="str">
        <f>VLOOKUP($D1363,metadata!$B$2:$Z$451,25,FALSE)</f>
        <v/>
      </c>
      <c r="AC1363">
        <v>13.987799630445201</v>
      </c>
      <c r="AD1363">
        <v>10.2564102564102</v>
      </c>
      <c r="AF1363" t="str">
        <f t="shared" si="43"/>
        <v>NA</v>
      </c>
    </row>
    <row r="1364" spans="3:32" x14ac:dyDescent="0.3">
      <c r="C1364">
        <v>1363</v>
      </c>
      <c r="D1364" s="4" t="str">
        <f t="shared" si="44"/>
        <v>35-Kamikawa</v>
      </c>
      <c r="E1364" t="str">
        <f>VLOOKUP($D1364,metadata!$B$2:$S$451,2,FALSE)</f>
        <v>NODA, H</v>
      </c>
      <c r="F1364" t="str">
        <f>VLOOKUP($D1364,metadata!$B$2:$S$451,3,FALSE)</f>
        <v>GEOGRAPHIC-VARIATION OF NYMPHAL DIAPAUSE IN THE SMALL BROWN PLANTHOPPER IN JAPAN</v>
      </c>
      <c r="G1364" t="str">
        <f>VLOOKUP($D1364,metadata!$B$2:$S$451,4,FALSE)</f>
        <v/>
      </c>
      <c r="H1364" t="str">
        <f>VLOOKUP($D1364,metadata!$B$2:$S$451,5,FALSE)</f>
        <v>y</v>
      </c>
      <c r="I1364" t="str">
        <f>VLOOKUP($D1364,metadata!$B$2:$S$451,6,FALSE)</f>
        <v>a</v>
      </c>
      <c r="J1364" t="str">
        <f>VLOOKUP($D1364,metadata!$B$2:$S$451,7,FALSE)</f>
        <v>i</v>
      </c>
      <c r="K1364">
        <f>VLOOKUP($D1364,metadata!$B$2:$S$451,8,FALSE)</f>
        <v>8</v>
      </c>
      <c r="L1364">
        <f>VLOOKUP($D1364,metadata!$B$2:$S$451,9,FALSE)</f>
        <v>7</v>
      </c>
      <c r="M1364" t="str">
        <f>VLOOKUP($D1364,metadata!$B$2:$S$451,10,FALSE)</f>
        <v/>
      </c>
      <c r="N1364" t="str">
        <f>VLOOKUP($D1364,metadata!$B$2:$S$451,11,FALSE)</f>
        <v>laodelphax striatellus</v>
      </c>
      <c r="O1364" t="str">
        <f>VLOOKUP($D1364,metadata!$B$2:$S$451,12,FALSE)</f>
        <v>homoptera</v>
      </c>
      <c r="P1364" t="str">
        <f>VLOOKUP($D1364,metadata!$B$2:$S$451,13,FALSE)</f>
        <v>Kamikawa</v>
      </c>
      <c r="Q1364">
        <f>VLOOKUP($D1364,metadata!$B$2:$S$451,14,FALSE)</f>
        <v>43.847186000000001</v>
      </c>
      <c r="R1364">
        <f>VLOOKUP($D1364,metadata!$B$2:$S$451,15,FALSE)</f>
        <v>142.77042800000001</v>
      </c>
      <c r="S1364" t="str">
        <f>VLOOKUP($D1364,metadata!$B$2:$S$451,16,FALSE)</f>
        <v/>
      </c>
      <c r="T1364" t="str">
        <f>VLOOKUP($D1364,metadata!$B$2:$S$451,17,FALSE)</f>
        <v/>
      </c>
      <c r="U1364" t="str">
        <f>VLOOKUP($D1364,metadata!$B$2:$S$451,18,FALSE)</f>
        <v/>
      </c>
      <c r="V1364" t="str">
        <f>VLOOKUP($D1364,metadata!$B$2:$Z$451,19,FALSE)</f>
        <v>NA</v>
      </c>
      <c r="W1364" t="str">
        <f>VLOOKUP($D1364,metadata!$B$2:$Z$451,20,FALSE)</f>
        <v>NA</v>
      </c>
      <c r="X1364" t="str">
        <f>VLOOKUP($D1364,metadata!$B$2:$Z$451,21,FALSE)</f>
        <v/>
      </c>
      <c r="Y1364">
        <f>VLOOKUP($D1364,metadata!$B$2:$Z$451,22,FALSE)</f>
        <v>35</v>
      </c>
      <c r="Z1364" t="str">
        <f>VLOOKUP($D1364,metadata!$B$2:$Z$451,23,FALSE)</f>
        <v/>
      </c>
      <c r="AA1364" t="str">
        <f>VLOOKUP($D1364,metadata!$B$2:$Z$451,24,FALSE)</f>
        <v>nymphal</v>
      </c>
      <c r="AB1364" t="str">
        <f>VLOOKUP($D1364,metadata!$B$2:$Z$451,25,FALSE)</f>
        <v/>
      </c>
      <c r="AC1364">
        <v>14.515427645733601</v>
      </c>
      <c r="AD1364">
        <v>0.80128205128205798</v>
      </c>
      <c r="AF1364" t="str">
        <f t="shared" si="43"/>
        <v>NA</v>
      </c>
    </row>
    <row r="1365" spans="3:32" x14ac:dyDescent="0.3">
      <c r="C1365">
        <v>1364</v>
      </c>
      <c r="D1365" s="4" t="str">
        <f t="shared" si="44"/>
        <v>35-Kamikawa</v>
      </c>
      <c r="E1365" t="str">
        <f>VLOOKUP($D1365,metadata!$B$2:$S$451,2,FALSE)</f>
        <v>NODA, H</v>
      </c>
      <c r="F1365" t="str">
        <f>VLOOKUP($D1365,metadata!$B$2:$S$451,3,FALSE)</f>
        <v>GEOGRAPHIC-VARIATION OF NYMPHAL DIAPAUSE IN THE SMALL BROWN PLANTHOPPER IN JAPAN</v>
      </c>
      <c r="G1365" t="str">
        <f>VLOOKUP($D1365,metadata!$B$2:$S$451,4,FALSE)</f>
        <v/>
      </c>
      <c r="H1365" t="str">
        <f>VLOOKUP($D1365,metadata!$B$2:$S$451,5,FALSE)</f>
        <v>y</v>
      </c>
      <c r="I1365" t="str">
        <f>VLOOKUP($D1365,metadata!$B$2:$S$451,6,FALSE)</f>
        <v>a</v>
      </c>
      <c r="J1365" t="str">
        <f>VLOOKUP($D1365,metadata!$B$2:$S$451,7,FALSE)</f>
        <v>i</v>
      </c>
      <c r="K1365">
        <f>VLOOKUP($D1365,metadata!$B$2:$S$451,8,FALSE)</f>
        <v>8</v>
      </c>
      <c r="L1365">
        <f>VLOOKUP($D1365,metadata!$B$2:$S$451,9,FALSE)</f>
        <v>7</v>
      </c>
      <c r="M1365" t="str">
        <f>VLOOKUP($D1365,metadata!$B$2:$S$451,10,FALSE)</f>
        <v/>
      </c>
      <c r="N1365" t="str">
        <f>VLOOKUP($D1365,metadata!$B$2:$S$451,11,FALSE)</f>
        <v>laodelphax striatellus</v>
      </c>
      <c r="O1365" t="str">
        <f>VLOOKUP($D1365,metadata!$B$2:$S$451,12,FALSE)</f>
        <v>homoptera</v>
      </c>
      <c r="P1365" t="str">
        <f>VLOOKUP($D1365,metadata!$B$2:$S$451,13,FALSE)</f>
        <v>Kamikawa</v>
      </c>
      <c r="Q1365">
        <f>VLOOKUP($D1365,metadata!$B$2:$S$451,14,FALSE)</f>
        <v>43.847186000000001</v>
      </c>
      <c r="R1365">
        <f>VLOOKUP($D1365,metadata!$B$2:$S$451,15,FALSE)</f>
        <v>142.77042800000001</v>
      </c>
      <c r="S1365" t="str">
        <f>VLOOKUP($D1365,metadata!$B$2:$S$451,16,FALSE)</f>
        <v/>
      </c>
      <c r="T1365" t="str">
        <f>VLOOKUP($D1365,metadata!$B$2:$S$451,17,FALSE)</f>
        <v/>
      </c>
      <c r="U1365" t="str">
        <f>VLOOKUP($D1365,metadata!$B$2:$S$451,18,FALSE)</f>
        <v/>
      </c>
      <c r="V1365" t="str">
        <f>VLOOKUP($D1365,metadata!$B$2:$Z$451,19,FALSE)</f>
        <v>NA</v>
      </c>
      <c r="W1365" t="str">
        <f>VLOOKUP($D1365,metadata!$B$2:$Z$451,20,FALSE)</f>
        <v>NA</v>
      </c>
      <c r="X1365" t="str">
        <f>VLOOKUP($D1365,metadata!$B$2:$Z$451,21,FALSE)</f>
        <v/>
      </c>
      <c r="Y1365">
        <f>VLOOKUP($D1365,metadata!$B$2:$Z$451,22,FALSE)</f>
        <v>35</v>
      </c>
      <c r="Z1365" t="str">
        <f>VLOOKUP($D1365,metadata!$B$2:$Z$451,23,FALSE)</f>
        <v/>
      </c>
      <c r="AA1365" t="str">
        <f>VLOOKUP($D1365,metadata!$B$2:$Z$451,24,FALSE)</f>
        <v>nymphal</v>
      </c>
      <c r="AB1365" t="str">
        <f>VLOOKUP($D1365,metadata!$B$2:$Z$451,25,FALSE)</f>
        <v/>
      </c>
      <c r="AC1365">
        <v>15.9523881843723</v>
      </c>
      <c r="AD1365">
        <v>-1.4423076923076901</v>
      </c>
      <c r="AF1365" t="str">
        <f t="shared" si="43"/>
        <v>NA</v>
      </c>
    </row>
    <row r="1366" spans="3:32" x14ac:dyDescent="0.3">
      <c r="C1366">
        <v>1365</v>
      </c>
      <c r="D1366" s="4" t="str">
        <f t="shared" si="44"/>
        <v>35-Sendai</v>
      </c>
      <c r="E1366" t="str">
        <f>VLOOKUP($D1366,metadata!$B$2:$S$451,2,FALSE)</f>
        <v>NODA, H</v>
      </c>
      <c r="F1366" t="str">
        <f>VLOOKUP($D1366,metadata!$B$2:$S$451,3,FALSE)</f>
        <v>GEOGRAPHIC-VARIATION OF NYMPHAL DIAPAUSE IN THE SMALL BROWN PLANTHOPPER IN JAPAN</v>
      </c>
      <c r="G1366" t="str">
        <f>VLOOKUP($D1366,metadata!$B$2:$S$451,4,FALSE)</f>
        <v/>
      </c>
      <c r="H1366" t="str">
        <f>VLOOKUP($D1366,metadata!$B$2:$S$451,5,FALSE)</f>
        <v>y</v>
      </c>
      <c r="I1366" t="str">
        <f>VLOOKUP($D1366,metadata!$B$2:$S$451,6,FALSE)</f>
        <v>a</v>
      </c>
      <c r="J1366" t="str">
        <f>VLOOKUP($D1366,metadata!$B$2:$S$451,7,FALSE)</f>
        <v>i</v>
      </c>
      <c r="K1366">
        <f>VLOOKUP($D1366,metadata!$B$2:$S$451,8,FALSE)</f>
        <v>8</v>
      </c>
      <c r="L1366">
        <f>VLOOKUP($D1366,metadata!$B$2:$S$451,9,FALSE)</f>
        <v>7</v>
      </c>
      <c r="M1366" t="str">
        <f>VLOOKUP($D1366,metadata!$B$2:$S$451,10,FALSE)</f>
        <v/>
      </c>
      <c r="N1366" t="str">
        <f>VLOOKUP($D1366,metadata!$B$2:$S$451,11,FALSE)</f>
        <v>laodelphax striatellus</v>
      </c>
      <c r="O1366" t="str">
        <f>VLOOKUP($D1366,metadata!$B$2:$S$451,12,FALSE)</f>
        <v>homoptera</v>
      </c>
      <c r="P1366" t="str">
        <f>VLOOKUP($D1366,metadata!$B$2:$S$451,13,FALSE)</f>
        <v>Sendai</v>
      </c>
      <c r="Q1366">
        <f>VLOOKUP($D1366,metadata!$B$2:$S$451,14,FALSE)</f>
        <v>38.268332999999998</v>
      </c>
      <c r="R1366">
        <f>VLOOKUP($D1366,metadata!$B$2:$S$451,15,FALSE)</f>
        <v>140.86944399999999</v>
      </c>
      <c r="S1366" t="str">
        <f>VLOOKUP($D1366,metadata!$B$2:$S$451,16,FALSE)</f>
        <v/>
      </c>
      <c r="T1366" t="str">
        <f>VLOOKUP($D1366,metadata!$B$2:$S$451,17,FALSE)</f>
        <v/>
      </c>
      <c r="U1366" t="str">
        <f>VLOOKUP($D1366,metadata!$B$2:$S$451,18,FALSE)</f>
        <v/>
      </c>
      <c r="V1366" t="str">
        <f>VLOOKUP($D1366,metadata!$B$2:$Z$451,19,FALSE)</f>
        <v>NA</v>
      </c>
      <c r="W1366" t="str">
        <f>VLOOKUP($D1366,metadata!$B$2:$Z$451,20,FALSE)</f>
        <v>NA</v>
      </c>
      <c r="X1366" t="str">
        <f>VLOOKUP($D1366,metadata!$B$2:$Z$451,21,FALSE)</f>
        <v/>
      </c>
      <c r="Y1366">
        <f>VLOOKUP($D1366,metadata!$B$2:$Z$451,22,FALSE)</f>
        <v>35</v>
      </c>
      <c r="Z1366" t="str">
        <f>VLOOKUP($D1366,metadata!$B$2:$Z$451,23,FALSE)</f>
        <v/>
      </c>
      <c r="AA1366" t="str">
        <f>VLOOKUP($D1366,metadata!$B$2:$Z$451,24,FALSE)</f>
        <v>nymphal</v>
      </c>
      <c r="AB1366" t="str">
        <f>VLOOKUP($D1366,metadata!$B$2:$Z$451,25,FALSE)</f>
        <v/>
      </c>
      <c r="AC1366">
        <v>11.032222137848899</v>
      </c>
      <c r="AD1366">
        <v>97.756410256410206</v>
      </c>
      <c r="AF1366" t="str">
        <f t="shared" si="43"/>
        <v>NA</v>
      </c>
    </row>
    <row r="1367" spans="3:32" x14ac:dyDescent="0.3">
      <c r="C1367">
        <v>1366</v>
      </c>
      <c r="D1367" s="4" t="str">
        <f t="shared" si="44"/>
        <v>35-Sendai</v>
      </c>
      <c r="E1367" t="str">
        <f>VLOOKUP($D1367,metadata!$B$2:$S$451,2,FALSE)</f>
        <v>NODA, H</v>
      </c>
      <c r="F1367" t="str">
        <f>VLOOKUP($D1367,metadata!$B$2:$S$451,3,FALSE)</f>
        <v>GEOGRAPHIC-VARIATION OF NYMPHAL DIAPAUSE IN THE SMALL BROWN PLANTHOPPER IN JAPAN</v>
      </c>
      <c r="G1367" t="str">
        <f>VLOOKUP($D1367,metadata!$B$2:$S$451,4,FALSE)</f>
        <v/>
      </c>
      <c r="H1367" t="str">
        <f>VLOOKUP($D1367,metadata!$B$2:$S$451,5,FALSE)</f>
        <v>y</v>
      </c>
      <c r="I1367" t="str">
        <f>VLOOKUP($D1367,metadata!$B$2:$S$451,6,FALSE)</f>
        <v>a</v>
      </c>
      <c r="J1367" t="str">
        <f>VLOOKUP($D1367,metadata!$B$2:$S$451,7,FALSE)</f>
        <v>i</v>
      </c>
      <c r="K1367">
        <f>VLOOKUP($D1367,metadata!$B$2:$S$451,8,FALSE)</f>
        <v>8</v>
      </c>
      <c r="L1367">
        <f>VLOOKUP($D1367,metadata!$B$2:$S$451,9,FALSE)</f>
        <v>7</v>
      </c>
      <c r="M1367" t="str">
        <f>VLOOKUP($D1367,metadata!$B$2:$S$451,10,FALSE)</f>
        <v/>
      </c>
      <c r="N1367" t="str">
        <f>VLOOKUP($D1367,metadata!$B$2:$S$451,11,FALSE)</f>
        <v>laodelphax striatellus</v>
      </c>
      <c r="O1367" t="str">
        <f>VLOOKUP($D1367,metadata!$B$2:$S$451,12,FALSE)</f>
        <v>homoptera</v>
      </c>
      <c r="P1367" t="str">
        <f>VLOOKUP($D1367,metadata!$B$2:$S$451,13,FALSE)</f>
        <v>Sendai</v>
      </c>
      <c r="Q1367">
        <f>VLOOKUP($D1367,metadata!$B$2:$S$451,14,FALSE)</f>
        <v>38.268332999999998</v>
      </c>
      <c r="R1367">
        <f>VLOOKUP($D1367,metadata!$B$2:$S$451,15,FALSE)</f>
        <v>140.86944399999999</v>
      </c>
      <c r="S1367" t="str">
        <f>VLOOKUP($D1367,metadata!$B$2:$S$451,16,FALSE)</f>
        <v/>
      </c>
      <c r="T1367" t="str">
        <f>VLOOKUP($D1367,metadata!$B$2:$S$451,17,FALSE)</f>
        <v/>
      </c>
      <c r="U1367" t="str">
        <f>VLOOKUP($D1367,metadata!$B$2:$S$451,18,FALSE)</f>
        <v/>
      </c>
      <c r="V1367" t="str">
        <f>VLOOKUP($D1367,metadata!$B$2:$Z$451,19,FALSE)</f>
        <v>NA</v>
      </c>
      <c r="W1367" t="str">
        <f>VLOOKUP($D1367,metadata!$B$2:$Z$451,20,FALSE)</f>
        <v>NA</v>
      </c>
      <c r="X1367" t="str">
        <f>VLOOKUP($D1367,metadata!$B$2:$Z$451,21,FALSE)</f>
        <v/>
      </c>
      <c r="Y1367">
        <f>VLOOKUP($D1367,metadata!$B$2:$Z$451,22,FALSE)</f>
        <v>35</v>
      </c>
      <c r="Z1367" t="str">
        <f>VLOOKUP($D1367,metadata!$B$2:$Z$451,23,FALSE)</f>
        <v/>
      </c>
      <c r="AA1367" t="str">
        <f>VLOOKUP($D1367,metadata!$B$2:$Z$451,24,FALSE)</f>
        <v>nymphal</v>
      </c>
      <c r="AB1367" t="str">
        <f>VLOOKUP($D1367,metadata!$B$2:$Z$451,25,FALSE)</f>
        <v/>
      </c>
      <c r="AC1367">
        <v>12.0119472498544</v>
      </c>
      <c r="AD1367">
        <v>100.641025641025</v>
      </c>
      <c r="AF1367" t="str">
        <f t="shared" si="43"/>
        <v>NA</v>
      </c>
    </row>
    <row r="1368" spans="3:32" x14ac:dyDescent="0.3">
      <c r="C1368">
        <v>1367</v>
      </c>
      <c r="D1368" s="4" t="str">
        <f t="shared" si="44"/>
        <v>35-Sendai</v>
      </c>
      <c r="E1368" t="str">
        <f>VLOOKUP($D1368,metadata!$B$2:$S$451,2,FALSE)</f>
        <v>NODA, H</v>
      </c>
      <c r="F1368" t="str">
        <f>VLOOKUP($D1368,metadata!$B$2:$S$451,3,FALSE)</f>
        <v>GEOGRAPHIC-VARIATION OF NYMPHAL DIAPAUSE IN THE SMALL BROWN PLANTHOPPER IN JAPAN</v>
      </c>
      <c r="G1368" t="str">
        <f>VLOOKUP($D1368,metadata!$B$2:$S$451,4,FALSE)</f>
        <v/>
      </c>
      <c r="H1368" t="str">
        <f>VLOOKUP($D1368,metadata!$B$2:$S$451,5,FALSE)</f>
        <v>y</v>
      </c>
      <c r="I1368" t="str">
        <f>VLOOKUP($D1368,metadata!$B$2:$S$451,6,FALSE)</f>
        <v>a</v>
      </c>
      <c r="J1368" t="str">
        <f>VLOOKUP($D1368,metadata!$B$2:$S$451,7,FALSE)</f>
        <v>i</v>
      </c>
      <c r="K1368">
        <f>VLOOKUP($D1368,metadata!$B$2:$S$451,8,FALSE)</f>
        <v>8</v>
      </c>
      <c r="L1368">
        <f>VLOOKUP($D1368,metadata!$B$2:$S$451,9,FALSE)</f>
        <v>7</v>
      </c>
      <c r="M1368" t="str">
        <f>VLOOKUP($D1368,metadata!$B$2:$S$451,10,FALSE)</f>
        <v/>
      </c>
      <c r="N1368" t="str">
        <f>VLOOKUP($D1368,metadata!$B$2:$S$451,11,FALSE)</f>
        <v>laodelphax striatellus</v>
      </c>
      <c r="O1368" t="str">
        <f>VLOOKUP($D1368,metadata!$B$2:$S$451,12,FALSE)</f>
        <v>homoptera</v>
      </c>
      <c r="P1368" t="str">
        <f>VLOOKUP($D1368,metadata!$B$2:$S$451,13,FALSE)</f>
        <v>Sendai</v>
      </c>
      <c r="Q1368">
        <f>VLOOKUP($D1368,metadata!$B$2:$S$451,14,FALSE)</f>
        <v>38.268332999999998</v>
      </c>
      <c r="R1368">
        <f>VLOOKUP($D1368,metadata!$B$2:$S$451,15,FALSE)</f>
        <v>140.86944399999999</v>
      </c>
      <c r="S1368" t="str">
        <f>VLOOKUP($D1368,metadata!$B$2:$S$451,16,FALSE)</f>
        <v/>
      </c>
      <c r="T1368" t="str">
        <f>VLOOKUP($D1368,metadata!$B$2:$S$451,17,FALSE)</f>
        <v/>
      </c>
      <c r="U1368" t="str">
        <f>VLOOKUP($D1368,metadata!$B$2:$S$451,18,FALSE)</f>
        <v/>
      </c>
      <c r="V1368" t="str">
        <f>VLOOKUP($D1368,metadata!$B$2:$Z$451,19,FALSE)</f>
        <v>NA</v>
      </c>
      <c r="W1368" t="str">
        <f>VLOOKUP($D1368,metadata!$B$2:$Z$451,20,FALSE)</f>
        <v>NA</v>
      </c>
      <c r="X1368" t="str">
        <f>VLOOKUP($D1368,metadata!$B$2:$Z$451,21,FALSE)</f>
        <v/>
      </c>
      <c r="Y1368">
        <f>VLOOKUP($D1368,metadata!$B$2:$Z$451,22,FALSE)</f>
        <v>35</v>
      </c>
      <c r="Z1368" t="str">
        <f>VLOOKUP($D1368,metadata!$B$2:$Z$451,23,FALSE)</f>
        <v/>
      </c>
      <c r="AA1368" t="str">
        <f>VLOOKUP($D1368,metadata!$B$2:$Z$451,24,FALSE)</f>
        <v>nymphal</v>
      </c>
      <c r="AB1368" t="str">
        <f>VLOOKUP($D1368,metadata!$B$2:$Z$451,25,FALSE)</f>
        <v/>
      </c>
      <c r="AC1368">
        <v>12.5166426202951</v>
      </c>
      <c r="AD1368">
        <v>95.993589743589695</v>
      </c>
      <c r="AF1368" t="str">
        <f t="shared" si="43"/>
        <v>NA</v>
      </c>
    </row>
    <row r="1369" spans="3:32" x14ac:dyDescent="0.3">
      <c r="C1369">
        <v>1368</v>
      </c>
      <c r="D1369" s="4" t="str">
        <f t="shared" si="44"/>
        <v>35-Sendai</v>
      </c>
      <c r="E1369" t="str">
        <f>VLOOKUP($D1369,metadata!$B$2:$S$451,2,FALSE)</f>
        <v>NODA, H</v>
      </c>
      <c r="F1369" t="str">
        <f>VLOOKUP($D1369,metadata!$B$2:$S$451,3,FALSE)</f>
        <v>GEOGRAPHIC-VARIATION OF NYMPHAL DIAPAUSE IN THE SMALL BROWN PLANTHOPPER IN JAPAN</v>
      </c>
      <c r="G1369" t="str">
        <f>VLOOKUP($D1369,metadata!$B$2:$S$451,4,FALSE)</f>
        <v/>
      </c>
      <c r="H1369" t="str">
        <f>VLOOKUP($D1369,metadata!$B$2:$S$451,5,FALSE)</f>
        <v>y</v>
      </c>
      <c r="I1369" t="str">
        <f>VLOOKUP($D1369,metadata!$B$2:$S$451,6,FALSE)</f>
        <v>a</v>
      </c>
      <c r="J1369" t="str">
        <f>VLOOKUP($D1369,metadata!$B$2:$S$451,7,FALSE)</f>
        <v>i</v>
      </c>
      <c r="K1369">
        <f>VLOOKUP($D1369,metadata!$B$2:$S$451,8,FALSE)</f>
        <v>8</v>
      </c>
      <c r="L1369">
        <f>VLOOKUP($D1369,metadata!$B$2:$S$451,9,FALSE)</f>
        <v>7</v>
      </c>
      <c r="M1369" t="str">
        <f>VLOOKUP($D1369,metadata!$B$2:$S$451,10,FALSE)</f>
        <v/>
      </c>
      <c r="N1369" t="str">
        <f>VLOOKUP($D1369,metadata!$B$2:$S$451,11,FALSE)</f>
        <v>laodelphax striatellus</v>
      </c>
      <c r="O1369" t="str">
        <f>VLOOKUP($D1369,metadata!$B$2:$S$451,12,FALSE)</f>
        <v>homoptera</v>
      </c>
      <c r="P1369" t="str">
        <f>VLOOKUP($D1369,metadata!$B$2:$S$451,13,FALSE)</f>
        <v>Sendai</v>
      </c>
      <c r="Q1369">
        <f>VLOOKUP($D1369,metadata!$B$2:$S$451,14,FALSE)</f>
        <v>38.268332999999998</v>
      </c>
      <c r="R1369">
        <f>VLOOKUP($D1369,metadata!$B$2:$S$451,15,FALSE)</f>
        <v>140.86944399999999</v>
      </c>
      <c r="S1369" t="str">
        <f>VLOOKUP($D1369,metadata!$B$2:$S$451,16,FALSE)</f>
        <v/>
      </c>
      <c r="T1369" t="str">
        <f>VLOOKUP($D1369,metadata!$B$2:$S$451,17,FALSE)</f>
        <v/>
      </c>
      <c r="U1369" t="str">
        <f>VLOOKUP($D1369,metadata!$B$2:$S$451,18,FALSE)</f>
        <v/>
      </c>
      <c r="V1369" t="str">
        <f>VLOOKUP($D1369,metadata!$B$2:$Z$451,19,FALSE)</f>
        <v>NA</v>
      </c>
      <c r="W1369" t="str">
        <f>VLOOKUP($D1369,metadata!$B$2:$Z$451,20,FALSE)</f>
        <v>NA</v>
      </c>
      <c r="X1369" t="str">
        <f>VLOOKUP($D1369,metadata!$B$2:$Z$451,21,FALSE)</f>
        <v/>
      </c>
      <c r="Y1369">
        <f>VLOOKUP($D1369,metadata!$B$2:$Z$451,22,FALSE)</f>
        <v>35</v>
      </c>
      <c r="Z1369" t="str">
        <f>VLOOKUP($D1369,metadata!$B$2:$Z$451,23,FALSE)</f>
        <v/>
      </c>
      <c r="AA1369" t="str">
        <f>VLOOKUP($D1369,metadata!$B$2:$Z$451,24,FALSE)</f>
        <v>nymphal</v>
      </c>
      <c r="AB1369" t="str">
        <f>VLOOKUP($D1369,metadata!$B$2:$Z$451,25,FALSE)</f>
        <v/>
      </c>
      <c r="AC1369">
        <v>12.9774723466727</v>
      </c>
      <c r="AD1369">
        <v>63.621794871794798</v>
      </c>
      <c r="AF1369" t="str">
        <f t="shared" si="43"/>
        <v>NA</v>
      </c>
    </row>
    <row r="1370" spans="3:32" x14ac:dyDescent="0.3">
      <c r="C1370">
        <v>1369</v>
      </c>
      <c r="D1370" s="4" t="str">
        <f t="shared" si="44"/>
        <v>35-Sendai</v>
      </c>
      <c r="E1370" t="str">
        <f>VLOOKUP($D1370,metadata!$B$2:$S$451,2,FALSE)</f>
        <v>NODA, H</v>
      </c>
      <c r="F1370" t="str">
        <f>VLOOKUP($D1370,metadata!$B$2:$S$451,3,FALSE)</f>
        <v>GEOGRAPHIC-VARIATION OF NYMPHAL DIAPAUSE IN THE SMALL BROWN PLANTHOPPER IN JAPAN</v>
      </c>
      <c r="G1370" t="str">
        <f>VLOOKUP($D1370,metadata!$B$2:$S$451,4,FALSE)</f>
        <v/>
      </c>
      <c r="H1370" t="str">
        <f>VLOOKUP($D1370,metadata!$B$2:$S$451,5,FALSE)</f>
        <v>y</v>
      </c>
      <c r="I1370" t="str">
        <f>VLOOKUP($D1370,metadata!$B$2:$S$451,6,FALSE)</f>
        <v>a</v>
      </c>
      <c r="J1370" t="str">
        <f>VLOOKUP($D1370,metadata!$B$2:$S$451,7,FALSE)</f>
        <v>i</v>
      </c>
      <c r="K1370">
        <f>VLOOKUP($D1370,metadata!$B$2:$S$451,8,FALSE)</f>
        <v>8</v>
      </c>
      <c r="L1370">
        <f>VLOOKUP($D1370,metadata!$B$2:$S$451,9,FALSE)</f>
        <v>7</v>
      </c>
      <c r="M1370" t="str">
        <f>VLOOKUP($D1370,metadata!$B$2:$S$451,10,FALSE)</f>
        <v/>
      </c>
      <c r="N1370" t="str">
        <f>VLOOKUP($D1370,metadata!$B$2:$S$451,11,FALSE)</f>
        <v>laodelphax striatellus</v>
      </c>
      <c r="O1370" t="str">
        <f>VLOOKUP($D1370,metadata!$B$2:$S$451,12,FALSE)</f>
        <v>homoptera</v>
      </c>
      <c r="P1370" t="str">
        <f>VLOOKUP($D1370,metadata!$B$2:$S$451,13,FALSE)</f>
        <v>Sendai</v>
      </c>
      <c r="Q1370">
        <f>VLOOKUP($D1370,metadata!$B$2:$S$451,14,FALSE)</f>
        <v>38.268332999999998</v>
      </c>
      <c r="R1370">
        <f>VLOOKUP($D1370,metadata!$B$2:$S$451,15,FALSE)</f>
        <v>140.86944399999999</v>
      </c>
      <c r="S1370" t="str">
        <f>VLOOKUP($D1370,metadata!$B$2:$S$451,16,FALSE)</f>
        <v/>
      </c>
      <c r="T1370" t="str">
        <f>VLOOKUP($D1370,metadata!$B$2:$S$451,17,FALSE)</f>
        <v/>
      </c>
      <c r="U1370" t="str">
        <f>VLOOKUP($D1370,metadata!$B$2:$S$451,18,FALSE)</f>
        <v/>
      </c>
      <c r="V1370" t="str">
        <f>VLOOKUP($D1370,metadata!$B$2:$Z$451,19,FALSE)</f>
        <v>NA</v>
      </c>
      <c r="W1370" t="str">
        <f>VLOOKUP($D1370,metadata!$B$2:$Z$451,20,FALSE)</f>
        <v>NA</v>
      </c>
      <c r="X1370" t="str">
        <f>VLOOKUP($D1370,metadata!$B$2:$Z$451,21,FALSE)</f>
        <v/>
      </c>
      <c r="Y1370">
        <f>VLOOKUP($D1370,metadata!$B$2:$Z$451,22,FALSE)</f>
        <v>35</v>
      </c>
      <c r="Z1370" t="str">
        <f>VLOOKUP($D1370,metadata!$B$2:$Z$451,23,FALSE)</f>
        <v/>
      </c>
      <c r="AA1370" t="str">
        <f>VLOOKUP($D1370,metadata!$B$2:$Z$451,24,FALSE)</f>
        <v>nymphal</v>
      </c>
      <c r="AB1370" t="str">
        <f>VLOOKUP($D1370,metadata!$B$2:$Z$451,25,FALSE)</f>
        <v/>
      </c>
      <c r="AC1370">
        <v>13.4905966031336</v>
      </c>
      <c r="AD1370">
        <v>12.339743589743501</v>
      </c>
      <c r="AF1370" t="str">
        <f t="shared" si="43"/>
        <v>NA</v>
      </c>
    </row>
    <row r="1371" spans="3:32" x14ac:dyDescent="0.3">
      <c r="C1371">
        <v>1370</v>
      </c>
      <c r="D1371" s="4" t="str">
        <f t="shared" si="44"/>
        <v>35-Sendai</v>
      </c>
      <c r="E1371" t="str">
        <f>VLOOKUP($D1371,metadata!$B$2:$S$451,2,FALSE)</f>
        <v>NODA, H</v>
      </c>
      <c r="F1371" t="str">
        <f>VLOOKUP($D1371,metadata!$B$2:$S$451,3,FALSE)</f>
        <v>GEOGRAPHIC-VARIATION OF NYMPHAL DIAPAUSE IN THE SMALL BROWN PLANTHOPPER IN JAPAN</v>
      </c>
      <c r="G1371" t="str">
        <f>VLOOKUP($D1371,metadata!$B$2:$S$451,4,FALSE)</f>
        <v/>
      </c>
      <c r="H1371" t="str">
        <f>VLOOKUP($D1371,metadata!$B$2:$S$451,5,FALSE)</f>
        <v>y</v>
      </c>
      <c r="I1371" t="str">
        <f>VLOOKUP($D1371,metadata!$B$2:$S$451,6,FALSE)</f>
        <v>a</v>
      </c>
      <c r="J1371" t="str">
        <f>VLOOKUP($D1371,metadata!$B$2:$S$451,7,FALSE)</f>
        <v>i</v>
      </c>
      <c r="K1371">
        <f>VLOOKUP($D1371,metadata!$B$2:$S$451,8,FALSE)</f>
        <v>8</v>
      </c>
      <c r="L1371">
        <f>VLOOKUP($D1371,metadata!$B$2:$S$451,9,FALSE)</f>
        <v>7</v>
      </c>
      <c r="M1371" t="str">
        <f>VLOOKUP($D1371,metadata!$B$2:$S$451,10,FALSE)</f>
        <v/>
      </c>
      <c r="N1371" t="str">
        <f>VLOOKUP($D1371,metadata!$B$2:$S$451,11,FALSE)</f>
        <v>laodelphax striatellus</v>
      </c>
      <c r="O1371" t="str">
        <f>VLOOKUP($D1371,metadata!$B$2:$S$451,12,FALSE)</f>
        <v>homoptera</v>
      </c>
      <c r="P1371" t="str">
        <f>VLOOKUP($D1371,metadata!$B$2:$S$451,13,FALSE)</f>
        <v>Sendai</v>
      </c>
      <c r="Q1371">
        <f>VLOOKUP($D1371,metadata!$B$2:$S$451,14,FALSE)</f>
        <v>38.268332999999998</v>
      </c>
      <c r="R1371">
        <f>VLOOKUP($D1371,metadata!$B$2:$S$451,15,FALSE)</f>
        <v>140.86944399999999</v>
      </c>
      <c r="S1371" t="str">
        <f>VLOOKUP($D1371,metadata!$B$2:$S$451,16,FALSE)</f>
        <v/>
      </c>
      <c r="T1371" t="str">
        <f>VLOOKUP($D1371,metadata!$B$2:$S$451,17,FALSE)</f>
        <v/>
      </c>
      <c r="U1371" t="str">
        <f>VLOOKUP($D1371,metadata!$B$2:$S$451,18,FALSE)</f>
        <v/>
      </c>
      <c r="V1371" t="str">
        <f>VLOOKUP($D1371,metadata!$B$2:$Z$451,19,FALSE)</f>
        <v>NA</v>
      </c>
      <c r="W1371" t="str">
        <f>VLOOKUP($D1371,metadata!$B$2:$Z$451,20,FALSE)</f>
        <v>NA</v>
      </c>
      <c r="X1371" t="str">
        <f>VLOOKUP($D1371,metadata!$B$2:$Z$451,21,FALSE)</f>
        <v/>
      </c>
      <c r="Y1371">
        <f>VLOOKUP($D1371,metadata!$B$2:$Z$451,22,FALSE)</f>
        <v>35</v>
      </c>
      <c r="Z1371" t="str">
        <f>VLOOKUP($D1371,metadata!$B$2:$Z$451,23,FALSE)</f>
        <v/>
      </c>
      <c r="AA1371" t="str">
        <f>VLOOKUP($D1371,metadata!$B$2:$Z$451,24,FALSE)</f>
        <v>nymphal</v>
      </c>
      <c r="AB1371" t="str">
        <f>VLOOKUP($D1371,metadata!$B$2:$Z$451,25,FALSE)</f>
        <v/>
      </c>
      <c r="AC1371">
        <v>13.9472498544561</v>
      </c>
      <c r="AD1371">
        <v>3.52564102564103</v>
      </c>
      <c r="AF1371" t="str">
        <f t="shared" si="43"/>
        <v>NA</v>
      </c>
    </row>
    <row r="1372" spans="3:32" x14ac:dyDescent="0.3">
      <c r="C1372">
        <v>1371</v>
      </c>
      <c r="D1372" s="4" t="str">
        <f t="shared" si="44"/>
        <v>35-Sendai</v>
      </c>
      <c r="E1372" t="str">
        <f>VLOOKUP($D1372,metadata!$B$2:$S$451,2,FALSE)</f>
        <v>NODA, H</v>
      </c>
      <c r="F1372" t="str">
        <f>VLOOKUP($D1372,metadata!$B$2:$S$451,3,FALSE)</f>
        <v>GEOGRAPHIC-VARIATION OF NYMPHAL DIAPAUSE IN THE SMALL BROWN PLANTHOPPER IN JAPAN</v>
      </c>
      <c r="G1372" t="str">
        <f>VLOOKUP($D1372,metadata!$B$2:$S$451,4,FALSE)</f>
        <v/>
      </c>
      <c r="H1372" t="str">
        <f>VLOOKUP($D1372,metadata!$B$2:$S$451,5,FALSE)</f>
        <v>y</v>
      </c>
      <c r="I1372" t="str">
        <f>VLOOKUP($D1372,metadata!$B$2:$S$451,6,FALSE)</f>
        <v>a</v>
      </c>
      <c r="J1372" t="str">
        <f>VLOOKUP($D1372,metadata!$B$2:$S$451,7,FALSE)</f>
        <v>i</v>
      </c>
      <c r="K1372">
        <f>VLOOKUP($D1372,metadata!$B$2:$S$451,8,FALSE)</f>
        <v>8</v>
      </c>
      <c r="L1372">
        <f>VLOOKUP($D1372,metadata!$B$2:$S$451,9,FALSE)</f>
        <v>7</v>
      </c>
      <c r="M1372" t="str">
        <f>VLOOKUP($D1372,metadata!$B$2:$S$451,10,FALSE)</f>
        <v/>
      </c>
      <c r="N1372" t="str">
        <f>VLOOKUP($D1372,metadata!$B$2:$S$451,11,FALSE)</f>
        <v>laodelphax striatellus</v>
      </c>
      <c r="O1372" t="str">
        <f>VLOOKUP($D1372,metadata!$B$2:$S$451,12,FALSE)</f>
        <v>homoptera</v>
      </c>
      <c r="P1372" t="str">
        <f>VLOOKUP($D1372,metadata!$B$2:$S$451,13,FALSE)</f>
        <v>Sendai</v>
      </c>
      <c r="Q1372">
        <f>VLOOKUP($D1372,metadata!$B$2:$S$451,14,FALSE)</f>
        <v>38.268332999999998</v>
      </c>
      <c r="R1372">
        <f>VLOOKUP($D1372,metadata!$B$2:$S$451,15,FALSE)</f>
        <v>140.86944399999999</v>
      </c>
      <c r="S1372" t="str">
        <f>VLOOKUP($D1372,metadata!$B$2:$S$451,16,FALSE)</f>
        <v/>
      </c>
      <c r="T1372" t="str">
        <f>VLOOKUP($D1372,metadata!$B$2:$S$451,17,FALSE)</f>
        <v/>
      </c>
      <c r="U1372" t="str">
        <f>VLOOKUP($D1372,metadata!$B$2:$S$451,18,FALSE)</f>
        <v/>
      </c>
      <c r="V1372" t="str">
        <f>VLOOKUP($D1372,metadata!$B$2:$Z$451,19,FALSE)</f>
        <v>NA</v>
      </c>
      <c r="W1372" t="str">
        <f>VLOOKUP($D1372,metadata!$B$2:$Z$451,20,FALSE)</f>
        <v>NA</v>
      </c>
      <c r="X1372" t="str">
        <f>VLOOKUP($D1372,metadata!$B$2:$Z$451,21,FALSE)</f>
        <v/>
      </c>
      <c r="Y1372">
        <f>VLOOKUP($D1372,metadata!$B$2:$Z$451,22,FALSE)</f>
        <v>35</v>
      </c>
      <c r="Z1372" t="str">
        <f>VLOOKUP($D1372,metadata!$B$2:$Z$451,23,FALSE)</f>
        <v/>
      </c>
      <c r="AA1372" t="str">
        <f>VLOOKUP($D1372,metadata!$B$2:$Z$451,24,FALSE)</f>
        <v>nymphal</v>
      </c>
      <c r="AB1372" t="str">
        <f>VLOOKUP($D1372,metadata!$B$2:$Z$451,25,FALSE)</f>
        <v/>
      </c>
      <c r="AC1372">
        <v>15.9606145746323</v>
      </c>
      <c r="AD1372">
        <v>0.64102564102564896</v>
      </c>
      <c r="AF1372" t="str">
        <f t="shared" si="43"/>
        <v>NA</v>
      </c>
    </row>
    <row r="1373" spans="3:32" x14ac:dyDescent="0.3">
      <c r="C1373">
        <v>1372</v>
      </c>
      <c r="D1373" s="4" t="str">
        <f t="shared" si="44"/>
        <v>35-Tsukuba</v>
      </c>
      <c r="E1373" t="str">
        <f>VLOOKUP($D1373,metadata!$B$2:$S$451,2,FALSE)</f>
        <v>NODA, H</v>
      </c>
      <c r="F1373" t="str">
        <f>VLOOKUP($D1373,metadata!$B$2:$S$451,3,FALSE)</f>
        <v>GEOGRAPHIC-VARIATION OF NYMPHAL DIAPAUSE IN THE SMALL BROWN PLANTHOPPER IN JAPAN</v>
      </c>
      <c r="G1373" t="str">
        <f>VLOOKUP($D1373,metadata!$B$2:$S$451,4,FALSE)</f>
        <v/>
      </c>
      <c r="H1373" t="str">
        <f>VLOOKUP($D1373,metadata!$B$2:$S$451,5,FALSE)</f>
        <v>y</v>
      </c>
      <c r="I1373" t="str">
        <f>VLOOKUP($D1373,metadata!$B$2:$S$451,6,FALSE)</f>
        <v>a</v>
      </c>
      <c r="J1373" t="str">
        <f>VLOOKUP($D1373,metadata!$B$2:$S$451,7,FALSE)</f>
        <v>i</v>
      </c>
      <c r="K1373">
        <f>VLOOKUP($D1373,metadata!$B$2:$S$451,8,FALSE)</f>
        <v>8</v>
      </c>
      <c r="L1373">
        <f>VLOOKUP($D1373,metadata!$B$2:$S$451,9,FALSE)</f>
        <v>7</v>
      </c>
      <c r="M1373" t="str">
        <f>VLOOKUP($D1373,metadata!$B$2:$S$451,10,FALSE)</f>
        <v/>
      </c>
      <c r="N1373" t="str">
        <f>VLOOKUP($D1373,metadata!$B$2:$S$451,11,FALSE)</f>
        <v>laodelphax striatellus</v>
      </c>
      <c r="O1373" t="str">
        <f>VLOOKUP($D1373,metadata!$B$2:$S$451,12,FALSE)</f>
        <v>homoptera</v>
      </c>
      <c r="P1373" t="str">
        <f>VLOOKUP($D1373,metadata!$B$2:$S$451,13,FALSE)</f>
        <v>Tsukuba</v>
      </c>
      <c r="Q1373">
        <f>VLOOKUP($D1373,metadata!$B$2:$S$451,14,FALSE)</f>
        <v>36.080556000000001</v>
      </c>
      <c r="R1373">
        <f>VLOOKUP($D1373,metadata!$B$2:$S$451,15,FALSE)</f>
        <v>140.114722</v>
      </c>
      <c r="S1373" t="str">
        <f>VLOOKUP($D1373,metadata!$B$2:$S$451,16,FALSE)</f>
        <v/>
      </c>
      <c r="T1373" t="str">
        <f>VLOOKUP($D1373,metadata!$B$2:$S$451,17,FALSE)</f>
        <v/>
      </c>
      <c r="U1373" t="str">
        <f>VLOOKUP($D1373,metadata!$B$2:$S$451,18,FALSE)</f>
        <v/>
      </c>
      <c r="V1373" t="str">
        <f>VLOOKUP($D1373,metadata!$B$2:$Z$451,19,FALSE)</f>
        <v>NA</v>
      </c>
      <c r="W1373" t="str">
        <f>VLOOKUP($D1373,metadata!$B$2:$Z$451,20,FALSE)</f>
        <v>NA</v>
      </c>
      <c r="X1373" t="str">
        <f>VLOOKUP($D1373,metadata!$B$2:$Z$451,21,FALSE)</f>
        <v/>
      </c>
      <c r="Y1373">
        <f>VLOOKUP($D1373,metadata!$B$2:$Z$451,22,FALSE)</f>
        <v>35</v>
      </c>
      <c r="Z1373" t="str">
        <f>VLOOKUP($D1373,metadata!$B$2:$Z$451,23,FALSE)</f>
        <v/>
      </c>
      <c r="AA1373" t="str">
        <f>VLOOKUP($D1373,metadata!$B$2:$Z$451,24,FALSE)</f>
        <v>nymphal</v>
      </c>
      <c r="AB1373" t="str">
        <f>VLOOKUP($D1373,metadata!$B$2:$Z$451,25,FALSE)</f>
        <v/>
      </c>
      <c r="AC1373">
        <v>9.9825600526488891</v>
      </c>
      <c r="AD1373">
        <v>102.083333333333</v>
      </c>
      <c r="AF1373" t="str">
        <f t="shared" si="43"/>
        <v>NA</v>
      </c>
    </row>
    <row r="1374" spans="3:32" x14ac:dyDescent="0.3">
      <c r="C1374">
        <v>1373</v>
      </c>
      <c r="D1374" s="4" t="str">
        <f t="shared" si="44"/>
        <v>35-Tsukuba</v>
      </c>
      <c r="E1374" t="str">
        <f>VLOOKUP($D1374,metadata!$B$2:$S$451,2,FALSE)</f>
        <v>NODA, H</v>
      </c>
      <c r="F1374" t="str">
        <f>VLOOKUP($D1374,metadata!$B$2:$S$451,3,FALSE)</f>
        <v>GEOGRAPHIC-VARIATION OF NYMPHAL DIAPAUSE IN THE SMALL BROWN PLANTHOPPER IN JAPAN</v>
      </c>
      <c r="G1374" t="str">
        <f>VLOOKUP($D1374,metadata!$B$2:$S$451,4,FALSE)</f>
        <v/>
      </c>
      <c r="H1374" t="str">
        <f>VLOOKUP($D1374,metadata!$B$2:$S$451,5,FALSE)</f>
        <v>y</v>
      </c>
      <c r="I1374" t="str">
        <f>VLOOKUP($D1374,metadata!$B$2:$S$451,6,FALSE)</f>
        <v>a</v>
      </c>
      <c r="J1374" t="str">
        <f>VLOOKUP($D1374,metadata!$B$2:$S$451,7,FALSE)</f>
        <v>i</v>
      </c>
      <c r="K1374">
        <f>VLOOKUP($D1374,metadata!$B$2:$S$451,8,FALSE)</f>
        <v>8</v>
      </c>
      <c r="L1374">
        <f>VLOOKUP($D1374,metadata!$B$2:$S$451,9,FALSE)</f>
        <v>7</v>
      </c>
      <c r="M1374" t="str">
        <f>VLOOKUP($D1374,metadata!$B$2:$S$451,10,FALSE)</f>
        <v/>
      </c>
      <c r="N1374" t="str">
        <f>VLOOKUP($D1374,metadata!$B$2:$S$451,11,FALSE)</f>
        <v>laodelphax striatellus</v>
      </c>
      <c r="O1374" t="str">
        <f>VLOOKUP($D1374,metadata!$B$2:$S$451,12,FALSE)</f>
        <v>homoptera</v>
      </c>
      <c r="P1374" t="str">
        <f>VLOOKUP($D1374,metadata!$B$2:$S$451,13,FALSE)</f>
        <v>Tsukuba</v>
      </c>
      <c r="Q1374">
        <f>VLOOKUP($D1374,metadata!$B$2:$S$451,14,FALSE)</f>
        <v>36.080556000000001</v>
      </c>
      <c r="R1374">
        <f>VLOOKUP($D1374,metadata!$B$2:$S$451,15,FALSE)</f>
        <v>140.114722</v>
      </c>
      <c r="S1374" t="str">
        <f>VLOOKUP($D1374,metadata!$B$2:$S$451,16,FALSE)</f>
        <v/>
      </c>
      <c r="T1374" t="str">
        <f>VLOOKUP($D1374,metadata!$B$2:$S$451,17,FALSE)</f>
        <v/>
      </c>
      <c r="U1374" t="str">
        <f>VLOOKUP($D1374,metadata!$B$2:$S$451,18,FALSE)</f>
        <v/>
      </c>
      <c r="V1374" t="str">
        <f>VLOOKUP($D1374,metadata!$B$2:$Z$451,19,FALSE)</f>
        <v>NA</v>
      </c>
      <c r="W1374" t="str">
        <f>VLOOKUP($D1374,metadata!$B$2:$Z$451,20,FALSE)</f>
        <v>NA</v>
      </c>
      <c r="X1374" t="str">
        <f>VLOOKUP($D1374,metadata!$B$2:$Z$451,21,FALSE)</f>
        <v/>
      </c>
      <c r="Y1374">
        <f>VLOOKUP($D1374,metadata!$B$2:$Z$451,22,FALSE)</f>
        <v>35</v>
      </c>
      <c r="Z1374" t="str">
        <f>VLOOKUP($D1374,metadata!$B$2:$Z$451,23,FALSE)</f>
        <v/>
      </c>
      <c r="AA1374" t="str">
        <f>VLOOKUP($D1374,metadata!$B$2:$Z$451,24,FALSE)</f>
        <v>nymphal</v>
      </c>
      <c r="AB1374" t="str">
        <f>VLOOKUP($D1374,metadata!$B$2:$Z$451,25,FALSE)</f>
        <v/>
      </c>
      <c r="AC1374">
        <v>11.0092388690611</v>
      </c>
      <c r="AD1374">
        <v>102.243589743589</v>
      </c>
      <c r="AF1374" t="str">
        <f t="shared" si="43"/>
        <v>NA</v>
      </c>
    </row>
    <row r="1375" spans="3:32" x14ac:dyDescent="0.3">
      <c r="C1375">
        <v>1374</v>
      </c>
      <c r="D1375" s="4" t="str">
        <f t="shared" si="44"/>
        <v>35-Tsukuba</v>
      </c>
      <c r="E1375" t="str">
        <f>VLOOKUP($D1375,metadata!$B$2:$S$451,2,FALSE)</f>
        <v>NODA, H</v>
      </c>
      <c r="F1375" t="str">
        <f>VLOOKUP($D1375,metadata!$B$2:$S$451,3,FALSE)</f>
        <v>GEOGRAPHIC-VARIATION OF NYMPHAL DIAPAUSE IN THE SMALL BROWN PLANTHOPPER IN JAPAN</v>
      </c>
      <c r="G1375" t="str">
        <f>VLOOKUP($D1375,metadata!$B$2:$S$451,4,FALSE)</f>
        <v/>
      </c>
      <c r="H1375" t="str">
        <f>VLOOKUP($D1375,metadata!$B$2:$S$451,5,FALSE)</f>
        <v>y</v>
      </c>
      <c r="I1375" t="str">
        <f>VLOOKUP($D1375,metadata!$B$2:$S$451,6,FALSE)</f>
        <v>a</v>
      </c>
      <c r="J1375" t="str">
        <f>VLOOKUP($D1375,metadata!$B$2:$S$451,7,FALSE)</f>
        <v>i</v>
      </c>
      <c r="K1375">
        <f>VLOOKUP($D1375,metadata!$B$2:$S$451,8,FALSE)</f>
        <v>8</v>
      </c>
      <c r="L1375">
        <f>VLOOKUP($D1375,metadata!$B$2:$S$451,9,FALSE)</f>
        <v>7</v>
      </c>
      <c r="M1375" t="str">
        <f>VLOOKUP($D1375,metadata!$B$2:$S$451,10,FALSE)</f>
        <v/>
      </c>
      <c r="N1375" t="str">
        <f>VLOOKUP($D1375,metadata!$B$2:$S$451,11,FALSE)</f>
        <v>laodelphax striatellus</v>
      </c>
      <c r="O1375" t="str">
        <f>VLOOKUP($D1375,metadata!$B$2:$S$451,12,FALSE)</f>
        <v>homoptera</v>
      </c>
      <c r="P1375" t="str">
        <f>VLOOKUP($D1375,metadata!$B$2:$S$451,13,FALSE)</f>
        <v>Tsukuba</v>
      </c>
      <c r="Q1375">
        <f>VLOOKUP($D1375,metadata!$B$2:$S$451,14,FALSE)</f>
        <v>36.080556000000001</v>
      </c>
      <c r="R1375">
        <f>VLOOKUP($D1375,metadata!$B$2:$S$451,15,FALSE)</f>
        <v>140.114722</v>
      </c>
      <c r="S1375" t="str">
        <f>VLOOKUP($D1375,metadata!$B$2:$S$451,16,FALSE)</f>
        <v/>
      </c>
      <c r="T1375" t="str">
        <f>VLOOKUP($D1375,metadata!$B$2:$S$451,17,FALSE)</f>
        <v/>
      </c>
      <c r="U1375" t="str">
        <f>VLOOKUP($D1375,metadata!$B$2:$S$451,18,FALSE)</f>
        <v/>
      </c>
      <c r="V1375" t="str">
        <f>VLOOKUP($D1375,metadata!$B$2:$Z$451,19,FALSE)</f>
        <v>NA</v>
      </c>
      <c r="W1375" t="str">
        <f>VLOOKUP($D1375,metadata!$B$2:$Z$451,20,FALSE)</f>
        <v>NA</v>
      </c>
      <c r="X1375" t="str">
        <f>VLOOKUP($D1375,metadata!$B$2:$Z$451,21,FALSE)</f>
        <v/>
      </c>
      <c r="Y1375">
        <f>VLOOKUP($D1375,metadata!$B$2:$Z$451,22,FALSE)</f>
        <v>35</v>
      </c>
      <c r="Z1375" t="str">
        <f>VLOOKUP($D1375,metadata!$B$2:$Z$451,23,FALSE)</f>
        <v/>
      </c>
      <c r="AA1375" t="str">
        <f>VLOOKUP($D1375,metadata!$B$2:$Z$451,24,FALSE)</f>
        <v>nymphal</v>
      </c>
      <c r="AB1375" t="str">
        <f>VLOOKUP($D1375,metadata!$B$2:$Z$451,25,FALSE)</f>
        <v/>
      </c>
      <c r="AC1375">
        <v>12.0274887994532</v>
      </c>
      <c r="AD1375">
        <v>99.038461538461505</v>
      </c>
      <c r="AF1375" t="str">
        <f t="shared" si="43"/>
        <v>NA</v>
      </c>
    </row>
    <row r="1376" spans="3:32" x14ac:dyDescent="0.3">
      <c r="C1376">
        <v>1375</v>
      </c>
      <c r="D1376" s="4" t="str">
        <f t="shared" si="44"/>
        <v>35-Tsukuba</v>
      </c>
      <c r="E1376" t="str">
        <f>VLOOKUP($D1376,metadata!$B$2:$S$451,2,FALSE)</f>
        <v>NODA, H</v>
      </c>
      <c r="F1376" t="str">
        <f>VLOOKUP($D1376,metadata!$B$2:$S$451,3,FALSE)</f>
        <v>GEOGRAPHIC-VARIATION OF NYMPHAL DIAPAUSE IN THE SMALL BROWN PLANTHOPPER IN JAPAN</v>
      </c>
      <c r="G1376" t="str">
        <f>VLOOKUP($D1376,metadata!$B$2:$S$451,4,FALSE)</f>
        <v/>
      </c>
      <c r="H1376" t="str">
        <f>VLOOKUP($D1376,metadata!$B$2:$S$451,5,FALSE)</f>
        <v>y</v>
      </c>
      <c r="I1376" t="str">
        <f>VLOOKUP($D1376,metadata!$B$2:$S$451,6,FALSE)</f>
        <v>a</v>
      </c>
      <c r="J1376" t="str">
        <f>VLOOKUP($D1376,metadata!$B$2:$S$451,7,FALSE)</f>
        <v>i</v>
      </c>
      <c r="K1376">
        <f>VLOOKUP($D1376,metadata!$B$2:$S$451,8,FALSE)</f>
        <v>8</v>
      </c>
      <c r="L1376">
        <f>VLOOKUP($D1376,metadata!$B$2:$S$451,9,FALSE)</f>
        <v>7</v>
      </c>
      <c r="M1376" t="str">
        <f>VLOOKUP($D1376,metadata!$B$2:$S$451,10,FALSE)</f>
        <v/>
      </c>
      <c r="N1376" t="str">
        <f>VLOOKUP($D1376,metadata!$B$2:$S$451,11,FALSE)</f>
        <v>laodelphax striatellus</v>
      </c>
      <c r="O1376" t="str">
        <f>VLOOKUP($D1376,metadata!$B$2:$S$451,12,FALSE)</f>
        <v>homoptera</v>
      </c>
      <c r="P1376" t="str">
        <f>VLOOKUP($D1376,metadata!$B$2:$S$451,13,FALSE)</f>
        <v>Tsukuba</v>
      </c>
      <c r="Q1376">
        <f>VLOOKUP($D1376,metadata!$B$2:$S$451,14,FALSE)</f>
        <v>36.080556000000001</v>
      </c>
      <c r="R1376">
        <f>VLOOKUP($D1376,metadata!$B$2:$S$451,15,FALSE)</f>
        <v>140.114722</v>
      </c>
      <c r="S1376" t="str">
        <f>VLOOKUP($D1376,metadata!$B$2:$S$451,16,FALSE)</f>
        <v/>
      </c>
      <c r="T1376" t="str">
        <f>VLOOKUP($D1376,metadata!$B$2:$S$451,17,FALSE)</f>
        <v/>
      </c>
      <c r="U1376" t="str">
        <f>VLOOKUP($D1376,metadata!$B$2:$S$451,18,FALSE)</f>
        <v/>
      </c>
      <c r="V1376" t="str">
        <f>VLOOKUP($D1376,metadata!$B$2:$Z$451,19,FALSE)</f>
        <v>NA</v>
      </c>
      <c r="W1376" t="str">
        <f>VLOOKUP($D1376,metadata!$B$2:$Z$451,20,FALSE)</f>
        <v>NA</v>
      </c>
      <c r="X1376" t="str">
        <f>VLOOKUP($D1376,metadata!$B$2:$Z$451,21,FALSE)</f>
        <v/>
      </c>
      <c r="Y1376">
        <f>VLOOKUP($D1376,metadata!$B$2:$Z$451,22,FALSE)</f>
        <v>35</v>
      </c>
      <c r="Z1376" t="str">
        <f>VLOOKUP($D1376,metadata!$B$2:$Z$451,23,FALSE)</f>
        <v/>
      </c>
      <c r="AA1376" t="str">
        <f>VLOOKUP($D1376,metadata!$B$2:$Z$451,24,FALSE)</f>
        <v>nymphal</v>
      </c>
      <c r="AB1376" t="str">
        <f>VLOOKUP($D1376,metadata!$B$2:$Z$451,25,FALSE)</f>
        <v/>
      </c>
      <c r="AC1376">
        <v>12.505201609841199</v>
      </c>
      <c r="AD1376">
        <v>73.557692307692307</v>
      </c>
      <c r="AF1376" t="str">
        <f t="shared" si="43"/>
        <v>NA</v>
      </c>
    </row>
    <row r="1377" spans="3:32" x14ac:dyDescent="0.3">
      <c r="C1377">
        <v>1376</v>
      </c>
      <c r="D1377" s="4" t="str">
        <f t="shared" si="44"/>
        <v>35-Tsukuba</v>
      </c>
      <c r="E1377" t="str">
        <f>VLOOKUP($D1377,metadata!$B$2:$S$451,2,FALSE)</f>
        <v>NODA, H</v>
      </c>
      <c r="F1377" t="str">
        <f>VLOOKUP($D1377,metadata!$B$2:$S$451,3,FALSE)</f>
        <v>GEOGRAPHIC-VARIATION OF NYMPHAL DIAPAUSE IN THE SMALL BROWN PLANTHOPPER IN JAPAN</v>
      </c>
      <c r="G1377" t="str">
        <f>VLOOKUP($D1377,metadata!$B$2:$S$451,4,FALSE)</f>
        <v/>
      </c>
      <c r="H1377" t="str">
        <f>VLOOKUP($D1377,metadata!$B$2:$S$451,5,FALSE)</f>
        <v>y</v>
      </c>
      <c r="I1377" t="str">
        <f>VLOOKUP($D1377,metadata!$B$2:$S$451,6,FALSE)</f>
        <v>a</v>
      </c>
      <c r="J1377" t="str">
        <f>VLOOKUP($D1377,metadata!$B$2:$S$451,7,FALSE)</f>
        <v>i</v>
      </c>
      <c r="K1377">
        <f>VLOOKUP($D1377,metadata!$B$2:$S$451,8,FALSE)</f>
        <v>8</v>
      </c>
      <c r="L1377">
        <f>VLOOKUP($D1377,metadata!$B$2:$S$451,9,FALSE)</f>
        <v>7</v>
      </c>
      <c r="M1377" t="str">
        <f>VLOOKUP($D1377,metadata!$B$2:$S$451,10,FALSE)</f>
        <v/>
      </c>
      <c r="N1377" t="str">
        <f>VLOOKUP($D1377,metadata!$B$2:$S$451,11,FALSE)</f>
        <v>laodelphax striatellus</v>
      </c>
      <c r="O1377" t="str">
        <f>VLOOKUP($D1377,metadata!$B$2:$S$451,12,FALSE)</f>
        <v>homoptera</v>
      </c>
      <c r="P1377" t="str">
        <f>VLOOKUP($D1377,metadata!$B$2:$S$451,13,FALSE)</f>
        <v>Tsukuba</v>
      </c>
      <c r="Q1377">
        <f>VLOOKUP($D1377,metadata!$B$2:$S$451,14,FALSE)</f>
        <v>36.080556000000001</v>
      </c>
      <c r="R1377">
        <f>VLOOKUP($D1377,metadata!$B$2:$S$451,15,FALSE)</f>
        <v>140.114722</v>
      </c>
      <c r="S1377" t="str">
        <f>VLOOKUP($D1377,metadata!$B$2:$S$451,16,FALSE)</f>
        <v/>
      </c>
      <c r="T1377" t="str">
        <f>VLOOKUP($D1377,metadata!$B$2:$S$451,17,FALSE)</f>
        <v/>
      </c>
      <c r="U1377" t="str">
        <f>VLOOKUP($D1377,metadata!$B$2:$S$451,18,FALSE)</f>
        <v/>
      </c>
      <c r="V1377" t="str">
        <f>VLOOKUP($D1377,metadata!$B$2:$Z$451,19,FALSE)</f>
        <v>NA</v>
      </c>
      <c r="W1377" t="str">
        <f>VLOOKUP($D1377,metadata!$B$2:$Z$451,20,FALSE)</f>
        <v>NA</v>
      </c>
      <c r="X1377" t="str">
        <f>VLOOKUP($D1377,metadata!$B$2:$Z$451,21,FALSE)</f>
        <v/>
      </c>
      <c r="Y1377">
        <f>VLOOKUP($D1377,metadata!$B$2:$Z$451,22,FALSE)</f>
        <v>35</v>
      </c>
      <c r="Z1377" t="str">
        <f>VLOOKUP($D1377,metadata!$B$2:$Z$451,23,FALSE)</f>
        <v/>
      </c>
      <c r="AA1377" t="str">
        <f>VLOOKUP($D1377,metadata!$B$2:$Z$451,24,FALSE)</f>
        <v>nymphal</v>
      </c>
      <c r="AB1377" t="str">
        <f>VLOOKUP($D1377,metadata!$B$2:$Z$451,25,FALSE)</f>
        <v/>
      </c>
      <c r="AC1377">
        <v>12.988483053635999</v>
      </c>
      <c r="AD1377">
        <v>33.3333333333333</v>
      </c>
      <c r="AF1377" t="str">
        <f t="shared" si="43"/>
        <v>NA</v>
      </c>
    </row>
    <row r="1378" spans="3:32" x14ac:dyDescent="0.3">
      <c r="C1378">
        <v>1377</v>
      </c>
      <c r="D1378" s="4" t="str">
        <f t="shared" si="44"/>
        <v>35-Tsukuba</v>
      </c>
      <c r="E1378" t="str">
        <f>VLOOKUP($D1378,metadata!$B$2:$S$451,2,FALSE)</f>
        <v>NODA, H</v>
      </c>
      <c r="F1378" t="str">
        <f>VLOOKUP($D1378,metadata!$B$2:$S$451,3,FALSE)</f>
        <v>GEOGRAPHIC-VARIATION OF NYMPHAL DIAPAUSE IN THE SMALL BROWN PLANTHOPPER IN JAPAN</v>
      </c>
      <c r="G1378" t="str">
        <f>VLOOKUP($D1378,metadata!$B$2:$S$451,4,FALSE)</f>
        <v/>
      </c>
      <c r="H1378" t="str">
        <f>VLOOKUP($D1378,metadata!$B$2:$S$451,5,FALSE)</f>
        <v>y</v>
      </c>
      <c r="I1378" t="str">
        <f>VLOOKUP($D1378,metadata!$B$2:$S$451,6,FALSE)</f>
        <v>a</v>
      </c>
      <c r="J1378" t="str">
        <f>VLOOKUP($D1378,metadata!$B$2:$S$451,7,FALSE)</f>
        <v>i</v>
      </c>
      <c r="K1378">
        <f>VLOOKUP($D1378,metadata!$B$2:$S$451,8,FALSE)</f>
        <v>8</v>
      </c>
      <c r="L1378">
        <f>VLOOKUP($D1378,metadata!$B$2:$S$451,9,FALSE)</f>
        <v>7</v>
      </c>
      <c r="M1378" t="str">
        <f>VLOOKUP($D1378,metadata!$B$2:$S$451,10,FALSE)</f>
        <v/>
      </c>
      <c r="N1378" t="str">
        <f>VLOOKUP($D1378,metadata!$B$2:$S$451,11,FALSE)</f>
        <v>laodelphax striatellus</v>
      </c>
      <c r="O1378" t="str">
        <f>VLOOKUP($D1378,metadata!$B$2:$S$451,12,FALSE)</f>
        <v>homoptera</v>
      </c>
      <c r="P1378" t="str">
        <f>VLOOKUP($D1378,metadata!$B$2:$S$451,13,FALSE)</f>
        <v>Tsukuba</v>
      </c>
      <c r="Q1378">
        <f>VLOOKUP($D1378,metadata!$B$2:$S$451,14,FALSE)</f>
        <v>36.080556000000001</v>
      </c>
      <c r="R1378">
        <f>VLOOKUP($D1378,metadata!$B$2:$S$451,15,FALSE)</f>
        <v>140.114722</v>
      </c>
      <c r="S1378" t="str">
        <f>VLOOKUP($D1378,metadata!$B$2:$S$451,16,FALSE)</f>
        <v/>
      </c>
      <c r="T1378" t="str">
        <f>VLOOKUP($D1378,metadata!$B$2:$S$451,17,FALSE)</f>
        <v/>
      </c>
      <c r="U1378" t="str">
        <f>VLOOKUP($D1378,metadata!$B$2:$S$451,18,FALSE)</f>
        <v/>
      </c>
      <c r="V1378" t="str">
        <f>VLOOKUP($D1378,metadata!$B$2:$Z$451,19,FALSE)</f>
        <v>NA</v>
      </c>
      <c r="W1378" t="str">
        <f>VLOOKUP($D1378,metadata!$B$2:$Z$451,20,FALSE)</f>
        <v>NA</v>
      </c>
      <c r="X1378" t="str">
        <f>VLOOKUP($D1378,metadata!$B$2:$Z$451,21,FALSE)</f>
        <v/>
      </c>
      <c r="Y1378">
        <f>VLOOKUP($D1378,metadata!$B$2:$Z$451,22,FALSE)</f>
        <v>35</v>
      </c>
      <c r="Z1378" t="str">
        <f>VLOOKUP($D1378,metadata!$B$2:$Z$451,23,FALSE)</f>
        <v/>
      </c>
      <c r="AA1378" t="str">
        <f>VLOOKUP($D1378,metadata!$B$2:$Z$451,24,FALSE)</f>
        <v>nymphal</v>
      </c>
      <c r="AB1378" t="str">
        <f>VLOOKUP($D1378,metadata!$B$2:$Z$451,25,FALSE)</f>
        <v/>
      </c>
      <c r="AC1378">
        <v>13.4817374136229</v>
      </c>
      <c r="AD1378">
        <v>6.25</v>
      </c>
      <c r="AF1378" t="str">
        <f t="shared" si="43"/>
        <v>NA</v>
      </c>
    </row>
    <row r="1379" spans="3:32" x14ac:dyDescent="0.3">
      <c r="C1379">
        <v>1378</v>
      </c>
      <c r="D1379" s="4" t="str">
        <f t="shared" si="44"/>
        <v>35-Tsukuba</v>
      </c>
      <c r="E1379" t="str">
        <f>VLOOKUP($D1379,metadata!$B$2:$S$451,2,FALSE)</f>
        <v>NODA, H</v>
      </c>
      <c r="F1379" t="str">
        <f>VLOOKUP($D1379,metadata!$B$2:$S$451,3,FALSE)</f>
        <v>GEOGRAPHIC-VARIATION OF NYMPHAL DIAPAUSE IN THE SMALL BROWN PLANTHOPPER IN JAPAN</v>
      </c>
      <c r="G1379" t="str">
        <f>VLOOKUP($D1379,metadata!$B$2:$S$451,4,FALSE)</f>
        <v/>
      </c>
      <c r="H1379" t="str">
        <f>VLOOKUP($D1379,metadata!$B$2:$S$451,5,FALSE)</f>
        <v>y</v>
      </c>
      <c r="I1379" t="str">
        <f>VLOOKUP($D1379,metadata!$B$2:$S$451,6,FALSE)</f>
        <v>a</v>
      </c>
      <c r="J1379" t="str">
        <f>VLOOKUP($D1379,metadata!$B$2:$S$451,7,FALSE)</f>
        <v>i</v>
      </c>
      <c r="K1379">
        <f>VLOOKUP($D1379,metadata!$B$2:$S$451,8,FALSE)</f>
        <v>8</v>
      </c>
      <c r="L1379">
        <f>VLOOKUP($D1379,metadata!$B$2:$S$451,9,FALSE)</f>
        <v>7</v>
      </c>
      <c r="M1379" t="str">
        <f>VLOOKUP($D1379,metadata!$B$2:$S$451,10,FALSE)</f>
        <v/>
      </c>
      <c r="N1379" t="str">
        <f>VLOOKUP($D1379,metadata!$B$2:$S$451,11,FALSE)</f>
        <v>laodelphax striatellus</v>
      </c>
      <c r="O1379" t="str">
        <f>VLOOKUP($D1379,metadata!$B$2:$S$451,12,FALSE)</f>
        <v>homoptera</v>
      </c>
      <c r="P1379" t="str">
        <f>VLOOKUP($D1379,metadata!$B$2:$S$451,13,FALSE)</f>
        <v>Tsukuba</v>
      </c>
      <c r="Q1379">
        <f>VLOOKUP($D1379,metadata!$B$2:$S$451,14,FALSE)</f>
        <v>36.080556000000001</v>
      </c>
      <c r="R1379">
        <f>VLOOKUP($D1379,metadata!$B$2:$S$451,15,FALSE)</f>
        <v>140.114722</v>
      </c>
      <c r="S1379" t="str">
        <f>VLOOKUP($D1379,metadata!$B$2:$S$451,16,FALSE)</f>
        <v/>
      </c>
      <c r="T1379" t="str">
        <f>VLOOKUP($D1379,metadata!$B$2:$S$451,17,FALSE)</f>
        <v/>
      </c>
      <c r="U1379" t="str">
        <f>VLOOKUP($D1379,metadata!$B$2:$S$451,18,FALSE)</f>
        <v/>
      </c>
      <c r="V1379" t="str">
        <f>VLOOKUP($D1379,metadata!$B$2:$Z$451,19,FALSE)</f>
        <v>NA</v>
      </c>
      <c r="W1379" t="str">
        <f>VLOOKUP($D1379,metadata!$B$2:$Z$451,20,FALSE)</f>
        <v>NA</v>
      </c>
      <c r="X1379" t="str">
        <f>VLOOKUP($D1379,metadata!$B$2:$Z$451,21,FALSE)</f>
        <v/>
      </c>
      <c r="Y1379">
        <f>VLOOKUP($D1379,metadata!$B$2:$Z$451,22,FALSE)</f>
        <v>35</v>
      </c>
      <c r="Z1379" t="str">
        <f>VLOOKUP($D1379,metadata!$B$2:$Z$451,23,FALSE)</f>
        <v/>
      </c>
      <c r="AA1379" t="str">
        <f>VLOOKUP($D1379,metadata!$B$2:$Z$451,24,FALSE)</f>
        <v>nymphal</v>
      </c>
      <c r="AB1379" t="str">
        <f>VLOOKUP($D1379,metadata!$B$2:$Z$451,25,FALSE)</f>
        <v/>
      </c>
      <c r="AC1379">
        <v>13.9627154681448</v>
      </c>
      <c r="AD1379">
        <v>1.4423076923076901</v>
      </c>
      <c r="AF1379" t="str">
        <f t="shared" si="43"/>
        <v>NA</v>
      </c>
    </row>
    <row r="1380" spans="3:32" x14ac:dyDescent="0.3">
      <c r="C1380">
        <v>1379</v>
      </c>
      <c r="D1380" s="4" t="str">
        <f t="shared" si="44"/>
        <v>35-Odawara</v>
      </c>
      <c r="E1380" t="str">
        <f>VLOOKUP($D1380,metadata!$B$2:$S$451,2,FALSE)</f>
        <v>NODA, H</v>
      </c>
      <c r="F1380" t="str">
        <f>VLOOKUP($D1380,metadata!$B$2:$S$451,3,FALSE)</f>
        <v>GEOGRAPHIC-VARIATION OF NYMPHAL DIAPAUSE IN THE SMALL BROWN PLANTHOPPER IN JAPAN</v>
      </c>
      <c r="G1380" t="str">
        <f>VLOOKUP($D1380,metadata!$B$2:$S$451,4,FALSE)</f>
        <v/>
      </c>
      <c r="H1380" t="str">
        <f>VLOOKUP($D1380,metadata!$B$2:$S$451,5,FALSE)</f>
        <v>y</v>
      </c>
      <c r="I1380" t="str">
        <f>VLOOKUP($D1380,metadata!$B$2:$S$451,6,FALSE)</f>
        <v>a</v>
      </c>
      <c r="J1380" t="str">
        <f>VLOOKUP($D1380,metadata!$B$2:$S$451,7,FALSE)</f>
        <v>i</v>
      </c>
      <c r="K1380">
        <f>VLOOKUP($D1380,metadata!$B$2:$S$451,8,FALSE)</f>
        <v>8</v>
      </c>
      <c r="L1380">
        <f>VLOOKUP($D1380,metadata!$B$2:$S$451,9,FALSE)</f>
        <v>7</v>
      </c>
      <c r="M1380" t="str">
        <f>VLOOKUP($D1380,metadata!$B$2:$S$451,10,FALSE)</f>
        <v/>
      </c>
      <c r="N1380" t="str">
        <f>VLOOKUP($D1380,metadata!$B$2:$S$451,11,FALSE)</f>
        <v>laodelphax striatellus</v>
      </c>
      <c r="O1380" t="str">
        <f>VLOOKUP($D1380,metadata!$B$2:$S$451,12,FALSE)</f>
        <v>homoptera</v>
      </c>
      <c r="P1380" t="str">
        <f>VLOOKUP($D1380,metadata!$B$2:$S$451,13,FALSE)</f>
        <v>Odawara</v>
      </c>
      <c r="Q1380">
        <f>VLOOKUP($D1380,metadata!$B$2:$S$451,14,FALSE)</f>
        <v>35.264636000000003</v>
      </c>
      <c r="R1380">
        <f>VLOOKUP($D1380,metadata!$B$2:$S$451,15,FALSE)</f>
        <v>139.152311</v>
      </c>
      <c r="S1380" t="str">
        <f>VLOOKUP($D1380,metadata!$B$2:$S$451,16,FALSE)</f>
        <v/>
      </c>
      <c r="T1380" t="str">
        <f>VLOOKUP($D1380,metadata!$B$2:$S$451,17,FALSE)</f>
        <v/>
      </c>
      <c r="U1380" t="str">
        <f>VLOOKUP($D1380,metadata!$B$2:$S$451,18,FALSE)</f>
        <v/>
      </c>
      <c r="V1380" t="str">
        <f>VLOOKUP($D1380,metadata!$B$2:$Z$451,19,FALSE)</f>
        <v>NA</v>
      </c>
      <c r="W1380" t="str">
        <f>VLOOKUP($D1380,metadata!$B$2:$Z$451,20,FALSE)</f>
        <v>NA</v>
      </c>
      <c r="X1380" t="str">
        <f>VLOOKUP($D1380,metadata!$B$2:$Z$451,21,FALSE)</f>
        <v/>
      </c>
      <c r="Y1380">
        <f>VLOOKUP($D1380,metadata!$B$2:$Z$451,22,FALSE)</f>
        <v>35</v>
      </c>
      <c r="Z1380" t="str">
        <f>VLOOKUP($D1380,metadata!$B$2:$Z$451,23,FALSE)</f>
        <v/>
      </c>
      <c r="AA1380" t="str">
        <f>VLOOKUP($D1380,metadata!$B$2:$Z$451,24,FALSE)</f>
        <v>nymphal</v>
      </c>
      <c r="AB1380" t="str">
        <f>VLOOKUP($D1380,metadata!$B$2:$Z$451,25,FALSE)</f>
        <v/>
      </c>
      <c r="AC1380">
        <v>8.0079732705596403</v>
      </c>
      <c r="AD1380">
        <v>100.480769230769</v>
      </c>
      <c r="AF1380" t="str">
        <f t="shared" si="43"/>
        <v>NA</v>
      </c>
    </row>
    <row r="1381" spans="3:32" x14ac:dyDescent="0.3">
      <c r="C1381">
        <v>1380</v>
      </c>
      <c r="D1381" s="4" t="str">
        <f t="shared" si="44"/>
        <v>35-Odawara</v>
      </c>
      <c r="E1381" t="str">
        <f>VLOOKUP($D1381,metadata!$B$2:$S$451,2,FALSE)</f>
        <v>NODA, H</v>
      </c>
      <c r="F1381" t="str">
        <f>VLOOKUP($D1381,metadata!$B$2:$S$451,3,FALSE)</f>
        <v>GEOGRAPHIC-VARIATION OF NYMPHAL DIAPAUSE IN THE SMALL BROWN PLANTHOPPER IN JAPAN</v>
      </c>
      <c r="G1381" t="str">
        <f>VLOOKUP($D1381,metadata!$B$2:$S$451,4,FALSE)</f>
        <v/>
      </c>
      <c r="H1381" t="str">
        <f>VLOOKUP($D1381,metadata!$B$2:$S$451,5,FALSE)</f>
        <v>y</v>
      </c>
      <c r="I1381" t="str">
        <f>VLOOKUP($D1381,metadata!$B$2:$S$451,6,FALSE)</f>
        <v>a</v>
      </c>
      <c r="J1381" t="str">
        <f>VLOOKUP($D1381,metadata!$B$2:$S$451,7,FALSE)</f>
        <v>i</v>
      </c>
      <c r="K1381">
        <f>VLOOKUP($D1381,metadata!$B$2:$S$451,8,FALSE)</f>
        <v>8</v>
      </c>
      <c r="L1381">
        <f>VLOOKUP($D1381,metadata!$B$2:$S$451,9,FALSE)</f>
        <v>7</v>
      </c>
      <c r="M1381" t="str">
        <f>VLOOKUP($D1381,metadata!$B$2:$S$451,10,FALSE)</f>
        <v/>
      </c>
      <c r="N1381" t="str">
        <f>VLOOKUP($D1381,metadata!$B$2:$S$451,11,FALSE)</f>
        <v>laodelphax striatellus</v>
      </c>
      <c r="O1381" t="str">
        <f>VLOOKUP($D1381,metadata!$B$2:$S$451,12,FALSE)</f>
        <v>homoptera</v>
      </c>
      <c r="P1381" t="str">
        <f>VLOOKUP($D1381,metadata!$B$2:$S$451,13,FALSE)</f>
        <v>Odawara</v>
      </c>
      <c r="Q1381">
        <f>VLOOKUP($D1381,metadata!$B$2:$S$451,14,FALSE)</f>
        <v>35.264636000000003</v>
      </c>
      <c r="R1381">
        <f>VLOOKUP($D1381,metadata!$B$2:$S$451,15,FALSE)</f>
        <v>139.152311</v>
      </c>
      <c r="S1381" t="str">
        <f>VLOOKUP($D1381,metadata!$B$2:$S$451,16,FALSE)</f>
        <v/>
      </c>
      <c r="T1381" t="str">
        <f>VLOOKUP($D1381,metadata!$B$2:$S$451,17,FALSE)</f>
        <v/>
      </c>
      <c r="U1381" t="str">
        <f>VLOOKUP($D1381,metadata!$B$2:$S$451,18,FALSE)</f>
        <v/>
      </c>
      <c r="V1381" t="str">
        <f>VLOOKUP($D1381,metadata!$B$2:$Z$451,19,FALSE)</f>
        <v>NA</v>
      </c>
      <c r="W1381" t="str">
        <f>VLOOKUP($D1381,metadata!$B$2:$Z$451,20,FALSE)</f>
        <v>NA</v>
      </c>
      <c r="X1381" t="str">
        <f>VLOOKUP($D1381,metadata!$B$2:$Z$451,21,FALSE)</f>
        <v/>
      </c>
      <c r="Y1381">
        <f>VLOOKUP($D1381,metadata!$B$2:$Z$451,22,FALSE)</f>
        <v>35</v>
      </c>
      <c r="Z1381" t="str">
        <f>VLOOKUP($D1381,metadata!$B$2:$Z$451,23,FALSE)</f>
        <v/>
      </c>
      <c r="AA1381" t="str">
        <f>VLOOKUP($D1381,metadata!$B$2:$Z$451,24,FALSE)</f>
        <v>nymphal</v>
      </c>
      <c r="AB1381" t="str">
        <f>VLOOKUP($D1381,metadata!$B$2:$Z$451,25,FALSE)</f>
        <v/>
      </c>
      <c r="AC1381">
        <v>9.0172374515908498</v>
      </c>
      <c r="AD1381">
        <v>90.384615384615302</v>
      </c>
      <c r="AF1381" t="str">
        <f t="shared" si="43"/>
        <v>NA</v>
      </c>
    </row>
    <row r="1382" spans="3:32" x14ac:dyDescent="0.3">
      <c r="C1382">
        <v>1381</v>
      </c>
      <c r="D1382" s="4" t="str">
        <f t="shared" si="44"/>
        <v>35-Odawara</v>
      </c>
      <c r="E1382" t="str">
        <f>VLOOKUP($D1382,metadata!$B$2:$S$451,2,FALSE)</f>
        <v>NODA, H</v>
      </c>
      <c r="F1382" t="str">
        <f>VLOOKUP($D1382,metadata!$B$2:$S$451,3,FALSE)</f>
        <v>GEOGRAPHIC-VARIATION OF NYMPHAL DIAPAUSE IN THE SMALL BROWN PLANTHOPPER IN JAPAN</v>
      </c>
      <c r="G1382" t="str">
        <f>VLOOKUP($D1382,metadata!$B$2:$S$451,4,FALSE)</f>
        <v/>
      </c>
      <c r="H1382" t="str">
        <f>VLOOKUP($D1382,metadata!$B$2:$S$451,5,FALSE)</f>
        <v>y</v>
      </c>
      <c r="I1382" t="str">
        <f>VLOOKUP($D1382,metadata!$B$2:$S$451,6,FALSE)</f>
        <v>a</v>
      </c>
      <c r="J1382" t="str">
        <f>VLOOKUP($D1382,metadata!$B$2:$S$451,7,FALSE)</f>
        <v>i</v>
      </c>
      <c r="K1382">
        <f>VLOOKUP($D1382,metadata!$B$2:$S$451,8,FALSE)</f>
        <v>8</v>
      </c>
      <c r="L1382">
        <f>VLOOKUP($D1382,metadata!$B$2:$S$451,9,FALSE)</f>
        <v>7</v>
      </c>
      <c r="M1382" t="str">
        <f>VLOOKUP($D1382,metadata!$B$2:$S$451,10,FALSE)</f>
        <v/>
      </c>
      <c r="N1382" t="str">
        <f>VLOOKUP($D1382,metadata!$B$2:$S$451,11,FALSE)</f>
        <v>laodelphax striatellus</v>
      </c>
      <c r="O1382" t="str">
        <f>VLOOKUP($D1382,metadata!$B$2:$S$451,12,FALSE)</f>
        <v>homoptera</v>
      </c>
      <c r="P1382" t="str">
        <f>VLOOKUP($D1382,metadata!$B$2:$S$451,13,FALSE)</f>
        <v>Odawara</v>
      </c>
      <c r="Q1382">
        <f>VLOOKUP($D1382,metadata!$B$2:$S$451,14,FALSE)</f>
        <v>35.264636000000003</v>
      </c>
      <c r="R1382">
        <f>VLOOKUP($D1382,metadata!$B$2:$S$451,15,FALSE)</f>
        <v>139.152311</v>
      </c>
      <c r="S1382" t="str">
        <f>VLOOKUP($D1382,metadata!$B$2:$S$451,16,FALSE)</f>
        <v/>
      </c>
      <c r="T1382" t="str">
        <f>VLOOKUP($D1382,metadata!$B$2:$S$451,17,FALSE)</f>
        <v/>
      </c>
      <c r="U1382" t="str">
        <f>VLOOKUP($D1382,metadata!$B$2:$S$451,18,FALSE)</f>
        <v/>
      </c>
      <c r="V1382" t="str">
        <f>VLOOKUP($D1382,metadata!$B$2:$Z$451,19,FALSE)</f>
        <v>NA</v>
      </c>
      <c r="W1382" t="str">
        <f>VLOOKUP($D1382,metadata!$B$2:$Z$451,20,FALSE)</f>
        <v>NA</v>
      </c>
      <c r="X1382" t="str">
        <f>VLOOKUP($D1382,metadata!$B$2:$Z$451,21,FALSE)</f>
        <v/>
      </c>
      <c r="Y1382">
        <f>VLOOKUP($D1382,metadata!$B$2:$Z$451,22,FALSE)</f>
        <v>35</v>
      </c>
      <c r="Z1382" t="str">
        <f>VLOOKUP($D1382,metadata!$B$2:$Z$451,23,FALSE)</f>
        <v/>
      </c>
      <c r="AA1382" t="str">
        <f>VLOOKUP($D1382,metadata!$B$2:$Z$451,24,FALSE)</f>
        <v>nymphal</v>
      </c>
      <c r="AB1382" t="str">
        <f>VLOOKUP($D1382,metadata!$B$2:$Z$451,25,FALSE)</f>
        <v/>
      </c>
      <c r="AC1382">
        <v>10.013060976535799</v>
      </c>
      <c r="AD1382">
        <v>95.192307692307693</v>
      </c>
      <c r="AF1382" t="str">
        <f t="shared" si="43"/>
        <v>NA</v>
      </c>
    </row>
    <row r="1383" spans="3:32" x14ac:dyDescent="0.3">
      <c r="C1383">
        <v>1382</v>
      </c>
      <c r="D1383" s="4" t="str">
        <f t="shared" si="44"/>
        <v>35-Odawara</v>
      </c>
      <c r="E1383" t="str">
        <f>VLOOKUP($D1383,metadata!$B$2:$S$451,2,FALSE)</f>
        <v>NODA, H</v>
      </c>
      <c r="F1383" t="str">
        <f>VLOOKUP($D1383,metadata!$B$2:$S$451,3,FALSE)</f>
        <v>GEOGRAPHIC-VARIATION OF NYMPHAL DIAPAUSE IN THE SMALL BROWN PLANTHOPPER IN JAPAN</v>
      </c>
      <c r="G1383" t="str">
        <f>VLOOKUP($D1383,metadata!$B$2:$S$451,4,FALSE)</f>
        <v/>
      </c>
      <c r="H1383" t="str">
        <f>VLOOKUP($D1383,metadata!$B$2:$S$451,5,FALSE)</f>
        <v>y</v>
      </c>
      <c r="I1383" t="str">
        <f>VLOOKUP($D1383,metadata!$B$2:$S$451,6,FALSE)</f>
        <v>a</v>
      </c>
      <c r="J1383" t="str">
        <f>VLOOKUP($D1383,metadata!$B$2:$S$451,7,FALSE)</f>
        <v>i</v>
      </c>
      <c r="K1383">
        <f>VLOOKUP($D1383,metadata!$B$2:$S$451,8,FALSE)</f>
        <v>8</v>
      </c>
      <c r="L1383">
        <f>VLOOKUP($D1383,metadata!$B$2:$S$451,9,FALSE)</f>
        <v>7</v>
      </c>
      <c r="M1383" t="str">
        <f>VLOOKUP($D1383,metadata!$B$2:$S$451,10,FALSE)</f>
        <v/>
      </c>
      <c r="N1383" t="str">
        <f>VLOOKUP($D1383,metadata!$B$2:$S$451,11,FALSE)</f>
        <v>laodelphax striatellus</v>
      </c>
      <c r="O1383" t="str">
        <f>VLOOKUP($D1383,metadata!$B$2:$S$451,12,FALSE)</f>
        <v>homoptera</v>
      </c>
      <c r="P1383" t="str">
        <f>VLOOKUP($D1383,metadata!$B$2:$S$451,13,FALSE)</f>
        <v>Odawara</v>
      </c>
      <c r="Q1383">
        <f>VLOOKUP($D1383,metadata!$B$2:$S$451,14,FALSE)</f>
        <v>35.264636000000003</v>
      </c>
      <c r="R1383">
        <f>VLOOKUP($D1383,metadata!$B$2:$S$451,15,FALSE)</f>
        <v>139.152311</v>
      </c>
      <c r="S1383" t="str">
        <f>VLOOKUP($D1383,metadata!$B$2:$S$451,16,FALSE)</f>
        <v/>
      </c>
      <c r="T1383" t="str">
        <f>VLOOKUP($D1383,metadata!$B$2:$S$451,17,FALSE)</f>
        <v/>
      </c>
      <c r="U1383" t="str">
        <f>VLOOKUP($D1383,metadata!$B$2:$S$451,18,FALSE)</f>
        <v/>
      </c>
      <c r="V1383" t="str">
        <f>VLOOKUP($D1383,metadata!$B$2:$Z$451,19,FALSE)</f>
        <v>NA</v>
      </c>
      <c r="W1383" t="str">
        <f>VLOOKUP($D1383,metadata!$B$2:$Z$451,20,FALSE)</f>
        <v>NA</v>
      </c>
      <c r="X1383" t="str">
        <f>VLOOKUP($D1383,metadata!$B$2:$Z$451,21,FALSE)</f>
        <v/>
      </c>
      <c r="Y1383">
        <f>VLOOKUP($D1383,metadata!$B$2:$Z$451,22,FALSE)</f>
        <v>35</v>
      </c>
      <c r="Z1383" t="str">
        <f>VLOOKUP($D1383,metadata!$B$2:$Z$451,23,FALSE)</f>
        <v/>
      </c>
      <c r="AA1383" t="str">
        <f>VLOOKUP($D1383,metadata!$B$2:$Z$451,24,FALSE)</f>
        <v>nymphal</v>
      </c>
      <c r="AB1383" t="str">
        <f>VLOOKUP($D1383,metadata!$B$2:$Z$451,25,FALSE)</f>
        <v/>
      </c>
      <c r="AC1383">
        <v>11.031412154808001</v>
      </c>
      <c r="AD1383">
        <v>92.628205128205096</v>
      </c>
      <c r="AF1383" t="str">
        <f t="shared" si="43"/>
        <v>NA</v>
      </c>
    </row>
    <row r="1384" spans="3:32" x14ac:dyDescent="0.3">
      <c r="C1384">
        <v>1383</v>
      </c>
      <c r="D1384" s="4" t="str">
        <f t="shared" si="44"/>
        <v>35-Odawara</v>
      </c>
      <c r="E1384" t="str">
        <f>VLOOKUP($D1384,metadata!$B$2:$S$451,2,FALSE)</f>
        <v>NODA, H</v>
      </c>
      <c r="F1384" t="str">
        <f>VLOOKUP($D1384,metadata!$B$2:$S$451,3,FALSE)</f>
        <v>GEOGRAPHIC-VARIATION OF NYMPHAL DIAPAUSE IN THE SMALL BROWN PLANTHOPPER IN JAPAN</v>
      </c>
      <c r="G1384" t="str">
        <f>VLOOKUP($D1384,metadata!$B$2:$S$451,4,FALSE)</f>
        <v/>
      </c>
      <c r="H1384" t="str">
        <f>VLOOKUP($D1384,metadata!$B$2:$S$451,5,FALSE)</f>
        <v>y</v>
      </c>
      <c r="I1384" t="str">
        <f>VLOOKUP($D1384,metadata!$B$2:$S$451,6,FALSE)</f>
        <v>a</v>
      </c>
      <c r="J1384" t="str">
        <f>VLOOKUP($D1384,metadata!$B$2:$S$451,7,FALSE)</f>
        <v>i</v>
      </c>
      <c r="K1384">
        <f>VLOOKUP($D1384,metadata!$B$2:$S$451,8,FALSE)</f>
        <v>8</v>
      </c>
      <c r="L1384">
        <f>VLOOKUP($D1384,metadata!$B$2:$S$451,9,FALSE)</f>
        <v>7</v>
      </c>
      <c r="M1384" t="str">
        <f>VLOOKUP($D1384,metadata!$B$2:$S$451,10,FALSE)</f>
        <v/>
      </c>
      <c r="N1384" t="str">
        <f>VLOOKUP($D1384,metadata!$B$2:$S$451,11,FALSE)</f>
        <v>laodelphax striatellus</v>
      </c>
      <c r="O1384" t="str">
        <f>VLOOKUP($D1384,metadata!$B$2:$S$451,12,FALSE)</f>
        <v>homoptera</v>
      </c>
      <c r="P1384" t="str">
        <f>VLOOKUP($D1384,metadata!$B$2:$S$451,13,FALSE)</f>
        <v>Odawara</v>
      </c>
      <c r="Q1384">
        <f>VLOOKUP($D1384,metadata!$B$2:$S$451,14,FALSE)</f>
        <v>35.264636000000003</v>
      </c>
      <c r="R1384">
        <f>VLOOKUP($D1384,metadata!$B$2:$S$451,15,FALSE)</f>
        <v>139.152311</v>
      </c>
      <c r="S1384" t="str">
        <f>VLOOKUP($D1384,metadata!$B$2:$S$451,16,FALSE)</f>
        <v/>
      </c>
      <c r="T1384" t="str">
        <f>VLOOKUP($D1384,metadata!$B$2:$S$451,17,FALSE)</f>
        <v/>
      </c>
      <c r="U1384" t="str">
        <f>VLOOKUP($D1384,metadata!$B$2:$S$451,18,FALSE)</f>
        <v/>
      </c>
      <c r="V1384" t="str">
        <f>VLOOKUP($D1384,metadata!$B$2:$Z$451,19,FALSE)</f>
        <v>NA</v>
      </c>
      <c r="W1384" t="str">
        <f>VLOOKUP($D1384,metadata!$B$2:$Z$451,20,FALSE)</f>
        <v>NA</v>
      </c>
      <c r="X1384" t="str">
        <f>VLOOKUP($D1384,metadata!$B$2:$Z$451,21,FALSE)</f>
        <v/>
      </c>
      <c r="Y1384">
        <f>VLOOKUP($D1384,metadata!$B$2:$Z$451,22,FALSE)</f>
        <v>35</v>
      </c>
      <c r="Z1384" t="str">
        <f>VLOOKUP($D1384,metadata!$B$2:$Z$451,23,FALSE)</f>
        <v/>
      </c>
      <c r="AA1384" t="str">
        <f>VLOOKUP($D1384,metadata!$B$2:$Z$451,24,FALSE)</f>
        <v>nymphal</v>
      </c>
      <c r="AB1384" t="str">
        <f>VLOOKUP($D1384,metadata!$B$2:$Z$451,25,FALSE)</f>
        <v/>
      </c>
      <c r="AC1384">
        <v>12.0156427974789</v>
      </c>
      <c r="AD1384">
        <v>74.038461538461505</v>
      </c>
      <c r="AF1384" t="str">
        <f t="shared" si="43"/>
        <v>NA</v>
      </c>
    </row>
    <row r="1385" spans="3:32" x14ac:dyDescent="0.3">
      <c r="C1385">
        <v>1384</v>
      </c>
      <c r="D1385" s="4" t="str">
        <f t="shared" si="44"/>
        <v>35-Odawara</v>
      </c>
      <c r="E1385" t="str">
        <f>VLOOKUP($D1385,metadata!$B$2:$S$451,2,FALSE)</f>
        <v>NODA, H</v>
      </c>
      <c r="F1385" t="str">
        <f>VLOOKUP($D1385,metadata!$B$2:$S$451,3,FALSE)</f>
        <v>GEOGRAPHIC-VARIATION OF NYMPHAL DIAPAUSE IN THE SMALL BROWN PLANTHOPPER IN JAPAN</v>
      </c>
      <c r="G1385" t="str">
        <f>VLOOKUP($D1385,metadata!$B$2:$S$451,4,FALSE)</f>
        <v/>
      </c>
      <c r="H1385" t="str">
        <f>VLOOKUP($D1385,metadata!$B$2:$S$451,5,FALSE)</f>
        <v>y</v>
      </c>
      <c r="I1385" t="str">
        <f>VLOOKUP($D1385,metadata!$B$2:$S$451,6,FALSE)</f>
        <v>a</v>
      </c>
      <c r="J1385" t="str">
        <f>VLOOKUP($D1385,metadata!$B$2:$S$451,7,FALSE)</f>
        <v>i</v>
      </c>
      <c r="K1385">
        <f>VLOOKUP($D1385,metadata!$B$2:$S$451,8,FALSE)</f>
        <v>8</v>
      </c>
      <c r="L1385">
        <f>VLOOKUP($D1385,metadata!$B$2:$S$451,9,FALSE)</f>
        <v>7</v>
      </c>
      <c r="M1385" t="str">
        <f>VLOOKUP($D1385,metadata!$B$2:$S$451,10,FALSE)</f>
        <v/>
      </c>
      <c r="N1385" t="str">
        <f>VLOOKUP($D1385,metadata!$B$2:$S$451,11,FALSE)</f>
        <v>laodelphax striatellus</v>
      </c>
      <c r="O1385" t="str">
        <f>VLOOKUP($D1385,metadata!$B$2:$S$451,12,FALSE)</f>
        <v>homoptera</v>
      </c>
      <c r="P1385" t="str">
        <f>VLOOKUP($D1385,metadata!$B$2:$S$451,13,FALSE)</f>
        <v>Odawara</v>
      </c>
      <c r="Q1385">
        <f>VLOOKUP($D1385,metadata!$B$2:$S$451,14,FALSE)</f>
        <v>35.264636000000003</v>
      </c>
      <c r="R1385">
        <f>VLOOKUP($D1385,metadata!$B$2:$S$451,15,FALSE)</f>
        <v>139.152311</v>
      </c>
      <c r="S1385" t="str">
        <f>VLOOKUP($D1385,metadata!$B$2:$S$451,16,FALSE)</f>
        <v/>
      </c>
      <c r="T1385" t="str">
        <f>VLOOKUP($D1385,metadata!$B$2:$S$451,17,FALSE)</f>
        <v/>
      </c>
      <c r="U1385" t="str">
        <f>VLOOKUP($D1385,metadata!$B$2:$S$451,18,FALSE)</f>
        <v/>
      </c>
      <c r="V1385" t="str">
        <f>VLOOKUP($D1385,metadata!$B$2:$Z$451,19,FALSE)</f>
        <v>NA</v>
      </c>
      <c r="W1385" t="str">
        <f>VLOOKUP($D1385,metadata!$B$2:$Z$451,20,FALSE)</f>
        <v>NA</v>
      </c>
      <c r="X1385" t="str">
        <f>VLOOKUP($D1385,metadata!$B$2:$Z$451,21,FALSE)</f>
        <v/>
      </c>
      <c r="Y1385">
        <f>VLOOKUP($D1385,metadata!$B$2:$Z$451,22,FALSE)</f>
        <v>35</v>
      </c>
      <c r="Z1385" t="str">
        <f>VLOOKUP($D1385,metadata!$B$2:$Z$451,23,FALSE)</f>
        <v/>
      </c>
      <c r="AA1385" t="str">
        <f>VLOOKUP($D1385,metadata!$B$2:$Z$451,24,FALSE)</f>
        <v>nymphal</v>
      </c>
      <c r="AB1385" t="str">
        <f>VLOOKUP($D1385,metadata!$B$2:$Z$451,25,FALSE)</f>
        <v/>
      </c>
      <c r="AC1385">
        <v>12.496139924570301</v>
      </c>
      <c r="AD1385">
        <v>16.185897435897399</v>
      </c>
      <c r="AF1385" t="str">
        <f t="shared" si="43"/>
        <v>NA</v>
      </c>
    </row>
    <row r="1386" spans="3:32" x14ac:dyDescent="0.3">
      <c r="C1386">
        <v>1385</v>
      </c>
      <c r="D1386" s="4" t="str">
        <f t="shared" si="44"/>
        <v>35-Odawara</v>
      </c>
      <c r="E1386" t="str">
        <f>VLOOKUP($D1386,metadata!$B$2:$S$451,2,FALSE)</f>
        <v>NODA, H</v>
      </c>
      <c r="F1386" t="str">
        <f>VLOOKUP($D1386,metadata!$B$2:$S$451,3,FALSE)</f>
        <v>GEOGRAPHIC-VARIATION OF NYMPHAL DIAPAUSE IN THE SMALL BROWN PLANTHOPPER IN JAPAN</v>
      </c>
      <c r="G1386" t="str">
        <f>VLOOKUP($D1386,metadata!$B$2:$S$451,4,FALSE)</f>
        <v/>
      </c>
      <c r="H1386" t="str">
        <f>VLOOKUP($D1386,metadata!$B$2:$S$451,5,FALSE)</f>
        <v>y</v>
      </c>
      <c r="I1386" t="str">
        <f>VLOOKUP($D1386,metadata!$B$2:$S$451,6,FALSE)</f>
        <v>a</v>
      </c>
      <c r="J1386" t="str">
        <f>VLOOKUP($D1386,metadata!$B$2:$S$451,7,FALSE)</f>
        <v>i</v>
      </c>
      <c r="K1386">
        <f>VLOOKUP($D1386,metadata!$B$2:$S$451,8,FALSE)</f>
        <v>8</v>
      </c>
      <c r="L1386">
        <f>VLOOKUP($D1386,metadata!$B$2:$S$451,9,FALSE)</f>
        <v>7</v>
      </c>
      <c r="M1386" t="str">
        <f>VLOOKUP($D1386,metadata!$B$2:$S$451,10,FALSE)</f>
        <v/>
      </c>
      <c r="N1386" t="str">
        <f>VLOOKUP($D1386,metadata!$B$2:$S$451,11,FALSE)</f>
        <v>laodelphax striatellus</v>
      </c>
      <c r="O1386" t="str">
        <f>VLOOKUP($D1386,metadata!$B$2:$S$451,12,FALSE)</f>
        <v>homoptera</v>
      </c>
      <c r="P1386" t="str">
        <f>VLOOKUP($D1386,metadata!$B$2:$S$451,13,FALSE)</f>
        <v>Odawara</v>
      </c>
      <c r="Q1386">
        <f>VLOOKUP($D1386,metadata!$B$2:$S$451,14,FALSE)</f>
        <v>35.264636000000003</v>
      </c>
      <c r="R1386">
        <f>VLOOKUP($D1386,metadata!$B$2:$S$451,15,FALSE)</f>
        <v>139.152311</v>
      </c>
      <c r="S1386" t="str">
        <f>VLOOKUP($D1386,metadata!$B$2:$S$451,16,FALSE)</f>
        <v/>
      </c>
      <c r="T1386" t="str">
        <f>VLOOKUP($D1386,metadata!$B$2:$S$451,17,FALSE)</f>
        <v/>
      </c>
      <c r="U1386" t="str">
        <f>VLOOKUP($D1386,metadata!$B$2:$S$451,18,FALSE)</f>
        <v/>
      </c>
      <c r="V1386" t="str">
        <f>VLOOKUP($D1386,metadata!$B$2:$Z$451,19,FALSE)</f>
        <v>NA</v>
      </c>
      <c r="W1386" t="str">
        <f>VLOOKUP($D1386,metadata!$B$2:$Z$451,20,FALSE)</f>
        <v>NA</v>
      </c>
      <c r="X1386" t="str">
        <f>VLOOKUP($D1386,metadata!$B$2:$Z$451,21,FALSE)</f>
        <v/>
      </c>
      <c r="Y1386">
        <f>VLOOKUP($D1386,metadata!$B$2:$Z$451,22,FALSE)</f>
        <v>35</v>
      </c>
      <c r="Z1386" t="str">
        <f>VLOOKUP($D1386,metadata!$B$2:$Z$451,23,FALSE)</f>
        <v/>
      </c>
      <c r="AA1386" t="str">
        <f>VLOOKUP($D1386,metadata!$B$2:$Z$451,24,FALSE)</f>
        <v>nymphal</v>
      </c>
      <c r="AB1386" t="str">
        <f>VLOOKUP($D1386,metadata!$B$2:$Z$451,25,FALSE)</f>
        <v/>
      </c>
      <c r="AC1386">
        <v>13.015414989748599</v>
      </c>
      <c r="AD1386">
        <v>3.8461538461538298</v>
      </c>
      <c r="AF1386" t="str">
        <f t="shared" si="43"/>
        <v>NA</v>
      </c>
    </row>
    <row r="1387" spans="3:32" x14ac:dyDescent="0.3">
      <c r="C1387">
        <v>1386</v>
      </c>
      <c r="D1387" s="4" t="str">
        <f t="shared" si="44"/>
        <v>35-Tsu</v>
      </c>
      <c r="E1387" t="str">
        <f>VLOOKUP($D1387,metadata!$B$2:$S$451,2,FALSE)</f>
        <v>NODA, H</v>
      </c>
      <c r="F1387" t="str">
        <f>VLOOKUP($D1387,metadata!$B$2:$S$451,3,FALSE)</f>
        <v>GEOGRAPHIC-VARIATION OF NYMPHAL DIAPAUSE IN THE SMALL BROWN PLANTHOPPER IN JAPAN</v>
      </c>
      <c r="G1387" t="str">
        <f>VLOOKUP($D1387,metadata!$B$2:$S$451,4,FALSE)</f>
        <v/>
      </c>
      <c r="H1387" t="str">
        <f>VLOOKUP($D1387,metadata!$B$2:$S$451,5,FALSE)</f>
        <v>y</v>
      </c>
      <c r="I1387" t="str">
        <f>VLOOKUP($D1387,metadata!$B$2:$S$451,6,FALSE)</f>
        <v>a</v>
      </c>
      <c r="J1387" t="str">
        <f>VLOOKUP($D1387,metadata!$B$2:$S$451,7,FALSE)</f>
        <v>i</v>
      </c>
      <c r="K1387">
        <f>VLOOKUP($D1387,metadata!$B$2:$S$451,8,FALSE)</f>
        <v>8</v>
      </c>
      <c r="L1387">
        <f>VLOOKUP($D1387,metadata!$B$2:$S$451,9,FALSE)</f>
        <v>6</v>
      </c>
      <c r="M1387" t="str">
        <f>VLOOKUP($D1387,metadata!$B$2:$S$451,10,FALSE)</f>
        <v/>
      </c>
      <c r="N1387" t="str">
        <f>VLOOKUP($D1387,metadata!$B$2:$S$451,11,FALSE)</f>
        <v>laodelphax striatellus</v>
      </c>
      <c r="O1387" t="str">
        <f>VLOOKUP($D1387,metadata!$B$2:$S$451,12,FALSE)</f>
        <v>homoptera</v>
      </c>
      <c r="P1387" t="str">
        <f>VLOOKUP($D1387,metadata!$B$2:$S$451,13,FALSE)</f>
        <v>Tsu</v>
      </c>
      <c r="Q1387">
        <f>VLOOKUP($D1387,metadata!$B$2:$S$451,14,FALSE)</f>
        <v>34.718611000000003</v>
      </c>
      <c r="R1387">
        <f>VLOOKUP($D1387,metadata!$B$2:$S$451,15,FALSE)</f>
        <v>136.50555600000001</v>
      </c>
      <c r="S1387" t="str">
        <f>VLOOKUP($D1387,metadata!$B$2:$S$451,16,FALSE)</f>
        <v/>
      </c>
      <c r="T1387" t="str">
        <f>VLOOKUP($D1387,metadata!$B$2:$S$451,17,FALSE)</f>
        <v/>
      </c>
      <c r="U1387" t="str">
        <f>VLOOKUP($D1387,metadata!$B$2:$S$451,18,FALSE)</f>
        <v/>
      </c>
      <c r="V1387" t="str">
        <f>VLOOKUP($D1387,metadata!$B$2:$Z$451,19,FALSE)</f>
        <v>NA</v>
      </c>
      <c r="W1387" t="str">
        <f>VLOOKUP($D1387,metadata!$B$2:$Z$451,20,FALSE)</f>
        <v>NA</v>
      </c>
      <c r="X1387" t="str">
        <f>VLOOKUP($D1387,metadata!$B$2:$Z$451,21,FALSE)</f>
        <v/>
      </c>
      <c r="Y1387">
        <f>VLOOKUP($D1387,metadata!$B$2:$Z$451,22,FALSE)</f>
        <v>35</v>
      </c>
      <c r="Z1387" t="str">
        <f>VLOOKUP($D1387,metadata!$B$2:$Z$451,23,FALSE)</f>
        <v/>
      </c>
      <c r="AA1387" t="str">
        <f>VLOOKUP($D1387,metadata!$B$2:$Z$451,24,FALSE)</f>
        <v>nymphal</v>
      </c>
      <c r="AB1387" t="str">
        <f>VLOOKUP($D1387,metadata!$B$2:$Z$451,25,FALSE)</f>
        <v/>
      </c>
      <c r="AC1387">
        <v>8.0313868428379696</v>
      </c>
      <c r="AD1387">
        <v>98.717948717948701</v>
      </c>
      <c r="AF1387" t="str">
        <f t="shared" si="43"/>
        <v>NA</v>
      </c>
    </row>
    <row r="1388" spans="3:32" x14ac:dyDescent="0.3">
      <c r="C1388">
        <v>1387</v>
      </c>
      <c r="D1388" s="4" t="str">
        <f t="shared" si="44"/>
        <v>35-Tsu</v>
      </c>
      <c r="E1388" t="str">
        <f>VLOOKUP($D1388,metadata!$B$2:$S$451,2,FALSE)</f>
        <v>NODA, H</v>
      </c>
      <c r="F1388" t="str">
        <f>VLOOKUP($D1388,metadata!$B$2:$S$451,3,FALSE)</f>
        <v>GEOGRAPHIC-VARIATION OF NYMPHAL DIAPAUSE IN THE SMALL BROWN PLANTHOPPER IN JAPAN</v>
      </c>
      <c r="G1388" t="str">
        <f>VLOOKUP($D1388,metadata!$B$2:$S$451,4,FALSE)</f>
        <v/>
      </c>
      <c r="H1388" t="str">
        <f>VLOOKUP($D1388,metadata!$B$2:$S$451,5,FALSE)</f>
        <v>y</v>
      </c>
      <c r="I1388" t="str">
        <f>VLOOKUP($D1388,metadata!$B$2:$S$451,6,FALSE)</f>
        <v>a</v>
      </c>
      <c r="J1388" t="str">
        <f>VLOOKUP($D1388,metadata!$B$2:$S$451,7,FALSE)</f>
        <v>i</v>
      </c>
      <c r="K1388">
        <f>VLOOKUP($D1388,metadata!$B$2:$S$451,8,FALSE)</f>
        <v>8</v>
      </c>
      <c r="L1388">
        <f>VLOOKUP($D1388,metadata!$B$2:$S$451,9,FALSE)</f>
        <v>6</v>
      </c>
      <c r="M1388" t="str">
        <f>VLOOKUP($D1388,metadata!$B$2:$S$451,10,FALSE)</f>
        <v/>
      </c>
      <c r="N1388" t="str">
        <f>VLOOKUP($D1388,metadata!$B$2:$S$451,11,FALSE)</f>
        <v>laodelphax striatellus</v>
      </c>
      <c r="O1388" t="str">
        <f>VLOOKUP($D1388,metadata!$B$2:$S$451,12,FALSE)</f>
        <v>homoptera</v>
      </c>
      <c r="P1388" t="str">
        <f>VLOOKUP($D1388,metadata!$B$2:$S$451,13,FALSE)</f>
        <v>Tsu</v>
      </c>
      <c r="Q1388">
        <f>VLOOKUP($D1388,metadata!$B$2:$S$451,14,FALSE)</f>
        <v>34.718611000000003</v>
      </c>
      <c r="R1388">
        <f>VLOOKUP($D1388,metadata!$B$2:$S$451,15,FALSE)</f>
        <v>136.50555600000001</v>
      </c>
      <c r="S1388" t="str">
        <f>VLOOKUP($D1388,metadata!$B$2:$S$451,16,FALSE)</f>
        <v/>
      </c>
      <c r="T1388" t="str">
        <f>VLOOKUP($D1388,metadata!$B$2:$S$451,17,FALSE)</f>
        <v/>
      </c>
      <c r="U1388" t="str">
        <f>VLOOKUP($D1388,metadata!$B$2:$S$451,18,FALSE)</f>
        <v/>
      </c>
      <c r="V1388" t="str">
        <f>VLOOKUP($D1388,metadata!$B$2:$Z$451,19,FALSE)</f>
        <v>NA</v>
      </c>
      <c r="W1388" t="str">
        <f>VLOOKUP($D1388,metadata!$B$2:$Z$451,20,FALSE)</f>
        <v>NA</v>
      </c>
      <c r="X1388" t="str">
        <f>VLOOKUP($D1388,metadata!$B$2:$Z$451,21,FALSE)</f>
        <v/>
      </c>
      <c r="Y1388">
        <f>VLOOKUP($D1388,metadata!$B$2:$Z$451,22,FALSE)</f>
        <v>35</v>
      </c>
      <c r="Z1388" t="str">
        <f>VLOOKUP($D1388,metadata!$B$2:$Z$451,23,FALSE)</f>
        <v/>
      </c>
      <c r="AA1388" t="str">
        <f>VLOOKUP($D1388,metadata!$B$2:$Z$451,24,FALSE)</f>
        <v>nymphal</v>
      </c>
      <c r="AB1388" t="str">
        <f>VLOOKUP($D1388,metadata!$B$2:$Z$451,25,FALSE)</f>
        <v/>
      </c>
      <c r="AC1388">
        <v>9.0181233705419199</v>
      </c>
      <c r="AD1388">
        <v>95.993589743589695</v>
      </c>
      <c r="AF1388" t="str">
        <f t="shared" si="43"/>
        <v>NA</v>
      </c>
    </row>
    <row r="1389" spans="3:32" x14ac:dyDescent="0.3">
      <c r="C1389">
        <v>1388</v>
      </c>
      <c r="D1389" s="4" t="str">
        <f t="shared" si="44"/>
        <v>35-Tsu</v>
      </c>
      <c r="E1389" t="str">
        <f>VLOOKUP($D1389,metadata!$B$2:$S$451,2,FALSE)</f>
        <v>NODA, H</v>
      </c>
      <c r="F1389" t="str">
        <f>VLOOKUP($D1389,metadata!$B$2:$S$451,3,FALSE)</f>
        <v>GEOGRAPHIC-VARIATION OF NYMPHAL DIAPAUSE IN THE SMALL BROWN PLANTHOPPER IN JAPAN</v>
      </c>
      <c r="G1389" t="str">
        <f>VLOOKUP($D1389,metadata!$B$2:$S$451,4,FALSE)</f>
        <v/>
      </c>
      <c r="H1389" t="str">
        <f>VLOOKUP($D1389,metadata!$B$2:$S$451,5,FALSE)</f>
        <v>y</v>
      </c>
      <c r="I1389" t="str">
        <f>VLOOKUP($D1389,metadata!$B$2:$S$451,6,FALSE)</f>
        <v>a</v>
      </c>
      <c r="J1389" t="str">
        <f>VLOOKUP($D1389,metadata!$B$2:$S$451,7,FALSE)</f>
        <v>i</v>
      </c>
      <c r="K1389">
        <f>VLOOKUP($D1389,metadata!$B$2:$S$451,8,FALSE)</f>
        <v>8</v>
      </c>
      <c r="L1389">
        <f>VLOOKUP($D1389,metadata!$B$2:$S$451,9,FALSE)</f>
        <v>6</v>
      </c>
      <c r="M1389" t="str">
        <f>VLOOKUP($D1389,metadata!$B$2:$S$451,10,FALSE)</f>
        <v/>
      </c>
      <c r="N1389" t="str">
        <f>VLOOKUP($D1389,metadata!$B$2:$S$451,11,FALSE)</f>
        <v>laodelphax striatellus</v>
      </c>
      <c r="O1389" t="str">
        <f>VLOOKUP($D1389,metadata!$B$2:$S$451,12,FALSE)</f>
        <v>homoptera</v>
      </c>
      <c r="P1389" t="str">
        <f>VLOOKUP($D1389,metadata!$B$2:$S$451,13,FALSE)</f>
        <v>Tsu</v>
      </c>
      <c r="Q1389">
        <f>VLOOKUP($D1389,metadata!$B$2:$S$451,14,FALSE)</f>
        <v>34.718611000000003</v>
      </c>
      <c r="R1389">
        <f>VLOOKUP($D1389,metadata!$B$2:$S$451,15,FALSE)</f>
        <v>136.50555600000001</v>
      </c>
      <c r="S1389" t="str">
        <f>VLOOKUP($D1389,metadata!$B$2:$S$451,16,FALSE)</f>
        <v/>
      </c>
      <c r="T1389" t="str">
        <f>VLOOKUP($D1389,metadata!$B$2:$S$451,17,FALSE)</f>
        <v/>
      </c>
      <c r="U1389" t="str">
        <f>VLOOKUP($D1389,metadata!$B$2:$S$451,18,FALSE)</f>
        <v/>
      </c>
      <c r="V1389" t="str">
        <f>VLOOKUP($D1389,metadata!$B$2:$Z$451,19,FALSE)</f>
        <v>NA</v>
      </c>
      <c r="W1389" t="str">
        <f>VLOOKUP($D1389,metadata!$B$2:$Z$451,20,FALSE)</f>
        <v>NA</v>
      </c>
      <c r="X1389" t="str">
        <f>VLOOKUP($D1389,metadata!$B$2:$Z$451,21,FALSE)</f>
        <v/>
      </c>
      <c r="Y1389">
        <f>VLOOKUP($D1389,metadata!$B$2:$Z$451,22,FALSE)</f>
        <v>35</v>
      </c>
      <c r="Z1389" t="str">
        <f>VLOOKUP($D1389,metadata!$B$2:$Z$451,23,FALSE)</f>
        <v/>
      </c>
      <c r="AA1389" t="str">
        <f>VLOOKUP($D1389,metadata!$B$2:$Z$451,24,FALSE)</f>
        <v>nymphal</v>
      </c>
      <c r="AB1389" t="str">
        <f>VLOOKUP($D1389,metadata!$B$2:$Z$451,25,FALSE)</f>
        <v/>
      </c>
      <c r="AC1389">
        <v>10.0125294251651</v>
      </c>
      <c r="AD1389">
        <v>91.826923076922995</v>
      </c>
      <c r="AF1389" t="str">
        <f t="shared" si="43"/>
        <v>NA</v>
      </c>
    </row>
    <row r="1390" spans="3:32" x14ac:dyDescent="0.3">
      <c r="C1390">
        <v>1389</v>
      </c>
      <c r="D1390" s="4" t="str">
        <f t="shared" si="44"/>
        <v>35-Tsu</v>
      </c>
      <c r="E1390" t="str">
        <f>VLOOKUP($D1390,metadata!$B$2:$S$451,2,FALSE)</f>
        <v>NODA, H</v>
      </c>
      <c r="F1390" t="str">
        <f>VLOOKUP($D1390,metadata!$B$2:$S$451,3,FALSE)</f>
        <v>GEOGRAPHIC-VARIATION OF NYMPHAL DIAPAUSE IN THE SMALL BROWN PLANTHOPPER IN JAPAN</v>
      </c>
      <c r="G1390" t="str">
        <f>VLOOKUP($D1390,metadata!$B$2:$S$451,4,FALSE)</f>
        <v/>
      </c>
      <c r="H1390" t="str">
        <f>VLOOKUP($D1390,metadata!$B$2:$S$451,5,FALSE)</f>
        <v>y</v>
      </c>
      <c r="I1390" t="str">
        <f>VLOOKUP($D1390,metadata!$B$2:$S$451,6,FALSE)</f>
        <v>a</v>
      </c>
      <c r="J1390" t="str">
        <f>VLOOKUP($D1390,metadata!$B$2:$S$451,7,FALSE)</f>
        <v>i</v>
      </c>
      <c r="K1390">
        <f>VLOOKUP($D1390,metadata!$B$2:$S$451,8,FALSE)</f>
        <v>8</v>
      </c>
      <c r="L1390">
        <f>VLOOKUP($D1390,metadata!$B$2:$S$451,9,FALSE)</f>
        <v>6</v>
      </c>
      <c r="M1390" t="str">
        <f>VLOOKUP($D1390,metadata!$B$2:$S$451,10,FALSE)</f>
        <v/>
      </c>
      <c r="N1390" t="str">
        <f>VLOOKUP($D1390,metadata!$B$2:$S$451,11,FALSE)</f>
        <v>laodelphax striatellus</v>
      </c>
      <c r="O1390" t="str">
        <f>VLOOKUP($D1390,metadata!$B$2:$S$451,12,FALSE)</f>
        <v>homoptera</v>
      </c>
      <c r="P1390" t="str">
        <f>VLOOKUP($D1390,metadata!$B$2:$S$451,13,FALSE)</f>
        <v>Tsu</v>
      </c>
      <c r="Q1390">
        <f>VLOOKUP($D1390,metadata!$B$2:$S$451,14,FALSE)</f>
        <v>34.718611000000003</v>
      </c>
      <c r="R1390">
        <f>VLOOKUP($D1390,metadata!$B$2:$S$451,15,FALSE)</f>
        <v>136.50555600000001</v>
      </c>
      <c r="S1390" t="str">
        <f>VLOOKUP($D1390,metadata!$B$2:$S$451,16,FALSE)</f>
        <v/>
      </c>
      <c r="T1390" t="str">
        <f>VLOOKUP($D1390,metadata!$B$2:$S$451,17,FALSE)</f>
        <v/>
      </c>
      <c r="U1390" t="str">
        <f>VLOOKUP($D1390,metadata!$B$2:$S$451,18,FALSE)</f>
        <v/>
      </c>
      <c r="V1390" t="str">
        <f>VLOOKUP($D1390,metadata!$B$2:$Z$451,19,FALSE)</f>
        <v>NA</v>
      </c>
      <c r="W1390" t="str">
        <f>VLOOKUP($D1390,metadata!$B$2:$Z$451,20,FALSE)</f>
        <v>NA</v>
      </c>
      <c r="X1390" t="str">
        <f>VLOOKUP($D1390,metadata!$B$2:$Z$451,21,FALSE)</f>
        <v/>
      </c>
      <c r="Y1390">
        <f>VLOOKUP($D1390,metadata!$B$2:$Z$451,22,FALSE)</f>
        <v>35</v>
      </c>
      <c r="Z1390" t="str">
        <f>VLOOKUP($D1390,metadata!$B$2:$Z$451,23,FALSE)</f>
        <v/>
      </c>
      <c r="AA1390" t="str">
        <f>VLOOKUP($D1390,metadata!$B$2:$Z$451,24,FALSE)</f>
        <v>nymphal</v>
      </c>
      <c r="AB1390" t="str">
        <f>VLOOKUP($D1390,metadata!$B$2:$Z$451,25,FALSE)</f>
        <v/>
      </c>
      <c r="AC1390">
        <v>11.988052750145499</v>
      </c>
      <c r="AD1390">
        <v>49.358974358974301</v>
      </c>
      <c r="AF1390" t="str">
        <f t="shared" si="43"/>
        <v>NA</v>
      </c>
    </row>
    <row r="1391" spans="3:32" x14ac:dyDescent="0.3">
      <c r="C1391">
        <v>1390</v>
      </c>
      <c r="D1391" s="4" t="str">
        <f t="shared" si="44"/>
        <v>35-Tsu</v>
      </c>
      <c r="E1391" t="str">
        <f>VLOOKUP($D1391,metadata!$B$2:$S$451,2,FALSE)</f>
        <v>NODA, H</v>
      </c>
      <c r="F1391" t="str">
        <f>VLOOKUP($D1391,metadata!$B$2:$S$451,3,FALSE)</f>
        <v>GEOGRAPHIC-VARIATION OF NYMPHAL DIAPAUSE IN THE SMALL BROWN PLANTHOPPER IN JAPAN</v>
      </c>
      <c r="G1391" t="str">
        <f>VLOOKUP($D1391,metadata!$B$2:$S$451,4,FALSE)</f>
        <v/>
      </c>
      <c r="H1391" t="str">
        <f>VLOOKUP($D1391,metadata!$B$2:$S$451,5,FALSE)</f>
        <v>y</v>
      </c>
      <c r="I1391" t="str">
        <f>VLOOKUP($D1391,metadata!$B$2:$S$451,6,FALSE)</f>
        <v>a</v>
      </c>
      <c r="J1391" t="str">
        <f>VLOOKUP($D1391,metadata!$B$2:$S$451,7,FALSE)</f>
        <v>i</v>
      </c>
      <c r="K1391">
        <f>VLOOKUP($D1391,metadata!$B$2:$S$451,8,FALSE)</f>
        <v>8</v>
      </c>
      <c r="L1391">
        <f>VLOOKUP($D1391,metadata!$B$2:$S$451,9,FALSE)</f>
        <v>6</v>
      </c>
      <c r="M1391" t="str">
        <f>VLOOKUP($D1391,metadata!$B$2:$S$451,10,FALSE)</f>
        <v/>
      </c>
      <c r="N1391" t="str">
        <f>VLOOKUP($D1391,metadata!$B$2:$S$451,11,FALSE)</f>
        <v>laodelphax striatellus</v>
      </c>
      <c r="O1391" t="str">
        <f>VLOOKUP($D1391,metadata!$B$2:$S$451,12,FALSE)</f>
        <v>homoptera</v>
      </c>
      <c r="P1391" t="str">
        <f>VLOOKUP($D1391,metadata!$B$2:$S$451,13,FALSE)</f>
        <v>Tsu</v>
      </c>
      <c r="Q1391">
        <f>VLOOKUP($D1391,metadata!$B$2:$S$451,14,FALSE)</f>
        <v>34.718611000000003</v>
      </c>
      <c r="R1391">
        <f>VLOOKUP($D1391,metadata!$B$2:$S$451,15,FALSE)</f>
        <v>136.50555600000001</v>
      </c>
      <c r="S1391" t="str">
        <f>VLOOKUP($D1391,metadata!$B$2:$S$451,16,FALSE)</f>
        <v/>
      </c>
      <c r="T1391" t="str">
        <f>VLOOKUP($D1391,metadata!$B$2:$S$451,17,FALSE)</f>
        <v/>
      </c>
      <c r="U1391" t="str">
        <f>VLOOKUP($D1391,metadata!$B$2:$S$451,18,FALSE)</f>
        <v/>
      </c>
      <c r="V1391" t="str">
        <f>VLOOKUP($D1391,metadata!$B$2:$Z$451,19,FALSE)</f>
        <v>NA</v>
      </c>
      <c r="W1391" t="str">
        <f>VLOOKUP($D1391,metadata!$B$2:$Z$451,20,FALSE)</f>
        <v>NA</v>
      </c>
      <c r="X1391" t="str">
        <f>VLOOKUP($D1391,metadata!$B$2:$Z$451,21,FALSE)</f>
        <v/>
      </c>
      <c r="Y1391">
        <f>VLOOKUP($D1391,metadata!$B$2:$Z$451,22,FALSE)</f>
        <v>35</v>
      </c>
      <c r="Z1391" t="str">
        <f>VLOOKUP($D1391,metadata!$B$2:$Z$451,23,FALSE)</f>
        <v/>
      </c>
      <c r="AA1391" t="str">
        <f>VLOOKUP($D1391,metadata!$B$2:$Z$451,24,FALSE)</f>
        <v>nymphal</v>
      </c>
      <c r="AB1391" t="str">
        <f>VLOOKUP($D1391,metadata!$B$2:$Z$451,25,FALSE)</f>
        <v/>
      </c>
      <c r="AC1391">
        <v>12.5094540208064</v>
      </c>
      <c r="AD1391">
        <v>0.48076923076924</v>
      </c>
      <c r="AF1391" t="str">
        <f t="shared" si="43"/>
        <v>NA</v>
      </c>
    </row>
    <row r="1392" spans="3:32" x14ac:dyDescent="0.3">
      <c r="C1392">
        <v>1391</v>
      </c>
      <c r="D1392" s="4" t="str">
        <f t="shared" si="44"/>
        <v>35-Tsu</v>
      </c>
      <c r="E1392" t="str">
        <f>VLOOKUP($D1392,metadata!$B$2:$S$451,2,FALSE)</f>
        <v>NODA, H</v>
      </c>
      <c r="F1392" t="str">
        <f>VLOOKUP($D1392,metadata!$B$2:$S$451,3,FALSE)</f>
        <v>GEOGRAPHIC-VARIATION OF NYMPHAL DIAPAUSE IN THE SMALL BROWN PLANTHOPPER IN JAPAN</v>
      </c>
      <c r="G1392" t="str">
        <f>VLOOKUP($D1392,metadata!$B$2:$S$451,4,FALSE)</f>
        <v/>
      </c>
      <c r="H1392" t="str">
        <f>VLOOKUP($D1392,metadata!$B$2:$S$451,5,FALSE)</f>
        <v>y</v>
      </c>
      <c r="I1392" t="str">
        <f>VLOOKUP($D1392,metadata!$B$2:$S$451,6,FALSE)</f>
        <v>a</v>
      </c>
      <c r="J1392" t="str">
        <f>VLOOKUP($D1392,metadata!$B$2:$S$451,7,FALSE)</f>
        <v>i</v>
      </c>
      <c r="K1392">
        <f>VLOOKUP($D1392,metadata!$B$2:$S$451,8,FALSE)</f>
        <v>8</v>
      </c>
      <c r="L1392">
        <f>VLOOKUP($D1392,metadata!$B$2:$S$451,9,FALSE)</f>
        <v>6</v>
      </c>
      <c r="M1392" t="str">
        <f>VLOOKUP($D1392,metadata!$B$2:$S$451,10,FALSE)</f>
        <v/>
      </c>
      <c r="N1392" t="str">
        <f>VLOOKUP($D1392,metadata!$B$2:$S$451,11,FALSE)</f>
        <v>laodelphax striatellus</v>
      </c>
      <c r="O1392" t="str">
        <f>VLOOKUP($D1392,metadata!$B$2:$S$451,12,FALSE)</f>
        <v>homoptera</v>
      </c>
      <c r="P1392" t="str">
        <f>VLOOKUP($D1392,metadata!$B$2:$S$451,13,FALSE)</f>
        <v>Tsu</v>
      </c>
      <c r="Q1392">
        <f>VLOOKUP($D1392,metadata!$B$2:$S$451,14,FALSE)</f>
        <v>34.718611000000003</v>
      </c>
      <c r="R1392">
        <f>VLOOKUP($D1392,metadata!$B$2:$S$451,15,FALSE)</f>
        <v>136.50555600000001</v>
      </c>
      <c r="S1392" t="str">
        <f>VLOOKUP($D1392,metadata!$B$2:$S$451,16,FALSE)</f>
        <v/>
      </c>
      <c r="T1392" t="str">
        <f>VLOOKUP($D1392,metadata!$B$2:$S$451,17,FALSE)</f>
        <v/>
      </c>
      <c r="U1392" t="str">
        <f>VLOOKUP($D1392,metadata!$B$2:$S$451,18,FALSE)</f>
        <v/>
      </c>
      <c r="V1392" t="str">
        <f>VLOOKUP($D1392,metadata!$B$2:$Z$451,19,FALSE)</f>
        <v>NA</v>
      </c>
      <c r="W1392" t="str">
        <f>VLOOKUP($D1392,metadata!$B$2:$Z$451,20,FALSE)</f>
        <v>NA</v>
      </c>
      <c r="X1392" t="str">
        <f>VLOOKUP($D1392,metadata!$B$2:$Z$451,21,FALSE)</f>
        <v/>
      </c>
      <c r="Y1392">
        <f>VLOOKUP($D1392,metadata!$B$2:$Z$451,22,FALSE)</f>
        <v>35</v>
      </c>
      <c r="Z1392" t="str">
        <f>VLOOKUP($D1392,metadata!$B$2:$Z$451,23,FALSE)</f>
        <v/>
      </c>
      <c r="AA1392" t="str">
        <f>VLOOKUP($D1392,metadata!$B$2:$Z$451,24,FALSE)</f>
        <v>nymphal</v>
      </c>
      <c r="AB1392" t="str">
        <f>VLOOKUP($D1392,metadata!$B$2:$Z$451,25,FALSE)</f>
        <v/>
      </c>
      <c r="AC1392">
        <v>12.9832181638696</v>
      </c>
      <c r="AD1392">
        <v>0</v>
      </c>
      <c r="AF1392" t="str">
        <f t="shared" si="43"/>
        <v>NA</v>
      </c>
    </row>
    <row r="1393" spans="3:32" x14ac:dyDescent="0.3">
      <c r="C1393">
        <v>1392</v>
      </c>
      <c r="D1393" s="4" t="str">
        <f t="shared" si="44"/>
        <v>35-Izumu</v>
      </c>
      <c r="E1393" t="str">
        <f>VLOOKUP($D1393,metadata!$B$2:$S$451,2,FALSE)</f>
        <v>NODA, H</v>
      </c>
      <c r="F1393" t="str">
        <f>VLOOKUP($D1393,metadata!$B$2:$S$451,3,FALSE)</f>
        <v>GEOGRAPHIC-VARIATION OF NYMPHAL DIAPAUSE IN THE SMALL BROWN PLANTHOPPER IN JAPAN</v>
      </c>
      <c r="G1393" t="str">
        <f>VLOOKUP($D1393,metadata!$B$2:$S$451,4,FALSE)</f>
        <v/>
      </c>
      <c r="H1393" t="str">
        <f>VLOOKUP($D1393,metadata!$B$2:$S$451,5,FALSE)</f>
        <v>y</v>
      </c>
      <c r="I1393" t="str">
        <f>VLOOKUP($D1393,metadata!$B$2:$S$451,6,FALSE)</f>
        <v>a</v>
      </c>
      <c r="J1393" t="str">
        <f>VLOOKUP($D1393,metadata!$B$2:$S$451,7,FALSE)</f>
        <v>i</v>
      </c>
      <c r="K1393">
        <f>VLOOKUP($D1393,metadata!$B$2:$S$451,8,FALSE)</f>
        <v>8</v>
      </c>
      <c r="L1393">
        <f>VLOOKUP($D1393,metadata!$B$2:$S$451,9,FALSE)</f>
        <v>6</v>
      </c>
      <c r="M1393" t="str">
        <f>VLOOKUP($D1393,metadata!$B$2:$S$451,10,FALSE)</f>
        <v/>
      </c>
      <c r="N1393" t="str">
        <f>VLOOKUP($D1393,metadata!$B$2:$S$451,11,FALSE)</f>
        <v>laodelphax striatellus</v>
      </c>
      <c r="O1393" t="str">
        <f>VLOOKUP($D1393,metadata!$B$2:$S$451,12,FALSE)</f>
        <v>homoptera</v>
      </c>
      <c r="P1393" t="str">
        <f>VLOOKUP($D1393,metadata!$B$2:$S$451,13,FALSE)</f>
        <v>Izumu</v>
      </c>
      <c r="Q1393">
        <f>VLOOKUP($D1393,metadata!$B$2:$S$451,14,FALSE)</f>
        <v>35.368611000000001</v>
      </c>
      <c r="R1393">
        <f>VLOOKUP($D1393,metadata!$B$2:$S$451,15,FALSE)</f>
        <v>132.755</v>
      </c>
      <c r="S1393" t="str">
        <f>VLOOKUP($D1393,metadata!$B$2:$S$451,16,FALSE)</f>
        <v/>
      </c>
      <c r="T1393" t="str">
        <f>VLOOKUP($D1393,metadata!$B$2:$S$451,17,FALSE)</f>
        <v/>
      </c>
      <c r="U1393" t="str">
        <f>VLOOKUP($D1393,metadata!$B$2:$S$451,18,FALSE)</f>
        <v/>
      </c>
      <c r="V1393" t="str">
        <f>VLOOKUP($D1393,metadata!$B$2:$Z$451,19,FALSE)</f>
        <v>NA</v>
      </c>
      <c r="W1393" t="str">
        <f>VLOOKUP($D1393,metadata!$B$2:$Z$451,20,FALSE)</f>
        <v>NA</v>
      </c>
      <c r="X1393" t="str">
        <f>VLOOKUP($D1393,metadata!$B$2:$Z$451,21,FALSE)</f>
        <v/>
      </c>
      <c r="Y1393">
        <f>VLOOKUP($D1393,metadata!$B$2:$Z$451,22,FALSE)</f>
        <v>35</v>
      </c>
      <c r="Z1393" t="str">
        <f>VLOOKUP($D1393,metadata!$B$2:$Z$451,23,FALSE)</f>
        <v/>
      </c>
      <c r="AA1393" t="str">
        <f>VLOOKUP($D1393,metadata!$B$2:$Z$451,24,FALSE)</f>
        <v>nymphal</v>
      </c>
      <c r="AB1393" t="str">
        <f>VLOOKUP($D1393,metadata!$B$2:$Z$451,25,FALSE)</f>
        <v/>
      </c>
      <c r="AC1393">
        <v>9.9900777077479894</v>
      </c>
      <c r="AD1393">
        <v>99.679487179487097</v>
      </c>
      <c r="AF1393" t="str">
        <f t="shared" si="43"/>
        <v>NA</v>
      </c>
    </row>
    <row r="1394" spans="3:32" x14ac:dyDescent="0.3">
      <c r="C1394">
        <v>1393</v>
      </c>
      <c r="D1394" s="4" t="str">
        <f t="shared" si="44"/>
        <v>35-Izumu</v>
      </c>
      <c r="E1394" t="str">
        <f>VLOOKUP($D1394,metadata!$B$2:$S$451,2,FALSE)</f>
        <v>NODA, H</v>
      </c>
      <c r="F1394" t="str">
        <f>VLOOKUP($D1394,metadata!$B$2:$S$451,3,FALSE)</f>
        <v>GEOGRAPHIC-VARIATION OF NYMPHAL DIAPAUSE IN THE SMALL BROWN PLANTHOPPER IN JAPAN</v>
      </c>
      <c r="G1394" t="str">
        <f>VLOOKUP($D1394,metadata!$B$2:$S$451,4,FALSE)</f>
        <v/>
      </c>
      <c r="H1394" t="str">
        <f>VLOOKUP($D1394,metadata!$B$2:$S$451,5,FALSE)</f>
        <v>y</v>
      </c>
      <c r="I1394" t="str">
        <f>VLOOKUP($D1394,metadata!$B$2:$S$451,6,FALSE)</f>
        <v>a</v>
      </c>
      <c r="J1394" t="str">
        <f>VLOOKUP($D1394,metadata!$B$2:$S$451,7,FALSE)</f>
        <v>i</v>
      </c>
      <c r="K1394">
        <f>VLOOKUP($D1394,metadata!$B$2:$S$451,8,FALSE)</f>
        <v>8</v>
      </c>
      <c r="L1394">
        <f>VLOOKUP($D1394,metadata!$B$2:$S$451,9,FALSE)</f>
        <v>6</v>
      </c>
      <c r="M1394" t="str">
        <f>VLOOKUP($D1394,metadata!$B$2:$S$451,10,FALSE)</f>
        <v/>
      </c>
      <c r="N1394" t="str">
        <f>VLOOKUP($D1394,metadata!$B$2:$S$451,11,FALSE)</f>
        <v>laodelphax striatellus</v>
      </c>
      <c r="O1394" t="str">
        <f>VLOOKUP($D1394,metadata!$B$2:$S$451,12,FALSE)</f>
        <v>homoptera</v>
      </c>
      <c r="P1394" t="str">
        <f>VLOOKUP($D1394,metadata!$B$2:$S$451,13,FALSE)</f>
        <v>Izumu</v>
      </c>
      <c r="Q1394">
        <f>VLOOKUP($D1394,metadata!$B$2:$S$451,14,FALSE)</f>
        <v>35.368611000000001</v>
      </c>
      <c r="R1394">
        <f>VLOOKUP($D1394,metadata!$B$2:$S$451,15,FALSE)</f>
        <v>132.755</v>
      </c>
      <c r="S1394" t="str">
        <f>VLOOKUP($D1394,metadata!$B$2:$S$451,16,FALSE)</f>
        <v/>
      </c>
      <c r="T1394" t="str">
        <f>VLOOKUP($D1394,metadata!$B$2:$S$451,17,FALSE)</f>
        <v/>
      </c>
      <c r="U1394" t="str">
        <f>VLOOKUP($D1394,metadata!$B$2:$S$451,18,FALSE)</f>
        <v/>
      </c>
      <c r="V1394" t="str">
        <f>VLOOKUP($D1394,metadata!$B$2:$Z$451,19,FALSE)</f>
        <v>NA</v>
      </c>
      <c r="W1394" t="str">
        <f>VLOOKUP($D1394,metadata!$B$2:$Z$451,20,FALSE)</f>
        <v>NA</v>
      </c>
      <c r="X1394" t="str">
        <f>VLOOKUP($D1394,metadata!$B$2:$Z$451,21,FALSE)</f>
        <v/>
      </c>
      <c r="Y1394">
        <f>VLOOKUP($D1394,metadata!$B$2:$Z$451,22,FALSE)</f>
        <v>35</v>
      </c>
      <c r="Z1394" t="str">
        <f>VLOOKUP($D1394,metadata!$B$2:$Z$451,23,FALSE)</f>
        <v/>
      </c>
      <c r="AA1394" t="str">
        <f>VLOOKUP($D1394,metadata!$B$2:$Z$451,24,FALSE)</f>
        <v>nymphal</v>
      </c>
      <c r="AB1394" t="str">
        <f>VLOOKUP($D1394,metadata!$B$2:$Z$451,25,FALSE)</f>
        <v/>
      </c>
      <c r="AC1394">
        <v>11.0246791707798</v>
      </c>
      <c r="AD1394">
        <v>100</v>
      </c>
      <c r="AF1394" t="str">
        <f t="shared" si="43"/>
        <v>NA</v>
      </c>
    </row>
    <row r="1395" spans="3:32" x14ac:dyDescent="0.3">
      <c r="C1395">
        <v>1394</v>
      </c>
      <c r="D1395" s="4" t="str">
        <f t="shared" si="44"/>
        <v>35-Izumu</v>
      </c>
      <c r="E1395" t="str">
        <f>VLOOKUP($D1395,metadata!$B$2:$S$451,2,FALSE)</f>
        <v>NODA, H</v>
      </c>
      <c r="F1395" t="str">
        <f>VLOOKUP($D1395,metadata!$B$2:$S$451,3,FALSE)</f>
        <v>GEOGRAPHIC-VARIATION OF NYMPHAL DIAPAUSE IN THE SMALL BROWN PLANTHOPPER IN JAPAN</v>
      </c>
      <c r="G1395" t="str">
        <f>VLOOKUP($D1395,metadata!$B$2:$S$451,4,FALSE)</f>
        <v/>
      </c>
      <c r="H1395" t="str">
        <f>VLOOKUP($D1395,metadata!$B$2:$S$451,5,FALSE)</f>
        <v>y</v>
      </c>
      <c r="I1395" t="str">
        <f>VLOOKUP($D1395,metadata!$B$2:$S$451,6,FALSE)</f>
        <v>a</v>
      </c>
      <c r="J1395" t="str">
        <f>VLOOKUP($D1395,metadata!$B$2:$S$451,7,FALSE)</f>
        <v>i</v>
      </c>
      <c r="K1395">
        <f>VLOOKUP($D1395,metadata!$B$2:$S$451,8,FALSE)</f>
        <v>8</v>
      </c>
      <c r="L1395">
        <f>VLOOKUP($D1395,metadata!$B$2:$S$451,9,FALSE)</f>
        <v>6</v>
      </c>
      <c r="M1395" t="str">
        <f>VLOOKUP($D1395,metadata!$B$2:$S$451,10,FALSE)</f>
        <v/>
      </c>
      <c r="N1395" t="str">
        <f>VLOOKUP($D1395,metadata!$B$2:$S$451,11,FALSE)</f>
        <v>laodelphax striatellus</v>
      </c>
      <c r="O1395" t="str">
        <f>VLOOKUP($D1395,metadata!$B$2:$S$451,12,FALSE)</f>
        <v>homoptera</v>
      </c>
      <c r="P1395" t="str">
        <f>VLOOKUP($D1395,metadata!$B$2:$S$451,13,FALSE)</f>
        <v>Izumu</v>
      </c>
      <c r="Q1395">
        <f>VLOOKUP($D1395,metadata!$B$2:$S$451,14,FALSE)</f>
        <v>35.368611000000001</v>
      </c>
      <c r="R1395">
        <f>VLOOKUP($D1395,metadata!$B$2:$S$451,15,FALSE)</f>
        <v>132.755</v>
      </c>
      <c r="S1395" t="str">
        <f>VLOOKUP($D1395,metadata!$B$2:$S$451,16,FALSE)</f>
        <v/>
      </c>
      <c r="T1395" t="str">
        <f>VLOOKUP($D1395,metadata!$B$2:$S$451,17,FALSE)</f>
        <v/>
      </c>
      <c r="U1395" t="str">
        <f>VLOOKUP($D1395,metadata!$B$2:$S$451,18,FALSE)</f>
        <v/>
      </c>
      <c r="V1395" t="str">
        <f>VLOOKUP($D1395,metadata!$B$2:$Z$451,19,FALSE)</f>
        <v>NA</v>
      </c>
      <c r="W1395" t="str">
        <f>VLOOKUP($D1395,metadata!$B$2:$Z$451,20,FALSE)</f>
        <v>NA</v>
      </c>
      <c r="X1395" t="str">
        <f>VLOOKUP($D1395,metadata!$B$2:$Z$451,21,FALSE)</f>
        <v/>
      </c>
      <c r="Y1395">
        <f>VLOOKUP($D1395,metadata!$B$2:$Z$451,22,FALSE)</f>
        <v>35</v>
      </c>
      <c r="Z1395" t="str">
        <f>VLOOKUP($D1395,metadata!$B$2:$Z$451,23,FALSE)</f>
        <v/>
      </c>
      <c r="AA1395" t="str">
        <f>VLOOKUP($D1395,metadata!$B$2:$Z$451,24,FALSE)</f>
        <v>nymphal</v>
      </c>
      <c r="AB1395" t="str">
        <f>VLOOKUP($D1395,metadata!$B$2:$Z$451,25,FALSE)</f>
        <v/>
      </c>
      <c r="AC1395">
        <v>12.0250335383602</v>
      </c>
      <c r="AD1395">
        <v>83.493589743589695</v>
      </c>
      <c r="AF1395" t="str">
        <f t="shared" si="43"/>
        <v>NA</v>
      </c>
    </row>
    <row r="1396" spans="3:32" x14ac:dyDescent="0.3">
      <c r="C1396">
        <v>1395</v>
      </c>
      <c r="D1396" s="4" t="str">
        <f t="shared" si="44"/>
        <v>35-Izumu</v>
      </c>
      <c r="E1396" t="str">
        <f>VLOOKUP($D1396,metadata!$B$2:$S$451,2,FALSE)</f>
        <v>NODA, H</v>
      </c>
      <c r="F1396" t="str">
        <f>VLOOKUP($D1396,metadata!$B$2:$S$451,3,FALSE)</f>
        <v>GEOGRAPHIC-VARIATION OF NYMPHAL DIAPAUSE IN THE SMALL BROWN PLANTHOPPER IN JAPAN</v>
      </c>
      <c r="G1396" t="str">
        <f>VLOOKUP($D1396,metadata!$B$2:$S$451,4,FALSE)</f>
        <v/>
      </c>
      <c r="H1396" t="str">
        <f>VLOOKUP($D1396,metadata!$B$2:$S$451,5,FALSE)</f>
        <v>y</v>
      </c>
      <c r="I1396" t="str">
        <f>VLOOKUP($D1396,metadata!$B$2:$S$451,6,FALSE)</f>
        <v>a</v>
      </c>
      <c r="J1396" t="str">
        <f>VLOOKUP($D1396,metadata!$B$2:$S$451,7,FALSE)</f>
        <v>i</v>
      </c>
      <c r="K1396">
        <f>VLOOKUP($D1396,metadata!$B$2:$S$451,8,FALSE)</f>
        <v>8</v>
      </c>
      <c r="L1396">
        <f>VLOOKUP($D1396,metadata!$B$2:$S$451,9,FALSE)</f>
        <v>6</v>
      </c>
      <c r="M1396" t="str">
        <f>VLOOKUP($D1396,metadata!$B$2:$S$451,10,FALSE)</f>
        <v/>
      </c>
      <c r="N1396" t="str">
        <f>VLOOKUP($D1396,metadata!$B$2:$S$451,11,FALSE)</f>
        <v>laodelphax striatellus</v>
      </c>
      <c r="O1396" t="str">
        <f>VLOOKUP($D1396,metadata!$B$2:$S$451,12,FALSE)</f>
        <v>homoptera</v>
      </c>
      <c r="P1396" t="str">
        <f>VLOOKUP($D1396,metadata!$B$2:$S$451,13,FALSE)</f>
        <v>Izumu</v>
      </c>
      <c r="Q1396">
        <f>VLOOKUP($D1396,metadata!$B$2:$S$451,14,FALSE)</f>
        <v>35.368611000000001</v>
      </c>
      <c r="R1396">
        <f>VLOOKUP($D1396,metadata!$B$2:$S$451,15,FALSE)</f>
        <v>132.755</v>
      </c>
      <c r="S1396" t="str">
        <f>VLOOKUP($D1396,metadata!$B$2:$S$451,16,FALSE)</f>
        <v/>
      </c>
      <c r="T1396" t="str">
        <f>VLOOKUP($D1396,metadata!$B$2:$S$451,17,FALSE)</f>
        <v/>
      </c>
      <c r="U1396" t="str">
        <f>VLOOKUP($D1396,metadata!$B$2:$S$451,18,FALSE)</f>
        <v/>
      </c>
      <c r="V1396" t="str">
        <f>VLOOKUP($D1396,metadata!$B$2:$Z$451,19,FALSE)</f>
        <v>NA</v>
      </c>
      <c r="W1396" t="str">
        <f>VLOOKUP($D1396,metadata!$B$2:$Z$451,20,FALSE)</f>
        <v>NA</v>
      </c>
      <c r="X1396" t="str">
        <f>VLOOKUP($D1396,metadata!$B$2:$Z$451,21,FALSE)</f>
        <v/>
      </c>
      <c r="Y1396">
        <f>VLOOKUP($D1396,metadata!$B$2:$Z$451,22,FALSE)</f>
        <v>35</v>
      </c>
      <c r="Z1396" t="str">
        <f>VLOOKUP($D1396,metadata!$B$2:$Z$451,23,FALSE)</f>
        <v/>
      </c>
      <c r="AA1396" t="str">
        <f>VLOOKUP($D1396,metadata!$B$2:$Z$451,24,FALSE)</f>
        <v>nymphal</v>
      </c>
      <c r="AB1396" t="str">
        <f>VLOOKUP($D1396,metadata!$B$2:$Z$451,25,FALSE)</f>
        <v/>
      </c>
      <c r="AC1396">
        <v>12.5166426202951</v>
      </c>
      <c r="AD1396">
        <v>45.993589743589702</v>
      </c>
      <c r="AF1396" t="str">
        <f t="shared" si="43"/>
        <v>NA</v>
      </c>
    </row>
    <row r="1397" spans="3:32" x14ac:dyDescent="0.3">
      <c r="C1397">
        <v>1396</v>
      </c>
      <c r="D1397" s="4" t="str">
        <f t="shared" si="44"/>
        <v>35-Izumu</v>
      </c>
      <c r="E1397" t="str">
        <f>VLOOKUP($D1397,metadata!$B$2:$S$451,2,FALSE)</f>
        <v>NODA, H</v>
      </c>
      <c r="F1397" t="str">
        <f>VLOOKUP($D1397,metadata!$B$2:$S$451,3,FALSE)</f>
        <v>GEOGRAPHIC-VARIATION OF NYMPHAL DIAPAUSE IN THE SMALL BROWN PLANTHOPPER IN JAPAN</v>
      </c>
      <c r="G1397" t="str">
        <f>VLOOKUP($D1397,metadata!$B$2:$S$451,4,FALSE)</f>
        <v/>
      </c>
      <c r="H1397" t="str">
        <f>VLOOKUP($D1397,metadata!$B$2:$S$451,5,FALSE)</f>
        <v>y</v>
      </c>
      <c r="I1397" t="str">
        <f>VLOOKUP($D1397,metadata!$B$2:$S$451,6,FALSE)</f>
        <v>a</v>
      </c>
      <c r="J1397" t="str">
        <f>VLOOKUP($D1397,metadata!$B$2:$S$451,7,FALSE)</f>
        <v>i</v>
      </c>
      <c r="K1397">
        <f>VLOOKUP($D1397,metadata!$B$2:$S$451,8,FALSE)</f>
        <v>8</v>
      </c>
      <c r="L1397">
        <f>VLOOKUP($D1397,metadata!$B$2:$S$451,9,FALSE)</f>
        <v>6</v>
      </c>
      <c r="M1397" t="str">
        <f>VLOOKUP($D1397,metadata!$B$2:$S$451,10,FALSE)</f>
        <v/>
      </c>
      <c r="N1397" t="str">
        <f>VLOOKUP($D1397,metadata!$B$2:$S$451,11,FALSE)</f>
        <v>laodelphax striatellus</v>
      </c>
      <c r="O1397" t="str">
        <f>VLOOKUP($D1397,metadata!$B$2:$S$451,12,FALSE)</f>
        <v>homoptera</v>
      </c>
      <c r="P1397" t="str">
        <f>VLOOKUP($D1397,metadata!$B$2:$S$451,13,FALSE)</f>
        <v>Izumu</v>
      </c>
      <c r="Q1397">
        <f>VLOOKUP($D1397,metadata!$B$2:$S$451,14,FALSE)</f>
        <v>35.368611000000001</v>
      </c>
      <c r="R1397">
        <f>VLOOKUP($D1397,metadata!$B$2:$S$451,15,FALSE)</f>
        <v>132.755</v>
      </c>
      <c r="S1397" t="str">
        <f>VLOOKUP($D1397,metadata!$B$2:$S$451,16,FALSE)</f>
        <v/>
      </c>
      <c r="T1397" t="str">
        <f>VLOOKUP($D1397,metadata!$B$2:$S$451,17,FALSE)</f>
        <v/>
      </c>
      <c r="U1397" t="str">
        <f>VLOOKUP($D1397,metadata!$B$2:$S$451,18,FALSE)</f>
        <v/>
      </c>
      <c r="V1397" t="str">
        <f>VLOOKUP($D1397,metadata!$B$2:$Z$451,19,FALSE)</f>
        <v>NA</v>
      </c>
      <c r="W1397" t="str">
        <f>VLOOKUP($D1397,metadata!$B$2:$Z$451,20,FALSE)</f>
        <v>NA</v>
      </c>
      <c r="X1397" t="str">
        <f>VLOOKUP($D1397,metadata!$B$2:$Z$451,21,FALSE)</f>
        <v/>
      </c>
      <c r="Y1397">
        <f>VLOOKUP($D1397,metadata!$B$2:$Z$451,22,FALSE)</f>
        <v>35</v>
      </c>
      <c r="Z1397" t="str">
        <f>VLOOKUP($D1397,metadata!$B$2:$Z$451,23,FALSE)</f>
        <v/>
      </c>
      <c r="AA1397" t="str">
        <f>VLOOKUP($D1397,metadata!$B$2:$Z$451,24,FALSE)</f>
        <v>nymphal</v>
      </c>
      <c r="AB1397" t="str">
        <f>VLOOKUP($D1397,metadata!$B$2:$Z$451,25,FALSE)</f>
        <v/>
      </c>
      <c r="AC1397">
        <v>12.986027792543</v>
      </c>
      <c r="AD1397">
        <v>17.788461538461501</v>
      </c>
      <c r="AF1397" t="str">
        <f t="shared" si="43"/>
        <v>NA</v>
      </c>
    </row>
    <row r="1398" spans="3:32" x14ac:dyDescent="0.3">
      <c r="C1398">
        <v>1397</v>
      </c>
      <c r="D1398" s="4" t="str">
        <f t="shared" si="44"/>
        <v>35-Izumu</v>
      </c>
      <c r="E1398" t="str">
        <f>VLOOKUP($D1398,metadata!$B$2:$S$451,2,FALSE)</f>
        <v>NODA, H</v>
      </c>
      <c r="F1398" t="str">
        <f>VLOOKUP($D1398,metadata!$B$2:$S$451,3,FALSE)</f>
        <v>GEOGRAPHIC-VARIATION OF NYMPHAL DIAPAUSE IN THE SMALL BROWN PLANTHOPPER IN JAPAN</v>
      </c>
      <c r="G1398" t="str">
        <f>VLOOKUP($D1398,metadata!$B$2:$S$451,4,FALSE)</f>
        <v/>
      </c>
      <c r="H1398" t="str">
        <f>VLOOKUP($D1398,metadata!$B$2:$S$451,5,FALSE)</f>
        <v>y</v>
      </c>
      <c r="I1398" t="str">
        <f>VLOOKUP($D1398,metadata!$B$2:$S$451,6,FALSE)</f>
        <v>a</v>
      </c>
      <c r="J1398" t="str">
        <f>VLOOKUP($D1398,metadata!$B$2:$S$451,7,FALSE)</f>
        <v>i</v>
      </c>
      <c r="K1398">
        <f>VLOOKUP($D1398,metadata!$B$2:$S$451,8,FALSE)</f>
        <v>8</v>
      </c>
      <c r="L1398">
        <f>VLOOKUP($D1398,metadata!$B$2:$S$451,9,FALSE)</f>
        <v>6</v>
      </c>
      <c r="M1398" t="str">
        <f>VLOOKUP($D1398,metadata!$B$2:$S$451,10,FALSE)</f>
        <v/>
      </c>
      <c r="N1398" t="str">
        <f>VLOOKUP($D1398,metadata!$B$2:$S$451,11,FALSE)</f>
        <v>laodelphax striatellus</v>
      </c>
      <c r="O1398" t="str">
        <f>VLOOKUP($D1398,metadata!$B$2:$S$451,12,FALSE)</f>
        <v>homoptera</v>
      </c>
      <c r="P1398" t="str">
        <f>VLOOKUP($D1398,metadata!$B$2:$S$451,13,FALSE)</f>
        <v>Izumu</v>
      </c>
      <c r="Q1398">
        <f>VLOOKUP($D1398,metadata!$B$2:$S$451,14,FALSE)</f>
        <v>35.368611000000001</v>
      </c>
      <c r="R1398">
        <f>VLOOKUP($D1398,metadata!$B$2:$S$451,15,FALSE)</f>
        <v>132.755</v>
      </c>
      <c r="S1398" t="str">
        <f>VLOOKUP($D1398,metadata!$B$2:$S$451,16,FALSE)</f>
        <v/>
      </c>
      <c r="T1398" t="str">
        <f>VLOOKUP($D1398,metadata!$B$2:$S$451,17,FALSE)</f>
        <v/>
      </c>
      <c r="U1398" t="str">
        <f>VLOOKUP($D1398,metadata!$B$2:$S$451,18,FALSE)</f>
        <v/>
      </c>
      <c r="V1398" t="str">
        <f>VLOOKUP($D1398,metadata!$B$2:$Z$451,19,FALSE)</f>
        <v>NA</v>
      </c>
      <c r="W1398" t="str">
        <f>VLOOKUP($D1398,metadata!$B$2:$Z$451,20,FALSE)</f>
        <v>NA</v>
      </c>
      <c r="X1398" t="str">
        <f>VLOOKUP($D1398,metadata!$B$2:$Z$451,21,FALSE)</f>
        <v/>
      </c>
      <c r="Y1398">
        <f>VLOOKUP($D1398,metadata!$B$2:$Z$451,22,FALSE)</f>
        <v>35</v>
      </c>
      <c r="Z1398" t="str">
        <f>VLOOKUP($D1398,metadata!$B$2:$Z$451,23,FALSE)</f>
        <v/>
      </c>
      <c r="AA1398" t="str">
        <f>VLOOKUP($D1398,metadata!$B$2:$Z$451,24,FALSE)</f>
        <v>nymphal</v>
      </c>
      <c r="AB1398" t="str">
        <f>VLOOKUP($D1398,metadata!$B$2:$Z$451,25,FALSE)</f>
        <v/>
      </c>
      <c r="AC1398">
        <v>13.9781557698635</v>
      </c>
      <c r="AD1398">
        <v>-0.80128205128204399</v>
      </c>
      <c r="AF1398" t="str">
        <f t="shared" si="43"/>
        <v>NA</v>
      </c>
    </row>
    <row r="1399" spans="3:32" x14ac:dyDescent="0.3">
      <c r="C1399">
        <v>1398</v>
      </c>
      <c r="D1399" s="4" t="str">
        <f t="shared" si="44"/>
        <v>35-Kagoshima</v>
      </c>
      <c r="E1399" t="str">
        <f>VLOOKUP($D1399,metadata!$B$2:$S$451,2,FALSE)</f>
        <v>NODA, H</v>
      </c>
      <c r="F1399" t="str">
        <f>VLOOKUP($D1399,metadata!$B$2:$S$451,3,FALSE)</f>
        <v>GEOGRAPHIC-VARIATION OF NYMPHAL DIAPAUSE IN THE SMALL BROWN PLANTHOPPER IN JAPAN</v>
      </c>
      <c r="G1399" t="str">
        <f>VLOOKUP($D1399,metadata!$B$2:$S$451,4,FALSE)</f>
        <v/>
      </c>
      <c r="H1399" t="str">
        <f>VLOOKUP($D1399,metadata!$B$2:$S$451,5,FALSE)</f>
        <v>y</v>
      </c>
      <c r="I1399" t="str">
        <f>VLOOKUP($D1399,metadata!$B$2:$S$451,6,FALSE)</f>
        <v>a</v>
      </c>
      <c r="J1399" t="str">
        <f>VLOOKUP($D1399,metadata!$B$2:$S$451,7,FALSE)</f>
        <v>i</v>
      </c>
      <c r="K1399">
        <f>VLOOKUP($D1399,metadata!$B$2:$S$451,8,FALSE)</f>
        <v>8</v>
      </c>
      <c r="L1399">
        <f>VLOOKUP($D1399,metadata!$B$2:$S$451,9,FALSE)</f>
        <v>8</v>
      </c>
      <c r="M1399" t="str">
        <f>VLOOKUP($D1399,metadata!$B$2:$S$451,10,FALSE)</f>
        <v/>
      </c>
      <c r="N1399" t="str">
        <f>VLOOKUP($D1399,metadata!$B$2:$S$451,11,FALSE)</f>
        <v>laodelphax striatellus</v>
      </c>
      <c r="O1399" t="str">
        <f>VLOOKUP($D1399,metadata!$B$2:$S$451,12,FALSE)</f>
        <v>homoptera</v>
      </c>
      <c r="P1399" t="str">
        <f>VLOOKUP($D1399,metadata!$B$2:$S$451,13,FALSE)</f>
        <v>Kagoshima</v>
      </c>
      <c r="Q1399">
        <f>VLOOKUP($D1399,metadata!$B$2:$S$451,14,FALSE)</f>
        <v>31.596536</v>
      </c>
      <c r="R1399">
        <f>VLOOKUP($D1399,metadata!$B$2:$S$451,15,FALSE)</f>
        <v>130.55711700000001</v>
      </c>
      <c r="S1399" t="str">
        <f>VLOOKUP($D1399,metadata!$B$2:$S$451,16,FALSE)</f>
        <v/>
      </c>
      <c r="T1399" t="str">
        <f>VLOOKUP($D1399,metadata!$B$2:$S$451,17,FALSE)</f>
        <v/>
      </c>
      <c r="U1399" t="str">
        <f>VLOOKUP($D1399,metadata!$B$2:$S$451,18,FALSE)</f>
        <v/>
      </c>
      <c r="V1399" t="str">
        <f>VLOOKUP($D1399,metadata!$B$2:$Z$451,19,FALSE)</f>
        <v>NA</v>
      </c>
      <c r="W1399" t="str">
        <f>VLOOKUP($D1399,metadata!$B$2:$Z$451,20,FALSE)</f>
        <v>NA</v>
      </c>
      <c r="X1399" t="str">
        <f>VLOOKUP($D1399,metadata!$B$2:$Z$451,21,FALSE)</f>
        <v/>
      </c>
      <c r="Y1399">
        <f>VLOOKUP($D1399,metadata!$B$2:$Z$451,22,FALSE)</f>
        <v>35</v>
      </c>
      <c r="Z1399" t="str">
        <f>VLOOKUP($D1399,metadata!$B$2:$Z$451,23,FALSE)</f>
        <v/>
      </c>
      <c r="AA1399" t="str">
        <f>VLOOKUP($D1399,metadata!$B$2:$Z$451,24,FALSE)</f>
        <v>nymphal</v>
      </c>
      <c r="AB1399" t="str">
        <f>VLOOKUP($D1399,metadata!$B$2:$Z$451,25,FALSE)</f>
        <v/>
      </c>
      <c r="AC1399">
        <v>7.0626724377958299</v>
      </c>
      <c r="AD1399">
        <v>65.544871794871796</v>
      </c>
      <c r="AF1399" t="str">
        <f t="shared" si="43"/>
        <v>NA</v>
      </c>
    </row>
    <row r="1400" spans="3:32" x14ac:dyDescent="0.3">
      <c r="C1400">
        <v>1399</v>
      </c>
      <c r="D1400" s="4" t="str">
        <f t="shared" si="44"/>
        <v>35-Kagoshima</v>
      </c>
      <c r="E1400" t="str">
        <f>VLOOKUP($D1400,metadata!$B$2:$S$451,2,FALSE)</f>
        <v>NODA, H</v>
      </c>
      <c r="F1400" t="str">
        <f>VLOOKUP($D1400,metadata!$B$2:$S$451,3,FALSE)</f>
        <v>GEOGRAPHIC-VARIATION OF NYMPHAL DIAPAUSE IN THE SMALL BROWN PLANTHOPPER IN JAPAN</v>
      </c>
      <c r="G1400" t="str">
        <f>VLOOKUP($D1400,metadata!$B$2:$S$451,4,FALSE)</f>
        <v/>
      </c>
      <c r="H1400" t="str">
        <f>VLOOKUP($D1400,metadata!$B$2:$S$451,5,FALSE)</f>
        <v>y</v>
      </c>
      <c r="I1400" t="str">
        <f>VLOOKUP($D1400,metadata!$B$2:$S$451,6,FALSE)</f>
        <v>a</v>
      </c>
      <c r="J1400" t="str">
        <f>VLOOKUP($D1400,metadata!$B$2:$S$451,7,FALSE)</f>
        <v>i</v>
      </c>
      <c r="K1400">
        <f>VLOOKUP($D1400,metadata!$B$2:$S$451,8,FALSE)</f>
        <v>8</v>
      </c>
      <c r="L1400">
        <f>VLOOKUP($D1400,metadata!$B$2:$S$451,9,FALSE)</f>
        <v>8</v>
      </c>
      <c r="M1400" t="str">
        <f>VLOOKUP($D1400,metadata!$B$2:$S$451,10,FALSE)</f>
        <v/>
      </c>
      <c r="N1400" t="str">
        <f>VLOOKUP($D1400,metadata!$B$2:$S$451,11,FALSE)</f>
        <v>laodelphax striatellus</v>
      </c>
      <c r="O1400" t="str">
        <f>VLOOKUP($D1400,metadata!$B$2:$S$451,12,FALSE)</f>
        <v>homoptera</v>
      </c>
      <c r="P1400" t="str">
        <f>VLOOKUP($D1400,metadata!$B$2:$S$451,13,FALSE)</f>
        <v>Kagoshima</v>
      </c>
      <c r="Q1400">
        <f>VLOOKUP($D1400,metadata!$B$2:$S$451,14,FALSE)</f>
        <v>31.596536</v>
      </c>
      <c r="R1400">
        <f>VLOOKUP($D1400,metadata!$B$2:$S$451,15,FALSE)</f>
        <v>130.55711700000001</v>
      </c>
      <c r="S1400" t="str">
        <f>VLOOKUP($D1400,metadata!$B$2:$S$451,16,FALSE)</f>
        <v/>
      </c>
      <c r="T1400" t="str">
        <f>VLOOKUP($D1400,metadata!$B$2:$S$451,17,FALSE)</f>
        <v/>
      </c>
      <c r="U1400" t="str">
        <f>VLOOKUP($D1400,metadata!$B$2:$S$451,18,FALSE)</f>
        <v/>
      </c>
      <c r="V1400" t="str">
        <f>VLOOKUP($D1400,metadata!$B$2:$Z$451,19,FALSE)</f>
        <v>NA</v>
      </c>
      <c r="W1400" t="str">
        <f>VLOOKUP($D1400,metadata!$B$2:$Z$451,20,FALSE)</f>
        <v>NA</v>
      </c>
      <c r="X1400" t="str">
        <f>VLOOKUP($D1400,metadata!$B$2:$Z$451,21,FALSE)</f>
        <v/>
      </c>
      <c r="Y1400">
        <f>VLOOKUP($D1400,metadata!$B$2:$Z$451,22,FALSE)</f>
        <v>35</v>
      </c>
      <c r="Z1400" t="str">
        <f>VLOOKUP($D1400,metadata!$B$2:$Z$451,23,FALSE)</f>
        <v/>
      </c>
      <c r="AA1400" t="str">
        <f>VLOOKUP($D1400,metadata!$B$2:$Z$451,24,FALSE)</f>
        <v>nymphal</v>
      </c>
      <c r="AB1400" t="str">
        <f>VLOOKUP($D1400,metadata!$B$2:$Z$451,25,FALSE)</f>
        <v/>
      </c>
      <c r="AC1400">
        <v>8.0592300098716603</v>
      </c>
      <c r="AD1400">
        <v>75</v>
      </c>
      <c r="AF1400" t="str">
        <f t="shared" si="43"/>
        <v>NA</v>
      </c>
    </row>
    <row r="1401" spans="3:32" x14ac:dyDescent="0.3">
      <c r="C1401">
        <v>1400</v>
      </c>
      <c r="D1401" s="4" t="str">
        <f t="shared" si="44"/>
        <v>35-Kagoshima</v>
      </c>
      <c r="E1401" t="str">
        <f>VLOOKUP($D1401,metadata!$B$2:$S$451,2,FALSE)</f>
        <v>NODA, H</v>
      </c>
      <c r="F1401" t="str">
        <f>VLOOKUP($D1401,metadata!$B$2:$S$451,3,FALSE)</f>
        <v>GEOGRAPHIC-VARIATION OF NYMPHAL DIAPAUSE IN THE SMALL BROWN PLANTHOPPER IN JAPAN</v>
      </c>
      <c r="G1401" t="str">
        <f>VLOOKUP($D1401,metadata!$B$2:$S$451,4,FALSE)</f>
        <v/>
      </c>
      <c r="H1401" t="str">
        <f>VLOOKUP($D1401,metadata!$B$2:$S$451,5,FALSE)</f>
        <v>y</v>
      </c>
      <c r="I1401" t="str">
        <f>VLOOKUP($D1401,metadata!$B$2:$S$451,6,FALSE)</f>
        <v>a</v>
      </c>
      <c r="J1401" t="str">
        <f>VLOOKUP($D1401,metadata!$B$2:$S$451,7,FALSE)</f>
        <v>i</v>
      </c>
      <c r="K1401">
        <f>VLOOKUP($D1401,metadata!$B$2:$S$451,8,FALSE)</f>
        <v>8</v>
      </c>
      <c r="L1401">
        <f>VLOOKUP($D1401,metadata!$B$2:$S$451,9,FALSE)</f>
        <v>8</v>
      </c>
      <c r="M1401" t="str">
        <f>VLOOKUP($D1401,metadata!$B$2:$S$451,10,FALSE)</f>
        <v/>
      </c>
      <c r="N1401" t="str">
        <f>VLOOKUP($D1401,metadata!$B$2:$S$451,11,FALSE)</f>
        <v>laodelphax striatellus</v>
      </c>
      <c r="O1401" t="str">
        <f>VLOOKUP($D1401,metadata!$B$2:$S$451,12,FALSE)</f>
        <v>homoptera</v>
      </c>
      <c r="P1401" t="str">
        <f>VLOOKUP($D1401,metadata!$B$2:$S$451,13,FALSE)</f>
        <v>Kagoshima</v>
      </c>
      <c r="Q1401">
        <f>VLOOKUP($D1401,metadata!$B$2:$S$451,14,FALSE)</f>
        <v>31.596536</v>
      </c>
      <c r="R1401">
        <f>VLOOKUP($D1401,metadata!$B$2:$S$451,15,FALSE)</f>
        <v>130.55711700000001</v>
      </c>
      <c r="S1401" t="str">
        <f>VLOOKUP($D1401,metadata!$B$2:$S$451,16,FALSE)</f>
        <v/>
      </c>
      <c r="T1401" t="str">
        <f>VLOOKUP($D1401,metadata!$B$2:$S$451,17,FALSE)</f>
        <v/>
      </c>
      <c r="U1401" t="str">
        <f>VLOOKUP($D1401,metadata!$B$2:$S$451,18,FALSE)</f>
        <v/>
      </c>
      <c r="V1401" t="str">
        <f>VLOOKUP($D1401,metadata!$B$2:$Z$451,19,FALSE)</f>
        <v>NA</v>
      </c>
      <c r="W1401" t="str">
        <f>VLOOKUP($D1401,metadata!$B$2:$Z$451,20,FALSE)</f>
        <v>NA</v>
      </c>
      <c r="X1401" t="str">
        <f>VLOOKUP($D1401,metadata!$B$2:$Z$451,21,FALSE)</f>
        <v/>
      </c>
      <c r="Y1401">
        <f>VLOOKUP($D1401,metadata!$B$2:$Z$451,22,FALSE)</f>
        <v>35</v>
      </c>
      <c r="Z1401" t="str">
        <f>VLOOKUP($D1401,metadata!$B$2:$Z$451,23,FALSE)</f>
        <v/>
      </c>
      <c r="AA1401" t="str">
        <f>VLOOKUP($D1401,metadata!$B$2:$Z$451,24,FALSE)</f>
        <v>nymphal</v>
      </c>
      <c r="AB1401" t="str">
        <f>VLOOKUP($D1401,metadata!$B$2:$Z$451,25,FALSE)</f>
        <v/>
      </c>
      <c r="AC1401">
        <v>8.0647733313083698</v>
      </c>
      <c r="AD1401">
        <v>60.096153846153797</v>
      </c>
      <c r="AF1401" t="str">
        <f t="shared" si="43"/>
        <v>NA</v>
      </c>
    </row>
    <row r="1402" spans="3:32" x14ac:dyDescent="0.3">
      <c r="C1402">
        <v>1401</v>
      </c>
      <c r="D1402" s="4" t="str">
        <f t="shared" si="44"/>
        <v>35-Kagoshima</v>
      </c>
      <c r="E1402" t="str">
        <f>VLOOKUP($D1402,metadata!$B$2:$S$451,2,FALSE)</f>
        <v>NODA, H</v>
      </c>
      <c r="F1402" t="str">
        <f>VLOOKUP($D1402,metadata!$B$2:$S$451,3,FALSE)</f>
        <v>GEOGRAPHIC-VARIATION OF NYMPHAL DIAPAUSE IN THE SMALL BROWN PLANTHOPPER IN JAPAN</v>
      </c>
      <c r="G1402" t="str">
        <f>VLOOKUP($D1402,metadata!$B$2:$S$451,4,FALSE)</f>
        <v/>
      </c>
      <c r="H1402" t="str">
        <f>VLOOKUP($D1402,metadata!$B$2:$S$451,5,FALSE)</f>
        <v>y</v>
      </c>
      <c r="I1402" t="str">
        <f>VLOOKUP($D1402,metadata!$B$2:$S$451,6,FALSE)</f>
        <v>a</v>
      </c>
      <c r="J1402" t="str">
        <f>VLOOKUP($D1402,metadata!$B$2:$S$451,7,FALSE)</f>
        <v>i</v>
      </c>
      <c r="K1402">
        <f>VLOOKUP($D1402,metadata!$B$2:$S$451,8,FALSE)</f>
        <v>8</v>
      </c>
      <c r="L1402">
        <f>VLOOKUP($D1402,metadata!$B$2:$S$451,9,FALSE)</f>
        <v>8</v>
      </c>
      <c r="M1402" t="str">
        <f>VLOOKUP($D1402,metadata!$B$2:$S$451,10,FALSE)</f>
        <v/>
      </c>
      <c r="N1402" t="str">
        <f>VLOOKUP($D1402,metadata!$B$2:$S$451,11,FALSE)</f>
        <v>laodelphax striatellus</v>
      </c>
      <c r="O1402" t="str">
        <f>VLOOKUP($D1402,metadata!$B$2:$S$451,12,FALSE)</f>
        <v>homoptera</v>
      </c>
      <c r="P1402" t="str">
        <f>VLOOKUP($D1402,metadata!$B$2:$S$451,13,FALSE)</f>
        <v>Kagoshima</v>
      </c>
      <c r="Q1402">
        <f>VLOOKUP($D1402,metadata!$B$2:$S$451,14,FALSE)</f>
        <v>31.596536</v>
      </c>
      <c r="R1402">
        <f>VLOOKUP($D1402,metadata!$B$2:$S$451,15,FALSE)</f>
        <v>130.55711700000001</v>
      </c>
      <c r="S1402" t="str">
        <f>VLOOKUP($D1402,metadata!$B$2:$S$451,16,FALSE)</f>
        <v/>
      </c>
      <c r="T1402" t="str">
        <f>VLOOKUP($D1402,metadata!$B$2:$S$451,17,FALSE)</f>
        <v/>
      </c>
      <c r="U1402" t="str">
        <f>VLOOKUP($D1402,metadata!$B$2:$S$451,18,FALSE)</f>
        <v/>
      </c>
      <c r="V1402" t="str">
        <f>VLOOKUP($D1402,metadata!$B$2:$Z$451,19,FALSE)</f>
        <v>NA</v>
      </c>
      <c r="W1402" t="str">
        <f>VLOOKUP($D1402,metadata!$B$2:$Z$451,20,FALSE)</f>
        <v>NA</v>
      </c>
      <c r="X1402" t="str">
        <f>VLOOKUP($D1402,metadata!$B$2:$Z$451,21,FALSE)</f>
        <v/>
      </c>
      <c r="Y1402">
        <f>VLOOKUP($D1402,metadata!$B$2:$Z$451,22,FALSE)</f>
        <v>35</v>
      </c>
      <c r="Z1402" t="str">
        <f>VLOOKUP($D1402,metadata!$B$2:$Z$451,23,FALSE)</f>
        <v/>
      </c>
      <c r="AA1402" t="str">
        <f>VLOOKUP($D1402,metadata!$B$2:$Z$451,24,FALSE)</f>
        <v>nymphal</v>
      </c>
      <c r="AB1402" t="str">
        <f>VLOOKUP($D1402,metadata!$B$2:$Z$451,25,FALSE)</f>
        <v/>
      </c>
      <c r="AC1402">
        <v>9.0543701116257793</v>
      </c>
      <c r="AD1402">
        <v>75.480769230769198</v>
      </c>
      <c r="AF1402" t="str">
        <f t="shared" si="43"/>
        <v>NA</v>
      </c>
    </row>
    <row r="1403" spans="3:32" x14ac:dyDescent="0.3">
      <c r="C1403">
        <v>1402</v>
      </c>
      <c r="D1403" s="4" t="str">
        <f t="shared" si="44"/>
        <v>35-Kagoshima</v>
      </c>
      <c r="E1403" t="str">
        <f>VLOOKUP($D1403,metadata!$B$2:$S$451,2,FALSE)</f>
        <v>NODA, H</v>
      </c>
      <c r="F1403" t="str">
        <f>VLOOKUP($D1403,metadata!$B$2:$S$451,3,FALSE)</f>
        <v>GEOGRAPHIC-VARIATION OF NYMPHAL DIAPAUSE IN THE SMALL BROWN PLANTHOPPER IN JAPAN</v>
      </c>
      <c r="G1403" t="str">
        <f>VLOOKUP($D1403,metadata!$B$2:$S$451,4,FALSE)</f>
        <v/>
      </c>
      <c r="H1403" t="str">
        <f>VLOOKUP($D1403,metadata!$B$2:$S$451,5,FALSE)</f>
        <v>y</v>
      </c>
      <c r="I1403" t="str">
        <f>VLOOKUP($D1403,metadata!$B$2:$S$451,6,FALSE)</f>
        <v>a</v>
      </c>
      <c r="J1403" t="str">
        <f>VLOOKUP($D1403,metadata!$B$2:$S$451,7,FALSE)</f>
        <v>i</v>
      </c>
      <c r="K1403">
        <f>VLOOKUP($D1403,metadata!$B$2:$S$451,8,FALSE)</f>
        <v>8</v>
      </c>
      <c r="L1403">
        <f>VLOOKUP($D1403,metadata!$B$2:$S$451,9,FALSE)</f>
        <v>8</v>
      </c>
      <c r="M1403" t="str">
        <f>VLOOKUP($D1403,metadata!$B$2:$S$451,10,FALSE)</f>
        <v/>
      </c>
      <c r="N1403" t="str">
        <f>VLOOKUP($D1403,metadata!$B$2:$S$451,11,FALSE)</f>
        <v>laodelphax striatellus</v>
      </c>
      <c r="O1403" t="str">
        <f>VLOOKUP($D1403,metadata!$B$2:$S$451,12,FALSE)</f>
        <v>homoptera</v>
      </c>
      <c r="P1403" t="str">
        <f>VLOOKUP($D1403,metadata!$B$2:$S$451,13,FALSE)</f>
        <v>Kagoshima</v>
      </c>
      <c r="Q1403">
        <f>VLOOKUP($D1403,metadata!$B$2:$S$451,14,FALSE)</f>
        <v>31.596536</v>
      </c>
      <c r="R1403">
        <f>VLOOKUP($D1403,metadata!$B$2:$S$451,15,FALSE)</f>
        <v>130.55711700000001</v>
      </c>
      <c r="S1403" t="str">
        <f>VLOOKUP($D1403,metadata!$B$2:$S$451,16,FALSE)</f>
        <v/>
      </c>
      <c r="T1403" t="str">
        <f>VLOOKUP($D1403,metadata!$B$2:$S$451,17,FALSE)</f>
        <v/>
      </c>
      <c r="U1403" t="str">
        <f>VLOOKUP($D1403,metadata!$B$2:$S$451,18,FALSE)</f>
        <v/>
      </c>
      <c r="V1403" t="str">
        <f>VLOOKUP($D1403,metadata!$B$2:$Z$451,19,FALSE)</f>
        <v>NA</v>
      </c>
      <c r="W1403" t="str">
        <f>VLOOKUP($D1403,metadata!$B$2:$Z$451,20,FALSE)</f>
        <v>NA</v>
      </c>
      <c r="X1403" t="str">
        <f>VLOOKUP($D1403,metadata!$B$2:$Z$451,21,FALSE)</f>
        <v/>
      </c>
      <c r="Y1403">
        <f>VLOOKUP($D1403,metadata!$B$2:$Z$451,22,FALSE)</f>
        <v>35</v>
      </c>
      <c r="Z1403" t="str">
        <f>VLOOKUP($D1403,metadata!$B$2:$Z$451,23,FALSE)</f>
        <v/>
      </c>
      <c r="AA1403" t="str">
        <f>VLOOKUP($D1403,metadata!$B$2:$Z$451,24,FALSE)</f>
        <v>nymphal</v>
      </c>
      <c r="AB1403" t="str">
        <f>VLOOKUP($D1403,metadata!$B$2:$Z$451,25,FALSE)</f>
        <v/>
      </c>
      <c r="AC1403">
        <v>10.0269066241425</v>
      </c>
      <c r="AD1403">
        <v>82.852564102564102</v>
      </c>
      <c r="AF1403" t="str">
        <f t="shared" si="43"/>
        <v>NA</v>
      </c>
    </row>
    <row r="1404" spans="3:32" x14ac:dyDescent="0.3">
      <c r="C1404">
        <v>1403</v>
      </c>
      <c r="D1404" s="4" t="str">
        <f t="shared" si="44"/>
        <v>35-Kagoshima</v>
      </c>
      <c r="E1404" t="str">
        <f>VLOOKUP($D1404,metadata!$B$2:$S$451,2,FALSE)</f>
        <v>NODA, H</v>
      </c>
      <c r="F1404" t="str">
        <f>VLOOKUP($D1404,metadata!$B$2:$S$451,3,FALSE)</f>
        <v>GEOGRAPHIC-VARIATION OF NYMPHAL DIAPAUSE IN THE SMALL BROWN PLANTHOPPER IN JAPAN</v>
      </c>
      <c r="G1404" t="str">
        <f>VLOOKUP($D1404,metadata!$B$2:$S$451,4,FALSE)</f>
        <v/>
      </c>
      <c r="H1404" t="str">
        <f>VLOOKUP($D1404,metadata!$B$2:$S$451,5,FALSE)</f>
        <v>y</v>
      </c>
      <c r="I1404" t="str">
        <f>VLOOKUP($D1404,metadata!$B$2:$S$451,6,FALSE)</f>
        <v>a</v>
      </c>
      <c r="J1404" t="str">
        <f>VLOOKUP($D1404,metadata!$B$2:$S$451,7,FALSE)</f>
        <v>i</v>
      </c>
      <c r="K1404">
        <f>VLOOKUP($D1404,metadata!$B$2:$S$451,8,FALSE)</f>
        <v>8</v>
      </c>
      <c r="L1404">
        <f>VLOOKUP($D1404,metadata!$B$2:$S$451,9,FALSE)</f>
        <v>8</v>
      </c>
      <c r="M1404" t="str">
        <f>VLOOKUP($D1404,metadata!$B$2:$S$451,10,FALSE)</f>
        <v/>
      </c>
      <c r="N1404" t="str">
        <f>VLOOKUP($D1404,metadata!$B$2:$S$451,11,FALSE)</f>
        <v>laodelphax striatellus</v>
      </c>
      <c r="O1404" t="str">
        <f>VLOOKUP($D1404,metadata!$B$2:$S$451,12,FALSE)</f>
        <v>homoptera</v>
      </c>
      <c r="P1404" t="str">
        <f>VLOOKUP($D1404,metadata!$B$2:$S$451,13,FALSE)</f>
        <v>Kagoshima</v>
      </c>
      <c r="Q1404">
        <f>VLOOKUP($D1404,metadata!$B$2:$S$451,14,FALSE)</f>
        <v>31.596536</v>
      </c>
      <c r="R1404">
        <f>VLOOKUP($D1404,metadata!$B$2:$S$451,15,FALSE)</f>
        <v>130.55711700000001</v>
      </c>
      <c r="S1404" t="str">
        <f>VLOOKUP($D1404,metadata!$B$2:$S$451,16,FALSE)</f>
        <v/>
      </c>
      <c r="T1404" t="str">
        <f>VLOOKUP($D1404,metadata!$B$2:$S$451,17,FALSE)</f>
        <v/>
      </c>
      <c r="U1404" t="str">
        <f>VLOOKUP($D1404,metadata!$B$2:$S$451,18,FALSE)</f>
        <v/>
      </c>
      <c r="V1404" t="str">
        <f>VLOOKUP($D1404,metadata!$B$2:$Z$451,19,FALSE)</f>
        <v>NA</v>
      </c>
      <c r="W1404" t="str">
        <f>VLOOKUP($D1404,metadata!$B$2:$Z$451,20,FALSE)</f>
        <v>NA</v>
      </c>
      <c r="X1404" t="str">
        <f>VLOOKUP($D1404,metadata!$B$2:$Z$451,21,FALSE)</f>
        <v/>
      </c>
      <c r="Y1404">
        <f>VLOOKUP($D1404,metadata!$B$2:$Z$451,22,FALSE)</f>
        <v>35</v>
      </c>
      <c r="Z1404" t="str">
        <f>VLOOKUP($D1404,metadata!$B$2:$Z$451,23,FALSE)</f>
        <v/>
      </c>
      <c r="AA1404" t="str">
        <f>VLOOKUP($D1404,metadata!$B$2:$Z$451,24,FALSE)</f>
        <v>nymphal</v>
      </c>
      <c r="AB1404" t="str">
        <f>VLOOKUP($D1404,metadata!$B$2:$Z$451,25,FALSE)</f>
        <v/>
      </c>
      <c r="AC1404">
        <v>11.043080972992099</v>
      </c>
      <c r="AD1404">
        <v>66.506410256410206</v>
      </c>
      <c r="AF1404" t="str">
        <f t="shared" si="43"/>
        <v>NA</v>
      </c>
    </row>
    <row r="1405" spans="3:32" x14ac:dyDescent="0.3">
      <c r="C1405">
        <v>1404</v>
      </c>
      <c r="D1405" s="4" t="str">
        <f t="shared" si="44"/>
        <v>35-Kagoshima</v>
      </c>
      <c r="E1405" t="str">
        <f>VLOOKUP($D1405,metadata!$B$2:$S$451,2,FALSE)</f>
        <v>NODA, H</v>
      </c>
      <c r="F1405" t="str">
        <f>VLOOKUP($D1405,metadata!$B$2:$S$451,3,FALSE)</f>
        <v>GEOGRAPHIC-VARIATION OF NYMPHAL DIAPAUSE IN THE SMALL BROWN PLANTHOPPER IN JAPAN</v>
      </c>
      <c r="G1405" t="str">
        <f>VLOOKUP($D1405,metadata!$B$2:$S$451,4,FALSE)</f>
        <v/>
      </c>
      <c r="H1405" t="str">
        <f>VLOOKUP($D1405,metadata!$B$2:$S$451,5,FALSE)</f>
        <v>y</v>
      </c>
      <c r="I1405" t="str">
        <f>VLOOKUP($D1405,metadata!$B$2:$S$451,6,FALSE)</f>
        <v>a</v>
      </c>
      <c r="J1405" t="str">
        <f>VLOOKUP($D1405,metadata!$B$2:$S$451,7,FALSE)</f>
        <v>i</v>
      </c>
      <c r="K1405">
        <f>VLOOKUP($D1405,metadata!$B$2:$S$451,8,FALSE)</f>
        <v>8</v>
      </c>
      <c r="L1405">
        <f>VLOOKUP($D1405,metadata!$B$2:$S$451,9,FALSE)</f>
        <v>8</v>
      </c>
      <c r="M1405" t="str">
        <f>VLOOKUP($D1405,metadata!$B$2:$S$451,10,FALSE)</f>
        <v/>
      </c>
      <c r="N1405" t="str">
        <f>VLOOKUP($D1405,metadata!$B$2:$S$451,11,FALSE)</f>
        <v>laodelphax striatellus</v>
      </c>
      <c r="O1405" t="str">
        <f>VLOOKUP($D1405,metadata!$B$2:$S$451,12,FALSE)</f>
        <v>homoptera</v>
      </c>
      <c r="P1405" t="str">
        <f>VLOOKUP($D1405,metadata!$B$2:$S$451,13,FALSE)</f>
        <v>Kagoshima</v>
      </c>
      <c r="Q1405">
        <f>VLOOKUP($D1405,metadata!$B$2:$S$451,14,FALSE)</f>
        <v>31.596536</v>
      </c>
      <c r="R1405">
        <f>VLOOKUP($D1405,metadata!$B$2:$S$451,15,FALSE)</f>
        <v>130.55711700000001</v>
      </c>
      <c r="S1405" t="str">
        <f>VLOOKUP($D1405,metadata!$B$2:$S$451,16,FALSE)</f>
        <v/>
      </c>
      <c r="T1405" t="str">
        <f>VLOOKUP($D1405,metadata!$B$2:$S$451,17,FALSE)</f>
        <v/>
      </c>
      <c r="U1405" t="str">
        <f>VLOOKUP($D1405,metadata!$B$2:$S$451,18,FALSE)</f>
        <v/>
      </c>
      <c r="V1405" t="str">
        <f>VLOOKUP($D1405,metadata!$B$2:$Z$451,19,FALSE)</f>
        <v>NA</v>
      </c>
      <c r="W1405" t="str">
        <f>VLOOKUP($D1405,metadata!$B$2:$Z$451,20,FALSE)</f>
        <v>NA</v>
      </c>
      <c r="X1405" t="str">
        <f>VLOOKUP($D1405,metadata!$B$2:$Z$451,21,FALSE)</f>
        <v/>
      </c>
      <c r="Y1405">
        <f>VLOOKUP($D1405,metadata!$B$2:$Z$451,22,FALSE)</f>
        <v>35</v>
      </c>
      <c r="Z1405" t="str">
        <f>VLOOKUP($D1405,metadata!$B$2:$Z$451,23,FALSE)</f>
        <v/>
      </c>
      <c r="AA1405" t="str">
        <f>VLOOKUP($D1405,metadata!$B$2:$Z$451,24,FALSE)</f>
        <v>nymphal</v>
      </c>
      <c r="AB1405" t="str">
        <f>VLOOKUP($D1405,metadata!$B$2:$Z$451,25,FALSE)</f>
        <v/>
      </c>
      <c r="AC1405">
        <v>12.007542967069099</v>
      </c>
      <c r="AD1405">
        <v>22.756410256410199</v>
      </c>
      <c r="AF1405" t="str">
        <f t="shared" si="43"/>
        <v>NA</v>
      </c>
    </row>
    <row r="1406" spans="3:32" x14ac:dyDescent="0.3">
      <c r="C1406">
        <v>1405</v>
      </c>
      <c r="D1406" s="4" t="str">
        <f t="shared" si="44"/>
        <v>35-Kagoshima</v>
      </c>
      <c r="E1406" t="str">
        <f>VLOOKUP($D1406,metadata!$B$2:$S$451,2,FALSE)</f>
        <v>NODA, H</v>
      </c>
      <c r="F1406" t="str">
        <f>VLOOKUP($D1406,metadata!$B$2:$S$451,3,FALSE)</f>
        <v>GEOGRAPHIC-VARIATION OF NYMPHAL DIAPAUSE IN THE SMALL BROWN PLANTHOPPER IN JAPAN</v>
      </c>
      <c r="G1406" t="str">
        <f>VLOOKUP($D1406,metadata!$B$2:$S$451,4,FALSE)</f>
        <v/>
      </c>
      <c r="H1406" t="str">
        <f>VLOOKUP($D1406,metadata!$B$2:$S$451,5,FALSE)</f>
        <v>y</v>
      </c>
      <c r="I1406" t="str">
        <f>VLOOKUP($D1406,metadata!$B$2:$S$451,6,FALSE)</f>
        <v>a</v>
      </c>
      <c r="J1406" t="str">
        <f>VLOOKUP($D1406,metadata!$B$2:$S$451,7,FALSE)</f>
        <v>i</v>
      </c>
      <c r="K1406">
        <f>VLOOKUP($D1406,metadata!$B$2:$S$451,8,FALSE)</f>
        <v>8</v>
      </c>
      <c r="L1406">
        <f>VLOOKUP($D1406,metadata!$B$2:$S$451,9,FALSE)</f>
        <v>8</v>
      </c>
      <c r="M1406" t="str">
        <f>VLOOKUP($D1406,metadata!$B$2:$S$451,10,FALSE)</f>
        <v/>
      </c>
      <c r="N1406" t="str">
        <f>VLOOKUP($D1406,metadata!$B$2:$S$451,11,FALSE)</f>
        <v>laodelphax striatellus</v>
      </c>
      <c r="O1406" t="str">
        <f>VLOOKUP($D1406,metadata!$B$2:$S$451,12,FALSE)</f>
        <v>homoptera</v>
      </c>
      <c r="P1406" t="str">
        <f>VLOOKUP($D1406,metadata!$B$2:$S$451,13,FALSE)</f>
        <v>Kagoshima</v>
      </c>
      <c r="Q1406">
        <f>VLOOKUP($D1406,metadata!$B$2:$S$451,14,FALSE)</f>
        <v>31.596536</v>
      </c>
      <c r="R1406">
        <f>VLOOKUP($D1406,metadata!$B$2:$S$451,15,FALSE)</f>
        <v>130.55711700000001</v>
      </c>
      <c r="S1406" t="str">
        <f>VLOOKUP($D1406,metadata!$B$2:$S$451,16,FALSE)</f>
        <v/>
      </c>
      <c r="T1406" t="str">
        <f>VLOOKUP($D1406,metadata!$B$2:$S$451,17,FALSE)</f>
        <v/>
      </c>
      <c r="U1406" t="str">
        <f>VLOOKUP($D1406,metadata!$B$2:$S$451,18,FALSE)</f>
        <v/>
      </c>
      <c r="V1406" t="str">
        <f>VLOOKUP($D1406,metadata!$B$2:$Z$451,19,FALSE)</f>
        <v>NA</v>
      </c>
      <c r="W1406" t="str">
        <f>VLOOKUP($D1406,metadata!$B$2:$Z$451,20,FALSE)</f>
        <v>NA</v>
      </c>
      <c r="X1406" t="str">
        <f>VLOOKUP($D1406,metadata!$B$2:$Z$451,21,FALSE)</f>
        <v/>
      </c>
      <c r="Y1406">
        <f>VLOOKUP($D1406,metadata!$B$2:$Z$451,22,FALSE)</f>
        <v>35</v>
      </c>
      <c r="Z1406" t="str">
        <f>VLOOKUP($D1406,metadata!$B$2:$Z$451,23,FALSE)</f>
        <v/>
      </c>
      <c r="AA1406" t="str">
        <f>VLOOKUP($D1406,metadata!$B$2:$Z$451,24,FALSE)</f>
        <v>nymphal</v>
      </c>
      <c r="AB1406" t="str">
        <f>VLOOKUP($D1406,metadata!$B$2:$Z$451,25,FALSE)</f>
        <v/>
      </c>
      <c r="AC1406">
        <v>12.533551016275499</v>
      </c>
      <c r="AD1406">
        <v>3.0448717948717898</v>
      </c>
      <c r="AF1406" t="str">
        <f t="shared" si="43"/>
        <v>NA</v>
      </c>
    </row>
    <row r="1407" spans="3:32" x14ac:dyDescent="0.3">
      <c r="C1407">
        <v>1406</v>
      </c>
      <c r="D1407" s="4" t="str">
        <f t="shared" si="44"/>
        <v>35-Ishigaki</v>
      </c>
      <c r="E1407" t="str">
        <f>VLOOKUP($D1407,metadata!$B$2:$S$451,2,FALSE)</f>
        <v>NODA, H</v>
      </c>
      <c r="F1407" t="str">
        <f>VLOOKUP($D1407,metadata!$B$2:$S$451,3,FALSE)</f>
        <v>GEOGRAPHIC-VARIATION OF NYMPHAL DIAPAUSE IN THE SMALL BROWN PLANTHOPPER IN JAPAN</v>
      </c>
      <c r="G1407" t="str">
        <f>VLOOKUP($D1407,metadata!$B$2:$S$451,4,FALSE)</f>
        <v/>
      </c>
      <c r="H1407" t="str">
        <f>VLOOKUP($D1407,metadata!$B$2:$S$451,5,FALSE)</f>
        <v>y</v>
      </c>
      <c r="I1407" t="str">
        <f>VLOOKUP($D1407,metadata!$B$2:$S$451,6,FALSE)</f>
        <v>a</v>
      </c>
      <c r="J1407" t="str">
        <f>VLOOKUP($D1407,metadata!$B$2:$S$451,7,FALSE)</f>
        <v>i</v>
      </c>
      <c r="K1407">
        <f>VLOOKUP($D1407,metadata!$B$2:$S$451,8,FALSE)</f>
        <v>8</v>
      </c>
      <c r="L1407">
        <f>VLOOKUP($D1407,metadata!$B$2:$S$451,9,FALSE)</f>
        <v>7</v>
      </c>
      <c r="M1407" t="str">
        <f>VLOOKUP($D1407,metadata!$B$2:$S$451,10,FALSE)</f>
        <v/>
      </c>
      <c r="N1407" t="str">
        <f>VLOOKUP($D1407,metadata!$B$2:$S$451,11,FALSE)</f>
        <v>laodelphax striatellus</v>
      </c>
      <c r="O1407" t="str">
        <f>VLOOKUP($D1407,metadata!$B$2:$S$451,12,FALSE)</f>
        <v>homoptera</v>
      </c>
      <c r="P1407" t="str">
        <f>VLOOKUP($D1407,metadata!$B$2:$S$451,13,FALSE)</f>
        <v>Ishigaki</v>
      </c>
      <c r="Q1407">
        <f>VLOOKUP($D1407,metadata!$B$2:$S$451,14,FALSE)</f>
        <v>24.340555999999999</v>
      </c>
      <c r="R1407">
        <f>VLOOKUP($D1407,metadata!$B$2:$S$451,15,FALSE)</f>
        <v>124.155556</v>
      </c>
      <c r="S1407" t="str">
        <f>VLOOKUP($D1407,metadata!$B$2:$S$451,16,FALSE)</f>
        <v/>
      </c>
      <c r="T1407" t="str">
        <f>VLOOKUP($D1407,metadata!$B$2:$S$451,17,FALSE)</f>
        <v/>
      </c>
      <c r="U1407" t="str">
        <f>VLOOKUP($D1407,metadata!$B$2:$S$451,18,FALSE)</f>
        <v/>
      </c>
      <c r="V1407" t="str">
        <f>VLOOKUP($D1407,metadata!$B$2:$Z$451,19,FALSE)</f>
        <v>NA</v>
      </c>
      <c r="W1407" t="str">
        <f>VLOOKUP($D1407,metadata!$B$2:$Z$451,20,FALSE)</f>
        <v>NA</v>
      </c>
      <c r="X1407" t="str">
        <f>VLOOKUP($D1407,metadata!$B$2:$Z$451,21,FALSE)</f>
        <v/>
      </c>
      <c r="Y1407">
        <f>VLOOKUP($D1407,metadata!$B$2:$Z$451,22,FALSE)</f>
        <v>35</v>
      </c>
      <c r="Z1407" t="str">
        <f>VLOOKUP($D1407,metadata!$B$2:$Z$451,23,FALSE)</f>
        <v/>
      </c>
      <c r="AA1407" t="str">
        <f>VLOOKUP($D1407,metadata!$B$2:$Z$451,24,FALSE)</f>
        <v>nymphal</v>
      </c>
      <c r="AB1407" t="str">
        <f>VLOOKUP($D1407,metadata!$B$2:$Z$451,25,FALSE)</f>
        <v/>
      </c>
      <c r="AC1407">
        <v>7.01640215657984</v>
      </c>
      <c r="AD1407">
        <v>22.596153846153801</v>
      </c>
      <c r="AF1407" t="str">
        <f t="shared" si="43"/>
        <v>NA</v>
      </c>
    </row>
    <row r="1408" spans="3:32" x14ac:dyDescent="0.3">
      <c r="C1408">
        <v>1407</v>
      </c>
      <c r="D1408" s="4" t="str">
        <f t="shared" si="44"/>
        <v>35-Ishigaki</v>
      </c>
      <c r="E1408" t="str">
        <f>VLOOKUP($D1408,metadata!$B$2:$S$451,2,FALSE)</f>
        <v>NODA, H</v>
      </c>
      <c r="F1408" t="str">
        <f>VLOOKUP($D1408,metadata!$B$2:$S$451,3,FALSE)</f>
        <v>GEOGRAPHIC-VARIATION OF NYMPHAL DIAPAUSE IN THE SMALL BROWN PLANTHOPPER IN JAPAN</v>
      </c>
      <c r="G1408" t="str">
        <f>VLOOKUP($D1408,metadata!$B$2:$S$451,4,FALSE)</f>
        <v/>
      </c>
      <c r="H1408" t="str">
        <f>VLOOKUP($D1408,metadata!$B$2:$S$451,5,FALSE)</f>
        <v>y</v>
      </c>
      <c r="I1408" t="str">
        <f>VLOOKUP($D1408,metadata!$B$2:$S$451,6,FALSE)</f>
        <v>a</v>
      </c>
      <c r="J1408" t="str">
        <f>VLOOKUP($D1408,metadata!$B$2:$S$451,7,FALSE)</f>
        <v>i</v>
      </c>
      <c r="K1408">
        <f>VLOOKUP($D1408,metadata!$B$2:$S$451,8,FALSE)</f>
        <v>8</v>
      </c>
      <c r="L1408">
        <f>VLOOKUP($D1408,metadata!$B$2:$S$451,9,FALSE)</f>
        <v>7</v>
      </c>
      <c r="M1408" t="str">
        <f>VLOOKUP($D1408,metadata!$B$2:$S$451,10,FALSE)</f>
        <v/>
      </c>
      <c r="N1408" t="str">
        <f>VLOOKUP($D1408,metadata!$B$2:$S$451,11,FALSE)</f>
        <v>laodelphax striatellus</v>
      </c>
      <c r="O1408" t="str">
        <f>VLOOKUP($D1408,metadata!$B$2:$S$451,12,FALSE)</f>
        <v>homoptera</v>
      </c>
      <c r="P1408" t="str">
        <f>VLOOKUP($D1408,metadata!$B$2:$S$451,13,FALSE)</f>
        <v>Ishigaki</v>
      </c>
      <c r="Q1408">
        <f>VLOOKUP($D1408,metadata!$B$2:$S$451,14,FALSE)</f>
        <v>24.340555999999999</v>
      </c>
      <c r="R1408">
        <f>VLOOKUP($D1408,metadata!$B$2:$S$451,15,FALSE)</f>
        <v>124.155556</v>
      </c>
      <c r="S1408" t="str">
        <f>VLOOKUP($D1408,metadata!$B$2:$S$451,16,FALSE)</f>
        <v/>
      </c>
      <c r="T1408" t="str">
        <f>VLOOKUP($D1408,metadata!$B$2:$S$451,17,FALSE)</f>
        <v/>
      </c>
      <c r="U1408" t="str">
        <f>VLOOKUP($D1408,metadata!$B$2:$S$451,18,FALSE)</f>
        <v/>
      </c>
      <c r="V1408" t="str">
        <f>VLOOKUP($D1408,metadata!$B$2:$Z$451,19,FALSE)</f>
        <v>NA</v>
      </c>
      <c r="W1408" t="str">
        <f>VLOOKUP($D1408,metadata!$B$2:$Z$451,20,FALSE)</f>
        <v>NA</v>
      </c>
      <c r="X1408" t="str">
        <f>VLOOKUP($D1408,metadata!$B$2:$Z$451,21,FALSE)</f>
        <v/>
      </c>
      <c r="Y1408">
        <f>VLOOKUP($D1408,metadata!$B$2:$Z$451,22,FALSE)</f>
        <v>35</v>
      </c>
      <c r="Z1408" t="str">
        <f>VLOOKUP($D1408,metadata!$B$2:$Z$451,23,FALSE)</f>
        <v/>
      </c>
      <c r="AA1408" t="str">
        <f>VLOOKUP($D1408,metadata!$B$2:$Z$451,24,FALSE)</f>
        <v>nymphal</v>
      </c>
      <c r="AB1408" t="str">
        <f>VLOOKUP($D1408,metadata!$B$2:$Z$451,25,FALSE)</f>
        <v/>
      </c>
      <c r="AC1408">
        <v>8.0026830688232398</v>
      </c>
      <c r="AD1408">
        <v>16.9871794871795</v>
      </c>
      <c r="AF1408" t="str">
        <f t="shared" si="43"/>
        <v>NA</v>
      </c>
    </row>
    <row r="1409" spans="3:32" x14ac:dyDescent="0.3">
      <c r="C1409">
        <v>1408</v>
      </c>
      <c r="D1409" s="4" t="str">
        <f t="shared" si="44"/>
        <v>35-Ishigaki</v>
      </c>
      <c r="E1409" t="str">
        <f>VLOOKUP($D1409,metadata!$B$2:$S$451,2,FALSE)</f>
        <v>NODA, H</v>
      </c>
      <c r="F1409" t="str">
        <f>VLOOKUP($D1409,metadata!$B$2:$S$451,3,FALSE)</f>
        <v>GEOGRAPHIC-VARIATION OF NYMPHAL DIAPAUSE IN THE SMALL BROWN PLANTHOPPER IN JAPAN</v>
      </c>
      <c r="G1409" t="str">
        <f>VLOOKUP($D1409,metadata!$B$2:$S$451,4,FALSE)</f>
        <v/>
      </c>
      <c r="H1409" t="str">
        <f>VLOOKUP($D1409,metadata!$B$2:$S$451,5,FALSE)</f>
        <v>y</v>
      </c>
      <c r="I1409" t="str">
        <f>VLOOKUP($D1409,metadata!$B$2:$S$451,6,FALSE)</f>
        <v>a</v>
      </c>
      <c r="J1409" t="str">
        <f>VLOOKUP($D1409,metadata!$B$2:$S$451,7,FALSE)</f>
        <v>i</v>
      </c>
      <c r="K1409">
        <f>VLOOKUP($D1409,metadata!$B$2:$S$451,8,FALSE)</f>
        <v>8</v>
      </c>
      <c r="L1409">
        <f>VLOOKUP($D1409,metadata!$B$2:$S$451,9,FALSE)</f>
        <v>7</v>
      </c>
      <c r="M1409" t="str">
        <f>VLOOKUP($D1409,metadata!$B$2:$S$451,10,FALSE)</f>
        <v/>
      </c>
      <c r="N1409" t="str">
        <f>VLOOKUP($D1409,metadata!$B$2:$S$451,11,FALSE)</f>
        <v>laodelphax striatellus</v>
      </c>
      <c r="O1409" t="str">
        <f>VLOOKUP($D1409,metadata!$B$2:$S$451,12,FALSE)</f>
        <v>homoptera</v>
      </c>
      <c r="P1409" t="str">
        <f>VLOOKUP($D1409,metadata!$B$2:$S$451,13,FALSE)</f>
        <v>Ishigaki</v>
      </c>
      <c r="Q1409">
        <f>VLOOKUP($D1409,metadata!$B$2:$S$451,14,FALSE)</f>
        <v>24.340555999999999</v>
      </c>
      <c r="R1409">
        <f>VLOOKUP($D1409,metadata!$B$2:$S$451,15,FALSE)</f>
        <v>124.155556</v>
      </c>
      <c r="S1409" t="str">
        <f>VLOOKUP($D1409,metadata!$B$2:$S$451,16,FALSE)</f>
        <v/>
      </c>
      <c r="T1409" t="str">
        <f>VLOOKUP($D1409,metadata!$B$2:$S$451,17,FALSE)</f>
        <v/>
      </c>
      <c r="U1409" t="str">
        <f>VLOOKUP($D1409,metadata!$B$2:$S$451,18,FALSE)</f>
        <v/>
      </c>
      <c r="V1409" t="str">
        <f>VLOOKUP($D1409,metadata!$B$2:$Z$451,19,FALSE)</f>
        <v>NA</v>
      </c>
      <c r="W1409" t="str">
        <f>VLOOKUP($D1409,metadata!$B$2:$Z$451,20,FALSE)</f>
        <v>NA</v>
      </c>
      <c r="X1409" t="str">
        <f>VLOOKUP($D1409,metadata!$B$2:$Z$451,21,FALSE)</f>
        <v/>
      </c>
      <c r="Y1409">
        <f>VLOOKUP($D1409,metadata!$B$2:$Z$451,22,FALSE)</f>
        <v>35</v>
      </c>
      <c r="Z1409" t="str">
        <f>VLOOKUP($D1409,metadata!$B$2:$Z$451,23,FALSE)</f>
        <v/>
      </c>
      <c r="AA1409" t="str">
        <f>VLOOKUP($D1409,metadata!$B$2:$Z$451,24,FALSE)</f>
        <v>nymphal</v>
      </c>
      <c r="AB1409" t="str">
        <f>VLOOKUP($D1409,metadata!$B$2:$Z$451,25,FALSE)</f>
        <v/>
      </c>
      <c r="AC1409">
        <v>8.0174399473511002</v>
      </c>
      <c r="AD1409">
        <v>10.4166666666666</v>
      </c>
      <c r="AF1409" t="str">
        <f t="shared" si="43"/>
        <v>NA</v>
      </c>
    </row>
    <row r="1410" spans="3:32" x14ac:dyDescent="0.3">
      <c r="C1410">
        <v>1409</v>
      </c>
      <c r="D1410" s="4" t="str">
        <f t="shared" si="44"/>
        <v>35-Ishigaki</v>
      </c>
      <c r="E1410" t="str">
        <f>VLOOKUP($D1410,metadata!$B$2:$S$451,2,FALSE)</f>
        <v>NODA, H</v>
      </c>
      <c r="F1410" t="str">
        <f>VLOOKUP($D1410,metadata!$B$2:$S$451,3,FALSE)</f>
        <v>GEOGRAPHIC-VARIATION OF NYMPHAL DIAPAUSE IN THE SMALL BROWN PLANTHOPPER IN JAPAN</v>
      </c>
      <c r="G1410" t="str">
        <f>VLOOKUP($D1410,metadata!$B$2:$S$451,4,FALSE)</f>
        <v/>
      </c>
      <c r="H1410" t="str">
        <f>VLOOKUP($D1410,metadata!$B$2:$S$451,5,FALSE)</f>
        <v>y</v>
      </c>
      <c r="I1410" t="str">
        <f>VLOOKUP($D1410,metadata!$B$2:$S$451,6,FALSE)</f>
        <v>a</v>
      </c>
      <c r="J1410" t="str">
        <f>VLOOKUP($D1410,metadata!$B$2:$S$451,7,FALSE)</f>
        <v>i</v>
      </c>
      <c r="K1410">
        <f>VLOOKUP($D1410,metadata!$B$2:$S$451,8,FALSE)</f>
        <v>8</v>
      </c>
      <c r="L1410">
        <f>VLOOKUP($D1410,metadata!$B$2:$S$451,9,FALSE)</f>
        <v>7</v>
      </c>
      <c r="M1410" t="str">
        <f>VLOOKUP($D1410,metadata!$B$2:$S$451,10,FALSE)</f>
        <v/>
      </c>
      <c r="N1410" t="str">
        <f>VLOOKUP($D1410,metadata!$B$2:$S$451,11,FALSE)</f>
        <v>laodelphax striatellus</v>
      </c>
      <c r="O1410" t="str">
        <f>VLOOKUP($D1410,metadata!$B$2:$S$451,12,FALSE)</f>
        <v>homoptera</v>
      </c>
      <c r="P1410" t="str">
        <f>VLOOKUP($D1410,metadata!$B$2:$S$451,13,FALSE)</f>
        <v>Ishigaki</v>
      </c>
      <c r="Q1410">
        <f>VLOOKUP($D1410,metadata!$B$2:$S$451,14,FALSE)</f>
        <v>24.340555999999999</v>
      </c>
      <c r="R1410">
        <f>VLOOKUP($D1410,metadata!$B$2:$S$451,15,FALSE)</f>
        <v>124.155556</v>
      </c>
      <c r="S1410" t="str">
        <f>VLOOKUP($D1410,metadata!$B$2:$S$451,16,FALSE)</f>
        <v/>
      </c>
      <c r="T1410" t="str">
        <f>VLOOKUP($D1410,metadata!$B$2:$S$451,17,FALSE)</f>
        <v/>
      </c>
      <c r="U1410" t="str">
        <f>VLOOKUP($D1410,metadata!$B$2:$S$451,18,FALSE)</f>
        <v/>
      </c>
      <c r="V1410" t="str">
        <f>VLOOKUP($D1410,metadata!$B$2:$Z$451,19,FALSE)</f>
        <v>NA</v>
      </c>
      <c r="W1410" t="str">
        <f>VLOOKUP($D1410,metadata!$B$2:$Z$451,20,FALSE)</f>
        <v>NA</v>
      </c>
      <c r="X1410" t="str">
        <f>VLOOKUP($D1410,metadata!$B$2:$Z$451,21,FALSE)</f>
        <v/>
      </c>
      <c r="Y1410">
        <f>VLOOKUP($D1410,metadata!$B$2:$Z$451,22,FALSE)</f>
        <v>35</v>
      </c>
      <c r="Z1410" t="str">
        <f>VLOOKUP($D1410,metadata!$B$2:$Z$451,23,FALSE)</f>
        <v/>
      </c>
      <c r="AA1410" t="str">
        <f>VLOOKUP($D1410,metadata!$B$2:$Z$451,24,FALSE)</f>
        <v>nymphal</v>
      </c>
      <c r="AB1410" t="str">
        <f>VLOOKUP($D1410,metadata!$B$2:$Z$451,25,FALSE)</f>
        <v/>
      </c>
      <c r="AC1410">
        <v>9.0263497608018799</v>
      </c>
      <c r="AD1410">
        <v>48.076923076923002</v>
      </c>
      <c r="AF1410" t="str">
        <f t="shared" si="43"/>
        <v>NA</v>
      </c>
    </row>
    <row r="1411" spans="3:32" x14ac:dyDescent="0.3">
      <c r="C1411">
        <v>1410</v>
      </c>
      <c r="D1411" s="4" t="str">
        <f t="shared" si="44"/>
        <v>35-Ishigaki</v>
      </c>
      <c r="E1411" t="str">
        <f>VLOOKUP($D1411,metadata!$B$2:$S$451,2,FALSE)</f>
        <v>NODA, H</v>
      </c>
      <c r="F1411" t="str">
        <f>VLOOKUP($D1411,metadata!$B$2:$S$451,3,FALSE)</f>
        <v>GEOGRAPHIC-VARIATION OF NYMPHAL DIAPAUSE IN THE SMALL BROWN PLANTHOPPER IN JAPAN</v>
      </c>
      <c r="G1411" t="str">
        <f>VLOOKUP($D1411,metadata!$B$2:$S$451,4,FALSE)</f>
        <v/>
      </c>
      <c r="H1411" t="str">
        <f>VLOOKUP($D1411,metadata!$B$2:$S$451,5,FALSE)</f>
        <v>y</v>
      </c>
      <c r="I1411" t="str">
        <f>VLOOKUP($D1411,metadata!$B$2:$S$451,6,FALSE)</f>
        <v>a</v>
      </c>
      <c r="J1411" t="str">
        <f>VLOOKUP($D1411,metadata!$B$2:$S$451,7,FALSE)</f>
        <v>i</v>
      </c>
      <c r="K1411">
        <f>VLOOKUP($D1411,metadata!$B$2:$S$451,8,FALSE)</f>
        <v>8</v>
      </c>
      <c r="L1411">
        <f>VLOOKUP($D1411,metadata!$B$2:$S$451,9,FALSE)</f>
        <v>7</v>
      </c>
      <c r="M1411" t="str">
        <f>VLOOKUP($D1411,metadata!$B$2:$S$451,10,FALSE)</f>
        <v/>
      </c>
      <c r="N1411" t="str">
        <f>VLOOKUP($D1411,metadata!$B$2:$S$451,11,FALSE)</f>
        <v>laodelphax striatellus</v>
      </c>
      <c r="O1411" t="str">
        <f>VLOOKUP($D1411,metadata!$B$2:$S$451,12,FALSE)</f>
        <v>homoptera</v>
      </c>
      <c r="P1411" t="str">
        <f>VLOOKUP($D1411,metadata!$B$2:$S$451,13,FALSE)</f>
        <v>Ishigaki</v>
      </c>
      <c r="Q1411">
        <f>VLOOKUP($D1411,metadata!$B$2:$S$451,14,FALSE)</f>
        <v>24.340555999999999</v>
      </c>
      <c r="R1411">
        <f>VLOOKUP($D1411,metadata!$B$2:$S$451,15,FALSE)</f>
        <v>124.155556</v>
      </c>
      <c r="S1411" t="str">
        <f>VLOOKUP($D1411,metadata!$B$2:$S$451,16,FALSE)</f>
        <v/>
      </c>
      <c r="T1411" t="str">
        <f>VLOOKUP($D1411,metadata!$B$2:$S$451,17,FALSE)</f>
        <v/>
      </c>
      <c r="U1411" t="str">
        <f>VLOOKUP($D1411,metadata!$B$2:$S$451,18,FALSE)</f>
        <v/>
      </c>
      <c r="V1411" t="str">
        <f>VLOOKUP($D1411,metadata!$B$2:$Z$451,19,FALSE)</f>
        <v>NA</v>
      </c>
      <c r="W1411" t="str">
        <f>VLOOKUP($D1411,metadata!$B$2:$Z$451,20,FALSE)</f>
        <v>NA</v>
      </c>
      <c r="X1411" t="str">
        <f>VLOOKUP($D1411,metadata!$B$2:$Z$451,21,FALSE)</f>
        <v/>
      </c>
      <c r="Y1411">
        <f>VLOOKUP($D1411,metadata!$B$2:$Z$451,22,FALSE)</f>
        <v>35</v>
      </c>
      <c r="Z1411" t="str">
        <f>VLOOKUP($D1411,metadata!$B$2:$Z$451,23,FALSE)</f>
        <v/>
      </c>
      <c r="AA1411" t="str">
        <f>VLOOKUP($D1411,metadata!$B$2:$Z$451,24,FALSE)</f>
        <v>nymphal</v>
      </c>
      <c r="AB1411" t="str">
        <f>VLOOKUP($D1411,metadata!$B$2:$Z$451,25,FALSE)</f>
        <v/>
      </c>
      <c r="AC1411">
        <v>10.011263826663599</v>
      </c>
      <c r="AD1411">
        <v>33.814102564102498</v>
      </c>
      <c r="AF1411" t="str">
        <f t="shared" ref="AF1411:AF1474" si="45">IF(AE1411="","NA",AE1411)</f>
        <v>NA</v>
      </c>
    </row>
    <row r="1412" spans="3:32" x14ac:dyDescent="0.3">
      <c r="C1412">
        <v>1411</v>
      </c>
      <c r="D1412" s="4" t="str">
        <f t="shared" si="44"/>
        <v>35-Ishigaki</v>
      </c>
      <c r="E1412" t="str">
        <f>VLOOKUP($D1412,metadata!$B$2:$S$451,2,FALSE)</f>
        <v>NODA, H</v>
      </c>
      <c r="F1412" t="str">
        <f>VLOOKUP($D1412,metadata!$B$2:$S$451,3,FALSE)</f>
        <v>GEOGRAPHIC-VARIATION OF NYMPHAL DIAPAUSE IN THE SMALL BROWN PLANTHOPPER IN JAPAN</v>
      </c>
      <c r="G1412" t="str">
        <f>VLOOKUP($D1412,metadata!$B$2:$S$451,4,FALSE)</f>
        <v/>
      </c>
      <c r="H1412" t="str">
        <f>VLOOKUP($D1412,metadata!$B$2:$S$451,5,FALSE)</f>
        <v>y</v>
      </c>
      <c r="I1412" t="str">
        <f>VLOOKUP($D1412,metadata!$B$2:$S$451,6,FALSE)</f>
        <v>a</v>
      </c>
      <c r="J1412" t="str">
        <f>VLOOKUP($D1412,metadata!$B$2:$S$451,7,FALSE)</f>
        <v>i</v>
      </c>
      <c r="K1412">
        <f>VLOOKUP($D1412,metadata!$B$2:$S$451,8,FALSE)</f>
        <v>8</v>
      </c>
      <c r="L1412">
        <f>VLOOKUP($D1412,metadata!$B$2:$S$451,9,FALSE)</f>
        <v>7</v>
      </c>
      <c r="M1412" t="str">
        <f>VLOOKUP($D1412,metadata!$B$2:$S$451,10,FALSE)</f>
        <v/>
      </c>
      <c r="N1412" t="str">
        <f>VLOOKUP($D1412,metadata!$B$2:$S$451,11,FALSE)</f>
        <v>laodelphax striatellus</v>
      </c>
      <c r="O1412" t="str">
        <f>VLOOKUP($D1412,metadata!$B$2:$S$451,12,FALSE)</f>
        <v>homoptera</v>
      </c>
      <c r="P1412" t="str">
        <f>VLOOKUP($D1412,metadata!$B$2:$S$451,13,FALSE)</f>
        <v>Ishigaki</v>
      </c>
      <c r="Q1412">
        <f>VLOOKUP($D1412,metadata!$B$2:$S$451,14,FALSE)</f>
        <v>24.340555999999999</v>
      </c>
      <c r="R1412">
        <f>VLOOKUP($D1412,metadata!$B$2:$S$451,15,FALSE)</f>
        <v>124.155556</v>
      </c>
      <c r="S1412" t="str">
        <f>VLOOKUP($D1412,metadata!$B$2:$S$451,16,FALSE)</f>
        <v/>
      </c>
      <c r="T1412" t="str">
        <f>VLOOKUP($D1412,metadata!$B$2:$S$451,17,FALSE)</f>
        <v/>
      </c>
      <c r="U1412" t="str">
        <f>VLOOKUP($D1412,metadata!$B$2:$S$451,18,FALSE)</f>
        <v/>
      </c>
      <c r="V1412" t="str">
        <f>VLOOKUP($D1412,metadata!$B$2:$Z$451,19,FALSE)</f>
        <v>NA</v>
      </c>
      <c r="W1412" t="str">
        <f>VLOOKUP($D1412,metadata!$B$2:$Z$451,20,FALSE)</f>
        <v>NA</v>
      </c>
      <c r="X1412" t="str">
        <f>VLOOKUP($D1412,metadata!$B$2:$Z$451,21,FALSE)</f>
        <v/>
      </c>
      <c r="Y1412">
        <f>VLOOKUP($D1412,metadata!$B$2:$Z$451,22,FALSE)</f>
        <v>35</v>
      </c>
      <c r="Z1412" t="str">
        <f>VLOOKUP($D1412,metadata!$B$2:$Z$451,23,FALSE)</f>
        <v/>
      </c>
      <c r="AA1412" t="str">
        <f>VLOOKUP($D1412,metadata!$B$2:$Z$451,24,FALSE)</f>
        <v>nymphal</v>
      </c>
      <c r="AB1412" t="str">
        <f>VLOOKUP($D1412,metadata!$B$2:$Z$451,25,FALSE)</f>
        <v/>
      </c>
      <c r="AC1412">
        <v>11.0189839775229</v>
      </c>
      <c r="AD1412">
        <v>13.942307692307599</v>
      </c>
      <c r="AF1412" t="str">
        <f t="shared" si="45"/>
        <v>NA</v>
      </c>
    </row>
    <row r="1413" spans="3:32" x14ac:dyDescent="0.3">
      <c r="C1413">
        <v>1412</v>
      </c>
      <c r="D1413" s="4" t="str">
        <f t="shared" si="44"/>
        <v>35-Ishigaki</v>
      </c>
      <c r="E1413" t="str">
        <f>VLOOKUP($D1413,metadata!$B$2:$S$451,2,FALSE)</f>
        <v>NODA, H</v>
      </c>
      <c r="F1413" t="str">
        <f>VLOOKUP($D1413,metadata!$B$2:$S$451,3,FALSE)</f>
        <v>GEOGRAPHIC-VARIATION OF NYMPHAL DIAPAUSE IN THE SMALL BROWN PLANTHOPPER IN JAPAN</v>
      </c>
      <c r="G1413" t="str">
        <f>VLOOKUP($D1413,metadata!$B$2:$S$451,4,FALSE)</f>
        <v/>
      </c>
      <c r="H1413" t="str">
        <f>VLOOKUP($D1413,metadata!$B$2:$S$451,5,FALSE)</f>
        <v>y</v>
      </c>
      <c r="I1413" t="str">
        <f>VLOOKUP($D1413,metadata!$B$2:$S$451,6,FALSE)</f>
        <v>a</v>
      </c>
      <c r="J1413" t="str">
        <f>VLOOKUP($D1413,metadata!$B$2:$S$451,7,FALSE)</f>
        <v>i</v>
      </c>
      <c r="K1413">
        <f>VLOOKUP($D1413,metadata!$B$2:$S$451,8,FALSE)</f>
        <v>8</v>
      </c>
      <c r="L1413">
        <f>VLOOKUP($D1413,metadata!$B$2:$S$451,9,FALSE)</f>
        <v>7</v>
      </c>
      <c r="M1413" t="str">
        <f>VLOOKUP($D1413,metadata!$B$2:$S$451,10,FALSE)</f>
        <v/>
      </c>
      <c r="N1413" t="str">
        <f>VLOOKUP($D1413,metadata!$B$2:$S$451,11,FALSE)</f>
        <v>laodelphax striatellus</v>
      </c>
      <c r="O1413" t="str">
        <f>VLOOKUP($D1413,metadata!$B$2:$S$451,12,FALSE)</f>
        <v>homoptera</v>
      </c>
      <c r="P1413" t="str">
        <f>VLOOKUP($D1413,metadata!$B$2:$S$451,13,FALSE)</f>
        <v>Ishigaki</v>
      </c>
      <c r="Q1413">
        <f>VLOOKUP($D1413,metadata!$B$2:$S$451,14,FALSE)</f>
        <v>24.340555999999999</v>
      </c>
      <c r="R1413">
        <f>VLOOKUP($D1413,metadata!$B$2:$S$451,15,FALSE)</f>
        <v>124.155556</v>
      </c>
      <c r="S1413" t="str">
        <f>VLOOKUP($D1413,metadata!$B$2:$S$451,16,FALSE)</f>
        <v/>
      </c>
      <c r="T1413" t="str">
        <f>VLOOKUP($D1413,metadata!$B$2:$S$451,17,FALSE)</f>
        <v/>
      </c>
      <c r="U1413" t="str">
        <f>VLOOKUP($D1413,metadata!$B$2:$S$451,18,FALSE)</f>
        <v/>
      </c>
      <c r="V1413" t="str">
        <f>VLOOKUP($D1413,metadata!$B$2:$Z$451,19,FALSE)</f>
        <v>NA</v>
      </c>
      <c r="W1413" t="str">
        <f>VLOOKUP($D1413,metadata!$B$2:$Z$451,20,FALSE)</f>
        <v>NA</v>
      </c>
      <c r="X1413" t="str">
        <f>VLOOKUP($D1413,metadata!$B$2:$Z$451,21,FALSE)</f>
        <v/>
      </c>
      <c r="Y1413">
        <f>VLOOKUP($D1413,metadata!$B$2:$Z$451,22,FALSE)</f>
        <v>35</v>
      </c>
      <c r="Z1413" t="str">
        <f>VLOOKUP($D1413,metadata!$B$2:$Z$451,23,FALSE)</f>
        <v/>
      </c>
      <c r="AA1413" t="str">
        <f>VLOOKUP($D1413,metadata!$B$2:$Z$451,24,FALSE)</f>
        <v>nymphal</v>
      </c>
      <c r="AB1413" t="str">
        <f>VLOOKUP($D1413,metadata!$B$2:$Z$451,25,FALSE)</f>
        <v/>
      </c>
      <c r="AC1413">
        <v>12.005923000987099</v>
      </c>
      <c r="AD1413">
        <v>12.5</v>
      </c>
      <c r="AF1413" t="str">
        <f t="shared" si="45"/>
        <v>NA</v>
      </c>
    </row>
    <row r="1414" spans="3:32" x14ac:dyDescent="0.3">
      <c r="C1414">
        <v>1413</v>
      </c>
      <c r="D1414" s="4" t="str">
        <f t="shared" si="44"/>
        <v>36-Kyoto</v>
      </c>
      <c r="E1414" t="str">
        <f>VLOOKUP($D1414,metadata!$B$2:$S$451,2,FALSE)</f>
        <v>Noriyuki, S; Akiyama, K; Nishida, T</v>
      </c>
      <c r="F1414" t="str">
        <f>VLOOKUP($D1414,metadata!$B$2:$S$451,3,FALSE)</f>
        <v>Life-history traits related to diapause in univoltine and bivoltine populations of Ypthima multistriata (Lepidoptera: Satyridae) inhabiting similar latitudes</v>
      </c>
      <c r="G1414" t="str">
        <f>VLOOKUP($D1414,metadata!$B$2:$S$451,4,FALSE)</f>
        <v>10.1111/j.1479-8298.2011.00447.x</v>
      </c>
      <c r="H1414" t="str">
        <f>VLOOKUP($D1414,metadata!$B$2:$S$451,5,FALSE)</f>
        <v>y</v>
      </c>
      <c r="I1414" t="str">
        <f>VLOOKUP($D1414,metadata!$B$2:$S$451,6,FALSE)</f>
        <v>a</v>
      </c>
      <c r="J1414" t="str">
        <f>VLOOKUP($D1414,metadata!$B$2:$S$451,7,FALSE)</f>
        <v>i</v>
      </c>
      <c r="K1414">
        <f>VLOOKUP($D1414,metadata!$B$2:$S$451,8,FALSE)</f>
        <v>4</v>
      </c>
      <c r="L1414">
        <f>VLOOKUP($D1414,metadata!$B$2:$S$451,9,FALSE)</f>
        <v>3</v>
      </c>
      <c r="M1414" t="str">
        <f>VLOOKUP($D1414,metadata!$B$2:$S$451,10,FALSE)</f>
        <v/>
      </c>
      <c r="N1414" t="str">
        <f>VLOOKUP($D1414,metadata!$B$2:$S$451,11,FALSE)</f>
        <v>Ypthima multistriata</v>
      </c>
      <c r="O1414" t="str">
        <f>VLOOKUP($D1414,metadata!$B$2:$S$451,12,FALSE)</f>
        <v>lepidoptera</v>
      </c>
      <c r="P1414" t="str">
        <f>VLOOKUP($D1414,metadata!$B$2:$S$451,13,FALSE)</f>
        <v>Kyoto</v>
      </c>
      <c r="Q1414">
        <f>VLOOKUP($D1414,metadata!$B$2:$S$451,14,FALSE)</f>
        <v>34.75</v>
      </c>
      <c r="R1414">
        <f>VLOOKUP($D1414,metadata!$B$2:$S$451,15,FALSE)</f>
        <v>135.81899999999999</v>
      </c>
      <c r="S1414" t="str">
        <f>VLOOKUP($D1414,metadata!$B$2:$S$451,16,FALSE)</f>
        <v/>
      </c>
      <c r="T1414" t="str">
        <f>VLOOKUP($D1414,metadata!$B$2:$S$451,17,FALSE)</f>
        <v/>
      </c>
      <c r="U1414" t="str">
        <f>VLOOKUP($D1414,metadata!$B$2:$S$451,18,FALSE)</f>
        <v/>
      </c>
      <c r="V1414">
        <f>VLOOKUP($D1414,metadata!$B$2:$Z$451,19,FALSE)</f>
        <v>66</v>
      </c>
      <c r="W1414" t="str">
        <f>VLOOKUP($D1414,metadata!$B$2:$Z$451,20,FALSE)</f>
        <v>acc</v>
      </c>
      <c r="X1414" t="str">
        <f>VLOOKUP($D1414,metadata!$B$2:$Z$451,21,FALSE)</f>
        <v/>
      </c>
      <c r="Y1414">
        <f>VLOOKUP($D1414,metadata!$B$2:$Z$451,22,FALSE)</f>
        <v>36</v>
      </c>
      <c r="Z1414" t="str">
        <f>VLOOKUP($D1414,metadata!$B$2:$Z$451,23,FALSE)</f>
        <v/>
      </c>
      <c r="AA1414" t="str">
        <f>VLOOKUP($D1414,metadata!$B$2:$Z$451,24,FALSE)</f>
        <v>larval</v>
      </c>
      <c r="AB1414" t="str">
        <f>VLOOKUP($D1414,metadata!$B$2:$Z$451,25,FALSE)</f>
        <v/>
      </c>
      <c r="AC1414">
        <v>12.941945143946</v>
      </c>
      <c r="AD1414">
        <v>92.888336849747006</v>
      </c>
      <c r="AE1414">
        <v>98</v>
      </c>
      <c r="AF1414">
        <f t="shared" si="45"/>
        <v>98</v>
      </c>
    </row>
    <row r="1415" spans="3:32" x14ac:dyDescent="0.3">
      <c r="C1415">
        <v>1414</v>
      </c>
      <c r="D1415" s="4" t="str">
        <f t="shared" si="44"/>
        <v>36-Kyoto</v>
      </c>
      <c r="E1415" t="str">
        <f>VLOOKUP($D1415,metadata!$B$2:$S$451,2,FALSE)</f>
        <v>Noriyuki, S; Akiyama, K; Nishida, T</v>
      </c>
      <c r="F1415" t="str">
        <f>VLOOKUP($D1415,metadata!$B$2:$S$451,3,FALSE)</f>
        <v>Life-history traits related to diapause in univoltine and bivoltine populations of Ypthima multistriata (Lepidoptera: Satyridae) inhabiting similar latitudes</v>
      </c>
      <c r="G1415" t="str">
        <f>VLOOKUP($D1415,metadata!$B$2:$S$451,4,FALSE)</f>
        <v>10.1111/j.1479-8298.2011.00447.x</v>
      </c>
      <c r="H1415" t="str">
        <f>VLOOKUP($D1415,metadata!$B$2:$S$451,5,FALSE)</f>
        <v>y</v>
      </c>
      <c r="I1415" t="str">
        <f>VLOOKUP($D1415,metadata!$B$2:$S$451,6,FALSE)</f>
        <v>a</v>
      </c>
      <c r="J1415" t="str">
        <f>VLOOKUP($D1415,metadata!$B$2:$S$451,7,FALSE)</f>
        <v>i</v>
      </c>
      <c r="K1415">
        <f>VLOOKUP($D1415,metadata!$B$2:$S$451,8,FALSE)</f>
        <v>4</v>
      </c>
      <c r="L1415">
        <f>VLOOKUP($D1415,metadata!$B$2:$S$451,9,FALSE)</f>
        <v>3</v>
      </c>
      <c r="M1415" t="str">
        <f>VLOOKUP($D1415,metadata!$B$2:$S$451,10,FALSE)</f>
        <v/>
      </c>
      <c r="N1415" t="str">
        <f>VLOOKUP($D1415,metadata!$B$2:$S$451,11,FALSE)</f>
        <v>Ypthima multistriata</v>
      </c>
      <c r="O1415" t="str">
        <f>VLOOKUP($D1415,metadata!$B$2:$S$451,12,FALSE)</f>
        <v>lepidoptera</v>
      </c>
      <c r="P1415" t="str">
        <f>VLOOKUP($D1415,metadata!$B$2:$S$451,13,FALSE)</f>
        <v>Kyoto</v>
      </c>
      <c r="Q1415">
        <f>VLOOKUP($D1415,metadata!$B$2:$S$451,14,FALSE)</f>
        <v>34.75</v>
      </c>
      <c r="R1415">
        <f>VLOOKUP($D1415,metadata!$B$2:$S$451,15,FALSE)</f>
        <v>135.81899999999999</v>
      </c>
      <c r="S1415" t="str">
        <f>VLOOKUP($D1415,metadata!$B$2:$S$451,16,FALSE)</f>
        <v/>
      </c>
      <c r="T1415" t="str">
        <f>VLOOKUP($D1415,metadata!$B$2:$S$451,17,FALSE)</f>
        <v/>
      </c>
      <c r="U1415" t="str">
        <f>VLOOKUP($D1415,metadata!$B$2:$S$451,18,FALSE)</f>
        <v/>
      </c>
      <c r="V1415">
        <f>VLOOKUP($D1415,metadata!$B$2:$Z$451,19,FALSE)</f>
        <v>66</v>
      </c>
      <c r="W1415" t="str">
        <f>VLOOKUP($D1415,metadata!$B$2:$Z$451,20,FALSE)</f>
        <v>acc</v>
      </c>
      <c r="X1415" t="str">
        <f>VLOOKUP($D1415,metadata!$B$2:$Z$451,21,FALSE)</f>
        <v/>
      </c>
      <c r="Y1415">
        <f>VLOOKUP($D1415,metadata!$B$2:$Z$451,22,FALSE)</f>
        <v>36</v>
      </c>
      <c r="Z1415" t="str">
        <f>VLOOKUP($D1415,metadata!$B$2:$Z$451,23,FALSE)</f>
        <v/>
      </c>
      <c r="AA1415" t="str">
        <f>VLOOKUP($D1415,metadata!$B$2:$Z$451,24,FALSE)</f>
        <v>larval</v>
      </c>
      <c r="AB1415" t="str">
        <f>VLOOKUP($D1415,metadata!$B$2:$Z$451,25,FALSE)</f>
        <v/>
      </c>
      <c r="AC1415">
        <v>14.525488327775101</v>
      </c>
      <c r="AD1415">
        <v>1.05605844052723</v>
      </c>
      <c r="AE1415">
        <v>26</v>
      </c>
      <c r="AF1415">
        <f t="shared" si="45"/>
        <v>26</v>
      </c>
    </row>
    <row r="1416" spans="3:32" x14ac:dyDescent="0.3">
      <c r="C1416">
        <v>1415</v>
      </c>
      <c r="D1416" s="4" t="str">
        <f t="shared" si="44"/>
        <v>36-Kyoto</v>
      </c>
      <c r="E1416" t="str">
        <f>VLOOKUP($D1416,metadata!$B$2:$S$451,2,FALSE)</f>
        <v>Noriyuki, S; Akiyama, K; Nishida, T</v>
      </c>
      <c r="F1416" t="str">
        <f>VLOOKUP($D1416,metadata!$B$2:$S$451,3,FALSE)</f>
        <v>Life-history traits related to diapause in univoltine and bivoltine populations of Ypthima multistriata (Lepidoptera: Satyridae) inhabiting similar latitudes</v>
      </c>
      <c r="G1416" t="str">
        <f>VLOOKUP($D1416,metadata!$B$2:$S$451,4,FALSE)</f>
        <v>10.1111/j.1479-8298.2011.00447.x</v>
      </c>
      <c r="H1416" t="str">
        <f>VLOOKUP($D1416,metadata!$B$2:$S$451,5,FALSE)</f>
        <v>y</v>
      </c>
      <c r="I1416" t="str">
        <f>VLOOKUP($D1416,metadata!$B$2:$S$451,6,FALSE)</f>
        <v>a</v>
      </c>
      <c r="J1416" t="str">
        <f>VLOOKUP($D1416,metadata!$B$2:$S$451,7,FALSE)</f>
        <v>i</v>
      </c>
      <c r="K1416">
        <f>VLOOKUP($D1416,metadata!$B$2:$S$451,8,FALSE)</f>
        <v>4</v>
      </c>
      <c r="L1416">
        <f>VLOOKUP($D1416,metadata!$B$2:$S$451,9,FALSE)</f>
        <v>3</v>
      </c>
      <c r="M1416" t="str">
        <f>VLOOKUP($D1416,metadata!$B$2:$S$451,10,FALSE)</f>
        <v/>
      </c>
      <c r="N1416" t="str">
        <f>VLOOKUP($D1416,metadata!$B$2:$S$451,11,FALSE)</f>
        <v>Ypthima multistriata</v>
      </c>
      <c r="O1416" t="str">
        <f>VLOOKUP($D1416,metadata!$B$2:$S$451,12,FALSE)</f>
        <v>lepidoptera</v>
      </c>
      <c r="P1416" t="str">
        <f>VLOOKUP($D1416,metadata!$B$2:$S$451,13,FALSE)</f>
        <v>Kyoto</v>
      </c>
      <c r="Q1416">
        <f>VLOOKUP($D1416,metadata!$B$2:$S$451,14,FALSE)</f>
        <v>34.75</v>
      </c>
      <c r="R1416">
        <f>VLOOKUP($D1416,metadata!$B$2:$S$451,15,FALSE)</f>
        <v>135.81899999999999</v>
      </c>
      <c r="S1416" t="str">
        <f>VLOOKUP($D1416,metadata!$B$2:$S$451,16,FALSE)</f>
        <v/>
      </c>
      <c r="T1416" t="str">
        <f>VLOOKUP($D1416,metadata!$B$2:$S$451,17,FALSE)</f>
        <v/>
      </c>
      <c r="U1416" t="str">
        <f>VLOOKUP($D1416,metadata!$B$2:$S$451,18,FALSE)</f>
        <v/>
      </c>
      <c r="V1416">
        <f>VLOOKUP($D1416,metadata!$B$2:$Z$451,19,FALSE)</f>
        <v>66</v>
      </c>
      <c r="W1416" t="str">
        <f>VLOOKUP($D1416,metadata!$B$2:$Z$451,20,FALSE)</f>
        <v>acc</v>
      </c>
      <c r="X1416" t="str">
        <f>VLOOKUP($D1416,metadata!$B$2:$Z$451,21,FALSE)</f>
        <v/>
      </c>
      <c r="Y1416">
        <f>VLOOKUP($D1416,metadata!$B$2:$Z$451,22,FALSE)</f>
        <v>36</v>
      </c>
      <c r="Z1416" t="str">
        <f>VLOOKUP($D1416,metadata!$B$2:$Z$451,23,FALSE)</f>
        <v/>
      </c>
      <c r="AA1416" t="str">
        <f>VLOOKUP($D1416,metadata!$B$2:$Z$451,24,FALSE)</f>
        <v>larval</v>
      </c>
      <c r="AB1416" t="str">
        <f>VLOOKUP($D1416,metadata!$B$2:$Z$451,25,FALSE)</f>
        <v/>
      </c>
      <c r="AC1416">
        <v>16.007622677465399</v>
      </c>
      <c r="AD1416">
        <v>-0.38510401778623299</v>
      </c>
      <c r="AE1416">
        <v>76</v>
      </c>
      <c r="AF1416">
        <f t="shared" si="45"/>
        <v>76</v>
      </c>
    </row>
    <row r="1417" spans="3:32" x14ac:dyDescent="0.3">
      <c r="C1417">
        <v>1416</v>
      </c>
      <c r="D1417" s="4" t="str">
        <f t="shared" si="44"/>
        <v>36-Ieshima Is.</v>
      </c>
      <c r="E1417" t="str">
        <f>VLOOKUP($D1417,metadata!$B$2:$S$451,2,FALSE)</f>
        <v>Noriyuki, S; Akiyama, K; Nishida, T</v>
      </c>
      <c r="F1417" t="str">
        <f>VLOOKUP($D1417,metadata!$B$2:$S$451,3,FALSE)</f>
        <v>Life-history traits related to diapause in univoltine and bivoltine populations of Ypthima multistriata (Lepidoptera: Satyridae) inhabiting similar latitudes</v>
      </c>
      <c r="G1417" t="str">
        <f>VLOOKUP($D1417,metadata!$B$2:$S$451,4,FALSE)</f>
        <v>10.1111/j.1479-8298.2011.00447.x</v>
      </c>
      <c r="H1417" t="str">
        <f>VLOOKUP($D1417,metadata!$B$2:$S$451,5,FALSE)</f>
        <v>y</v>
      </c>
      <c r="I1417" t="str">
        <f>VLOOKUP($D1417,metadata!$B$2:$S$451,6,FALSE)</f>
        <v>a</v>
      </c>
      <c r="J1417" t="str">
        <f>VLOOKUP($D1417,metadata!$B$2:$S$451,7,FALSE)</f>
        <v>i</v>
      </c>
      <c r="K1417">
        <f>VLOOKUP($D1417,metadata!$B$2:$S$451,8,FALSE)</f>
        <v>4</v>
      </c>
      <c r="L1417">
        <f>VLOOKUP($D1417,metadata!$B$2:$S$451,9,FALSE)</f>
        <v>3</v>
      </c>
      <c r="M1417" t="str">
        <f>VLOOKUP($D1417,metadata!$B$2:$S$451,10,FALSE)</f>
        <v/>
      </c>
      <c r="N1417" t="str">
        <f>VLOOKUP($D1417,metadata!$B$2:$S$451,11,FALSE)</f>
        <v>Ypthima multistriata</v>
      </c>
      <c r="O1417" t="str">
        <f>VLOOKUP($D1417,metadata!$B$2:$S$451,12,FALSE)</f>
        <v>lepidoptera</v>
      </c>
      <c r="P1417" t="str">
        <f>VLOOKUP($D1417,metadata!$B$2:$S$451,13,FALSE)</f>
        <v>Ieshima Is.</v>
      </c>
      <c r="Q1417">
        <f>VLOOKUP($D1417,metadata!$B$2:$S$451,14,FALSE)</f>
        <v>34.667000000000002</v>
      </c>
      <c r="R1417">
        <f>VLOOKUP($D1417,metadata!$B$2:$S$451,15,FALSE)</f>
        <v>134.52600000000001</v>
      </c>
      <c r="S1417" t="str">
        <f>VLOOKUP($D1417,metadata!$B$2:$S$451,16,FALSE)</f>
        <v/>
      </c>
      <c r="T1417" t="str">
        <f>VLOOKUP($D1417,metadata!$B$2:$S$451,17,FALSE)</f>
        <v/>
      </c>
      <c r="U1417" t="str">
        <f>VLOOKUP($D1417,metadata!$B$2:$S$451,18,FALSE)</f>
        <v/>
      </c>
      <c r="V1417">
        <f>VLOOKUP($D1417,metadata!$B$2:$Z$451,19,FALSE)</f>
        <v>13</v>
      </c>
      <c r="W1417" t="str">
        <f>VLOOKUP($D1417,metadata!$B$2:$Z$451,20,FALSE)</f>
        <v>acc</v>
      </c>
      <c r="X1417" t="str">
        <f>VLOOKUP($D1417,metadata!$B$2:$Z$451,21,FALSE)</f>
        <v/>
      </c>
      <c r="Y1417">
        <f>VLOOKUP($D1417,metadata!$B$2:$Z$451,22,FALSE)</f>
        <v>36</v>
      </c>
      <c r="Z1417" t="str">
        <f>VLOOKUP($D1417,metadata!$B$2:$Z$451,23,FALSE)</f>
        <v/>
      </c>
      <c r="AA1417" t="str">
        <f>VLOOKUP($D1417,metadata!$B$2:$Z$451,24,FALSE)</f>
        <v>larval</v>
      </c>
      <c r="AB1417" t="str">
        <f>VLOOKUP($D1417,metadata!$B$2:$Z$451,25,FALSE)</f>
        <v/>
      </c>
      <c r="AC1417">
        <v>12.9529708024229</v>
      </c>
      <c r="AD1417">
        <v>96.349168538306202</v>
      </c>
      <c r="AE1417">
        <v>5</v>
      </c>
      <c r="AF1417">
        <f t="shared" si="45"/>
        <v>5</v>
      </c>
    </row>
    <row r="1418" spans="3:32" x14ac:dyDescent="0.3">
      <c r="C1418">
        <v>1417</v>
      </c>
      <c r="D1418" s="4" t="str">
        <f t="shared" si="44"/>
        <v>36-Ieshima Is.</v>
      </c>
      <c r="E1418" t="str">
        <f>VLOOKUP($D1418,metadata!$B$2:$S$451,2,FALSE)</f>
        <v>Noriyuki, S; Akiyama, K; Nishida, T</v>
      </c>
      <c r="F1418" t="str">
        <f>VLOOKUP($D1418,metadata!$B$2:$S$451,3,FALSE)</f>
        <v>Life-history traits related to diapause in univoltine and bivoltine populations of Ypthima multistriata (Lepidoptera: Satyridae) inhabiting similar latitudes</v>
      </c>
      <c r="G1418" t="str">
        <f>VLOOKUP($D1418,metadata!$B$2:$S$451,4,FALSE)</f>
        <v>10.1111/j.1479-8298.2011.00447.x</v>
      </c>
      <c r="H1418" t="str">
        <f>VLOOKUP($D1418,metadata!$B$2:$S$451,5,FALSE)</f>
        <v>y</v>
      </c>
      <c r="I1418" t="str">
        <f>VLOOKUP($D1418,metadata!$B$2:$S$451,6,FALSE)</f>
        <v>a</v>
      </c>
      <c r="J1418" t="str">
        <f>VLOOKUP($D1418,metadata!$B$2:$S$451,7,FALSE)</f>
        <v>i</v>
      </c>
      <c r="K1418">
        <f>VLOOKUP($D1418,metadata!$B$2:$S$451,8,FALSE)</f>
        <v>4</v>
      </c>
      <c r="L1418">
        <f>VLOOKUP($D1418,metadata!$B$2:$S$451,9,FALSE)</f>
        <v>3</v>
      </c>
      <c r="M1418" t="str">
        <f>VLOOKUP($D1418,metadata!$B$2:$S$451,10,FALSE)</f>
        <v/>
      </c>
      <c r="N1418" t="str">
        <f>VLOOKUP($D1418,metadata!$B$2:$S$451,11,FALSE)</f>
        <v>Ypthima multistriata</v>
      </c>
      <c r="O1418" t="str">
        <f>VLOOKUP($D1418,metadata!$B$2:$S$451,12,FALSE)</f>
        <v>lepidoptera</v>
      </c>
      <c r="P1418" t="str">
        <f>VLOOKUP($D1418,metadata!$B$2:$S$451,13,FALSE)</f>
        <v>Ieshima Is.</v>
      </c>
      <c r="Q1418">
        <f>VLOOKUP($D1418,metadata!$B$2:$S$451,14,FALSE)</f>
        <v>34.667000000000002</v>
      </c>
      <c r="R1418">
        <f>VLOOKUP($D1418,metadata!$B$2:$S$451,15,FALSE)</f>
        <v>134.52600000000001</v>
      </c>
      <c r="S1418" t="str">
        <f>VLOOKUP($D1418,metadata!$B$2:$S$451,16,FALSE)</f>
        <v/>
      </c>
      <c r="T1418" t="str">
        <f>VLOOKUP($D1418,metadata!$B$2:$S$451,17,FALSE)</f>
        <v/>
      </c>
      <c r="U1418" t="str">
        <f>VLOOKUP($D1418,metadata!$B$2:$S$451,18,FALSE)</f>
        <v/>
      </c>
      <c r="V1418">
        <f>VLOOKUP($D1418,metadata!$B$2:$Z$451,19,FALSE)</f>
        <v>13</v>
      </c>
      <c r="W1418" t="str">
        <f>VLOOKUP($D1418,metadata!$B$2:$Z$451,20,FALSE)</f>
        <v>acc</v>
      </c>
      <c r="X1418" t="str">
        <f>VLOOKUP($D1418,metadata!$B$2:$Z$451,21,FALSE)</f>
        <v/>
      </c>
      <c r="Y1418">
        <f>VLOOKUP($D1418,metadata!$B$2:$Z$451,22,FALSE)</f>
        <v>36</v>
      </c>
      <c r="Z1418" t="str">
        <f>VLOOKUP($D1418,metadata!$B$2:$Z$451,23,FALSE)</f>
        <v/>
      </c>
      <c r="AA1418" t="str">
        <f>VLOOKUP($D1418,metadata!$B$2:$Z$451,24,FALSE)</f>
        <v>larval</v>
      </c>
      <c r="AB1418" t="str">
        <f>VLOOKUP($D1418,metadata!$B$2:$Z$451,25,FALSE)</f>
        <v/>
      </c>
      <c r="AC1418">
        <v>14.7484516436398</v>
      </c>
      <c r="AD1418">
        <v>71.041765920279502</v>
      </c>
      <c r="AE1418">
        <v>17</v>
      </c>
      <c r="AF1418">
        <f t="shared" si="45"/>
        <v>17</v>
      </c>
    </row>
    <row r="1419" spans="3:32" x14ac:dyDescent="0.3">
      <c r="C1419">
        <v>1418</v>
      </c>
      <c r="D1419" s="4" t="str">
        <f t="shared" si="44"/>
        <v>36-Ieshima Is.</v>
      </c>
      <c r="E1419" t="str">
        <f>VLOOKUP($D1419,metadata!$B$2:$S$451,2,FALSE)</f>
        <v>Noriyuki, S; Akiyama, K; Nishida, T</v>
      </c>
      <c r="F1419" t="str">
        <f>VLOOKUP($D1419,metadata!$B$2:$S$451,3,FALSE)</f>
        <v>Life-history traits related to diapause in univoltine and bivoltine populations of Ypthima multistriata (Lepidoptera: Satyridae) inhabiting similar latitudes</v>
      </c>
      <c r="G1419" t="str">
        <f>VLOOKUP($D1419,metadata!$B$2:$S$451,4,FALSE)</f>
        <v>10.1111/j.1479-8298.2011.00447.x</v>
      </c>
      <c r="H1419" t="str">
        <f>VLOOKUP($D1419,metadata!$B$2:$S$451,5,FALSE)</f>
        <v>y</v>
      </c>
      <c r="I1419" t="str">
        <f>VLOOKUP($D1419,metadata!$B$2:$S$451,6,FALSE)</f>
        <v>a</v>
      </c>
      <c r="J1419" t="str">
        <f>VLOOKUP($D1419,metadata!$B$2:$S$451,7,FALSE)</f>
        <v>i</v>
      </c>
      <c r="K1419">
        <f>VLOOKUP($D1419,metadata!$B$2:$S$451,8,FALSE)</f>
        <v>4</v>
      </c>
      <c r="L1419">
        <f>VLOOKUP($D1419,metadata!$B$2:$S$451,9,FALSE)</f>
        <v>3</v>
      </c>
      <c r="M1419" t="str">
        <f>VLOOKUP($D1419,metadata!$B$2:$S$451,10,FALSE)</f>
        <v/>
      </c>
      <c r="N1419" t="str">
        <f>VLOOKUP($D1419,metadata!$B$2:$S$451,11,FALSE)</f>
        <v>Ypthima multistriata</v>
      </c>
      <c r="O1419" t="str">
        <f>VLOOKUP($D1419,metadata!$B$2:$S$451,12,FALSE)</f>
        <v>lepidoptera</v>
      </c>
      <c r="P1419" t="str">
        <f>VLOOKUP($D1419,metadata!$B$2:$S$451,13,FALSE)</f>
        <v>Ieshima Is.</v>
      </c>
      <c r="Q1419">
        <f>VLOOKUP($D1419,metadata!$B$2:$S$451,14,FALSE)</f>
        <v>34.667000000000002</v>
      </c>
      <c r="R1419">
        <f>VLOOKUP($D1419,metadata!$B$2:$S$451,15,FALSE)</f>
        <v>134.52600000000001</v>
      </c>
      <c r="S1419" t="str">
        <f>VLOOKUP($D1419,metadata!$B$2:$S$451,16,FALSE)</f>
        <v/>
      </c>
      <c r="T1419" t="str">
        <f>VLOOKUP($D1419,metadata!$B$2:$S$451,17,FALSE)</f>
        <v/>
      </c>
      <c r="U1419" t="str">
        <f>VLOOKUP($D1419,metadata!$B$2:$S$451,18,FALSE)</f>
        <v/>
      </c>
      <c r="V1419">
        <f>VLOOKUP($D1419,metadata!$B$2:$Z$451,19,FALSE)</f>
        <v>13</v>
      </c>
      <c r="W1419" t="str">
        <f>VLOOKUP($D1419,metadata!$B$2:$Z$451,20,FALSE)</f>
        <v>acc</v>
      </c>
      <c r="X1419" t="str">
        <f>VLOOKUP($D1419,metadata!$B$2:$Z$451,21,FALSE)</f>
        <v/>
      </c>
      <c r="Y1419">
        <f>VLOOKUP($D1419,metadata!$B$2:$Z$451,22,FALSE)</f>
        <v>36</v>
      </c>
      <c r="Z1419" t="str">
        <f>VLOOKUP($D1419,metadata!$B$2:$Z$451,23,FALSE)</f>
        <v/>
      </c>
      <c r="AA1419" t="str">
        <f>VLOOKUP($D1419,metadata!$B$2:$Z$451,24,FALSE)</f>
        <v>larval</v>
      </c>
      <c r="AB1419" t="str">
        <f>VLOOKUP($D1419,metadata!$B$2:$Z$451,25,FALSE)</f>
        <v/>
      </c>
      <c r="AC1419">
        <v>16.018648335942199</v>
      </c>
      <c r="AD1419">
        <v>3.07572767077294</v>
      </c>
      <c r="AE1419">
        <v>18</v>
      </c>
      <c r="AF1419">
        <f t="shared" si="45"/>
        <v>18</v>
      </c>
    </row>
    <row r="1420" spans="3:32" x14ac:dyDescent="0.3">
      <c r="C1420">
        <v>1419</v>
      </c>
      <c r="D1420" s="4" t="str">
        <f t="shared" si="44"/>
        <v>36-Tangashima Is.</v>
      </c>
      <c r="E1420" t="str">
        <f>VLOOKUP($D1420,metadata!$B$2:$S$451,2,FALSE)</f>
        <v>Noriyuki, S; Akiyama, K; Nishida, T</v>
      </c>
      <c r="F1420" t="str">
        <f>VLOOKUP($D1420,metadata!$B$2:$S$451,3,FALSE)</f>
        <v>Life-history traits related to diapause in univoltine and bivoltine populations of Ypthima multistriata (Lepidoptera: Satyridae) inhabiting similar latitudes</v>
      </c>
      <c r="G1420" t="str">
        <f>VLOOKUP($D1420,metadata!$B$2:$S$451,4,FALSE)</f>
        <v>10.1111/j.1479-8298.2011.00447.x</v>
      </c>
      <c r="H1420" t="str">
        <f>VLOOKUP($D1420,metadata!$B$2:$S$451,5,FALSE)</f>
        <v>y</v>
      </c>
      <c r="I1420" t="str">
        <f>VLOOKUP($D1420,metadata!$B$2:$S$451,6,FALSE)</f>
        <v>a</v>
      </c>
      <c r="J1420" t="str">
        <f>VLOOKUP($D1420,metadata!$B$2:$S$451,7,FALSE)</f>
        <v>i</v>
      </c>
      <c r="K1420">
        <f>VLOOKUP($D1420,metadata!$B$2:$S$451,8,FALSE)</f>
        <v>4</v>
      </c>
      <c r="L1420">
        <f>VLOOKUP($D1420,metadata!$B$2:$S$451,9,FALSE)</f>
        <v>3</v>
      </c>
      <c r="M1420" t="str">
        <f>VLOOKUP($D1420,metadata!$B$2:$S$451,10,FALSE)</f>
        <v/>
      </c>
      <c r="N1420" t="str">
        <f>VLOOKUP($D1420,metadata!$B$2:$S$451,11,FALSE)</f>
        <v>Ypthima multistriata</v>
      </c>
      <c r="O1420" t="str">
        <f>VLOOKUP($D1420,metadata!$B$2:$S$451,12,FALSE)</f>
        <v>lepidoptera</v>
      </c>
      <c r="P1420" t="str">
        <f>VLOOKUP($D1420,metadata!$B$2:$S$451,13,FALSE)</f>
        <v>Tangashima Is.</v>
      </c>
      <c r="Q1420">
        <f>VLOOKUP($D1420,metadata!$B$2:$S$451,14,FALSE)</f>
        <v>34.656999999999996</v>
      </c>
      <c r="R1420">
        <f>VLOOKUP($D1420,metadata!$B$2:$S$451,15,FALSE)</f>
        <v>134.57599999999999</v>
      </c>
      <c r="S1420" t="str">
        <f>VLOOKUP($D1420,metadata!$B$2:$S$451,16,FALSE)</f>
        <v/>
      </c>
      <c r="T1420" t="str">
        <f>VLOOKUP($D1420,metadata!$B$2:$S$451,17,FALSE)</f>
        <v/>
      </c>
      <c r="U1420" t="str">
        <f>VLOOKUP($D1420,metadata!$B$2:$S$451,18,FALSE)</f>
        <v/>
      </c>
      <c r="V1420">
        <f>VLOOKUP($D1420,metadata!$B$2:$Z$451,19,FALSE)</f>
        <v>34.6</v>
      </c>
      <c r="W1420" t="str">
        <f>VLOOKUP($D1420,metadata!$B$2:$Z$451,20,FALSE)</f>
        <v>acc</v>
      </c>
      <c r="X1420" t="str">
        <f>VLOOKUP($D1420,metadata!$B$2:$Z$451,21,FALSE)</f>
        <v/>
      </c>
      <c r="Y1420">
        <f>VLOOKUP($D1420,metadata!$B$2:$Z$451,22,FALSE)</f>
        <v>36</v>
      </c>
      <c r="Z1420" t="str">
        <f>VLOOKUP($D1420,metadata!$B$2:$Z$451,23,FALSE)</f>
        <v/>
      </c>
      <c r="AA1420" t="str">
        <f>VLOOKUP($D1420,metadata!$B$2:$Z$451,24,FALSE)</f>
        <v>larval</v>
      </c>
      <c r="AB1420" t="str">
        <f>VLOOKUP($D1420,metadata!$B$2:$Z$451,25,FALSE)</f>
        <v/>
      </c>
      <c r="AC1420">
        <v>12.8508133124617</v>
      </c>
      <c r="AD1420">
        <v>100.394178633816</v>
      </c>
      <c r="AE1420">
        <v>16</v>
      </c>
      <c r="AF1420">
        <f t="shared" si="45"/>
        <v>16</v>
      </c>
    </row>
    <row r="1421" spans="3:32" x14ac:dyDescent="0.3">
      <c r="C1421">
        <v>1420</v>
      </c>
      <c r="D1421" s="4" t="str">
        <f t="shared" si="44"/>
        <v>36-Tangashima Is.</v>
      </c>
      <c r="E1421" t="str">
        <f>VLOOKUP($D1421,metadata!$B$2:$S$451,2,FALSE)</f>
        <v>Noriyuki, S; Akiyama, K; Nishida, T</v>
      </c>
      <c r="F1421" t="str">
        <f>VLOOKUP($D1421,metadata!$B$2:$S$451,3,FALSE)</f>
        <v>Life-history traits related to diapause in univoltine and bivoltine populations of Ypthima multistriata (Lepidoptera: Satyridae) inhabiting similar latitudes</v>
      </c>
      <c r="G1421" t="str">
        <f>VLOOKUP($D1421,metadata!$B$2:$S$451,4,FALSE)</f>
        <v>10.1111/j.1479-8298.2011.00447.x</v>
      </c>
      <c r="H1421" t="str">
        <f>VLOOKUP($D1421,metadata!$B$2:$S$451,5,FALSE)</f>
        <v>y</v>
      </c>
      <c r="I1421" t="str">
        <f>VLOOKUP($D1421,metadata!$B$2:$S$451,6,FALSE)</f>
        <v>a</v>
      </c>
      <c r="J1421" t="str">
        <f>VLOOKUP($D1421,metadata!$B$2:$S$451,7,FALSE)</f>
        <v>i</v>
      </c>
      <c r="K1421">
        <f>VLOOKUP($D1421,metadata!$B$2:$S$451,8,FALSE)</f>
        <v>4</v>
      </c>
      <c r="L1421">
        <f>VLOOKUP($D1421,metadata!$B$2:$S$451,9,FALSE)</f>
        <v>3</v>
      </c>
      <c r="M1421" t="str">
        <f>VLOOKUP($D1421,metadata!$B$2:$S$451,10,FALSE)</f>
        <v/>
      </c>
      <c r="N1421" t="str">
        <f>VLOOKUP($D1421,metadata!$B$2:$S$451,11,FALSE)</f>
        <v>Ypthima multistriata</v>
      </c>
      <c r="O1421" t="str">
        <f>VLOOKUP($D1421,metadata!$B$2:$S$451,12,FALSE)</f>
        <v>lepidoptera</v>
      </c>
      <c r="P1421" t="str">
        <f>VLOOKUP($D1421,metadata!$B$2:$S$451,13,FALSE)</f>
        <v>Tangashima Is.</v>
      </c>
      <c r="Q1421">
        <f>VLOOKUP($D1421,metadata!$B$2:$S$451,14,FALSE)</f>
        <v>34.656999999999996</v>
      </c>
      <c r="R1421">
        <f>VLOOKUP($D1421,metadata!$B$2:$S$451,15,FALSE)</f>
        <v>134.57599999999999</v>
      </c>
      <c r="S1421" t="str">
        <f>VLOOKUP($D1421,metadata!$B$2:$S$451,16,FALSE)</f>
        <v/>
      </c>
      <c r="T1421" t="str">
        <f>VLOOKUP($D1421,metadata!$B$2:$S$451,17,FALSE)</f>
        <v/>
      </c>
      <c r="U1421" t="str">
        <f>VLOOKUP($D1421,metadata!$B$2:$S$451,18,FALSE)</f>
        <v/>
      </c>
      <c r="V1421">
        <f>VLOOKUP($D1421,metadata!$B$2:$Z$451,19,FALSE)</f>
        <v>34.6</v>
      </c>
      <c r="W1421" t="str">
        <f>VLOOKUP($D1421,metadata!$B$2:$Z$451,20,FALSE)</f>
        <v>acc</v>
      </c>
      <c r="X1421" t="str">
        <f>VLOOKUP($D1421,metadata!$B$2:$Z$451,21,FALSE)</f>
        <v/>
      </c>
      <c r="Y1421">
        <f>VLOOKUP($D1421,metadata!$B$2:$Z$451,22,FALSE)</f>
        <v>36</v>
      </c>
      <c r="Z1421" t="str">
        <f>VLOOKUP($D1421,metadata!$B$2:$Z$451,23,FALSE)</f>
        <v/>
      </c>
      <c r="AA1421" t="str">
        <f>VLOOKUP($D1421,metadata!$B$2:$Z$451,24,FALSE)</f>
        <v>larval</v>
      </c>
      <c r="AB1421" t="str">
        <f>VLOOKUP($D1421,metadata!$B$2:$Z$451,25,FALSE)</f>
        <v/>
      </c>
      <c r="AC1421">
        <v>14.7442319471857</v>
      </c>
      <c r="AD1421">
        <v>100.27280564441099</v>
      </c>
      <c r="AE1421">
        <v>18</v>
      </c>
      <c r="AF1421">
        <f t="shared" si="45"/>
        <v>18</v>
      </c>
    </row>
    <row r="1422" spans="3:32" x14ac:dyDescent="0.3">
      <c r="C1422">
        <v>1421</v>
      </c>
      <c r="D1422" s="4" t="str">
        <f t="shared" si="44"/>
        <v>36-Tangashima Is.</v>
      </c>
      <c r="E1422" t="str">
        <f>VLOOKUP($D1422,metadata!$B$2:$S$451,2,FALSE)</f>
        <v>Noriyuki, S; Akiyama, K; Nishida, T</v>
      </c>
      <c r="F1422" t="str">
        <f>VLOOKUP($D1422,metadata!$B$2:$S$451,3,FALSE)</f>
        <v>Life-history traits related to diapause in univoltine and bivoltine populations of Ypthima multistriata (Lepidoptera: Satyridae) inhabiting similar latitudes</v>
      </c>
      <c r="G1422" t="str">
        <f>VLOOKUP($D1422,metadata!$B$2:$S$451,4,FALSE)</f>
        <v>10.1111/j.1479-8298.2011.00447.x</v>
      </c>
      <c r="H1422" t="str">
        <f>VLOOKUP($D1422,metadata!$B$2:$S$451,5,FALSE)</f>
        <v>y</v>
      </c>
      <c r="I1422" t="str">
        <f>VLOOKUP($D1422,metadata!$B$2:$S$451,6,FALSE)</f>
        <v>a</v>
      </c>
      <c r="J1422" t="str">
        <f>VLOOKUP($D1422,metadata!$B$2:$S$451,7,FALSE)</f>
        <v>i</v>
      </c>
      <c r="K1422">
        <f>VLOOKUP($D1422,metadata!$B$2:$S$451,8,FALSE)</f>
        <v>4</v>
      </c>
      <c r="L1422">
        <f>VLOOKUP($D1422,metadata!$B$2:$S$451,9,FALSE)</f>
        <v>3</v>
      </c>
      <c r="M1422" t="str">
        <f>VLOOKUP($D1422,metadata!$B$2:$S$451,10,FALSE)</f>
        <v/>
      </c>
      <c r="N1422" t="str">
        <f>VLOOKUP($D1422,metadata!$B$2:$S$451,11,FALSE)</f>
        <v>Ypthima multistriata</v>
      </c>
      <c r="O1422" t="str">
        <f>VLOOKUP($D1422,metadata!$B$2:$S$451,12,FALSE)</f>
        <v>lepidoptera</v>
      </c>
      <c r="P1422" t="str">
        <f>VLOOKUP($D1422,metadata!$B$2:$S$451,13,FALSE)</f>
        <v>Tangashima Is.</v>
      </c>
      <c r="Q1422">
        <f>VLOOKUP($D1422,metadata!$B$2:$S$451,14,FALSE)</f>
        <v>34.656999999999996</v>
      </c>
      <c r="R1422">
        <f>VLOOKUP($D1422,metadata!$B$2:$S$451,15,FALSE)</f>
        <v>134.57599999999999</v>
      </c>
      <c r="S1422" t="str">
        <f>VLOOKUP($D1422,metadata!$B$2:$S$451,16,FALSE)</f>
        <v/>
      </c>
      <c r="T1422" t="str">
        <f>VLOOKUP($D1422,metadata!$B$2:$S$451,17,FALSE)</f>
        <v/>
      </c>
      <c r="U1422" t="str">
        <f>VLOOKUP($D1422,metadata!$B$2:$S$451,18,FALSE)</f>
        <v/>
      </c>
      <c r="V1422">
        <f>VLOOKUP($D1422,metadata!$B$2:$Z$451,19,FALSE)</f>
        <v>34.6</v>
      </c>
      <c r="W1422" t="str">
        <f>VLOOKUP($D1422,metadata!$B$2:$Z$451,20,FALSE)</f>
        <v>acc</v>
      </c>
      <c r="X1422" t="str">
        <f>VLOOKUP($D1422,metadata!$B$2:$Z$451,21,FALSE)</f>
        <v/>
      </c>
      <c r="Y1422">
        <f>VLOOKUP($D1422,metadata!$B$2:$Z$451,22,FALSE)</f>
        <v>36</v>
      </c>
      <c r="Z1422" t="str">
        <f>VLOOKUP($D1422,metadata!$B$2:$Z$451,23,FALSE)</f>
        <v/>
      </c>
      <c r="AA1422" t="str">
        <f>VLOOKUP($D1422,metadata!$B$2:$Z$451,24,FALSE)</f>
        <v>larval</v>
      </c>
      <c r="AB1422" t="str">
        <f>VLOOKUP($D1422,metadata!$B$2:$Z$451,25,FALSE)</f>
        <v/>
      </c>
      <c r="AC1422">
        <v>16.022663853535601</v>
      </c>
      <c r="AD1422">
        <v>7.1139318042605399</v>
      </c>
      <c r="AE1422">
        <v>70</v>
      </c>
      <c r="AF1422">
        <f t="shared" si="45"/>
        <v>70</v>
      </c>
    </row>
    <row r="1423" spans="3:32" x14ac:dyDescent="0.3">
      <c r="C1423">
        <v>1422</v>
      </c>
      <c r="D1423" s="4" t="str">
        <f t="shared" si="44"/>
        <v>36-Bouzeshima Is.</v>
      </c>
      <c r="E1423" t="str">
        <f>VLOOKUP($D1423,metadata!$B$2:$S$451,2,FALSE)</f>
        <v>Noriyuki, S; Akiyama, K; Nishida, T</v>
      </c>
      <c r="F1423" t="str">
        <f>VLOOKUP($D1423,metadata!$B$2:$S$451,3,FALSE)</f>
        <v>Life-history traits related to diapause in univoltine and bivoltine populations of Ypthima multistriata (Lepidoptera: Satyridae) inhabiting similar latitudes</v>
      </c>
      <c r="G1423" t="str">
        <f>VLOOKUP($D1423,metadata!$B$2:$S$451,4,FALSE)</f>
        <v>10.1111/j.1479-8298.2011.00447.x</v>
      </c>
      <c r="H1423" t="str">
        <f>VLOOKUP($D1423,metadata!$B$2:$S$451,5,FALSE)</f>
        <v>y</v>
      </c>
      <c r="I1423" t="str">
        <f>VLOOKUP($D1423,metadata!$B$2:$S$451,6,FALSE)</f>
        <v>a</v>
      </c>
      <c r="J1423" t="str">
        <f>VLOOKUP($D1423,metadata!$B$2:$S$451,7,FALSE)</f>
        <v>i</v>
      </c>
      <c r="K1423">
        <f>VLOOKUP($D1423,metadata!$B$2:$S$451,8,FALSE)</f>
        <v>4</v>
      </c>
      <c r="L1423">
        <f>VLOOKUP($D1423,metadata!$B$2:$S$451,9,FALSE)</f>
        <v>3</v>
      </c>
      <c r="M1423" t="str">
        <f>VLOOKUP($D1423,metadata!$B$2:$S$451,10,FALSE)</f>
        <v/>
      </c>
      <c r="N1423" t="str">
        <f>VLOOKUP($D1423,metadata!$B$2:$S$451,11,FALSE)</f>
        <v>Ypthima multistriata</v>
      </c>
      <c r="O1423" t="str">
        <f>VLOOKUP($D1423,metadata!$B$2:$S$451,12,FALSE)</f>
        <v>lepidoptera</v>
      </c>
      <c r="P1423" t="str">
        <f>VLOOKUP($D1423,metadata!$B$2:$S$451,13,FALSE)</f>
        <v>Bouzeshima Is.</v>
      </c>
      <c r="Q1423">
        <f>VLOOKUP($D1423,metadata!$B$2:$S$451,14,FALSE)</f>
        <v>34.652000000000001</v>
      </c>
      <c r="R1423">
        <f>VLOOKUP($D1423,metadata!$B$2:$S$451,15,FALSE)</f>
        <v>134.512</v>
      </c>
      <c r="S1423" t="str">
        <f>VLOOKUP($D1423,metadata!$B$2:$S$451,16,FALSE)</f>
        <v/>
      </c>
      <c r="T1423" t="str">
        <f>VLOOKUP($D1423,metadata!$B$2:$S$451,17,FALSE)</f>
        <v/>
      </c>
      <c r="U1423" t="str">
        <f>VLOOKUP($D1423,metadata!$B$2:$S$451,18,FALSE)</f>
        <v/>
      </c>
      <c r="V1423">
        <f>VLOOKUP($D1423,metadata!$B$2:$Z$451,19,FALSE)</f>
        <v>37.6</v>
      </c>
      <c r="W1423" t="str">
        <f>VLOOKUP($D1423,metadata!$B$2:$Z$451,20,FALSE)</f>
        <v>acc</v>
      </c>
      <c r="X1423" t="str">
        <f>VLOOKUP($D1423,metadata!$B$2:$Z$451,21,FALSE)</f>
        <v/>
      </c>
      <c r="Y1423">
        <f>VLOOKUP($D1423,metadata!$B$2:$Z$451,22,FALSE)</f>
        <v>36</v>
      </c>
      <c r="Z1423" t="str">
        <f>VLOOKUP($D1423,metadata!$B$2:$Z$451,23,FALSE)</f>
        <v/>
      </c>
      <c r="AA1423" t="str">
        <f>VLOOKUP($D1423,metadata!$B$2:$Z$451,24,FALSE)</f>
        <v>larval</v>
      </c>
      <c r="AB1423" t="str">
        <f>VLOOKUP($D1423,metadata!$B$2:$Z$451,25,FALSE)</f>
        <v/>
      </c>
      <c r="AC1423">
        <v>13.081467365412101</v>
      </c>
      <c r="AD1423">
        <v>100.571700809909</v>
      </c>
      <c r="AE1423">
        <v>28</v>
      </c>
      <c r="AF1423">
        <f t="shared" si="45"/>
        <v>28</v>
      </c>
    </row>
    <row r="1424" spans="3:32" x14ac:dyDescent="0.3">
      <c r="C1424">
        <v>1423</v>
      </c>
      <c r="D1424" s="4" t="str">
        <f t="shared" si="44"/>
        <v>36-Bouzeshima Is.</v>
      </c>
      <c r="E1424" t="str">
        <f>VLOOKUP($D1424,metadata!$B$2:$S$451,2,FALSE)</f>
        <v>Noriyuki, S; Akiyama, K; Nishida, T</v>
      </c>
      <c r="F1424" t="str">
        <f>VLOOKUP($D1424,metadata!$B$2:$S$451,3,FALSE)</f>
        <v>Life-history traits related to diapause in univoltine and bivoltine populations of Ypthima multistriata (Lepidoptera: Satyridae) inhabiting similar latitudes</v>
      </c>
      <c r="G1424" t="str">
        <f>VLOOKUP($D1424,metadata!$B$2:$S$451,4,FALSE)</f>
        <v>10.1111/j.1479-8298.2011.00447.x</v>
      </c>
      <c r="H1424" t="str">
        <f>VLOOKUP($D1424,metadata!$B$2:$S$451,5,FALSE)</f>
        <v>y</v>
      </c>
      <c r="I1424" t="str">
        <f>VLOOKUP($D1424,metadata!$B$2:$S$451,6,FALSE)</f>
        <v>a</v>
      </c>
      <c r="J1424" t="str">
        <f>VLOOKUP($D1424,metadata!$B$2:$S$451,7,FALSE)</f>
        <v>i</v>
      </c>
      <c r="K1424">
        <f>VLOOKUP($D1424,metadata!$B$2:$S$451,8,FALSE)</f>
        <v>4</v>
      </c>
      <c r="L1424">
        <f>VLOOKUP($D1424,metadata!$B$2:$S$451,9,FALSE)</f>
        <v>3</v>
      </c>
      <c r="M1424" t="str">
        <f>VLOOKUP($D1424,metadata!$B$2:$S$451,10,FALSE)</f>
        <v/>
      </c>
      <c r="N1424" t="str">
        <f>VLOOKUP($D1424,metadata!$B$2:$S$451,11,FALSE)</f>
        <v>Ypthima multistriata</v>
      </c>
      <c r="O1424" t="str">
        <f>VLOOKUP($D1424,metadata!$B$2:$S$451,12,FALSE)</f>
        <v>lepidoptera</v>
      </c>
      <c r="P1424" t="str">
        <f>VLOOKUP($D1424,metadata!$B$2:$S$451,13,FALSE)</f>
        <v>Bouzeshima Is.</v>
      </c>
      <c r="Q1424">
        <f>VLOOKUP($D1424,metadata!$B$2:$S$451,14,FALSE)</f>
        <v>34.652000000000001</v>
      </c>
      <c r="R1424">
        <f>VLOOKUP($D1424,metadata!$B$2:$S$451,15,FALSE)</f>
        <v>134.512</v>
      </c>
      <c r="S1424" t="str">
        <f>VLOOKUP($D1424,metadata!$B$2:$S$451,16,FALSE)</f>
        <v/>
      </c>
      <c r="T1424" t="str">
        <f>VLOOKUP($D1424,metadata!$B$2:$S$451,17,FALSE)</f>
        <v/>
      </c>
      <c r="U1424" t="str">
        <f>VLOOKUP($D1424,metadata!$B$2:$S$451,18,FALSE)</f>
        <v/>
      </c>
      <c r="V1424">
        <f>VLOOKUP($D1424,metadata!$B$2:$Z$451,19,FALSE)</f>
        <v>37.6</v>
      </c>
      <c r="W1424" t="str">
        <f>VLOOKUP($D1424,metadata!$B$2:$Z$451,20,FALSE)</f>
        <v>acc</v>
      </c>
      <c r="X1424" t="str">
        <f>VLOOKUP($D1424,metadata!$B$2:$Z$451,21,FALSE)</f>
        <v/>
      </c>
      <c r="Y1424">
        <f>VLOOKUP($D1424,metadata!$B$2:$Z$451,22,FALSE)</f>
        <v>36</v>
      </c>
      <c r="Z1424" t="str">
        <f>VLOOKUP($D1424,metadata!$B$2:$Z$451,23,FALSE)</f>
        <v/>
      </c>
      <c r="AA1424" t="str">
        <f>VLOOKUP($D1424,metadata!$B$2:$Z$451,24,FALSE)</f>
        <v>larval</v>
      </c>
      <c r="AB1424" t="str">
        <f>VLOOKUP($D1424,metadata!$B$2:$Z$451,25,FALSE)</f>
        <v/>
      </c>
      <c r="AC1424">
        <v>14.983121214183599</v>
      </c>
      <c r="AD1424">
        <v>100.25749222986001</v>
      </c>
      <c r="AE1424">
        <v>21</v>
      </c>
      <c r="AF1424">
        <f t="shared" si="45"/>
        <v>21</v>
      </c>
    </row>
    <row r="1425" spans="3:32" x14ac:dyDescent="0.3">
      <c r="C1425">
        <v>1424</v>
      </c>
      <c r="D1425" s="4" t="str">
        <f t="shared" ref="D1425:D1488" si="46">VLOOKUP(C1425,$A$1:$B$451,2)</f>
        <v>36-Bouzeshima Is.</v>
      </c>
      <c r="E1425" t="str">
        <f>VLOOKUP($D1425,metadata!$B$2:$S$451,2,FALSE)</f>
        <v>Noriyuki, S; Akiyama, K; Nishida, T</v>
      </c>
      <c r="F1425" t="str">
        <f>VLOOKUP($D1425,metadata!$B$2:$S$451,3,FALSE)</f>
        <v>Life-history traits related to diapause in univoltine and bivoltine populations of Ypthima multistriata (Lepidoptera: Satyridae) inhabiting similar latitudes</v>
      </c>
      <c r="G1425" t="str">
        <f>VLOOKUP($D1425,metadata!$B$2:$S$451,4,FALSE)</f>
        <v>10.1111/j.1479-8298.2011.00447.x</v>
      </c>
      <c r="H1425" t="str">
        <f>VLOOKUP($D1425,metadata!$B$2:$S$451,5,FALSE)</f>
        <v>y</v>
      </c>
      <c r="I1425" t="str">
        <f>VLOOKUP($D1425,metadata!$B$2:$S$451,6,FALSE)</f>
        <v>a</v>
      </c>
      <c r="J1425" t="str">
        <f>VLOOKUP($D1425,metadata!$B$2:$S$451,7,FALSE)</f>
        <v>i</v>
      </c>
      <c r="K1425">
        <f>VLOOKUP($D1425,metadata!$B$2:$S$451,8,FALSE)</f>
        <v>4</v>
      </c>
      <c r="L1425">
        <f>VLOOKUP($D1425,metadata!$B$2:$S$451,9,FALSE)</f>
        <v>3</v>
      </c>
      <c r="M1425" t="str">
        <f>VLOOKUP($D1425,metadata!$B$2:$S$451,10,FALSE)</f>
        <v/>
      </c>
      <c r="N1425" t="str">
        <f>VLOOKUP($D1425,metadata!$B$2:$S$451,11,FALSE)</f>
        <v>Ypthima multistriata</v>
      </c>
      <c r="O1425" t="str">
        <f>VLOOKUP($D1425,metadata!$B$2:$S$451,12,FALSE)</f>
        <v>lepidoptera</v>
      </c>
      <c r="P1425" t="str">
        <f>VLOOKUP($D1425,metadata!$B$2:$S$451,13,FALSE)</f>
        <v>Bouzeshima Is.</v>
      </c>
      <c r="Q1425">
        <f>VLOOKUP($D1425,metadata!$B$2:$S$451,14,FALSE)</f>
        <v>34.652000000000001</v>
      </c>
      <c r="R1425">
        <f>VLOOKUP($D1425,metadata!$B$2:$S$451,15,FALSE)</f>
        <v>134.512</v>
      </c>
      <c r="S1425" t="str">
        <f>VLOOKUP($D1425,metadata!$B$2:$S$451,16,FALSE)</f>
        <v/>
      </c>
      <c r="T1425" t="str">
        <f>VLOOKUP($D1425,metadata!$B$2:$S$451,17,FALSE)</f>
        <v/>
      </c>
      <c r="U1425" t="str">
        <f>VLOOKUP($D1425,metadata!$B$2:$S$451,18,FALSE)</f>
        <v/>
      </c>
      <c r="V1425">
        <f>VLOOKUP($D1425,metadata!$B$2:$Z$451,19,FALSE)</f>
        <v>37.6</v>
      </c>
      <c r="W1425" t="str">
        <f>VLOOKUP($D1425,metadata!$B$2:$Z$451,20,FALSE)</f>
        <v>acc</v>
      </c>
      <c r="X1425" t="str">
        <f>VLOOKUP($D1425,metadata!$B$2:$Z$451,21,FALSE)</f>
        <v/>
      </c>
      <c r="Y1425">
        <f>VLOOKUP($D1425,metadata!$B$2:$Z$451,22,FALSE)</f>
        <v>36</v>
      </c>
      <c r="Z1425" t="str">
        <f>VLOOKUP($D1425,metadata!$B$2:$Z$451,23,FALSE)</f>
        <v/>
      </c>
      <c r="AA1425" t="str">
        <f>VLOOKUP($D1425,metadata!$B$2:$Z$451,24,FALSE)</f>
        <v>larval</v>
      </c>
      <c r="AB1425" t="str">
        <f>VLOOKUP($D1425,metadata!$B$2:$Z$451,25,FALSE)</f>
        <v/>
      </c>
      <c r="AC1425">
        <v>16.0315116041652</v>
      </c>
      <c r="AD1425">
        <v>7.1133646407586397</v>
      </c>
      <c r="AE1425">
        <v>64</v>
      </c>
      <c r="AF1425">
        <f t="shared" si="45"/>
        <v>64</v>
      </c>
    </row>
    <row r="1426" spans="3:32" x14ac:dyDescent="0.3">
      <c r="C1426">
        <v>1425</v>
      </c>
      <c r="D1426" s="4" t="str">
        <f t="shared" si="46"/>
        <v>37- OUL</v>
      </c>
      <c r="E1426" t="str">
        <f>VLOOKUP($D1426,metadata!$B$2:$S$451,2,FALSE)</f>
        <v>Paolucci, S; van de Zande, L; Beukeboom, LW</v>
      </c>
      <c r="F1426" t="str">
        <f>VLOOKUP($D1426,metadata!$B$2:$S$451,3,FALSE)</f>
        <v>Adaptive latitudinal cline of photoperiodic diapause induction in the parasitoid Nasonia vitripennis in Europe</v>
      </c>
      <c r="G1426" t="str">
        <f>VLOOKUP($D1426,metadata!$B$2:$S$451,4,FALSE)</f>
        <v>10.1111/jeb.12113</v>
      </c>
      <c r="H1426" t="str">
        <f>VLOOKUP($D1426,metadata!$B$2:$S$451,5,FALSE)</f>
        <v>y-ask</v>
      </c>
      <c r="I1426" t="str">
        <f>VLOOKUP($D1426,metadata!$B$2:$S$451,6,FALSE)</f>
        <v>a</v>
      </c>
      <c r="J1426" t="str">
        <f>VLOOKUP($D1426,metadata!$B$2:$S$451,7,FALSE)</f>
        <v>i</v>
      </c>
      <c r="K1426">
        <f>VLOOKUP($D1426,metadata!$B$2:$S$451,8,FALSE)</f>
        <v>7</v>
      </c>
      <c r="L1426">
        <f>VLOOKUP($D1426,metadata!$B$2:$S$451,9,FALSE)</f>
        <v>8</v>
      </c>
      <c r="M1426" t="str">
        <f>VLOOKUP($D1426,metadata!$B$2:$S$451,10,FALSE)</f>
        <v/>
      </c>
      <c r="N1426" t="str">
        <f>VLOOKUP($D1426,metadata!$B$2:$S$451,11,FALSE)</f>
        <v>Nasonia vitripennis</v>
      </c>
      <c r="O1426" t="str">
        <f>VLOOKUP($D1426,metadata!$B$2:$S$451,12,FALSE)</f>
        <v>hymenoptera</v>
      </c>
      <c r="P1426" t="str">
        <f>VLOOKUP($D1426,metadata!$B$2:$S$451,13,FALSE)</f>
        <v xml:space="preserve"> OUL</v>
      </c>
      <c r="Q1426">
        <f>VLOOKUP($D1426,metadata!$B$2:$S$451,14,FALSE)</f>
        <v>65.061155555555558</v>
      </c>
      <c r="R1426">
        <f>VLOOKUP($D1426,metadata!$B$2:$S$451,15,FALSE)</f>
        <v>25.527999999999999</v>
      </c>
      <c r="S1426" t="str">
        <f>VLOOKUP($D1426,metadata!$B$2:$S$451,16,FALSE)</f>
        <v/>
      </c>
      <c r="T1426" t="str">
        <f>VLOOKUP($D1426,metadata!$B$2:$S$451,17,FALSE)</f>
        <v/>
      </c>
      <c r="U1426" t="str">
        <f>VLOOKUP($D1426,metadata!$B$2:$S$451,18,FALSE)</f>
        <v/>
      </c>
      <c r="V1426">
        <f>VLOOKUP($D1426,metadata!$B$2:$Z$451,19,FALSE)</f>
        <v>26</v>
      </c>
      <c r="W1426" t="str">
        <f>VLOOKUP($D1426,metadata!$B$2:$Z$451,20,FALSE)</f>
        <v>pop level/ask</v>
      </c>
      <c r="X1426" t="str">
        <f>VLOOKUP($D1426,metadata!$B$2:$Z$451,21,FALSE)</f>
        <v/>
      </c>
      <c r="Y1426">
        <f>VLOOKUP($D1426,metadata!$B$2:$Z$451,22,FALSE)</f>
        <v>37</v>
      </c>
      <c r="Z1426" t="str">
        <f>VLOOKUP($D1426,metadata!$B$2:$Z$451,23,FALSE)</f>
        <v/>
      </c>
      <c r="AA1426" t="str">
        <f>VLOOKUP($D1426,metadata!$B$2:$Z$451,24,FALSE)</f>
        <v>larval</v>
      </c>
      <c r="AB1426" t="str">
        <f>VLOOKUP($D1426,metadata!$B$2:$Z$451,25,FALSE)</f>
        <v>26 lines with 15 replicates each</v>
      </c>
      <c r="AC1426">
        <v>7.9854329646614497</v>
      </c>
      <c r="AD1426">
        <v>100</v>
      </c>
      <c r="AF1426" t="str">
        <f t="shared" si="45"/>
        <v>NA</v>
      </c>
    </row>
    <row r="1427" spans="3:32" x14ac:dyDescent="0.3">
      <c r="C1427">
        <v>1426</v>
      </c>
      <c r="D1427" s="4" t="str">
        <f t="shared" si="46"/>
        <v>37- OUL</v>
      </c>
      <c r="E1427" t="str">
        <f>VLOOKUP($D1427,metadata!$B$2:$S$451,2,FALSE)</f>
        <v>Paolucci, S; van de Zande, L; Beukeboom, LW</v>
      </c>
      <c r="F1427" t="str">
        <f>VLOOKUP($D1427,metadata!$B$2:$S$451,3,FALSE)</f>
        <v>Adaptive latitudinal cline of photoperiodic diapause induction in the parasitoid Nasonia vitripennis in Europe</v>
      </c>
      <c r="G1427" t="str">
        <f>VLOOKUP($D1427,metadata!$B$2:$S$451,4,FALSE)</f>
        <v>10.1111/jeb.12113</v>
      </c>
      <c r="H1427" t="str">
        <f>VLOOKUP($D1427,metadata!$B$2:$S$451,5,FALSE)</f>
        <v>y-ask</v>
      </c>
      <c r="I1427" t="str">
        <f>VLOOKUP($D1427,metadata!$B$2:$S$451,6,FALSE)</f>
        <v>a</v>
      </c>
      <c r="J1427" t="str">
        <f>VLOOKUP($D1427,metadata!$B$2:$S$451,7,FALSE)</f>
        <v>i</v>
      </c>
      <c r="K1427">
        <f>VLOOKUP($D1427,metadata!$B$2:$S$451,8,FALSE)</f>
        <v>7</v>
      </c>
      <c r="L1427">
        <f>VLOOKUP($D1427,metadata!$B$2:$S$451,9,FALSE)</f>
        <v>8</v>
      </c>
      <c r="M1427" t="str">
        <f>VLOOKUP($D1427,metadata!$B$2:$S$451,10,FALSE)</f>
        <v/>
      </c>
      <c r="N1427" t="str">
        <f>VLOOKUP($D1427,metadata!$B$2:$S$451,11,FALSE)</f>
        <v>Nasonia vitripennis</v>
      </c>
      <c r="O1427" t="str">
        <f>VLOOKUP($D1427,metadata!$B$2:$S$451,12,FALSE)</f>
        <v>hymenoptera</v>
      </c>
      <c r="P1427" t="str">
        <f>VLOOKUP($D1427,metadata!$B$2:$S$451,13,FALSE)</f>
        <v xml:space="preserve"> OUL</v>
      </c>
      <c r="Q1427">
        <f>VLOOKUP($D1427,metadata!$B$2:$S$451,14,FALSE)</f>
        <v>65.061155555555558</v>
      </c>
      <c r="R1427">
        <f>VLOOKUP($D1427,metadata!$B$2:$S$451,15,FALSE)</f>
        <v>25.527999999999999</v>
      </c>
      <c r="S1427" t="str">
        <f>VLOOKUP($D1427,metadata!$B$2:$S$451,16,FALSE)</f>
        <v/>
      </c>
      <c r="T1427" t="str">
        <f>VLOOKUP($D1427,metadata!$B$2:$S$451,17,FALSE)</f>
        <v/>
      </c>
      <c r="U1427" t="str">
        <f>VLOOKUP($D1427,metadata!$B$2:$S$451,18,FALSE)</f>
        <v/>
      </c>
      <c r="V1427">
        <f>VLOOKUP($D1427,metadata!$B$2:$Z$451,19,FALSE)</f>
        <v>26</v>
      </c>
      <c r="W1427" t="str">
        <f>VLOOKUP($D1427,metadata!$B$2:$Z$451,20,FALSE)</f>
        <v>pop level/ask</v>
      </c>
      <c r="X1427" t="str">
        <f>VLOOKUP($D1427,metadata!$B$2:$Z$451,21,FALSE)</f>
        <v/>
      </c>
      <c r="Y1427">
        <f>VLOOKUP($D1427,metadata!$B$2:$Z$451,22,FALSE)</f>
        <v>37</v>
      </c>
      <c r="Z1427" t="str">
        <f>VLOOKUP($D1427,metadata!$B$2:$Z$451,23,FALSE)</f>
        <v/>
      </c>
      <c r="AA1427" t="str">
        <f>VLOOKUP($D1427,metadata!$B$2:$Z$451,24,FALSE)</f>
        <v>larval</v>
      </c>
      <c r="AB1427" t="str">
        <f>VLOOKUP($D1427,metadata!$B$2:$Z$451,25,FALSE)</f>
        <v>26 lines with 15 replicates each</v>
      </c>
      <c r="AC1427">
        <v>9.4066680654217691</v>
      </c>
      <c r="AD1427">
        <v>95.669654007932905</v>
      </c>
      <c r="AF1427" t="str">
        <f t="shared" si="45"/>
        <v>NA</v>
      </c>
    </row>
    <row r="1428" spans="3:32" x14ac:dyDescent="0.3">
      <c r="C1428">
        <v>1427</v>
      </c>
      <c r="D1428" s="4" t="str">
        <f t="shared" si="46"/>
        <v>37- OUL</v>
      </c>
      <c r="E1428" t="str">
        <f>VLOOKUP($D1428,metadata!$B$2:$S$451,2,FALSE)</f>
        <v>Paolucci, S; van de Zande, L; Beukeboom, LW</v>
      </c>
      <c r="F1428" t="str">
        <f>VLOOKUP($D1428,metadata!$B$2:$S$451,3,FALSE)</f>
        <v>Adaptive latitudinal cline of photoperiodic diapause induction in the parasitoid Nasonia vitripennis in Europe</v>
      </c>
      <c r="G1428" t="str">
        <f>VLOOKUP($D1428,metadata!$B$2:$S$451,4,FALSE)</f>
        <v>10.1111/jeb.12113</v>
      </c>
      <c r="H1428" t="str">
        <f>VLOOKUP($D1428,metadata!$B$2:$S$451,5,FALSE)</f>
        <v>y-ask</v>
      </c>
      <c r="I1428" t="str">
        <f>VLOOKUP($D1428,metadata!$B$2:$S$451,6,FALSE)</f>
        <v>a</v>
      </c>
      <c r="J1428" t="str">
        <f>VLOOKUP($D1428,metadata!$B$2:$S$451,7,FALSE)</f>
        <v>i</v>
      </c>
      <c r="K1428">
        <f>VLOOKUP($D1428,metadata!$B$2:$S$451,8,FALSE)</f>
        <v>7</v>
      </c>
      <c r="L1428">
        <f>VLOOKUP($D1428,metadata!$B$2:$S$451,9,FALSE)</f>
        <v>8</v>
      </c>
      <c r="M1428" t="str">
        <f>VLOOKUP($D1428,metadata!$B$2:$S$451,10,FALSE)</f>
        <v/>
      </c>
      <c r="N1428" t="str">
        <f>VLOOKUP($D1428,metadata!$B$2:$S$451,11,FALSE)</f>
        <v>Nasonia vitripennis</v>
      </c>
      <c r="O1428" t="str">
        <f>VLOOKUP($D1428,metadata!$B$2:$S$451,12,FALSE)</f>
        <v>hymenoptera</v>
      </c>
      <c r="P1428" t="str">
        <f>VLOOKUP($D1428,metadata!$B$2:$S$451,13,FALSE)</f>
        <v xml:space="preserve"> OUL</v>
      </c>
      <c r="Q1428">
        <f>VLOOKUP($D1428,metadata!$B$2:$S$451,14,FALSE)</f>
        <v>65.061155555555558</v>
      </c>
      <c r="R1428">
        <f>VLOOKUP($D1428,metadata!$B$2:$S$451,15,FALSE)</f>
        <v>25.527999999999999</v>
      </c>
      <c r="S1428" t="str">
        <f>VLOOKUP($D1428,metadata!$B$2:$S$451,16,FALSE)</f>
        <v/>
      </c>
      <c r="T1428" t="str">
        <f>VLOOKUP($D1428,metadata!$B$2:$S$451,17,FALSE)</f>
        <v/>
      </c>
      <c r="U1428" t="str">
        <f>VLOOKUP($D1428,metadata!$B$2:$S$451,18,FALSE)</f>
        <v/>
      </c>
      <c r="V1428">
        <f>VLOOKUP($D1428,metadata!$B$2:$Z$451,19,FALSE)</f>
        <v>26</v>
      </c>
      <c r="W1428" t="str">
        <f>VLOOKUP($D1428,metadata!$B$2:$Z$451,20,FALSE)</f>
        <v>pop level/ask</v>
      </c>
      <c r="X1428" t="str">
        <f>VLOOKUP($D1428,metadata!$B$2:$Z$451,21,FALSE)</f>
        <v/>
      </c>
      <c r="Y1428">
        <f>VLOOKUP($D1428,metadata!$B$2:$Z$451,22,FALSE)</f>
        <v>37</v>
      </c>
      <c r="Z1428" t="str">
        <f>VLOOKUP($D1428,metadata!$B$2:$Z$451,23,FALSE)</f>
        <v/>
      </c>
      <c r="AA1428" t="str">
        <f>VLOOKUP($D1428,metadata!$B$2:$Z$451,24,FALSE)</f>
        <v>larval</v>
      </c>
      <c r="AB1428" t="str">
        <f>VLOOKUP($D1428,metadata!$B$2:$Z$451,25,FALSE)</f>
        <v>26 lines with 15 replicates each</v>
      </c>
      <c r="AC1428">
        <v>10.841890717261601</v>
      </c>
      <c r="AD1428">
        <v>90.771013797720002</v>
      </c>
      <c r="AF1428" t="str">
        <f t="shared" si="45"/>
        <v>NA</v>
      </c>
    </row>
    <row r="1429" spans="3:32" x14ac:dyDescent="0.3">
      <c r="C1429">
        <v>1428</v>
      </c>
      <c r="D1429" s="4" t="str">
        <f t="shared" si="46"/>
        <v>37- OUL</v>
      </c>
      <c r="E1429" t="str">
        <f>VLOOKUP($D1429,metadata!$B$2:$S$451,2,FALSE)</f>
        <v>Paolucci, S; van de Zande, L; Beukeboom, LW</v>
      </c>
      <c r="F1429" t="str">
        <f>VLOOKUP($D1429,metadata!$B$2:$S$451,3,FALSE)</f>
        <v>Adaptive latitudinal cline of photoperiodic diapause induction in the parasitoid Nasonia vitripennis in Europe</v>
      </c>
      <c r="G1429" t="str">
        <f>VLOOKUP($D1429,metadata!$B$2:$S$451,4,FALSE)</f>
        <v>10.1111/jeb.12113</v>
      </c>
      <c r="H1429" t="str">
        <f>VLOOKUP($D1429,metadata!$B$2:$S$451,5,FALSE)</f>
        <v>y-ask</v>
      </c>
      <c r="I1429" t="str">
        <f>VLOOKUP($D1429,metadata!$B$2:$S$451,6,FALSE)</f>
        <v>a</v>
      </c>
      <c r="J1429" t="str">
        <f>VLOOKUP($D1429,metadata!$B$2:$S$451,7,FALSE)</f>
        <v>i</v>
      </c>
      <c r="K1429">
        <f>VLOOKUP($D1429,metadata!$B$2:$S$451,8,FALSE)</f>
        <v>7</v>
      </c>
      <c r="L1429">
        <f>VLOOKUP($D1429,metadata!$B$2:$S$451,9,FALSE)</f>
        <v>8</v>
      </c>
      <c r="M1429" t="str">
        <f>VLOOKUP($D1429,metadata!$B$2:$S$451,10,FALSE)</f>
        <v/>
      </c>
      <c r="N1429" t="str">
        <f>VLOOKUP($D1429,metadata!$B$2:$S$451,11,FALSE)</f>
        <v>Nasonia vitripennis</v>
      </c>
      <c r="O1429" t="str">
        <f>VLOOKUP($D1429,metadata!$B$2:$S$451,12,FALSE)</f>
        <v>hymenoptera</v>
      </c>
      <c r="P1429" t="str">
        <f>VLOOKUP($D1429,metadata!$B$2:$S$451,13,FALSE)</f>
        <v xml:space="preserve"> OUL</v>
      </c>
      <c r="Q1429">
        <f>VLOOKUP($D1429,metadata!$B$2:$S$451,14,FALSE)</f>
        <v>65.061155555555558</v>
      </c>
      <c r="R1429">
        <f>VLOOKUP($D1429,metadata!$B$2:$S$451,15,FALSE)</f>
        <v>25.527999999999999</v>
      </c>
      <c r="S1429" t="str">
        <f>VLOOKUP($D1429,metadata!$B$2:$S$451,16,FALSE)</f>
        <v/>
      </c>
      <c r="T1429" t="str">
        <f>VLOOKUP($D1429,metadata!$B$2:$S$451,17,FALSE)</f>
        <v/>
      </c>
      <c r="U1429" t="str">
        <f>VLOOKUP($D1429,metadata!$B$2:$S$451,18,FALSE)</f>
        <v/>
      </c>
      <c r="V1429">
        <f>VLOOKUP($D1429,metadata!$B$2:$Z$451,19,FALSE)</f>
        <v>26</v>
      </c>
      <c r="W1429" t="str">
        <f>VLOOKUP($D1429,metadata!$B$2:$Z$451,20,FALSE)</f>
        <v>pop level/ask</v>
      </c>
      <c r="X1429" t="str">
        <f>VLOOKUP($D1429,metadata!$B$2:$Z$451,21,FALSE)</f>
        <v/>
      </c>
      <c r="Y1429">
        <f>VLOOKUP($D1429,metadata!$B$2:$Z$451,22,FALSE)</f>
        <v>37</v>
      </c>
      <c r="Z1429" t="str">
        <f>VLOOKUP($D1429,metadata!$B$2:$Z$451,23,FALSE)</f>
        <v/>
      </c>
      <c r="AA1429" t="str">
        <f>VLOOKUP($D1429,metadata!$B$2:$Z$451,24,FALSE)</f>
        <v>larval</v>
      </c>
      <c r="AB1429" t="str">
        <f>VLOOKUP($D1429,metadata!$B$2:$Z$451,25,FALSE)</f>
        <v>26 lines with 15 replicates each</v>
      </c>
      <c r="AC1429">
        <v>12.2751551119503</v>
      </c>
      <c r="AD1429">
        <v>100</v>
      </c>
      <c r="AF1429" t="str">
        <f t="shared" si="45"/>
        <v>NA</v>
      </c>
    </row>
    <row r="1430" spans="3:32" x14ac:dyDescent="0.3">
      <c r="C1430">
        <v>1429</v>
      </c>
      <c r="D1430" s="4" t="str">
        <f t="shared" si="46"/>
        <v>37- OUL</v>
      </c>
      <c r="E1430" t="str">
        <f>VLOOKUP($D1430,metadata!$B$2:$S$451,2,FALSE)</f>
        <v>Paolucci, S; van de Zande, L; Beukeboom, LW</v>
      </c>
      <c r="F1430" t="str">
        <f>VLOOKUP($D1430,metadata!$B$2:$S$451,3,FALSE)</f>
        <v>Adaptive latitudinal cline of photoperiodic diapause induction in the parasitoid Nasonia vitripennis in Europe</v>
      </c>
      <c r="G1430" t="str">
        <f>VLOOKUP($D1430,metadata!$B$2:$S$451,4,FALSE)</f>
        <v>10.1111/jeb.12113</v>
      </c>
      <c r="H1430" t="str">
        <f>VLOOKUP($D1430,metadata!$B$2:$S$451,5,FALSE)</f>
        <v>y-ask</v>
      </c>
      <c r="I1430" t="str">
        <f>VLOOKUP($D1430,metadata!$B$2:$S$451,6,FALSE)</f>
        <v>a</v>
      </c>
      <c r="J1430" t="str">
        <f>VLOOKUP($D1430,metadata!$B$2:$S$451,7,FALSE)</f>
        <v>i</v>
      </c>
      <c r="K1430">
        <f>VLOOKUP($D1430,metadata!$B$2:$S$451,8,FALSE)</f>
        <v>7</v>
      </c>
      <c r="L1430">
        <f>VLOOKUP($D1430,metadata!$B$2:$S$451,9,FALSE)</f>
        <v>8</v>
      </c>
      <c r="M1430" t="str">
        <f>VLOOKUP($D1430,metadata!$B$2:$S$451,10,FALSE)</f>
        <v/>
      </c>
      <c r="N1430" t="str">
        <f>VLOOKUP($D1430,metadata!$B$2:$S$451,11,FALSE)</f>
        <v>Nasonia vitripennis</v>
      </c>
      <c r="O1430" t="str">
        <f>VLOOKUP($D1430,metadata!$B$2:$S$451,12,FALSE)</f>
        <v>hymenoptera</v>
      </c>
      <c r="P1430" t="str">
        <f>VLOOKUP($D1430,metadata!$B$2:$S$451,13,FALSE)</f>
        <v xml:space="preserve"> OUL</v>
      </c>
      <c r="Q1430">
        <f>VLOOKUP($D1430,metadata!$B$2:$S$451,14,FALSE)</f>
        <v>65.061155555555558</v>
      </c>
      <c r="R1430">
        <f>VLOOKUP($D1430,metadata!$B$2:$S$451,15,FALSE)</f>
        <v>25.527999999999999</v>
      </c>
      <c r="S1430" t="str">
        <f>VLOOKUP($D1430,metadata!$B$2:$S$451,16,FALSE)</f>
        <v/>
      </c>
      <c r="T1430" t="str">
        <f>VLOOKUP($D1430,metadata!$B$2:$S$451,17,FALSE)</f>
        <v/>
      </c>
      <c r="U1430" t="str">
        <f>VLOOKUP($D1430,metadata!$B$2:$S$451,18,FALSE)</f>
        <v/>
      </c>
      <c r="V1430">
        <f>VLOOKUP($D1430,metadata!$B$2:$Z$451,19,FALSE)</f>
        <v>26</v>
      </c>
      <c r="W1430" t="str">
        <f>VLOOKUP($D1430,metadata!$B$2:$Z$451,20,FALSE)</f>
        <v>pop level/ask</v>
      </c>
      <c r="X1430" t="str">
        <f>VLOOKUP($D1430,metadata!$B$2:$Z$451,21,FALSE)</f>
        <v/>
      </c>
      <c r="Y1430">
        <f>VLOOKUP($D1430,metadata!$B$2:$Z$451,22,FALSE)</f>
        <v>37</v>
      </c>
      <c r="Z1430" t="str">
        <f>VLOOKUP($D1430,metadata!$B$2:$Z$451,23,FALSE)</f>
        <v/>
      </c>
      <c r="AA1430" t="str">
        <f>VLOOKUP($D1430,metadata!$B$2:$Z$451,24,FALSE)</f>
        <v>larval</v>
      </c>
      <c r="AB1430" t="str">
        <f>VLOOKUP($D1430,metadata!$B$2:$Z$451,25,FALSE)</f>
        <v>26 lines with 15 replicates each</v>
      </c>
      <c r="AC1430">
        <v>13.6964301771423</v>
      </c>
      <c r="AD1430">
        <v>95.177691854249701</v>
      </c>
      <c r="AF1430" t="str">
        <f t="shared" si="45"/>
        <v>NA</v>
      </c>
    </row>
    <row r="1431" spans="3:32" x14ac:dyDescent="0.3">
      <c r="C1431">
        <v>1430</v>
      </c>
      <c r="D1431" s="4" t="str">
        <f t="shared" si="46"/>
        <v>37- OUL</v>
      </c>
      <c r="E1431" t="str">
        <f>VLOOKUP($D1431,metadata!$B$2:$S$451,2,FALSE)</f>
        <v>Paolucci, S; van de Zande, L; Beukeboom, LW</v>
      </c>
      <c r="F1431" t="str">
        <f>VLOOKUP($D1431,metadata!$B$2:$S$451,3,FALSE)</f>
        <v>Adaptive latitudinal cline of photoperiodic diapause induction in the parasitoid Nasonia vitripennis in Europe</v>
      </c>
      <c r="G1431" t="str">
        <f>VLOOKUP($D1431,metadata!$B$2:$S$451,4,FALSE)</f>
        <v>10.1111/jeb.12113</v>
      </c>
      <c r="H1431" t="str">
        <f>VLOOKUP($D1431,metadata!$B$2:$S$451,5,FALSE)</f>
        <v>y-ask</v>
      </c>
      <c r="I1431" t="str">
        <f>VLOOKUP($D1431,metadata!$B$2:$S$451,6,FALSE)</f>
        <v>a</v>
      </c>
      <c r="J1431" t="str">
        <f>VLOOKUP($D1431,metadata!$B$2:$S$451,7,FALSE)</f>
        <v>i</v>
      </c>
      <c r="K1431">
        <f>VLOOKUP($D1431,metadata!$B$2:$S$451,8,FALSE)</f>
        <v>7</v>
      </c>
      <c r="L1431">
        <f>VLOOKUP($D1431,metadata!$B$2:$S$451,9,FALSE)</f>
        <v>8</v>
      </c>
      <c r="M1431" t="str">
        <f>VLOOKUP($D1431,metadata!$B$2:$S$451,10,FALSE)</f>
        <v/>
      </c>
      <c r="N1431" t="str">
        <f>VLOOKUP($D1431,metadata!$B$2:$S$451,11,FALSE)</f>
        <v>Nasonia vitripennis</v>
      </c>
      <c r="O1431" t="str">
        <f>VLOOKUP($D1431,metadata!$B$2:$S$451,12,FALSE)</f>
        <v>hymenoptera</v>
      </c>
      <c r="P1431" t="str">
        <f>VLOOKUP($D1431,metadata!$B$2:$S$451,13,FALSE)</f>
        <v xml:space="preserve"> OUL</v>
      </c>
      <c r="Q1431">
        <f>VLOOKUP($D1431,metadata!$B$2:$S$451,14,FALSE)</f>
        <v>65.061155555555558</v>
      </c>
      <c r="R1431">
        <f>VLOOKUP($D1431,metadata!$B$2:$S$451,15,FALSE)</f>
        <v>25.527999999999999</v>
      </c>
      <c r="S1431" t="str">
        <f>VLOOKUP($D1431,metadata!$B$2:$S$451,16,FALSE)</f>
        <v/>
      </c>
      <c r="T1431" t="str">
        <f>VLOOKUP($D1431,metadata!$B$2:$S$451,17,FALSE)</f>
        <v/>
      </c>
      <c r="U1431" t="str">
        <f>VLOOKUP($D1431,metadata!$B$2:$S$451,18,FALSE)</f>
        <v/>
      </c>
      <c r="V1431">
        <f>VLOOKUP($D1431,metadata!$B$2:$Z$451,19,FALSE)</f>
        <v>26</v>
      </c>
      <c r="W1431" t="str">
        <f>VLOOKUP($D1431,metadata!$B$2:$Z$451,20,FALSE)</f>
        <v>pop level/ask</v>
      </c>
      <c r="X1431" t="str">
        <f>VLOOKUP($D1431,metadata!$B$2:$Z$451,21,FALSE)</f>
        <v/>
      </c>
      <c r="Y1431">
        <f>VLOOKUP($D1431,metadata!$B$2:$Z$451,22,FALSE)</f>
        <v>37</v>
      </c>
      <c r="Z1431" t="str">
        <f>VLOOKUP($D1431,metadata!$B$2:$Z$451,23,FALSE)</f>
        <v/>
      </c>
      <c r="AA1431" t="str">
        <f>VLOOKUP($D1431,metadata!$B$2:$Z$451,24,FALSE)</f>
        <v>larval</v>
      </c>
      <c r="AB1431" t="str">
        <f>VLOOKUP($D1431,metadata!$B$2:$Z$451,25,FALSE)</f>
        <v>26 lines with 15 replicates each</v>
      </c>
      <c r="AC1431">
        <v>15.1471590284646</v>
      </c>
      <c r="AD1431">
        <v>78.944539359969596</v>
      </c>
      <c r="AF1431" t="str">
        <f t="shared" si="45"/>
        <v>NA</v>
      </c>
    </row>
    <row r="1432" spans="3:32" x14ac:dyDescent="0.3">
      <c r="C1432">
        <v>1431</v>
      </c>
      <c r="D1432" s="4" t="str">
        <f t="shared" si="46"/>
        <v>37- OUL</v>
      </c>
      <c r="E1432" t="str">
        <f>VLOOKUP($D1432,metadata!$B$2:$S$451,2,FALSE)</f>
        <v>Paolucci, S; van de Zande, L; Beukeboom, LW</v>
      </c>
      <c r="F1432" t="str">
        <f>VLOOKUP($D1432,metadata!$B$2:$S$451,3,FALSE)</f>
        <v>Adaptive latitudinal cline of photoperiodic diapause induction in the parasitoid Nasonia vitripennis in Europe</v>
      </c>
      <c r="G1432" t="str">
        <f>VLOOKUP($D1432,metadata!$B$2:$S$451,4,FALSE)</f>
        <v>10.1111/jeb.12113</v>
      </c>
      <c r="H1432" t="str">
        <f>VLOOKUP($D1432,metadata!$B$2:$S$451,5,FALSE)</f>
        <v>y-ask</v>
      </c>
      <c r="I1432" t="str">
        <f>VLOOKUP($D1432,metadata!$B$2:$S$451,6,FALSE)</f>
        <v>a</v>
      </c>
      <c r="J1432" t="str">
        <f>VLOOKUP($D1432,metadata!$B$2:$S$451,7,FALSE)</f>
        <v>i</v>
      </c>
      <c r="K1432">
        <f>VLOOKUP($D1432,metadata!$B$2:$S$451,8,FALSE)</f>
        <v>7</v>
      </c>
      <c r="L1432">
        <f>VLOOKUP($D1432,metadata!$B$2:$S$451,9,FALSE)</f>
        <v>8</v>
      </c>
      <c r="M1432" t="str">
        <f>VLOOKUP($D1432,metadata!$B$2:$S$451,10,FALSE)</f>
        <v/>
      </c>
      <c r="N1432" t="str">
        <f>VLOOKUP($D1432,metadata!$B$2:$S$451,11,FALSE)</f>
        <v>Nasonia vitripennis</v>
      </c>
      <c r="O1432" t="str">
        <f>VLOOKUP($D1432,metadata!$B$2:$S$451,12,FALSE)</f>
        <v>hymenoptera</v>
      </c>
      <c r="P1432" t="str">
        <f>VLOOKUP($D1432,metadata!$B$2:$S$451,13,FALSE)</f>
        <v xml:space="preserve"> OUL</v>
      </c>
      <c r="Q1432">
        <f>VLOOKUP($D1432,metadata!$B$2:$S$451,14,FALSE)</f>
        <v>65.061155555555558</v>
      </c>
      <c r="R1432">
        <f>VLOOKUP($D1432,metadata!$B$2:$S$451,15,FALSE)</f>
        <v>25.527999999999999</v>
      </c>
      <c r="S1432" t="str">
        <f>VLOOKUP($D1432,metadata!$B$2:$S$451,16,FALSE)</f>
        <v/>
      </c>
      <c r="T1432" t="str">
        <f>VLOOKUP($D1432,metadata!$B$2:$S$451,17,FALSE)</f>
        <v/>
      </c>
      <c r="U1432" t="str">
        <f>VLOOKUP($D1432,metadata!$B$2:$S$451,18,FALSE)</f>
        <v/>
      </c>
      <c r="V1432">
        <f>VLOOKUP($D1432,metadata!$B$2:$Z$451,19,FALSE)</f>
        <v>26</v>
      </c>
      <c r="W1432" t="str">
        <f>VLOOKUP($D1432,metadata!$B$2:$Z$451,20,FALSE)</f>
        <v>pop level/ask</v>
      </c>
      <c r="X1432" t="str">
        <f>VLOOKUP($D1432,metadata!$B$2:$Z$451,21,FALSE)</f>
        <v/>
      </c>
      <c r="Y1432">
        <f>VLOOKUP($D1432,metadata!$B$2:$Z$451,22,FALSE)</f>
        <v>37</v>
      </c>
      <c r="Z1432" t="str">
        <f>VLOOKUP($D1432,metadata!$B$2:$Z$451,23,FALSE)</f>
        <v/>
      </c>
      <c r="AA1432" t="str">
        <f>VLOOKUP($D1432,metadata!$B$2:$Z$451,24,FALSE)</f>
        <v>larval</v>
      </c>
      <c r="AB1432" t="str">
        <f>VLOOKUP($D1432,metadata!$B$2:$Z$451,25,FALSE)</f>
        <v>26 lines with 15 replicates each</v>
      </c>
      <c r="AC1432">
        <v>16.574948296016501</v>
      </c>
      <c r="AD1432">
        <v>27.4175983374796</v>
      </c>
      <c r="AF1432" t="str">
        <f t="shared" si="45"/>
        <v>NA</v>
      </c>
    </row>
    <row r="1433" spans="3:32" x14ac:dyDescent="0.3">
      <c r="C1433">
        <v>1432</v>
      </c>
      <c r="D1433" s="4" t="str">
        <f t="shared" si="46"/>
        <v>37- OUL</v>
      </c>
      <c r="E1433" t="str">
        <f>VLOOKUP($D1433,metadata!$B$2:$S$451,2,FALSE)</f>
        <v>Paolucci, S; van de Zande, L; Beukeboom, LW</v>
      </c>
      <c r="F1433" t="str">
        <f>VLOOKUP($D1433,metadata!$B$2:$S$451,3,FALSE)</f>
        <v>Adaptive latitudinal cline of photoperiodic diapause induction in the parasitoid Nasonia vitripennis in Europe</v>
      </c>
      <c r="G1433" t="str">
        <f>VLOOKUP($D1433,metadata!$B$2:$S$451,4,FALSE)</f>
        <v>10.1111/jeb.12113</v>
      </c>
      <c r="H1433" t="str">
        <f>VLOOKUP($D1433,metadata!$B$2:$S$451,5,FALSE)</f>
        <v>y-ask</v>
      </c>
      <c r="I1433" t="str">
        <f>VLOOKUP($D1433,metadata!$B$2:$S$451,6,FALSE)</f>
        <v>a</v>
      </c>
      <c r="J1433" t="str">
        <f>VLOOKUP($D1433,metadata!$B$2:$S$451,7,FALSE)</f>
        <v>i</v>
      </c>
      <c r="K1433">
        <f>VLOOKUP($D1433,metadata!$B$2:$S$451,8,FALSE)</f>
        <v>7</v>
      </c>
      <c r="L1433">
        <f>VLOOKUP($D1433,metadata!$B$2:$S$451,9,FALSE)</f>
        <v>8</v>
      </c>
      <c r="M1433" t="str">
        <f>VLOOKUP($D1433,metadata!$B$2:$S$451,10,FALSE)</f>
        <v/>
      </c>
      <c r="N1433" t="str">
        <f>VLOOKUP($D1433,metadata!$B$2:$S$451,11,FALSE)</f>
        <v>Nasonia vitripennis</v>
      </c>
      <c r="O1433" t="str">
        <f>VLOOKUP($D1433,metadata!$B$2:$S$451,12,FALSE)</f>
        <v>hymenoptera</v>
      </c>
      <c r="P1433" t="str">
        <f>VLOOKUP($D1433,metadata!$B$2:$S$451,13,FALSE)</f>
        <v xml:space="preserve"> OUL</v>
      </c>
      <c r="Q1433">
        <f>VLOOKUP($D1433,metadata!$B$2:$S$451,14,FALSE)</f>
        <v>65.061155555555558</v>
      </c>
      <c r="R1433">
        <f>VLOOKUP($D1433,metadata!$B$2:$S$451,15,FALSE)</f>
        <v>25.527999999999999</v>
      </c>
      <c r="S1433" t="str">
        <f>VLOOKUP($D1433,metadata!$B$2:$S$451,16,FALSE)</f>
        <v/>
      </c>
      <c r="T1433" t="str">
        <f>VLOOKUP($D1433,metadata!$B$2:$S$451,17,FALSE)</f>
        <v/>
      </c>
      <c r="U1433" t="str">
        <f>VLOOKUP($D1433,metadata!$B$2:$S$451,18,FALSE)</f>
        <v/>
      </c>
      <c r="V1433">
        <f>VLOOKUP($D1433,metadata!$B$2:$Z$451,19,FALSE)</f>
        <v>26</v>
      </c>
      <c r="W1433" t="str">
        <f>VLOOKUP($D1433,metadata!$B$2:$Z$451,20,FALSE)</f>
        <v>pop level/ask</v>
      </c>
      <c r="X1433" t="str">
        <f>VLOOKUP($D1433,metadata!$B$2:$Z$451,21,FALSE)</f>
        <v/>
      </c>
      <c r="Y1433">
        <f>VLOOKUP($D1433,metadata!$B$2:$Z$451,22,FALSE)</f>
        <v>37</v>
      </c>
      <c r="Z1433" t="str">
        <f>VLOOKUP($D1433,metadata!$B$2:$Z$451,23,FALSE)</f>
        <v/>
      </c>
      <c r="AA1433" t="str">
        <f>VLOOKUP($D1433,metadata!$B$2:$Z$451,24,FALSE)</f>
        <v>larval</v>
      </c>
      <c r="AB1433" t="str">
        <f>VLOOKUP($D1433,metadata!$B$2:$Z$451,25,FALSE)</f>
        <v>26 lines with 15 replicates each</v>
      </c>
      <c r="AC1433">
        <v>18.010810378762901</v>
      </c>
      <c r="AD1433">
        <v>17.927844218645401</v>
      </c>
      <c r="AF1433" t="str">
        <f t="shared" si="45"/>
        <v>NA</v>
      </c>
    </row>
    <row r="1434" spans="3:32" x14ac:dyDescent="0.3">
      <c r="C1434">
        <v>1433</v>
      </c>
      <c r="D1434" s="4" t="str">
        <f t="shared" si="46"/>
        <v>37- TUR</v>
      </c>
      <c r="E1434" t="str">
        <f>VLOOKUP($D1434,metadata!$B$2:$S$451,2,FALSE)</f>
        <v>Paolucci, S; van de Zande, L; Beukeboom, LW</v>
      </c>
      <c r="F1434" t="str">
        <f>VLOOKUP($D1434,metadata!$B$2:$S$451,3,FALSE)</f>
        <v>Adaptive latitudinal cline of photoperiodic diapause induction in the parasitoid Nasonia vitripennis in Europe</v>
      </c>
      <c r="G1434" t="str">
        <f>VLOOKUP($D1434,metadata!$B$2:$S$451,4,FALSE)</f>
        <v>10.1111/jeb.12113</v>
      </c>
      <c r="H1434" t="str">
        <f>VLOOKUP($D1434,metadata!$B$2:$S$451,5,FALSE)</f>
        <v>y-ask</v>
      </c>
      <c r="I1434" t="str">
        <f>VLOOKUP($D1434,metadata!$B$2:$S$451,6,FALSE)</f>
        <v>a</v>
      </c>
      <c r="J1434" t="str">
        <f>VLOOKUP($D1434,metadata!$B$2:$S$451,7,FALSE)</f>
        <v>i</v>
      </c>
      <c r="K1434">
        <f>VLOOKUP($D1434,metadata!$B$2:$S$451,8,FALSE)</f>
        <v>7</v>
      </c>
      <c r="L1434">
        <f>VLOOKUP($D1434,metadata!$B$2:$S$451,9,FALSE)</f>
        <v>8</v>
      </c>
      <c r="M1434" t="str">
        <f>VLOOKUP($D1434,metadata!$B$2:$S$451,10,FALSE)</f>
        <v/>
      </c>
      <c r="N1434" t="str">
        <f>VLOOKUP($D1434,metadata!$B$2:$S$451,11,FALSE)</f>
        <v>Nasonia vitripennis</v>
      </c>
      <c r="O1434" t="str">
        <f>VLOOKUP($D1434,metadata!$B$2:$S$451,12,FALSE)</f>
        <v>hymenoptera</v>
      </c>
      <c r="P1434" t="str">
        <f>VLOOKUP($D1434,metadata!$B$2:$S$451,13,FALSE)</f>
        <v xml:space="preserve"> TUR</v>
      </c>
      <c r="Q1434">
        <f>VLOOKUP($D1434,metadata!$B$2:$S$451,14,FALSE)</f>
        <v>61.26125833333333</v>
      </c>
      <c r="R1434">
        <f>VLOOKUP($D1434,metadata!$B$2:$S$451,15,FALSE)</f>
        <v>22.223322222222222</v>
      </c>
      <c r="S1434" t="str">
        <f>VLOOKUP($D1434,metadata!$B$2:$S$451,16,FALSE)</f>
        <v/>
      </c>
      <c r="T1434" t="str">
        <f>VLOOKUP($D1434,metadata!$B$2:$S$451,17,FALSE)</f>
        <v/>
      </c>
      <c r="U1434" t="str">
        <f>VLOOKUP($D1434,metadata!$B$2:$S$451,18,FALSE)</f>
        <v/>
      </c>
      <c r="V1434">
        <f>VLOOKUP($D1434,metadata!$B$2:$Z$451,19,FALSE)</f>
        <v>21</v>
      </c>
      <c r="W1434" t="str">
        <f>VLOOKUP($D1434,metadata!$B$2:$Z$451,20,FALSE)</f>
        <v>pop level/ask</v>
      </c>
      <c r="X1434" t="str">
        <f>VLOOKUP($D1434,metadata!$B$2:$Z$451,21,FALSE)</f>
        <v/>
      </c>
      <c r="Y1434">
        <f>VLOOKUP($D1434,metadata!$B$2:$Z$451,22,FALSE)</f>
        <v>37</v>
      </c>
      <c r="Z1434" t="str">
        <f>VLOOKUP($D1434,metadata!$B$2:$Z$451,23,FALSE)</f>
        <v/>
      </c>
      <c r="AA1434" t="str">
        <f>VLOOKUP($D1434,metadata!$B$2:$Z$451,24,FALSE)</f>
        <v>larval</v>
      </c>
      <c r="AB1434" t="str">
        <f>VLOOKUP($D1434,metadata!$B$2:$Z$451,25,FALSE)</f>
        <v/>
      </c>
      <c r="AC1434">
        <v>7.9854529468772704</v>
      </c>
      <c r="AD1434">
        <v>100</v>
      </c>
      <c r="AF1434" t="str">
        <f t="shared" si="45"/>
        <v>NA</v>
      </c>
    </row>
    <row r="1435" spans="3:32" x14ac:dyDescent="0.3">
      <c r="C1435">
        <v>1434</v>
      </c>
      <c r="D1435" s="4" t="str">
        <f t="shared" si="46"/>
        <v>37- TUR</v>
      </c>
      <c r="E1435" t="str">
        <f>VLOOKUP($D1435,metadata!$B$2:$S$451,2,FALSE)</f>
        <v>Paolucci, S; van de Zande, L; Beukeboom, LW</v>
      </c>
      <c r="F1435" t="str">
        <f>VLOOKUP($D1435,metadata!$B$2:$S$451,3,FALSE)</f>
        <v>Adaptive latitudinal cline of photoperiodic diapause induction in the parasitoid Nasonia vitripennis in Europe</v>
      </c>
      <c r="G1435" t="str">
        <f>VLOOKUP($D1435,metadata!$B$2:$S$451,4,FALSE)</f>
        <v>10.1111/jeb.12113</v>
      </c>
      <c r="H1435" t="str">
        <f>VLOOKUP($D1435,metadata!$B$2:$S$451,5,FALSE)</f>
        <v>y-ask</v>
      </c>
      <c r="I1435" t="str">
        <f>VLOOKUP($D1435,metadata!$B$2:$S$451,6,FALSE)</f>
        <v>a</v>
      </c>
      <c r="J1435" t="str">
        <f>VLOOKUP($D1435,metadata!$B$2:$S$451,7,FALSE)</f>
        <v>i</v>
      </c>
      <c r="K1435">
        <f>VLOOKUP($D1435,metadata!$B$2:$S$451,8,FALSE)</f>
        <v>7</v>
      </c>
      <c r="L1435">
        <f>VLOOKUP($D1435,metadata!$B$2:$S$451,9,FALSE)</f>
        <v>8</v>
      </c>
      <c r="M1435" t="str">
        <f>VLOOKUP($D1435,metadata!$B$2:$S$451,10,FALSE)</f>
        <v/>
      </c>
      <c r="N1435" t="str">
        <f>VLOOKUP($D1435,metadata!$B$2:$S$451,11,FALSE)</f>
        <v>Nasonia vitripennis</v>
      </c>
      <c r="O1435" t="str">
        <f>VLOOKUP($D1435,metadata!$B$2:$S$451,12,FALSE)</f>
        <v>hymenoptera</v>
      </c>
      <c r="P1435" t="str">
        <f>VLOOKUP($D1435,metadata!$B$2:$S$451,13,FALSE)</f>
        <v xml:space="preserve"> TUR</v>
      </c>
      <c r="Q1435">
        <f>VLOOKUP($D1435,metadata!$B$2:$S$451,14,FALSE)</f>
        <v>61.26125833333333</v>
      </c>
      <c r="R1435">
        <f>VLOOKUP($D1435,metadata!$B$2:$S$451,15,FALSE)</f>
        <v>22.223322222222222</v>
      </c>
      <c r="S1435" t="str">
        <f>VLOOKUP($D1435,metadata!$B$2:$S$451,16,FALSE)</f>
        <v/>
      </c>
      <c r="T1435" t="str">
        <f>VLOOKUP($D1435,metadata!$B$2:$S$451,17,FALSE)</f>
        <v/>
      </c>
      <c r="U1435" t="str">
        <f>VLOOKUP($D1435,metadata!$B$2:$S$451,18,FALSE)</f>
        <v/>
      </c>
      <c r="V1435">
        <f>VLOOKUP($D1435,metadata!$B$2:$Z$451,19,FALSE)</f>
        <v>21</v>
      </c>
      <c r="W1435" t="str">
        <f>VLOOKUP($D1435,metadata!$B$2:$Z$451,20,FALSE)</f>
        <v>pop level/ask</v>
      </c>
      <c r="X1435" t="str">
        <f>VLOOKUP($D1435,metadata!$B$2:$Z$451,21,FALSE)</f>
        <v/>
      </c>
      <c r="Y1435">
        <f>VLOOKUP($D1435,metadata!$B$2:$Z$451,22,FALSE)</f>
        <v>37</v>
      </c>
      <c r="Z1435" t="str">
        <f>VLOOKUP($D1435,metadata!$B$2:$Z$451,23,FALSE)</f>
        <v/>
      </c>
      <c r="AA1435" t="str">
        <f>VLOOKUP($D1435,metadata!$B$2:$Z$451,24,FALSE)</f>
        <v>larval</v>
      </c>
      <c r="AB1435" t="str">
        <f>VLOOKUP($D1435,metadata!$B$2:$Z$451,25,FALSE)</f>
        <v/>
      </c>
      <c r="AC1435">
        <v>9.3921210122990502</v>
      </c>
      <c r="AD1435">
        <v>100</v>
      </c>
      <c r="AF1435" t="str">
        <f t="shared" si="45"/>
        <v>NA</v>
      </c>
    </row>
    <row r="1436" spans="3:32" x14ac:dyDescent="0.3">
      <c r="C1436">
        <v>1435</v>
      </c>
      <c r="D1436" s="4" t="str">
        <f t="shared" si="46"/>
        <v>37- TUR</v>
      </c>
      <c r="E1436" t="str">
        <f>VLOOKUP($D1436,metadata!$B$2:$S$451,2,FALSE)</f>
        <v>Paolucci, S; van de Zande, L; Beukeboom, LW</v>
      </c>
      <c r="F1436" t="str">
        <f>VLOOKUP($D1436,metadata!$B$2:$S$451,3,FALSE)</f>
        <v>Adaptive latitudinal cline of photoperiodic diapause induction in the parasitoid Nasonia vitripennis in Europe</v>
      </c>
      <c r="G1436" t="str">
        <f>VLOOKUP($D1436,metadata!$B$2:$S$451,4,FALSE)</f>
        <v>10.1111/jeb.12113</v>
      </c>
      <c r="H1436" t="str">
        <f>VLOOKUP($D1436,metadata!$B$2:$S$451,5,FALSE)</f>
        <v>y-ask</v>
      </c>
      <c r="I1436" t="str">
        <f>VLOOKUP($D1436,metadata!$B$2:$S$451,6,FALSE)</f>
        <v>a</v>
      </c>
      <c r="J1436" t="str">
        <f>VLOOKUP($D1436,metadata!$B$2:$S$451,7,FALSE)</f>
        <v>i</v>
      </c>
      <c r="K1436">
        <f>VLOOKUP($D1436,metadata!$B$2:$S$451,8,FALSE)</f>
        <v>7</v>
      </c>
      <c r="L1436">
        <f>VLOOKUP($D1436,metadata!$B$2:$S$451,9,FALSE)</f>
        <v>8</v>
      </c>
      <c r="M1436" t="str">
        <f>VLOOKUP($D1436,metadata!$B$2:$S$451,10,FALSE)</f>
        <v/>
      </c>
      <c r="N1436" t="str">
        <f>VLOOKUP($D1436,metadata!$B$2:$S$451,11,FALSE)</f>
        <v>Nasonia vitripennis</v>
      </c>
      <c r="O1436" t="str">
        <f>VLOOKUP($D1436,metadata!$B$2:$S$451,12,FALSE)</f>
        <v>hymenoptera</v>
      </c>
      <c r="P1436" t="str">
        <f>VLOOKUP($D1436,metadata!$B$2:$S$451,13,FALSE)</f>
        <v xml:space="preserve"> TUR</v>
      </c>
      <c r="Q1436">
        <f>VLOOKUP($D1436,metadata!$B$2:$S$451,14,FALSE)</f>
        <v>61.26125833333333</v>
      </c>
      <c r="R1436">
        <f>VLOOKUP($D1436,metadata!$B$2:$S$451,15,FALSE)</f>
        <v>22.223322222222222</v>
      </c>
      <c r="S1436" t="str">
        <f>VLOOKUP($D1436,metadata!$B$2:$S$451,16,FALSE)</f>
        <v/>
      </c>
      <c r="T1436" t="str">
        <f>VLOOKUP($D1436,metadata!$B$2:$S$451,17,FALSE)</f>
        <v/>
      </c>
      <c r="U1436" t="str">
        <f>VLOOKUP($D1436,metadata!$B$2:$S$451,18,FALSE)</f>
        <v/>
      </c>
      <c r="V1436">
        <f>VLOOKUP($D1436,metadata!$B$2:$Z$451,19,FALSE)</f>
        <v>21</v>
      </c>
      <c r="W1436" t="str">
        <f>VLOOKUP($D1436,metadata!$B$2:$Z$451,20,FALSE)</f>
        <v>pop level/ask</v>
      </c>
      <c r="X1436" t="str">
        <f>VLOOKUP($D1436,metadata!$B$2:$Z$451,21,FALSE)</f>
        <v/>
      </c>
      <c r="Y1436">
        <f>VLOOKUP($D1436,metadata!$B$2:$Z$451,22,FALSE)</f>
        <v>37</v>
      </c>
      <c r="Z1436" t="str">
        <f>VLOOKUP($D1436,metadata!$B$2:$Z$451,23,FALSE)</f>
        <v/>
      </c>
      <c r="AA1436" t="str">
        <f>VLOOKUP($D1436,metadata!$B$2:$Z$451,24,FALSE)</f>
        <v>larval</v>
      </c>
      <c r="AB1436" t="str">
        <f>VLOOKUP($D1436,metadata!$B$2:$Z$451,25,FALSE)</f>
        <v/>
      </c>
      <c r="AC1436">
        <v>10.8545394598807</v>
      </c>
      <c r="AD1436">
        <v>100</v>
      </c>
      <c r="AF1436" t="str">
        <f t="shared" si="45"/>
        <v>NA</v>
      </c>
    </row>
    <row r="1437" spans="3:32" x14ac:dyDescent="0.3">
      <c r="C1437">
        <v>1436</v>
      </c>
      <c r="D1437" s="4" t="str">
        <f t="shared" si="46"/>
        <v>37- TUR</v>
      </c>
      <c r="E1437" t="str">
        <f>VLOOKUP($D1437,metadata!$B$2:$S$451,2,FALSE)</f>
        <v>Paolucci, S; van de Zande, L; Beukeboom, LW</v>
      </c>
      <c r="F1437" t="str">
        <f>VLOOKUP($D1437,metadata!$B$2:$S$451,3,FALSE)</f>
        <v>Adaptive latitudinal cline of photoperiodic diapause induction in the parasitoid Nasonia vitripennis in Europe</v>
      </c>
      <c r="G1437" t="str">
        <f>VLOOKUP($D1437,metadata!$B$2:$S$451,4,FALSE)</f>
        <v>10.1111/jeb.12113</v>
      </c>
      <c r="H1437" t="str">
        <f>VLOOKUP($D1437,metadata!$B$2:$S$451,5,FALSE)</f>
        <v>y-ask</v>
      </c>
      <c r="I1437" t="str">
        <f>VLOOKUP($D1437,metadata!$B$2:$S$451,6,FALSE)</f>
        <v>a</v>
      </c>
      <c r="J1437" t="str">
        <f>VLOOKUP($D1437,metadata!$B$2:$S$451,7,FALSE)</f>
        <v>i</v>
      </c>
      <c r="K1437">
        <f>VLOOKUP($D1437,metadata!$B$2:$S$451,8,FALSE)</f>
        <v>7</v>
      </c>
      <c r="L1437">
        <f>VLOOKUP($D1437,metadata!$B$2:$S$451,9,FALSE)</f>
        <v>8</v>
      </c>
      <c r="M1437" t="str">
        <f>VLOOKUP($D1437,metadata!$B$2:$S$451,10,FALSE)</f>
        <v/>
      </c>
      <c r="N1437" t="str">
        <f>VLOOKUP($D1437,metadata!$B$2:$S$451,11,FALSE)</f>
        <v>Nasonia vitripennis</v>
      </c>
      <c r="O1437" t="str">
        <f>VLOOKUP($D1437,metadata!$B$2:$S$451,12,FALSE)</f>
        <v>hymenoptera</v>
      </c>
      <c r="P1437" t="str">
        <f>VLOOKUP($D1437,metadata!$B$2:$S$451,13,FALSE)</f>
        <v xml:space="preserve"> TUR</v>
      </c>
      <c r="Q1437">
        <f>VLOOKUP($D1437,metadata!$B$2:$S$451,14,FALSE)</f>
        <v>61.26125833333333</v>
      </c>
      <c r="R1437">
        <f>VLOOKUP($D1437,metadata!$B$2:$S$451,15,FALSE)</f>
        <v>22.223322222222222</v>
      </c>
      <c r="S1437" t="str">
        <f>VLOOKUP($D1437,metadata!$B$2:$S$451,16,FALSE)</f>
        <v/>
      </c>
      <c r="T1437" t="str">
        <f>VLOOKUP($D1437,metadata!$B$2:$S$451,17,FALSE)</f>
        <v/>
      </c>
      <c r="U1437" t="str">
        <f>VLOOKUP($D1437,metadata!$B$2:$S$451,18,FALSE)</f>
        <v/>
      </c>
      <c r="V1437">
        <f>VLOOKUP($D1437,metadata!$B$2:$Z$451,19,FALSE)</f>
        <v>21</v>
      </c>
      <c r="W1437" t="str">
        <f>VLOOKUP($D1437,metadata!$B$2:$Z$451,20,FALSE)</f>
        <v>pop level/ask</v>
      </c>
      <c r="X1437" t="str">
        <f>VLOOKUP($D1437,metadata!$B$2:$Z$451,21,FALSE)</f>
        <v/>
      </c>
      <c r="Y1437">
        <f>VLOOKUP($D1437,metadata!$B$2:$Z$451,22,FALSE)</f>
        <v>37</v>
      </c>
      <c r="Z1437" t="str">
        <f>VLOOKUP($D1437,metadata!$B$2:$Z$451,23,FALSE)</f>
        <v/>
      </c>
      <c r="AA1437" t="str">
        <f>VLOOKUP($D1437,metadata!$B$2:$Z$451,24,FALSE)</f>
        <v>larval</v>
      </c>
      <c r="AB1437" t="str">
        <f>VLOOKUP($D1437,metadata!$B$2:$Z$451,25,FALSE)</f>
        <v/>
      </c>
      <c r="AC1437">
        <v>12.261227507518299</v>
      </c>
      <c r="AD1437">
        <v>100</v>
      </c>
      <c r="AF1437" t="str">
        <f t="shared" si="45"/>
        <v>NA</v>
      </c>
    </row>
    <row r="1438" spans="3:32" x14ac:dyDescent="0.3">
      <c r="C1438">
        <v>1437</v>
      </c>
      <c r="D1438" s="4" t="str">
        <f t="shared" si="46"/>
        <v>37- TUR</v>
      </c>
      <c r="E1438" t="str">
        <f>VLOOKUP($D1438,metadata!$B$2:$S$451,2,FALSE)</f>
        <v>Paolucci, S; van de Zande, L; Beukeboom, LW</v>
      </c>
      <c r="F1438" t="str">
        <f>VLOOKUP($D1438,metadata!$B$2:$S$451,3,FALSE)</f>
        <v>Adaptive latitudinal cline of photoperiodic diapause induction in the parasitoid Nasonia vitripennis in Europe</v>
      </c>
      <c r="G1438" t="str">
        <f>VLOOKUP($D1438,metadata!$B$2:$S$451,4,FALSE)</f>
        <v>10.1111/jeb.12113</v>
      </c>
      <c r="H1438" t="str">
        <f>VLOOKUP($D1438,metadata!$B$2:$S$451,5,FALSE)</f>
        <v>y-ask</v>
      </c>
      <c r="I1438" t="str">
        <f>VLOOKUP($D1438,metadata!$B$2:$S$451,6,FALSE)</f>
        <v>a</v>
      </c>
      <c r="J1438" t="str">
        <f>VLOOKUP($D1438,metadata!$B$2:$S$451,7,FALSE)</f>
        <v>i</v>
      </c>
      <c r="K1438">
        <f>VLOOKUP($D1438,metadata!$B$2:$S$451,8,FALSE)</f>
        <v>7</v>
      </c>
      <c r="L1438">
        <f>VLOOKUP($D1438,metadata!$B$2:$S$451,9,FALSE)</f>
        <v>8</v>
      </c>
      <c r="M1438" t="str">
        <f>VLOOKUP($D1438,metadata!$B$2:$S$451,10,FALSE)</f>
        <v/>
      </c>
      <c r="N1438" t="str">
        <f>VLOOKUP($D1438,metadata!$B$2:$S$451,11,FALSE)</f>
        <v>Nasonia vitripennis</v>
      </c>
      <c r="O1438" t="str">
        <f>VLOOKUP($D1438,metadata!$B$2:$S$451,12,FALSE)</f>
        <v>hymenoptera</v>
      </c>
      <c r="P1438" t="str">
        <f>VLOOKUP($D1438,metadata!$B$2:$S$451,13,FALSE)</f>
        <v xml:space="preserve"> TUR</v>
      </c>
      <c r="Q1438">
        <f>VLOOKUP($D1438,metadata!$B$2:$S$451,14,FALSE)</f>
        <v>61.26125833333333</v>
      </c>
      <c r="R1438">
        <f>VLOOKUP($D1438,metadata!$B$2:$S$451,15,FALSE)</f>
        <v>22.223322222222222</v>
      </c>
      <c r="S1438" t="str">
        <f>VLOOKUP($D1438,metadata!$B$2:$S$451,16,FALSE)</f>
        <v/>
      </c>
      <c r="T1438" t="str">
        <f>VLOOKUP($D1438,metadata!$B$2:$S$451,17,FALSE)</f>
        <v/>
      </c>
      <c r="U1438" t="str">
        <f>VLOOKUP($D1438,metadata!$B$2:$S$451,18,FALSE)</f>
        <v/>
      </c>
      <c r="V1438">
        <f>VLOOKUP($D1438,metadata!$B$2:$Z$451,19,FALSE)</f>
        <v>21</v>
      </c>
      <c r="W1438" t="str">
        <f>VLOOKUP($D1438,metadata!$B$2:$Z$451,20,FALSE)</f>
        <v>pop level/ask</v>
      </c>
      <c r="X1438" t="str">
        <f>VLOOKUP($D1438,metadata!$B$2:$Z$451,21,FALSE)</f>
        <v/>
      </c>
      <c r="Y1438">
        <f>VLOOKUP($D1438,metadata!$B$2:$Z$451,22,FALSE)</f>
        <v>37</v>
      </c>
      <c r="Z1438" t="str">
        <f>VLOOKUP($D1438,metadata!$B$2:$Z$451,23,FALSE)</f>
        <v/>
      </c>
      <c r="AA1438" t="str">
        <f>VLOOKUP($D1438,metadata!$B$2:$Z$451,24,FALSE)</f>
        <v>larval</v>
      </c>
      <c r="AB1438" t="str">
        <f>VLOOKUP($D1438,metadata!$B$2:$Z$451,25,FALSE)</f>
        <v/>
      </c>
      <c r="AC1438">
        <v>13.695770764020001</v>
      </c>
      <c r="AD1438">
        <v>100</v>
      </c>
      <c r="AF1438" t="str">
        <f t="shared" si="45"/>
        <v>NA</v>
      </c>
    </row>
    <row r="1439" spans="3:32" x14ac:dyDescent="0.3">
      <c r="C1439">
        <v>1438</v>
      </c>
      <c r="D1439" s="4" t="str">
        <f t="shared" si="46"/>
        <v>37- TUR</v>
      </c>
      <c r="E1439" t="str">
        <f>VLOOKUP($D1439,metadata!$B$2:$S$451,2,FALSE)</f>
        <v>Paolucci, S; van de Zande, L; Beukeboom, LW</v>
      </c>
      <c r="F1439" t="str">
        <f>VLOOKUP($D1439,metadata!$B$2:$S$451,3,FALSE)</f>
        <v>Adaptive latitudinal cline of photoperiodic diapause induction in the parasitoid Nasonia vitripennis in Europe</v>
      </c>
      <c r="G1439" t="str">
        <f>VLOOKUP($D1439,metadata!$B$2:$S$451,4,FALSE)</f>
        <v>10.1111/jeb.12113</v>
      </c>
      <c r="H1439" t="str">
        <f>VLOOKUP($D1439,metadata!$B$2:$S$451,5,FALSE)</f>
        <v>y-ask</v>
      </c>
      <c r="I1439" t="str">
        <f>VLOOKUP($D1439,metadata!$B$2:$S$451,6,FALSE)</f>
        <v>a</v>
      </c>
      <c r="J1439" t="str">
        <f>VLOOKUP($D1439,metadata!$B$2:$S$451,7,FALSE)</f>
        <v>i</v>
      </c>
      <c r="K1439">
        <f>VLOOKUP($D1439,metadata!$B$2:$S$451,8,FALSE)</f>
        <v>7</v>
      </c>
      <c r="L1439">
        <f>VLOOKUP($D1439,metadata!$B$2:$S$451,9,FALSE)</f>
        <v>8</v>
      </c>
      <c r="M1439" t="str">
        <f>VLOOKUP($D1439,metadata!$B$2:$S$451,10,FALSE)</f>
        <v/>
      </c>
      <c r="N1439" t="str">
        <f>VLOOKUP($D1439,metadata!$B$2:$S$451,11,FALSE)</f>
        <v>Nasonia vitripennis</v>
      </c>
      <c r="O1439" t="str">
        <f>VLOOKUP($D1439,metadata!$B$2:$S$451,12,FALSE)</f>
        <v>hymenoptera</v>
      </c>
      <c r="P1439" t="str">
        <f>VLOOKUP($D1439,metadata!$B$2:$S$451,13,FALSE)</f>
        <v xml:space="preserve"> TUR</v>
      </c>
      <c r="Q1439">
        <f>VLOOKUP($D1439,metadata!$B$2:$S$451,14,FALSE)</f>
        <v>61.26125833333333</v>
      </c>
      <c r="R1439">
        <f>VLOOKUP($D1439,metadata!$B$2:$S$451,15,FALSE)</f>
        <v>22.223322222222222</v>
      </c>
      <c r="S1439" t="str">
        <f>VLOOKUP($D1439,metadata!$B$2:$S$451,16,FALSE)</f>
        <v/>
      </c>
      <c r="T1439" t="str">
        <f>VLOOKUP($D1439,metadata!$B$2:$S$451,17,FALSE)</f>
        <v/>
      </c>
      <c r="U1439" t="str">
        <f>VLOOKUP($D1439,metadata!$B$2:$S$451,18,FALSE)</f>
        <v/>
      </c>
      <c r="V1439">
        <f>VLOOKUP($D1439,metadata!$B$2:$Z$451,19,FALSE)</f>
        <v>21</v>
      </c>
      <c r="W1439" t="str">
        <f>VLOOKUP($D1439,metadata!$B$2:$Z$451,20,FALSE)</f>
        <v>pop level/ask</v>
      </c>
      <c r="X1439" t="str">
        <f>VLOOKUP($D1439,metadata!$B$2:$Z$451,21,FALSE)</f>
        <v/>
      </c>
      <c r="Y1439">
        <f>VLOOKUP($D1439,metadata!$B$2:$Z$451,22,FALSE)</f>
        <v>37</v>
      </c>
      <c r="Z1439" t="str">
        <f>VLOOKUP($D1439,metadata!$B$2:$Z$451,23,FALSE)</f>
        <v/>
      </c>
      <c r="AA1439" t="str">
        <f>VLOOKUP($D1439,metadata!$B$2:$Z$451,24,FALSE)</f>
        <v>larval</v>
      </c>
      <c r="AB1439" t="str">
        <f>VLOOKUP($D1439,metadata!$B$2:$Z$451,25,FALSE)</f>
        <v/>
      </c>
      <c r="AC1439">
        <v>15.1442216427379</v>
      </c>
      <c r="AD1439">
        <v>100</v>
      </c>
      <c r="AF1439" t="str">
        <f t="shared" si="45"/>
        <v>NA</v>
      </c>
    </row>
    <row r="1440" spans="3:32" x14ac:dyDescent="0.3">
      <c r="C1440">
        <v>1439</v>
      </c>
      <c r="D1440" s="4" t="str">
        <f t="shared" si="46"/>
        <v>37- TUR</v>
      </c>
      <c r="E1440" t="str">
        <f>VLOOKUP($D1440,metadata!$B$2:$S$451,2,FALSE)</f>
        <v>Paolucci, S; van de Zande, L; Beukeboom, LW</v>
      </c>
      <c r="F1440" t="str">
        <f>VLOOKUP($D1440,metadata!$B$2:$S$451,3,FALSE)</f>
        <v>Adaptive latitudinal cline of photoperiodic diapause induction in the parasitoid Nasonia vitripennis in Europe</v>
      </c>
      <c r="G1440" t="str">
        <f>VLOOKUP($D1440,metadata!$B$2:$S$451,4,FALSE)</f>
        <v>10.1111/jeb.12113</v>
      </c>
      <c r="H1440" t="str">
        <f>VLOOKUP($D1440,metadata!$B$2:$S$451,5,FALSE)</f>
        <v>y-ask</v>
      </c>
      <c r="I1440" t="str">
        <f>VLOOKUP($D1440,metadata!$B$2:$S$451,6,FALSE)</f>
        <v>a</v>
      </c>
      <c r="J1440" t="str">
        <f>VLOOKUP($D1440,metadata!$B$2:$S$451,7,FALSE)</f>
        <v>i</v>
      </c>
      <c r="K1440">
        <f>VLOOKUP($D1440,metadata!$B$2:$S$451,8,FALSE)</f>
        <v>7</v>
      </c>
      <c r="L1440">
        <f>VLOOKUP($D1440,metadata!$B$2:$S$451,9,FALSE)</f>
        <v>8</v>
      </c>
      <c r="M1440" t="str">
        <f>VLOOKUP($D1440,metadata!$B$2:$S$451,10,FALSE)</f>
        <v/>
      </c>
      <c r="N1440" t="str">
        <f>VLOOKUP($D1440,metadata!$B$2:$S$451,11,FALSE)</f>
        <v>Nasonia vitripennis</v>
      </c>
      <c r="O1440" t="str">
        <f>VLOOKUP($D1440,metadata!$B$2:$S$451,12,FALSE)</f>
        <v>hymenoptera</v>
      </c>
      <c r="P1440" t="str">
        <f>VLOOKUP($D1440,metadata!$B$2:$S$451,13,FALSE)</f>
        <v xml:space="preserve"> TUR</v>
      </c>
      <c r="Q1440">
        <f>VLOOKUP($D1440,metadata!$B$2:$S$451,14,FALSE)</f>
        <v>61.26125833333333</v>
      </c>
      <c r="R1440">
        <f>VLOOKUP($D1440,metadata!$B$2:$S$451,15,FALSE)</f>
        <v>22.223322222222222</v>
      </c>
      <c r="S1440" t="str">
        <f>VLOOKUP($D1440,metadata!$B$2:$S$451,16,FALSE)</f>
        <v/>
      </c>
      <c r="T1440" t="str">
        <f>VLOOKUP($D1440,metadata!$B$2:$S$451,17,FALSE)</f>
        <v/>
      </c>
      <c r="U1440" t="str">
        <f>VLOOKUP($D1440,metadata!$B$2:$S$451,18,FALSE)</f>
        <v/>
      </c>
      <c r="V1440">
        <f>VLOOKUP($D1440,metadata!$B$2:$Z$451,19,FALSE)</f>
        <v>21</v>
      </c>
      <c r="W1440" t="str">
        <f>VLOOKUP($D1440,metadata!$B$2:$Z$451,20,FALSE)</f>
        <v>pop level/ask</v>
      </c>
      <c r="X1440" t="str">
        <f>VLOOKUP($D1440,metadata!$B$2:$Z$451,21,FALSE)</f>
        <v/>
      </c>
      <c r="Y1440">
        <f>VLOOKUP($D1440,metadata!$B$2:$Z$451,22,FALSE)</f>
        <v>37</v>
      </c>
      <c r="Z1440" t="str">
        <f>VLOOKUP($D1440,metadata!$B$2:$Z$451,23,FALSE)</f>
        <v/>
      </c>
      <c r="AA1440" t="str">
        <f>VLOOKUP($D1440,metadata!$B$2:$Z$451,24,FALSE)</f>
        <v>larval</v>
      </c>
      <c r="AB1440" t="str">
        <f>VLOOKUP($D1440,metadata!$B$2:$Z$451,25,FALSE)</f>
        <v/>
      </c>
      <c r="AC1440">
        <v>16.5868377144341</v>
      </c>
      <c r="AD1440">
        <v>42.051574099051798</v>
      </c>
      <c r="AF1440" t="str">
        <f t="shared" si="45"/>
        <v>NA</v>
      </c>
    </row>
    <row r="1441" spans="3:32" x14ac:dyDescent="0.3">
      <c r="C1441">
        <v>1440</v>
      </c>
      <c r="D1441" s="4" t="str">
        <f t="shared" si="46"/>
        <v>37- TUR</v>
      </c>
      <c r="E1441" t="str">
        <f>VLOOKUP($D1441,metadata!$B$2:$S$451,2,FALSE)</f>
        <v>Paolucci, S; van de Zande, L; Beukeboom, LW</v>
      </c>
      <c r="F1441" t="str">
        <f>VLOOKUP($D1441,metadata!$B$2:$S$451,3,FALSE)</f>
        <v>Adaptive latitudinal cline of photoperiodic diapause induction in the parasitoid Nasonia vitripennis in Europe</v>
      </c>
      <c r="G1441" t="str">
        <f>VLOOKUP($D1441,metadata!$B$2:$S$451,4,FALSE)</f>
        <v>10.1111/jeb.12113</v>
      </c>
      <c r="H1441" t="str">
        <f>VLOOKUP($D1441,metadata!$B$2:$S$451,5,FALSE)</f>
        <v>y-ask</v>
      </c>
      <c r="I1441" t="str">
        <f>VLOOKUP($D1441,metadata!$B$2:$S$451,6,FALSE)</f>
        <v>a</v>
      </c>
      <c r="J1441" t="str">
        <f>VLOOKUP($D1441,metadata!$B$2:$S$451,7,FALSE)</f>
        <v>i</v>
      </c>
      <c r="K1441">
        <f>VLOOKUP($D1441,metadata!$B$2:$S$451,8,FALSE)</f>
        <v>7</v>
      </c>
      <c r="L1441">
        <f>VLOOKUP($D1441,metadata!$B$2:$S$451,9,FALSE)</f>
        <v>8</v>
      </c>
      <c r="M1441" t="str">
        <f>VLOOKUP($D1441,metadata!$B$2:$S$451,10,FALSE)</f>
        <v/>
      </c>
      <c r="N1441" t="str">
        <f>VLOOKUP($D1441,metadata!$B$2:$S$451,11,FALSE)</f>
        <v>Nasonia vitripennis</v>
      </c>
      <c r="O1441" t="str">
        <f>VLOOKUP($D1441,metadata!$B$2:$S$451,12,FALSE)</f>
        <v>hymenoptera</v>
      </c>
      <c r="P1441" t="str">
        <f>VLOOKUP($D1441,metadata!$B$2:$S$451,13,FALSE)</f>
        <v xml:space="preserve"> TUR</v>
      </c>
      <c r="Q1441">
        <f>VLOOKUP($D1441,metadata!$B$2:$S$451,14,FALSE)</f>
        <v>61.26125833333333</v>
      </c>
      <c r="R1441">
        <f>VLOOKUP($D1441,metadata!$B$2:$S$451,15,FALSE)</f>
        <v>22.223322222222222</v>
      </c>
      <c r="S1441" t="str">
        <f>VLOOKUP($D1441,metadata!$B$2:$S$451,16,FALSE)</f>
        <v/>
      </c>
      <c r="T1441" t="str">
        <f>VLOOKUP($D1441,metadata!$B$2:$S$451,17,FALSE)</f>
        <v/>
      </c>
      <c r="U1441" t="str">
        <f>VLOOKUP($D1441,metadata!$B$2:$S$451,18,FALSE)</f>
        <v/>
      </c>
      <c r="V1441">
        <f>VLOOKUP($D1441,metadata!$B$2:$Z$451,19,FALSE)</f>
        <v>21</v>
      </c>
      <c r="W1441" t="str">
        <f>VLOOKUP($D1441,metadata!$B$2:$Z$451,20,FALSE)</f>
        <v>pop level/ask</v>
      </c>
      <c r="X1441" t="str">
        <f>VLOOKUP($D1441,metadata!$B$2:$Z$451,21,FALSE)</f>
        <v/>
      </c>
      <c r="Y1441">
        <f>VLOOKUP($D1441,metadata!$B$2:$Z$451,22,FALSE)</f>
        <v>37</v>
      </c>
      <c r="Z1441" t="str">
        <f>VLOOKUP($D1441,metadata!$B$2:$Z$451,23,FALSE)</f>
        <v/>
      </c>
      <c r="AA1441" t="str">
        <f>VLOOKUP($D1441,metadata!$B$2:$Z$451,24,FALSE)</f>
        <v>larval</v>
      </c>
      <c r="AB1441" t="str">
        <f>VLOOKUP($D1441,metadata!$B$2:$Z$451,25,FALSE)</f>
        <v/>
      </c>
      <c r="AC1441">
        <v>18.003496887769799</v>
      </c>
      <c r="AD1441">
        <v>70.438709548501805</v>
      </c>
      <c r="AF1441" t="str">
        <f t="shared" si="45"/>
        <v>NA</v>
      </c>
    </row>
    <row r="1442" spans="3:32" x14ac:dyDescent="0.3">
      <c r="C1442">
        <v>1441</v>
      </c>
      <c r="D1442" s="4" t="str">
        <f t="shared" si="46"/>
        <v>37- LAT</v>
      </c>
      <c r="E1442" t="str">
        <f>VLOOKUP($D1442,metadata!$B$2:$S$451,2,FALSE)</f>
        <v>Paolucci, S; van de Zande, L; Beukeboom, LW</v>
      </c>
      <c r="F1442" t="str">
        <f>VLOOKUP($D1442,metadata!$B$2:$S$451,3,FALSE)</f>
        <v>Adaptive latitudinal cline of photoperiodic diapause induction in the parasitoid Nasonia vitripennis in Europe</v>
      </c>
      <c r="G1442" t="str">
        <f>VLOOKUP($D1442,metadata!$B$2:$S$451,4,FALSE)</f>
        <v>10.1111/jeb.12113</v>
      </c>
      <c r="H1442" t="str">
        <f>VLOOKUP($D1442,metadata!$B$2:$S$451,5,FALSE)</f>
        <v>y-ask</v>
      </c>
      <c r="I1442" t="str">
        <f>VLOOKUP($D1442,metadata!$B$2:$S$451,6,FALSE)</f>
        <v>a</v>
      </c>
      <c r="J1442" t="str">
        <f>VLOOKUP($D1442,metadata!$B$2:$S$451,7,FALSE)</f>
        <v>i</v>
      </c>
      <c r="K1442">
        <f>VLOOKUP($D1442,metadata!$B$2:$S$451,8,FALSE)</f>
        <v>7</v>
      </c>
      <c r="L1442">
        <f>VLOOKUP($D1442,metadata!$B$2:$S$451,9,FALSE)</f>
        <v>8</v>
      </c>
      <c r="M1442" t="str">
        <f>VLOOKUP($D1442,metadata!$B$2:$S$451,10,FALSE)</f>
        <v/>
      </c>
      <c r="N1442" t="str">
        <f>VLOOKUP($D1442,metadata!$B$2:$S$451,11,FALSE)</f>
        <v>Nasonia vitripennis</v>
      </c>
      <c r="O1442" t="str">
        <f>VLOOKUP($D1442,metadata!$B$2:$S$451,12,FALSE)</f>
        <v>hymenoptera</v>
      </c>
      <c r="P1442" t="str">
        <f>VLOOKUP($D1442,metadata!$B$2:$S$451,13,FALSE)</f>
        <v xml:space="preserve"> LAT</v>
      </c>
      <c r="Q1442">
        <f>VLOOKUP($D1442,metadata!$B$2:$S$451,14,FALSE)</f>
        <v>56.85626666666667</v>
      </c>
      <c r="R1442">
        <f>VLOOKUP($D1442,metadata!$B$2:$S$451,15,FALSE)</f>
        <v>25.200383333333335</v>
      </c>
      <c r="S1442" t="str">
        <f>VLOOKUP($D1442,metadata!$B$2:$S$451,16,FALSE)</f>
        <v/>
      </c>
      <c r="T1442" t="str">
        <f>VLOOKUP($D1442,metadata!$B$2:$S$451,17,FALSE)</f>
        <v/>
      </c>
      <c r="U1442" t="str">
        <f>VLOOKUP($D1442,metadata!$B$2:$S$451,18,FALSE)</f>
        <v/>
      </c>
      <c r="V1442">
        <f>VLOOKUP($D1442,metadata!$B$2:$Z$451,19,FALSE)</f>
        <v>26</v>
      </c>
      <c r="W1442" t="str">
        <f>VLOOKUP($D1442,metadata!$B$2:$Z$451,20,FALSE)</f>
        <v>pop level/ask</v>
      </c>
      <c r="X1442" t="str">
        <f>VLOOKUP($D1442,metadata!$B$2:$Z$451,21,FALSE)</f>
        <v/>
      </c>
      <c r="Y1442">
        <f>VLOOKUP($D1442,metadata!$B$2:$Z$451,22,FALSE)</f>
        <v>37</v>
      </c>
      <c r="Z1442" t="str">
        <f>VLOOKUP($D1442,metadata!$B$2:$Z$451,23,FALSE)</f>
        <v/>
      </c>
      <c r="AA1442" t="str">
        <f>VLOOKUP($D1442,metadata!$B$2:$Z$451,24,FALSE)</f>
        <v>larval</v>
      </c>
      <c r="AB1442" t="str">
        <f>VLOOKUP($D1442,metadata!$B$2:$Z$451,25,FALSE)</f>
        <v/>
      </c>
      <c r="AC1442">
        <v>7.9860723955679402</v>
      </c>
      <c r="AD1442">
        <v>95.546563558432993</v>
      </c>
      <c r="AF1442" t="str">
        <f t="shared" si="45"/>
        <v>NA</v>
      </c>
    </row>
    <row r="1443" spans="3:32" x14ac:dyDescent="0.3">
      <c r="C1443">
        <v>1442</v>
      </c>
      <c r="D1443" s="4" t="str">
        <f t="shared" si="46"/>
        <v>37- LAT</v>
      </c>
      <c r="E1443" t="str">
        <f>VLOOKUP($D1443,metadata!$B$2:$S$451,2,FALSE)</f>
        <v>Paolucci, S; van de Zande, L; Beukeboom, LW</v>
      </c>
      <c r="F1443" t="str">
        <f>VLOOKUP($D1443,metadata!$B$2:$S$451,3,FALSE)</f>
        <v>Adaptive latitudinal cline of photoperiodic diapause induction in the parasitoid Nasonia vitripennis in Europe</v>
      </c>
      <c r="G1443" t="str">
        <f>VLOOKUP($D1443,metadata!$B$2:$S$451,4,FALSE)</f>
        <v>10.1111/jeb.12113</v>
      </c>
      <c r="H1443" t="str">
        <f>VLOOKUP($D1443,metadata!$B$2:$S$451,5,FALSE)</f>
        <v>y-ask</v>
      </c>
      <c r="I1443" t="str">
        <f>VLOOKUP($D1443,metadata!$B$2:$S$451,6,FALSE)</f>
        <v>a</v>
      </c>
      <c r="J1443" t="str">
        <f>VLOOKUP($D1443,metadata!$B$2:$S$451,7,FALSE)</f>
        <v>i</v>
      </c>
      <c r="K1443">
        <f>VLOOKUP($D1443,metadata!$B$2:$S$451,8,FALSE)</f>
        <v>7</v>
      </c>
      <c r="L1443">
        <f>VLOOKUP($D1443,metadata!$B$2:$S$451,9,FALSE)</f>
        <v>8</v>
      </c>
      <c r="M1443" t="str">
        <f>VLOOKUP($D1443,metadata!$B$2:$S$451,10,FALSE)</f>
        <v/>
      </c>
      <c r="N1443" t="str">
        <f>VLOOKUP($D1443,metadata!$B$2:$S$451,11,FALSE)</f>
        <v>Nasonia vitripennis</v>
      </c>
      <c r="O1443" t="str">
        <f>VLOOKUP($D1443,metadata!$B$2:$S$451,12,FALSE)</f>
        <v>hymenoptera</v>
      </c>
      <c r="P1443" t="str">
        <f>VLOOKUP($D1443,metadata!$B$2:$S$451,13,FALSE)</f>
        <v xml:space="preserve"> LAT</v>
      </c>
      <c r="Q1443">
        <f>VLOOKUP($D1443,metadata!$B$2:$S$451,14,FALSE)</f>
        <v>56.85626666666667</v>
      </c>
      <c r="R1443">
        <f>VLOOKUP($D1443,metadata!$B$2:$S$451,15,FALSE)</f>
        <v>25.200383333333335</v>
      </c>
      <c r="S1443" t="str">
        <f>VLOOKUP($D1443,metadata!$B$2:$S$451,16,FALSE)</f>
        <v/>
      </c>
      <c r="T1443" t="str">
        <f>VLOOKUP($D1443,metadata!$B$2:$S$451,17,FALSE)</f>
        <v/>
      </c>
      <c r="U1443" t="str">
        <f>VLOOKUP($D1443,metadata!$B$2:$S$451,18,FALSE)</f>
        <v/>
      </c>
      <c r="V1443">
        <f>VLOOKUP($D1443,metadata!$B$2:$Z$451,19,FALSE)</f>
        <v>26</v>
      </c>
      <c r="W1443" t="str">
        <f>VLOOKUP($D1443,metadata!$B$2:$Z$451,20,FALSE)</f>
        <v>pop level/ask</v>
      </c>
      <c r="X1443" t="str">
        <f>VLOOKUP($D1443,metadata!$B$2:$Z$451,21,FALSE)</f>
        <v/>
      </c>
      <c r="Y1443">
        <f>VLOOKUP($D1443,metadata!$B$2:$Z$451,22,FALSE)</f>
        <v>37</v>
      </c>
      <c r="Z1443" t="str">
        <f>VLOOKUP($D1443,metadata!$B$2:$Z$451,23,FALSE)</f>
        <v/>
      </c>
      <c r="AA1443" t="str">
        <f>VLOOKUP($D1443,metadata!$B$2:$Z$451,24,FALSE)</f>
        <v>larval</v>
      </c>
      <c r="AB1443" t="str">
        <f>VLOOKUP($D1443,metadata!$B$2:$Z$451,25,FALSE)</f>
        <v/>
      </c>
      <c r="AC1443">
        <v>9.4076671762131703</v>
      </c>
      <c r="AD1443">
        <v>88.496038525712095</v>
      </c>
      <c r="AF1443" t="str">
        <f t="shared" si="45"/>
        <v>NA</v>
      </c>
    </row>
    <row r="1444" spans="3:32" x14ac:dyDescent="0.3">
      <c r="C1444">
        <v>1443</v>
      </c>
      <c r="D1444" s="4" t="str">
        <f t="shared" si="46"/>
        <v>37- LAT</v>
      </c>
      <c r="E1444" t="str">
        <f>VLOOKUP($D1444,metadata!$B$2:$S$451,2,FALSE)</f>
        <v>Paolucci, S; van de Zande, L; Beukeboom, LW</v>
      </c>
      <c r="F1444" t="str">
        <f>VLOOKUP($D1444,metadata!$B$2:$S$451,3,FALSE)</f>
        <v>Adaptive latitudinal cline of photoperiodic diapause induction in the parasitoid Nasonia vitripennis in Europe</v>
      </c>
      <c r="G1444" t="str">
        <f>VLOOKUP($D1444,metadata!$B$2:$S$451,4,FALSE)</f>
        <v>10.1111/jeb.12113</v>
      </c>
      <c r="H1444" t="str">
        <f>VLOOKUP($D1444,metadata!$B$2:$S$451,5,FALSE)</f>
        <v>y-ask</v>
      </c>
      <c r="I1444" t="str">
        <f>VLOOKUP($D1444,metadata!$B$2:$S$451,6,FALSE)</f>
        <v>a</v>
      </c>
      <c r="J1444" t="str">
        <f>VLOOKUP($D1444,metadata!$B$2:$S$451,7,FALSE)</f>
        <v>i</v>
      </c>
      <c r="K1444">
        <f>VLOOKUP($D1444,metadata!$B$2:$S$451,8,FALSE)</f>
        <v>7</v>
      </c>
      <c r="L1444">
        <f>VLOOKUP($D1444,metadata!$B$2:$S$451,9,FALSE)</f>
        <v>8</v>
      </c>
      <c r="M1444" t="str">
        <f>VLOOKUP($D1444,metadata!$B$2:$S$451,10,FALSE)</f>
        <v/>
      </c>
      <c r="N1444" t="str">
        <f>VLOOKUP($D1444,metadata!$B$2:$S$451,11,FALSE)</f>
        <v>Nasonia vitripennis</v>
      </c>
      <c r="O1444" t="str">
        <f>VLOOKUP($D1444,metadata!$B$2:$S$451,12,FALSE)</f>
        <v>hymenoptera</v>
      </c>
      <c r="P1444" t="str">
        <f>VLOOKUP($D1444,metadata!$B$2:$S$451,13,FALSE)</f>
        <v xml:space="preserve"> LAT</v>
      </c>
      <c r="Q1444">
        <f>VLOOKUP($D1444,metadata!$B$2:$S$451,14,FALSE)</f>
        <v>56.85626666666667</v>
      </c>
      <c r="R1444">
        <f>VLOOKUP($D1444,metadata!$B$2:$S$451,15,FALSE)</f>
        <v>25.200383333333335</v>
      </c>
      <c r="S1444" t="str">
        <f>VLOOKUP($D1444,metadata!$B$2:$S$451,16,FALSE)</f>
        <v/>
      </c>
      <c r="T1444" t="str">
        <f>VLOOKUP($D1444,metadata!$B$2:$S$451,17,FALSE)</f>
        <v/>
      </c>
      <c r="U1444" t="str">
        <f>VLOOKUP($D1444,metadata!$B$2:$S$451,18,FALSE)</f>
        <v/>
      </c>
      <c r="V1444">
        <f>VLOOKUP($D1444,metadata!$B$2:$Z$451,19,FALSE)</f>
        <v>26</v>
      </c>
      <c r="W1444" t="str">
        <f>VLOOKUP($D1444,metadata!$B$2:$Z$451,20,FALSE)</f>
        <v>pop level/ask</v>
      </c>
      <c r="X1444" t="str">
        <f>VLOOKUP($D1444,metadata!$B$2:$Z$451,21,FALSE)</f>
        <v/>
      </c>
      <c r="Y1444">
        <f>VLOOKUP($D1444,metadata!$B$2:$Z$451,22,FALSE)</f>
        <v>37</v>
      </c>
      <c r="Z1444" t="str">
        <f>VLOOKUP($D1444,metadata!$B$2:$Z$451,23,FALSE)</f>
        <v/>
      </c>
      <c r="AA1444" t="str">
        <f>VLOOKUP($D1444,metadata!$B$2:$Z$451,24,FALSE)</f>
        <v>larval</v>
      </c>
      <c r="AB1444" t="str">
        <f>VLOOKUP($D1444,metadata!$B$2:$Z$451,25,FALSE)</f>
        <v/>
      </c>
      <c r="AC1444">
        <v>10.8428298814055</v>
      </c>
      <c r="AD1444">
        <v>84.027815244432404</v>
      </c>
      <c r="AF1444" t="str">
        <f t="shared" si="45"/>
        <v>NA</v>
      </c>
    </row>
    <row r="1445" spans="3:32" x14ac:dyDescent="0.3">
      <c r="C1445">
        <v>1444</v>
      </c>
      <c r="D1445" s="4" t="str">
        <f t="shared" si="46"/>
        <v>37- LAT</v>
      </c>
      <c r="E1445" t="str">
        <f>VLOOKUP($D1445,metadata!$B$2:$S$451,2,FALSE)</f>
        <v>Paolucci, S; van de Zande, L; Beukeboom, LW</v>
      </c>
      <c r="F1445" t="str">
        <f>VLOOKUP($D1445,metadata!$B$2:$S$451,3,FALSE)</f>
        <v>Adaptive latitudinal cline of photoperiodic diapause induction in the parasitoid Nasonia vitripennis in Europe</v>
      </c>
      <c r="G1445" t="str">
        <f>VLOOKUP($D1445,metadata!$B$2:$S$451,4,FALSE)</f>
        <v>10.1111/jeb.12113</v>
      </c>
      <c r="H1445" t="str">
        <f>VLOOKUP($D1445,metadata!$B$2:$S$451,5,FALSE)</f>
        <v>y-ask</v>
      </c>
      <c r="I1445" t="str">
        <f>VLOOKUP($D1445,metadata!$B$2:$S$451,6,FALSE)</f>
        <v>a</v>
      </c>
      <c r="J1445" t="str">
        <f>VLOOKUP($D1445,metadata!$B$2:$S$451,7,FALSE)</f>
        <v>i</v>
      </c>
      <c r="K1445">
        <f>VLOOKUP($D1445,metadata!$B$2:$S$451,8,FALSE)</f>
        <v>7</v>
      </c>
      <c r="L1445">
        <f>VLOOKUP($D1445,metadata!$B$2:$S$451,9,FALSE)</f>
        <v>8</v>
      </c>
      <c r="M1445" t="str">
        <f>VLOOKUP($D1445,metadata!$B$2:$S$451,10,FALSE)</f>
        <v/>
      </c>
      <c r="N1445" t="str">
        <f>VLOOKUP($D1445,metadata!$B$2:$S$451,11,FALSE)</f>
        <v>Nasonia vitripennis</v>
      </c>
      <c r="O1445" t="str">
        <f>VLOOKUP($D1445,metadata!$B$2:$S$451,12,FALSE)</f>
        <v>hymenoptera</v>
      </c>
      <c r="P1445" t="str">
        <f>VLOOKUP($D1445,metadata!$B$2:$S$451,13,FALSE)</f>
        <v xml:space="preserve"> LAT</v>
      </c>
      <c r="Q1445">
        <f>VLOOKUP($D1445,metadata!$B$2:$S$451,14,FALSE)</f>
        <v>56.85626666666667</v>
      </c>
      <c r="R1445">
        <f>VLOOKUP($D1445,metadata!$B$2:$S$451,15,FALSE)</f>
        <v>25.200383333333335</v>
      </c>
      <c r="S1445" t="str">
        <f>VLOOKUP($D1445,metadata!$B$2:$S$451,16,FALSE)</f>
        <v/>
      </c>
      <c r="T1445" t="str">
        <f>VLOOKUP($D1445,metadata!$B$2:$S$451,17,FALSE)</f>
        <v/>
      </c>
      <c r="U1445" t="str">
        <f>VLOOKUP($D1445,metadata!$B$2:$S$451,18,FALSE)</f>
        <v/>
      </c>
      <c r="V1445">
        <f>VLOOKUP($D1445,metadata!$B$2:$Z$451,19,FALSE)</f>
        <v>26</v>
      </c>
      <c r="W1445" t="str">
        <f>VLOOKUP($D1445,metadata!$B$2:$Z$451,20,FALSE)</f>
        <v>pop level/ask</v>
      </c>
      <c r="X1445" t="str">
        <f>VLOOKUP($D1445,metadata!$B$2:$Z$451,21,FALSE)</f>
        <v/>
      </c>
      <c r="Y1445">
        <f>VLOOKUP($D1445,metadata!$B$2:$Z$451,22,FALSE)</f>
        <v>37</v>
      </c>
      <c r="Z1445" t="str">
        <f>VLOOKUP($D1445,metadata!$B$2:$Z$451,23,FALSE)</f>
        <v/>
      </c>
      <c r="AA1445" t="str">
        <f>VLOOKUP($D1445,metadata!$B$2:$Z$451,24,FALSE)</f>
        <v>larval</v>
      </c>
      <c r="AB1445" t="str">
        <f>VLOOKUP($D1445,metadata!$B$2:$Z$451,25,FALSE)</f>
        <v/>
      </c>
      <c r="AC1445">
        <v>12.276873582511501</v>
      </c>
      <c r="AD1445">
        <v>87.594041303240104</v>
      </c>
      <c r="AF1445" t="str">
        <f t="shared" si="45"/>
        <v>NA</v>
      </c>
    </row>
    <row r="1446" spans="3:32" x14ac:dyDescent="0.3">
      <c r="C1446">
        <v>1445</v>
      </c>
      <c r="D1446" s="4" t="str">
        <f t="shared" si="46"/>
        <v>37- LAT</v>
      </c>
      <c r="E1446" t="str">
        <f>VLOOKUP($D1446,metadata!$B$2:$S$451,2,FALSE)</f>
        <v>Paolucci, S; van de Zande, L; Beukeboom, LW</v>
      </c>
      <c r="F1446" t="str">
        <f>VLOOKUP($D1446,metadata!$B$2:$S$451,3,FALSE)</f>
        <v>Adaptive latitudinal cline of photoperiodic diapause induction in the parasitoid Nasonia vitripennis in Europe</v>
      </c>
      <c r="G1446" t="str">
        <f>VLOOKUP($D1446,metadata!$B$2:$S$451,4,FALSE)</f>
        <v>10.1111/jeb.12113</v>
      </c>
      <c r="H1446" t="str">
        <f>VLOOKUP($D1446,metadata!$B$2:$S$451,5,FALSE)</f>
        <v>y-ask</v>
      </c>
      <c r="I1446" t="str">
        <f>VLOOKUP($D1446,metadata!$B$2:$S$451,6,FALSE)</f>
        <v>a</v>
      </c>
      <c r="J1446" t="str">
        <f>VLOOKUP($D1446,metadata!$B$2:$S$451,7,FALSE)</f>
        <v>i</v>
      </c>
      <c r="K1446">
        <f>VLOOKUP($D1446,metadata!$B$2:$S$451,8,FALSE)</f>
        <v>7</v>
      </c>
      <c r="L1446">
        <f>VLOOKUP($D1446,metadata!$B$2:$S$451,9,FALSE)</f>
        <v>8</v>
      </c>
      <c r="M1446" t="str">
        <f>VLOOKUP($D1446,metadata!$B$2:$S$451,10,FALSE)</f>
        <v/>
      </c>
      <c r="N1446" t="str">
        <f>VLOOKUP($D1446,metadata!$B$2:$S$451,11,FALSE)</f>
        <v>Nasonia vitripennis</v>
      </c>
      <c r="O1446" t="str">
        <f>VLOOKUP($D1446,metadata!$B$2:$S$451,12,FALSE)</f>
        <v>hymenoptera</v>
      </c>
      <c r="P1446" t="str">
        <f>VLOOKUP($D1446,metadata!$B$2:$S$451,13,FALSE)</f>
        <v xml:space="preserve"> LAT</v>
      </c>
      <c r="Q1446">
        <f>VLOOKUP($D1446,metadata!$B$2:$S$451,14,FALSE)</f>
        <v>56.85626666666667</v>
      </c>
      <c r="R1446">
        <f>VLOOKUP($D1446,metadata!$B$2:$S$451,15,FALSE)</f>
        <v>25.200383333333335</v>
      </c>
      <c r="S1446" t="str">
        <f>VLOOKUP($D1446,metadata!$B$2:$S$451,16,FALSE)</f>
        <v/>
      </c>
      <c r="T1446" t="str">
        <f>VLOOKUP($D1446,metadata!$B$2:$S$451,17,FALSE)</f>
        <v/>
      </c>
      <c r="U1446" t="str">
        <f>VLOOKUP($D1446,metadata!$B$2:$S$451,18,FALSE)</f>
        <v/>
      </c>
      <c r="V1446">
        <f>VLOOKUP($D1446,metadata!$B$2:$Z$451,19,FALSE)</f>
        <v>26</v>
      </c>
      <c r="W1446" t="str">
        <f>VLOOKUP($D1446,metadata!$B$2:$Z$451,20,FALSE)</f>
        <v>pop level/ask</v>
      </c>
      <c r="X1446" t="str">
        <f>VLOOKUP($D1446,metadata!$B$2:$Z$451,21,FALSE)</f>
        <v/>
      </c>
      <c r="Y1446">
        <f>VLOOKUP($D1446,metadata!$B$2:$Z$451,22,FALSE)</f>
        <v>37</v>
      </c>
      <c r="Z1446" t="str">
        <f>VLOOKUP($D1446,metadata!$B$2:$Z$451,23,FALSE)</f>
        <v/>
      </c>
      <c r="AA1446" t="str">
        <f>VLOOKUP($D1446,metadata!$B$2:$Z$451,24,FALSE)</f>
        <v>larval</v>
      </c>
      <c r="AB1446" t="str">
        <f>VLOOKUP($D1446,metadata!$B$2:$Z$451,25,FALSE)</f>
        <v/>
      </c>
      <c r="AC1446">
        <v>13.718050934668099</v>
      </c>
      <c r="AD1446">
        <v>39.940652818991097</v>
      </c>
      <c r="AF1446" t="str">
        <f t="shared" si="45"/>
        <v>NA</v>
      </c>
    </row>
    <row r="1447" spans="3:32" x14ac:dyDescent="0.3">
      <c r="C1447">
        <v>1446</v>
      </c>
      <c r="D1447" s="4" t="str">
        <f t="shared" si="46"/>
        <v>37- LAT</v>
      </c>
      <c r="E1447" t="str">
        <f>VLOOKUP($D1447,metadata!$B$2:$S$451,2,FALSE)</f>
        <v>Paolucci, S; van de Zande, L; Beukeboom, LW</v>
      </c>
      <c r="F1447" t="str">
        <f>VLOOKUP($D1447,metadata!$B$2:$S$451,3,FALSE)</f>
        <v>Adaptive latitudinal cline of photoperiodic diapause induction in the parasitoid Nasonia vitripennis in Europe</v>
      </c>
      <c r="G1447" t="str">
        <f>VLOOKUP($D1447,metadata!$B$2:$S$451,4,FALSE)</f>
        <v>10.1111/jeb.12113</v>
      </c>
      <c r="H1447" t="str">
        <f>VLOOKUP($D1447,metadata!$B$2:$S$451,5,FALSE)</f>
        <v>y-ask</v>
      </c>
      <c r="I1447" t="str">
        <f>VLOOKUP($D1447,metadata!$B$2:$S$451,6,FALSE)</f>
        <v>a</v>
      </c>
      <c r="J1447" t="str">
        <f>VLOOKUP($D1447,metadata!$B$2:$S$451,7,FALSE)</f>
        <v>i</v>
      </c>
      <c r="K1447">
        <f>VLOOKUP($D1447,metadata!$B$2:$S$451,8,FALSE)</f>
        <v>7</v>
      </c>
      <c r="L1447">
        <f>VLOOKUP($D1447,metadata!$B$2:$S$451,9,FALSE)</f>
        <v>8</v>
      </c>
      <c r="M1447" t="str">
        <f>VLOOKUP($D1447,metadata!$B$2:$S$451,10,FALSE)</f>
        <v/>
      </c>
      <c r="N1447" t="str">
        <f>VLOOKUP($D1447,metadata!$B$2:$S$451,11,FALSE)</f>
        <v>Nasonia vitripennis</v>
      </c>
      <c r="O1447" t="str">
        <f>VLOOKUP($D1447,metadata!$B$2:$S$451,12,FALSE)</f>
        <v>hymenoptera</v>
      </c>
      <c r="P1447" t="str">
        <f>VLOOKUP($D1447,metadata!$B$2:$S$451,13,FALSE)</f>
        <v xml:space="preserve"> LAT</v>
      </c>
      <c r="Q1447">
        <f>VLOOKUP($D1447,metadata!$B$2:$S$451,14,FALSE)</f>
        <v>56.85626666666667</v>
      </c>
      <c r="R1447">
        <f>VLOOKUP($D1447,metadata!$B$2:$S$451,15,FALSE)</f>
        <v>25.200383333333335</v>
      </c>
      <c r="S1447" t="str">
        <f>VLOOKUP($D1447,metadata!$B$2:$S$451,16,FALSE)</f>
        <v/>
      </c>
      <c r="T1447" t="str">
        <f>VLOOKUP($D1447,metadata!$B$2:$S$451,17,FALSE)</f>
        <v/>
      </c>
      <c r="U1447" t="str">
        <f>VLOOKUP($D1447,metadata!$B$2:$S$451,18,FALSE)</f>
        <v/>
      </c>
      <c r="V1447">
        <f>VLOOKUP($D1447,metadata!$B$2:$Z$451,19,FALSE)</f>
        <v>26</v>
      </c>
      <c r="W1447" t="str">
        <f>VLOOKUP($D1447,metadata!$B$2:$Z$451,20,FALSE)</f>
        <v>pop level/ask</v>
      </c>
      <c r="X1447" t="str">
        <f>VLOOKUP($D1447,metadata!$B$2:$Z$451,21,FALSE)</f>
        <v/>
      </c>
      <c r="Y1447">
        <f>VLOOKUP($D1447,metadata!$B$2:$Z$451,22,FALSE)</f>
        <v>37</v>
      </c>
      <c r="Z1447" t="str">
        <f>VLOOKUP($D1447,metadata!$B$2:$Z$451,23,FALSE)</f>
        <v/>
      </c>
      <c r="AA1447" t="str">
        <f>VLOOKUP($D1447,metadata!$B$2:$Z$451,24,FALSE)</f>
        <v>larval</v>
      </c>
      <c r="AB1447" t="str">
        <f>VLOOKUP($D1447,metadata!$B$2:$Z$451,25,FALSE)</f>
        <v/>
      </c>
      <c r="AC1447">
        <v>15.154272697299399</v>
      </c>
      <c r="AD1447">
        <v>27.868397126557301</v>
      </c>
      <c r="AF1447" t="str">
        <f t="shared" si="45"/>
        <v>NA</v>
      </c>
    </row>
    <row r="1448" spans="3:32" x14ac:dyDescent="0.3">
      <c r="C1448">
        <v>1447</v>
      </c>
      <c r="D1448" s="4" t="str">
        <f t="shared" si="46"/>
        <v>37- LAT</v>
      </c>
      <c r="E1448" t="str">
        <f>VLOOKUP($D1448,metadata!$B$2:$S$451,2,FALSE)</f>
        <v>Paolucci, S; van de Zande, L; Beukeboom, LW</v>
      </c>
      <c r="F1448" t="str">
        <f>VLOOKUP($D1448,metadata!$B$2:$S$451,3,FALSE)</f>
        <v>Adaptive latitudinal cline of photoperiodic diapause induction in the parasitoid Nasonia vitripennis in Europe</v>
      </c>
      <c r="G1448" t="str">
        <f>VLOOKUP($D1448,metadata!$B$2:$S$451,4,FALSE)</f>
        <v>10.1111/jeb.12113</v>
      </c>
      <c r="H1448" t="str">
        <f>VLOOKUP($D1448,metadata!$B$2:$S$451,5,FALSE)</f>
        <v>y-ask</v>
      </c>
      <c r="I1448" t="str">
        <f>VLOOKUP($D1448,metadata!$B$2:$S$451,6,FALSE)</f>
        <v>a</v>
      </c>
      <c r="J1448" t="str">
        <f>VLOOKUP($D1448,metadata!$B$2:$S$451,7,FALSE)</f>
        <v>i</v>
      </c>
      <c r="K1448">
        <f>VLOOKUP($D1448,metadata!$B$2:$S$451,8,FALSE)</f>
        <v>7</v>
      </c>
      <c r="L1448">
        <f>VLOOKUP($D1448,metadata!$B$2:$S$451,9,FALSE)</f>
        <v>8</v>
      </c>
      <c r="M1448" t="str">
        <f>VLOOKUP($D1448,metadata!$B$2:$S$451,10,FALSE)</f>
        <v/>
      </c>
      <c r="N1448" t="str">
        <f>VLOOKUP($D1448,metadata!$B$2:$S$451,11,FALSE)</f>
        <v>Nasonia vitripennis</v>
      </c>
      <c r="O1448" t="str">
        <f>VLOOKUP($D1448,metadata!$B$2:$S$451,12,FALSE)</f>
        <v>hymenoptera</v>
      </c>
      <c r="P1448" t="str">
        <f>VLOOKUP($D1448,metadata!$B$2:$S$451,13,FALSE)</f>
        <v xml:space="preserve"> LAT</v>
      </c>
      <c r="Q1448">
        <f>VLOOKUP($D1448,metadata!$B$2:$S$451,14,FALSE)</f>
        <v>56.85626666666667</v>
      </c>
      <c r="R1448">
        <f>VLOOKUP($D1448,metadata!$B$2:$S$451,15,FALSE)</f>
        <v>25.200383333333335</v>
      </c>
      <c r="S1448" t="str">
        <f>VLOOKUP($D1448,metadata!$B$2:$S$451,16,FALSE)</f>
        <v/>
      </c>
      <c r="T1448" t="str">
        <f>VLOOKUP($D1448,metadata!$B$2:$S$451,17,FALSE)</f>
        <v/>
      </c>
      <c r="U1448" t="str">
        <f>VLOOKUP($D1448,metadata!$B$2:$S$451,18,FALSE)</f>
        <v/>
      </c>
      <c r="V1448">
        <f>VLOOKUP($D1448,metadata!$B$2:$Z$451,19,FALSE)</f>
        <v>26</v>
      </c>
      <c r="W1448" t="str">
        <f>VLOOKUP($D1448,metadata!$B$2:$Z$451,20,FALSE)</f>
        <v>pop level/ask</v>
      </c>
      <c r="X1448" t="str">
        <f>VLOOKUP($D1448,metadata!$B$2:$Z$451,21,FALSE)</f>
        <v/>
      </c>
      <c r="Y1448">
        <f>VLOOKUP($D1448,metadata!$B$2:$Z$451,22,FALSE)</f>
        <v>37</v>
      </c>
      <c r="Z1448" t="str">
        <f>VLOOKUP($D1448,metadata!$B$2:$Z$451,23,FALSE)</f>
        <v/>
      </c>
      <c r="AA1448" t="str">
        <f>VLOOKUP($D1448,metadata!$B$2:$Z$451,24,FALSE)</f>
        <v>larval</v>
      </c>
      <c r="AB1448" t="str">
        <f>VLOOKUP($D1448,metadata!$B$2:$Z$451,25,FALSE)</f>
        <v/>
      </c>
      <c r="AC1448">
        <v>16.5648572770234</v>
      </c>
      <c r="AD1448">
        <v>0</v>
      </c>
      <c r="AF1448" t="str">
        <f t="shared" si="45"/>
        <v>NA</v>
      </c>
    </row>
    <row r="1449" spans="3:32" x14ac:dyDescent="0.3">
      <c r="C1449">
        <v>1448</v>
      </c>
      <c r="D1449" s="4" t="str">
        <f t="shared" si="46"/>
        <v>37- LAT</v>
      </c>
      <c r="E1449" t="str">
        <f>VLOOKUP($D1449,metadata!$B$2:$S$451,2,FALSE)</f>
        <v>Paolucci, S; van de Zande, L; Beukeboom, LW</v>
      </c>
      <c r="F1449" t="str">
        <f>VLOOKUP($D1449,metadata!$B$2:$S$451,3,FALSE)</f>
        <v>Adaptive latitudinal cline of photoperiodic diapause induction in the parasitoid Nasonia vitripennis in Europe</v>
      </c>
      <c r="G1449" t="str">
        <f>VLOOKUP($D1449,metadata!$B$2:$S$451,4,FALSE)</f>
        <v>10.1111/jeb.12113</v>
      </c>
      <c r="H1449" t="str">
        <f>VLOOKUP($D1449,metadata!$B$2:$S$451,5,FALSE)</f>
        <v>y-ask</v>
      </c>
      <c r="I1449" t="str">
        <f>VLOOKUP($D1449,metadata!$B$2:$S$451,6,FALSE)</f>
        <v>a</v>
      </c>
      <c r="J1449" t="str">
        <f>VLOOKUP($D1449,metadata!$B$2:$S$451,7,FALSE)</f>
        <v>i</v>
      </c>
      <c r="K1449">
        <f>VLOOKUP($D1449,metadata!$B$2:$S$451,8,FALSE)</f>
        <v>7</v>
      </c>
      <c r="L1449">
        <f>VLOOKUP($D1449,metadata!$B$2:$S$451,9,FALSE)</f>
        <v>8</v>
      </c>
      <c r="M1449" t="str">
        <f>VLOOKUP($D1449,metadata!$B$2:$S$451,10,FALSE)</f>
        <v/>
      </c>
      <c r="N1449" t="str">
        <f>VLOOKUP($D1449,metadata!$B$2:$S$451,11,FALSE)</f>
        <v>Nasonia vitripennis</v>
      </c>
      <c r="O1449" t="str">
        <f>VLOOKUP($D1449,metadata!$B$2:$S$451,12,FALSE)</f>
        <v>hymenoptera</v>
      </c>
      <c r="P1449" t="str">
        <f>VLOOKUP($D1449,metadata!$B$2:$S$451,13,FALSE)</f>
        <v xml:space="preserve"> LAT</v>
      </c>
      <c r="Q1449">
        <f>VLOOKUP($D1449,metadata!$B$2:$S$451,14,FALSE)</f>
        <v>56.85626666666667</v>
      </c>
      <c r="R1449">
        <f>VLOOKUP($D1449,metadata!$B$2:$S$451,15,FALSE)</f>
        <v>25.200383333333335</v>
      </c>
      <c r="S1449" t="str">
        <f>VLOOKUP($D1449,metadata!$B$2:$S$451,16,FALSE)</f>
        <v/>
      </c>
      <c r="T1449" t="str">
        <f>VLOOKUP($D1449,metadata!$B$2:$S$451,17,FALSE)</f>
        <v/>
      </c>
      <c r="U1449" t="str">
        <f>VLOOKUP($D1449,metadata!$B$2:$S$451,18,FALSE)</f>
        <v/>
      </c>
      <c r="V1449">
        <f>VLOOKUP($D1449,metadata!$B$2:$Z$451,19,FALSE)</f>
        <v>26</v>
      </c>
      <c r="W1449" t="str">
        <f>VLOOKUP($D1449,metadata!$B$2:$Z$451,20,FALSE)</f>
        <v>pop level/ask</v>
      </c>
      <c r="X1449" t="str">
        <f>VLOOKUP($D1449,metadata!$B$2:$Z$451,21,FALSE)</f>
        <v/>
      </c>
      <c r="Y1449">
        <f>VLOOKUP($D1449,metadata!$B$2:$Z$451,22,FALSE)</f>
        <v>37</v>
      </c>
      <c r="Z1449" t="str">
        <f>VLOOKUP($D1449,metadata!$B$2:$Z$451,23,FALSE)</f>
        <v/>
      </c>
      <c r="AA1449" t="str">
        <f>VLOOKUP($D1449,metadata!$B$2:$Z$451,24,FALSE)</f>
        <v>larval</v>
      </c>
      <c r="AB1449" t="str">
        <f>VLOOKUP($D1449,metadata!$B$2:$Z$451,25,FALSE)</f>
        <v/>
      </c>
      <c r="AC1449">
        <v>18</v>
      </c>
      <c r="AD1449">
        <v>0</v>
      </c>
      <c r="AF1449" t="str">
        <f t="shared" si="45"/>
        <v>NA</v>
      </c>
    </row>
    <row r="1450" spans="3:32" x14ac:dyDescent="0.3">
      <c r="C1450">
        <v>1449</v>
      </c>
      <c r="D1450" s="4" t="str">
        <f t="shared" si="46"/>
        <v>37- HAM</v>
      </c>
      <c r="E1450" t="str">
        <f>VLOOKUP($D1450,metadata!$B$2:$S$451,2,FALSE)</f>
        <v>Paolucci, S; van de Zande, L; Beukeboom, LW</v>
      </c>
      <c r="F1450" t="str">
        <f>VLOOKUP($D1450,metadata!$B$2:$S$451,3,FALSE)</f>
        <v>Adaptive latitudinal cline of photoperiodic diapause induction in the parasitoid Nasonia vitripennis in Europe</v>
      </c>
      <c r="G1450" t="str">
        <f>VLOOKUP($D1450,metadata!$B$2:$S$451,4,FALSE)</f>
        <v>10.1111/jeb.12113</v>
      </c>
      <c r="H1450" t="str">
        <f>VLOOKUP($D1450,metadata!$B$2:$S$451,5,FALSE)</f>
        <v>y-ask</v>
      </c>
      <c r="I1450" t="str">
        <f>VLOOKUP($D1450,metadata!$B$2:$S$451,6,FALSE)</f>
        <v>a</v>
      </c>
      <c r="J1450" t="str">
        <f>VLOOKUP($D1450,metadata!$B$2:$S$451,7,FALSE)</f>
        <v>i</v>
      </c>
      <c r="K1450">
        <f>VLOOKUP($D1450,metadata!$B$2:$S$451,8,FALSE)</f>
        <v>7</v>
      </c>
      <c r="L1450">
        <f>VLOOKUP($D1450,metadata!$B$2:$S$451,9,FALSE)</f>
        <v>8</v>
      </c>
      <c r="M1450" t="str">
        <f>VLOOKUP($D1450,metadata!$B$2:$S$451,10,FALSE)</f>
        <v/>
      </c>
      <c r="N1450" t="str">
        <f>VLOOKUP($D1450,metadata!$B$2:$S$451,11,FALSE)</f>
        <v>Nasonia vitripennis</v>
      </c>
      <c r="O1450" t="str">
        <f>VLOOKUP($D1450,metadata!$B$2:$S$451,12,FALSE)</f>
        <v>hymenoptera</v>
      </c>
      <c r="P1450" t="str">
        <f>VLOOKUP($D1450,metadata!$B$2:$S$451,13,FALSE)</f>
        <v xml:space="preserve"> HAM</v>
      </c>
      <c r="Q1450">
        <f>VLOOKUP($D1450,metadata!$B$2:$S$451,14,FALSE)</f>
        <v>53.606561111111112</v>
      </c>
      <c r="R1450">
        <f>VLOOKUP($D1450,metadata!$B$2:$S$451,15,FALSE)</f>
        <v>10.171594444444445</v>
      </c>
      <c r="S1450" t="str">
        <f>VLOOKUP($D1450,metadata!$B$2:$S$451,16,FALSE)</f>
        <v/>
      </c>
      <c r="T1450" t="str">
        <f>VLOOKUP($D1450,metadata!$B$2:$S$451,17,FALSE)</f>
        <v/>
      </c>
      <c r="U1450" t="str">
        <f>VLOOKUP($D1450,metadata!$B$2:$S$451,18,FALSE)</f>
        <v/>
      </c>
      <c r="V1450">
        <f>VLOOKUP($D1450,metadata!$B$2:$Z$451,19,FALSE)</f>
        <v>26</v>
      </c>
      <c r="W1450" t="str">
        <f>VLOOKUP($D1450,metadata!$B$2:$Z$451,20,FALSE)</f>
        <v>pop level/ask</v>
      </c>
      <c r="X1450" t="str">
        <f>VLOOKUP($D1450,metadata!$B$2:$Z$451,21,FALSE)</f>
        <v/>
      </c>
      <c r="Y1450">
        <f>VLOOKUP($D1450,metadata!$B$2:$Z$451,22,FALSE)</f>
        <v>37</v>
      </c>
      <c r="Z1450" t="str">
        <f>VLOOKUP($D1450,metadata!$B$2:$Z$451,23,FALSE)</f>
        <v/>
      </c>
      <c r="AA1450" t="str">
        <f>VLOOKUP($D1450,metadata!$B$2:$Z$451,24,FALSE)</f>
        <v>larval</v>
      </c>
      <c r="AB1450" t="str">
        <f>VLOOKUP($D1450,metadata!$B$2:$Z$451,25,FALSE)</f>
        <v/>
      </c>
      <c r="AC1450">
        <v>7.98727132851762</v>
      </c>
      <c r="AD1450">
        <v>86.938224979767995</v>
      </c>
      <c r="AF1450" t="str">
        <f t="shared" si="45"/>
        <v>NA</v>
      </c>
    </row>
    <row r="1451" spans="3:32" x14ac:dyDescent="0.3">
      <c r="C1451">
        <v>1450</v>
      </c>
      <c r="D1451" s="4" t="str">
        <f t="shared" si="46"/>
        <v>37- HAM</v>
      </c>
      <c r="E1451" t="str">
        <f>VLOOKUP($D1451,metadata!$B$2:$S$451,2,FALSE)</f>
        <v>Paolucci, S; van de Zande, L; Beukeboom, LW</v>
      </c>
      <c r="F1451" t="str">
        <f>VLOOKUP($D1451,metadata!$B$2:$S$451,3,FALSE)</f>
        <v>Adaptive latitudinal cline of photoperiodic diapause induction in the parasitoid Nasonia vitripennis in Europe</v>
      </c>
      <c r="G1451" t="str">
        <f>VLOOKUP($D1451,metadata!$B$2:$S$451,4,FALSE)</f>
        <v>10.1111/jeb.12113</v>
      </c>
      <c r="H1451" t="str">
        <f>VLOOKUP($D1451,metadata!$B$2:$S$451,5,FALSE)</f>
        <v>y-ask</v>
      </c>
      <c r="I1451" t="str">
        <f>VLOOKUP($D1451,metadata!$B$2:$S$451,6,FALSE)</f>
        <v>a</v>
      </c>
      <c r="J1451" t="str">
        <f>VLOOKUP($D1451,metadata!$B$2:$S$451,7,FALSE)</f>
        <v>i</v>
      </c>
      <c r="K1451">
        <f>VLOOKUP($D1451,metadata!$B$2:$S$451,8,FALSE)</f>
        <v>7</v>
      </c>
      <c r="L1451">
        <f>VLOOKUP($D1451,metadata!$B$2:$S$451,9,FALSE)</f>
        <v>8</v>
      </c>
      <c r="M1451" t="str">
        <f>VLOOKUP($D1451,metadata!$B$2:$S$451,10,FALSE)</f>
        <v/>
      </c>
      <c r="N1451" t="str">
        <f>VLOOKUP($D1451,metadata!$B$2:$S$451,11,FALSE)</f>
        <v>Nasonia vitripennis</v>
      </c>
      <c r="O1451" t="str">
        <f>VLOOKUP($D1451,metadata!$B$2:$S$451,12,FALSE)</f>
        <v>hymenoptera</v>
      </c>
      <c r="P1451" t="str">
        <f>VLOOKUP($D1451,metadata!$B$2:$S$451,13,FALSE)</f>
        <v xml:space="preserve"> HAM</v>
      </c>
      <c r="Q1451">
        <f>VLOOKUP($D1451,metadata!$B$2:$S$451,14,FALSE)</f>
        <v>53.606561111111112</v>
      </c>
      <c r="R1451">
        <f>VLOOKUP($D1451,metadata!$B$2:$S$451,15,FALSE)</f>
        <v>10.171594444444445</v>
      </c>
      <c r="S1451" t="str">
        <f>VLOOKUP($D1451,metadata!$B$2:$S$451,16,FALSE)</f>
        <v/>
      </c>
      <c r="T1451" t="str">
        <f>VLOOKUP($D1451,metadata!$B$2:$S$451,17,FALSE)</f>
        <v/>
      </c>
      <c r="U1451" t="str">
        <f>VLOOKUP($D1451,metadata!$B$2:$S$451,18,FALSE)</f>
        <v/>
      </c>
      <c r="V1451">
        <f>VLOOKUP($D1451,metadata!$B$2:$Z$451,19,FALSE)</f>
        <v>26</v>
      </c>
      <c r="W1451" t="str">
        <f>VLOOKUP($D1451,metadata!$B$2:$Z$451,20,FALSE)</f>
        <v>pop level/ask</v>
      </c>
      <c r="X1451" t="str">
        <f>VLOOKUP($D1451,metadata!$B$2:$Z$451,21,FALSE)</f>
        <v/>
      </c>
      <c r="Y1451">
        <f>VLOOKUP($D1451,metadata!$B$2:$Z$451,22,FALSE)</f>
        <v>37</v>
      </c>
      <c r="Z1451" t="str">
        <f>VLOOKUP($D1451,metadata!$B$2:$Z$451,23,FALSE)</f>
        <v/>
      </c>
      <c r="AA1451" t="str">
        <f>VLOOKUP($D1451,metadata!$B$2:$Z$451,24,FALSE)</f>
        <v>larval</v>
      </c>
      <c r="AB1451" t="str">
        <f>VLOOKUP($D1451,metadata!$B$2:$Z$451,25,FALSE)</f>
        <v/>
      </c>
      <c r="AC1451">
        <v>9.4212750651919794</v>
      </c>
      <c r="AD1451">
        <v>90.791395657864499</v>
      </c>
      <c r="AF1451" t="str">
        <f t="shared" si="45"/>
        <v>NA</v>
      </c>
    </row>
    <row r="1452" spans="3:32" x14ac:dyDescent="0.3">
      <c r="C1452">
        <v>1451</v>
      </c>
      <c r="D1452" s="4" t="str">
        <f t="shared" si="46"/>
        <v>37- HAM</v>
      </c>
      <c r="E1452" t="str">
        <f>VLOOKUP($D1452,metadata!$B$2:$S$451,2,FALSE)</f>
        <v>Paolucci, S; van de Zande, L; Beukeboom, LW</v>
      </c>
      <c r="F1452" t="str">
        <f>VLOOKUP($D1452,metadata!$B$2:$S$451,3,FALSE)</f>
        <v>Adaptive latitudinal cline of photoperiodic diapause induction in the parasitoid Nasonia vitripennis in Europe</v>
      </c>
      <c r="G1452" t="str">
        <f>VLOOKUP($D1452,metadata!$B$2:$S$451,4,FALSE)</f>
        <v>10.1111/jeb.12113</v>
      </c>
      <c r="H1452" t="str">
        <f>VLOOKUP($D1452,metadata!$B$2:$S$451,5,FALSE)</f>
        <v>y-ask</v>
      </c>
      <c r="I1452" t="str">
        <f>VLOOKUP($D1452,metadata!$B$2:$S$451,6,FALSE)</f>
        <v>a</v>
      </c>
      <c r="J1452" t="str">
        <f>VLOOKUP($D1452,metadata!$B$2:$S$451,7,FALSE)</f>
        <v>i</v>
      </c>
      <c r="K1452">
        <f>VLOOKUP($D1452,metadata!$B$2:$S$451,8,FALSE)</f>
        <v>7</v>
      </c>
      <c r="L1452">
        <f>VLOOKUP($D1452,metadata!$B$2:$S$451,9,FALSE)</f>
        <v>8</v>
      </c>
      <c r="M1452" t="str">
        <f>VLOOKUP($D1452,metadata!$B$2:$S$451,10,FALSE)</f>
        <v/>
      </c>
      <c r="N1452" t="str">
        <f>VLOOKUP($D1452,metadata!$B$2:$S$451,11,FALSE)</f>
        <v>Nasonia vitripennis</v>
      </c>
      <c r="O1452" t="str">
        <f>VLOOKUP($D1452,metadata!$B$2:$S$451,12,FALSE)</f>
        <v>hymenoptera</v>
      </c>
      <c r="P1452" t="str">
        <f>VLOOKUP($D1452,metadata!$B$2:$S$451,13,FALSE)</f>
        <v xml:space="preserve"> HAM</v>
      </c>
      <c r="Q1452">
        <f>VLOOKUP($D1452,metadata!$B$2:$S$451,14,FALSE)</f>
        <v>53.606561111111112</v>
      </c>
      <c r="R1452">
        <f>VLOOKUP($D1452,metadata!$B$2:$S$451,15,FALSE)</f>
        <v>10.171594444444445</v>
      </c>
      <c r="S1452" t="str">
        <f>VLOOKUP($D1452,metadata!$B$2:$S$451,16,FALSE)</f>
        <v/>
      </c>
      <c r="T1452" t="str">
        <f>VLOOKUP($D1452,metadata!$B$2:$S$451,17,FALSE)</f>
        <v/>
      </c>
      <c r="U1452" t="str">
        <f>VLOOKUP($D1452,metadata!$B$2:$S$451,18,FALSE)</f>
        <v/>
      </c>
      <c r="V1452">
        <f>VLOOKUP($D1452,metadata!$B$2:$Z$451,19,FALSE)</f>
        <v>26</v>
      </c>
      <c r="W1452" t="str">
        <f>VLOOKUP($D1452,metadata!$B$2:$Z$451,20,FALSE)</f>
        <v>pop level/ask</v>
      </c>
      <c r="X1452" t="str">
        <f>VLOOKUP($D1452,metadata!$B$2:$Z$451,21,FALSE)</f>
        <v/>
      </c>
      <c r="Y1452">
        <f>VLOOKUP($D1452,metadata!$B$2:$Z$451,22,FALSE)</f>
        <v>37</v>
      </c>
      <c r="Z1452" t="str">
        <f>VLOOKUP($D1452,metadata!$B$2:$Z$451,23,FALSE)</f>
        <v/>
      </c>
      <c r="AA1452" t="str">
        <f>VLOOKUP($D1452,metadata!$B$2:$Z$451,24,FALSE)</f>
        <v>larval</v>
      </c>
      <c r="AB1452" t="str">
        <f>VLOOKUP($D1452,metadata!$B$2:$Z$451,25,FALSE)</f>
        <v/>
      </c>
      <c r="AC1452">
        <v>10.856337859305199</v>
      </c>
      <c r="AD1452">
        <v>87.040533924806894</v>
      </c>
      <c r="AF1452" t="str">
        <f t="shared" si="45"/>
        <v>NA</v>
      </c>
    </row>
    <row r="1453" spans="3:32" x14ac:dyDescent="0.3">
      <c r="C1453">
        <v>1452</v>
      </c>
      <c r="D1453" s="4" t="str">
        <f t="shared" si="46"/>
        <v>37- HAM</v>
      </c>
      <c r="E1453" t="str">
        <f>VLOOKUP($D1453,metadata!$B$2:$S$451,2,FALSE)</f>
        <v>Paolucci, S; van de Zande, L; Beukeboom, LW</v>
      </c>
      <c r="F1453" t="str">
        <f>VLOOKUP($D1453,metadata!$B$2:$S$451,3,FALSE)</f>
        <v>Adaptive latitudinal cline of photoperiodic diapause induction in the parasitoid Nasonia vitripennis in Europe</v>
      </c>
      <c r="G1453" t="str">
        <f>VLOOKUP($D1453,metadata!$B$2:$S$451,4,FALSE)</f>
        <v>10.1111/jeb.12113</v>
      </c>
      <c r="H1453" t="str">
        <f>VLOOKUP($D1453,metadata!$B$2:$S$451,5,FALSE)</f>
        <v>y-ask</v>
      </c>
      <c r="I1453" t="str">
        <f>VLOOKUP($D1453,metadata!$B$2:$S$451,6,FALSE)</f>
        <v>a</v>
      </c>
      <c r="J1453" t="str">
        <f>VLOOKUP($D1453,metadata!$B$2:$S$451,7,FALSE)</f>
        <v>i</v>
      </c>
      <c r="K1453">
        <f>VLOOKUP($D1453,metadata!$B$2:$S$451,8,FALSE)</f>
        <v>7</v>
      </c>
      <c r="L1453">
        <f>VLOOKUP($D1453,metadata!$B$2:$S$451,9,FALSE)</f>
        <v>8</v>
      </c>
      <c r="M1453" t="str">
        <f>VLOOKUP($D1453,metadata!$B$2:$S$451,10,FALSE)</f>
        <v/>
      </c>
      <c r="N1453" t="str">
        <f>VLOOKUP($D1453,metadata!$B$2:$S$451,11,FALSE)</f>
        <v>Nasonia vitripennis</v>
      </c>
      <c r="O1453" t="str">
        <f>VLOOKUP($D1453,metadata!$B$2:$S$451,12,FALSE)</f>
        <v>hymenoptera</v>
      </c>
      <c r="P1453" t="str">
        <f>VLOOKUP($D1453,metadata!$B$2:$S$451,13,FALSE)</f>
        <v xml:space="preserve"> HAM</v>
      </c>
      <c r="Q1453">
        <f>VLOOKUP($D1453,metadata!$B$2:$S$451,14,FALSE)</f>
        <v>53.606561111111112</v>
      </c>
      <c r="R1453">
        <f>VLOOKUP($D1453,metadata!$B$2:$S$451,15,FALSE)</f>
        <v>10.171594444444445</v>
      </c>
      <c r="S1453" t="str">
        <f>VLOOKUP($D1453,metadata!$B$2:$S$451,16,FALSE)</f>
        <v/>
      </c>
      <c r="T1453" t="str">
        <f>VLOOKUP($D1453,metadata!$B$2:$S$451,17,FALSE)</f>
        <v/>
      </c>
      <c r="U1453" t="str">
        <f>VLOOKUP($D1453,metadata!$B$2:$S$451,18,FALSE)</f>
        <v/>
      </c>
      <c r="V1453">
        <f>VLOOKUP($D1453,metadata!$B$2:$Z$451,19,FALSE)</f>
        <v>26</v>
      </c>
      <c r="W1453" t="str">
        <f>VLOOKUP($D1453,metadata!$B$2:$Z$451,20,FALSE)</f>
        <v>pop level/ask</v>
      </c>
      <c r="X1453" t="str">
        <f>VLOOKUP($D1453,metadata!$B$2:$Z$451,21,FALSE)</f>
        <v/>
      </c>
      <c r="Y1453">
        <f>VLOOKUP($D1453,metadata!$B$2:$Z$451,22,FALSE)</f>
        <v>37</v>
      </c>
      <c r="Z1453" t="str">
        <f>VLOOKUP($D1453,metadata!$B$2:$Z$451,23,FALSE)</f>
        <v/>
      </c>
      <c r="AA1453" t="str">
        <f>VLOOKUP($D1453,metadata!$B$2:$Z$451,24,FALSE)</f>
        <v>larval</v>
      </c>
      <c r="AB1453" t="str">
        <f>VLOOKUP($D1453,metadata!$B$2:$Z$451,25,FALSE)</f>
        <v/>
      </c>
      <c r="AC1453">
        <v>12.275874471720099</v>
      </c>
      <c r="AD1453">
        <v>94.7676567854609</v>
      </c>
      <c r="AF1453" t="str">
        <f t="shared" si="45"/>
        <v>NA</v>
      </c>
    </row>
    <row r="1454" spans="3:32" x14ac:dyDescent="0.3">
      <c r="C1454">
        <v>1453</v>
      </c>
      <c r="D1454" s="4" t="str">
        <f t="shared" si="46"/>
        <v>37- HAM</v>
      </c>
      <c r="E1454" t="str">
        <f>VLOOKUP($D1454,metadata!$B$2:$S$451,2,FALSE)</f>
        <v>Paolucci, S; van de Zande, L; Beukeboom, LW</v>
      </c>
      <c r="F1454" t="str">
        <f>VLOOKUP($D1454,metadata!$B$2:$S$451,3,FALSE)</f>
        <v>Adaptive latitudinal cline of photoperiodic diapause induction in the parasitoid Nasonia vitripennis in Europe</v>
      </c>
      <c r="G1454" t="str">
        <f>VLOOKUP($D1454,metadata!$B$2:$S$451,4,FALSE)</f>
        <v>10.1111/jeb.12113</v>
      </c>
      <c r="H1454" t="str">
        <f>VLOOKUP($D1454,metadata!$B$2:$S$451,5,FALSE)</f>
        <v>y-ask</v>
      </c>
      <c r="I1454" t="str">
        <f>VLOOKUP($D1454,metadata!$B$2:$S$451,6,FALSE)</f>
        <v>a</v>
      </c>
      <c r="J1454" t="str">
        <f>VLOOKUP($D1454,metadata!$B$2:$S$451,7,FALSE)</f>
        <v>i</v>
      </c>
      <c r="K1454">
        <f>VLOOKUP($D1454,metadata!$B$2:$S$451,8,FALSE)</f>
        <v>7</v>
      </c>
      <c r="L1454">
        <f>VLOOKUP($D1454,metadata!$B$2:$S$451,9,FALSE)</f>
        <v>8</v>
      </c>
      <c r="M1454" t="str">
        <f>VLOOKUP($D1454,metadata!$B$2:$S$451,10,FALSE)</f>
        <v/>
      </c>
      <c r="N1454" t="str">
        <f>VLOOKUP($D1454,metadata!$B$2:$S$451,11,FALSE)</f>
        <v>Nasonia vitripennis</v>
      </c>
      <c r="O1454" t="str">
        <f>VLOOKUP($D1454,metadata!$B$2:$S$451,12,FALSE)</f>
        <v>hymenoptera</v>
      </c>
      <c r="P1454" t="str">
        <f>VLOOKUP($D1454,metadata!$B$2:$S$451,13,FALSE)</f>
        <v xml:space="preserve"> HAM</v>
      </c>
      <c r="Q1454">
        <f>VLOOKUP($D1454,metadata!$B$2:$S$451,14,FALSE)</f>
        <v>53.606561111111112</v>
      </c>
      <c r="R1454">
        <f>VLOOKUP($D1454,metadata!$B$2:$S$451,15,FALSE)</f>
        <v>10.171594444444445</v>
      </c>
      <c r="S1454" t="str">
        <f>VLOOKUP($D1454,metadata!$B$2:$S$451,16,FALSE)</f>
        <v/>
      </c>
      <c r="T1454" t="str">
        <f>VLOOKUP($D1454,metadata!$B$2:$S$451,17,FALSE)</f>
        <v/>
      </c>
      <c r="U1454" t="str">
        <f>VLOOKUP($D1454,metadata!$B$2:$S$451,18,FALSE)</f>
        <v/>
      </c>
      <c r="V1454">
        <f>VLOOKUP($D1454,metadata!$B$2:$Z$451,19,FALSE)</f>
        <v>26</v>
      </c>
      <c r="W1454" t="str">
        <f>VLOOKUP($D1454,metadata!$B$2:$Z$451,20,FALSE)</f>
        <v>pop level/ask</v>
      </c>
      <c r="X1454" t="str">
        <f>VLOOKUP($D1454,metadata!$B$2:$Z$451,21,FALSE)</f>
        <v/>
      </c>
      <c r="Y1454">
        <f>VLOOKUP($D1454,metadata!$B$2:$Z$451,22,FALSE)</f>
        <v>37</v>
      </c>
      <c r="Z1454" t="str">
        <f>VLOOKUP($D1454,metadata!$B$2:$Z$451,23,FALSE)</f>
        <v/>
      </c>
      <c r="AA1454" t="str">
        <f>VLOOKUP($D1454,metadata!$B$2:$Z$451,24,FALSE)</f>
        <v>larval</v>
      </c>
      <c r="AB1454" t="str">
        <f>VLOOKUP($D1454,metadata!$B$2:$Z$451,25,FALSE)</f>
        <v/>
      </c>
      <c r="AC1454">
        <v>13.713914615991699</v>
      </c>
      <c r="AD1454">
        <v>69.639420915385301</v>
      </c>
      <c r="AF1454" t="str">
        <f t="shared" si="45"/>
        <v>NA</v>
      </c>
    </row>
    <row r="1455" spans="3:32" x14ac:dyDescent="0.3">
      <c r="C1455">
        <v>1454</v>
      </c>
      <c r="D1455" s="4" t="str">
        <f t="shared" si="46"/>
        <v>37- HAM</v>
      </c>
      <c r="E1455" t="str">
        <f>VLOOKUP($D1455,metadata!$B$2:$S$451,2,FALSE)</f>
        <v>Paolucci, S; van de Zande, L; Beukeboom, LW</v>
      </c>
      <c r="F1455" t="str">
        <f>VLOOKUP($D1455,metadata!$B$2:$S$451,3,FALSE)</f>
        <v>Adaptive latitudinal cline of photoperiodic diapause induction in the parasitoid Nasonia vitripennis in Europe</v>
      </c>
      <c r="G1455" t="str">
        <f>VLOOKUP($D1455,metadata!$B$2:$S$451,4,FALSE)</f>
        <v>10.1111/jeb.12113</v>
      </c>
      <c r="H1455" t="str">
        <f>VLOOKUP($D1455,metadata!$B$2:$S$451,5,FALSE)</f>
        <v>y-ask</v>
      </c>
      <c r="I1455" t="str">
        <f>VLOOKUP($D1455,metadata!$B$2:$S$451,6,FALSE)</f>
        <v>a</v>
      </c>
      <c r="J1455" t="str">
        <f>VLOOKUP($D1455,metadata!$B$2:$S$451,7,FALSE)</f>
        <v>i</v>
      </c>
      <c r="K1455">
        <f>VLOOKUP($D1455,metadata!$B$2:$S$451,8,FALSE)</f>
        <v>7</v>
      </c>
      <c r="L1455">
        <f>VLOOKUP($D1455,metadata!$B$2:$S$451,9,FALSE)</f>
        <v>8</v>
      </c>
      <c r="M1455" t="str">
        <f>VLOOKUP($D1455,metadata!$B$2:$S$451,10,FALSE)</f>
        <v/>
      </c>
      <c r="N1455" t="str">
        <f>VLOOKUP($D1455,metadata!$B$2:$S$451,11,FALSE)</f>
        <v>Nasonia vitripennis</v>
      </c>
      <c r="O1455" t="str">
        <f>VLOOKUP($D1455,metadata!$B$2:$S$451,12,FALSE)</f>
        <v>hymenoptera</v>
      </c>
      <c r="P1455" t="str">
        <f>VLOOKUP($D1455,metadata!$B$2:$S$451,13,FALSE)</f>
        <v xml:space="preserve"> HAM</v>
      </c>
      <c r="Q1455">
        <f>VLOOKUP($D1455,metadata!$B$2:$S$451,14,FALSE)</f>
        <v>53.606561111111112</v>
      </c>
      <c r="R1455">
        <f>VLOOKUP($D1455,metadata!$B$2:$S$451,15,FALSE)</f>
        <v>10.171594444444445</v>
      </c>
      <c r="S1455" t="str">
        <f>VLOOKUP($D1455,metadata!$B$2:$S$451,16,FALSE)</f>
        <v/>
      </c>
      <c r="T1455" t="str">
        <f>VLOOKUP($D1455,metadata!$B$2:$S$451,17,FALSE)</f>
        <v/>
      </c>
      <c r="U1455" t="str">
        <f>VLOOKUP($D1455,metadata!$B$2:$S$451,18,FALSE)</f>
        <v/>
      </c>
      <c r="V1455">
        <f>VLOOKUP($D1455,metadata!$B$2:$Z$451,19,FALSE)</f>
        <v>26</v>
      </c>
      <c r="W1455" t="str">
        <f>VLOOKUP($D1455,metadata!$B$2:$Z$451,20,FALSE)</f>
        <v>pop level/ask</v>
      </c>
      <c r="X1455" t="str">
        <f>VLOOKUP($D1455,metadata!$B$2:$Z$451,21,FALSE)</f>
        <v/>
      </c>
      <c r="Y1455">
        <f>VLOOKUP($D1455,metadata!$B$2:$Z$451,22,FALSE)</f>
        <v>37</v>
      </c>
      <c r="Z1455" t="str">
        <f>VLOOKUP($D1455,metadata!$B$2:$Z$451,23,FALSE)</f>
        <v/>
      </c>
      <c r="AA1455" t="str">
        <f>VLOOKUP($D1455,metadata!$B$2:$Z$451,24,FALSE)</f>
        <v>larval</v>
      </c>
      <c r="AB1455" t="str">
        <f>VLOOKUP($D1455,metadata!$B$2:$Z$451,25,FALSE)</f>
        <v/>
      </c>
      <c r="AC1455">
        <v>15.1278961724065</v>
      </c>
      <c r="AD1455">
        <v>17.251845857187099</v>
      </c>
      <c r="AF1455" t="str">
        <f t="shared" si="45"/>
        <v>NA</v>
      </c>
    </row>
    <row r="1456" spans="3:32" x14ac:dyDescent="0.3">
      <c r="C1456">
        <v>1455</v>
      </c>
      <c r="D1456" s="4" t="str">
        <f t="shared" si="46"/>
        <v>37- HAM</v>
      </c>
      <c r="E1456" t="str">
        <f>VLOOKUP($D1456,metadata!$B$2:$S$451,2,FALSE)</f>
        <v>Paolucci, S; van de Zande, L; Beukeboom, LW</v>
      </c>
      <c r="F1456" t="str">
        <f>VLOOKUP($D1456,metadata!$B$2:$S$451,3,FALSE)</f>
        <v>Adaptive latitudinal cline of photoperiodic diapause induction in the parasitoid Nasonia vitripennis in Europe</v>
      </c>
      <c r="G1456" t="str">
        <f>VLOOKUP($D1456,metadata!$B$2:$S$451,4,FALSE)</f>
        <v>10.1111/jeb.12113</v>
      </c>
      <c r="H1456" t="str">
        <f>VLOOKUP($D1456,metadata!$B$2:$S$451,5,FALSE)</f>
        <v>y-ask</v>
      </c>
      <c r="I1456" t="str">
        <f>VLOOKUP($D1456,metadata!$B$2:$S$451,6,FALSE)</f>
        <v>a</v>
      </c>
      <c r="J1456" t="str">
        <f>VLOOKUP($D1456,metadata!$B$2:$S$451,7,FALSE)</f>
        <v>i</v>
      </c>
      <c r="K1456">
        <f>VLOOKUP($D1456,metadata!$B$2:$S$451,8,FALSE)</f>
        <v>7</v>
      </c>
      <c r="L1456">
        <f>VLOOKUP($D1456,metadata!$B$2:$S$451,9,FALSE)</f>
        <v>8</v>
      </c>
      <c r="M1456" t="str">
        <f>VLOOKUP($D1456,metadata!$B$2:$S$451,10,FALSE)</f>
        <v/>
      </c>
      <c r="N1456" t="str">
        <f>VLOOKUP($D1456,metadata!$B$2:$S$451,11,FALSE)</f>
        <v>Nasonia vitripennis</v>
      </c>
      <c r="O1456" t="str">
        <f>VLOOKUP($D1456,metadata!$B$2:$S$451,12,FALSE)</f>
        <v>hymenoptera</v>
      </c>
      <c r="P1456" t="str">
        <f>VLOOKUP($D1456,metadata!$B$2:$S$451,13,FALSE)</f>
        <v xml:space="preserve"> HAM</v>
      </c>
      <c r="Q1456">
        <f>VLOOKUP($D1456,metadata!$B$2:$S$451,14,FALSE)</f>
        <v>53.606561111111112</v>
      </c>
      <c r="R1456">
        <f>VLOOKUP($D1456,metadata!$B$2:$S$451,15,FALSE)</f>
        <v>10.171594444444445</v>
      </c>
      <c r="S1456" t="str">
        <f>VLOOKUP($D1456,metadata!$B$2:$S$451,16,FALSE)</f>
        <v/>
      </c>
      <c r="T1456" t="str">
        <f>VLOOKUP($D1456,metadata!$B$2:$S$451,17,FALSE)</f>
        <v/>
      </c>
      <c r="U1456" t="str">
        <f>VLOOKUP($D1456,metadata!$B$2:$S$451,18,FALSE)</f>
        <v/>
      </c>
      <c r="V1456">
        <f>VLOOKUP($D1456,metadata!$B$2:$Z$451,19,FALSE)</f>
        <v>26</v>
      </c>
      <c r="W1456" t="str">
        <f>VLOOKUP($D1456,metadata!$B$2:$Z$451,20,FALSE)</f>
        <v>pop level/ask</v>
      </c>
      <c r="X1456" t="str">
        <f>VLOOKUP($D1456,metadata!$B$2:$Z$451,21,FALSE)</f>
        <v/>
      </c>
      <c r="Y1456">
        <f>VLOOKUP($D1456,metadata!$B$2:$Z$451,22,FALSE)</f>
        <v>37</v>
      </c>
      <c r="Z1456" t="str">
        <f>VLOOKUP($D1456,metadata!$B$2:$Z$451,23,FALSE)</f>
        <v/>
      </c>
      <c r="AA1456" t="str">
        <f>VLOOKUP($D1456,metadata!$B$2:$Z$451,24,FALSE)</f>
        <v>larval</v>
      </c>
      <c r="AB1456" t="str">
        <f>VLOOKUP($D1456,metadata!$B$2:$Z$451,25,FALSE)</f>
        <v/>
      </c>
      <c r="AC1456">
        <v>16.5776259129374</v>
      </c>
      <c r="AD1456">
        <v>8.1923088451278403</v>
      </c>
      <c r="AF1456" t="str">
        <f t="shared" si="45"/>
        <v>NA</v>
      </c>
    </row>
    <row r="1457" spans="3:32" x14ac:dyDescent="0.3">
      <c r="C1457">
        <v>1456</v>
      </c>
      <c r="D1457" s="4" t="str">
        <f t="shared" si="46"/>
        <v>37- HAM</v>
      </c>
      <c r="E1457" t="str">
        <f>VLOOKUP($D1457,metadata!$B$2:$S$451,2,FALSE)</f>
        <v>Paolucci, S; van de Zande, L; Beukeboom, LW</v>
      </c>
      <c r="F1457" t="str">
        <f>VLOOKUP($D1457,metadata!$B$2:$S$451,3,FALSE)</f>
        <v>Adaptive latitudinal cline of photoperiodic diapause induction in the parasitoid Nasonia vitripennis in Europe</v>
      </c>
      <c r="G1457" t="str">
        <f>VLOOKUP($D1457,metadata!$B$2:$S$451,4,FALSE)</f>
        <v>10.1111/jeb.12113</v>
      </c>
      <c r="H1457" t="str">
        <f>VLOOKUP($D1457,metadata!$B$2:$S$451,5,FALSE)</f>
        <v>y-ask</v>
      </c>
      <c r="I1457" t="str">
        <f>VLOOKUP($D1457,metadata!$B$2:$S$451,6,FALSE)</f>
        <v>a</v>
      </c>
      <c r="J1457" t="str">
        <f>VLOOKUP($D1457,metadata!$B$2:$S$451,7,FALSE)</f>
        <v>i</v>
      </c>
      <c r="K1457">
        <f>VLOOKUP($D1457,metadata!$B$2:$S$451,8,FALSE)</f>
        <v>7</v>
      </c>
      <c r="L1457">
        <f>VLOOKUP($D1457,metadata!$B$2:$S$451,9,FALSE)</f>
        <v>8</v>
      </c>
      <c r="M1457" t="str">
        <f>VLOOKUP($D1457,metadata!$B$2:$S$451,10,FALSE)</f>
        <v/>
      </c>
      <c r="N1457" t="str">
        <f>VLOOKUP($D1457,metadata!$B$2:$S$451,11,FALSE)</f>
        <v>Nasonia vitripennis</v>
      </c>
      <c r="O1457" t="str">
        <f>VLOOKUP($D1457,metadata!$B$2:$S$451,12,FALSE)</f>
        <v>hymenoptera</v>
      </c>
      <c r="P1457" t="str">
        <f>VLOOKUP($D1457,metadata!$B$2:$S$451,13,FALSE)</f>
        <v xml:space="preserve"> HAM</v>
      </c>
      <c r="Q1457">
        <f>VLOOKUP($D1457,metadata!$B$2:$S$451,14,FALSE)</f>
        <v>53.606561111111112</v>
      </c>
      <c r="R1457">
        <f>VLOOKUP($D1457,metadata!$B$2:$S$451,15,FALSE)</f>
        <v>10.171594444444445</v>
      </c>
      <c r="S1457" t="str">
        <f>VLOOKUP($D1457,metadata!$B$2:$S$451,16,FALSE)</f>
        <v/>
      </c>
      <c r="T1457" t="str">
        <f>VLOOKUP($D1457,metadata!$B$2:$S$451,17,FALSE)</f>
        <v/>
      </c>
      <c r="U1457" t="str">
        <f>VLOOKUP($D1457,metadata!$B$2:$S$451,18,FALSE)</f>
        <v/>
      </c>
      <c r="V1457">
        <f>VLOOKUP($D1457,metadata!$B$2:$Z$451,19,FALSE)</f>
        <v>26</v>
      </c>
      <c r="W1457" t="str">
        <f>VLOOKUP($D1457,metadata!$B$2:$Z$451,20,FALSE)</f>
        <v>pop level/ask</v>
      </c>
      <c r="X1457" t="str">
        <f>VLOOKUP($D1457,metadata!$B$2:$Z$451,21,FALSE)</f>
        <v/>
      </c>
      <c r="Y1457">
        <f>VLOOKUP($D1457,metadata!$B$2:$Z$451,22,FALSE)</f>
        <v>37</v>
      </c>
      <c r="Z1457" t="str">
        <f>VLOOKUP($D1457,metadata!$B$2:$Z$451,23,FALSE)</f>
        <v/>
      </c>
      <c r="AA1457" t="str">
        <f>VLOOKUP($D1457,metadata!$B$2:$Z$451,24,FALSE)</f>
        <v>larval</v>
      </c>
      <c r="AB1457" t="str">
        <f>VLOOKUP($D1457,metadata!$B$2:$Z$451,25,FALSE)</f>
        <v/>
      </c>
      <c r="AC1457">
        <v>17.999400533525101</v>
      </c>
      <c r="AD1457">
        <v>0</v>
      </c>
      <c r="AF1457" t="str">
        <f t="shared" si="45"/>
        <v>NA</v>
      </c>
    </row>
    <row r="1458" spans="3:32" x14ac:dyDescent="0.3">
      <c r="C1458">
        <v>1457</v>
      </c>
      <c r="D1458" s="4" t="str">
        <f t="shared" si="46"/>
        <v>37- SCH</v>
      </c>
      <c r="E1458" t="str">
        <f>VLOOKUP($D1458,metadata!$B$2:$S$451,2,FALSE)</f>
        <v>Paolucci, S; van de Zande, L; Beukeboom, LW</v>
      </c>
      <c r="F1458" t="str">
        <f>VLOOKUP($D1458,metadata!$B$2:$S$451,3,FALSE)</f>
        <v>Adaptive latitudinal cline of photoperiodic diapause induction in the parasitoid Nasonia vitripennis in Europe</v>
      </c>
      <c r="G1458" t="str">
        <f>VLOOKUP($D1458,metadata!$B$2:$S$451,4,FALSE)</f>
        <v>10.1111/jeb.12113</v>
      </c>
      <c r="H1458" t="str">
        <f>VLOOKUP($D1458,metadata!$B$2:$S$451,5,FALSE)</f>
        <v>y-ask</v>
      </c>
      <c r="I1458" t="str">
        <f>VLOOKUP($D1458,metadata!$B$2:$S$451,6,FALSE)</f>
        <v>a</v>
      </c>
      <c r="J1458" t="str">
        <f>VLOOKUP($D1458,metadata!$B$2:$S$451,7,FALSE)</f>
        <v>i</v>
      </c>
      <c r="K1458">
        <f>VLOOKUP($D1458,metadata!$B$2:$S$451,8,FALSE)</f>
        <v>7</v>
      </c>
      <c r="L1458">
        <f>VLOOKUP($D1458,metadata!$B$2:$S$451,9,FALSE)</f>
        <v>8</v>
      </c>
      <c r="M1458" t="str">
        <f>VLOOKUP($D1458,metadata!$B$2:$S$451,10,FALSE)</f>
        <v/>
      </c>
      <c r="N1458" t="str">
        <f>VLOOKUP($D1458,metadata!$B$2:$S$451,11,FALSE)</f>
        <v>Nasonia vitripennis</v>
      </c>
      <c r="O1458" t="str">
        <f>VLOOKUP($D1458,metadata!$B$2:$S$451,12,FALSE)</f>
        <v>hymenoptera</v>
      </c>
      <c r="P1458" t="str">
        <f>VLOOKUP($D1458,metadata!$B$2:$S$451,13,FALSE)</f>
        <v xml:space="preserve"> SCH</v>
      </c>
      <c r="Q1458">
        <f>VLOOKUP($D1458,metadata!$B$2:$S$451,14,FALSE)</f>
        <v>50.332250000000002</v>
      </c>
      <c r="R1458">
        <f>VLOOKUP($D1458,metadata!$B$2:$S$451,15,FALSE)</f>
        <v>9.5130555555555549</v>
      </c>
      <c r="S1458" t="str">
        <f>VLOOKUP($D1458,metadata!$B$2:$S$451,16,FALSE)</f>
        <v/>
      </c>
      <c r="T1458" t="str">
        <f>VLOOKUP($D1458,metadata!$B$2:$S$451,17,FALSE)</f>
        <v/>
      </c>
      <c r="U1458" t="str">
        <f>VLOOKUP($D1458,metadata!$B$2:$S$451,18,FALSE)</f>
        <v/>
      </c>
      <c r="V1458">
        <f>VLOOKUP($D1458,metadata!$B$2:$Z$451,19,FALSE)</f>
        <v>22</v>
      </c>
      <c r="W1458" t="str">
        <f>VLOOKUP($D1458,metadata!$B$2:$Z$451,20,FALSE)</f>
        <v>pop level/ask</v>
      </c>
      <c r="X1458" t="str">
        <f>VLOOKUP($D1458,metadata!$B$2:$Z$451,21,FALSE)</f>
        <v/>
      </c>
      <c r="Y1458">
        <f>VLOOKUP($D1458,metadata!$B$2:$Z$451,22,FALSE)</f>
        <v>37</v>
      </c>
      <c r="Z1458" t="str">
        <f>VLOOKUP($D1458,metadata!$B$2:$Z$451,23,FALSE)</f>
        <v/>
      </c>
      <c r="AA1458" t="str">
        <f>VLOOKUP($D1458,metadata!$B$2:$Z$451,24,FALSE)</f>
        <v>larval</v>
      </c>
      <c r="AB1458" t="str">
        <f>VLOOKUP($D1458,metadata!$B$2:$Z$451,25,FALSE)</f>
        <v/>
      </c>
      <c r="AC1458">
        <v>7.9901088031651799</v>
      </c>
      <c r="AD1458">
        <v>66.565157010260805</v>
      </c>
      <c r="AF1458" t="str">
        <f t="shared" si="45"/>
        <v>NA</v>
      </c>
    </row>
    <row r="1459" spans="3:32" x14ac:dyDescent="0.3">
      <c r="C1459">
        <v>1458</v>
      </c>
      <c r="D1459" s="4" t="str">
        <f t="shared" si="46"/>
        <v>37- SCH</v>
      </c>
      <c r="E1459" t="str">
        <f>VLOOKUP($D1459,metadata!$B$2:$S$451,2,FALSE)</f>
        <v>Paolucci, S; van de Zande, L; Beukeboom, LW</v>
      </c>
      <c r="F1459" t="str">
        <f>VLOOKUP($D1459,metadata!$B$2:$S$451,3,FALSE)</f>
        <v>Adaptive latitudinal cline of photoperiodic diapause induction in the parasitoid Nasonia vitripennis in Europe</v>
      </c>
      <c r="G1459" t="str">
        <f>VLOOKUP($D1459,metadata!$B$2:$S$451,4,FALSE)</f>
        <v>10.1111/jeb.12113</v>
      </c>
      <c r="H1459" t="str">
        <f>VLOOKUP($D1459,metadata!$B$2:$S$451,5,FALSE)</f>
        <v>y-ask</v>
      </c>
      <c r="I1459" t="str">
        <f>VLOOKUP($D1459,metadata!$B$2:$S$451,6,FALSE)</f>
        <v>a</v>
      </c>
      <c r="J1459" t="str">
        <f>VLOOKUP($D1459,metadata!$B$2:$S$451,7,FALSE)</f>
        <v>i</v>
      </c>
      <c r="K1459">
        <f>VLOOKUP($D1459,metadata!$B$2:$S$451,8,FALSE)</f>
        <v>7</v>
      </c>
      <c r="L1459">
        <f>VLOOKUP($D1459,metadata!$B$2:$S$451,9,FALSE)</f>
        <v>8</v>
      </c>
      <c r="M1459" t="str">
        <f>VLOOKUP($D1459,metadata!$B$2:$S$451,10,FALSE)</f>
        <v/>
      </c>
      <c r="N1459" t="str">
        <f>VLOOKUP($D1459,metadata!$B$2:$S$451,11,FALSE)</f>
        <v>Nasonia vitripennis</v>
      </c>
      <c r="O1459" t="str">
        <f>VLOOKUP($D1459,metadata!$B$2:$S$451,12,FALSE)</f>
        <v>hymenoptera</v>
      </c>
      <c r="P1459" t="str">
        <f>VLOOKUP($D1459,metadata!$B$2:$S$451,13,FALSE)</f>
        <v xml:space="preserve"> SCH</v>
      </c>
      <c r="Q1459">
        <f>VLOOKUP($D1459,metadata!$B$2:$S$451,14,FALSE)</f>
        <v>50.332250000000002</v>
      </c>
      <c r="R1459">
        <f>VLOOKUP($D1459,metadata!$B$2:$S$451,15,FALSE)</f>
        <v>9.5130555555555549</v>
      </c>
      <c r="S1459" t="str">
        <f>VLOOKUP($D1459,metadata!$B$2:$S$451,16,FALSE)</f>
        <v/>
      </c>
      <c r="T1459" t="str">
        <f>VLOOKUP($D1459,metadata!$B$2:$S$451,17,FALSE)</f>
        <v/>
      </c>
      <c r="U1459" t="str">
        <f>VLOOKUP($D1459,metadata!$B$2:$S$451,18,FALSE)</f>
        <v/>
      </c>
      <c r="V1459">
        <f>VLOOKUP($D1459,metadata!$B$2:$Z$451,19,FALSE)</f>
        <v>22</v>
      </c>
      <c r="W1459" t="str">
        <f>VLOOKUP($D1459,metadata!$B$2:$Z$451,20,FALSE)</f>
        <v>pop level/ask</v>
      </c>
      <c r="X1459" t="str">
        <f>VLOOKUP($D1459,metadata!$B$2:$Z$451,21,FALSE)</f>
        <v/>
      </c>
      <c r="Y1459">
        <f>VLOOKUP($D1459,metadata!$B$2:$Z$451,22,FALSE)</f>
        <v>37</v>
      </c>
      <c r="Z1459" t="str">
        <f>VLOOKUP($D1459,metadata!$B$2:$Z$451,23,FALSE)</f>
        <v/>
      </c>
      <c r="AA1459" t="str">
        <f>VLOOKUP($D1459,metadata!$B$2:$Z$451,24,FALSE)</f>
        <v>larval</v>
      </c>
      <c r="AB1459" t="str">
        <f>VLOOKUP($D1459,metadata!$B$2:$Z$451,25,FALSE)</f>
        <v/>
      </c>
      <c r="AC1459">
        <v>9.4141214319255795</v>
      </c>
      <c r="AD1459">
        <v>42.1544825105656</v>
      </c>
      <c r="AF1459" t="str">
        <f t="shared" si="45"/>
        <v>NA</v>
      </c>
    </row>
    <row r="1460" spans="3:32" x14ac:dyDescent="0.3">
      <c r="C1460">
        <v>1459</v>
      </c>
      <c r="D1460" s="4" t="str">
        <f t="shared" si="46"/>
        <v>37- SCH</v>
      </c>
      <c r="E1460" t="str">
        <f>VLOOKUP($D1460,metadata!$B$2:$S$451,2,FALSE)</f>
        <v>Paolucci, S; van de Zande, L; Beukeboom, LW</v>
      </c>
      <c r="F1460" t="str">
        <f>VLOOKUP($D1460,metadata!$B$2:$S$451,3,FALSE)</f>
        <v>Adaptive latitudinal cline of photoperiodic diapause induction in the parasitoid Nasonia vitripennis in Europe</v>
      </c>
      <c r="G1460" t="str">
        <f>VLOOKUP($D1460,metadata!$B$2:$S$451,4,FALSE)</f>
        <v>10.1111/jeb.12113</v>
      </c>
      <c r="H1460" t="str">
        <f>VLOOKUP($D1460,metadata!$B$2:$S$451,5,FALSE)</f>
        <v>y-ask</v>
      </c>
      <c r="I1460" t="str">
        <f>VLOOKUP($D1460,metadata!$B$2:$S$451,6,FALSE)</f>
        <v>a</v>
      </c>
      <c r="J1460" t="str">
        <f>VLOOKUP($D1460,metadata!$B$2:$S$451,7,FALSE)</f>
        <v>i</v>
      </c>
      <c r="K1460">
        <f>VLOOKUP($D1460,metadata!$B$2:$S$451,8,FALSE)</f>
        <v>7</v>
      </c>
      <c r="L1460">
        <f>VLOOKUP($D1460,metadata!$B$2:$S$451,9,FALSE)</f>
        <v>8</v>
      </c>
      <c r="M1460" t="str">
        <f>VLOOKUP($D1460,metadata!$B$2:$S$451,10,FALSE)</f>
        <v/>
      </c>
      <c r="N1460" t="str">
        <f>VLOOKUP($D1460,metadata!$B$2:$S$451,11,FALSE)</f>
        <v>Nasonia vitripennis</v>
      </c>
      <c r="O1460" t="str">
        <f>VLOOKUP($D1460,metadata!$B$2:$S$451,12,FALSE)</f>
        <v>hymenoptera</v>
      </c>
      <c r="P1460" t="str">
        <f>VLOOKUP($D1460,metadata!$B$2:$S$451,13,FALSE)</f>
        <v xml:space="preserve"> SCH</v>
      </c>
      <c r="Q1460">
        <f>VLOOKUP($D1460,metadata!$B$2:$S$451,14,FALSE)</f>
        <v>50.332250000000002</v>
      </c>
      <c r="R1460">
        <f>VLOOKUP($D1460,metadata!$B$2:$S$451,15,FALSE)</f>
        <v>9.5130555555555549</v>
      </c>
      <c r="S1460" t="str">
        <f>VLOOKUP($D1460,metadata!$B$2:$S$451,16,FALSE)</f>
        <v/>
      </c>
      <c r="T1460" t="str">
        <f>VLOOKUP($D1460,metadata!$B$2:$S$451,17,FALSE)</f>
        <v/>
      </c>
      <c r="U1460" t="str">
        <f>VLOOKUP($D1460,metadata!$B$2:$S$451,18,FALSE)</f>
        <v/>
      </c>
      <c r="V1460">
        <f>VLOOKUP($D1460,metadata!$B$2:$Z$451,19,FALSE)</f>
        <v>22</v>
      </c>
      <c r="W1460" t="str">
        <f>VLOOKUP($D1460,metadata!$B$2:$Z$451,20,FALSE)</f>
        <v>pop level/ask</v>
      </c>
      <c r="X1460" t="str">
        <f>VLOOKUP($D1460,metadata!$B$2:$Z$451,21,FALSE)</f>
        <v/>
      </c>
      <c r="Y1460">
        <f>VLOOKUP($D1460,metadata!$B$2:$Z$451,22,FALSE)</f>
        <v>37</v>
      </c>
      <c r="Z1460" t="str">
        <f>VLOOKUP($D1460,metadata!$B$2:$Z$451,23,FALSE)</f>
        <v/>
      </c>
      <c r="AA1460" t="str">
        <f>VLOOKUP($D1460,metadata!$B$2:$Z$451,24,FALSE)</f>
        <v>larval</v>
      </c>
      <c r="AB1460" t="str">
        <f>VLOOKUP($D1460,metadata!$B$2:$Z$451,25,FALSE)</f>
        <v/>
      </c>
      <c r="AC1460">
        <v>10.861852950873701</v>
      </c>
      <c r="AD1460">
        <v>47.442176462947899</v>
      </c>
      <c r="AF1460" t="str">
        <f t="shared" si="45"/>
        <v>NA</v>
      </c>
    </row>
    <row r="1461" spans="3:32" x14ac:dyDescent="0.3">
      <c r="C1461">
        <v>1460</v>
      </c>
      <c r="D1461" s="4" t="str">
        <f t="shared" si="46"/>
        <v>37- SCH</v>
      </c>
      <c r="E1461" t="str">
        <f>VLOOKUP($D1461,metadata!$B$2:$S$451,2,FALSE)</f>
        <v>Paolucci, S; van de Zande, L; Beukeboom, LW</v>
      </c>
      <c r="F1461" t="str">
        <f>VLOOKUP($D1461,metadata!$B$2:$S$451,3,FALSE)</f>
        <v>Adaptive latitudinal cline of photoperiodic diapause induction in the parasitoid Nasonia vitripennis in Europe</v>
      </c>
      <c r="G1461" t="str">
        <f>VLOOKUP($D1461,metadata!$B$2:$S$451,4,FALSE)</f>
        <v>10.1111/jeb.12113</v>
      </c>
      <c r="H1461" t="str">
        <f>VLOOKUP($D1461,metadata!$B$2:$S$451,5,FALSE)</f>
        <v>y-ask</v>
      </c>
      <c r="I1461" t="str">
        <f>VLOOKUP($D1461,metadata!$B$2:$S$451,6,FALSE)</f>
        <v>a</v>
      </c>
      <c r="J1461" t="str">
        <f>VLOOKUP($D1461,metadata!$B$2:$S$451,7,FALSE)</f>
        <v>i</v>
      </c>
      <c r="K1461">
        <f>VLOOKUP($D1461,metadata!$B$2:$S$451,8,FALSE)</f>
        <v>7</v>
      </c>
      <c r="L1461">
        <f>VLOOKUP($D1461,metadata!$B$2:$S$451,9,FALSE)</f>
        <v>8</v>
      </c>
      <c r="M1461" t="str">
        <f>VLOOKUP($D1461,metadata!$B$2:$S$451,10,FALSE)</f>
        <v/>
      </c>
      <c r="N1461" t="str">
        <f>VLOOKUP($D1461,metadata!$B$2:$S$451,11,FALSE)</f>
        <v>Nasonia vitripennis</v>
      </c>
      <c r="O1461" t="str">
        <f>VLOOKUP($D1461,metadata!$B$2:$S$451,12,FALSE)</f>
        <v>hymenoptera</v>
      </c>
      <c r="P1461" t="str">
        <f>VLOOKUP($D1461,metadata!$B$2:$S$451,13,FALSE)</f>
        <v xml:space="preserve"> SCH</v>
      </c>
      <c r="Q1461">
        <f>VLOOKUP($D1461,metadata!$B$2:$S$451,14,FALSE)</f>
        <v>50.332250000000002</v>
      </c>
      <c r="R1461">
        <f>VLOOKUP($D1461,metadata!$B$2:$S$451,15,FALSE)</f>
        <v>9.5130555555555549</v>
      </c>
      <c r="S1461" t="str">
        <f>VLOOKUP($D1461,metadata!$B$2:$S$451,16,FALSE)</f>
        <v/>
      </c>
      <c r="T1461" t="str">
        <f>VLOOKUP($D1461,metadata!$B$2:$S$451,17,FALSE)</f>
        <v/>
      </c>
      <c r="U1461" t="str">
        <f>VLOOKUP($D1461,metadata!$B$2:$S$451,18,FALSE)</f>
        <v/>
      </c>
      <c r="V1461">
        <f>VLOOKUP($D1461,metadata!$B$2:$Z$451,19,FALSE)</f>
        <v>22</v>
      </c>
      <c r="W1461" t="str">
        <f>VLOOKUP($D1461,metadata!$B$2:$Z$451,20,FALSE)</f>
        <v>pop level/ask</v>
      </c>
      <c r="X1461" t="str">
        <f>VLOOKUP($D1461,metadata!$B$2:$Z$451,21,FALSE)</f>
        <v/>
      </c>
      <c r="Y1461">
        <f>VLOOKUP($D1461,metadata!$B$2:$Z$451,22,FALSE)</f>
        <v>37</v>
      </c>
      <c r="Z1461" t="str">
        <f>VLOOKUP($D1461,metadata!$B$2:$Z$451,23,FALSE)</f>
        <v/>
      </c>
      <c r="AA1461" t="str">
        <f>VLOOKUP($D1461,metadata!$B$2:$Z$451,24,FALSE)</f>
        <v>larval</v>
      </c>
      <c r="AB1461" t="str">
        <f>VLOOKUP($D1461,metadata!$B$2:$Z$451,25,FALSE)</f>
        <v/>
      </c>
      <c r="AC1461">
        <v>12.2685609807271</v>
      </c>
      <c r="AD1461">
        <v>47.278522115317301</v>
      </c>
      <c r="AF1461" t="str">
        <f t="shared" si="45"/>
        <v>NA</v>
      </c>
    </row>
    <row r="1462" spans="3:32" x14ac:dyDescent="0.3">
      <c r="C1462">
        <v>1461</v>
      </c>
      <c r="D1462" s="4" t="str">
        <f t="shared" si="46"/>
        <v>37- SCH</v>
      </c>
      <c r="E1462" t="str">
        <f>VLOOKUP($D1462,metadata!$B$2:$S$451,2,FALSE)</f>
        <v>Paolucci, S; van de Zande, L; Beukeboom, LW</v>
      </c>
      <c r="F1462" t="str">
        <f>VLOOKUP($D1462,metadata!$B$2:$S$451,3,FALSE)</f>
        <v>Adaptive latitudinal cline of photoperiodic diapause induction in the parasitoid Nasonia vitripennis in Europe</v>
      </c>
      <c r="G1462" t="str">
        <f>VLOOKUP($D1462,metadata!$B$2:$S$451,4,FALSE)</f>
        <v>10.1111/jeb.12113</v>
      </c>
      <c r="H1462" t="str">
        <f>VLOOKUP($D1462,metadata!$B$2:$S$451,5,FALSE)</f>
        <v>y-ask</v>
      </c>
      <c r="I1462" t="str">
        <f>VLOOKUP($D1462,metadata!$B$2:$S$451,6,FALSE)</f>
        <v>a</v>
      </c>
      <c r="J1462" t="str">
        <f>VLOOKUP($D1462,metadata!$B$2:$S$451,7,FALSE)</f>
        <v>i</v>
      </c>
      <c r="K1462">
        <f>VLOOKUP($D1462,metadata!$B$2:$S$451,8,FALSE)</f>
        <v>7</v>
      </c>
      <c r="L1462">
        <f>VLOOKUP($D1462,metadata!$B$2:$S$451,9,FALSE)</f>
        <v>8</v>
      </c>
      <c r="M1462" t="str">
        <f>VLOOKUP($D1462,metadata!$B$2:$S$451,10,FALSE)</f>
        <v/>
      </c>
      <c r="N1462" t="str">
        <f>VLOOKUP($D1462,metadata!$B$2:$S$451,11,FALSE)</f>
        <v>Nasonia vitripennis</v>
      </c>
      <c r="O1462" t="str">
        <f>VLOOKUP($D1462,metadata!$B$2:$S$451,12,FALSE)</f>
        <v>hymenoptera</v>
      </c>
      <c r="P1462" t="str">
        <f>VLOOKUP($D1462,metadata!$B$2:$S$451,13,FALSE)</f>
        <v xml:space="preserve"> SCH</v>
      </c>
      <c r="Q1462">
        <f>VLOOKUP($D1462,metadata!$B$2:$S$451,14,FALSE)</f>
        <v>50.332250000000002</v>
      </c>
      <c r="R1462">
        <f>VLOOKUP($D1462,metadata!$B$2:$S$451,15,FALSE)</f>
        <v>9.5130555555555549</v>
      </c>
      <c r="S1462" t="str">
        <f>VLOOKUP($D1462,metadata!$B$2:$S$451,16,FALSE)</f>
        <v/>
      </c>
      <c r="T1462" t="str">
        <f>VLOOKUP($D1462,metadata!$B$2:$S$451,17,FALSE)</f>
        <v/>
      </c>
      <c r="U1462" t="str">
        <f>VLOOKUP($D1462,metadata!$B$2:$S$451,18,FALSE)</f>
        <v/>
      </c>
      <c r="V1462">
        <f>VLOOKUP($D1462,metadata!$B$2:$Z$451,19,FALSE)</f>
        <v>22</v>
      </c>
      <c r="W1462" t="str">
        <f>VLOOKUP($D1462,metadata!$B$2:$Z$451,20,FALSE)</f>
        <v>pop level/ask</v>
      </c>
      <c r="X1462" t="str">
        <f>VLOOKUP($D1462,metadata!$B$2:$Z$451,21,FALSE)</f>
        <v/>
      </c>
      <c r="Y1462">
        <f>VLOOKUP($D1462,metadata!$B$2:$Z$451,22,FALSE)</f>
        <v>37</v>
      </c>
      <c r="Z1462" t="str">
        <f>VLOOKUP($D1462,metadata!$B$2:$Z$451,23,FALSE)</f>
        <v/>
      </c>
      <c r="AA1462" t="str">
        <f>VLOOKUP($D1462,metadata!$B$2:$Z$451,24,FALSE)</f>
        <v>larval</v>
      </c>
      <c r="AB1462" t="str">
        <f>VLOOKUP($D1462,metadata!$B$2:$Z$451,25,FALSE)</f>
        <v/>
      </c>
      <c r="AC1462">
        <v>13.693572720278899</v>
      </c>
      <c r="AD1462">
        <v>15.694232133401201</v>
      </c>
      <c r="AF1462" t="str">
        <f t="shared" si="45"/>
        <v>NA</v>
      </c>
    </row>
    <row r="1463" spans="3:32" x14ac:dyDescent="0.3">
      <c r="C1463">
        <v>1462</v>
      </c>
      <c r="D1463" s="4" t="str">
        <f t="shared" si="46"/>
        <v>37- SCH</v>
      </c>
      <c r="E1463" t="str">
        <f>VLOOKUP($D1463,metadata!$B$2:$S$451,2,FALSE)</f>
        <v>Paolucci, S; van de Zande, L; Beukeboom, LW</v>
      </c>
      <c r="F1463" t="str">
        <f>VLOOKUP($D1463,metadata!$B$2:$S$451,3,FALSE)</f>
        <v>Adaptive latitudinal cline of photoperiodic diapause induction in the parasitoid Nasonia vitripennis in Europe</v>
      </c>
      <c r="G1463" t="str">
        <f>VLOOKUP($D1463,metadata!$B$2:$S$451,4,FALSE)</f>
        <v>10.1111/jeb.12113</v>
      </c>
      <c r="H1463" t="str">
        <f>VLOOKUP($D1463,metadata!$B$2:$S$451,5,FALSE)</f>
        <v>y-ask</v>
      </c>
      <c r="I1463" t="str">
        <f>VLOOKUP($D1463,metadata!$B$2:$S$451,6,FALSE)</f>
        <v>a</v>
      </c>
      <c r="J1463" t="str">
        <f>VLOOKUP($D1463,metadata!$B$2:$S$451,7,FALSE)</f>
        <v>i</v>
      </c>
      <c r="K1463">
        <f>VLOOKUP($D1463,metadata!$B$2:$S$451,8,FALSE)</f>
        <v>7</v>
      </c>
      <c r="L1463">
        <f>VLOOKUP($D1463,metadata!$B$2:$S$451,9,FALSE)</f>
        <v>8</v>
      </c>
      <c r="M1463" t="str">
        <f>VLOOKUP($D1463,metadata!$B$2:$S$451,10,FALSE)</f>
        <v/>
      </c>
      <c r="N1463" t="str">
        <f>VLOOKUP($D1463,metadata!$B$2:$S$451,11,FALSE)</f>
        <v>Nasonia vitripennis</v>
      </c>
      <c r="O1463" t="str">
        <f>VLOOKUP($D1463,metadata!$B$2:$S$451,12,FALSE)</f>
        <v>hymenoptera</v>
      </c>
      <c r="P1463" t="str">
        <f>VLOOKUP($D1463,metadata!$B$2:$S$451,13,FALSE)</f>
        <v xml:space="preserve"> SCH</v>
      </c>
      <c r="Q1463">
        <f>VLOOKUP($D1463,metadata!$B$2:$S$451,14,FALSE)</f>
        <v>50.332250000000002</v>
      </c>
      <c r="R1463">
        <f>VLOOKUP($D1463,metadata!$B$2:$S$451,15,FALSE)</f>
        <v>9.5130555555555549</v>
      </c>
      <c r="S1463" t="str">
        <f>VLOOKUP($D1463,metadata!$B$2:$S$451,16,FALSE)</f>
        <v/>
      </c>
      <c r="T1463" t="str">
        <f>VLOOKUP($D1463,metadata!$B$2:$S$451,17,FALSE)</f>
        <v/>
      </c>
      <c r="U1463" t="str">
        <f>VLOOKUP($D1463,metadata!$B$2:$S$451,18,FALSE)</f>
        <v/>
      </c>
      <c r="V1463">
        <f>VLOOKUP($D1463,metadata!$B$2:$Z$451,19,FALSE)</f>
        <v>22</v>
      </c>
      <c r="W1463" t="str">
        <f>VLOOKUP($D1463,metadata!$B$2:$Z$451,20,FALSE)</f>
        <v>pop level/ask</v>
      </c>
      <c r="X1463" t="str">
        <f>VLOOKUP($D1463,metadata!$B$2:$Z$451,21,FALSE)</f>
        <v/>
      </c>
      <c r="Y1463">
        <f>VLOOKUP($D1463,metadata!$B$2:$Z$451,22,FALSE)</f>
        <v>37</v>
      </c>
      <c r="Z1463" t="str">
        <f>VLOOKUP($D1463,metadata!$B$2:$Z$451,23,FALSE)</f>
        <v/>
      </c>
      <c r="AA1463" t="str">
        <f>VLOOKUP($D1463,metadata!$B$2:$Z$451,24,FALSE)</f>
        <v>larval</v>
      </c>
      <c r="AB1463" t="str">
        <f>VLOOKUP($D1463,metadata!$B$2:$Z$451,25,FALSE)</f>
        <v/>
      </c>
      <c r="AC1463">
        <v>15.1303140205217</v>
      </c>
      <c r="AD1463">
        <v>0</v>
      </c>
      <c r="AF1463" t="str">
        <f t="shared" si="45"/>
        <v>NA</v>
      </c>
    </row>
    <row r="1464" spans="3:32" x14ac:dyDescent="0.3">
      <c r="C1464">
        <v>1463</v>
      </c>
      <c r="D1464" s="4" t="str">
        <f t="shared" si="46"/>
        <v>37- SCH</v>
      </c>
      <c r="E1464" t="str">
        <f>VLOOKUP($D1464,metadata!$B$2:$S$451,2,FALSE)</f>
        <v>Paolucci, S; van de Zande, L; Beukeboom, LW</v>
      </c>
      <c r="F1464" t="str">
        <f>VLOOKUP($D1464,metadata!$B$2:$S$451,3,FALSE)</f>
        <v>Adaptive latitudinal cline of photoperiodic diapause induction in the parasitoid Nasonia vitripennis in Europe</v>
      </c>
      <c r="G1464" t="str">
        <f>VLOOKUP($D1464,metadata!$B$2:$S$451,4,FALSE)</f>
        <v>10.1111/jeb.12113</v>
      </c>
      <c r="H1464" t="str">
        <f>VLOOKUP($D1464,metadata!$B$2:$S$451,5,FALSE)</f>
        <v>y-ask</v>
      </c>
      <c r="I1464" t="str">
        <f>VLOOKUP($D1464,metadata!$B$2:$S$451,6,FALSE)</f>
        <v>a</v>
      </c>
      <c r="J1464" t="str">
        <f>VLOOKUP($D1464,metadata!$B$2:$S$451,7,FALSE)</f>
        <v>i</v>
      </c>
      <c r="K1464">
        <f>VLOOKUP($D1464,metadata!$B$2:$S$451,8,FALSE)</f>
        <v>7</v>
      </c>
      <c r="L1464">
        <f>VLOOKUP($D1464,metadata!$B$2:$S$451,9,FALSE)</f>
        <v>8</v>
      </c>
      <c r="M1464" t="str">
        <f>VLOOKUP($D1464,metadata!$B$2:$S$451,10,FALSE)</f>
        <v/>
      </c>
      <c r="N1464" t="str">
        <f>VLOOKUP($D1464,metadata!$B$2:$S$451,11,FALSE)</f>
        <v>Nasonia vitripennis</v>
      </c>
      <c r="O1464" t="str">
        <f>VLOOKUP($D1464,metadata!$B$2:$S$451,12,FALSE)</f>
        <v>hymenoptera</v>
      </c>
      <c r="P1464" t="str">
        <f>VLOOKUP($D1464,metadata!$B$2:$S$451,13,FALSE)</f>
        <v xml:space="preserve"> SCH</v>
      </c>
      <c r="Q1464">
        <f>VLOOKUP($D1464,metadata!$B$2:$S$451,14,FALSE)</f>
        <v>50.332250000000002</v>
      </c>
      <c r="R1464">
        <f>VLOOKUP($D1464,metadata!$B$2:$S$451,15,FALSE)</f>
        <v>9.5130555555555549</v>
      </c>
      <c r="S1464" t="str">
        <f>VLOOKUP($D1464,metadata!$B$2:$S$451,16,FALSE)</f>
        <v/>
      </c>
      <c r="T1464" t="str">
        <f>VLOOKUP($D1464,metadata!$B$2:$S$451,17,FALSE)</f>
        <v/>
      </c>
      <c r="U1464" t="str">
        <f>VLOOKUP($D1464,metadata!$B$2:$S$451,18,FALSE)</f>
        <v/>
      </c>
      <c r="V1464">
        <f>VLOOKUP($D1464,metadata!$B$2:$Z$451,19,FALSE)</f>
        <v>22</v>
      </c>
      <c r="W1464" t="str">
        <f>VLOOKUP($D1464,metadata!$B$2:$Z$451,20,FALSE)</f>
        <v>pop level/ask</v>
      </c>
      <c r="X1464" t="str">
        <f>VLOOKUP($D1464,metadata!$B$2:$Z$451,21,FALSE)</f>
        <v/>
      </c>
      <c r="Y1464">
        <f>VLOOKUP($D1464,metadata!$B$2:$Z$451,22,FALSE)</f>
        <v>37</v>
      </c>
      <c r="Z1464" t="str">
        <f>VLOOKUP($D1464,metadata!$B$2:$Z$451,23,FALSE)</f>
        <v/>
      </c>
      <c r="AA1464" t="str">
        <f>VLOOKUP($D1464,metadata!$B$2:$Z$451,24,FALSE)</f>
        <v>larval</v>
      </c>
      <c r="AB1464" t="str">
        <f>VLOOKUP($D1464,metadata!$B$2:$Z$451,25,FALSE)</f>
        <v/>
      </c>
      <c r="AC1464">
        <v>16.5927124858875</v>
      </c>
      <c r="AD1464">
        <v>0</v>
      </c>
      <c r="AF1464" t="str">
        <f t="shared" si="45"/>
        <v>NA</v>
      </c>
    </row>
    <row r="1465" spans="3:32" x14ac:dyDescent="0.3">
      <c r="C1465">
        <v>1464</v>
      </c>
      <c r="D1465" s="4" t="str">
        <f t="shared" si="46"/>
        <v>37- SCH</v>
      </c>
      <c r="E1465" t="str">
        <f>VLOOKUP($D1465,metadata!$B$2:$S$451,2,FALSE)</f>
        <v>Paolucci, S; van de Zande, L; Beukeboom, LW</v>
      </c>
      <c r="F1465" t="str">
        <f>VLOOKUP($D1465,metadata!$B$2:$S$451,3,FALSE)</f>
        <v>Adaptive latitudinal cline of photoperiodic diapause induction in the parasitoid Nasonia vitripennis in Europe</v>
      </c>
      <c r="G1465" t="str">
        <f>VLOOKUP($D1465,metadata!$B$2:$S$451,4,FALSE)</f>
        <v>10.1111/jeb.12113</v>
      </c>
      <c r="H1465" t="str">
        <f>VLOOKUP($D1465,metadata!$B$2:$S$451,5,FALSE)</f>
        <v>y-ask</v>
      </c>
      <c r="I1465" t="str">
        <f>VLOOKUP($D1465,metadata!$B$2:$S$451,6,FALSE)</f>
        <v>a</v>
      </c>
      <c r="J1465" t="str">
        <f>VLOOKUP($D1465,metadata!$B$2:$S$451,7,FALSE)</f>
        <v>i</v>
      </c>
      <c r="K1465">
        <f>VLOOKUP($D1465,metadata!$B$2:$S$451,8,FALSE)</f>
        <v>7</v>
      </c>
      <c r="L1465">
        <f>VLOOKUP($D1465,metadata!$B$2:$S$451,9,FALSE)</f>
        <v>8</v>
      </c>
      <c r="M1465" t="str">
        <f>VLOOKUP($D1465,metadata!$B$2:$S$451,10,FALSE)</f>
        <v/>
      </c>
      <c r="N1465" t="str">
        <f>VLOOKUP($D1465,metadata!$B$2:$S$451,11,FALSE)</f>
        <v>Nasonia vitripennis</v>
      </c>
      <c r="O1465" t="str">
        <f>VLOOKUP($D1465,metadata!$B$2:$S$451,12,FALSE)</f>
        <v>hymenoptera</v>
      </c>
      <c r="P1465" t="str">
        <f>VLOOKUP($D1465,metadata!$B$2:$S$451,13,FALSE)</f>
        <v xml:space="preserve"> SCH</v>
      </c>
      <c r="Q1465">
        <f>VLOOKUP($D1465,metadata!$B$2:$S$451,14,FALSE)</f>
        <v>50.332250000000002</v>
      </c>
      <c r="R1465">
        <f>VLOOKUP($D1465,metadata!$B$2:$S$451,15,FALSE)</f>
        <v>9.5130555555555549</v>
      </c>
      <c r="S1465" t="str">
        <f>VLOOKUP($D1465,metadata!$B$2:$S$451,16,FALSE)</f>
        <v/>
      </c>
      <c r="T1465" t="str">
        <f>VLOOKUP($D1465,metadata!$B$2:$S$451,17,FALSE)</f>
        <v/>
      </c>
      <c r="U1465" t="str">
        <f>VLOOKUP($D1465,metadata!$B$2:$S$451,18,FALSE)</f>
        <v/>
      </c>
      <c r="V1465">
        <f>VLOOKUP($D1465,metadata!$B$2:$Z$451,19,FALSE)</f>
        <v>22</v>
      </c>
      <c r="W1465" t="str">
        <f>VLOOKUP($D1465,metadata!$B$2:$Z$451,20,FALSE)</f>
        <v>pop level/ask</v>
      </c>
      <c r="X1465" t="str">
        <f>VLOOKUP($D1465,metadata!$B$2:$Z$451,21,FALSE)</f>
        <v/>
      </c>
      <c r="Y1465">
        <f>VLOOKUP($D1465,metadata!$B$2:$Z$451,22,FALSE)</f>
        <v>37</v>
      </c>
      <c r="Z1465" t="str">
        <f>VLOOKUP($D1465,metadata!$B$2:$Z$451,23,FALSE)</f>
        <v/>
      </c>
      <c r="AA1465" t="str">
        <f>VLOOKUP($D1465,metadata!$B$2:$Z$451,24,FALSE)</f>
        <v>larval</v>
      </c>
      <c r="AB1465" t="str">
        <f>VLOOKUP($D1465,metadata!$B$2:$Z$451,25,FALSE)</f>
        <v/>
      </c>
      <c r="AC1465">
        <v>18.013328137957199</v>
      </c>
      <c r="AD1465">
        <v>0</v>
      </c>
      <c r="AF1465" t="str">
        <f t="shared" si="45"/>
        <v>NA</v>
      </c>
    </row>
    <row r="1466" spans="3:32" x14ac:dyDescent="0.3">
      <c r="C1466">
        <v>1465</v>
      </c>
      <c r="D1466" s="4" t="str">
        <f t="shared" si="46"/>
        <v>37- SWI</v>
      </c>
      <c r="E1466" t="str">
        <f>VLOOKUP($D1466,metadata!$B$2:$S$451,2,FALSE)</f>
        <v>Paolucci, S; van de Zande, L; Beukeboom, LW</v>
      </c>
      <c r="F1466" t="str">
        <f>VLOOKUP($D1466,metadata!$B$2:$S$451,3,FALSE)</f>
        <v>Adaptive latitudinal cline of photoperiodic diapause induction in the parasitoid Nasonia vitripennis in Europe</v>
      </c>
      <c r="G1466" t="str">
        <f>VLOOKUP($D1466,metadata!$B$2:$S$451,4,FALSE)</f>
        <v>10.1111/jeb.12113</v>
      </c>
      <c r="H1466" t="str">
        <f>VLOOKUP($D1466,metadata!$B$2:$S$451,5,FALSE)</f>
        <v>y-ask</v>
      </c>
      <c r="I1466" t="str">
        <f>VLOOKUP($D1466,metadata!$B$2:$S$451,6,FALSE)</f>
        <v>a</v>
      </c>
      <c r="J1466" t="str">
        <f>VLOOKUP($D1466,metadata!$B$2:$S$451,7,FALSE)</f>
        <v>i</v>
      </c>
      <c r="K1466">
        <f>VLOOKUP($D1466,metadata!$B$2:$S$451,8,FALSE)</f>
        <v>7</v>
      </c>
      <c r="L1466">
        <f>VLOOKUP($D1466,metadata!$B$2:$S$451,9,FALSE)</f>
        <v>8</v>
      </c>
      <c r="M1466" t="str">
        <f>VLOOKUP($D1466,metadata!$B$2:$S$451,10,FALSE)</f>
        <v/>
      </c>
      <c r="N1466" t="str">
        <f>VLOOKUP($D1466,metadata!$B$2:$S$451,11,FALSE)</f>
        <v>Nasonia vitripennis</v>
      </c>
      <c r="O1466" t="str">
        <f>VLOOKUP($D1466,metadata!$B$2:$S$451,12,FALSE)</f>
        <v>hymenoptera</v>
      </c>
      <c r="P1466" t="str">
        <f>VLOOKUP($D1466,metadata!$B$2:$S$451,13,FALSE)</f>
        <v xml:space="preserve"> SWI</v>
      </c>
      <c r="Q1466">
        <f>VLOOKUP($D1466,metadata!$B$2:$S$451,14,FALSE)</f>
        <v>46.73587222222222</v>
      </c>
      <c r="R1466">
        <f>VLOOKUP($D1466,metadata!$B$2:$S$451,15,FALSE)</f>
        <v>7.1159277777777801</v>
      </c>
      <c r="S1466" t="str">
        <f>VLOOKUP($D1466,metadata!$B$2:$S$451,16,FALSE)</f>
        <v/>
      </c>
      <c r="T1466" t="str">
        <f>VLOOKUP($D1466,metadata!$B$2:$S$451,17,FALSE)</f>
        <v/>
      </c>
      <c r="U1466" t="str">
        <f>VLOOKUP($D1466,metadata!$B$2:$S$451,18,FALSE)</f>
        <v/>
      </c>
      <c r="V1466">
        <f>VLOOKUP($D1466,metadata!$B$2:$Z$451,19,FALSE)</f>
        <v>26</v>
      </c>
      <c r="W1466" t="str">
        <f>VLOOKUP($D1466,metadata!$B$2:$Z$451,20,FALSE)</f>
        <v>pop level/ask</v>
      </c>
      <c r="X1466" t="str">
        <f>VLOOKUP($D1466,metadata!$B$2:$Z$451,21,FALSE)</f>
        <v/>
      </c>
      <c r="Y1466">
        <f>VLOOKUP($D1466,metadata!$B$2:$Z$451,22,FALSE)</f>
        <v>37</v>
      </c>
      <c r="Z1466" t="str">
        <f>VLOOKUP($D1466,metadata!$B$2:$Z$451,23,FALSE)</f>
        <v/>
      </c>
      <c r="AA1466" t="str">
        <f>VLOOKUP($D1466,metadata!$B$2:$Z$451,24,FALSE)</f>
        <v>larval</v>
      </c>
      <c r="AB1466" t="str">
        <f>VLOOKUP($D1466,metadata!$B$2:$Z$451,25,FALSE)</f>
        <v/>
      </c>
      <c r="AC1466">
        <v>8.0048556784461802</v>
      </c>
      <c r="AD1466">
        <v>60.682592492681501</v>
      </c>
      <c r="AF1466" t="str">
        <f t="shared" si="45"/>
        <v>NA</v>
      </c>
    </row>
    <row r="1467" spans="3:32" x14ac:dyDescent="0.3">
      <c r="C1467">
        <v>1466</v>
      </c>
      <c r="D1467" s="4" t="str">
        <f t="shared" si="46"/>
        <v>37- SWI</v>
      </c>
      <c r="E1467" t="str">
        <f>VLOOKUP($D1467,metadata!$B$2:$S$451,2,FALSE)</f>
        <v>Paolucci, S; van de Zande, L; Beukeboom, LW</v>
      </c>
      <c r="F1467" t="str">
        <f>VLOOKUP($D1467,metadata!$B$2:$S$451,3,FALSE)</f>
        <v>Adaptive latitudinal cline of photoperiodic diapause induction in the parasitoid Nasonia vitripennis in Europe</v>
      </c>
      <c r="G1467" t="str">
        <f>VLOOKUP($D1467,metadata!$B$2:$S$451,4,FALSE)</f>
        <v>10.1111/jeb.12113</v>
      </c>
      <c r="H1467" t="str">
        <f>VLOOKUP($D1467,metadata!$B$2:$S$451,5,FALSE)</f>
        <v>y-ask</v>
      </c>
      <c r="I1467" t="str">
        <f>VLOOKUP($D1467,metadata!$B$2:$S$451,6,FALSE)</f>
        <v>a</v>
      </c>
      <c r="J1467" t="str">
        <f>VLOOKUP($D1467,metadata!$B$2:$S$451,7,FALSE)</f>
        <v>i</v>
      </c>
      <c r="K1467">
        <f>VLOOKUP($D1467,metadata!$B$2:$S$451,8,FALSE)</f>
        <v>7</v>
      </c>
      <c r="L1467">
        <f>VLOOKUP($D1467,metadata!$B$2:$S$451,9,FALSE)</f>
        <v>8</v>
      </c>
      <c r="M1467" t="str">
        <f>VLOOKUP($D1467,metadata!$B$2:$S$451,10,FALSE)</f>
        <v/>
      </c>
      <c r="N1467" t="str">
        <f>VLOOKUP($D1467,metadata!$B$2:$S$451,11,FALSE)</f>
        <v>Nasonia vitripennis</v>
      </c>
      <c r="O1467" t="str">
        <f>VLOOKUP($D1467,metadata!$B$2:$S$451,12,FALSE)</f>
        <v>hymenoptera</v>
      </c>
      <c r="P1467" t="str">
        <f>VLOOKUP($D1467,metadata!$B$2:$S$451,13,FALSE)</f>
        <v xml:space="preserve"> SWI</v>
      </c>
      <c r="Q1467">
        <f>VLOOKUP($D1467,metadata!$B$2:$S$451,14,FALSE)</f>
        <v>46.73587222222222</v>
      </c>
      <c r="R1467">
        <f>VLOOKUP($D1467,metadata!$B$2:$S$451,15,FALSE)</f>
        <v>7.1159277777777801</v>
      </c>
      <c r="S1467" t="str">
        <f>VLOOKUP($D1467,metadata!$B$2:$S$451,16,FALSE)</f>
        <v/>
      </c>
      <c r="T1467" t="str">
        <f>VLOOKUP($D1467,metadata!$B$2:$S$451,17,FALSE)</f>
        <v/>
      </c>
      <c r="U1467" t="str">
        <f>VLOOKUP($D1467,metadata!$B$2:$S$451,18,FALSE)</f>
        <v/>
      </c>
      <c r="V1467">
        <f>VLOOKUP($D1467,metadata!$B$2:$Z$451,19,FALSE)</f>
        <v>26</v>
      </c>
      <c r="W1467" t="str">
        <f>VLOOKUP($D1467,metadata!$B$2:$Z$451,20,FALSE)</f>
        <v>pop level/ask</v>
      </c>
      <c r="X1467" t="str">
        <f>VLOOKUP($D1467,metadata!$B$2:$Z$451,21,FALSE)</f>
        <v/>
      </c>
      <c r="Y1467">
        <f>VLOOKUP($D1467,metadata!$B$2:$Z$451,22,FALSE)</f>
        <v>37</v>
      </c>
      <c r="Z1467" t="str">
        <f>VLOOKUP($D1467,metadata!$B$2:$Z$451,23,FALSE)</f>
        <v/>
      </c>
      <c r="AA1467" t="str">
        <f>VLOOKUP($D1467,metadata!$B$2:$Z$451,24,FALSE)</f>
        <v>larval</v>
      </c>
      <c r="AB1467" t="str">
        <f>VLOOKUP($D1467,metadata!$B$2:$Z$451,25,FALSE)</f>
        <v/>
      </c>
      <c r="AC1467">
        <v>9.4276693742569098</v>
      </c>
      <c r="AD1467">
        <v>44.880256571651202</v>
      </c>
      <c r="AF1467" t="str">
        <f t="shared" si="45"/>
        <v>NA</v>
      </c>
    </row>
    <row r="1468" spans="3:32" x14ac:dyDescent="0.3">
      <c r="C1468">
        <v>1467</v>
      </c>
      <c r="D1468" s="4" t="str">
        <f t="shared" si="46"/>
        <v>37- SWI</v>
      </c>
      <c r="E1468" t="str">
        <f>VLOOKUP($D1468,metadata!$B$2:$S$451,2,FALSE)</f>
        <v>Paolucci, S; van de Zande, L; Beukeboom, LW</v>
      </c>
      <c r="F1468" t="str">
        <f>VLOOKUP($D1468,metadata!$B$2:$S$451,3,FALSE)</f>
        <v>Adaptive latitudinal cline of photoperiodic diapause induction in the parasitoid Nasonia vitripennis in Europe</v>
      </c>
      <c r="G1468" t="str">
        <f>VLOOKUP($D1468,metadata!$B$2:$S$451,4,FALSE)</f>
        <v>10.1111/jeb.12113</v>
      </c>
      <c r="H1468" t="str">
        <f>VLOOKUP($D1468,metadata!$B$2:$S$451,5,FALSE)</f>
        <v>y-ask</v>
      </c>
      <c r="I1468" t="str">
        <f>VLOOKUP($D1468,metadata!$B$2:$S$451,6,FALSE)</f>
        <v>a</v>
      </c>
      <c r="J1468" t="str">
        <f>VLOOKUP($D1468,metadata!$B$2:$S$451,7,FALSE)</f>
        <v>i</v>
      </c>
      <c r="K1468">
        <f>VLOOKUP($D1468,metadata!$B$2:$S$451,8,FALSE)</f>
        <v>7</v>
      </c>
      <c r="L1468">
        <f>VLOOKUP($D1468,metadata!$B$2:$S$451,9,FALSE)</f>
        <v>8</v>
      </c>
      <c r="M1468" t="str">
        <f>VLOOKUP($D1468,metadata!$B$2:$S$451,10,FALSE)</f>
        <v/>
      </c>
      <c r="N1468" t="str">
        <f>VLOOKUP($D1468,metadata!$B$2:$S$451,11,FALSE)</f>
        <v>Nasonia vitripennis</v>
      </c>
      <c r="O1468" t="str">
        <f>VLOOKUP($D1468,metadata!$B$2:$S$451,12,FALSE)</f>
        <v>hymenoptera</v>
      </c>
      <c r="P1468" t="str">
        <f>VLOOKUP($D1468,metadata!$B$2:$S$451,13,FALSE)</f>
        <v xml:space="preserve"> SWI</v>
      </c>
      <c r="Q1468">
        <f>VLOOKUP($D1468,metadata!$B$2:$S$451,14,FALSE)</f>
        <v>46.73587222222222</v>
      </c>
      <c r="R1468">
        <f>VLOOKUP($D1468,metadata!$B$2:$S$451,15,FALSE)</f>
        <v>7.1159277777777801</v>
      </c>
      <c r="S1468" t="str">
        <f>VLOOKUP($D1468,metadata!$B$2:$S$451,16,FALSE)</f>
        <v/>
      </c>
      <c r="T1468" t="str">
        <f>VLOOKUP($D1468,metadata!$B$2:$S$451,17,FALSE)</f>
        <v/>
      </c>
      <c r="U1468" t="str">
        <f>VLOOKUP($D1468,metadata!$B$2:$S$451,18,FALSE)</f>
        <v/>
      </c>
      <c r="V1468">
        <f>VLOOKUP($D1468,metadata!$B$2:$Z$451,19,FALSE)</f>
        <v>26</v>
      </c>
      <c r="W1468" t="str">
        <f>VLOOKUP($D1468,metadata!$B$2:$Z$451,20,FALSE)</f>
        <v>pop level/ask</v>
      </c>
      <c r="X1468" t="str">
        <f>VLOOKUP($D1468,metadata!$B$2:$Z$451,21,FALSE)</f>
        <v/>
      </c>
      <c r="Y1468">
        <f>VLOOKUP($D1468,metadata!$B$2:$Z$451,22,FALSE)</f>
        <v>37</v>
      </c>
      <c r="Z1468" t="str">
        <f>VLOOKUP($D1468,metadata!$B$2:$Z$451,23,FALSE)</f>
        <v/>
      </c>
      <c r="AA1468" t="str">
        <f>VLOOKUP($D1468,metadata!$B$2:$Z$451,24,FALSE)</f>
        <v>larval</v>
      </c>
      <c r="AB1468" t="str">
        <f>VLOOKUP($D1468,metadata!$B$2:$Z$451,25,FALSE)</f>
        <v/>
      </c>
      <c r="AC1468">
        <v>10.8450678895782</v>
      </c>
      <c r="AD1468">
        <v>67.958916564257805</v>
      </c>
      <c r="AF1468" t="str">
        <f t="shared" si="45"/>
        <v>NA</v>
      </c>
    </row>
    <row r="1469" spans="3:32" x14ac:dyDescent="0.3">
      <c r="C1469">
        <v>1468</v>
      </c>
      <c r="D1469" s="4" t="str">
        <f t="shared" si="46"/>
        <v>37- SWI</v>
      </c>
      <c r="E1469" t="str">
        <f>VLOOKUP($D1469,metadata!$B$2:$S$451,2,FALSE)</f>
        <v>Paolucci, S; van de Zande, L; Beukeboom, LW</v>
      </c>
      <c r="F1469" t="str">
        <f>VLOOKUP($D1469,metadata!$B$2:$S$451,3,FALSE)</f>
        <v>Adaptive latitudinal cline of photoperiodic diapause induction in the parasitoid Nasonia vitripennis in Europe</v>
      </c>
      <c r="G1469" t="str">
        <f>VLOOKUP($D1469,metadata!$B$2:$S$451,4,FALSE)</f>
        <v>10.1111/jeb.12113</v>
      </c>
      <c r="H1469" t="str">
        <f>VLOOKUP($D1469,metadata!$B$2:$S$451,5,FALSE)</f>
        <v>y-ask</v>
      </c>
      <c r="I1469" t="str">
        <f>VLOOKUP($D1469,metadata!$B$2:$S$451,6,FALSE)</f>
        <v>a</v>
      </c>
      <c r="J1469" t="str">
        <f>VLOOKUP($D1469,metadata!$B$2:$S$451,7,FALSE)</f>
        <v>i</v>
      </c>
      <c r="K1469">
        <f>VLOOKUP($D1469,metadata!$B$2:$S$451,8,FALSE)</f>
        <v>7</v>
      </c>
      <c r="L1469">
        <f>VLOOKUP($D1469,metadata!$B$2:$S$451,9,FALSE)</f>
        <v>8</v>
      </c>
      <c r="M1469" t="str">
        <f>VLOOKUP($D1469,metadata!$B$2:$S$451,10,FALSE)</f>
        <v/>
      </c>
      <c r="N1469" t="str">
        <f>VLOOKUP($D1469,metadata!$B$2:$S$451,11,FALSE)</f>
        <v>Nasonia vitripennis</v>
      </c>
      <c r="O1469" t="str">
        <f>VLOOKUP($D1469,metadata!$B$2:$S$451,12,FALSE)</f>
        <v>hymenoptera</v>
      </c>
      <c r="P1469" t="str">
        <f>VLOOKUP($D1469,metadata!$B$2:$S$451,13,FALSE)</f>
        <v xml:space="preserve"> SWI</v>
      </c>
      <c r="Q1469">
        <f>VLOOKUP($D1469,metadata!$B$2:$S$451,14,FALSE)</f>
        <v>46.73587222222222</v>
      </c>
      <c r="R1469">
        <f>VLOOKUP($D1469,metadata!$B$2:$S$451,15,FALSE)</f>
        <v>7.1159277777777801</v>
      </c>
      <c r="S1469" t="str">
        <f>VLOOKUP($D1469,metadata!$B$2:$S$451,16,FALSE)</f>
        <v/>
      </c>
      <c r="T1469" t="str">
        <f>VLOOKUP($D1469,metadata!$B$2:$S$451,17,FALSE)</f>
        <v/>
      </c>
      <c r="U1469" t="str">
        <f>VLOOKUP($D1469,metadata!$B$2:$S$451,18,FALSE)</f>
        <v/>
      </c>
      <c r="V1469">
        <f>VLOOKUP($D1469,metadata!$B$2:$Z$451,19,FALSE)</f>
        <v>26</v>
      </c>
      <c r="W1469" t="str">
        <f>VLOOKUP($D1469,metadata!$B$2:$Z$451,20,FALSE)</f>
        <v>pop level/ask</v>
      </c>
      <c r="X1469" t="str">
        <f>VLOOKUP($D1469,metadata!$B$2:$Z$451,21,FALSE)</f>
        <v/>
      </c>
      <c r="Y1469">
        <f>VLOOKUP($D1469,metadata!$B$2:$Z$451,22,FALSE)</f>
        <v>37</v>
      </c>
      <c r="Z1469" t="str">
        <f>VLOOKUP($D1469,metadata!$B$2:$Z$451,23,FALSE)</f>
        <v/>
      </c>
      <c r="AA1469" t="str">
        <f>VLOOKUP($D1469,metadata!$B$2:$Z$451,24,FALSE)</f>
        <v>larval</v>
      </c>
      <c r="AB1469" t="str">
        <f>VLOOKUP($D1469,metadata!$B$2:$Z$451,25,FALSE)</f>
        <v/>
      </c>
      <c r="AC1469">
        <v>12.2943979857926</v>
      </c>
      <c r="AD1469">
        <v>61.768825745086801</v>
      </c>
      <c r="AF1469" t="str">
        <f t="shared" si="45"/>
        <v>NA</v>
      </c>
    </row>
    <row r="1470" spans="3:32" x14ac:dyDescent="0.3">
      <c r="C1470">
        <v>1469</v>
      </c>
      <c r="D1470" s="4" t="str">
        <f t="shared" si="46"/>
        <v>37- SWI</v>
      </c>
      <c r="E1470" t="str">
        <f>VLOOKUP($D1470,metadata!$B$2:$S$451,2,FALSE)</f>
        <v>Paolucci, S; van de Zande, L; Beukeboom, LW</v>
      </c>
      <c r="F1470" t="str">
        <f>VLOOKUP($D1470,metadata!$B$2:$S$451,3,FALSE)</f>
        <v>Adaptive latitudinal cline of photoperiodic diapause induction in the parasitoid Nasonia vitripennis in Europe</v>
      </c>
      <c r="G1470" t="str">
        <f>VLOOKUP($D1470,metadata!$B$2:$S$451,4,FALSE)</f>
        <v>10.1111/jeb.12113</v>
      </c>
      <c r="H1470" t="str">
        <f>VLOOKUP($D1470,metadata!$B$2:$S$451,5,FALSE)</f>
        <v>y-ask</v>
      </c>
      <c r="I1470" t="str">
        <f>VLOOKUP($D1470,metadata!$B$2:$S$451,6,FALSE)</f>
        <v>a</v>
      </c>
      <c r="J1470" t="str">
        <f>VLOOKUP($D1470,metadata!$B$2:$S$451,7,FALSE)</f>
        <v>i</v>
      </c>
      <c r="K1470">
        <f>VLOOKUP($D1470,metadata!$B$2:$S$451,8,FALSE)</f>
        <v>7</v>
      </c>
      <c r="L1470">
        <f>VLOOKUP($D1470,metadata!$B$2:$S$451,9,FALSE)</f>
        <v>8</v>
      </c>
      <c r="M1470" t="str">
        <f>VLOOKUP($D1470,metadata!$B$2:$S$451,10,FALSE)</f>
        <v/>
      </c>
      <c r="N1470" t="str">
        <f>VLOOKUP($D1470,metadata!$B$2:$S$451,11,FALSE)</f>
        <v>Nasonia vitripennis</v>
      </c>
      <c r="O1470" t="str">
        <f>VLOOKUP($D1470,metadata!$B$2:$S$451,12,FALSE)</f>
        <v>hymenoptera</v>
      </c>
      <c r="P1470" t="str">
        <f>VLOOKUP($D1470,metadata!$B$2:$S$451,13,FALSE)</f>
        <v xml:space="preserve"> SWI</v>
      </c>
      <c r="Q1470">
        <f>VLOOKUP($D1470,metadata!$B$2:$S$451,14,FALSE)</f>
        <v>46.73587222222222</v>
      </c>
      <c r="R1470">
        <f>VLOOKUP($D1470,metadata!$B$2:$S$451,15,FALSE)</f>
        <v>7.1159277777777801</v>
      </c>
      <c r="S1470" t="str">
        <f>VLOOKUP($D1470,metadata!$B$2:$S$451,16,FALSE)</f>
        <v/>
      </c>
      <c r="T1470" t="str">
        <f>VLOOKUP($D1470,metadata!$B$2:$S$451,17,FALSE)</f>
        <v/>
      </c>
      <c r="U1470" t="str">
        <f>VLOOKUP($D1470,metadata!$B$2:$S$451,18,FALSE)</f>
        <v/>
      </c>
      <c r="V1470">
        <f>VLOOKUP($D1470,metadata!$B$2:$Z$451,19,FALSE)</f>
        <v>26</v>
      </c>
      <c r="W1470" t="str">
        <f>VLOOKUP($D1470,metadata!$B$2:$Z$451,20,FALSE)</f>
        <v>pop level/ask</v>
      </c>
      <c r="X1470" t="str">
        <f>VLOOKUP($D1470,metadata!$B$2:$Z$451,21,FALSE)</f>
        <v/>
      </c>
      <c r="Y1470">
        <f>VLOOKUP($D1470,metadata!$B$2:$Z$451,22,FALSE)</f>
        <v>37</v>
      </c>
      <c r="Z1470" t="str">
        <f>VLOOKUP($D1470,metadata!$B$2:$Z$451,23,FALSE)</f>
        <v/>
      </c>
      <c r="AA1470" t="str">
        <f>VLOOKUP($D1470,metadata!$B$2:$Z$451,24,FALSE)</f>
        <v>larval</v>
      </c>
      <c r="AB1470" t="str">
        <f>VLOOKUP($D1470,metadata!$B$2:$Z$451,25,FALSE)</f>
        <v/>
      </c>
      <c r="AC1470">
        <v>13.7042632057468</v>
      </c>
      <c r="AD1470">
        <v>38.936546473638401</v>
      </c>
      <c r="AF1470" t="str">
        <f t="shared" si="45"/>
        <v>NA</v>
      </c>
    </row>
    <row r="1471" spans="3:32" x14ac:dyDescent="0.3">
      <c r="C1471">
        <v>1470</v>
      </c>
      <c r="D1471" s="4" t="str">
        <f t="shared" si="46"/>
        <v>37- SWI</v>
      </c>
      <c r="E1471" t="str">
        <f>VLOOKUP($D1471,metadata!$B$2:$S$451,2,FALSE)</f>
        <v>Paolucci, S; van de Zande, L; Beukeboom, LW</v>
      </c>
      <c r="F1471" t="str">
        <f>VLOOKUP($D1471,metadata!$B$2:$S$451,3,FALSE)</f>
        <v>Adaptive latitudinal cline of photoperiodic diapause induction in the parasitoid Nasonia vitripennis in Europe</v>
      </c>
      <c r="G1471" t="str">
        <f>VLOOKUP($D1471,metadata!$B$2:$S$451,4,FALSE)</f>
        <v>10.1111/jeb.12113</v>
      </c>
      <c r="H1471" t="str">
        <f>VLOOKUP($D1471,metadata!$B$2:$S$451,5,FALSE)</f>
        <v>y-ask</v>
      </c>
      <c r="I1471" t="str">
        <f>VLOOKUP($D1471,metadata!$B$2:$S$451,6,FALSE)</f>
        <v>a</v>
      </c>
      <c r="J1471" t="str">
        <f>VLOOKUP($D1471,metadata!$B$2:$S$451,7,FALSE)</f>
        <v>i</v>
      </c>
      <c r="K1471">
        <f>VLOOKUP($D1471,metadata!$B$2:$S$451,8,FALSE)</f>
        <v>7</v>
      </c>
      <c r="L1471">
        <f>VLOOKUP($D1471,metadata!$B$2:$S$451,9,FALSE)</f>
        <v>8</v>
      </c>
      <c r="M1471" t="str">
        <f>VLOOKUP($D1471,metadata!$B$2:$S$451,10,FALSE)</f>
        <v/>
      </c>
      <c r="N1471" t="str">
        <f>VLOOKUP($D1471,metadata!$B$2:$S$451,11,FALSE)</f>
        <v>Nasonia vitripennis</v>
      </c>
      <c r="O1471" t="str">
        <f>VLOOKUP($D1471,metadata!$B$2:$S$451,12,FALSE)</f>
        <v>hymenoptera</v>
      </c>
      <c r="P1471" t="str">
        <f>VLOOKUP($D1471,metadata!$B$2:$S$451,13,FALSE)</f>
        <v xml:space="preserve"> SWI</v>
      </c>
      <c r="Q1471">
        <f>VLOOKUP($D1471,metadata!$B$2:$S$451,14,FALSE)</f>
        <v>46.73587222222222</v>
      </c>
      <c r="R1471">
        <f>VLOOKUP($D1471,metadata!$B$2:$S$451,15,FALSE)</f>
        <v>7.1159277777777801</v>
      </c>
      <c r="S1471" t="str">
        <f>VLOOKUP($D1471,metadata!$B$2:$S$451,16,FALSE)</f>
        <v/>
      </c>
      <c r="T1471" t="str">
        <f>VLOOKUP($D1471,metadata!$B$2:$S$451,17,FALSE)</f>
        <v/>
      </c>
      <c r="U1471" t="str">
        <f>VLOOKUP($D1471,metadata!$B$2:$S$451,18,FALSE)</f>
        <v/>
      </c>
      <c r="V1471">
        <f>VLOOKUP($D1471,metadata!$B$2:$Z$451,19,FALSE)</f>
        <v>26</v>
      </c>
      <c r="W1471" t="str">
        <f>VLOOKUP($D1471,metadata!$B$2:$Z$451,20,FALSE)</f>
        <v>pop level/ask</v>
      </c>
      <c r="X1471" t="str">
        <f>VLOOKUP($D1471,metadata!$B$2:$Z$451,21,FALSE)</f>
        <v/>
      </c>
      <c r="Y1471">
        <f>VLOOKUP($D1471,metadata!$B$2:$Z$451,22,FALSE)</f>
        <v>37</v>
      </c>
      <c r="Z1471" t="str">
        <f>VLOOKUP($D1471,metadata!$B$2:$Z$451,23,FALSE)</f>
        <v/>
      </c>
      <c r="AA1471" t="str">
        <f>VLOOKUP($D1471,metadata!$B$2:$Z$451,24,FALSE)</f>
        <v>larval</v>
      </c>
      <c r="AB1471" t="str">
        <f>VLOOKUP($D1471,metadata!$B$2:$Z$451,25,FALSE)</f>
        <v/>
      </c>
      <c r="AC1471">
        <v>15.129234980867</v>
      </c>
      <c r="AD1471">
        <v>7.6392011110112099</v>
      </c>
      <c r="AF1471" t="str">
        <f t="shared" si="45"/>
        <v>NA</v>
      </c>
    </row>
    <row r="1472" spans="3:32" x14ac:dyDescent="0.3">
      <c r="C1472">
        <v>1471</v>
      </c>
      <c r="D1472" s="4" t="str">
        <f t="shared" si="46"/>
        <v>37- SWI</v>
      </c>
      <c r="E1472" t="str">
        <f>VLOOKUP($D1472,metadata!$B$2:$S$451,2,FALSE)</f>
        <v>Paolucci, S; van de Zande, L; Beukeboom, LW</v>
      </c>
      <c r="F1472" t="str">
        <f>VLOOKUP($D1472,metadata!$B$2:$S$451,3,FALSE)</f>
        <v>Adaptive latitudinal cline of photoperiodic diapause induction in the parasitoid Nasonia vitripennis in Europe</v>
      </c>
      <c r="G1472" t="str">
        <f>VLOOKUP($D1472,metadata!$B$2:$S$451,4,FALSE)</f>
        <v>10.1111/jeb.12113</v>
      </c>
      <c r="H1472" t="str">
        <f>VLOOKUP($D1472,metadata!$B$2:$S$451,5,FALSE)</f>
        <v>y-ask</v>
      </c>
      <c r="I1472" t="str">
        <f>VLOOKUP($D1472,metadata!$B$2:$S$451,6,FALSE)</f>
        <v>a</v>
      </c>
      <c r="J1472" t="str">
        <f>VLOOKUP($D1472,metadata!$B$2:$S$451,7,FALSE)</f>
        <v>i</v>
      </c>
      <c r="K1472">
        <f>VLOOKUP($D1472,metadata!$B$2:$S$451,8,FALSE)</f>
        <v>7</v>
      </c>
      <c r="L1472">
        <f>VLOOKUP($D1472,metadata!$B$2:$S$451,9,FALSE)</f>
        <v>8</v>
      </c>
      <c r="M1472" t="str">
        <f>VLOOKUP($D1472,metadata!$B$2:$S$451,10,FALSE)</f>
        <v/>
      </c>
      <c r="N1472" t="str">
        <f>VLOOKUP($D1472,metadata!$B$2:$S$451,11,FALSE)</f>
        <v>Nasonia vitripennis</v>
      </c>
      <c r="O1472" t="str">
        <f>VLOOKUP($D1472,metadata!$B$2:$S$451,12,FALSE)</f>
        <v>hymenoptera</v>
      </c>
      <c r="P1472" t="str">
        <f>VLOOKUP($D1472,metadata!$B$2:$S$451,13,FALSE)</f>
        <v xml:space="preserve"> SWI</v>
      </c>
      <c r="Q1472">
        <f>VLOOKUP($D1472,metadata!$B$2:$S$451,14,FALSE)</f>
        <v>46.73587222222222</v>
      </c>
      <c r="R1472">
        <f>VLOOKUP($D1472,metadata!$B$2:$S$451,15,FALSE)</f>
        <v>7.1159277777777801</v>
      </c>
      <c r="S1472" t="str">
        <f>VLOOKUP($D1472,metadata!$B$2:$S$451,16,FALSE)</f>
        <v/>
      </c>
      <c r="T1472" t="str">
        <f>VLOOKUP($D1472,metadata!$B$2:$S$451,17,FALSE)</f>
        <v/>
      </c>
      <c r="U1472" t="str">
        <f>VLOOKUP($D1472,metadata!$B$2:$S$451,18,FALSE)</f>
        <v/>
      </c>
      <c r="V1472">
        <f>VLOOKUP($D1472,metadata!$B$2:$Z$451,19,FALSE)</f>
        <v>26</v>
      </c>
      <c r="W1472" t="str">
        <f>VLOOKUP($D1472,metadata!$B$2:$Z$451,20,FALSE)</f>
        <v>pop level/ask</v>
      </c>
      <c r="X1472" t="str">
        <f>VLOOKUP($D1472,metadata!$B$2:$Z$451,21,FALSE)</f>
        <v/>
      </c>
      <c r="Y1472">
        <f>VLOOKUP($D1472,metadata!$B$2:$Z$451,22,FALSE)</f>
        <v>37</v>
      </c>
      <c r="Z1472" t="str">
        <f>VLOOKUP($D1472,metadata!$B$2:$Z$451,23,FALSE)</f>
        <v/>
      </c>
      <c r="AA1472" t="str">
        <f>VLOOKUP($D1472,metadata!$B$2:$Z$451,24,FALSE)</f>
        <v>larval</v>
      </c>
      <c r="AB1472" t="str">
        <f>VLOOKUP($D1472,metadata!$B$2:$Z$451,25,FALSE)</f>
        <v/>
      </c>
      <c r="AC1472">
        <v>16.5648772592392</v>
      </c>
      <c r="AD1472">
        <v>0</v>
      </c>
      <c r="AF1472" t="str">
        <f t="shared" si="45"/>
        <v>NA</v>
      </c>
    </row>
    <row r="1473" spans="3:32" x14ac:dyDescent="0.3">
      <c r="C1473">
        <v>1472</v>
      </c>
      <c r="D1473" s="4" t="str">
        <f t="shared" si="46"/>
        <v>37- SWI</v>
      </c>
      <c r="E1473" t="str">
        <f>VLOOKUP($D1473,metadata!$B$2:$S$451,2,FALSE)</f>
        <v>Paolucci, S; van de Zande, L; Beukeboom, LW</v>
      </c>
      <c r="F1473" t="str">
        <f>VLOOKUP($D1473,metadata!$B$2:$S$451,3,FALSE)</f>
        <v>Adaptive latitudinal cline of photoperiodic diapause induction in the parasitoid Nasonia vitripennis in Europe</v>
      </c>
      <c r="G1473" t="str">
        <f>VLOOKUP($D1473,metadata!$B$2:$S$451,4,FALSE)</f>
        <v>10.1111/jeb.12113</v>
      </c>
      <c r="H1473" t="str">
        <f>VLOOKUP($D1473,metadata!$B$2:$S$451,5,FALSE)</f>
        <v>y-ask</v>
      </c>
      <c r="I1473" t="str">
        <f>VLOOKUP($D1473,metadata!$B$2:$S$451,6,FALSE)</f>
        <v>a</v>
      </c>
      <c r="J1473" t="str">
        <f>VLOOKUP($D1473,metadata!$B$2:$S$451,7,FALSE)</f>
        <v>i</v>
      </c>
      <c r="K1473">
        <f>VLOOKUP($D1473,metadata!$B$2:$S$451,8,FALSE)</f>
        <v>7</v>
      </c>
      <c r="L1473">
        <f>VLOOKUP($D1473,metadata!$B$2:$S$451,9,FALSE)</f>
        <v>8</v>
      </c>
      <c r="M1473" t="str">
        <f>VLOOKUP($D1473,metadata!$B$2:$S$451,10,FALSE)</f>
        <v/>
      </c>
      <c r="N1473" t="str">
        <f>VLOOKUP($D1473,metadata!$B$2:$S$451,11,FALSE)</f>
        <v>Nasonia vitripennis</v>
      </c>
      <c r="O1473" t="str">
        <f>VLOOKUP($D1473,metadata!$B$2:$S$451,12,FALSE)</f>
        <v>hymenoptera</v>
      </c>
      <c r="P1473" t="str">
        <f>VLOOKUP($D1473,metadata!$B$2:$S$451,13,FALSE)</f>
        <v xml:space="preserve"> SWI</v>
      </c>
      <c r="Q1473">
        <f>VLOOKUP($D1473,metadata!$B$2:$S$451,14,FALSE)</f>
        <v>46.73587222222222</v>
      </c>
      <c r="R1473">
        <f>VLOOKUP($D1473,metadata!$B$2:$S$451,15,FALSE)</f>
        <v>7.1159277777777801</v>
      </c>
      <c r="S1473" t="str">
        <f>VLOOKUP($D1473,metadata!$B$2:$S$451,16,FALSE)</f>
        <v/>
      </c>
      <c r="T1473" t="str">
        <f>VLOOKUP($D1473,metadata!$B$2:$S$451,17,FALSE)</f>
        <v/>
      </c>
      <c r="U1473" t="str">
        <f>VLOOKUP($D1473,metadata!$B$2:$S$451,18,FALSE)</f>
        <v/>
      </c>
      <c r="V1473">
        <f>VLOOKUP($D1473,metadata!$B$2:$Z$451,19,FALSE)</f>
        <v>26</v>
      </c>
      <c r="W1473" t="str">
        <f>VLOOKUP($D1473,metadata!$B$2:$Z$451,20,FALSE)</f>
        <v>pop level/ask</v>
      </c>
      <c r="X1473" t="str">
        <f>VLOOKUP($D1473,metadata!$B$2:$Z$451,21,FALSE)</f>
        <v/>
      </c>
      <c r="Y1473">
        <f>VLOOKUP($D1473,metadata!$B$2:$Z$451,22,FALSE)</f>
        <v>37</v>
      </c>
      <c r="Z1473" t="str">
        <f>VLOOKUP($D1473,metadata!$B$2:$Z$451,23,FALSE)</f>
        <v/>
      </c>
      <c r="AA1473" t="str">
        <f>VLOOKUP($D1473,metadata!$B$2:$Z$451,24,FALSE)</f>
        <v>larval</v>
      </c>
      <c r="AB1473" t="str">
        <f>VLOOKUP($D1473,metadata!$B$2:$Z$451,25,FALSE)</f>
        <v/>
      </c>
      <c r="AC1473">
        <v>18.041203329037099</v>
      </c>
      <c r="AD1473">
        <v>0</v>
      </c>
      <c r="AF1473" t="str">
        <f t="shared" si="45"/>
        <v>NA</v>
      </c>
    </row>
    <row r="1474" spans="3:32" x14ac:dyDescent="0.3">
      <c r="C1474">
        <v>1473</v>
      </c>
      <c r="D1474" s="4" t="str">
        <f t="shared" si="46"/>
        <v>37- COR</v>
      </c>
      <c r="E1474" t="str">
        <f>VLOOKUP($D1474,metadata!$B$2:$S$451,2,FALSE)</f>
        <v>Paolucci, S; van de Zande, L; Beukeboom, LW</v>
      </c>
      <c r="F1474" t="str">
        <f>VLOOKUP($D1474,metadata!$B$2:$S$451,3,FALSE)</f>
        <v>Adaptive latitudinal cline of photoperiodic diapause induction in the parasitoid Nasonia vitripennis in Europe</v>
      </c>
      <c r="G1474" t="str">
        <f>VLOOKUP($D1474,metadata!$B$2:$S$451,4,FALSE)</f>
        <v>10.1111/jeb.12113</v>
      </c>
      <c r="H1474" t="str">
        <f>VLOOKUP($D1474,metadata!$B$2:$S$451,5,FALSE)</f>
        <v>y-ask</v>
      </c>
      <c r="I1474" t="str">
        <f>VLOOKUP($D1474,metadata!$B$2:$S$451,6,FALSE)</f>
        <v>a</v>
      </c>
      <c r="J1474" t="str">
        <f>VLOOKUP($D1474,metadata!$B$2:$S$451,7,FALSE)</f>
        <v>i</v>
      </c>
      <c r="K1474">
        <f>VLOOKUP($D1474,metadata!$B$2:$S$451,8,FALSE)</f>
        <v>7</v>
      </c>
      <c r="L1474">
        <f>VLOOKUP($D1474,metadata!$B$2:$S$451,9,FALSE)</f>
        <v>8</v>
      </c>
      <c r="M1474" t="str">
        <f>VLOOKUP($D1474,metadata!$B$2:$S$451,10,FALSE)</f>
        <v/>
      </c>
      <c r="N1474" t="str">
        <f>VLOOKUP($D1474,metadata!$B$2:$S$451,11,FALSE)</f>
        <v>Nasonia vitripennis</v>
      </c>
      <c r="O1474" t="str">
        <f>VLOOKUP($D1474,metadata!$B$2:$S$451,12,FALSE)</f>
        <v>hymenoptera</v>
      </c>
      <c r="P1474" t="str">
        <f>VLOOKUP($D1474,metadata!$B$2:$S$451,13,FALSE)</f>
        <v xml:space="preserve"> COR</v>
      </c>
      <c r="Q1474">
        <f>VLOOKUP($D1474,metadata!$B$2:$S$451,14,FALSE)</f>
        <v>42.37522222222222</v>
      </c>
      <c r="R1474">
        <f>VLOOKUP($D1474,metadata!$B$2:$S$451,15,FALSE)</f>
        <v>8.7479999999999993</v>
      </c>
      <c r="S1474" t="str">
        <f>VLOOKUP($D1474,metadata!$B$2:$S$451,16,FALSE)</f>
        <v/>
      </c>
      <c r="T1474" t="str">
        <f>VLOOKUP($D1474,metadata!$B$2:$S$451,17,FALSE)</f>
        <v/>
      </c>
      <c r="U1474" t="str">
        <f>VLOOKUP($D1474,metadata!$B$2:$S$451,18,FALSE)</f>
        <v/>
      </c>
      <c r="V1474">
        <f>VLOOKUP($D1474,metadata!$B$2:$Z$451,19,FALSE)</f>
        <v>25</v>
      </c>
      <c r="W1474" t="str">
        <f>VLOOKUP($D1474,metadata!$B$2:$Z$451,20,FALSE)</f>
        <v>pop level/ask</v>
      </c>
      <c r="X1474" t="str">
        <f>VLOOKUP($D1474,metadata!$B$2:$Z$451,21,FALSE)</f>
        <v/>
      </c>
      <c r="Y1474">
        <f>VLOOKUP($D1474,metadata!$B$2:$Z$451,22,FALSE)</f>
        <v>37</v>
      </c>
      <c r="Z1474" t="str">
        <f>VLOOKUP($D1474,metadata!$B$2:$Z$451,23,FALSE)</f>
        <v/>
      </c>
      <c r="AA1474" t="str">
        <f>VLOOKUP($D1474,metadata!$B$2:$Z$451,24,FALSE)</f>
        <v>larval</v>
      </c>
      <c r="AB1474" t="str">
        <f>VLOOKUP($D1474,metadata!$B$2:$Z$451,25,FALSE)</f>
        <v/>
      </c>
      <c r="AC1474">
        <v>7.9950044460430201</v>
      </c>
      <c r="AD1474">
        <v>31.414441147378799</v>
      </c>
      <c r="AF1474" t="str">
        <f t="shared" si="45"/>
        <v>NA</v>
      </c>
    </row>
    <row r="1475" spans="3:32" x14ac:dyDescent="0.3">
      <c r="C1475">
        <v>1474</v>
      </c>
      <c r="D1475" s="4" t="str">
        <f t="shared" si="46"/>
        <v>37- COR</v>
      </c>
      <c r="E1475" t="str">
        <f>VLOOKUP($D1475,metadata!$B$2:$S$451,2,FALSE)</f>
        <v>Paolucci, S; van de Zande, L; Beukeboom, LW</v>
      </c>
      <c r="F1475" t="str">
        <f>VLOOKUP($D1475,metadata!$B$2:$S$451,3,FALSE)</f>
        <v>Adaptive latitudinal cline of photoperiodic diapause induction in the parasitoid Nasonia vitripennis in Europe</v>
      </c>
      <c r="G1475" t="str">
        <f>VLOOKUP($D1475,metadata!$B$2:$S$451,4,FALSE)</f>
        <v>10.1111/jeb.12113</v>
      </c>
      <c r="H1475" t="str">
        <f>VLOOKUP($D1475,metadata!$B$2:$S$451,5,FALSE)</f>
        <v>y-ask</v>
      </c>
      <c r="I1475" t="str">
        <f>VLOOKUP($D1475,metadata!$B$2:$S$451,6,FALSE)</f>
        <v>a</v>
      </c>
      <c r="J1475" t="str">
        <f>VLOOKUP($D1475,metadata!$B$2:$S$451,7,FALSE)</f>
        <v>i</v>
      </c>
      <c r="K1475">
        <f>VLOOKUP($D1475,metadata!$B$2:$S$451,8,FALSE)</f>
        <v>7</v>
      </c>
      <c r="L1475">
        <f>VLOOKUP($D1475,metadata!$B$2:$S$451,9,FALSE)</f>
        <v>8</v>
      </c>
      <c r="M1475" t="str">
        <f>VLOOKUP($D1475,metadata!$B$2:$S$451,10,FALSE)</f>
        <v/>
      </c>
      <c r="N1475" t="str">
        <f>VLOOKUP($D1475,metadata!$B$2:$S$451,11,FALSE)</f>
        <v>Nasonia vitripennis</v>
      </c>
      <c r="O1475" t="str">
        <f>VLOOKUP($D1475,metadata!$B$2:$S$451,12,FALSE)</f>
        <v>hymenoptera</v>
      </c>
      <c r="P1475" t="str">
        <f>VLOOKUP($D1475,metadata!$B$2:$S$451,13,FALSE)</f>
        <v xml:space="preserve"> COR</v>
      </c>
      <c r="Q1475">
        <f>VLOOKUP($D1475,metadata!$B$2:$S$451,14,FALSE)</f>
        <v>42.37522222222222</v>
      </c>
      <c r="R1475">
        <f>VLOOKUP($D1475,metadata!$B$2:$S$451,15,FALSE)</f>
        <v>8.7479999999999993</v>
      </c>
      <c r="S1475" t="str">
        <f>VLOOKUP($D1475,metadata!$B$2:$S$451,16,FALSE)</f>
        <v/>
      </c>
      <c r="T1475" t="str">
        <f>VLOOKUP($D1475,metadata!$B$2:$S$451,17,FALSE)</f>
        <v/>
      </c>
      <c r="U1475" t="str">
        <f>VLOOKUP($D1475,metadata!$B$2:$S$451,18,FALSE)</f>
        <v/>
      </c>
      <c r="V1475">
        <f>VLOOKUP($D1475,metadata!$B$2:$Z$451,19,FALSE)</f>
        <v>25</v>
      </c>
      <c r="W1475" t="str">
        <f>VLOOKUP($D1475,metadata!$B$2:$Z$451,20,FALSE)</f>
        <v>pop level/ask</v>
      </c>
      <c r="X1475" t="str">
        <f>VLOOKUP($D1475,metadata!$B$2:$Z$451,21,FALSE)</f>
        <v/>
      </c>
      <c r="Y1475">
        <f>VLOOKUP($D1475,metadata!$B$2:$Z$451,22,FALSE)</f>
        <v>37</v>
      </c>
      <c r="Z1475" t="str">
        <f>VLOOKUP($D1475,metadata!$B$2:$Z$451,23,FALSE)</f>
        <v/>
      </c>
      <c r="AA1475" t="str">
        <f>VLOOKUP($D1475,metadata!$B$2:$Z$451,24,FALSE)</f>
        <v>larval</v>
      </c>
      <c r="AB1475" t="str">
        <f>VLOOKUP($D1475,metadata!$B$2:$Z$451,25,FALSE)</f>
        <v/>
      </c>
      <c r="AC1475">
        <v>9.4339437900268699</v>
      </c>
      <c r="AD1475">
        <v>0</v>
      </c>
      <c r="AF1475" t="str">
        <f t="shared" ref="AF1475:AF1538" si="47">IF(AE1475="","NA",AE1475)</f>
        <v>NA</v>
      </c>
    </row>
    <row r="1476" spans="3:32" x14ac:dyDescent="0.3">
      <c r="C1476">
        <v>1475</v>
      </c>
      <c r="D1476" s="4" t="str">
        <f t="shared" si="46"/>
        <v>37- COR</v>
      </c>
      <c r="E1476" t="str">
        <f>VLOOKUP($D1476,metadata!$B$2:$S$451,2,FALSE)</f>
        <v>Paolucci, S; van de Zande, L; Beukeboom, LW</v>
      </c>
      <c r="F1476" t="str">
        <f>VLOOKUP($D1476,metadata!$B$2:$S$451,3,FALSE)</f>
        <v>Adaptive latitudinal cline of photoperiodic diapause induction in the parasitoid Nasonia vitripennis in Europe</v>
      </c>
      <c r="G1476" t="str">
        <f>VLOOKUP($D1476,metadata!$B$2:$S$451,4,FALSE)</f>
        <v>10.1111/jeb.12113</v>
      </c>
      <c r="H1476" t="str">
        <f>VLOOKUP($D1476,metadata!$B$2:$S$451,5,FALSE)</f>
        <v>y-ask</v>
      </c>
      <c r="I1476" t="str">
        <f>VLOOKUP($D1476,metadata!$B$2:$S$451,6,FALSE)</f>
        <v>a</v>
      </c>
      <c r="J1476" t="str">
        <f>VLOOKUP($D1476,metadata!$B$2:$S$451,7,FALSE)</f>
        <v>i</v>
      </c>
      <c r="K1476">
        <f>VLOOKUP($D1476,metadata!$B$2:$S$451,8,FALSE)</f>
        <v>7</v>
      </c>
      <c r="L1476">
        <f>VLOOKUP($D1476,metadata!$B$2:$S$451,9,FALSE)</f>
        <v>8</v>
      </c>
      <c r="M1476" t="str">
        <f>VLOOKUP($D1476,metadata!$B$2:$S$451,10,FALSE)</f>
        <v/>
      </c>
      <c r="N1476" t="str">
        <f>VLOOKUP($D1476,metadata!$B$2:$S$451,11,FALSE)</f>
        <v>Nasonia vitripennis</v>
      </c>
      <c r="O1476" t="str">
        <f>VLOOKUP($D1476,metadata!$B$2:$S$451,12,FALSE)</f>
        <v>hymenoptera</v>
      </c>
      <c r="P1476" t="str">
        <f>VLOOKUP($D1476,metadata!$B$2:$S$451,13,FALSE)</f>
        <v xml:space="preserve"> COR</v>
      </c>
      <c r="Q1476">
        <f>VLOOKUP($D1476,metadata!$B$2:$S$451,14,FALSE)</f>
        <v>42.37522222222222</v>
      </c>
      <c r="R1476">
        <f>VLOOKUP($D1476,metadata!$B$2:$S$451,15,FALSE)</f>
        <v>8.7479999999999993</v>
      </c>
      <c r="S1476" t="str">
        <f>VLOOKUP($D1476,metadata!$B$2:$S$451,16,FALSE)</f>
        <v/>
      </c>
      <c r="T1476" t="str">
        <f>VLOOKUP($D1476,metadata!$B$2:$S$451,17,FALSE)</f>
        <v/>
      </c>
      <c r="U1476" t="str">
        <f>VLOOKUP($D1476,metadata!$B$2:$S$451,18,FALSE)</f>
        <v/>
      </c>
      <c r="V1476">
        <f>VLOOKUP($D1476,metadata!$B$2:$Z$451,19,FALSE)</f>
        <v>25</v>
      </c>
      <c r="W1476" t="str">
        <f>VLOOKUP($D1476,metadata!$B$2:$Z$451,20,FALSE)</f>
        <v>pop level/ask</v>
      </c>
      <c r="X1476" t="str">
        <f>VLOOKUP($D1476,metadata!$B$2:$Z$451,21,FALSE)</f>
        <v/>
      </c>
      <c r="Y1476">
        <f>VLOOKUP($D1476,metadata!$B$2:$Z$451,22,FALSE)</f>
        <v>37</v>
      </c>
      <c r="Z1476" t="str">
        <f>VLOOKUP($D1476,metadata!$B$2:$Z$451,23,FALSE)</f>
        <v/>
      </c>
      <c r="AA1476" t="str">
        <f>VLOOKUP($D1476,metadata!$B$2:$Z$451,24,FALSE)</f>
        <v>larval</v>
      </c>
      <c r="AB1476" t="str">
        <f>VLOOKUP($D1476,metadata!$B$2:$Z$451,25,FALSE)</f>
        <v/>
      </c>
      <c r="AC1476">
        <v>10.851062554326599</v>
      </c>
      <c r="AD1476">
        <v>24.917223670932799</v>
      </c>
      <c r="AF1476" t="str">
        <f t="shared" si="47"/>
        <v>NA</v>
      </c>
    </row>
    <row r="1477" spans="3:32" x14ac:dyDescent="0.3">
      <c r="C1477">
        <v>1476</v>
      </c>
      <c r="D1477" s="4" t="str">
        <f t="shared" si="46"/>
        <v>37- COR</v>
      </c>
      <c r="E1477" t="str">
        <f>VLOOKUP($D1477,metadata!$B$2:$S$451,2,FALSE)</f>
        <v>Paolucci, S; van de Zande, L; Beukeboom, LW</v>
      </c>
      <c r="F1477" t="str">
        <f>VLOOKUP($D1477,metadata!$B$2:$S$451,3,FALSE)</f>
        <v>Adaptive latitudinal cline of photoperiodic diapause induction in the parasitoid Nasonia vitripennis in Europe</v>
      </c>
      <c r="G1477" t="str">
        <f>VLOOKUP($D1477,metadata!$B$2:$S$451,4,FALSE)</f>
        <v>10.1111/jeb.12113</v>
      </c>
      <c r="H1477" t="str">
        <f>VLOOKUP($D1477,metadata!$B$2:$S$451,5,FALSE)</f>
        <v>y-ask</v>
      </c>
      <c r="I1477" t="str">
        <f>VLOOKUP($D1477,metadata!$B$2:$S$451,6,FALSE)</f>
        <v>a</v>
      </c>
      <c r="J1477" t="str">
        <f>VLOOKUP($D1477,metadata!$B$2:$S$451,7,FALSE)</f>
        <v>i</v>
      </c>
      <c r="K1477">
        <f>VLOOKUP($D1477,metadata!$B$2:$S$451,8,FALSE)</f>
        <v>7</v>
      </c>
      <c r="L1477">
        <f>VLOOKUP($D1477,metadata!$B$2:$S$451,9,FALSE)</f>
        <v>8</v>
      </c>
      <c r="M1477" t="str">
        <f>VLOOKUP($D1477,metadata!$B$2:$S$451,10,FALSE)</f>
        <v/>
      </c>
      <c r="N1477" t="str">
        <f>VLOOKUP($D1477,metadata!$B$2:$S$451,11,FALSE)</f>
        <v>Nasonia vitripennis</v>
      </c>
      <c r="O1477" t="str">
        <f>VLOOKUP($D1477,metadata!$B$2:$S$451,12,FALSE)</f>
        <v>hymenoptera</v>
      </c>
      <c r="P1477" t="str">
        <f>VLOOKUP($D1477,metadata!$B$2:$S$451,13,FALSE)</f>
        <v xml:space="preserve"> COR</v>
      </c>
      <c r="Q1477">
        <f>VLOOKUP($D1477,metadata!$B$2:$S$451,14,FALSE)</f>
        <v>42.37522222222222</v>
      </c>
      <c r="R1477">
        <f>VLOOKUP($D1477,metadata!$B$2:$S$451,15,FALSE)</f>
        <v>8.7479999999999993</v>
      </c>
      <c r="S1477" t="str">
        <f>VLOOKUP($D1477,metadata!$B$2:$S$451,16,FALSE)</f>
        <v/>
      </c>
      <c r="T1477" t="str">
        <f>VLOOKUP($D1477,metadata!$B$2:$S$451,17,FALSE)</f>
        <v/>
      </c>
      <c r="U1477" t="str">
        <f>VLOOKUP($D1477,metadata!$B$2:$S$451,18,FALSE)</f>
        <v/>
      </c>
      <c r="V1477">
        <f>VLOOKUP($D1477,metadata!$B$2:$Z$451,19,FALSE)</f>
        <v>25</v>
      </c>
      <c r="W1477" t="str">
        <f>VLOOKUP($D1477,metadata!$B$2:$Z$451,20,FALSE)</f>
        <v>pop level/ask</v>
      </c>
      <c r="X1477" t="str">
        <f>VLOOKUP($D1477,metadata!$B$2:$Z$451,21,FALSE)</f>
        <v/>
      </c>
      <c r="Y1477">
        <f>VLOOKUP($D1477,metadata!$B$2:$Z$451,22,FALSE)</f>
        <v>37</v>
      </c>
      <c r="Z1477" t="str">
        <f>VLOOKUP($D1477,metadata!$B$2:$Z$451,23,FALSE)</f>
        <v/>
      </c>
      <c r="AA1477" t="str">
        <f>VLOOKUP($D1477,metadata!$B$2:$Z$451,24,FALSE)</f>
        <v>larval</v>
      </c>
      <c r="AB1477" t="str">
        <f>VLOOKUP($D1477,metadata!$B$2:$Z$451,25,FALSE)</f>
        <v/>
      </c>
      <c r="AC1477">
        <v>12.2723576017344</v>
      </c>
      <c r="AD1477">
        <v>20.0187832828782</v>
      </c>
      <c r="AF1477" t="str">
        <f t="shared" si="47"/>
        <v>NA</v>
      </c>
    </row>
    <row r="1478" spans="3:32" x14ac:dyDescent="0.3">
      <c r="C1478">
        <v>1477</v>
      </c>
      <c r="D1478" s="4" t="str">
        <f t="shared" si="46"/>
        <v>37- COR</v>
      </c>
      <c r="E1478" t="str">
        <f>VLOOKUP($D1478,metadata!$B$2:$S$451,2,FALSE)</f>
        <v>Paolucci, S; van de Zande, L; Beukeboom, LW</v>
      </c>
      <c r="F1478" t="str">
        <f>VLOOKUP($D1478,metadata!$B$2:$S$451,3,FALSE)</f>
        <v>Adaptive latitudinal cline of photoperiodic diapause induction in the parasitoid Nasonia vitripennis in Europe</v>
      </c>
      <c r="G1478" t="str">
        <f>VLOOKUP($D1478,metadata!$B$2:$S$451,4,FALSE)</f>
        <v>10.1111/jeb.12113</v>
      </c>
      <c r="H1478" t="str">
        <f>VLOOKUP($D1478,metadata!$B$2:$S$451,5,FALSE)</f>
        <v>y-ask</v>
      </c>
      <c r="I1478" t="str">
        <f>VLOOKUP($D1478,metadata!$B$2:$S$451,6,FALSE)</f>
        <v>a</v>
      </c>
      <c r="J1478" t="str">
        <f>VLOOKUP($D1478,metadata!$B$2:$S$451,7,FALSE)</f>
        <v>i</v>
      </c>
      <c r="K1478">
        <f>VLOOKUP($D1478,metadata!$B$2:$S$451,8,FALSE)</f>
        <v>7</v>
      </c>
      <c r="L1478">
        <f>VLOOKUP($D1478,metadata!$B$2:$S$451,9,FALSE)</f>
        <v>8</v>
      </c>
      <c r="M1478" t="str">
        <f>VLOOKUP($D1478,metadata!$B$2:$S$451,10,FALSE)</f>
        <v/>
      </c>
      <c r="N1478" t="str">
        <f>VLOOKUP($D1478,metadata!$B$2:$S$451,11,FALSE)</f>
        <v>Nasonia vitripennis</v>
      </c>
      <c r="O1478" t="str">
        <f>VLOOKUP($D1478,metadata!$B$2:$S$451,12,FALSE)</f>
        <v>hymenoptera</v>
      </c>
      <c r="P1478" t="str">
        <f>VLOOKUP($D1478,metadata!$B$2:$S$451,13,FALSE)</f>
        <v xml:space="preserve"> COR</v>
      </c>
      <c r="Q1478">
        <f>VLOOKUP($D1478,metadata!$B$2:$S$451,14,FALSE)</f>
        <v>42.37522222222222</v>
      </c>
      <c r="R1478">
        <f>VLOOKUP($D1478,metadata!$B$2:$S$451,15,FALSE)</f>
        <v>8.7479999999999993</v>
      </c>
      <c r="S1478" t="str">
        <f>VLOOKUP($D1478,metadata!$B$2:$S$451,16,FALSE)</f>
        <v/>
      </c>
      <c r="T1478" t="str">
        <f>VLOOKUP($D1478,metadata!$B$2:$S$451,17,FALSE)</f>
        <v/>
      </c>
      <c r="U1478" t="str">
        <f>VLOOKUP($D1478,metadata!$B$2:$S$451,18,FALSE)</f>
        <v/>
      </c>
      <c r="V1478">
        <f>VLOOKUP($D1478,metadata!$B$2:$Z$451,19,FALSE)</f>
        <v>25</v>
      </c>
      <c r="W1478" t="str">
        <f>VLOOKUP($D1478,metadata!$B$2:$Z$451,20,FALSE)</f>
        <v>pop level/ask</v>
      </c>
      <c r="X1478" t="str">
        <f>VLOOKUP($D1478,metadata!$B$2:$Z$451,21,FALSE)</f>
        <v/>
      </c>
      <c r="Y1478">
        <f>VLOOKUP($D1478,metadata!$B$2:$Z$451,22,FALSE)</f>
        <v>37</v>
      </c>
      <c r="Z1478" t="str">
        <f>VLOOKUP($D1478,metadata!$B$2:$Z$451,23,FALSE)</f>
        <v/>
      </c>
      <c r="AA1478" t="str">
        <f>VLOOKUP($D1478,metadata!$B$2:$Z$451,24,FALSE)</f>
        <v>larval</v>
      </c>
      <c r="AB1478" t="str">
        <f>VLOOKUP($D1478,metadata!$B$2:$Z$451,25,FALSE)</f>
        <v/>
      </c>
      <c r="AC1478">
        <v>13.723625972884101</v>
      </c>
      <c r="AD1478">
        <v>0</v>
      </c>
      <c r="AF1478" t="str">
        <f t="shared" si="47"/>
        <v>NA</v>
      </c>
    </row>
    <row r="1479" spans="3:32" x14ac:dyDescent="0.3">
      <c r="C1479">
        <v>1478</v>
      </c>
      <c r="D1479" s="4" t="str">
        <f t="shared" si="46"/>
        <v>37- COR</v>
      </c>
      <c r="E1479" t="str">
        <f>VLOOKUP($D1479,metadata!$B$2:$S$451,2,FALSE)</f>
        <v>Paolucci, S; van de Zande, L; Beukeboom, LW</v>
      </c>
      <c r="F1479" t="str">
        <f>VLOOKUP($D1479,metadata!$B$2:$S$451,3,FALSE)</f>
        <v>Adaptive latitudinal cline of photoperiodic diapause induction in the parasitoid Nasonia vitripennis in Europe</v>
      </c>
      <c r="G1479" t="str">
        <f>VLOOKUP($D1479,metadata!$B$2:$S$451,4,FALSE)</f>
        <v>10.1111/jeb.12113</v>
      </c>
      <c r="H1479" t="str">
        <f>VLOOKUP($D1479,metadata!$B$2:$S$451,5,FALSE)</f>
        <v>y-ask</v>
      </c>
      <c r="I1479" t="str">
        <f>VLOOKUP($D1479,metadata!$B$2:$S$451,6,FALSE)</f>
        <v>a</v>
      </c>
      <c r="J1479" t="str">
        <f>VLOOKUP($D1479,metadata!$B$2:$S$451,7,FALSE)</f>
        <v>i</v>
      </c>
      <c r="K1479">
        <f>VLOOKUP($D1479,metadata!$B$2:$S$451,8,FALSE)</f>
        <v>7</v>
      </c>
      <c r="L1479">
        <f>VLOOKUP($D1479,metadata!$B$2:$S$451,9,FALSE)</f>
        <v>8</v>
      </c>
      <c r="M1479" t="str">
        <f>VLOOKUP($D1479,metadata!$B$2:$S$451,10,FALSE)</f>
        <v/>
      </c>
      <c r="N1479" t="str">
        <f>VLOOKUP($D1479,metadata!$B$2:$S$451,11,FALSE)</f>
        <v>Nasonia vitripennis</v>
      </c>
      <c r="O1479" t="str">
        <f>VLOOKUP($D1479,metadata!$B$2:$S$451,12,FALSE)</f>
        <v>hymenoptera</v>
      </c>
      <c r="P1479" t="str">
        <f>VLOOKUP($D1479,metadata!$B$2:$S$451,13,FALSE)</f>
        <v xml:space="preserve"> COR</v>
      </c>
      <c r="Q1479">
        <f>VLOOKUP($D1479,metadata!$B$2:$S$451,14,FALSE)</f>
        <v>42.37522222222222</v>
      </c>
      <c r="R1479">
        <f>VLOOKUP($D1479,metadata!$B$2:$S$451,15,FALSE)</f>
        <v>8.7479999999999993</v>
      </c>
      <c r="S1479" t="str">
        <f>VLOOKUP($D1479,metadata!$B$2:$S$451,16,FALSE)</f>
        <v/>
      </c>
      <c r="T1479" t="str">
        <f>VLOOKUP($D1479,metadata!$B$2:$S$451,17,FALSE)</f>
        <v/>
      </c>
      <c r="U1479" t="str">
        <f>VLOOKUP($D1479,metadata!$B$2:$S$451,18,FALSE)</f>
        <v/>
      </c>
      <c r="V1479">
        <f>VLOOKUP($D1479,metadata!$B$2:$Z$451,19,FALSE)</f>
        <v>25</v>
      </c>
      <c r="W1479" t="str">
        <f>VLOOKUP($D1479,metadata!$B$2:$Z$451,20,FALSE)</f>
        <v>pop level/ask</v>
      </c>
      <c r="X1479" t="str">
        <f>VLOOKUP($D1479,metadata!$B$2:$Z$451,21,FALSE)</f>
        <v/>
      </c>
      <c r="Y1479">
        <f>VLOOKUP($D1479,metadata!$B$2:$Z$451,22,FALSE)</f>
        <v>37</v>
      </c>
      <c r="Z1479" t="str">
        <f>VLOOKUP($D1479,metadata!$B$2:$Z$451,23,FALSE)</f>
        <v/>
      </c>
      <c r="AA1479" t="str">
        <f>VLOOKUP($D1479,metadata!$B$2:$Z$451,24,FALSE)</f>
        <v>larval</v>
      </c>
      <c r="AB1479" t="str">
        <f>VLOOKUP($D1479,metadata!$B$2:$Z$451,25,FALSE)</f>
        <v/>
      </c>
      <c r="AC1479">
        <v>15.1163864160896</v>
      </c>
      <c r="AD1479">
        <v>0</v>
      </c>
      <c r="AF1479" t="str">
        <f t="shared" si="47"/>
        <v>NA</v>
      </c>
    </row>
    <row r="1480" spans="3:32" x14ac:dyDescent="0.3">
      <c r="C1480">
        <v>1479</v>
      </c>
      <c r="D1480" s="4" t="str">
        <f t="shared" si="46"/>
        <v>37- COR</v>
      </c>
      <c r="E1480" t="str">
        <f>VLOOKUP($D1480,metadata!$B$2:$S$451,2,FALSE)</f>
        <v>Paolucci, S; van de Zande, L; Beukeboom, LW</v>
      </c>
      <c r="F1480" t="str">
        <f>VLOOKUP($D1480,metadata!$B$2:$S$451,3,FALSE)</f>
        <v>Adaptive latitudinal cline of photoperiodic diapause induction in the parasitoid Nasonia vitripennis in Europe</v>
      </c>
      <c r="G1480" t="str">
        <f>VLOOKUP($D1480,metadata!$B$2:$S$451,4,FALSE)</f>
        <v>10.1111/jeb.12113</v>
      </c>
      <c r="H1480" t="str">
        <f>VLOOKUP($D1480,metadata!$B$2:$S$451,5,FALSE)</f>
        <v>y-ask</v>
      </c>
      <c r="I1480" t="str">
        <f>VLOOKUP($D1480,metadata!$B$2:$S$451,6,FALSE)</f>
        <v>a</v>
      </c>
      <c r="J1480" t="str">
        <f>VLOOKUP($D1480,metadata!$B$2:$S$451,7,FALSE)</f>
        <v>i</v>
      </c>
      <c r="K1480">
        <f>VLOOKUP($D1480,metadata!$B$2:$S$451,8,FALSE)</f>
        <v>7</v>
      </c>
      <c r="L1480">
        <f>VLOOKUP($D1480,metadata!$B$2:$S$451,9,FALSE)</f>
        <v>8</v>
      </c>
      <c r="M1480" t="str">
        <f>VLOOKUP($D1480,metadata!$B$2:$S$451,10,FALSE)</f>
        <v/>
      </c>
      <c r="N1480" t="str">
        <f>VLOOKUP($D1480,metadata!$B$2:$S$451,11,FALSE)</f>
        <v>Nasonia vitripennis</v>
      </c>
      <c r="O1480" t="str">
        <f>VLOOKUP($D1480,metadata!$B$2:$S$451,12,FALSE)</f>
        <v>hymenoptera</v>
      </c>
      <c r="P1480" t="str">
        <f>VLOOKUP($D1480,metadata!$B$2:$S$451,13,FALSE)</f>
        <v xml:space="preserve"> COR</v>
      </c>
      <c r="Q1480">
        <f>VLOOKUP($D1480,metadata!$B$2:$S$451,14,FALSE)</f>
        <v>42.37522222222222</v>
      </c>
      <c r="R1480">
        <f>VLOOKUP($D1480,metadata!$B$2:$S$451,15,FALSE)</f>
        <v>8.7479999999999993</v>
      </c>
      <c r="S1480" t="str">
        <f>VLOOKUP($D1480,metadata!$B$2:$S$451,16,FALSE)</f>
        <v/>
      </c>
      <c r="T1480" t="str">
        <f>VLOOKUP($D1480,metadata!$B$2:$S$451,17,FALSE)</f>
        <v/>
      </c>
      <c r="U1480" t="str">
        <f>VLOOKUP($D1480,metadata!$B$2:$S$451,18,FALSE)</f>
        <v/>
      </c>
      <c r="V1480">
        <f>VLOOKUP($D1480,metadata!$B$2:$Z$451,19,FALSE)</f>
        <v>25</v>
      </c>
      <c r="W1480" t="str">
        <f>VLOOKUP($D1480,metadata!$B$2:$Z$451,20,FALSE)</f>
        <v>pop level/ask</v>
      </c>
      <c r="X1480" t="str">
        <f>VLOOKUP($D1480,metadata!$B$2:$Z$451,21,FALSE)</f>
        <v/>
      </c>
      <c r="Y1480">
        <f>VLOOKUP($D1480,metadata!$B$2:$Z$451,22,FALSE)</f>
        <v>37</v>
      </c>
      <c r="Z1480" t="str">
        <f>VLOOKUP($D1480,metadata!$B$2:$Z$451,23,FALSE)</f>
        <v/>
      </c>
      <c r="AA1480" t="str">
        <f>VLOOKUP($D1480,metadata!$B$2:$Z$451,24,FALSE)</f>
        <v>larval</v>
      </c>
      <c r="AB1480" t="str">
        <f>VLOOKUP($D1480,metadata!$B$2:$Z$451,25,FALSE)</f>
        <v/>
      </c>
      <c r="AC1480">
        <v>16.578764899239602</v>
      </c>
      <c r="AD1480">
        <v>0</v>
      </c>
      <c r="AF1480" t="str">
        <f t="shared" si="47"/>
        <v>NA</v>
      </c>
    </row>
    <row r="1481" spans="3:32" x14ac:dyDescent="0.3">
      <c r="C1481">
        <v>1480</v>
      </c>
      <c r="D1481" s="4" t="str">
        <f t="shared" si="46"/>
        <v>37- COR</v>
      </c>
      <c r="E1481" t="str">
        <f>VLOOKUP($D1481,metadata!$B$2:$S$451,2,FALSE)</f>
        <v>Paolucci, S; van de Zande, L; Beukeboom, LW</v>
      </c>
      <c r="F1481" t="str">
        <f>VLOOKUP($D1481,metadata!$B$2:$S$451,3,FALSE)</f>
        <v>Adaptive latitudinal cline of photoperiodic diapause induction in the parasitoid Nasonia vitripennis in Europe</v>
      </c>
      <c r="G1481" t="str">
        <f>VLOOKUP($D1481,metadata!$B$2:$S$451,4,FALSE)</f>
        <v>10.1111/jeb.12113</v>
      </c>
      <c r="H1481" t="str">
        <f>VLOOKUP($D1481,metadata!$B$2:$S$451,5,FALSE)</f>
        <v>y-ask</v>
      </c>
      <c r="I1481" t="str">
        <f>VLOOKUP($D1481,metadata!$B$2:$S$451,6,FALSE)</f>
        <v>a</v>
      </c>
      <c r="J1481" t="str">
        <f>VLOOKUP($D1481,metadata!$B$2:$S$451,7,FALSE)</f>
        <v>i</v>
      </c>
      <c r="K1481">
        <f>VLOOKUP($D1481,metadata!$B$2:$S$451,8,FALSE)</f>
        <v>7</v>
      </c>
      <c r="L1481">
        <f>VLOOKUP($D1481,metadata!$B$2:$S$451,9,FALSE)</f>
        <v>8</v>
      </c>
      <c r="M1481" t="str">
        <f>VLOOKUP($D1481,metadata!$B$2:$S$451,10,FALSE)</f>
        <v/>
      </c>
      <c r="N1481" t="str">
        <f>VLOOKUP($D1481,metadata!$B$2:$S$451,11,FALSE)</f>
        <v>Nasonia vitripennis</v>
      </c>
      <c r="O1481" t="str">
        <f>VLOOKUP($D1481,metadata!$B$2:$S$451,12,FALSE)</f>
        <v>hymenoptera</v>
      </c>
      <c r="P1481" t="str">
        <f>VLOOKUP($D1481,metadata!$B$2:$S$451,13,FALSE)</f>
        <v xml:space="preserve"> COR</v>
      </c>
      <c r="Q1481">
        <f>VLOOKUP($D1481,metadata!$B$2:$S$451,14,FALSE)</f>
        <v>42.37522222222222</v>
      </c>
      <c r="R1481">
        <f>VLOOKUP($D1481,metadata!$B$2:$S$451,15,FALSE)</f>
        <v>8.7479999999999993</v>
      </c>
      <c r="S1481" t="str">
        <f>VLOOKUP($D1481,metadata!$B$2:$S$451,16,FALSE)</f>
        <v/>
      </c>
      <c r="T1481" t="str">
        <f>VLOOKUP($D1481,metadata!$B$2:$S$451,17,FALSE)</f>
        <v/>
      </c>
      <c r="U1481" t="str">
        <f>VLOOKUP($D1481,metadata!$B$2:$S$451,18,FALSE)</f>
        <v/>
      </c>
      <c r="V1481">
        <f>VLOOKUP($D1481,metadata!$B$2:$Z$451,19,FALSE)</f>
        <v>25</v>
      </c>
      <c r="W1481" t="str">
        <f>VLOOKUP($D1481,metadata!$B$2:$Z$451,20,FALSE)</f>
        <v>pop level/ask</v>
      </c>
      <c r="X1481" t="str">
        <f>VLOOKUP($D1481,metadata!$B$2:$Z$451,21,FALSE)</f>
        <v/>
      </c>
      <c r="Y1481">
        <f>VLOOKUP($D1481,metadata!$B$2:$Z$451,22,FALSE)</f>
        <v>37</v>
      </c>
      <c r="Z1481" t="str">
        <f>VLOOKUP($D1481,metadata!$B$2:$Z$451,23,FALSE)</f>
        <v/>
      </c>
      <c r="AA1481" t="str">
        <f>VLOOKUP($D1481,metadata!$B$2:$Z$451,24,FALSE)</f>
        <v>larval</v>
      </c>
      <c r="AB1481" t="str">
        <f>VLOOKUP($D1481,metadata!$B$2:$Z$451,25,FALSE)</f>
        <v/>
      </c>
      <c r="AC1481">
        <v>18.041183346821299</v>
      </c>
      <c r="AD1481">
        <v>0</v>
      </c>
      <c r="AF1481" t="str">
        <f t="shared" si="47"/>
        <v>NA</v>
      </c>
    </row>
    <row r="1482" spans="3:32" x14ac:dyDescent="0.3">
      <c r="C1482">
        <v>1481</v>
      </c>
      <c r="D1482" s="4" t="str">
        <f t="shared" si="46"/>
        <v>38-Sp22</v>
      </c>
      <c r="E1482" t="str">
        <f>VLOOKUP($D1482,metadata!$B$2:$S$451,2,FALSE)</f>
        <v>Pegoraro, M; Zonato, V; Tyler, ER; Fedele, G; Kyriacou, CP; Tauber, E</v>
      </c>
      <c r="F1482" t="str">
        <f>VLOOKUP($D1482,metadata!$B$2:$S$451,3,FALSE)</f>
        <v>Geographical analysis of diapause inducibility in European Drosophila melanogaster populations</v>
      </c>
      <c r="G1482" t="str">
        <f>VLOOKUP($D1482,metadata!$B$2:$S$451,4,FALSE)</f>
        <v>10.1016/j.jinsphys.2017.01.015</v>
      </c>
      <c r="H1482" t="str">
        <f>VLOOKUP($D1482,metadata!$B$2:$S$451,5,FALSE)</f>
        <v>y</v>
      </c>
      <c r="I1482" t="str">
        <f>VLOOKUP($D1482,metadata!$B$2:$S$451,6,FALSE)</f>
        <v>a</v>
      </c>
      <c r="J1482" t="str">
        <f>VLOOKUP($D1482,metadata!$B$2:$S$451,7,FALSE)</f>
        <v>i</v>
      </c>
      <c r="K1482">
        <f>VLOOKUP($D1482,metadata!$B$2:$S$451,8,FALSE)</f>
        <v>6</v>
      </c>
      <c r="L1482">
        <f>VLOOKUP($D1482,metadata!$B$2:$S$451,9,FALSE)</f>
        <v>6</v>
      </c>
      <c r="M1482" t="str">
        <f>VLOOKUP($D1482,metadata!$B$2:$S$451,10,FALSE)</f>
        <v/>
      </c>
      <c r="N1482" t="str">
        <f>VLOOKUP($D1482,metadata!$B$2:$S$451,11,FALSE)</f>
        <v>Drosophila melanogaster</v>
      </c>
      <c r="O1482" t="str">
        <f>VLOOKUP($D1482,metadata!$B$2:$S$451,12,FALSE)</f>
        <v>diptera</v>
      </c>
      <c r="P1482" t="str">
        <f>VLOOKUP($D1482,metadata!$B$2:$S$451,13,FALSE)</f>
        <v>Sp22</v>
      </c>
      <c r="Q1482">
        <f>VLOOKUP($D1482,metadata!$B$2:$S$451,14,FALSE)</f>
        <v>36.97</v>
      </c>
      <c r="R1482">
        <f>VLOOKUP($D1482,metadata!$B$2:$S$451,15,FALSE)</f>
        <v>-2.12</v>
      </c>
      <c r="S1482">
        <f>VLOOKUP($D1482,metadata!$B$2:$S$451,16,FALSE)</f>
        <v>0.01</v>
      </c>
      <c r="T1482">
        <f>VLOOKUP($D1482,metadata!$B$2:$S$451,17,FALSE)</f>
        <v>345</v>
      </c>
      <c r="U1482" t="str">
        <f>VLOOKUP($D1482,metadata!$B$2:$S$451,18,FALSE)</f>
        <v/>
      </c>
      <c r="V1482">
        <f>VLOOKUP($D1482,metadata!$B$2:$Z$451,19,FALSE)</f>
        <v>6</v>
      </c>
      <c r="W1482" t="str">
        <f>VLOOKUP($D1482,metadata!$B$2:$Z$451,20,FALSE)</f>
        <v>acc</v>
      </c>
      <c r="X1482" t="str">
        <f>VLOOKUP($D1482,metadata!$B$2:$Z$451,21,FALSE)</f>
        <v/>
      </c>
      <c r="Y1482">
        <f>VLOOKUP($D1482,metadata!$B$2:$Z$451,22,FALSE)</f>
        <v>38</v>
      </c>
      <c r="Z1482" t="str">
        <f>VLOOKUP($D1482,metadata!$B$2:$Z$451,23,FALSE)</f>
        <v/>
      </c>
      <c r="AA1482" t="str">
        <f>VLOOKUP($D1482,metadata!$B$2:$Z$451,24,FALSE)</f>
        <v>adult</v>
      </c>
      <c r="AB1482" t="str">
        <f>VLOOKUP($D1482,metadata!$B$2:$Z$451,25,FALSE)</f>
        <v/>
      </c>
      <c r="AC1482">
        <v>7.1467879658887297</v>
      </c>
      <c r="AD1482">
        <v>84.096993403113402</v>
      </c>
      <c r="AF1482" t="str">
        <f t="shared" si="47"/>
        <v>NA</v>
      </c>
    </row>
    <row r="1483" spans="3:32" x14ac:dyDescent="0.3">
      <c r="C1483">
        <v>1482</v>
      </c>
      <c r="D1483" s="4" t="str">
        <f t="shared" si="46"/>
        <v>38-Sp22</v>
      </c>
      <c r="E1483" t="str">
        <f>VLOOKUP($D1483,metadata!$B$2:$S$451,2,FALSE)</f>
        <v>Pegoraro, M; Zonato, V; Tyler, ER; Fedele, G; Kyriacou, CP; Tauber, E</v>
      </c>
      <c r="F1483" t="str">
        <f>VLOOKUP($D1483,metadata!$B$2:$S$451,3,FALSE)</f>
        <v>Geographical analysis of diapause inducibility in European Drosophila melanogaster populations</v>
      </c>
      <c r="G1483" t="str">
        <f>VLOOKUP($D1483,metadata!$B$2:$S$451,4,FALSE)</f>
        <v>10.1016/j.jinsphys.2017.01.015</v>
      </c>
      <c r="H1483" t="str">
        <f>VLOOKUP($D1483,metadata!$B$2:$S$451,5,FALSE)</f>
        <v>y</v>
      </c>
      <c r="I1483" t="str">
        <f>VLOOKUP($D1483,metadata!$B$2:$S$451,6,FALSE)</f>
        <v>a</v>
      </c>
      <c r="J1483" t="str">
        <f>VLOOKUP($D1483,metadata!$B$2:$S$451,7,FALSE)</f>
        <v>i</v>
      </c>
      <c r="K1483">
        <f>VLOOKUP($D1483,metadata!$B$2:$S$451,8,FALSE)</f>
        <v>6</v>
      </c>
      <c r="L1483">
        <f>VLOOKUP($D1483,metadata!$B$2:$S$451,9,FALSE)</f>
        <v>6</v>
      </c>
      <c r="M1483" t="str">
        <f>VLOOKUP($D1483,metadata!$B$2:$S$451,10,FALSE)</f>
        <v/>
      </c>
      <c r="N1483" t="str">
        <f>VLOOKUP($D1483,metadata!$B$2:$S$451,11,FALSE)</f>
        <v>Drosophila melanogaster</v>
      </c>
      <c r="O1483" t="str">
        <f>VLOOKUP($D1483,metadata!$B$2:$S$451,12,FALSE)</f>
        <v>diptera</v>
      </c>
      <c r="P1483" t="str">
        <f>VLOOKUP($D1483,metadata!$B$2:$S$451,13,FALSE)</f>
        <v>Sp22</v>
      </c>
      <c r="Q1483">
        <f>VLOOKUP($D1483,metadata!$B$2:$S$451,14,FALSE)</f>
        <v>36.97</v>
      </c>
      <c r="R1483">
        <f>VLOOKUP($D1483,metadata!$B$2:$S$451,15,FALSE)</f>
        <v>-2.12</v>
      </c>
      <c r="S1483">
        <f>VLOOKUP($D1483,metadata!$B$2:$S$451,16,FALSE)</f>
        <v>0.01</v>
      </c>
      <c r="T1483">
        <f>VLOOKUP($D1483,metadata!$B$2:$S$451,17,FALSE)</f>
        <v>345</v>
      </c>
      <c r="U1483" t="str">
        <f>VLOOKUP($D1483,metadata!$B$2:$S$451,18,FALSE)</f>
        <v/>
      </c>
      <c r="V1483">
        <f>VLOOKUP($D1483,metadata!$B$2:$Z$451,19,FALSE)</f>
        <v>6</v>
      </c>
      <c r="W1483" t="str">
        <f>VLOOKUP($D1483,metadata!$B$2:$Z$451,20,FALSE)</f>
        <v>acc</v>
      </c>
      <c r="X1483" t="str">
        <f>VLOOKUP($D1483,metadata!$B$2:$Z$451,21,FALSE)</f>
        <v/>
      </c>
      <c r="Y1483">
        <f>VLOOKUP($D1483,metadata!$B$2:$Z$451,22,FALSE)</f>
        <v>38</v>
      </c>
      <c r="Z1483" t="str">
        <f>VLOOKUP($D1483,metadata!$B$2:$Z$451,23,FALSE)</f>
        <v/>
      </c>
      <c r="AA1483" t="str">
        <f>VLOOKUP($D1483,metadata!$B$2:$Z$451,24,FALSE)</f>
        <v>adult</v>
      </c>
      <c r="AB1483" t="str">
        <f>VLOOKUP($D1483,metadata!$B$2:$Z$451,25,FALSE)</f>
        <v/>
      </c>
      <c r="AC1483">
        <v>9.3092371582769999</v>
      </c>
      <c r="AD1483">
        <v>49.483131252249798</v>
      </c>
      <c r="AF1483" t="str">
        <f t="shared" si="47"/>
        <v>NA</v>
      </c>
    </row>
    <row r="1484" spans="3:32" x14ac:dyDescent="0.3">
      <c r="C1484">
        <v>1483</v>
      </c>
      <c r="D1484" s="4" t="str">
        <f t="shared" si="46"/>
        <v>38-Sp22</v>
      </c>
      <c r="E1484" t="str">
        <f>VLOOKUP($D1484,metadata!$B$2:$S$451,2,FALSE)</f>
        <v>Pegoraro, M; Zonato, V; Tyler, ER; Fedele, G; Kyriacou, CP; Tauber, E</v>
      </c>
      <c r="F1484" t="str">
        <f>VLOOKUP($D1484,metadata!$B$2:$S$451,3,FALSE)</f>
        <v>Geographical analysis of diapause inducibility in European Drosophila melanogaster populations</v>
      </c>
      <c r="G1484" t="str">
        <f>VLOOKUP($D1484,metadata!$B$2:$S$451,4,FALSE)</f>
        <v>10.1016/j.jinsphys.2017.01.015</v>
      </c>
      <c r="H1484" t="str">
        <f>VLOOKUP($D1484,metadata!$B$2:$S$451,5,FALSE)</f>
        <v>y</v>
      </c>
      <c r="I1484" t="str">
        <f>VLOOKUP($D1484,metadata!$B$2:$S$451,6,FALSE)</f>
        <v>a</v>
      </c>
      <c r="J1484" t="str">
        <f>VLOOKUP($D1484,metadata!$B$2:$S$451,7,FALSE)</f>
        <v>i</v>
      </c>
      <c r="K1484">
        <f>VLOOKUP($D1484,metadata!$B$2:$S$451,8,FALSE)</f>
        <v>6</v>
      </c>
      <c r="L1484">
        <f>VLOOKUP($D1484,metadata!$B$2:$S$451,9,FALSE)</f>
        <v>6</v>
      </c>
      <c r="M1484" t="str">
        <f>VLOOKUP($D1484,metadata!$B$2:$S$451,10,FALSE)</f>
        <v/>
      </c>
      <c r="N1484" t="str">
        <f>VLOOKUP($D1484,metadata!$B$2:$S$451,11,FALSE)</f>
        <v>Drosophila melanogaster</v>
      </c>
      <c r="O1484" t="str">
        <f>VLOOKUP($D1484,metadata!$B$2:$S$451,12,FALSE)</f>
        <v>diptera</v>
      </c>
      <c r="P1484" t="str">
        <f>VLOOKUP($D1484,metadata!$B$2:$S$451,13,FALSE)</f>
        <v>Sp22</v>
      </c>
      <c r="Q1484">
        <f>VLOOKUP($D1484,metadata!$B$2:$S$451,14,FALSE)</f>
        <v>36.97</v>
      </c>
      <c r="R1484">
        <f>VLOOKUP($D1484,metadata!$B$2:$S$451,15,FALSE)</f>
        <v>-2.12</v>
      </c>
      <c r="S1484">
        <f>VLOOKUP($D1484,metadata!$B$2:$S$451,16,FALSE)</f>
        <v>0.01</v>
      </c>
      <c r="T1484">
        <f>VLOOKUP($D1484,metadata!$B$2:$S$451,17,FALSE)</f>
        <v>345</v>
      </c>
      <c r="U1484" t="str">
        <f>VLOOKUP($D1484,metadata!$B$2:$S$451,18,FALSE)</f>
        <v/>
      </c>
      <c r="V1484">
        <f>VLOOKUP($D1484,metadata!$B$2:$Z$451,19,FALSE)</f>
        <v>6</v>
      </c>
      <c r="W1484" t="str">
        <f>VLOOKUP($D1484,metadata!$B$2:$Z$451,20,FALSE)</f>
        <v>acc</v>
      </c>
      <c r="X1484" t="str">
        <f>VLOOKUP($D1484,metadata!$B$2:$Z$451,21,FALSE)</f>
        <v/>
      </c>
      <c r="Y1484">
        <f>VLOOKUP($D1484,metadata!$B$2:$Z$451,22,FALSE)</f>
        <v>38</v>
      </c>
      <c r="Z1484" t="str">
        <f>VLOOKUP($D1484,metadata!$B$2:$Z$451,23,FALSE)</f>
        <v/>
      </c>
      <c r="AA1484" t="str">
        <f>VLOOKUP($D1484,metadata!$B$2:$Z$451,24,FALSE)</f>
        <v>adult</v>
      </c>
      <c r="AB1484" t="str">
        <f>VLOOKUP($D1484,metadata!$B$2:$Z$451,25,FALSE)</f>
        <v/>
      </c>
      <c r="AC1484">
        <v>11.4253853930616</v>
      </c>
      <c r="AD1484">
        <v>66.7565468892018</v>
      </c>
      <c r="AF1484" t="str">
        <f t="shared" si="47"/>
        <v>NA</v>
      </c>
    </row>
    <row r="1485" spans="3:32" x14ac:dyDescent="0.3">
      <c r="C1485">
        <v>1484</v>
      </c>
      <c r="D1485" s="4" t="str">
        <f t="shared" si="46"/>
        <v>38-Sp22</v>
      </c>
      <c r="E1485" t="str">
        <f>VLOOKUP($D1485,metadata!$B$2:$S$451,2,FALSE)</f>
        <v>Pegoraro, M; Zonato, V; Tyler, ER; Fedele, G; Kyriacou, CP; Tauber, E</v>
      </c>
      <c r="F1485" t="str">
        <f>VLOOKUP($D1485,metadata!$B$2:$S$451,3,FALSE)</f>
        <v>Geographical analysis of diapause inducibility in European Drosophila melanogaster populations</v>
      </c>
      <c r="G1485" t="str">
        <f>VLOOKUP($D1485,metadata!$B$2:$S$451,4,FALSE)</f>
        <v>10.1016/j.jinsphys.2017.01.015</v>
      </c>
      <c r="H1485" t="str">
        <f>VLOOKUP($D1485,metadata!$B$2:$S$451,5,FALSE)</f>
        <v>y</v>
      </c>
      <c r="I1485" t="str">
        <f>VLOOKUP($D1485,metadata!$B$2:$S$451,6,FALSE)</f>
        <v>a</v>
      </c>
      <c r="J1485" t="str">
        <f>VLOOKUP($D1485,metadata!$B$2:$S$451,7,FALSE)</f>
        <v>i</v>
      </c>
      <c r="K1485">
        <f>VLOOKUP($D1485,metadata!$B$2:$S$451,8,FALSE)</f>
        <v>6</v>
      </c>
      <c r="L1485">
        <f>VLOOKUP($D1485,metadata!$B$2:$S$451,9,FALSE)</f>
        <v>6</v>
      </c>
      <c r="M1485" t="str">
        <f>VLOOKUP($D1485,metadata!$B$2:$S$451,10,FALSE)</f>
        <v/>
      </c>
      <c r="N1485" t="str">
        <f>VLOOKUP($D1485,metadata!$B$2:$S$451,11,FALSE)</f>
        <v>Drosophila melanogaster</v>
      </c>
      <c r="O1485" t="str">
        <f>VLOOKUP($D1485,metadata!$B$2:$S$451,12,FALSE)</f>
        <v>diptera</v>
      </c>
      <c r="P1485" t="str">
        <f>VLOOKUP($D1485,metadata!$B$2:$S$451,13,FALSE)</f>
        <v>Sp22</v>
      </c>
      <c r="Q1485">
        <f>VLOOKUP($D1485,metadata!$B$2:$S$451,14,FALSE)</f>
        <v>36.97</v>
      </c>
      <c r="R1485">
        <f>VLOOKUP($D1485,metadata!$B$2:$S$451,15,FALSE)</f>
        <v>-2.12</v>
      </c>
      <c r="S1485">
        <f>VLOOKUP($D1485,metadata!$B$2:$S$451,16,FALSE)</f>
        <v>0.01</v>
      </c>
      <c r="T1485">
        <f>VLOOKUP($D1485,metadata!$B$2:$S$451,17,FALSE)</f>
        <v>345</v>
      </c>
      <c r="U1485" t="str">
        <f>VLOOKUP($D1485,metadata!$B$2:$S$451,18,FALSE)</f>
        <v/>
      </c>
      <c r="V1485">
        <f>VLOOKUP($D1485,metadata!$B$2:$Z$451,19,FALSE)</f>
        <v>6</v>
      </c>
      <c r="W1485" t="str">
        <f>VLOOKUP($D1485,metadata!$B$2:$Z$451,20,FALSE)</f>
        <v>acc</v>
      </c>
      <c r="X1485" t="str">
        <f>VLOOKUP($D1485,metadata!$B$2:$Z$451,21,FALSE)</f>
        <v/>
      </c>
      <c r="Y1485">
        <f>VLOOKUP($D1485,metadata!$B$2:$Z$451,22,FALSE)</f>
        <v>38</v>
      </c>
      <c r="Z1485" t="str">
        <f>VLOOKUP($D1485,metadata!$B$2:$Z$451,23,FALSE)</f>
        <v/>
      </c>
      <c r="AA1485" t="str">
        <f>VLOOKUP($D1485,metadata!$B$2:$Z$451,24,FALSE)</f>
        <v>adult</v>
      </c>
      <c r="AB1485" t="str">
        <f>VLOOKUP($D1485,metadata!$B$2:$Z$451,25,FALSE)</f>
        <v/>
      </c>
      <c r="AC1485">
        <v>13.6511208362584</v>
      </c>
      <c r="AD1485">
        <v>51.167178593151498</v>
      </c>
      <c r="AF1485" t="str">
        <f t="shared" si="47"/>
        <v>NA</v>
      </c>
    </row>
    <row r="1486" spans="3:32" x14ac:dyDescent="0.3">
      <c r="C1486">
        <v>1485</v>
      </c>
      <c r="D1486" s="4" t="str">
        <f t="shared" si="46"/>
        <v>38-Sp22</v>
      </c>
      <c r="E1486" t="str">
        <f>VLOOKUP($D1486,metadata!$B$2:$S$451,2,FALSE)</f>
        <v>Pegoraro, M; Zonato, V; Tyler, ER; Fedele, G; Kyriacou, CP; Tauber, E</v>
      </c>
      <c r="F1486" t="str">
        <f>VLOOKUP($D1486,metadata!$B$2:$S$451,3,FALSE)</f>
        <v>Geographical analysis of diapause inducibility in European Drosophila melanogaster populations</v>
      </c>
      <c r="G1486" t="str">
        <f>VLOOKUP($D1486,metadata!$B$2:$S$451,4,FALSE)</f>
        <v>10.1016/j.jinsphys.2017.01.015</v>
      </c>
      <c r="H1486" t="str">
        <f>VLOOKUP($D1486,metadata!$B$2:$S$451,5,FALSE)</f>
        <v>y</v>
      </c>
      <c r="I1486" t="str">
        <f>VLOOKUP($D1486,metadata!$B$2:$S$451,6,FALSE)</f>
        <v>a</v>
      </c>
      <c r="J1486" t="str">
        <f>VLOOKUP($D1486,metadata!$B$2:$S$451,7,FALSE)</f>
        <v>i</v>
      </c>
      <c r="K1486">
        <f>VLOOKUP($D1486,metadata!$B$2:$S$451,8,FALSE)</f>
        <v>6</v>
      </c>
      <c r="L1486">
        <f>VLOOKUP($D1486,metadata!$B$2:$S$451,9,FALSE)</f>
        <v>6</v>
      </c>
      <c r="M1486" t="str">
        <f>VLOOKUP($D1486,metadata!$B$2:$S$451,10,FALSE)</f>
        <v/>
      </c>
      <c r="N1486" t="str">
        <f>VLOOKUP($D1486,metadata!$B$2:$S$451,11,FALSE)</f>
        <v>Drosophila melanogaster</v>
      </c>
      <c r="O1486" t="str">
        <f>VLOOKUP($D1486,metadata!$B$2:$S$451,12,FALSE)</f>
        <v>diptera</v>
      </c>
      <c r="P1486" t="str">
        <f>VLOOKUP($D1486,metadata!$B$2:$S$451,13,FALSE)</f>
        <v>Sp22</v>
      </c>
      <c r="Q1486">
        <f>VLOOKUP($D1486,metadata!$B$2:$S$451,14,FALSE)</f>
        <v>36.97</v>
      </c>
      <c r="R1486">
        <f>VLOOKUP($D1486,metadata!$B$2:$S$451,15,FALSE)</f>
        <v>-2.12</v>
      </c>
      <c r="S1486">
        <f>VLOOKUP($D1486,metadata!$B$2:$S$451,16,FALSE)</f>
        <v>0.01</v>
      </c>
      <c r="T1486">
        <f>VLOOKUP($D1486,metadata!$B$2:$S$451,17,FALSE)</f>
        <v>345</v>
      </c>
      <c r="U1486" t="str">
        <f>VLOOKUP($D1486,metadata!$B$2:$S$451,18,FALSE)</f>
        <v/>
      </c>
      <c r="V1486">
        <f>VLOOKUP($D1486,metadata!$B$2:$Z$451,19,FALSE)</f>
        <v>6</v>
      </c>
      <c r="W1486" t="str">
        <f>VLOOKUP($D1486,metadata!$B$2:$Z$451,20,FALSE)</f>
        <v>acc</v>
      </c>
      <c r="X1486" t="str">
        <f>VLOOKUP($D1486,metadata!$B$2:$Z$451,21,FALSE)</f>
        <v/>
      </c>
      <c r="Y1486">
        <f>VLOOKUP($D1486,metadata!$B$2:$Z$451,22,FALSE)</f>
        <v>38</v>
      </c>
      <c r="Z1486" t="str">
        <f>VLOOKUP($D1486,metadata!$B$2:$Z$451,23,FALSE)</f>
        <v/>
      </c>
      <c r="AA1486" t="str">
        <f>VLOOKUP($D1486,metadata!$B$2:$Z$451,24,FALSE)</f>
        <v>adult</v>
      </c>
      <c r="AB1486" t="str">
        <f>VLOOKUP($D1486,metadata!$B$2:$Z$451,25,FALSE)</f>
        <v/>
      </c>
      <c r="AC1486">
        <v>15.717699323760501</v>
      </c>
      <c r="AD1486">
        <v>45.170673577559199</v>
      </c>
      <c r="AF1486" t="str">
        <f t="shared" si="47"/>
        <v>NA</v>
      </c>
    </row>
    <row r="1487" spans="3:32" x14ac:dyDescent="0.3">
      <c r="C1487">
        <v>1486</v>
      </c>
      <c r="D1487" s="4" t="str">
        <f t="shared" si="46"/>
        <v>38-Sp22</v>
      </c>
      <c r="E1487" t="str">
        <f>VLOOKUP($D1487,metadata!$B$2:$S$451,2,FALSE)</f>
        <v>Pegoraro, M; Zonato, V; Tyler, ER; Fedele, G; Kyriacou, CP; Tauber, E</v>
      </c>
      <c r="F1487" t="str">
        <f>VLOOKUP($D1487,metadata!$B$2:$S$451,3,FALSE)</f>
        <v>Geographical analysis of diapause inducibility in European Drosophila melanogaster populations</v>
      </c>
      <c r="G1487" t="str">
        <f>VLOOKUP($D1487,metadata!$B$2:$S$451,4,FALSE)</f>
        <v>10.1016/j.jinsphys.2017.01.015</v>
      </c>
      <c r="H1487" t="str">
        <f>VLOOKUP($D1487,metadata!$B$2:$S$451,5,FALSE)</f>
        <v>y</v>
      </c>
      <c r="I1487" t="str">
        <f>VLOOKUP($D1487,metadata!$B$2:$S$451,6,FALSE)</f>
        <v>a</v>
      </c>
      <c r="J1487" t="str">
        <f>VLOOKUP($D1487,metadata!$B$2:$S$451,7,FALSE)</f>
        <v>i</v>
      </c>
      <c r="K1487">
        <f>VLOOKUP($D1487,metadata!$B$2:$S$451,8,FALSE)</f>
        <v>6</v>
      </c>
      <c r="L1487">
        <f>VLOOKUP($D1487,metadata!$B$2:$S$451,9,FALSE)</f>
        <v>6</v>
      </c>
      <c r="M1487" t="str">
        <f>VLOOKUP($D1487,metadata!$B$2:$S$451,10,FALSE)</f>
        <v/>
      </c>
      <c r="N1487" t="str">
        <f>VLOOKUP($D1487,metadata!$B$2:$S$451,11,FALSE)</f>
        <v>Drosophila melanogaster</v>
      </c>
      <c r="O1487" t="str">
        <f>VLOOKUP($D1487,metadata!$B$2:$S$451,12,FALSE)</f>
        <v>diptera</v>
      </c>
      <c r="P1487" t="str">
        <f>VLOOKUP($D1487,metadata!$B$2:$S$451,13,FALSE)</f>
        <v>Sp22</v>
      </c>
      <c r="Q1487">
        <f>VLOOKUP($D1487,metadata!$B$2:$S$451,14,FALSE)</f>
        <v>36.97</v>
      </c>
      <c r="R1487">
        <f>VLOOKUP($D1487,metadata!$B$2:$S$451,15,FALSE)</f>
        <v>-2.12</v>
      </c>
      <c r="S1487">
        <f>VLOOKUP($D1487,metadata!$B$2:$S$451,16,FALSE)</f>
        <v>0.01</v>
      </c>
      <c r="T1487">
        <f>VLOOKUP($D1487,metadata!$B$2:$S$451,17,FALSE)</f>
        <v>345</v>
      </c>
      <c r="U1487" t="str">
        <f>VLOOKUP($D1487,metadata!$B$2:$S$451,18,FALSE)</f>
        <v/>
      </c>
      <c r="V1487">
        <f>VLOOKUP($D1487,metadata!$B$2:$Z$451,19,FALSE)</f>
        <v>6</v>
      </c>
      <c r="W1487" t="str">
        <f>VLOOKUP($D1487,metadata!$B$2:$Z$451,20,FALSE)</f>
        <v>acc</v>
      </c>
      <c r="X1487" t="str">
        <f>VLOOKUP($D1487,metadata!$B$2:$Z$451,21,FALSE)</f>
        <v/>
      </c>
      <c r="Y1487">
        <f>VLOOKUP($D1487,metadata!$B$2:$Z$451,22,FALSE)</f>
        <v>38</v>
      </c>
      <c r="Z1487" t="str">
        <f>VLOOKUP($D1487,metadata!$B$2:$Z$451,23,FALSE)</f>
        <v/>
      </c>
      <c r="AA1487" t="str">
        <f>VLOOKUP($D1487,metadata!$B$2:$Z$451,24,FALSE)</f>
        <v>adult</v>
      </c>
      <c r="AB1487" t="str">
        <f>VLOOKUP($D1487,metadata!$B$2:$Z$451,25,FALSE)</f>
        <v/>
      </c>
      <c r="AC1487">
        <v>17.859894433264898</v>
      </c>
      <c r="AD1487">
        <v>64.487841343707004</v>
      </c>
      <c r="AF1487" t="str">
        <f t="shared" si="47"/>
        <v>NA</v>
      </c>
    </row>
    <row r="1488" spans="3:32" x14ac:dyDescent="0.3">
      <c r="C1488">
        <v>1487</v>
      </c>
      <c r="D1488" s="4" t="str">
        <f t="shared" si="46"/>
        <v>38-MREN</v>
      </c>
      <c r="E1488" t="str">
        <f>VLOOKUP($D1488,metadata!$B$2:$S$451,2,FALSE)</f>
        <v>Pegoraro, M; Zonato, V; Tyler, ER; Fedele, G; Kyriacou, CP; Tauber, E</v>
      </c>
      <c r="F1488" t="str">
        <f>VLOOKUP($D1488,metadata!$B$2:$S$451,3,FALSE)</f>
        <v>Geographical analysis of diapause inducibility in European Drosophila melanogaster populations</v>
      </c>
      <c r="G1488" t="str">
        <f>VLOOKUP($D1488,metadata!$B$2:$S$451,4,FALSE)</f>
        <v>10.1016/j.jinsphys.2017.01.015</v>
      </c>
      <c r="H1488" t="str">
        <f>VLOOKUP($D1488,metadata!$B$2:$S$451,5,FALSE)</f>
        <v>y</v>
      </c>
      <c r="I1488" t="str">
        <f>VLOOKUP($D1488,metadata!$B$2:$S$451,6,FALSE)</f>
        <v>a</v>
      </c>
      <c r="J1488" t="str">
        <f>VLOOKUP($D1488,metadata!$B$2:$S$451,7,FALSE)</f>
        <v>i</v>
      </c>
      <c r="K1488">
        <f>VLOOKUP($D1488,metadata!$B$2:$S$451,8,FALSE)</f>
        <v>6</v>
      </c>
      <c r="L1488">
        <f>VLOOKUP($D1488,metadata!$B$2:$S$451,9,FALSE)</f>
        <v>6</v>
      </c>
      <c r="M1488" t="str">
        <f>VLOOKUP($D1488,metadata!$B$2:$S$451,10,FALSE)</f>
        <v/>
      </c>
      <c r="N1488" t="str">
        <f>VLOOKUP($D1488,metadata!$B$2:$S$451,11,FALSE)</f>
        <v>Drosophila melanogaster</v>
      </c>
      <c r="O1488" t="str">
        <f>VLOOKUP($D1488,metadata!$B$2:$S$451,12,FALSE)</f>
        <v>diptera</v>
      </c>
      <c r="P1488" t="str">
        <f>VLOOKUP($D1488,metadata!$B$2:$S$451,13,FALSE)</f>
        <v>MREN</v>
      </c>
      <c r="Q1488">
        <f>VLOOKUP($D1488,metadata!$B$2:$S$451,14,FALSE)</f>
        <v>39.200000000000003</v>
      </c>
      <c r="R1488">
        <f>VLOOKUP($D1488,metadata!$B$2:$S$451,15,FALSE)</f>
        <v>16.11</v>
      </c>
      <c r="S1488">
        <f>VLOOKUP($D1488,metadata!$B$2:$S$451,16,FALSE)</f>
        <v>0.01</v>
      </c>
      <c r="T1488">
        <f>VLOOKUP($D1488,metadata!$B$2:$S$451,17,FALSE)</f>
        <v>480</v>
      </c>
      <c r="U1488" t="str">
        <f>VLOOKUP($D1488,metadata!$B$2:$S$451,18,FALSE)</f>
        <v/>
      </c>
      <c r="V1488">
        <f>VLOOKUP($D1488,metadata!$B$2:$Z$451,19,FALSE)</f>
        <v>6</v>
      </c>
      <c r="W1488" t="str">
        <f>VLOOKUP($D1488,metadata!$B$2:$Z$451,20,FALSE)</f>
        <v>acc</v>
      </c>
      <c r="X1488" t="str">
        <f>VLOOKUP($D1488,metadata!$B$2:$Z$451,21,FALSE)</f>
        <v/>
      </c>
      <c r="Y1488">
        <f>VLOOKUP($D1488,metadata!$B$2:$Z$451,22,FALSE)</f>
        <v>38</v>
      </c>
      <c r="Z1488" t="str">
        <f>VLOOKUP($D1488,metadata!$B$2:$Z$451,23,FALSE)</f>
        <v/>
      </c>
      <c r="AA1488" t="str">
        <f>VLOOKUP($D1488,metadata!$B$2:$Z$451,24,FALSE)</f>
        <v>adult</v>
      </c>
      <c r="AB1488" t="str">
        <f>VLOOKUP($D1488,metadata!$B$2:$Z$451,25,FALSE)</f>
        <v/>
      </c>
      <c r="AC1488">
        <v>7.1780897303455404</v>
      </c>
      <c r="AD1488">
        <v>46.203583531368601</v>
      </c>
      <c r="AF1488" t="str">
        <f t="shared" si="47"/>
        <v>NA</v>
      </c>
    </row>
    <row r="1489" spans="3:32" x14ac:dyDescent="0.3">
      <c r="C1489">
        <v>1488</v>
      </c>
      <c r="D1489" s="4" t="str">
        <f t="shared" ref="D1489:D1552" si="48">VLOOKUP(C1489,$A$1:$B$451,2)</f>
        <v>38-MREN</v>
      </c>
      <c r="E1489" t="str">
        <f>VLOOKUP($D1489,metadata!$B$2:$S$451,2,FALSE)</f>
        <v>Pegoraro, M; Zonato, V; Tyler, ER; Fedele, G; Kyriacou, CP; Tauber, E</v>
      </c>
      <c r="F1489" t="str">
        <f>VLOOKUP($D1489,metadata!$B$2:$S$451,3,FALSE)</f>
        <v>Geographical analysis of diapause inducibility in European Drosophila melanogaster populations</v>
      </c>
      <c r="G1489" t="str">
        <f>VLOOKUP($D1489,metadata!$B$2:$S$451,4,FALSE)</f>
        <v>10.1016/j.jinsphys.2017.01.015</v>
      </c>
      <c r="H1489" t="str">
        <f>VLOOKUP($D1489,metadata!$B$2:$S$451,5,FALSE)</f>
        <v>y</v>
      </c>
      <c r="I1489" t="str">
        <f>VLOOKUP($D1489,metadata!$B$2:$S$451,6,FALSE)</f>
        <v>a</v>
      </c>
      <c r="J1489" t="str">
        <f>VLOOKUP($D1489,metadata!$B$2:$S$451,7,FALSE)</f>
        <v>i</v>
      </c>
      <c r="K1489">
        <f>VLOOKUP($D1489,metadata!$B$2:$S$451,8,FALSE)</f>
        <v>6</v>
      </c>
      <c r="L1489">
        <f>VLOOKUP($D1489,metadata!$B$2:$S$451,9,FALSE)</f>
        <v>6</v>
      </c>
      <c r="M1489" t="str">
        <f>VLOOKUP($D1489,metadata!$B$2:$S$451,10,FALSE)</f>
        <v/>
      </c>
      <c r="N1489" t="str">
        <f>VLOOKUP($D1489,metadata!$B$2:$S$451,11,FALSE)</f>
        <v>Drosophila melanogaster</v>
      </c>
      <c r="O1489" t="str">
        <f>VLOOKUP($D1489,metadata!$B$2:$S$451,12,FALSE)</f>
        <v>diptera</v>
      </c>
      <c r="P1489" t="str">
        <f>VLOOKUP($D1489,metadata!$B$2:$S$451,13,FALSE)</f>
        <v>MREN</v>
      </c>
      <c r="Q1489">
        <f>VLOOKUP($D1489,metadata!$B$2:$S$451,14,FALSE)</f>
        <v>39.200000000000003</v>
      </c>
      <c r="R1489">
        <f>VLOOKUP($D1489,metadata!$B$2:$S$451,15,FALSE)</f>
        <v>16.11</v>
      </c>
      <c r="S1489">
        <f>VLOOKUP($D1489,metadata!$B$2:$S$451,16,FALSE)</f>
        <v>0.01</v>
      </c>
      <c r="T1489">
        <f>VLOOKUP($D1489,metadata!$B$2:$S$451,17,FALSE)</f>
        <v>480</v>
      </c>
      <c r="U1489" t="str">
        <f>VLOOKUP($D1489,metadata!$B$2:$S$451,18,FALSE)</f>
        <v/>
      </c>
      <c r="V1489">
        <f>VLOOKUP($D1489,metadata!$B$2:$Z$451,19,FALSE)</f>
        <v>6</v>
      </c>
      <c r="W1489" t="str">
        <f>VLOOKUP($D1489,metadata!$B$2:$Z$451,20,FALSE)</f>
        <v>acc</v>
      </c>
      <c r="X1489" t="str">
        <f>VLOOKUP($D1489,metadata!$B$2:$Z$451,21,FALSE)</f>
        <v/>
      </c>
      <c r="Y1489">
        <f>VLOOKUP($D1489,metadata!$B$2:$Z$451,22,FALSE)</f>
        <v>38</v>
      </c>
      <c r="Z1489" t="str">
        <f>VLOOKUP($D1489,metadata!$B$2:$Z$451,23,FALSE)</f>
        <v/>
      </c>
      <c r="AA1489" t="str">
        <f>VLOOKUP($D1489,metadata!$B$2:$Z$451,24,FALSE)</f>
        <v>adult</v>
      </c>
      <c r="AB1489" t="str">
        <f>VLOOKUP($D1489,metadata!$B$2:$Z$451,25,FALSE)</f>
        <v/>
      </c>
      <c r="AC1489">
        <v>9.2551366202369802</v>
      </c>
      <c r="AD1489">
        <v>60.647220356422203</v>
      </c>
      <c r="AF1489" t="str">
        <f t="shared" si="47"/>
        <v>NA</v>
      </c>
    </row>
    <row r="1490" spans="3:32" x14ac:dyDescent="0.3">
      <c r="C1490">
        <v>1489</v>
      </c>
      <c r="D1490" s="4" t="str">
        <f t="shared" si="48"/>
        <v>38-MREN</v>
      </c>
      <c r="E1490" t="str">
        <f>VLOOKUP($D1490,metadata!$B$2:$S$451,2,FALSE)</f>
        <v>Pegoraro, M; Zonato, V; Tyler, ER; Fedele, G; Kyriacou, CP; Tauber, E</v>
      </c>
      <c r="F1490" t="str">
        <f>VLOOKUP($D1490,metadata!$B$2:$S$451,3,FALSE)</f>
        <v>Geographical analysis of diapause inducibility in European Drosophila melanogaster populations</v>
      </c>
      <c r="G1490" t="str">
        <f>VLOOKUP($D1490,metadata!$B$2:$S$451,4,FALSE)</f>
        <v>10.1016/j.jinsphys.2017.01.015</v>
      </c>
      <c r="H1490" t="str">
        <f>VLOOKUP($D1490,metadata!$B$2:$S$451,5,FALSE)</f>
        <v>y</v>
      </c>
      <c r="I1490" t="str">
        <f>VLOOKUP($D1490,metadata!$B$2:$S$451,6,FALSE)</f>
        <v>a</v>
      </c>
      <c r="J1490" t="str">
        <f>VLOOKUP($D1490,metadata!$B$2:$S$451,7,FALSE)</f>
        <v>i</v>
      </c>
      <c r="K1490">
        <f>VLOOKUP($D1490,metadata!$B$2:$S$451,8,FALSE)</f>
        <v>6</v>
      </c>
      <c r="L1490">
        <f>VLOOKUP($D1490,metadata!$B$2:$S$451,9,FALSE)</f>
        <v>6</v>
      </c>
      <c r="M1490" t="str">
        <f>VLOOKUP($D1490,metadata!$B$2:$S$451,10,FALSE)</f>
        <v/>
      </c>
      <c r="N1490" t="str">
        <f>VLOOKUP($D1490,metadata!$B$2:$S$451,11,FALSE)</f>
        <v>Drosophila melanogaster</v>
      </c>
      <c r="O1490" t="str">
        <f>VLOOKUP($D1490,metadata!$B$2:$S$451,12,FALSE)</f>
        <v>diptera</v>
      </c>
      <c r="P1490" t="str">
        <f>VLOOKUP($D1490,metadata!$B$2:$S$451,13,FALSE)</f>
        <v>MREN</v>
      </c>
      <c r="Q1490">
        <f>VLOOKUP($D1490,metadata!$B$2:$S$451,14,FALSE)</f>
        <v>39.200000000000003</v>
      </c>
      <c r="R1490">
        <f>VLOOKUP($D1490,metadata!$B$2:$S$451,15,FALSE)</f>
        <v>16.11</v>
      </c>
      <c r="S1490">
        <f>VLOOKUP($D1490,metadata!$B$2:$S$451,16,FALSE)</f>
        <v>0.01</v>
      </c>
      <c r="T1490">
        <f>VLOOKUP($D1490,metadata!$B$2:$S$451,17,FALSE)</f>
        <v>480</v>
      </c>
      <c r="U1490" t="str">
        <f>VLOOKUP($D1490,metadata!$B$2:$S$451,18,FALSE)</f>
        <v/>
      </c>
      <c r="V1490">
        <f>VLOOKUP($D1490,metadata!$B$2:$Z$451,19,FALSE)</f>
        <v>6</v>
      </c>
      <c r="W1490" t="str">
        <f>VLOOKUP($D1490,metadata!$B$2:$Z$451,20,FALSE)</f>
        <v>acc</v>
      </c>
      <c r="X1490" t="str">
        <f>VLOOKUP($D1490,metadata!$B$2:$Z$451,21,FALSE)</f>
        <v/>
      </c>
      <c r="Y1490">
        <f>VLOOKUP($D1490,metadata!$B$2:$Z$451,22,FALSE)</f>
        <v>38</v>
      </c>
      <c r="Z1490" t="str">
        <f>VLOOKUP($D1490,metadata!$B$2:$Z$451,23,FALSE)</f>
        <v/>
      </c>
      <c r="AA1490" t="str">
        <f>VLOOKUP($D1490,metadata!$B$2:$Z$451,24,FALSE)</f>
        <v>adult</v>
      </c>
      <c r="AB1490" t="str">
        <f>VLOOKUP($D1490,metadata!$B$2:$Z$451,25,FALSE)</f>
        <v/>
      </c>
      <c r="AC1490">
        <v>11.457349190871099</v>
      </c>
      <c r="AD1490">
        <v>23.831683537023501</v>
      </c>
      <c r="AF1490" t="str">
        <f t="shared" si="47"/>
        <v>NA</v>
      </c>
    </row>
    <row r="1491" spans="3:32" x14ac:dyDescent="0.3">
      <c r="C1491">
        <v>1490</v>
      </c>
      <c r="D1491" s="4" t="str">
        <f t="shared" si="48"/>
        <v>38-MREN</v>
      </c>
      <c r="E1491" t="str">
        <f>VLOOKUP($D1491,metadata!$B$2:$S$451,2,FALSE)</f>
        <v>Pegoraro, M; Zonato, V; Tyler, ER; Fedele, G; Kyriacou, CP; Tauber, E</v>
      </c>
      <c r="F1491" t="str">
        <f>VLOOKUP($D1491,metadata!$B$2:$S$451,3,FALSE)</f>
        <v>Geographical analysis of diapause inducibility in European Drosophila melanogaster populations</v>
      </c>
      <c r="G1491" t="str">
        <f>VLOOKUP($D1491,metadata!$B$2:$S$451,4,FALSE)</f>
        <v>10.1016/j.jinsphys.2017.01.015</v>
      </c>
      <c r="H1491" t="str">
        <f>VLOOKUP($D1491,metadata!$B$2:$S$451,5,FALSE)</f>
        <v>y</v>
      </c>
      <c r="I1491" t="str">
        <f>VLOOKUP($D1491,metadata!$B$2:$S$451,6,FALSE)</f>
        <v>a</v>
      </c>
      <c r="J1491" t="str">
        <f>VLOOKUP($D1491,metadata!$B$2:$S$451,7,FALSE)</f>
        <v>i</v>
      </c>
      <c r="K1491">
        <f>VLOOKUP($D1491,metadata!$B$2:$S$451,8,FALSE)</f>
        <v>6</v>
      </c>
      <c r="L1491">
        <f>VLOOKUP($D1491,metadata!$B$2:$S$451,9,FALSE)</f>
        <v>6</v>
      </c>
      <c r="M1491" t="str">
        <f>VLOOKUP($D1491,metadata!$B$2:$S$451,10,FALSE)</f>
        <v/>
      </c>
      <c r="N1491" t="str">
        <f>VLOOKUP($D1491,metadata!$B$2:$S$451,11,FALSE)</f>
        <v>Drosophila melanogaster</v>
      </c>
      <c r="O1491" t="str">
        <f>VLOOKUP($D1491,metadata!$B$2:$S$451,12,FALSE)</f>
        <v>diptera</v>
      </c>
      <c r="P1491" t="str">
        <f>VLOOKUP($D1491,metadata!$B$2:$S$451,13,FALSE)</f>
        <v>MREN</v>
      </c>
      <c r="Q1491">
        <f>VLOOKUP($D1491,metadata!$B$2:$S$451,14,FALSE)</f>
        <v>39.200000000000003</v>
      </c>
      <c r="R1491">
        <f>VLOOKUP($D1491,metadata!$B$2:$S$451,15,FALSE)</f>
        <v>16.11</v>
      </c>
      <c r="S1491">
        <f>VLOOKUP($D1491,metadata!$B$2:$S$451,16,FALSE)</f>
        <v>0.01</v>
      </c>
      <c r="T1491">
        <f>VLOOKUP($D1491,metadata!$B$2:$S$451,17,FALSE)</f>
        <v>480</v>
      </c>
      <c r="U1491" t="str">
        <f>VLOOKUP($D1491,metadata!$B$2:$S$451,18,FALSE)</f>
        <v/>
      </c>
      <c r="V1491">
        <f>VLOOKUP($D1491,metadata!$B$2:$Z$451,19,FALSE)</f>
        <v>6</v>
      </c>
      <c r="W1491" t="str">
        <f>VLOOKUP($D1491,metadata!$B$2:$Z$451,20,FALSE)</f>
        <v>acc</v>
      </c>
      <c r="X1491" t="str">
        <f>VLOOKUP($D1491,metadata!$B$2:$Z$451,21,FALSE)</f>
        <v/>
      </c>
      <c r="Y1491">
        <f>VLOOKUP($D1491,metadata!$B$2:$Z$451,22,FALSE)</f>
        <v>38</v>
      </c>
      <c r="Z1491" t="str">
        <f>VLOOKUP($D1491,metadata!$B$2:$Z$451,23,FALSE)</f>
        <v/>
      </c>
      <c r="AA1491" t="str">
        <f>VLOOKUP($D1491,metadata!$B$2:$Z$451,24,FALSE)</f>
        <v>adult</v>
      </c>
      <c r="AB1491" t="str">
        <f>VLOOKUP($D1491,metadata!$B$2:$Z$451,25,FALSE)</f>
        <v/>
      </c>
      <c r="AC1491">
        <v>13.5746766725652</v>
      </c>
      <c r="AD1491">
        <v>32.142822661953304</v>
      </c>
      <c r="AF1491" t="str">
        <f t="shared" si="47"/>
        <v>NA</v>
      </c>
    </row>
    <row r="1492" spans="3:32" x14ac:dyDescent="0.3">
      <c r="C1492">
        <v>1491</v>
      </c>
      <c r="D1492" s="4" t="str">
        <f t="shared" si="48"/>
        <v>38-MREN</v>
      </c>
      <c r="E1492" t="str">
        <f>VLOOKUP($D1492,metadata!$B$2:$S$451,2,FALSE)</f>
        <v>Pegoraro, M; Zonato, V; Tyler, ER; Fedele, G; Kyriacou, CP; Tauber, E</v>
      </c>
      <c r="F1492" t="str">
        <f>VLOOKUP($D1492,metadata!$B$2:$S$451,3,FALSE)</f>
        <v>Geographical analysis of diapause inducibility in European Drosophila melanogaster populations</v>
      </c>
      <c r="G1492" t="str">
        <f>VLOOKUP($D1492,metadata!$B$2:$S$451,4,FALSE)</f>
        <v>10.1016/j.jinsphys.2017.01.015</v>
      </c>
      <c r="H1492" t="str">
        <f>VLOOKUP($D1492,metadata!$B$2:$S$451,5,FALSE)</f>
        <v>y</v>
      </c>
      <c r="I1492" t="str">
        <f>VLOOKUP($D1492,metadata!$B$2:$S$451,6,FALSE)</f>
        <v>a</v>
      </c>
      <c r="J1492" t="str">
        <f>VLOOKUP($D1492,metadata!$B$2:$S$451,7,FALSE)</f>
        <v>i</v>
      </c>
      <c r="K1492">
        <f>VLOOKUP($D1492,metadata!$B$2:$S$451,8,FALSE)</f>
        <v>6</v>
      </c>
      <c r="L1492">
        <f>VLOOKUP($D1492,metadata!$B$2:$S$451,9,FALSE)</f>
        <v>6</v>
      </c>
      <c r="M1492" t="str">
        <f>VLOOKUP($D1492,metadata!$B$2:$S$451,10,FALSE)</f>
        <v/>
      </c>
      <c r="N1492" t="str">
        <f>VLOOKUP($D1492,metadata!$B$2:$S$451,11,FALSE)</f>
        <v>Drosophila melanogaster</v>
      </c>
      <c r="O1492" t="str">
        <f>VLOOKUP($D1492,metadata!$B$2:$S$451,12,FALSE)</f>
        <v>diptera</v>
      </c>
      <c r="P1492" t="str">
        <f>VLOOKUP($D1492,metadata!$B$2:$S$451,13,FALSE)</f>
        <v>MREN</v>
      </c>
      <c r="Q1492">
        <f>VLOOKUP($D1492,metadata!$B$2:$S$451,14,FALSE)</f>
        <v>39.200000000000003</v>
      </c>
      <c r="R1492">
        <f>VLOOKUP($D1492,metadata!$B$2:$S$451,15,FALSE)</f>
        <v>16.11</v>
      </c>
      <c r="S1492">
        <f>VLOOKUP($D1492,metadata!$B$2:$S$451,16,FALSE)</f>
        <v>0.01</v>
      </c>
      <c r="T1492">
        <f>VLOOKUP($D1492,metadata!$B$2:$S$451,17,FALSE)</f>
        <v>480</v>
      </c>
      <c r="U1492" t="str">
        <f>VLOOKUP($D1492,metadata!$B$2:$S$451,18,FALSE)</f>
        <v/>
      </c>
      <c r="V1492">
        <f>VLOOKUP($D1492,metadata!$B$2:$Z$451,19,FALSE)</f>
        <v>6</v>
      </c>
      <c r="W1492" t="str">
        <f>VLOOKUP($D1492,metadata!$B$2:$Z$451,20,FALSE)</f>
        <v>acc</v>
      </c>
      <c r="X1492" t="str">
        <f>VLOOKUP($D1492,metadata!$B$2:$Z$451,21,FALSE)</f>
        <v/>
      </c>
      <c r="Y1492">
        <f>VLOOKUP($D1492,metadata!$B$2:$Z$451,22,FALSE)</f>
        <v>38</v>
      </c>
      <c r="Z1492" t="str">
        <f>VLOOKUP($D1492,metadata!$B$2:$Z$451,23,FALSE)</f>
        <v/>
      </c>
      <c r="AA1492" t="str">
        <f>VLOOKUP($D1492,metadata!$B$2:$Z$451,24,FALSE)</f>
        <v>adult</v>
      </c>
      <c r="AB1492" t="str">
        <f>VLOOKUP($D1492,metadata!$B$2:$Z$451,25,FALSE)</f>
        <v/>
      </c>
      <c r="AC1492">
        <v>15.7067550848988</v>
      </c>
      <c r="AD1492">
        <v>28.346888925975001</v>
      </c>
      <c r="AF1492" t="str">
        <f t="shared" si="47"/>
        <v>NA</v>
      </c>
    </row>
    <row r="1493" spans="3:32" x14ac:dyDescent="0.3">
      <c r="C1493">
        <v>1492</v>
      </c>
      <c r="D1493" s="4" t="str">
        <f t="shared" si="48"/>
        <v>38-MREN</v>
      </c>
      <c r="E1493" t="str">
        <f>VLOOKUP($D1493,metadata!$B$2:$S$451,2,FALSE)</f>
        <v>Pegoraro, M; Zonato, V; Tyler, ER; Fedele, G; Kyriacou, CP; Tauber, E</v>
      </c>
      <c r="F1493" t="str">
        <f>VLOOKUP($D1493,metadata!$B$2:$S$451,3,FALSE)</f>
        <v>Geographical analysis of diapause inducibility in European Drosophila melanogaster populations</v>
      </c>
      <c r="G1493" t="str">
        <f>VLOOKUP($D1493,metadata!$B$2:$S$451,4,FALSE)</f>
        <v>10.1016/j.jinsphys.2017.01.015</v>
      </c>
      <c r="H1493" t="str">
        <f>VLOOKUP($D1493,metadata!$B$2:$S$451,5,FALSE)</f>
        <v>y</v>
      </c>
      <c r="I1493" t="str">
        <f>VLOOKUP($D1493,metadata!$B$2:$S$451,6,FALSE)</f>
        <v>a</v>
      </c>
      <c r="J1493" t="str">
        <f>VLOOKUP($D1493,metadata!$B$2:$S$451,7,FALSE)</f>
        <v>i</v>
      </c>
      <c r="K1493">
        <f>VLOOKUP($D1493,metadata!$B$2:$S$451,8,FALSE)</f>
        <v>6</v>
      </c>
      <c r="L1493">
        <f>VLOOKUP($D1493,metadata!$B$2:$S$451,9,FALSE)</f>
        <v>6</v>
      </c>
      <c r="M1493" t="str">
        <f>VLOOKUP($D1493,metadata!$B$2:$S$451,10,FALSE)</f>
        <v/>
      </c>
      <c r="N1493" t="str">
        <f>VLOOKUP($D1493,metadata!$B$2:$S$451,11,FALSE)</f>
        <v>Drosophila melanogaster</v>
      </c>
      <c r="O1493" t="str">
        <f>VLOOKUP($D1493,metadata!$B$2:$S$451,12,FALSE)</f>
        <v>diptera</v>
      </c>
      <c r="P1493" t="str">
        <f>VLOOKUP($D1493,metadata!$B$2:$S$451,13,FALSE)</f>
        <v>MREN</v>
      </c>
      <c r="Q1493">
        <f>VLOOKUP($D1493,metadata!$B$2:$S$451,14,FALSE)</f>
        <v>39.200000000000003</v>
      </c>
      <c r="R1493">
        <f>VLOOKUP($D1493,metadata!$B$2:$S$451,15,FALSE)</f>
        <v>16.11</v>
      </c>
      <c r="S1493">
        <f>VLOOKUP($D1493,metadata!$B$2:$S$451,16,FALSE)</f>
        <v>0.01</v>
      </c>
      <c r="T1493">
        <f>VLOOKUP($D1493,metadata!$B$2:$S$451,17,FALSE)</f>
        <v>480</v>
      </c>
      <c r="U1493" t="str">
        <f>VLOOKUP($D1493,metadata!$B$2:$S$451,18,FALSE)</f>
        <v/>
      </c>
      <c r="V1493">
        <f>VLOOKUP($D1493,metadata!$B$2:$Z$451,19,FALSE)</f>
        <v>6</v>
      </c>
      <c r="W1493" t="str">
        <f>VLOOKUP($D1493,metadata!$B$2:$Z$451,20,FALSE)</f>
        <v>acc</v>
      </c>
      <c r="X1493" t="str">
        <f>VLOOKUP($D1493,metadata!$B$2:$Z$451,21,FALSE)</f>
        <v/>
      </c>
      <c r="Y1493">
        <f>VLOOKUP($D1493,metadata!$B$2:$Z$451,22,FALSE)</f>
        <v>38</v>
      </c>
      <c r="Z1493" t="str">
        <f>VLOOKUP($D1493,metadata!$B$2:$Z$451,23,FALSE)</f>
        <v/>
      </c>
      <c r="AA1493" t="str">
        <f>VLOOKUP($D1493,metadata!$B$2:$Z$451,24,FALSE)</f>
        <v>adult</v>
      </c>
      <c r="AB1493" t="str">
        <f>VLOOKUP($D1493,metadata!$B$2:$Z$451,25,FALSE)</f>
        <v/>
      </c>
      <c r="AC1493">
        <v>17.879258908831101</v>
      </c>
      <c r="AD1493">
        <v>17.317827041028099</v>
      </c>
      <c r="AF1493" t="str">
        <f t="shared" si="47"/>
        <v>NA</v>
      </c>
    </row>
    <row r="1494" spans="3:32" x14ac:dyDescent="0.3">
      <c r="C1494">
        <v>1493</v>
      </c>
      <c r="D1494" s="4" t="str">
        <f t="shared" si="48"/>
        <v>38-SAL</v>
      </c>
      <c r="E1494" t="str">
        <f>VLOOKUP($D1494,metadata!$B$2:$S$451,2,FALSE)</f>
        <v>Pegoraro, M; Zonato, V; Tyler, ER; Fedele, G; Kyriacou, CP; Tauber, E</v>
      </c>
      <c r="F1494" t="str">
        <f>VLOOKUP($D1494,metadata!$B$2:$S$451,3,FALSE)</f>
        <v>Geographical analysis of diapause inducibility in European Drosophila melanogaster populations</v>
      </c>
      <c r="G1494" t="str">
        <f>VLOOKUP($D1494,metadata!$B$2:$S$451,4,FALSE)</f>
        <v>10.1016/j.jinsphys.2017.01.015</v>
      </c>
      <c r="H1494" t="str">
        <f>VLOOKUP($D1494,metadata!$B$2:$S$451,5,FALSE)</f>
        <v>y</v>
      </c>
      <c r="I1494" t="str">
        <f>VLOOKUP($D1494,metadata!$B$2:$S$451,6,FALSE)</f>
        <v>a</v>
      </c>
      <c r="J1494" t="str">
        <f>VLOOKUP($D1494,metadata!$B$2:$S$451,7,FALSE)</f>
        <v>i</v>
      </c>
      <c r="K1494">
        <f>VLOOKUP($D1494,metadata!$B$2:$S$451,8,FALSE)</f>
        <v>6</v>
      </c>
      <c r="L1494">
        <f>VLOOKUP($D1494,metadata!$B$2:$S$451,9,FALSE)</f>
        <v>6</v>
      </c>
      <c r="M1494" t="str">
        <f>VLOOKUP($D1494,metadata!$B$2:$S$451,10,FALSE)</f>
        <v/>
      </c>
      <c r="N1494" t="str">
        <f>VLOOKUP($D1494,metadata!$B$2:$S$451,11,FALSE)</f>
        <v>Drosophila melanogaster</v>
      </c>
      <c r="O1494" t="str">
        <f>VLOOKUP($D1494,metadata!$B$2:$S$451,12,FALSE)</f>
        <v>diptera</v>
      </c>
      <c r="P1494" t="str">
        <f>VLOOKUP($D1494,metadata!$B$2:$S$451,13,FALSE)</f>
        <v>SAL</v>
      </c>
      <c r="Q1494">
        <f>VLOOKUP($D1494,metadata!$B$2:$S$451,14,FALSE)</f>
        <v>40.380000000000003</v>
      </c>
      <c r="R1494">
        <f>VLOOKUP($D1494,metadata!$B$2:$S$451,15,FALSE)</f>
        <v>17.97</v>
      </c>
      <c r="S1494">
        <f>VLOOKUP($D1494,metadata!$B$2:$S$451,16,FALSE)</f>
        <v>0.01</v>
      </c>
      <c r="T1494">
        <f>VLOOKUP($D1494,metadata!$B$2:$S$451,17,FALSE)</f>
        <v>79</v>
      </c>
      <c r="U1494" t="str">
        <f>VLOOKUP($D1494,metadata!$B$2:$S$451,18,FALSE)</f>
        <v/>
      </c>
      <c r="V1494">
        <f>VLOOKUP($D1494,metadata!$B$2:$Z$451,19,FALSE)</f>
        <v>6</v>
      </c>
      <c r="W1494" t="str">
        <f>VLOOKUP($D1494,metadata!$B$2:$Z$451,20,FALSE)</f>
        <v>acc</v>
      </c>
      <c r="X1494" t="str">
        <f>VLOOKUP($D1494,metadata!$B$2:$Z$451,21,FALSE)</f>
        <v/>
      </c>
      <c r="Y1494">
        <f>VLOOKUP($D1494,metadata!$B$2:$Z$451,22,FALSE)</f>
        <v>38</v>
      </c>
      <c r="Z1494" t="str">
        <f>VLOOKUP($D1494,metadata!$B$2:$Z$451,23,FALSE)</f>
        <v/>
      </c>
      <c r="AA1494" t="str">
        <f>VLOOKUP($D1494,metadata!$B$2:$Z$451,24,FALSE)</f>
        <v>adult</v>
      </c>
      <c r="AB1494" t="str">
        <f>VLOOKUP($D1494,metadata!$B$2:$Z$451,25,FALSE)</f>
        <v/>
      </c>
      <c r="AC1494">
        <v>7.1784000584796104</v>
      </c>
      <c r="AD1494">
        <v>43.845089712415401</v>
      </c>
      <c r="AF1494" t="str">
        <f t="shared" si="47"/>
        <v>NA</v>
      </c>
    </row>
    <row r="1495" spans="3:32" x14ac:dyDescent="0.3">
      <c r="C1495">
        <v>1494</v>
      </c>
      <c r="D1495" s="4" t="str">
        <f t="shared" si="48"/>
        <v>38-SAL</v>
      </c>
      <c r="E1495" t="str">
        <f>VLOOKUP($D1495,metadata!$B$2:$S$451,2,FALSE)</f>
        <v>Pegoraro, M; Zonato, V; Tyler, ER; Fedele, G; Kyriacou, CP; Tauber, E</v>
      </c>
      <c r="F1495" t="str">
        <f>VLOOKUP($D1495,metadata!$B$2:$S$451,3,FALSE)</f>
        <v>Geographical analysis of diapause inducibility in European Drosophila melanogaster populations</v>
      </c>
      <c r="G1495" t="str">
        <f>VLOOKUP($D1495,metadata!$B$2:$S$451,4,FALSE)</f>
        <v>10.1016/j.jinsphys.2017.01.015</v>
      </c>
      <c r="H1495" t="str">
        <f>VLOOKUP($D1495,metadata!$B$2:$S$451,5,FALSE)</f>
        <v>y</v>
      </c>
      <c r="I1495" t="str">
        <f>VLOOKUP($D1495,metadata!$B$2:$S$451,6,FALSE)</f>
        <v>a</v>
      </c>
      <c r="J1495" t="str">
        <f>VLOOKUP($D1495,metadata!$B$2:$S$451,7,FALSE)</f>
        <v>i</v>
      </c>
      <c r="K1495">
        <f>VLOOKUP($D1495,metadata!$B$2:$S$451,8,FALSE)</f>
        <v>6</v>
      </c>
      <c r="L1495">
        <f>VLOOKUP($D1495,metadata!$B$2:$S$451,9,FALSE)</f>
        <v>6</v>
      </c>
      <c r="M1495" t="str">
        <f>VLOOKUP($D1495,metadata!$B$2:$S$451,10,FALSE)</f>
        <v/>
      </c>
      <c r="N1495" t="str">
        <f>VLOOKUP($D1495,metadata!$B$2:$S$451,11,FALSE)</f>
        <v>Drosophila melanogaster</v>
      </c>
      <c r="O1495" t="str">
        <f>VLOOKUP($D1495,metadata!$B$2:$S$451,12,FALSE)</f>
        <v>diptera</v>
      </c>
      <c r="P1495" t="str">
        <f>VLOOKUP($D1495,metadata!$B$2:$S$451,13,FALSE)</f>
        <v>SAL</v>
      </c>
      <c r="Q1495">
        <f>VLOOKUP($D1495,metadata!$B$2:$S$451,14,FALSE)</f>
        <v>40.380000000000003</v>
      </c>
      <c r="R1495">
        <f>VLOOKUP($D1495,metadata!$B$2:$S$451,15,FALSE)</f>
        <v>17.97</v>
      </c>
      <c r="S1495">
        <f>VLOOKUP($D1495,metadata!$B$2:$S$451,16,FALSE)</f>
        <v>0.01</v>
      </c>
      <c r="T1495">
        <f>VLOOKUP($D1495,metadata!$B$2:$S$451,17,FALSE)</f>
        <v>79</v>
      </c>
      <c r="U1495" t="str">
        <f>VLOOKUP($D1495,metadata!$B$2:$S$451,18,FALSE)</f>
        <v/>
      </c>
      <c r="V1495">
        <f>VLOOKUP($D1495,metadata!$B$2:$Z$451,19,FALSE)</f>
        <v>6</v>
      </c>
      <c r="W1495" t="str">
        <f>VLOOKUP($D1495,metadata!$B$2:$Z$451,20,FALSE)</f>
        <v>acc</v>
      </c>
      <c r="X1495" t="str">
        <f>VLOOKUP($D1495,metadata!$B$2:$Z$451,21,FALSE)</f>
        <v/>
      </c>
      <c r="Y1495">
        <f>VLOOKUP($D1495,metadata!$B$2:$Z$451,22,FALSE)</f>
        <v>38</v>
      </c>
      <c r="Z1495" t="str">
        <f>VLOOKUP($D1495,metadata!$B$2:$Z$451,23,FALSE)</f>
        <v/>
      </c>
      <c r="AA1495" t="str">
        <f>VLOOKUP($D1495,metadata!$B$2:$Z$451,24,FALSE)</f>
        <v>adult</v>
      </c>
      <c r="AB1495" t="str">
        <f>VLOOKUP($D1495,metadata!$B$2:$Z$451,25,FALSE)</f>
        <v/>
      </c>
      <c r="AC1495">
        <v>9.3089475186851995</v>
      </c>
      <c r="AD1495">
        <v>51.684392149939498</v>
      </c>
      <c r="AF1495" t="str">
        <f t="shared" si="47"/>
        <v>NA</v>
      </c>
    </row>
    <row r="1496" spans="3:32" x14ac:dyDescent="0.3">
      <c r="C1496">
        <v>1495</v>
      </c>
      <c r="D1496" s="4" t="str">
        <f t="shared" si="48"/>
        <v>38-SAL</v>
      </c>
      <c r="E1496" t="str">
        <f>VLOOKUP($D1496,metadata!$B$2:$S$451,2,FALSE)</f>
        <v>Pegoraro, M; Zonato, V; Tyler, ER; Fedele, G; Kyriacou, CP; Tauber, E</v>
      </c>
      <c r="F1496" t="str">
        <f>VLOOKUP($D1496,metadata!$B$2:$S$451,3,FALSE)</f>
        <v>Geographical analysis of diapause inducibility in European Drosophila melanogaster populations</v>
      </c>
      <c r="G1496" t="str">
        <f>VLOOKUP($D1496,metadata!$B$2:$S$451,4,FALSE)</f>
        <v>10.1016/j.jinsphys.2017.01.015</v>
      </c>
      <c r="H1496" t="str">
        <f>VLOOKUP($D1496,metadata!$B$2:$S$451,5,FALSE)</f>
        <v>y</v>
      </c>
      <c r="I1496" t="str">
        <f>VLOOKUP($D1496,metadata!$B$2:$S$451,6,FALSE)</f>
        <v>a</v>
      </c>
      <c r="J1496" t="str">
        <f>VLOOKUP($D1496,metadata!$B$2:$S$451,7,FALSE)</f>
        <v>i</v>
      </c>
      <c r="K1496">
        <f>VLOOKUP($D1496,metadata!$B$2:$S$451,8,FALSE)</f>
        <v>6</v>
      </c>
      <c r="L1496">
        <f>VLOOKUP($D1496,metadata!$B$2:$S$451,9,FALSE)</f>
        <v>6</v>
      </c>
      <c r="M1496" t="str">
        <f>VLOOKUP($D1496,metadata!$B$2:$S$451,10,FALSE)</f>
        <v/>
      </c>
      <c r="N1496" t="str">
        <f>VLOOKUP($D1496,metadata!$B$2:$S$451,11,FALSE)</f>
        <v>Drosophila melanogaster</v>
      </c>
      <c r="O1496" t="str">
        <f>VLOOKUP($D1496,metadata!$B$2:$S$451,12,FALSE)</f>
        <v>diptera</v>
      </c>
      <c r="P1496" t="str">
        <f>VLOOKUP($D1496,metadata!$B$2:$S$451,13,FALSE)</f>
        <v>SAL</v>
      </c>
      <c r="Q1496">
        <f>VLOOKUP($D1496,metadata!$B$2:$S$451,14,FALSE)</f>
        <v>40.380000000000003</v>
      </c>
      <c r="R1496">
        <f>VLOOKUP($D1496,metadata!$B$2:$S$451,15,FALSE)</f>
        <v>17.97</v>
      </c>
      <c r="S1496">
        <f>VLOOKUP($D1496,metadata!$B$2:$S$451,16,FALSE)</f>
        <v>0.01</v>
      </c>
      <c r="T1496">
        <f>VLOOKUP($D1496,metadata!$B$2:$S$451,17,FALSE)</f>
        <v>79</v>
      </c>
      <c r="U1496" t="str">
        <f>VLOOKUP($D1496,metadata!$B$2:$S$451,18,FALSE)</f>
        <v/>
      </c>
      <c r="V1496">
        <f>VLOOKUP($D1496,metadata!$B$2:$Z$451,19,FALSE)</f>
        <v>6</v>
      </c>
      <c r="W1496" t="str">
        <f>VLOOKUP($D1496,metadata!$B$2:$Z$451,20,FALSE)</f>
        <v>acc</v>
      </c>
      <c r="X1496" t="str">
        <f>VLOOKUP($D1496,metadata!$B$2:$Z$451,21,FALSE)</f>
        <v/>
      </c>
      <c r="Y1496">
        <f>VLOOKUP($D1496,metadata!$B$2:$Z$451,22,FALSE)</f>
        <v>38</v>
      </c>
      <c r="Z1496" t="str">
        <f>VLOOKUP($D1496,metadata!$B$2:$Z$451,23,FALSE)</f>
        <v/>
      </c>
      <c r="AA1496" t="str">
        <f>VLOOKUP($D1496,metadata!$B$2:$Z$451,24,FALSE)</f>
        <v>adult</v>
      </c>
      <c r="AB1496" t="str">
        <f>VLOOKUP($D1496,metadata!$B$2:$Z$451,25,FALSE)</f>
        <v/>
      </c>
      <c r="AC1496">
        <v>11.4300403150727</v>
      </c>
      <c r="AD1496">
        <v>31.379139604904001</v>
      </c>
      <c r="AF1496" t="str">
        <f t="shared" si="47"/>
        <v>NA</v>
      </c>
    </row>
    <row r="1497" spans="3:32" x14ac:dyDescent="0.3">
      <c r="C1497">
        <v>1496</v>
      </c>
      <c r="D1497" s="4" t="str">
        <f t="shared" si="48"/>
        <v>38-SAL</v>
      </c>
      <c r="E1497" t="str">
        <f>VLOOKUP($D1497,metadata!$B$2:$S$451,2,FALSE)</f>
        <v>Pegoraro, M; Zonato, V; Tyler, ER; Fedele, G; Kyriacou, CP; Tauber, E</v>
      </c>
      <c r="F1497" t="str">
        <f>VLOOKUP($D1497,metadata!$B$2:$S$451,3,FALSE)</f>
        <v>Geographical analysis of diapause inducibility in European Drosophila melanogaster populations</v>
      </c>
      <c r="G1497" t="str">
        <f>VLOOKUP($D1497,metadata!$B$2:$S$451,4,FALSE)</f>
        <v>10.1016/j.jinsphys.2017.01.015</v>
      </c>
      <c r="H1497" t="str">
        <f>VLOOKUP($D1497,metadata!$B$2:$S$451,5,FALSE)</f>
        <v>y</v>
      </c>
      <c r="I1497" t="str">
        <f>VLOOKUP($D1497,metadata!$B$2:$S$451,6,FALSE)</f>
        <v>a</v>
      </c>
      <c r="J1497" t="str">
        <f>VLOOKUP($D1497,metadata!$B$2:$S$451,7,FALSE)</f>
        <v>i</v>
      </c>
      <c r="K1497">
        <f>VLOOKUP($D1497,metadata!$B$2:$S$451,8,FALSE)</f>
        <v>6</v>
      </c>
      <c r="L1497">
        <f>VLOOKUP($D1497,metadata!$B$2:$S$451,9,FALSE)</f>
        <v>6</v>
      </c>
      <c r="M1497" t="str">
        <f>VLOOKUP($D1497,metadata!$B$2:$S$451,10,FALSE)</f>
        <v/>
      </c>
      <c r="N1497" t="str">
        <f>VLOOKUP($D1497,metadata!$B$2:$S$451,11,FALSE)</f>
        <v>Drosophila melanogaster</v>
      </c>
      <c r="O1497" t="str">
        <f>VLOOKUP($D1497,metadata!$B$2:$S$451,12,FALSE)</f>
        <v>diptera</v>
      </c>
      <c r="P1497" t="str">
        <f>VLOOKUP($D1497,metadata!$B$2:$S$451,13,FALSE)</f>
        <v>SAL</v>
      </c>
      <c r="Q1497">
        <f>VLOOKUP($D1497,metadata!$B$2:$S$451,14,FALSE)</f>
        <v>40.380000000000003</v>
      </c>
      <c r="R1497">
        <f>VLOOKUP($D1497,metadata!$B$2:$S$451,15,FALSE)</f>
        <v>17.97</v>
      </c>
      <c r="S1497">
        <f>VLOOKUP($D1497,metadata!$B$2:$S$451,16,FALSE)</f>
        <v>0.01</v>
      </c>
      <c r="T1497">
        <f>VLOOKUP($D1497,metadata!$B$2:$S$451,17,FALSE)</f>
        <v>79</v>
      </c>
      <c r="U1497" t="str">
        <f>VLOOKUP($D1497,metadata!$B$2:$S$451,18,FALSE)</f>
        <v/>
      </c>
      <c r="V1497">
        <f>VLOOKUP($D1497,metadata!$B$2:$Z$451,19,FALSE)</f>
        <v>6</v>
      </c>
      <c r="W1497" t="str">
        <f>VLOOKUP($D1497,metadata!$B$2:$Z$451,20,FALSE)</f>
        <v>acc</v>
      </c>
      <c r="X1497" t="str">
        <f>VLOOKUP($D1497,metadata!$B$2:$Z$451,21,FALSE)</f>
        <v/>
      </c>
      <c r="Y1497">
        <f>VLOOKUP($D1497,metadata!$B$2:$Z$451,22,FALSE)</f>
        <v>38</v>
      </c>
      <c r="Z1497" t="str">
        <f>VLOOKUP($D1497,metadata!$B$2:$Z$451,23,FALSE)</f>
        <v/>
      </c>
      <c r="AA1497" t="str">
        <f>VLOOKUP($D1497,metadata!$B$2:$Z$451,24,FALSE)</f>
        <v>adult</v>
      </c>
      <c r="AB1497" t="str">
        <f>VLOOKUP($D1497,metadata!$B$2:$Z$451,25,FALSE)</f>
        <v/>
      </c>
      <c r="AC1497">
        <v>13.562408366998101</v>
      </c>
      <c r="AD1497">
        <v>25.381944971235999</v>
      </c>
      <c r="AF1497" t="str">
        <f t="shared" si="47"/>
        <v>NA</v>
      </c>
    </row>
    <row r="1498" spans="3:32" x14ac:dyDescent="0.3">
      <c r="C1498">
        <v>1497</v>
      </c>
      <c r="D1498" s="4" t="str">
        <f t="shared" si="48"/>
        <v>38-SAL</v>
      </c>
      <c r="E1498" t="str">
        <f>VLOOKUP($D1498,metadata!$B$2:$S$451,2,FALSE)</f>
        <v>Pegoraro, M; Zonato, V; Tyler, ER; Fedele, G; Kyriacou, CP; Tauber, E</v>
      </c>
      <c r="F1498" t="str">
        <f>VLOOKUP($D1498,metadata!$B$2:$S$451,3,FALSE)</f>
        <v>Geographical analysis of diapause inducibility in European Drosophila melanogaster populations</v>
      </c>
      <c r="G1498" t="str">
        <f>VLOOKUP($D1498,metadata!$B$2:$S$451,4,FALSE)</f>
        <v>10.1016/j.jinsphys.2017.01.015</v>
      </c>
      <c r="H1498" t="str">
        <f>VLOOKUP($D1498,metadata!$B$2:$S$451,5,FALSE)</f>
        <v>y</v>
      </c>
      <c r="I1498" t="str">
        <f>VLOOKUP($D1498,metadata!$B$2:$S$451,6,FALSE)</f>
        <v>a</v>
      </c>
      <c r="J1498" t="str">
        <f>VLOOKUP($D1498,metadata!$B$2:$S$451,7,FALSE)</f>
        <v>i</v>
      </c>
      <c r="K1498">
        <f>VLOOKUP($D1498,metadata!$B$2:$S$451,8,FALSE)</f>
        <v>6</v>
      </c>
      <c r="L1498">
        <f>VLOOKUP($D1498,metadata!$B$2:$S$451,9,FALSE)</f>
        <v>6</v>
      </c>
      <c r="M1498" t="str">
        <f>VLOOKUP($D1498,metadata!$B$2:$S$451,10,FALSE)</f>
        <v/>
      </c>
      <c r="N1498" t="str">
        <f>VLOOKUP($D1498,metadata!$B$2:$S$451,11,FALSE)</f>
        <v>Drosophila melanogaster</v>
      </c>
      <c r="O1498" t="str">
        <f>VLOOKUP($D1498,metadata!$B$2:$S$451,12,FALSE)</f>
        <v>diptera</v>
      </c>
      <c r="P1498" t="str">
        <f>VLOOKUP($D1498,metadata!$B$2:$S$451,13,FALSE)</f>
        <v>SAL</v>
      </c>
      <c r="Q1498">
        <f>VLOOKUP($D1498,metadata!$B$2:$S$451,14,FALSE)</f>
        <v>40.380000000000003</v>
      </c>
      <c r="R1498">
        <f>VLOOKUP($D1498,metadata!$B$2:$S$451,15,FALSE)</f>
        <v>17.97</v>
      </c>
      <c r="S1498">
        <f>VLOOKUP($D1498,metadata!$B$2:$S$451,16,FALSE)</f>
        <v>0.01</v>
      </c>
      <c r="T1498">
        <f>VLOOKUP($D1498,metadata!$B$2:$S$451,17,FALSE)</f>
        <v>79</v>
      </c>
      <c r="U1498" t="str">
        <f>VLOOKUP($D1498,metadata!$B$2:$S$451,18,FALSE)</f>
        <v/>
      </c>
      <c r="V1498">
        <f>VLOOKUP($D1498,metadata!$B$2:$Z$451,19,FALSE)</f>
        <v>6</v>
      </c>
      <c r="W1498" t="str">
        <f>VLOOKUP($D1498,metadata!$B$2:$Z$451,20,FALSE)</f>
        <v>acc</v>
      </c>
      <c r="X1498" t="str">
        <f>VLOOKUP($D1498,metadata!$B$2:$Z$451,21,FALSE)</f>
        <v/>
      </c>
      <c r="Y1498">
        <f>VLOOKUP($D1498,metadata!$B$2:$Z$451,22,FALSE)</f>
        <v>38</v>
      </c>
      <c r="Z1498" t="str">
        <f>VLOOKUP($D1498,metadata!$B$2:$Z$451,23,FALSE)</f>
        <v/>
      </c>
      <c r="AA1498" t="str">
        <f>VLOOKUP($D1498,metadata!$B$2:$Z$451,24,FALSE)</f>
        <v>adult</v>
      </c>
      <c r="AB1498" t="str">
        <f>VLOOKUP($D1498,metadata!$B$2:$Z$451,25,FALSE)</f>
        <v/>
      </c>
      <c r="AC1498">
        <v>15.7223542457716</v>
      </c>
      <c r="AD1498">
        <v>9.7932662932614605</v>
      </c>
      <c r="AF1498" t="str">
        <f t="shared" si="47"/>
        <v>NA</v>
      </c>
    </row>
    <row r="1499" spans="3:32" x14ac:dyDescent="0.3">
      <c r="C1499">
        <v>1498</v>
      </c>
      <c r="D1499" s="4" t="str">
        <f t="shared" si="48"/>
        <v>38-SAL</v>
      </c>
      <c r="E1499" t="str">
        <f>VLOOKUP($D1499,metadata!$B$2:$S$451,2,FALSE)</f>
        <v>Pegoraro, M; Zonato, V; Tyler, ER; Fedele, G; Kyriacou, CP; Tauber, E</v>
      </c>
      <c r="F1499" t="str">
        <f>VLOOKUP($D1499,metadata!$B$2:$S$451,3,FALSE)</f>
        <v>Geographical analysis of diapause inducibility in European Drosophila melanogaster populations</v>
      </c>
      <c r="G1499" t="str">
        <f>VLOOKUP($D1499,metadata!$B$2:$S$451,4,FALSE)</f>
        <v>10.1016/j.jinsphys.2017.01.015</v>
      </c>
      <c r="H1499" t="str">
        <f>VLOOKUP($D1499,metadata!$B$2:$S$451,5,FALSE)</f>
        <v>y</v>
      </c>
      <c r="I1499" t="str">
        <f>VLOOKUP($D1499,metadata!$B$2:$S$451,6,FALSE)</f>
        <v>a</v>
      </c>
      <c r="J1499" t="str">
        <f>VLOOKUP($D1499,metadata!$B$2:$S$451,7,FALSE)</f>
        <v>i</v>
      </c>
      <c r="K1499">
        <f>VLOOKUP($D1499,metadata!$B$2:$S$451,8,FALSE)</f>
        <v>6</v>
      </c>
      <c r="L1499">
        <f>VLOOKUP($D1499,metadata!$B$2:$S$451,9,FALSE)</f>
        <v>6</v>
      </c>
      <c r="M1499" t="str">
        <f>VLOOKUP($D1499,metadata!$B$2:$S$451,10,FALSE)</f>
        <v/>
      </c>
      <c r="N1499" t="str">
        <f>VLOOKUP($D1499,metadata!$B$2:$S$451,11,FALSE)</f>
        <v>Drosophila melanogaster</v>
      </c>
      <c r="O1499" t="str">
        <f>VLOOKUP($D1499,metadata!$B$2:$S$451,12,FALSE)</f>
        <v>diptera</v>
      </c>
      <c r="P1499" t="str">
        <f>VLOOKUP($D1499,metadata!$B$2:$S$451,13,FALSE)</f>
        <v>SAL</v>
      </c>
      <c r="Q1499">
        <f>VLOOKUP($D1499,metadata!$B$2:$S$451,14,FALSE)</f>
        <v>40.380000000000003</v>
      </c>
      <c r="R1499">
        <f>VLOOKUP($D1499,metadata!$B$2:$S$451,15,FALSE)</f>
        <v>17.97</v>
      </c>
      <c r="S1499">
        <f>VLOOKUP($D1499,metadata!$B$2:$S$451,16,FALSE)</f>
        <v>0.01</v>
      </c>
      <c r="T1499">
        <f>VLOOKUP($D1499,metadata!$B$2:$S$451,17,FALSE)</f>
        <v>79</v>
      </c>
      <c r="U1499" t="str">
        <f>VLOOKUP($D1499,metadata!$B$2:$S$451,18,FALSE)</f>
        <v/>
      </c>
      <c r="V1499">
        <f>VLOOKUP($D1499,metadata!$B$2:$Z$451,19,FALSE)</f>
        <v>6</v>
      </c>
      <c r="W1499" t="str">
        <f>VLOOKUP($D1499,metadata!$B$2:$Z$451,20,FALSE)</f>
        <v>acc</v>
      </c>
      <c r="X1499" t="str">
        <f>VLOOKUP($D1499,metadata!$B$2:$Z$451,21,FALSE)</f>
        <v/>
      </c>
      <c r="Y1499">
        <f>VLOOKUP($D1499,metadata!$B$2:$Z$451,22,FALSE)</f>
        <v>38</v>
      </c>
      <c r="Z1499" t="str">
        <f>VLOOKUP($D1499,metadata!$B$2:$Z$451,23,FALSE)</f>
        <v/>
      </c>
      <c r="AA1499" t="str">
        <f>VLOOKUP($D1499,metadata!$B$2:$Z$451,24,FALSE)</f>
        <v>adult</v>
      </c>
      <c r="AB1499" t="str">
        <f>VLOOKUP($D1499,metadata!$B$2:$Z$451,25,FALSE)</f>
        <v/>
      </c>
      <c r="AC1499">
        <v>17.866080307404101</v>
      </c>
      <c r="AD1499">
        <v>17.475197885906798</v>
      </c>
      <c r="AF1499" t="str">
        <f t="shared" si="47"/>
        <v>NA</v>
      </c>
    </row>
    <row r="1500" spans="3:32" x14ac:dyDescent="0.3">
      <c r="C1500">
        <v>1499</v>
      </c>
      <c r="D1500" s="4" t="str">
        <f t="shared" si="48"/>
        <v>38-BOL</v>
      </c>
      <c r="E1500" t="str">
        <f>VLOOKUP($D1500,metadata!$B$2:$S$451,2,FALSE)</f>
        <v>Pegoraro, M; Zonato, V; Tyler, ER; Fedele, G; Kyriacou, CP; Tauber, E</v>
      </c>
      <c r="F1500" t="str">
        <f>VLOOKUP($D1500,metadata!$B$2:$S$451,3,FALSE)</f>
        <v>Geographical analysis of diapause inducibility in European Drosophila melanogaster populations</v>
      </c>
      <c r="G1500" t="str">
        <f>VLOOKUP($D1500,metadata!$B$2:$S$451,4,FALSE)</f>
        <v>10.1016/j.jinsphys.2017.01.015</v>
      </c>
      <c r="H1500" t="str">
        <f>VLOOKUP($D1500,metadata!$B$2:$S$451,5,FALSE)</f>
        <v>y</v>
      </c>
      <c r="I1500" t="str">
        <f>VLOOKUP($D1500,metadata!$B$2:$S$451,6,FALSE)</f>
        <v>a</v>
      </c>
      <c r="J1500" t="str">
        <f>VLOOKUP($D1500,metadata!$B$2:$S$451,7,FALSE)</f>
        <v>i</v>
      </c>
      <c r="K1500">
        <f>VLOOKUP($D1500,metadata!$B$2:$S$451,8,FALSE)</f>
        <v>6</v>
      </c>
      <c r="L1500">
        <f>VLOOKUP($D1500,metadata!$B$2:$S$451,9,FALSE)</f>
        <v>6</v>
      </c>
      <c r="M1500" t="str">
        <f>VLOOKUP($D1500,metadata!$B$2:$S$451,10,FALSE)</f>
        <v/>
      </c>
      <c r="N1500" t="str">
        <f>VLOOKUP($D1500,metadata!$B$2:$S$451,11,FALSE)</f>
        <v>Drosophila melanogaster</v>
      </c>
      <c r="O1500" t="str">
        <f>VLOOKUP($D1500,metadata!$B$2:$S$451,12,FALSE)</f>
        <v>diptera</v>
      </c>
      <c r="P1500" t="str">
        <f>VLOOKUP($D1500,metadata!$B$2:$S$451,13,FALSE)</f>
        <v>BOL</v>
      </c>
      <c r="Q1500">
        <f>VLOOKUP($D1500,metadata!$B$2:$S$451,14,FALSE)</f>
        <v>46.3</v>
      </c>
      <c r="R1500">
        <f>VLOOKUP($D1500,metadata!$B$2:$S$451,15,FALSE)</f>
        <v>11.22</v>
      </c>
      <c r="S1500">
        <f>VLOOKUP($D1500,metadata!$B$2:$S$451,16,FALSE)</f>
        <v>0.01</v>
      </c>
      <c r="T1500">
        <f>VLOOKUP($D1500,metadata!$B$2:$S$451,17,FALSE)</f>
        <v>262</v>
      </c>
      <c r="U1500" t="str">
        <f>VLOOKUP($D1500,metadata!$B$2:$S$451,18,FALSE)</f>
        <v/>
      </c>
      <c r="V1500">
        <f>VLOOKUP($D1500,metadata!$B$2:$Z$451,19,FALSE)</f>
        <v>6</v>
      </c>
      <c r="W1500" t="str">
        <f>VLOOKUP($D1500,metadata!$B$2:$Z$451,20,FALSE)</f>
        <v>acc</v>
      </c>
      <c r="X1500" t="str">
        <f>VLOOKUP($D1500,metadata!$B$2:$Z$451,21,FALSE)</f>
        <v/>
      </c>
      <c r="Y1500">
        <f>VLOOKUP($D1500,metadata!$B$2:$Z$451,22,FALSE)</f>
        <v>38</v>
      </c>
      <c r="Z1500" t="str">
        <f>VLOOKUP($D1500,metadata!$B$2:$Z$451,23,FALSE)</f>
        <v/>
      </c>
      <c r="AA1500" t="str">
        <f>VLOOKUP($D1500,metadata!$B$2:$Z$451,24,FALSE)</f>
        <v>adult</v>
      </c>
      <c r="AB1500" t="str">
        <f>VLOOKUP($D1500,metadata!$B$2:$Z$451,25,FALSE)</f>
        <v/>
      </c>
      <c r="AC1500">
        <v>7.16505594871448</v>
      </c>
      <c r="AD1500">
        <v>45.260323927402503</v>
      </c>
      <c r="AF1500" t="str">
        <f t="shared" si="47"/>
        <v>NA</v>
      </c>
    </row>
    <row r="1501" spans="3:32" x14ac:dyDescent="0.3">
      <c r="C1501">
        <v>1500</v>
      </c>
      <c r="D1501" s="4" t="str">
        <f t="shared" si="48"/>
        <v>38-BOL</v>
      </c>
      <c r="E1501" t="str">
        <f>VLOOKUP($D1501,metadata!$B$2:$S$451,2,FALSE)</f>
        <v>Pegoraro, M; Zonato, V; Tyler, ER; Fedele, G; Kyriacou, CP; Tauber, E</v>
      </c>
      <c r="F1501" t="str">
        <f>VLOOKUP($D1501,metadata!$B$2:$S$451,3,FALSE)</f>
        <v>Geographical analysis of diapause inducibility in European Drosophila melanogaster populations</v>
      </c>
      <c r="G1501" t="str">
        <f>VLOOKUP($D1501,metadata!$B$2:$S$451,4,FALSE)</f>
        <v>10.1016/j.jinsphys.2017.01.015</v>
      </c>
      <c r="H1501" t="str">
        <f>VLOOKUP($D1501,metadata!$B$2:$S$451,5,FALSE)</f>
        <v>y</v>
      </c>
      <c r="I1501" t="str">
        <f>VLOOKUP($D1501,metadata!$B$2:$S$451,6,FALSE)</f>
        <v>a</v>
      </c>
      <c r="J1501" t="str">
        <f>VLOOKUP($D1501,metadata!$B$2:$S$451,7,FALSE)</f>
        <v>i</v>
      </c>
      <c r="K1501">
        <f>VLOOKUP($D1501,metadata!$B$2:$S$451,8,FALSE)</f>
        <v>6</v>
      </c>
      <c r="L1501">
        <f>VLOOKUP($D1501,metadata!$B$2:$S$451,9,FALSE)</f>
        <v>6</v>
      </c>
      <c r="M1501" t="str">
        <f>VLOOKUP($D1501,metadata!$B$2:$S$451,10,FALSE)</f>
        <v/>
      </c>
      <c r="N1501" t="str">
        <f>VLOOKUP($D1501,metadata!$B$2:$S$451,11,FALSE)</f>
        <v>Drosophila melanogaster</v>
      </c>
      <c r="O1501" t="str">
        <f>VLOOKUP($D1501,metadata!$B$2:$S$451,12,FALSE)</f>
        <v>diptera</v>
      </c>
      <c r="P1501" t="str">
        <f>VLOOKUP($D1501,metadata!$B$2:$S$451,13,FALSE)</f>
        <v>BOL</v>
      </c>
      <c r="Q1501">
        <f>VLOOKUP($D1501,metadata!$B$2:$S$451,14,FALSE)</f>
        <v>46.3</v>
      </c>
      <c r="R1501">
        <f>VLOOKUP($D1501,metadata!$B$2:$S$451,15,FALSE)</f>
        <v>11.22</v>
      </c>
      <c r="S1501">
        <f>VLOOKUP($D1501,metadata!$B$2:$S$451,16,FALSE)</f>
        <v>0.01</v>
      </c>
      <c r="T1501">
        <f>VLOOKUP($D1501,metadata!$B$2:$S$451,17,FALSE)</f>
        <v>262</v>
      </c>
      <c r="U1501" t="str">
        <f>VLOOKUP($D1501,metadata!$B$2:$S$451,18,FALSE)</f>
        <v/>
      </c>
      <c r="V1501">
        <f>VLOOKUP($D1501,metadata!$B$2:$Z$451,19,FALSE)</f>
        <v>6</v>
      </c>
      <c r="W1501" t="str">
        <f>VLOOKUP($D1501,metadata!$B$2:$Z$451,20,FALSE)</f>
        <v>acc</v>
      </c>
      <c r="X1501" t="str">
        <f>VLOOKUP($D1501,metadata!$B$2:$Z$451,21,FALSE)</f>
        <v/>
      </c>
      <c r="Y1501">
        <f>VLOOKUP($D1501,metadata!$B$2:$Z$451,22,FALSE)</f>
        <v>38</v>
      </c>
      <c r="Z1501" t="str">
        <f>VLOOKUP($D1501,metadata!$B$2:$Z$451,23,FALSE)</f>
        <v/>
      </c>
      <c r="AA1501" t="str">
        <f>VLOOKUP($D1501,metadata!$B$2:$Z$451,24,FALSE)</f>
        <v>adult</v>
      </c>
      <c r="AB1501" t="str">
        <f>VLOOKUP($D1501,metadata!$B$2:$Z$451,25,FALSE)</f>
        <v/>
      </c>
      <c r="AC1501">
        <v>9.29492068702511</v>
      </c>
      <c r="AD1501">
        <v>58.288312766623598</v>
      </c>
      <c r="AF1501" t="str">
        <f t="shared" si="47"/>
        <v>NA</v>
      </c>
    </row>
    <row r="1502" spans="3:32" x14ac:dyDescent="0.3">
      <c r="C1502">
        <v>1501</v>
      </c>
      <c r="D1502" s="4" t="str">
        <f t="shared" si="48"/>
        <v>38-BOL</v>
      </c>
      <c r="E1502" t="str">
        <f>VLOOKUP($D1502,metadata!$B$2:$S$451,2,FALSE)</f>
        <v>Pegoraro, M; Zonato, V; Tyler, ER; Fedele, G; Kyriacou, CP; Tauber, E</v>
      </c>
      <c r="F1502" t="str">
        <f>VLOOKUP($D1502,metadata!$B$2:$S$451,3,FALSE)</f>
        <v>Geographical analysis of diapause inducibility in European Drosophila melanogaster populations</v>
      </c>
      <c r="G1502" t="str">
        <f>VLOOKUP($D1502,metadata!$B$2:$S$451,4,FALSE)</f>
        <v>10.1016/j.jinsphys.2017.01.015</v>
      </c>
      <c r="H1502" t="str">
        <f>VLOOKUP($D1502,metadata!$B$2:$S$451,5,FALSE)</f>
        <v>y</v>
      </c>
      <c r="I1502" t="str">
        <f>VLOOKUP($D1502,metadata!$B$2:$S$451,6,FALSE)</f>
        <v>a</v>
      </c>
      <c r="J1502" t="str">
        <f>VLOOKUP($D1502,metadata!$B$2:$S$451,7,FALSE)</f>
        <v>i</v>
      </c>
      <c r="K1502">
        <f>VLOOKUP($D1502,metadata!$B$2:$S$451,8,FALSE)</f>
        <v>6</v>
      </c>
      <c r="L1502">
        <f>VLOOKUP($D1502,metadata!$B$2:$S$451,9,FALSE)</f>
        <v>6</v>
      </c>
      <c r="M1502" t="str">
        <f>VLOOKUP($D1502,metadata!$B$2:$S$451,10,FALSE)</f>
        <v/>
      </c>
      <c r="N1502" t="str">
        <f>VLOOKUP($D1502,metadata!$B$2:$S$451,11,FALSE)</f>
        <v>Drosophila melanogaster</v>
      </c>
      <c r="O1502" t="str">
        <f>VLOOKUP($D1502,metadata!$B$2:$S$451,12,FALSE)</f>
        <v>diptera</v>
      </c>
      <c r="P1502" t="str">
        <f>VLOOKUP($D1502,metadata!$B$2:$S$451,13,FALSE)</f>
        <v>BOL</v>
      </c>
      <c r="Q1502">
        <f>VLOOKUP($D1502,metadata!$B$2:$S$451,14,FALSE)</f>
        <v>46.3</v>
      </c>
      <c r="R1502">
        <f>VLOOKUP($D1502,metadata!$B$2:$S$451,15,FALSE)</f>
        <v>11.22</v>
      </c>
      <c r="S1502">
        <f>VLOOKUP($D1502,metadata!$B$2:$S$451,16,FALSE)</f>
        <v>0.01</v>
      </c>
      <c r="T1502">
        <f>VLOOKUP($D1502,metadata!$B$2:$S$451,17,FALSE)</f>
        <v>262</v>
      </c>
      <c r="U1502" t="str">
        <f>VLOOKUP($D1502,metadata!$B$2:$S$451,18,FALSE)</f>
        <v/>
      </c>
      <c r="V1502">
        <f>VLOOKUP($D1502,metadata!$B$2:$Z$451,19,FALSE)</f>
        <v>6</v>
      </c>
      <c r="W1502" t="str">
        <f>VLOOKUP($D1502,metadata!$B$2:$Z$451,20,FALSE)</f>
        <v>acc</v>
      </c>
      <c r="X1502" t="str">
        <f>VLOOKUP($D1502,metadata!$B$2:$Z$451,21,FALSE)</f>
        <v/>
      </c>
      <c r="Y1502">
        <f>VLOOKUP($D1502,metadata!$B$2:$Z$451,22,FALSE)</f>
        <v>38</v>
      </c>
      <c r="Z1502" t="str">
        <f>VLOOKUP($D1502,metadata!$B$2:$Z$451,23,FALSE)</f>
        <v/>
      </c>
      <c r="AA1502" t="str">
        <f>VLOOKUP($D1502,metadata!$B$2:$Z$451,24,FALSE)</f>
        <v>adult</v>
      </c>
      <c r="AB1502" t="str">
        <f>VLOOKUP($D1502,metadata!$B$2:$Z$451,25,FALSE)</f>
        <v/>
      </c>
      <c r="AC1502">
        <v>11.4415224560334</v>
      </c>
      <c r="AD1502">
        <v>44.114868303636001</v>
      </c>
      <c r="AF1502" t="str">
        <f t="shared" si="47"/>
        <v>NA</v>
      </c>
    </row>
    <row r="1503" spans="3:32" x14ac:dyDescent="0.3">
      <c r="C1503">
        <v>1502</v>
      </c>
      <c r="D1503" s="4" t="str">
        <f t="shared" si="48"/>
        <v>38-BOL</v>
      </c>
      <c r="E1503" t="str">
        <f>VLOOKUP($D1503,metadata!$B$2:$S$451,2,FALSE)</f>
        <v>Pegoraro, M; Zonato, V; Tyler, ER; Fedele, G; Kyriacou, CP; Tauber, E</v>
      </c>
      <c r="F1503" t="str">
        <f>VLOOKUP($D1503,metadata!$B$2:$S$451,3,FALSE)</f>
        <v>Geographical analysis of diapause inducibility in European Drosophila melanogaster populations</v>
      </c>
      <c r="G1503" t="str">
        <f>VLOOKUP($D1503,metadata!$B$2:$S$451,4,FALSE)</f>
        <v>10.1016/j.jinsphys.2017.01.015</v>
      </c>
      <c r="H1503" t="str">
        <f>VLOOKUP($D1503,metadata!$B$2:$S$451,5,FALSE)</f>
        <v>y</v>
      </c>
      <c r="I1503" t="str">
        <f>VLOOKUP($D1503,metadata!$B$2:$S$451,6,FALSE)</f>
        <v>a</v>
      </c>
      <c r="J1503" t="str">
        <f>VLOOKUP($D1503,metadata!$B$2:$S$451,7,FALSE)</f>
        <v>i</v>
      </c>
      <c r="K1503">
        <f>VLOOKUP($D1503,metadata!$B$2:$S$451,8,FALSE)</f>
        <v>6</v>
      </c>
      <c r="L1503">
        <f>VLOOKUP($D1503,metadata!$B$2:$S$451,9,FALSE)</f>
        <v>6</v>
      </c>
      <c r="M1503" t="str">
        <f>VLOOKUP($D1503,metadata!$B$2:$S$451,10,FALSE)</f>
        <v/>
      </c>
      <c r="N1503" t="str">
        <f>VLOOKUP($D1503,metadata!$B$2:$S$451,11,FALSE)</f>
        <v>Drosophila melanogaster</v>
      </c>
      <c r="O1503" t="str">
        <f>VLOOKUP($D1503,metadata!$B$2:$S$451,12,FALSE)</f>
        <v>diptera</v>
      </c>
      <c r="P1503" t="str">
        <f>VLOOKUP($D1503,metadata!$B$2:$S$451,13,FALSE)</f>
        <v>BOL</v>
      </c>
      <c r="Q1503">
        <f>VLOOKUP($D1503,metadata!$B$2:$S$451,14,FALSE)</f>
        <v>46.3</v>
      </c>
      <c r="R1503">
        <f>VLOOKUP($D1503,metadata!$B$2:$S$451,15,FALSE)</f>
        <v>11.22</v>
      </c>
      <c r="S1503">
        <f>VLOOKUP($D1503,metadata!$B$2:$S$451,16,FALSE)</f>
        <v>0.01</v>
      </c>
      <c r="T1503">
        <f>VLOOKUP($D1503,metadata!$B$2:$S$451,17,FALSE)</f>
        <v>262</v>
      </c>
      <c r="U1503" t="str">
        <f>VLOOKUP($D1503,metadata!$B$2:$S$451,18,FALSE)</f>
        <v/>
      </c>
      <c r="V1503">
        <f>VLOOKUP($D1503,metadata!$B$2:$Z$451,19,FALSE)</f>
        <v>6</v>
      </c>
      <c r="W1503" t="str">
        <f>VLOOKUP($D1503,metadata!$B$2:$Z$451,20,FALSE)</f>
        <v>acc</v>
      </c>
      <c r="X1503" t="str">
        <f>VLOOKUP($D1503,metadata!$B$2:$Z$451,21,FALSE)</f>
        <v/>
      </c>
      <c r="Y1503">
        <f>VLOOKUP($D1503,metadata!$B$2:$Z$451,22,FALSE)</f>
        <v>38</v>
      </c>
      <c r="Z1503" t="str">
        <f>VLOOKUP($D1503,metadata!$B$2:$Z$451,23,FALSE)</f>
        <v/>
      </c>
      <c r="AA1503" t="str">
        <f>VLOOKUP($D1503,metadata!$B$2:$Z$451,24,FALSE)</f>
        <v>adult</v>
      </c>
      <c r="AB1503" t="str">
        <f>VLOOKUP($D1503,metadata!$B$2:$Z$451,25,FALSE)</f>
        <v/>
      </c>
      <c r="AC1503">
        <v>13.571573391224399</v>
      </c>
      <c r="AD1503">
        <v>55.727760851485201</v>
      </c>
      <c r="AF1503" t="str">
        <f t="shared" si="47"/>
        <v>NA</v>
      </c>
    </row>
    <row r="1504" spans="3:32" x14ac:dyDescent="0.3">
      <c r="C1504">
        <v>1503</v>
      </c>
      <c r="D1504" s="4" t="str">
        <f t="shared" si="48"/>
        <v>38-BOL</v>
      </c>
      <c r="E1504" t="str">
        <f>VLOOKUP($D1504,metadata!$B$2:$S$451,2,FALSE)</f>
        <v>Pegoraro, M; Zonato, V; Tyler, ER; Fedele, G; Kyriacou, CP; Tauber, E</v>
      </c>
      <c r="F1504" t="str">
        <f>VLOOKUP($D1504,metadata!$B$2:$S$451,3,FALSE)</f>
        <v>Geographical analysis of diapause inducibility in European Drosophila melanogaster populations</v>
      </c>
      <c r="G1504" t="str">
        <f>VLOOKUP($D1504,metadata!$B$2:$S$451,4,FALSE)</f>
        <v>10.1016/j.jinsphys.2017.01.015</v>
      </c>
      <c r="H1504" t="str">
        <f>VLOOKUP($D1504,metadata!$B$2:$S$451,5,FALSE)</f>
        <v>y</v>
      </c>
      <c r="I1504" t="str">
        <f>VLOOKUP($D1504,metadata!$B$2:$S$451,6,FALSE)</f>
        <v>a</v>
      </c>
      <c r="J1504" t="str">
        <f>VLOOKUP($D1504,metadata!$B$2:$S$451,7,FALSE)</f>
        <v>i</v>
      </c>
      <c r="K1504">
        <f>VLOOKUP($D1504,metadata!$B$2:$S$451,8,FALSE)</f>
        <v>6</v>
      </c>
      <c r="L1504">
        <f>VLOOKUP($D1504,metadata!$B$2:$S$451,9,FALSE)</f>
        <v>6</v>
      </c>
      <c r="M1504" t="str">
        <f>VLOOKUP($D1504,metadata!$B$2:$S$451,10,FALSE)</f>
        <v/>
      </c>
      <c r="N1504" t="str">
        <f>VLOOKUP($D1504,metadata!$B$2:$S$451,11,FALSE)</f>
        <v>Drosophila melanogaster</v>
      </c>
      <c r="O1504" t="str">
        <f>VLOOKUP($D1504,metadata!$B$2:$S$451,12,FALSE)</f>
        <v>diptera</v>
      </c>
      <c r="P1504" t="str">
        <f>VLOOKUP($D1504,metadata!$B$2:$S$451,13,FALSE)</f>
        <v>BOL</v>
      </c>
      <c r="Q1504">
        <f>VLOOKUP($D1504,metadata!$B$2:$S$451,14,FALSE)</f>
        <v>46.3</v>
      </c>
      <c r="R1504">
        <f>VLOOKUP($D1504,metadata!$B$2:$S$451,15,FALSE)</f>
        <v>11.22</v>
      </c>
      <c r="S1504">
        <f>VLOOKUP($D1504,metadata!$B$2:$S$451,16,FALSE)</f>
        <v>0.01</v>
      </c>
      <c r="T1504">
        <f>VLOOKUP($D1504,metadata!$B$2:$S$451,17,FALSE)</f>
        <v>262</v>
      </c>
      <c r="U1504" t="str">
        <f>VLOOKUP($D1504,metadata!$B$2:$S$451,18,FALSE)</f>
        <v/>
      </c>
      <c r="V1504">
        <f>VLOOKUP($D1504,metadata!$B$2:$Z$451,19,FALSE)</f>
        <v>6</v>
      </c>
      <c r="W1504" t="str">
        <f>VLOOKUP($D1504,metadata!$B$2:$Z$451,20,FALSE)</f>
        <v>acc</v>
      </c>
      <c r="X1504" t="str">
        <f>VLOOKUP($D1504,metadata!$B$2:$Z$451,21,FALSE)</f>
        <v/>
      </c>
      <c r="Y1504">
        <f>VLOOKUP($D1504,metadata!$B$2:$Z$451,22,FALSE)</f>
        <v>38</v>
      </c>
      <c r="Z1504" t="str">
        <f>VLOOKUP($D1504,metadata!$B$2:$Z$451,23,FALSE)</f>
        <v/>
      </c>
      <c r="AA1504" t="str">
        <f>VLOOKUP($D1504,metadata!$B$2:$Z$451,24,FALSE)</f>
        <v>adult</v>
      </c>
      <c r="AB1504" t="str">
        <f>VLOOKUP($D1504,metadata!$B$2:$Z$451,25,FALSE)</f>
        <v/>
      </c>
      <c r="AC1504">
        <v>15.746973611074701</v>
      </c>
      <c r="AD1504">
        <v>22.6860899896419</v>
      </c>
      <c r="AF1504" t="str">
        <f t="shared" si="47"/>
        <v>NA</v>
      </c>
    </row>
    <row r="1505" spans="3:32" x14ac:dyDescent="0.3">
      <c r="C1505">
        <v>1504</v>
      </c>
      <c r="D1505" s="4" t="str">
        <f t="shared" si="48"/>
        <v>38-BOL</v>
      </c>
      <c r="E1505" t="str">
        <f>VLOOKUP($D1505,metadata!$B$2:$S$451,2,FALSE)</f>
        <v>Pegoraro, M; Zonato, V; Tyler, ER; Fedele, G; Kyriacou, CP; Tauber, E</v>
      </c>
      <c r="F1505" t="str">
        <f>VLOOKUP($D1505,metadata!$B$2:$S$451,3,FALSE)</f>
        <v>Geographical analysis of diapause inducibility in European Drosophila melanogaster populations</v>
      </c>
      <c r="G1505" t="str">
        <f>VLOOKUP($D1505,metadata!$B$2:$S$451,4,FALSE)</f>
        <v>10.1016/j.jinsphys.2017.01.015</v>
      </c>
      <c r="H1505" t="str">
        <f>VLOOKUP($D1505,metadata!$B$2:$S$451,5,FALSE)</f>
        <v>y</v>
      </c>
      <c r="I1505" t="str">
        <f>VLOOKUP($D1505,metadata!$B$2:$S$451,6,FALSE)</f>
        <v>a</v>
      </c>
      <c r="J1505" t="str">
        <f>VLOOKUP($D1505,metadata!$B$2:$S$451,7,FALSE)</f>
        <v>i</v>
      </c>
      <c r="K1505">
        <f>VLOOKUP($D1505,metadata!$B$2:$S$451,8,FALSE)</f>
        <v>6</v>
      </c>
      <c r="L1505">
        <f>VLOOKUP($D1505,metadata!$B$2:$S$451,9,FALSE)</f>
        <v>6</v>
      </c>
      <c r="M1505" t="str">
        <f>VLOOKUP($D1505,metadata!$B$2:$S$451,10,FALSE)</f>
        <v/>
      </c>
      <c r="N1505" t="str">
        <f>VLOOKUP($D1505,metadata!$B$2:$S$451,11,FALSE)</f>
        <v>Drosophila melanogaster</v>
      </c>
      <c r="O1505" t="str">
        <f>VLOOKUP($D1505,metadata!$B$2:$S$451,12,FALSE)</f>
        <v>diptera</v>
      </c>
      <c r="P1505" t="str">
        <f>VLOOKUP($D1505,metadata!$B$2:$S$451,13,FALSE)</f>
        <v>BOL</v>
      </c>
      <c r="Q1505">
        <f>VLOOKUP($D1505,metadata!$B$2:$S$451,14,FALSE)</f>
        <v>46.3</v>
      </c>
      <c r="R1505">
        <f>VLOOKUP($D1505,metadata!$B$2:$S$451,15,FALSE)</f>
        <v>11.22</v>
      </c>
      <c r="S1505">
        <f>VLOOKUP($D1505,metadata!$B$2:$S$451,16,FALSE)</f>
        <v>0.01</v>
      </c>
      <c r="T1505">
        <f>VLOOKUP($D1505,metadata!$B$2:$S$451,17,FALSE)</f>
        <v>262</v>
      </c>
      <c r="U1505" t="str">
        <f>VLOOKUP($D1505,metadata!$B$2:$S$451,18,FALSE)</f>
        <v/>
      </c>
      <c r="V1505">
        <f>VLOOKUP($D1505,metadata!$B$2:$Z$451,19,FALSE)</f>
        <v>6</v>
      </c>
      <c r="W1505" t="str">
        <f>VLOOKUP($D1505,metadata!$B$2:$Z$451,20,FALSE)</f>
        <v>acc</v>
      </c>
      <c r="X1505" t="str">
        <f>VLOOKUP($D1505,metadata!$B$2:$Z$451,21,FALSE)</f>
        <v/>
      </c>
      <c r="Y1505">
        <f>VLOOKUP($D1505,metadata!$B$2:$Z$451,22,FALSE)</f>
        <v>38</v>
      </c>
      <c r="Z1505" t="str">
        <f>VLOOKUP($D1505,metadata!$B$2:$Z$451,23,FALSE)</f>
        <v/>
      </c>
      <c r="AA1505" t="str">
        <f>VLOOKUP($D1505,metadata!$B$2:$Z$451,24,FALSE)</f>
        <v>adult</v>
      </c>
      <c r="AB1505" t="str">
        <f>VLOOKUP($D1505,metadata!$B$2:$Z$451,25,FALSE)</f>
        <v/>
      </c>
      <c r="AC1505">
        <v>17.850377703820001</v>
      </c>
      <c r="AD1505">
        <v>36.814985124938097</v>
      </c>
      <c r="AF1505" t="str">
        <f t="shared" si="47"/>
        <v>NA</v>
      </c>
    </row>
    <row r="1506" spans="3:32" x14ac:dyDescent="0.3">
      <c r="C1506">
        <v>1505</v>
      </c>
      <c r="D1506" s="4" t="str">
        <f t="shared" si="48"/>
        <v>38-HU</v>
      </c>
      <c r="E1506" t="str">
        <f>VLOOKUP($D1506,metadata!$B$2:$S$451,2,FALSE)</f>
        <v>Pegoraro, M; Zonato, V; Tyler, ER; Fedele, G; Kyriacou, CP; Tauber, E</v>
      </c>
      <c r="F1506" t="str">
        <f>VLOOKUP($D1506,metadata!$B$2:$S$451,3,FALSE)</f>
        <v>Geographical analysis of diapause inducibility in European Drosophila melanogaster populations</v>
      </c>
      <c r="G1506" t="str">
        <f>VLOOKUP($D1506,metadata!$B$2:$S$451,4,FALSE)</f>
        <v>10.1016/j.jinsphys.2017.01.015</v>
      </c>
      <c r="H1506" t="str">
        <f>VLOOKUP($D1506,metadata!$B$2:$S$451,5,FALSE)</f>
        <v>y</v>
      </c>
      <c r="I1506" t="str">
        <f>VLOOKUP($D1506,metadata!$B$2:$S$451,6,FALSE)</f>
        <v>a</v>
      </c>
      <c r="J1506" t="str">
        <f>VLOOKUP($D1506,metadata!$B$2:$S$451,7,FALSE)</f>
        <v>i</v>
      </c>
      <c r="K1506">
        <f>VLOOKUP($D1506,metadata!$B$2:$S$451,8,FALSE)</f>
        <v>6</v>
      </c>
      <c r="L1506">
        <f>VLOOKUP($D1506,metadata!$B$2:$S$451,9,FALSE)</f>
        <v>6</v>
      </c>
      <c r="M1506" t="str">
        <f>VLOOKUP($D1506,metadata!$B$2:$S$451,10,FALSE)</f>
        <v/>
      </c>
      <c r="N1506" t="str">
        <f>VLOOKUP($D1506,metadata!$B$2:$S$451,11,FALSE)</f>
        <v>Drosophila melanogaster</v>
      </c>
      <c r="O1506" t="str">
        <f>VLOOKUP($D1506,metadata!$B$2:$S$451,12,FALSE)</f>
        <v>diptera</v>
      </c>
      <c r="P1506" t="str">
        <f>VLOOKUP($D1506,metadata!$B$2:$S$451,13,FALSE)</f>
        <v>HU</v>
      </c>
      <c r="Q1506">
        <f>VLOOKUP($D1506,metadata!$B$2:$S$451,14,FALSE)</f>
        <v>52.03</v>
      </c>
      <c r="R1506">
        <f>VLOOKUP($D1506,metadata!$B$2:$S$451,15,FALSE)</f>
        <v>5.17</v>
      </c>
      <c r="S1506">
        <f>VLOOKUP($D1506,metadata!$B$2:$S$451,16,FALSE)</f>
        <v>0.01</v>
      </c>
      <c r="T1506">
        <f>VLOOKUP($D1506,metadata!$B$2:$S$451,17,FALSE)</f>
        <v>2</v>
      </c>
      <c r="U1506" t="str">
        <f>VLOOKUP($D1506,metadata!$B$2:$S$451,18,FALSE)</f>
        <v/>
      </c>
      <c r="V1506">
        <f>VLOOKUP($D1506,metadata!$B$2:$Z$451,19,FALSE)</f>
        <v>6</v>
      </c>
      <c r="W1506" t="str">
        <f>VLOOKUP($D1506,metadata!$B$2:$Z$451,20,FALSE)</f>
        <v>acc</v>
      </c>
      <c r="X1506" t="str">
        <f>VLOOKUP($D1506,metadata!$B$2:$Z$451,21,FALSE)</f>
        <v/>
      </c>
      <c r="Y1506">
        <f>VLOOKUP($D1506,metadata!$B$2:$Z$451,22,FALSE)</f>
        <v>38</v>
      </c>
      <c r="Z1506" t="str">
        <f>VLOOKUP($D1506,metadata!$B$2:$Z$451,23,FALSE)</f>
        <v/>
      </c>
      <c r="AA1506" t="str">
        <f>VLOOKUP($D1506,metadata!$B$2:$Z$451,24,FALSE)</f>
        <v>adult</v>
      </c>
      <c r="AB1506" t="str">
        <f>VLOOKUP($D1506,metadata!$B$2:$Z$451,25,FALSE)</f>
        <v/>
      </c>
      <c r="AC1506">
        <v>7.1632974226214001</v>
      </c>
      <c r="AD1506">
        <v>58.625122234803897</v>
      </c>
      <c r="AF1506" t="str">
        <f t="shared" si="47"/>
        <v>NA</v>
      </c>
    </row>
    <row r="1507" spans="3:32" x14ac:dyDescent="0.3">
      <c r="C1507">
        <v>1506</v>
      </c>
      <c r="D1507" s="4" t="str">
        <f t="shared" si="48"/>
        <v>38-HU</v>
      </c>
      <c r="E1507" t="str">
        <f>VLOOKUP($D1507,metadata!$B$2:$S$451,2,FALSE)</f>
        <v>Pegoraro, M; Zonato, V; Tyler, ER; Fedele, G; Kyriacou, CP; Tauber, E</v>
      </c>
      <c r="F1507" t="str">
        <f>VLOOKUP($D1507,metadata!$B$2:$S$451,3,FALSE)</f>
        <v>Geographical analysis of diapause inducibility in European Drosophila melanogaster populations</v>
      </c>
      <c r="G1507" t="str">
        <f>VLOOKUP($D1507,metadata!$B$2:$S$451,4,FALSE)</f>
        <v>10.1016/j.jinsphys.2017.01.015</v>
      </c>
      <c r="H1507" t="str">
        <f>VLOOKUP($D1507,metadata!$B$2:$S$451,5,FALSE)</f>
        <v>y</v>
      </c>
      <c r="I1507" t="str">
        <f>VLOOKUP($D1507,metadata!$B$2:$S$451,6,FALSE)</f>
        <v>a</v>
      </c>
      <c r="J1507" t="str">
        <f>VLOOKUP($D1507,metadata!$B$2:$S$451,7,FALSE)</f>
        <v>i</v>
      </c>
      <c r="K1507">
        <f>VLOOKUP($D1507,metadata!$B$2:$S$451,8,FALSE)</f>
        <v>6</v>
      </c>
      <c r="L1507">
        <f>VLOOKUP($D1507,metadata!$B$2:$S$451,9,FALSE)</f>
        <v>6</v>
      </c>
      <c r="M1507" t="str">
        <f>VLOOKUP($D1507,metadata!$B$2:$S$451,10,FALSE)</f>
        <v/>
      </c>
      <c r="N1507" t="str">
        <f>VLOOKUP($D1507,metadata!$B$2:$S$451,11,FALSE)</f>
        <v>Drosophila melanogaster</v>
      </c>
      <c r="O1507" t="str">
        <f>VLOOKUP($D1507,metadata!$B$2:$S$451,12,FALSE)</f>
        <v>diptera</v>
      </c>
      <c r="P1507" t="str">
        <f>VLOOKUP($D1507,metadata!$B$2:$S$451,13,FALSE)</f>
        <v>HU</v>
      </c>
      <c r="Q1507">
        <f>VLOOKUP($D1507,metadata!$B$2:$S$451,14,FALSE)</f>
        <v>52.03</v>
      </c>
      <c r="R1507">
        <f>VLOOKUP($D1507,metadata!$B$2:$S$451,15,FALSE)</f>
        <v>5.17</v>
      </c>
      <c r="S1507">
        <f>VLOOKUP($D1507,metadata!$B$2:$S$451,16,FALSE)</f>
        <v>0.01</v>
      </c>
      <c r="T1507">
        <f>VLOOKUP($D1507,metadata!$B$2:$S$451,17,FALSE)</f>
        <v>2</v>
      </c>
      <c r="U1507" t="str">
        <f>VLOOKUP($D1507,metadata!$B$2:$S$451,18,FALSE)</f>
        <v/>
      </c>
      <c r="V1507">
        <f>VLOOKUP($D1507,metadata!$B$2:$Z$451,19,FALSE)</f>
        <v>6</v>
      </c>
      <c r="W1507" t="str">
        <f>VLOOKUP($D1507,metadata!$B$2:$Z$451,20,FALSE)</f>
        <v>acc</v>
      </c>
      <c r="X1507" t="str">
        <f>VLOOKUP($D1507,metadata!$B$2:$Z$451,21,FALSE)</f>
        <v/>
      </c>
      <c r="Y1507">
        <f>VLOOKUP($D1507,metadata!$B$2:$Z$451,22,FALSE)</f>
        <v>38</v>
      </c>
      <c r="Z1507" t="str">
        <f>VLOOKUP($D1507,metadata!$B$2:$Z$451,23,FALSE)</f>
        <v/>
      </c>
      <c r="AA1507" t="str">
        <f>VLOOKUP($D1507,metadata!$B$2:$Z$451,24,FALSE)</f>
        <v>adult</v>
      </c>
      <c r="AB1507" t="str">
        <f>VLOOKUP($D1507,metadata!$B$2:$Z$451,25,FALSE)</f>
        <v/>
      </c>
      <c r="AC1507">
        <v>9.3076855176066395</v>
      </c>
      <c r="AD1507">
        <v>61.275600347015803</v>
      </c>
      <c r="AF1507" t="str">
        <f t="shared" si="47"/>
        <v>NA</v>
      </c>
    </row>
    <row r="1508" spans="3:32" x14ac:dyDescent="0.3">
      <c r="C1508">
        <v>1507</v>
      </c>
      <c r="D1508" s="4" t="str">
        <f t="shared" si="48"/>
        <v>38-HU</v>
      </c>
      <c r="E1508" t="str">
        <f>VLOOKUP($D1508,metadata!$B$2:$S$451,2,FALSE)</f>
        <v>Pegoraro, M; Zonato, V; Tyler, ER; Fedele, G; Kyriacou, CP; Tauber, E</v>
      </c>
      <c r="F1508" t="str">
        <f>VLOOKUP($D1508,metadata!$B$2:$S$451,3,FALSE)</f>
        <v>Geographical analysis of diapause inducibility in European Drosophila melanogaster populations</v>
      </c>
      <c r="G1508" t="str">
        <f>VLOOKUP($D1508,metadata!$B$2:$S$451,4,FALSE)</f>
        <v>10.1016/j.jinsphys.2017.01.015</v>
      </c>
      <c r="H1508" t="str">
        <f>VLOOKUP($D1508,metadata!$B$2:$S$451,5,FALSE)</f>
        <v>y</v>
      </c>
      <c r="I1508" t="str">
        <f>VLOOKUP($D1508,metadata!$B$2:$S$451,6,FALSE)</f>
        <v>a</v>
      </c>
      <c r="J1508" t="str">
        <f>VLOOKUP($D1508,metadata!$B$2:$S$451,7,FALSE)</f>
        <v>i</v>
      </c>
      <c r="K1508">
        <f>VLOOKUP($D1508,metadata!$B$2:$S$451,8,FALSE)</f>
        <v>6</v>
      </c>
      <c r="L1508">
        <f>VLOOKUP($D1508,metadata!$B$2:$S$451,9,FALSE)</f>
        <v>6</v>
      </c>
      <c r="M1508" t="str">
        <f>VLOOKUP($D1508,metadata!$B$2:$S$451,10,FALSE)</f>
        <v/>
      </c>
      <c r="N1508" t="str">
        <f>VLOOKUP($D1508,metadata!$B$2:$S$451,11,FALSE)</f>
        <v>Drosophila melanogaster</v>
      </c>
      <c r="O1508" t="str">
        <f>VLOOKUP($D1508,metadata!$B$2:$S$451,12,FALSE)</f>
        <v>diptera</v>
      </c>
      <c r="P1508" t="str">
        <f>VLOOKUP($D1508,metadata!$B$2:$S$451,13,FALSE)</f>
        <v>HU</v>
      </c>
      <c r="Q1508">
        <f>VLOOKUP($D1508,metadata!$B$2:$S$451,14,FALSE)</f>
        <v>52.03</v>
      </c>
      <c r="R1508">
        <f>VLOOKUP($D1508,metadata!$B$2:$S$451,15,FALSE)</f>
        <v>5.17</v>
      </c>
      <c r="S1508">
        <f>VLOOKUP($D1508,metadata!$B$2:$S$451,16,FALSE)</f>
        <v>0.01</v>
      </c>
      <c r="T1508">
        <f>VLOOKUP($D1508,metadata!$B$2:$S$451,17,FALSE)</f>
        <v>2</v>
      </c>
      <c r="U1508" t="str">
        <f>VLOOKUP($D1508,metadata!$B$2:$S$451,18,FALSE)</f>
        <v/>
      </c>
      <c r="V1508">
        <f>VLOOKUP($D1508,metadata!$B$2:$Z$451,19,FALSE)</f>
        <v>6</v>
      </c>
      <c r="W1508" t="str">
        <f>VLOOKUP($D1508,metadata!$B$2:$Z$451,20,FALSE)</f>
        <v>acc</v>
      </c>
      <c r="X1508" t="str">
        <f>VLOOKUP($D1508,metadata!$B$2:$Z$451,21,FALSE)</f>
        <v/>
      </c>
      <c r="Y1508">
        <f>VLOOKUP($D1508,metadata!$B$2:$Z$451,22,FALSE)</f>
        <v>38</v>
      </c>
      <c r="Z1508" t="str">
        <f>VLOOKUP($D1508,metadata!$B$2:$Z$451,23,FALSE)</f>
        <v/>
      </c>
      <c r="AA1508" t="str">
        <f>VLOOKUP($D1508,metadata!$B$2:$Z$451,24,FALSE)</f>
        <v>adult</v>
      </c>
      <c r="AB1508" t="str">
        <f>VLOOKUP($D1508,metadata!$B$2:$Z$451,25,FALSE)</f>
        <v/>
      </c>
      <c r="AC1508">
        <v>11.441481078948801</v>
      </c>
      <c r="AD1508">
        <v>44.4293341461631</v>
      </c>
      <c r="AF1508" t="str">
        <f t="shared" si="47"/>
        <v>NA</v>
      </c>
    </row>
    <row r="1509" spans="3:32" x14ac:dyDescent="0.3">
      <c r="C1509">
        <v>1508</v>
      </c>
      <c r="D1509" s="4" t="str">
        <f t="shared" si="48"/>
        <v>38-HU</v>
      </c>
      <c r="E1509" t="str">
        <f>VLOOKUP($D1509,metadata!$B$2:$S$451,2,FALSE)</f>
        <v>Pegoraro, M; Zonato, V; Tyler, ER; Fedele, G; Kyriacou, CP; Tauber, E</v>
      </c>
      <c r="F1509" t="str">
        <f>VLOOKUP($D1509,metadata!$B$2:$S$451,3,FALSE)</f>
        <v>Geographical analysis of diapause inducibility in European Drosophila melanogaster populations</v>
      </c>
      <c r="G1509" t="str">
        <f>VLOOKUP($D1509,metadata!$B$2:$S$451,4,FALSE)</f>
        <v>10.1016/j.jinsphys.2017.01.015</v>
      </c>
      <c r="H1509" t="str">
        <f>VLOOKUP($D1509,metadata!$B$2:$S$451,5,FALSE)</f>
        <v>y</v>
      </c>
      <c r="I1509" t="str">
        <f>VLOOKUP($D1509,metadata!$B$2:$S$451,6,FALSE)</f>
        <v>a</v>
      </c>
      <c r="J1509" t="str">
        <f>VLOOKUP($D1509,metadata!$B$2:$S$451,7,FALSE)</f>
        <v>i</v>
      </c>
      <c r="K1509">
        <f>VLOOKUP($D1509,metadata!$B$2:$S$451,8,FALSE)</f>
        <v>6</v>
      </c>
      <c r="L1509">
        <f>VLOOKUP($D1509,metadata!$B$2:$S$451,9,FALSE)</f>
        <v>6</v>
      </c>
      <c r="M1509" t="str">
        <f>VLOOKUP($D1509,metadata!$B$2:$S$451,10,FALSE)</f>
        <v/>
      </c>
      <c r="N1509" t="str">
        <f>VLOOKUP($D1509,metadata!$B$2:$S$451,11,FALSE)</f>
        <v>Drosophila melanogaster</v>
      </c>
      <c r="O1509" t="str">
        <f>VLOOKUP($D1509,metadata!$B$2:$S$451,12,FALSE)</f>
        <v>diptera</v>
      </c>
      <c r="P1509" t="str">
        <f>VLOOKUP($D1509,metadata!$B$2:$S$451,13,FALSE)</f>
        <v>HU</v>
      </c>
      <c r="Q1509">
        <f>VLOOKUP($D1509,metadata!$B$2:$S$451,14,FALSE)</f>
        <v>52.03</v>
      </c>
      <c r="R1509">
        <f>VLOOKUP($D1509,metadata!$B$2:$S$451,15,FALSE)</f>
        <v>5.17</v>
      </c>
      <c r="S1509">
        <f>VLOOKUP($D1509,metadata!$B$2:$S$451,16,FALSE)</f>
        <v>0.01</v>
      </c>
      <c r="T1509">
        <f>VLOOKUP($D1509,metadata!$B$2:$S$451,17,FALSE)</f>
        <v>2</v>
      </c>
      <c r="U1509" t="str">
        <f>VLOOKUP($D1509,metadata!$B$2:$S$451,18,FALSE)</f>
        <v/>
      </c>
      <c r="V1509">
        <f>VLOOKUP($D1509,metadata!$B$2:$Z$451,19,FALSE)</f>
        <v>6</v>
      </c>
      <c r="W1509" t="str">
        <f>VLOOKUP($D1509,metadata!$B$2:$Z$451,20,FALSE)</f>
        <v>acc</v>
      </c>
      <c r="X1509" t="str">
        <f>VLOOKUP($D1509,metadata!$B$2:$Z$451,21,FALSE)</f>
        <v/>
      </c>
      <c r="Y1509">
        <f>VLOOKUP($D1509,metadata!$B$2:$Z$451,22,FALSE)</f>
        <v>38</v>
      </c>
      <c r="Z1509" t="str">
        <f>VLOOKUP($D1509,metadata!$B$2:$Z$451,23,FALSE)</f>
        <v/>
      </c>
      <c r="AA1509" t="str">
        <f>VLOOKUP($D1509,metadata!$B$2:$Z$451,24,FALSE)</f>
        <v>adult</v>
      </c>
      <c r="AB1509" t="str">
        <f>VLOOKUP($D1509,metadata!$B$2:$Z$451,25,FALSE)</f>
        <v/>
      </c>
      <c r="AC1509">
        <v>13.5688425036446</v>
      </c>
      <c r="AD1509">
        <v>76.482506458273207</v>
      </c>
      <c r="AF1509" t="str">
        <f t="shared" si="47"/>
        <v>NA</v>
      </c>
    </row>
    <row r="1510" spans="3:32" x14ac:dyDescent="0.3">
      <c r="C1510">
        <v>1509</v>
      </c>
      <c r="D1510" s="4" t="str">
        <f t="shared" si="48"/>
        <v>38-HU</v>
      </c>
      <c r="E1510" t="str">
        <f>VLOOKUP($D1510,metadata!$B$2:$S$451,2,FALSE)</f>
        <v>Pegoraro, M; Zonato, V; Tyler, ER; Fedele, G; Kyriacou, CP; Tauber, E</v>
      </c>
      <c r="F1510" t="str">
        <f>VLOOKUP($D1510,metadata!$B$2:$S$451,3,FALSE)</f>
        <v>Geographical analysis of diapause inducibility in European Drosophila melanogaster populations</v>
      </c>
      <c r="G1510" t="str">
        <f>VLOOKUP($D1510,metadata!$B$2:$S$451,4,FALSE)</f>
        <v>10.1016/j.jinsphys.2017.01.015</v>
      </c>
      <c r="H1510" t="str">
        <f>VLOOKUP($D1510,metadata!$B$2:$S$451,5,FALSE)</f>
        <v>y</v>
      </c>
      <c r="I1510" t="str">
        <f>VLOOKUP($D1510,metadata!$B$2:$S$451,6,FALSE)</f>
        <v>a</v>
      </c>
      <c r="J1510" t="str">
        <f>VLOOKUP($D1510,metadata!$B$2:$S$451,7,FALSE)</f>
        <v>i</v>
      </c>
      <c r="K1510">
        <f>VLOOKUP($D1510,metadata!$B$2:$S$451,8,FALSE)</f>
        <v>6</v>
      </c>
      <c r="L1510">
        <f>VLOOKUP($D1510,metadata!$B$2:$S$451,9,FALSE)</f>
        <v>6</v>
      </c>
      <c r="M1510" t="str">
        <f>VLOOKUP($D1510,metadata!$B$2:$S$451,10,FALSE)</f>
        <v/>
      </c>
      <c r="N1510" t="str">
        <f>VLOOKUP($D1510,metadata!$B$2:$S$451,11,FALSE)</f>
        <v>Drosophila melanogaster</v>
      </c>
      <c r="O1510" t="str">
        <f>VLOOKUP($D1510,metadata!$B$2:$S$451,12,FALSE)</f>
        <v>diptera</v>
      </c>
      <c r="P1510" t="str">
        <f>VLOOKUP($D1510,metadata!$B$2:$S$451,13,FALSE)</f>
        <v>HU</v>
      </c>
      <c r="Q1510">
        <f>VLOOKUP($D1510,metadata!$B$2:$S$451,14,FALSE)</f>
        <v>52.03</v>
      </c>
      <c r="R1510">
        <f>VLOOKUP($D1510,metadata!$B$2:$S$451,15,FALSE)</f>
        <v>5.17</v>
      </c>
      <c r="S1510">
        <f>VLOOKUP($D1510,metadata!$B$2:$S$451,16,FALSE)</f>
        <v>0.01</v>
      </c>
      <c r="T1510">
        <f>VLOOKUP($D1510,metadata!$B$2:$S$451,17,FALSE)</f>
        <v>2</v>
      </c>
      <c r="U1510" t="str">
        <f>VLOOKUP($D1510,metadata!$B$2:$S$451,18,FALSE)</f>
        <v/>
      </c>
      <c r="V1510">
        <f>VLOOKUP($D1510,metadata!$B$2:$Z$451,19,FALSE)</f>
        <v>6</v>
      </c>
      <c r="W1510" t="str">
        <f>VLOOKUP($D1510,metadata!$B$2:$Z$451,20,FALSE)</f>
        <v>acc</v>
      </c>
      <c r="X1510" t="str">
        <f>VLOOKUP($D1510,metadata!$B$2:$Z$451,21,FALSE)</f>
        <v/>
      </c>
      <c r="Y1510">
        <f>VLOOKUP($D1510,metadata!$B$2:$Z$451,22,FALSE)</f>
        <v>38</v>
      </c>
      <c r="Z1510" t="str">
        <f>VLOOKUP($D1510,metadata!$B$2:$Z$451,23,FALSE)</f>
        <v/>
      </c>
      <c r="AA1510" t="str">
        <f>VLOOKUP($D1510,metadata!$B$2:$Z$451,24,FALSE)</f>
        <v>adult</v>
      </c>
      <c r="AB1510" t="str">
        <f>VLOOKUP($D1510,metadata!$B$2:$Z$451,25,FALSE)</f>
        <v/>
      </c>
      <c r="AC1510">
        <v>15.6938247459791</v>
      </c>
      <c r="AD1510">
        <v>26.617464715691099</v>
      </c>
      <c r="AF1510" t="str">
        <f t="shared" si="47"/>
        <v>NA</v>
      </c>
    </row>
    <row r="1511" spans="3:32" x14ac:dyDescent="0.3">
      <c r="C1511">
        <v>1510</v>
      </c>
      <c r="D1511" s="4" t="str">
        <f t="shared" si="48"/>
        <v>38-HU</v>
      </c>
      <c r="E1511" t="str">
        <f>VLOOKUP($D1511,metadata!$B$2:$S$451,2,FALSE)</f>
        <v>Pegoraro, M; Zonato, V; Tyler, ER; Fedele, G; Kyriacou, CP; Tauber, E</v>
      </c>
      <c r="F1511" t="str">
        <f>VLOOKUP($D1511,metadata!$B$2:$S$451,3,FALSE)</f>
        <v>Geographical analysis of diapause inducibility in European Drosophila melanogaster populations</v>
      </c>
      <c r="G1511" t="str">
        <f>VLOOKUP($D1511,metadata!$B$2:$S$451,4,FALSE)</f>
        <v>10.1016/j.jinsphys.2017.01.015</v>
      </c>
      <c r="H1511" t="str">
        <f>VLOOKUP($D1511,metadata!$B$2:$S$451,5,FALSE)</f>
        <v>y</v>
      </c>
      <c r="I1511" t="str">
        <f>VLOOKUP($D1511,metadata!$B$2:$S$451,6,FALSE)</f>
        <v>a</v>
      </c>
      <c r="J1511" t="str">
        <f>VLOOKUP($D1511,metadata!$B$2:$S$451,7,FALSE)</f>
        <v>i</v>
      </c>
      <c r="K1511">
        <f>VLOOKUP($D1511,metadata!$B$2:$S$451,8,FALSE)</f>
        <v>6</v>
      </c>
      <c r="L1511">
        <f>VLOOKUP($D1511,metadata!$B$2:$S$451,9,FALSE)</f>
        <v>6</v>
      </c>
      <c r="M1511" t="str">
        <f>VLOOKUP($D1511,metadata!$B$2:$S$451,10,FALSE)</f>
        <v/>
      </c>
      <c r="N1511" t="str">
        <f>VLOOKUP($D1511,metadata!$B$2:$S$451,11,FALSE)</f>
        <v>Drosophila melanogaster</v>
      </c>
      <c r="O1511" t="str">
        <f>VLOOKUP($D1511,metadata!$B$2:$S$451,12,FALSE)</f>
        <v>diptera</v>
      </c>
      <c r="P1511" t="str">
        <f>VLOOKUP($D1511,metadata!$B$2:$S$451,13,FALSE)</f>
        <v>HU</v>
      </c>
      <c r="Q1511">
        <f>VLOOKUP($D1511,metadata!$B$2:$S$451,14,FALSE)</f>
        <v>52.03</v>
      </c>
      <c r="R1511">
        <f>VLOOKUP($D1511,metadata!$B$2:$S$451,15,FALSE)</f>
        <v>5.17</v>
      </c>
      <c r="S1511">
        <f>VLOOKUP($D1511,metadata!$B$2:$S$451,16,FALSE)</f>
        <v>0.01</v>
      </c>
      <c r="T1511">
        <f>VLOOKUP($D1511,metadata!$B$2:$S$451,17,FALSE)</f>
        <v>2</v>
      </c>
      <c r="U1511" t="str">
        <f>VLOOKUP($D1511,metadata!$B$2:$S$451,18,FALSE)</f>
        <v/>
      </c>
      <c r="V1511">
        <f>VLOOKUP($D1511,metadata!$B$2:$Z$451,19,FALSE)</f>
        <v>6</v>
      </c>
      <c r="W1511" t="str">
        <f>VLOOKUP($D1511,metadata!$B$2:$Z$451,20,FALSE)</f>
        <v>acc</v>
      </c>
      <c r="X1511" t="str">
        <f>VLOOKUP($D1511,metadata!$B$2:$Z$451,21,FALSE)</f>
        <v/>
      </c>
      <c r="Y1511">
        <f>VLOOKUP($D1511,metadata!$B$2:$Z$451,22,FALSE)</f>
        <v>38</v>
      </c>
      <c r="Z1511" t="str">
        <f>VLOOKUP($D1511,metadata!$B$2:$Z$451,23,FALSE)</f>
        <v/>
      </c>
      <c r="AA1511" t="str">
        <f>VLOOKUP($D1511,metadata!$B$2:$Z$451,24,FALSE)</f>
        <v>adult</v>
      </c>
      <c r="AB1511" t="str">
        <f>VLOOKUP($D1511,metadata!$B$2:$Z$451,25,FALSE)</f>
        <v/>
      </c>
      <c r="AC1511">
        <v>17.8536464934989</v>
      </c>
      <c r="AD1511">
        <v>11.972183565297801</v>
      </c>
      <c r="AF1511" t="str">
        <f t="shared" si="47"/>
        <v>NA</v>
      </c>
    </row>
    <row r="1512" spans="3:32" x14ac:dyDescent="0.3">
      <c r="C1512">
        <v>1511</v>
      </c>
      <c r="D1512" s="4" t="str">
        <f t="shared" si="48"/>
        <v>38-KOR</v>
      </c>
      <c r="E1512" t="str">
        <f>VLOOKUP($D1512,metadata!$B$2:$S$451,2,FALSE)</f>
        <v>Pegoraro, M; Zonato, V; Tyler, ER; Fedele, G; Kyriacou, CP; Tauber, E</v>
      </c>
      <c r="F1512" t="str">
        <f>VLOOKUP($D1512,metadata!$B$2:$S$451,3,FALSE)</f>
        <v>Geographical analysis of diapause inducibility in European Drosophila melanogaster populations</v>
      </c>
      <c r="G1512" t="str">
        <f>VLOOKUP($D1512,metadata!$B$2:$S$451,4,FALSE)</f>
        <v>10.1016/j.jinsphys.2017.01.015</v>
      </c>
      <c r="H1512" t="str">
        <f>VLOOKUP($D1512,metadata!$B$2:$S$451,5,FALSE)</f>
        <v>y</v>
      </c>
      <c r="I1512" t="str">
        <f>VLOOKUP($D1512,metadata!$B$2:$S$451,6,FALSE)</f>
        <v>a</v>
      </c>
      <c r="J1512" t="str">
        <f>VLOOKUP($D1512,metadata!$B$2:$S$451,7,FALSE)</f>
        <v>i</v>
      </c>
      <c r="K1512">
        <f>VLOOKUP($D1512,metadata!$B$2:$S$451,8,FALSE)</f>
        <v>6</v>
      </c>
      <c r="L1512">
        <f>VLOOKUP($D1512,metadata!$B$2:$S$451,9,FALSE)</f>
        <v>6</v>
      </c>
      <c r="M1512" t="str">
        <f>VLOOKUP($D1512,metadata!$B$2:$S$451,10,FALSE)</f>
        <v/>
      </c>
      <c r="N1512" t="str">
        <f>VLOOKUP($D1512,metadata!$B$2:$S$451,11,FALSE)</f>
        <v>Drosophila melanogaster</v>
      </c>
      <c r="O1512" t="str">
        <f>VLOOKUP($D1512,metadata!$B$2:$S$451,12,FALSE)</f>
        <v>diptera</v>
      </c>
      <c r="P1512" t="str">
        <f>VLOOKUP($D1512,metadata!$B$2:$S$451,13,FALSE)</f>
        <v>KOR</v>
      </c>
      <c r="Q1512">
        <f>VLOOKUP($D1512,metadata!$B$2:$S$451,14,FALSE)</f>
        <v>62.01</v>
      </c>
      <c r="R1512">
        <f>VLOOKUP($D1512,metadata!$B$2:$S$451,15,FALSE)</f>
        <v>25.33</v>
      </c>
      <c r="S1512">
        <f>VLOOKUP($D1512,metadata!$B$2:$S$451,16,FALSE)</f>
        <v>0.01</v>
      </c>
      <c r="T1512">
        <f>VLOOKUP($D1512,metadata!$B$2:$S$451,17,FALSE)</f>
        <v>120</v>
      </c>
      <c r="U1512" t="str">
        <f>VLOOKUP($D1512,metadata!$B$2:$S$451,18,FALSE)</f>
        <v/>
      </c>
      <c r="V1512">
        <f>VLOOKUP($D1512,metadata!$B$2:$Z$451,19,FALSE)</f>
        <v>6</v>
      </c>
      <c r="W1512" t="str">
        <f>VLOOKUP($D1512,metadata!$B$2:$Z$451,20,FALSE)</f>
        <v>acc</v>
      </c>
      <c r="X1512" t="str">
        <f>VLOOKUP($D1512,metadata!$B$2:$Z$451,21,FALSE)</f>
        <v/>
      </c>
      <c r="Y1512">
        <f>VLOOKUP($D1512,metadata!$B$2:$Z$451,22,FALSE)</f>
        <v>38</v>
      </c>
      <c r="Z1512" t="str">
        <f>VLOOKUP($D1512,metadata!$B$2:$Z$451,23,FALSE)</f>
        <v/>
      </c>
      <c r="AA1512" t="str">
        <f>VLOOKUP($D1512,metadata!$B$2:$Z$451,24,FALSE)</f>
        <v>adult</v>
      </c>
      <c r="AB1512" t="str">
        <f>VLOOKUP($D1512,metadata!$B$2:$Z$451,25,FALSE)</f>
        <v/>
      </c>
      <c r="AC1512">
        <v>7.1521256097947798</v>
      </c>
      <c r="AD1512">
        <v>43.530899717118601</v>
      </c>
      <c r="AF1512" t="str">
        <f t="shared" si="47"/>
        <v>NA</v>
      </c>
    </row>
    <row r="1513" spans="3:32" x14ac:dyDescent="0.3">
      <c r="C1513">
        <v>1512</v>
      </c>
      <c r="D1513" s="4" t="str">
        <f t="shared" si="48"/>
        <v>38-KOR</v>
      </c>
      <c r="E1513" t="str">
        <f>VLOOKUP($D1513,metadata!$B$2:$S$451,2,FALSE)</f>
        <v>Pegoraro, M; Zonato, V; Tyler, ER; Fedele, G; Kyriacou, CP; Tauber, E</v>
      </c>
      <c r="F1513" t="str">
        <f>VLOOKUP($D1513,metadata!$B$2:$S$451,3,FALSE)</f>
        <v>Geographical analysis of diapause inducibility in European Drosophila melanogaster populations</v>
      </c>
      <c r="G1513" t="str">
        <f>VLOOKUP($D1513,metadata!$B$2:$S$451,4,FALSE)</f>
        <v>10.1016/j.jinsphys.2017.01.015</v>
      </c>
      <c r="H1513" t="str">
        <f>VLOOKUP($D1513,metadata!$B$2:$S$451,5,FALSE)</f>
        <v>y</v>
      </c>
      <c r="I1513" t="str">
        <f>VLOOKUP($D1513,metadata!$B$2:$S$451,6,FALSE)</f>
        <v>a</v>
      </c>
      <c r="J1513" t="str">
        <f>VLOOKUP($D1513,metadata!$B$2:$S$451,7,FALSE)</f>
        <v>i</v>
      </c>
      <c r="K1513">
        <f>VLOOKUP($D1513,metadata!$B$2:$S$451,8,FALSE)</f>
        <v>6</v>
      </c>
      <c r="L1513">
        <f>VLOOKUP($D1513,metadata!$B$2:$S$451,9,FALSE)</f>
        <v>6</v>
      </c>
      <c r="M1513" t="str">
        <f>VLOOKUP($D1513,metadata!$B$2:$S$451,10,FALSE)</f>
        <v/>
      </c>
      <c r="N1513" t="str">
        <f>VLOOKUP($D1513,metadata!$B$2:$S$451,11,FALSE)</f>
        <v>Drosophila melanogaster</v>
      </c>
      <c r="O1513" t="str">
        <f>VLOOKUP($D1513,metadata!$B$2:$S$451,12,FALSE)</f>
        <v>diptera</v>
      </c>
      <c r="P1513" t="str">
        <f>VLOOKUP($D1513,metadata!$B$2:$S$451,13,FALSE)</f>
        <v>KOR</v>
      </c>
      <c r="Q1513">
        <f>VLOOKUP($D1513,metadata!$B$2:$S$451,14,FALSE)</f>
        <v>62.01</v>
      </c>
      <c r="R1513">
        <f>VLOOKUP($D1513,metadata!$B$2:$S$451,15,FALSE)</f>
        <v>25.33</v>
      </c>
      <c r="S1513">
        <f>VLOOKUP($D1513,metadata!$B$2:$S$451,16,FALSE)</f>
        <v>0.01</v>
      </c>
      <c r="T1513">
        <f>VLOOKUP($D1513,metadata!$B$2:$S$451,17,FALSE)</f>
        <v>120</v>
      </c>
      <c r="U1513" t="str">
        <f>VLOOKUP($D1513,metadata!$B$2:$S$451,18,FALSE)</f>
        <v/>
      </c>
      <c r="V1513">
        <f>VLOOKUP($D1513,metadata!$B$2:$Z$451,19,FALSE)</f>
        <v>6</v>
      </c>
      <c r="W1513" t="str">
        <f>VLOOKUP($D1513,metadata!$B$2:$Z$451,20,FALSE)</f>
        <v>acc</v>
      </c>
      <c r="X1513" t="str">
        <f>VLOOKUP($D1513,metadata!$B$2:$Z$451,21,FALSE)</f>
        <v/>
      </c>
      <c r="Y1513">
        <f>VLOOKUP($D1513,metadata!$B$2:$Z$451,22,FALSE)</f>
        <v>38</v>
      </c>
      <c r="Z1513" t="str">
        <f>VLOOKUP($D1513,metadata!$B$2:$Z$451,23,FALSE)</f>
        <v/>
      </c>
      <c r="AA1513" t="str">
        <f>VLOOKUP($D1513,metadata!$B$2:$Z$451,24,FALSE)</f>
        <v>adult</v>
      </c>
      <c r="AB1513" t="str">
        <f>VLOOKUP($D1513,metadata!$B$2:$Z$451,25,FALSE)</f>
        <v/>
      </c>
      <c r="AC1513">
        <v>9.3051408269072393</v>
      </c>
      <c r="AD1513">
        <v>80.615249662431907</v>
      </c>
      <c r="AF1513" t="str">
        <f t="shared" si="47"/>
        <v>NA</v>
      </c>
    </row>
    <row r="1514" spans="3:32" x14ac:dyDescent="0.3">
      <c r="C1514">
        <v>1513</v>
      </c>
      <c r="D1514" s="4" t="str">
        <f t="shared" si="48"/>
        <v>38-KOR</v>
      </c>
      <c r="E1514" t="str">
        <f>VLOOKUP($D1514,metadata!$B$2:$S$451,2,FALSE)</f>
        <v>Pegoraro, M; Zonato, V; Tyler, ER; Fedele, G; Kyriacou, CP; Tauber, E</v>
      </c>
      <c r="F1514" t="str">
        <f>VLOOKUP($D1514,metadata!$B$2:$S$451,3,FALSE)</f>
        <v>Geographical analysis of diapause inducibility in European Drosophila melanogaster populations</v>
      </c>
      <c r="G1514" t="str">
        <f>VLOOKUP($D1514,metadata!$B$2:$S$451,4,FALSE)</f>
        <v>10.1016/j.jinsphys.2017.01.015</v>
      </c>
      <c r="H1514" t="str">
        <f>VLOOKUP($D1514,metadata!$B$2:$S$451,5,FALSE)</f>
        <v>y</v>
      </c>
      <c r="I1514" t="str">
        <f>VLOOKUP($D1514,metadata!$B$2:$S$451,6,FALSE)</f>
        <v>a</v>
      </c>
      <c r="J1514" t="str">
        <f>VLOOKUP($D1514,metadata!$B$2:$S$451,7,FALSE)</f>
        <v>i</v>
      </c>
      <c r="K1514">
        <f>VLOOKUP($D1514,metadata!$B$2:$S$451,8,FALSE)</f>
        <v>6</v>
      </c>
      <c r="L1514">
        <f>VLOOKUP($D1514,metadata!$B$2:$S$451,9,FALSE)</f>
        <v>6</v>
      </c>
      <c r="M1514" t="str">
        <f>VLOOKUP($D1514,metadata!$B$2:$S$451,10,FALSE)</f>
        <v/>
      </c>
      <c r="N1514" t="str">
        <f>VLOOKUP($D1514,metadata!$B$2:$S$451,11,FALSE)</f>
        <v>Drosophila melanogaster</v>
      </c>
      <c r="O1514" t="str">
        <f>VLOOKUP($D1514,metadata!$B$2:$S$451,12,FALSE)</f>
        <v>diptera</v>
      </c>
      <c r="P1514" t="str">
        <f>VLOOKUP($D1514,metadata!$B$2:$S$451,13,FALSE)</f>
        <v>KOR</v>
      </c>
      <c r="Q1514">
        <f>VLOOKUP($D1514,metadata!$B$2:$S$451,14,FALSE)</f>
        <v>62.01</v>
      </c>
      <c r="R1514">
        <f>VLOOKUP($D1514,metadata!$B$2:$S$451,15,FALSE)</f>
        <v>25.33</v>
      </c>
      <c r="S1514">
        <f>VLOOKUP($D1514,metadata!$B$2:$S$451,16,FALSE)</f>
        <v>0.01</v>
      </c>
      <c r="T1514">
        <f>VLOOKUP($D1514,metadata!$B$2:$S$451,17,FALSE)</f>
        <v>120</v>
      </c>
      <c r="U1514" t="str">
        <f>VLOOKUP($D1514,metadata!$B$2:$S$451,18,FALSE)</f>
        <v/>
      </c>
      <c r="V1514">
        <f>VLOOKUP($D1514,metadata!$B$2:$Z$451,19,FALSE)</f>
        <v>6</v>
      </c>
      <c r="W1514" t="str">
        <f>VLOOKUP($D1514,metadata!$B$2:$Z$451,20,FALSE)</f>
        <v>acc</v>
      </c>
      <c r="X1514" t="str">
        <f>VLOOKUP($D1514,metadata!$B$2:$Z$451,21,FALSE)</f>
        <v/>
      </c>
      <c r="Y1514">
        <f>VLOOKUP($D1514,metadata!$B$2:$Z$451,22,FALSE)</f>
        <v>38</v>
      </c>
      <c r="Z1514" t="str">
        <f>VLOOKUP($D1514,metadata!$B$2:$Z$451,23,FALSE)</f>
        <v/>
      </c>
      <c r="AA1514" t="str">
        <f>VLOOKUP($D1514,metadata!$B$2:$Z$451,24,FALSE)</f>
        <v>adult</v>
      </c>
      <c r="AB1514" t="str">
        <f>VLOOKUP($D1514,metadata!$B$2:$Z$451,25,FALSE)</f>
        <v/>
      </c>
      <c r="AC1514">
        <v>11.4522598094723</v>
      </c>
      <c r="AD1514">
        <v>62.510982167855801</v>
      </c>
      <c r="AF1514" t="str">
        <f t="shared" si="47"/>
        <v>NA</v>
      </c>
    </row>
    <row r="1515" spans="3:32" x14ac:dyDescent="0.3">
      <c r="C1515">
        <v>1514</v>
      </c>
      <c r="D1515" s="4" t="str">
        <f t="shared" si="48"/>
        <v>38-KOR</v>
      </c>
      <c r="E1515" t="str">
        <f>VLOOKUP($D1515,metadata!$B$2:$S$451,2,FALSE)</f>
        <v>Pegoraro, M; Zonato, V; Tyler, ER; Fedele, G; Kyriacou, CP; Tauber, E</v>
      </c>
      <c r="F1515" t="str">
        <f>VLOOKUP($D1515,metadata!$B$2:$S$451,3,FALSE)</f>
        <v>Geographical analysis of diapause inducibility in European Drosophila melanogaster populations</v>
      </c>
      <c r="G1515" t="str">
        <f>VLOOKUP($D1515,metadata!$B$2:$S$451,4,FALSE)</f>
        <v>10.1016/j.jinsphys.2017.01.015</v>
      </c>
      <c r="H1515" t="str">
        <f>VLOOKUP($D1515,metadata!$B$2:$S$451,5,FALSE)</f>
        <v>y</v>
      </c>
      <c r="I1515" t="str">
        <f>VLOOKUP($D1515,metadata!$B$2:$S$451,6,FALSE)</f>
        <v>a</v>
      </c>
      <c r="J1515" t="str">
        <f>VLOOKUP($D1515,metadata!$B$2:$S$451,7,FALSE)</f>
        <v>i</v>
      </c>
      <c r="K1515">
        <f>VLOOKUP($D1515,metadata!$B$2:$S$451,8,FALSE)</f>
        <v>6</v>
      </c>
      <c r="L1515">
        <f>VLOOKUP($D1515,metadata!$B$2:$S$451,9,FALSE)</f>
        <v>6</v>
      </c>
      <c r="M1515" t="str">
        <f>VLOOKUP($D1515,metadata!$B$2:$S$451,10,FALSE)</f>
        <v/>
      </c>
      <c r="N1515" t="str">
        <f>VLOOKUP($D1515,metadata!$B$2:$S$451,11,FALSE)</f>
        <v>Drosophila melanogaster</v>
      </c>
      <c r="O1515" t="str">
        <f>VLOOKUP($D1515,metadata!$B$2:$S$451,12,FALSE)</f>
        <v>diptera</v>
      </c>
      <c r="P1515" t="str">
        <f>VLOOKUP($D1515,metadata!$B$2:$S$451,13,FALSE)</f>
        <v>KOR</v>
      </c>
      <c r="Q1515">
        <f>VLOOKUP($D1515,metadata!$B$2:$S$451,14,FALSE)</f>
        <v>62.01</v>
      </c>
      <c r="R1515">
        <f>VLOOKUP($D1515,metadata!$B$2:$S$451,15,FALSE)</f>
        <v>25.33</v>
      </c>
      <c r="S1515">
        <f>VLOOKUP($D1515,metadata!$B$2:$S$451,16,FALSE)</f>
        <v>0.01</v>
      </c>
      <c r="T1515">
        <f>VLOOKUP($D1515,metadata!$B$2:$S$451,17,FALSE)</f>
        <v>120</v>
      </c>
      <c r="U1515" t="str">
        <f>VLOOKUP($D1515,metadata!$B$2:$S$451,18,FALSE)</f>
        <v/>
      </c>
      <c r="V1515">
        <f>VLOOKUP($D1515,metadata!$B$2:$Z$451,19,FALSE)</f>
        <v>6</v>
      </c>
      <c r="W1515" t="str">
        <f>VLOOKUP($D1515,metadata!$B$2:$Z$451,20,FALSE)</f>
        <v>acc</v>
      </c>
      <c r="X1515" t="str">
        <f>VLOOKUP($D1515,metadata!$B$2:$Z$451,21,FALSE)</f>
        <v/>
      </c>
      <c r="Y1515">
        <f>VLOOKUP($D1515,metadata!$B$2:$Z$451,22,FALSE)</f>
        <v>38</v>
      </c>
      <c r="Z1515" t="str">
        <f>VLOOKUP($D1515,metadata!$B$2:$Z$451,23,FALSE)</f>
        <v/>
      </c>
      <c r="AA1515" t="str">
        <f>VLOOKUP($D1515,metadata!$B$2:$Z$451,24,FALSE)</f>
        <v>adult</v>
      </c>
      <c r="AB1515" t="str">
        <f>VLOOKUP($D1515,metadata!$B$2:$Z$451,25,FALSE)</f>
        <v/>
      </c>
      <c r="AC1515">
        <v>13.560918791954601</v>
      </c>
      <c r="AD1515">
        <v>36.702715302211303</v>
      </c>
      <c r="AF1515" t="str">
        <f t="shared" si="47"/>
        <v>NA</v>
      </c>
    </row>
    <row r="1516" spans="3:32" x14ac:dyDescent="0.3">
      <c r="C1516">
        <v>1515</v>
      </c>
      <c r="D1516" s="4" t="str">
        <f t="shared" si="48"/>
        <v>38-KOR</v>
      </c>
      <c r="E1516" t="str">
        <f>VLOOKUP($D1516,metadata!$B$2:$S$451,2,FALSE)</f>
        <v>Pegoraro, M; Zonato, V; Tyler, ER; Fedele, G; Kyriacou, CP; Tauber, E</v>
      </c>
      <c r="F1516" t="str">
        <f>VLOOKUP($D1516,metadata!$B$2:$S$451,3,FALSE)</f>
        <v>Geographical analysis of diapause inducibility in European Drosophila melanogaster populations</v>
      </c>
      <c r="G1516" t="str">
        <f>VLOOKUP($D1516,metadata!$B$2:$S$451,4,FALSE)</f>
        <v>10.1016/j.jinsphys.2017.01.015</v>
      </c>
      <c r="H1516" t="str">
        <f>VLOOKUP($D1516,metadata!$B$2:$S$451,5,FALSE)</f>
        <v>y</v>
      </c>
      <c r="I1516" t="str">
        <f>VLOOKUP($D1516,metadata!$B$2:$S$451,6,FALSE)</f>
        <v>a</v>
      </c>
      <c r="J1516" t="str">
        <f>VLOOKUP($D1516,metadata!$B$2:$S$451,7,FALSE)</f>
        <v>i</v>
      </c>
      <c r="K1516">
        <f>VLOOKUP($D1516,metadata!$B$2:$S$451,8,FALSE)</f>
        <v>6</v>
      </c>
      <c r="L1516">
        <f>VLOOKUP($D1516,metadata!$B$2:$S$451,9,FALSE)</f>
        <v>6</v>
      </c>
      <c r="M1516" t="str">
        <f>VLOOKUP($D1516,metadata!$B$2:$S$451,10,FALSE)</f>
        <v/>
      </c>
      <c r="N1516" t="str">
        <f>VLOOKUP($D1516,metadata!$B$2:$S$451,11,FALSE)</f>
        <v>Drosophila melanogaster</v>
      </c>
      <c r="O1516" t="str">
        <f>VLOOKUP($D1516,metadata!$B$2:$S$451,12,FALSE)</f>
        <v>diptera</v>
      </c>
      <c r="P1516" t="str">
        <f>VLOOKUP($D1516,metadata!$B$2:$S$451,13,FALSE)</f>
        <v>KOR</v>
      </c>
      <c r="Q1516">
        <f>VLOOKUP($D1516,metadata!$B$2:$S$451,14,FALSE)</f>
        <v>62.01</v>
      </c>
      <c r="R1516">
        <f>VLOOKUP($D1516,metadata!$B$2:$S$451,15,FALSE)</f>
        <v>25.33</v>
      </c>
      <c r="S1516">
        <f>VLOOKUP($D1516,metadata!$B$2:$S$451,16,FALSE)</f>
        <v>0.01</v>
      </c>
      <c r="T1516">
        <f>VLOOKUP($D1516,metadata!$B$2:$S$451,17,FALSE)</f>
        <v>120</v>
      </c>
      <c r="U1516" t="str">
        <f>VLOOKUP($D1516,metadata!$B$2:$S$451,18,FALSE)</f>
        <v/>
      </c>
      <c r="V1516">
        <f>VLOOKUP($D1516,metadata!$B$2:$Z$451,19,FALSE)</f>
        <v>6</v>
      </c>
      <c r="W1516" t="str">
        <f>VLOOKUP($D1516,metadata!$B$2:$Z$451,20,FALSE)</f>
        <v>acc</v>
      </c>
      <c r="X1516" t="str">
        <f>VLOOKUP($D1516,metadata!$B$2:$Z$451,21,FALSE)</f>
        <v/>
      </c>
      <c r="Y1516">
        <f>VLOOKUP($D1516,metadata!$B$2:$Z$451,22,FALSE)</f>
        <v>38</v>
      </c>
      <c r="Z1516" t="str">
        <f>VLOOKUP($D1516,metadata!$B$2:$Z$451,23,FALSE)</f>
        <v/>
      </c>
      <c r="AA1516" t="str">
        <f>VLOOKUP($D1516,metadata!$B$2:$Z$451,24,FALSE)</f>
        <v>adult</v>
      </c>
      <c r="AB1516" t="str">
        <f>VLOOKUP($D1516,metadata!$B$2:$Z$451,25,FALSE)</f>
        <v/>
      </c>
      <c r="AC1516">
        <v>15.705058624432599</v>
      </c>
      <c r="AD1516">
        <v>41.239988469585697</v>
      </c>
      <c r="AF1516" t="str">
        <f t="shared" si="47"/>
        <v>NA</v>
      </c>
    </row>
    <row r="1517" spans="3:32" x14ac:dyDescent="0.3">
      <c r="C1517">
        <v>1516</v>
      </c>
      <c r="D1517" s="4" t="str">
        <f t="shared" si="48"/>
        <v>38-KOR</v>
      </c>
      <c r="E1517" t="str">
        <f>VLOOKUP($D1517,metadata!$B$2:$S$451,2,FALSE)</f>
        <v>Pegoraro, M; Zonato, V; Tyler, ER; Fedele, G; Kyriacou, CP; Tauber, E</v>
      </c>
      <c r="F1517" t="str">
        <f>VLOOKUP($D1517,metadata!$B$2:$S$451,3,FALSE)</f>
        <v>Geographical analysis of diapause inducibility in European Drosophila melanogaster populations</v>
      </c>
      <c r="G1517" t="str">
        <f>VLOOKUP($D1517,metadata!$B$2:$S$451,4,FALSE)</f>
        <v>10.1016/j.jinsphys.2017.01.015</v>
      </c>
      <c r="H1517" t="str">
        <f>VLOOKUP($D1517,metadata!$B$2:$S$451,5,FALSE)</f>
        <v>y</v>
      </c>
      <c r="I1517" t="str">
        <f>VLOOKUP($D1517,metadata!$B$2:$S$451,6,FALSE)</f>
        <v>a</v>
      </c>
      <c r="J1517" t="str">
        <f>VLOOKUP($D1517,metadata!$B$2:$S$451,7,FALSE)</f>
        <v>i</v>
      </c>
      <c r="K1517">
        <f>VLOOKUP($D1517,metadata!$B$2:$S$451,8,FALSE)</f>
        <v>6</v>
      </c>
      <c r="L1517">
        <f>VLOOKUP($D1517,metadata!$B$2:$S$451,9,FALSE)</f>
        <v>6</v>
      </c>
      <c r="M1517" t="str">
        <f>VLOOKUP($D1517,metadata!$B$2:$S$451,10,FALSE)</f>
        <v/>
      </c>
      <c r="N1517" t="str">
        <f>VLOOKUP($D1517,metadata!$B$2:$S$451,11,FALSE)</f>
        <v>Drosophila melanogaster</v>
      </c>
      <c r="O1517" t="str">
        <f>VLOOKUP($D1517,metadata!$B$2:$S$451,12,FALSE)</f>
        <v>diptera</v>
      </c>
      <c r="P1517" t="str">
        <f>VLOOKUP($D1517,metadata!$B$2:$S$451,13,FALSE)</f>
        <v>KOR</v>
      </c>
      <c r="Q1517">
        <f>VLOOKUP($D1517,metadata!$B$2:$S$451,14,FALSE)</f>
        <v>62.01</v>
      </c>
      <c r="R1517">
        <f>VLOOKUP($D1517,metadata!$B$2:$S$451,15,FALSE)</f>
        <v>25.33</v>
      </c>
      <c r="S1517">
        <f>VLOOKUP($D1517,metadata!$B$2:$S$451,16,FALSE)</f>
        <v>0.01</v>
      </c>
      <c r="T1517">
        <f>VLOOKUP($D1517,metadata!$B$2:$S$451,17,FALSE)</f>
        <v>120</v>
      </c>
      <c r="U1517" t="str">
        <f>VLOOKUP($D1517,metadata!$B$2:$S$451,18,FALSE)</f>
        <v/>
      </c>
      <c r="V1517">
        <f>VLOOKUP($D1517,metadata!$B$2:$Z$451,19,FALSE)</f>
        <v>6</v>
      </c>
      <c r="W1517" t="str">
        <f>VLOOKUP($D1517,metadata!$B$2:$Z$451,20,FALSE)</f>
        <v>acc</v>
      </c>
      <c r="X1517" t="str">
        <f>VLOOKUP($D1517,metadata!$B$2:$Z$451,21,FALSE)</f>
        <v/>
      </c>
      <c r="Y1517">
        <f>VLOOKUP($D1517,metadata!$B$2:$Z$451,22,FALSE)</f>
        <v>38</v>
      </c>
      <c r="Z1517" t="str">
        <f>VLOOKUP($D1517,metadata!$B$2:$Z$451,23,FALSE)</f>
        <v/>
      </c>
      <c r="AA1517" t="str">
        <f>VLOOKUP($D1517,metadata!$B$2:$Z$451,24,FALSE)</f>
        <v>adult</v>
      </c>
      <c r="AB1517" t="str">
        <f>VLOOKUP($D1517,metadata!$B$2:$Z$451,25,FALSE)</f>
        <v/>
      </c>
      <c r="AC1517">
        <v>17.850294949650898</v>
      </c>
      <c r="AD1517">
        <v>37.443916809992203</v>
      </c>
      <c r="AF1517" t="str">
        <f t="shared" si="47"/>
        <v>NA</v>
      </c>
    </row>
    <row r="1518" spans="3:32" x14ac:dyDescent="0.3">
      <c r="C1518">
        <v>1517</v>
      </c>
      <c r="D1518" s="4" t="str">
        <f t="shared" si="48"/>
        <v>40- Ishigaki</v>
      </c>
      <c r="E1518" t="str">
        <f>VLOOKUP($D1518,metadata!$B$2:$S$451,2,FALSE)</f>
        <v>Qureshi, MF; Murai, T; Yoshida, H; Tsumuki, H</v>
      </c>
      <c r="F1518" t="str">
        <f>VLOOKUP($D1518,metadata!$B$2:$S$451,3,FALSE)</f>
        <v>Populational variation in diapause-induction and -termination of Helicoverpa armigera (Lepidoptera : Noctuidae)</v>
      </c>
      <c r="G1518" t="str">
        <f>VLOOKUP($D1518,metadata!$B$2:$S$451,4,FALSE)</f>
        <v>10.1303/aez.2000.357</v>
      </c>
      <c r="H1518" t="str">
        <f>VLOOKUP($D1518,metadata!$B$2:$S$451,5,FALSE)</f>
        <v>y</v>
      </c>
      <c r="I1518" t="str">
        <f>VLOOKUP($D1518,metadata!$B$2:$S$451,6,FALSE)</f>
        <v>a</v>
      </c>
      <c r="J1518" t="str">
        <f>VLOOKUP($D1518,metadata!$B$2:$S$451,7,FALSE)</f>
        <v>i</v>
      </c>
      <c r="K1518">
        <f>VLOOKUP($D1518,metadata!$B$2:$S$451,8,FALSE)</f>
        <v>3</v>
      </c>
      <c r="L1518">
        <f>VLOOKUP($D1518,metadata!$B$2:$S$451,9,FALSE)</f>
        <v>6</v>
      </c>
      <c r="M1518" t="str">
        <f>VLOOKUP($D1518,metadata!$B$2:$S$451,10,FALSE)</f>
        <v/>
      </c>
      <c r="N1518" t="str">
        <f>VLOOKUP($D1518,metadata!$B$2:$S$451,11,FALSE)</f>
        <v>helicoverpa armigera</v>
      </c>
      <c r="O1518" t="str">
        <f>VLOOKUP($D1518,metadata!$B$2:$S$451,12,FALSE)</f>
        <v>lepidoptera</v>
      </c>
      <c r="P1518" t="str">
        <f>VLOOKUP($D1518,metadata!$B$2:$S$451,13,FALSE)</f>
        <v xml:space="preserve"> Ishigaki</v>
      </c>
      <c r="Q1518">
        <f>VLOOKUP($D1518,metadata!$B$2:$S$451,14,FALSE)</f>
        <v>24.3</v>
      </c>
      <c r="R1518">
        <f>VLOOKUP($D1518,metadata!$B$2:$S$451,15,FALSE)</f>
        <v>124.2</v>
      </c>
      <c r="S1518" t="str">
        <f>VLOOKUP($D1518,metadata!$B$2:$S$451,16,FALSE)</f>
        <v/>
      </c>
      <c r="T1518" t="str">
        <f>VLOOKUP($D1518,metadata!$B$2:$S$451,17,FALSE)</f>
        <v/>
      </c>
      <c r="U1518" t="str">
        <f>VLOOKUP($D1518,metadata!$B$2:$S$451,18,FALSE)</f>
        <v/>
      </c>
      <c r="V1518">
        <f>VLOOKUP($D1518,metadata!$B$2:$Z$451,19,FALSE)</f>
        <v>65</v>
      </c>
      <c r="W1518" t="str">
        <f>VLOOKUP($D1518,metadata!$B$2:$Z$451,20,FALSE)</f>
        <v>global average</v>
      </c>
      <c r="X1518" t="str">
        <f>VLOOKUP($D1518,metadata!$B$2:$Z$451,21,FALSE)</f>
        <v/>
      </c>
      <c r="Y1518">
        <f>VLOOKUP($D1518,metadata!$B$2:$Z$451,22,FALSE)</f>
        <v>40</v>
      </c>
      <c r="Z1518" t="str">
        <f>VLOOKUP($D1518,metadata!$B$2:$Z$451,23,FALSE)</f>
        <v/>
      </c>
      <c r="AA1518" t="str">
        <f>VLOOKUP($D1518,metadata!$B$2:$Z$451,24,FALSE)</f>
        <v/>
      </c>
      <c r="AB1518" t="str">
        <f>VLOOKUP($D1518,metadata!$B$2:$Z$451,25,FALSE)</f>
        <v/>
      </c>
      <c r="AC1518">
        <v>7.9625385072871397</v>
      </c>
      <c r="AD1518">
        <v>92.537103984710598</v>
      </c>
      <c r="AF1518" t="str">
        <f t="shared" si="47"/>
        <v>NA</v>
      </c>
    </row>
    <row r="1519" spans="3:32" x14ac:dyDescent="0.3">
      <c r="C1519">
        <v>1518</v>
      </c>
      <c r="D1519" s="4" t="str">
        <f t="shared" si="48"/>
        <v>40- Ishigaki</v>
      </c>
      <c r="E1519" t="str">
        <f>VLOOKUP($D1519,metadata!$B$2:$S$451,2,FALSE)</f>
        <v>Qureshi, MF; Murai, T; Yoshida, H; Tsumuki, H</v>
      </c>
      <c r="F1519" t="str">
        <f>VLOOKUP($D1519,metadata!$B$2:$S$451,3,FALSE)</f>
        <v>Populational variation in diapause-induction and -termination of Helicoverpa armigera (Lepidoptera : Noctuidae)</v>
      </c>
      <c r="G1519" t="str">
        <f>VLOOKUP($D1519,metadata!$B$2:$S$451,4,FALSE)</f>
        <v>10.1303/aez.2000.357</v>
      </c>
      <c r="H1519" t="str">
        <f>VLOOKUP($D1519,metadata!$B$2:$S$451,5,FALSE)</f>
        <v>y</v>
      </c>
      <c r="I1519" t="str">
        <f>VLOOKUP($D1519,metadata!$B$2:$S$451,6,FALSE)</f>
        <v>a</v>
      </c>
      <c r="J1519" t="str">
        <f>VLOOKUP($D1519,metadata!$B$2:$S$451,7,FALSE)</f>
        <v>i</v>
      </c>
      <c r="K1519">
        <f>VLOOKUP($D1519,metadata!$B$2:$S$451,8,FALSE)</f>
        <v>3</v>
      </c>
      <c r="L1519">
        <f>VLOOKUP($D1519,metadata!$B$2:$S$451,9,FALSE)</f>
        <v>6</v>
      </c>
      <c r="M1519" t="str">
        <f>VLOOKUP($D1519,metadata!$B$2:$S$451,10,FALSE)</f>
        <v/>
      </c>
      <c r="N1519" t="str">
        <f>VLOOKUP($D1519,metadata!$B$2:$S$451,11,FALSE)</f>
        <v>helicoverpa armigera</v>
      </c>
      <c r="O1519" t="str">
        <f>VLOOKUP($D1519,metadata!$B$2:$S$451,12,FALSE)</f>
        <v>lepidoptera</v>
      </c>
      <c r="P1519" t="str">
        <f>VLOOKUP($D1519,metadata!$B$2:$S$451,13,FALSE)</f>
        <v xml:space="preserve"> Ishigaki</v>
      </c>
      <c r="Q1519">
        <f>VLOOKUP($D1519,metadata!$B$2:$S$451,14,FALSE)</f>
        <v>24.3</v>
      </c>
      <c r="R1519">
        <f>VLOOKUP($D1519,metadata!$B$2:$S$451,15,FALSE)</f>
        <v>124.2</v>
      </c>
      <c r="S1519" t="str">
        <f>VLOOKUP($D1519,metadata!$B$2:$S$451,16,FALSE)</f>
        <v/>
      </c>
      <c r="T1519" t="str">
        <f>VLOOKUP($D1519,metadata!$B$2:$S$451,17,FALSE)</f>
        <v/>
      </c>
      <c r="U1519" t="str">
        <f>VLOOKUP($D1519,metadata!$B$2:$S$451,18,FALSE)</f>
        <v/>
      </c>
      <c r="V1519">
        <f>VLOOKUP($D1519,metadata!$B$2:$Z$451,19,FALSE)</f>
        <v>65</v>
      </c>
      <c r="W1519" t="str">
        <f>VLOOKUP($D1519,metadata!$B$2:$Z$451,20,FALSE)</f>
        <v>global average</v>
      </c>
      <c r="X1519" t="str">
        <f>VLOOKUP($D1519,metadata!$B$2:$Z$451,21,FALSE)</f>
        <v/>
      </c>
      <c r="Y1519">
        <f>VLOOKUP($D1519,metadata!$B$2:$Z$451,22,FALSE)</f>
        <v>40</v>
      </c>
      <c r="Z1519" t="str">
        <f>VLOOKUP($D1519,metadata!$B$2:$Z$451,23,FALSE)</f>
        <v/>
      </c>
      <c r="AA1519" t="str">
        <f>VLOOKUP($D1519,metadata!$B$2:$Z$451,24,FALSE)</f>
        <v/>
      </c>
      <c r="AB1519" t="str">
        <f>VLOOKUP($D1519,metadata!$B$2:$Z$451,25,FALSE)</f>
        <v/>
      </c>
      <c r="AC1519">
        <v>9.9584355182529496</v>
      </c>
      <c r="AD1519">
        <v>93.507721504607503</v>
      </c>
      <c r="AF1519" t="str">
        <f t="shared" si="47"/>
        <v>NA</v>
      </c>
    </row>
    <row r="1520" spans="3:32" x14ac:dyDescent="0.3">
      <c r="C1520">
        <v>1519</v>
      </c>
      <c r="D1520" s="4" t="str">
        <f t="shared" si="48"/>
        <v>40- Ishigaki</v>
      </c>
      <c r="E1520" t="str">
        <f>VLOOKUP($D1520,metadata!$B$2:$S$451,2,FALSE)</f>
        <v>Qureshi, MF; Murai, T; Yoshida, H; Tsumuki, H</v>
      </c>
      <c r="F1520" t="str">
        <f>VLOOKUP($D1520,metadata!$B$2:$S$451,3,FALSE)</f>
        <v>Populational variation in diapause-induction and -termination of Helicoverpa armigera (Lepidoptera : Noctuidae)</v>
      </c>
      <c r="G1520" t="str">
        <f>VLOOKUP($D1520,metadata!$B$2:$S$451,4,FALSE)</f>
        <v>10.1303/aez.2000.357</v>
      </c>
      <c r="H1520" t="str">
        <f>VLOOKUP($D1520,metadata!$B$2:$S$451,5,FALSE)</f>
        <v>y</v>
      </c>
      <c r="I1520" t="str">
        <f>VLOOKUP($D1520,metadata!$B$2:$S$451,6,FALSE)</f>
        <v>a</v>
      </c>
      <c r="J1520" t="str">
        <f>VLOOKUP($D1520,metadata!$B$2:$S$451,7,FALSE)</f>
        <v>i</v>
      </c>
      <c r="K1520">
        <f>VLOOKUP($D1520,metadata!$B$2:$S$451,8,FALSE)</f>
        <v>3</v>
      </c>
      <c r="L1520">
        <f>VLOOKUP($D1520,metadata!$B$2:$S$451,9,FALSE)</f>
        <v>6</v>
      </c>
      <c r="M1520" t="str">
        <f>VLOOKUP($D1520,metadata!$B$2:$S$451,10,FALSE)</f>
        <v/>
      </c>
      <c r="N1520" t="str">
        <f>VLOOKUP($D1520,metadata!$B$2:$S$451,11,FALSE)</f>
        <v>helicoverpa armigera</v>
      </c>
      <c r="O1520" t="str">
        <f>VLOOKUP($D1520,metadata!$B$2:$S$451,12,FALSE)</f>
        <v>lepidoptera</v>
      </c>
      <c r="P1520" t="str">
        <f>VLOOKUP($D1520,metadata!$B$2:$S$451,13,FALSE)</f>
        <v xml:space="preserve"> Ishigaki</v>
      </c>
      <c r="Q1520">
        <f>VLOOKUP($D1520,metadata!$B$2:$S$451,14,FALSE)</f>
        <v>24.3</v>
      </c>
      <c r="R1520">
        <f>VLOOKUP($D1520,metadata!$B$2:$S$451,15,FALSE)</f>
        <v>124.2</v>
      </c>
      <c r="S1520" t="str">
        <f>VLOOKUP($D1520,metadata!$B$2:$S$451,16,FALSE)</f>
        <v/>
      </c>
      <c r="T1520" t="str">
        <f>VLOOKUP($D1520,metadata!$B$2:$S$451,17,FALSE)</f>
        <v/>
      </c>
      <c r="U1520" t="str">
        <f>VLOOKUP($D1520,metadata!$B$2:$S$451,18,FALSE)</f>
        <v/>
      </c>
      <c r="V1520">
        <f>VLOOKUP($D1520,metadata!$B$2:$Z$451,19,FALSE)</f>
        <v>65</v>
      </c>
      <c r="W1520" t="str">
        <f>VLOOKUP($D1520,metadata!$B$2:$Z$451,20,FALSE)</f>
        <v>global average</v>
      </c>
      <c r="X1520" t="str">
        <f>VLOOKUP($D1520,metadata!$B$2:$Z$451,21,FALSE)</f>
        <v/>
      </c>
      <c r="Y1520">
        <f>VLOOKUP($D1520,metadata!$B$2:$Z$451,22,FALSE)</f>
        <v>40</v>
      </c>
      <c r="Z1520" t="str">
        <f>VLOOKUP($D1520,metadata!$B$2:$Z$451,23,FALSE)</f>
        <v/>
      </c>
      <c r="AA1520" t="str">
        <f>VLOOKUP($D1520,metadata!$B$2:$Z$451,24,FALSE)</f>
        <v/>
      </c>
      <c r="AB1520" t="str">
        <f>VLOOKUP($D1520,metadata!$B$2:$Z$451,25,FALSE)</f>
        <v/>
      </c>
      <c r="AC1520">
        <v>11.9524080001603</v>
      </c>
      <c r="AD1520">
        <v>96.888009783022696</v>
      </c>
      <c r="AF1520" t="str">
        <f t="shared" si="47"/>
        <v>NA</v>
      </c>
    </row>
    <row r="1521" spans="3:32" x14ac:dyDescent="0.3">
      <c r="C1521">
        <v>1520</v>
      </c>
      <c r="D1521" s="4" t="str">
        <f t="shared" si="48"/>
        <v>40- Ishigaki</v>
      </c>
      <c r="E1521" t="str">
        <f>VLOOKUP($D1521,metadata!$B$2:$S$451,2,FALSE)</f>
        <v>Qureshi, MF; Murai, T; Yoshida, H; Tsumuki, H</v>
      </c>
      <c r="F1521" t="str">
        <f>VLOOKUP($D1521,metadata!$B$2:$S$451,3,FALSE)</f>
        <v>Populational variation in diapause-induction and -termination of Helicoverpa armigera (Lepidoptera : Noctuidae)</v>
      </c>
      <c r="G1521" t="str">
        <f>VLOOKUP($D1521,metadata!$B$2:$S$451,4,FALSE)</f>
        <v>10.1303/aez.2000.357</v>
      </c>
      <c r="H1521" t="str">
        <f>VLOOKUP($D1521,metadata!$B$2:$S$451,5,FALSE)</f>
        <v>y</v>
      </c>
      <c r="I1521" t="str">
        <f>VLOOKUP($D1521,metadata!$B$2:$S$451,6,FALSE)</f>
        <v>a</v>
      </c>
      <c r="J1521" t="str">
        <f>VLOOKUP($D1521,metadata!$B$2:$S$451,7,FALSE)</f>
        <v>i</v>
      </c>
      <c r="K1521">
        <f>VLOOKUP($D1521,metadata!$B$2:$S$451,8,FALSE)</f>
        <v>3</v>
      </c>
      <c r="L1521">
        <f>VLOOKUP($D1521,metadata!$B$2:$S$451,9,FALSE)</f>
        <v>6</v>
      </c>
      <c r="M1521" t="str">
        <f>VLOOKUP($D1521,metadata!$B$2:$S$451,10,FALSE)</f>
        <v/>
      </c>
      <c r="N1521" t="str">
        <f>VLOOKUP($D1521,metadata!$B$2:$S$451,11,FALSE)</f>
        <v>helicoverpa armigera</v>
      </c>
      <c r="O1521" t="str">
        <f>VLOOKUP($D1521,metadata!$B$2:$S$451,12,FALSE)</f>
        <v>lepidoptera</v>
      </c>
      <c r="P1521" t="str">
        <f>VLOOKUP($D1521,metadata!$B$2:$S$451,13,FALSE)</f>
        <v xml:space="preserve"> Ishigaki</v>
      </c>
      <c r="Q1521">
        <f>VLOOKUP($D1521,metadata!$B$2:$S$451,14,FALSE)</f>
        <v>24.3</v>
      </c>
      <c r="R1521">
        <f>VLOOKUP($D1521,metadata!$B$2:$S$451,15,FALSE)</f>
        <v>124.2</v>
      </c>
      <c r="S1521" t="str">
        <f>VLOOKUP($D1521,metadata!$B$2:$S$451,16,FALSE)</f>
        <v/>
      </c>
      <c r="T1521" t="str">
        <f>VLOOKUP($D1521,metadata!$B$2:$S$451,17,FALSE)</f>
        <v/>
      </c>
      <c r="U1521" t="str">
        <f>VLOOKUP($D1521,metadata!$B$2:$S$451,18,FALSE)</f>
        <v/>
      </c>
      <c r="V1521">
        <f>VLOOKUP($D1521,metadata!$B$2:$Z$451,19,FALSE)</f>
        <v>65</v>
      </c>
      <c r="W1521" t="str">
        <f>VLOOKUP($D1521,metadata!$B$2:$Z$451,20,FALSE)</f>
        <v>global average</v>
      </c>
      <c r="X1521" t="str">
        <f>VLOOKUP($D1521,metadata!$B$2:$Z$451,21,FALSE)</f>
        <v/>
      </c>
      <c r="Y1521">
        <f>VLOOKUP($D1521,metadata!$B$2:$Z$451,22,FALSE)</f>
        <v>40</v>
      </c>
      <c r="Z1521" t="str">
        <f>VLOOKUP($D1521,metadata!$B$2:$Z$451,23,FALSE)</f>
        <v/>
      </c>
      <c r="AA1521" t="str">
        <f>VLOOKUP($D1521,metadata!$B$2:$Z$451,24,FALSE)</f>
        <v/>
      </c>
      <c r="AB1521" t="str">
        <f>VLOOKUP($D1521,metadata!$B$2:$Z$451,25,FALSE)</f>
        <v/>
      </c>
      <c r="AC1521">
        <v>12.968559342987099</v>
      </c>
      <c r="AD1521">
        <v>74.5818492853181</v>
      </c>
      <c r="AF1521" t="str">
        <f t="shared" si="47"/>
        <v>NA</v>
      </c>
    </row>
    <row r="1522" spans="3:32" x14ac:dyDescent="0.3">
      <c r="C1522">
        <v>1521</v>
      </c>
      <c r="D1522" s="4" t="str">
        <f t="shared" si="48"/>
        <v>40- Ishigaki</v>
      </c>
      <c r="E1522" t="str">
        <f>VLOOKUP($D1522,metadata!$B$2:$S$451,2,FALSE)</f>
        <v>Qureshi, MF; Murai, T; Yoshida, H; Tsumuki, H</v>
      </c>
      <c r="F1522" t="str">
        <f>VLOOKUP($D1522,metadata!$B$2:$S$451,3,FALSE)</f>
        <v>Populational variation in diapause-induction and -termination of Helicoverpa armigera (Lepidoptera : Noctuidae)</v>
      </c>
      <c r="G1522" t="str">
        <f>VLOOKUP($D1522,metadata!$B$2:$S$451,4,FALSE)</f>
        <v>10.1303/aez.2000.357</v>
      </c>
      <c r="H1522" t="str">
        <f>VLOOKUP($D1522,metadata!$B$2:$S$451,5,FALSE)</f>
        <v>y</v>
      </c>
      <c r="I1522" t="str">
        <f>VLOOKUP($D1522,metadata!$B$2:$S$451,6,FALSE)</f>
        <v>a</v>
      </c>
      <c r="J1522" t="str">
        <f>VLOOKUP($D1522,metadata!$B$2:$S$451,7,FALSE)</f>
        <v>i</v>
      </c>
      <c r="K1522">
        <f>VLOOKUP($D1522,metadata!$B$2:$S$451,8,FALSE)</f>
        <v>3</v>
      </c>
      <c r="L1522">
        <f>VLOOKUP($D1522,metadata!$B$2:$S$451,9,FALSE)</f>
        <v>6</v>
      </c>
      <c r="M1522" t="str">
        <f>VLOOKUP($D1522,metadata!$B$2:$S$451,10,FALSE)</f>
        <v/>
      </c>
      <c r="N1522" t="str">
        <f>VLOOKUP($D1522,metadata!$B$2:$S$451,11,FALSE)</f>
        <v>helicoverpa armigera</v>
      </c>
      <c r="O1522" t="str">
        <f>VLOOKUP($D1522,metadata!$B$2:$S$451,12,FALSE)</f>
        <v>lepidoptera</v>
      </c>
      <c r="P1522" t="str">
        <f>VLOOKUP($D1522,metadata!$B$2:$S$451,13,FALSE)</f>
        <v xml:space="preserve"> Ishigaki</v>
      </c>
      <c r="Q1522">
        <f>VLOOKUP($D1522,metadata!$B$2:$S$451,14,FALSE)</f>
        <v>24.3</v>
      </c>
      <c r="R1522">
        <f>VLOOKUP($D1522,metadata!$B$2:$S$451,15,FALSE)</f>
        <v>124.2</v>
      </c>
      <c r="S1522" t="str">
        <f>VLOOKUP($D1522,metadata!$B$2:$S$451,16,FALSE)</f>
        <v/>
      </c>
      <c r="T1522" t="str">
        <f>VLOOKUP($D1522,metadata!$B$2:$S$451,17,FALSE)</f>
        <v/>
      </c>
      <c r="U1522" t="str">
        <f>VLOOKUP($D1522,metadata!$B$2:$S$451,18,FALSE)</f>
        <v/>
      </c>
      <c r="V1522">
        <f>VLOOKUP($D1522,metadata!$B$2:$Z$451,19,FALSE)</f>
        <v>65</v>
      </c>
      <c r="W1522" t="str">
        <f>VLOOKUP($D1522,metadata!$B$2:$Z$451,20,FALSE)</f>
        <v>global average</v>
      </c>
      <c r="X1522" t="str">
        <f>VLOOKUP($D1522,metadata!$B$2:$Z$451,21,FALSE)</f>
        <v/>
      </c>
      <c r="Y1522">
        <f>VLOOKUP($D1522,metadata!$B$2:$Z$451,22,FALSE)</f>
        <v>40</v>
      </c>
      <c r="Z1522" t="str">
        <f>VLOOKUP($D1522,metadata!$B$2:$Z$451,23,FALSE)</f>
        <v/>
      </c>
      <c r="AA1522" t="str">
        <f>VLOOKUP($D1522,metadata!$B$2:$Z$451,24,FALSE)</f>
        <v/>
      </c>
      <c r="AB1522" t="str">
        <f>VLOOKUP($D1522,metadata!$B$2:$Z$451,25,FALSE)</f>
        <v/>
      </c>
      <c r="AC1522">
        <v>13.986795592293801</v>
      </c>
      <c r="AD1522">
        <v>-0.334787867448056</v>
      </c>
      <c r="AF1522" t="str">
        <f t="shared" si="47"/>
        <v>NA</v>
      </c>
    </row>
    <row r="1523" spans="3:32" x14ac:dyDescent="0.3">
      <c r="C1523">
        <v>1522</v>
      </c>
      <c r="D1523" s="4" t="str">
        <f t="shared" si="48"/>
        <v>40- Ishigaki</v>
      </c>
      <c r="E1523" t="str">
        <f>VLOOKUP($D1523,metadata!$B$2:$S$451,2,FALSE)</f>
        <v>Qureshi, MF; Murai, T; Yoshida, H; Tsumuki, H</v>
      </c>
      <c r="F1523" t="str">
        <f>VLOOKUP($D1523,metadata!$B$2:$S$451,3,FALSE)</f>
        <v>Populational variation in diapause-induction and -termination of Helicoverpa armigera (Lepidoptera : Noctuidae)</v>
      </c>
      <c r="G1523" t="str">
        <f>VLOOKUP($D1523,metadata!$B$2:$S$451,4,FALSE)</f>
        <v>10.1303/aez.2000.357</v>
      </c>
      <c r="H1523" t="str">
        <f>VLOOKUP($D1523,metadata!$B$2:$S$451,5,FALSE)</f>
        <v>y</v>
      </c>
      <c r="I1523" t="str">
        <f>VLOOKUP($D1523,metadata!$B$2:$S$451,6,FALSE)</f>
        <v>a</v>
      </c>
      <c r="J1523" t="str">
        <f>VLOOKUP($D1523,metadata!$B$2:$S$451,7,FALSE)</f>
        <v>i</v>
      </c>
      <c r="K1523">
        <f>VLOOKUP($D1523,metadata!$B$2:$S$451,8,FALSE)</f>
        <v>3</v>
      </c>
      <c r="L1523">
        <f>VLOOKUP($D1523,metadata!$B$2:$S$451,9,FALSE)</f>
        <v>6</v>
      </c>
      <c r="M1523" t="str">
        <f>VLOOKUP($D1523,metadata!$B$2:$S$451,10,FALSE)</f>
        <v/>
      </c>
      <c r="N1523" t="str">
        <f>VLOOKUP($D1523,metadata!$B$2:$S$451,11,FALSE)</f>
        <v>helicoverpa armigera</v>
      </c>
      <c r="O1523" t="str">
        <f>VLOOKUP($D1523,metadata!$B$2:$S$451,12,FALSE)</f>
        <v>lepidoptera</v>
      </c>
      <c r="P1523" t="str">
        <f>VLOOKUP($D1523,metadata!$B$2:$S$451,13,FALSE)</f>
        <v xml:space="preserve"> Ishigaki</v>
      </c>
      <c r="Q1523">
        <f>VLOOKUP($D1523,metadata!$B$2:$S$451,14,FALSE)</f>
        <v>24.3</v>
      </c>
      <c r="R1523">
        <f>VLOOKUP($D1523,metadata!$B$2:$S$451,15,FALSE)</f>
        <v>124.2</v>
      </c>
      <c r="S1523" t="str">
        <f>VLOOKUP($D1523,metadata!$B$2:$S$451,16,FALSE)</f>
        <v/>
      </c>
      <c r="T1523" t="str">
        <f>VLOOKUP($D1523,metadata!$B$2:$S$451,17,FALSE)</f>
        <v/>
      </c>
      <c r="U1523" t="str">
        <f>VLOOKUP($D1523,metadata!$B$2:$S$451,18,FALSE)</f>
        <v/>
      </c>
      <c r="V1523">
        <f>VLOOKUP($D1523,metadata!$B$2:$Z$451,19,FALSE)</f>
        <v>65</v>
      </c>
      <c r="W1523" t="str">
        <f>VLOOKUP($D1523,metadata!$B$2:$Z$451,20,FALSE)</f>
        <v>global average</v>
      </c>
      <c r="X1523" t="str">
        <f>VLOOKUP($D1523,metadata!$B$2:$Z$451,21,FALSE)</f>
        <v/>
      </c>
      <c r="Y1523">
        <f>VLOOKUP($D1523,metadata!$B$2:$Z$451,22,FALSE)</f>
        <v>40</v>
      </c>
      <c r="Z1523" t="str">
        <f>VLOOKUP($D1523,metadata!$B$2:$Z$451,23,FALSE)</f>
        <v/>
      </c>
      <c r="AA1523" t="str">
        <f>VLOOKUP($D1523,metadata!$B$2:$Z$451,24,FALSE)</f>
        <v/>
      </c>
      <c r="AB1523" t="str">
        <f>VLOOKUP($D1523,metadata!$B$2:$Z$451,25,FALSE)</f>
        <v/>
      </c>
      <c r="AC1523">
        <v>15.9964048728006</v>
      </c>
      <c r="AD1523">
        <v>8.4669254980053097</v>
      </c>
      <c r="AF1523" t="str">
        <f t="shared" si="47"/>
        <v>NA</v>
      </c>
    </row>
    <row r="1524" spans="3:32" x14ac:dyDescent="0.3">
      <c r="C1524">
        <v>1523</v>
      </c>
      <c r="D1524" s="4" t="str">
        <f t="shared" si="48"/>
        <v>40- Okayama</v>
      </c>
      <c r="E1524" t="str">
        <f>VLOOKUP($D1524,metadata!$B$2:$S$451,2,FALSE)</f>
        <v>Qureshi, MF; Murai, T; Yoshida, H; Tsumuki, H</v>
      </c>
      <c r="F1524" t="str">
        <f>VLOOKUP($D1524,metadata!$B$2:$S$451,3,FALSE)</f>
        <v>Populational variation in diapause-induction and -termination of Helicoverpa armigera (Lepidoptera : Noctuidae)</v>
      </c>
      <c r="G1524" t="str">
        <f>VLOOKUP($D1524,metadata!$B$2:$S$451,4,FALSE)</f>
        <v>10.1303/aez.2000.357</v>
      </c>
      <c r="H1524" t="str">
        <f>VLOOKUP($D1524,metadata!$B$2:$S$451,5,FALSE)</f>
        <v>y</v>
      </c>
      <c r="I1524" t="str">
        <f>VLOOKUP($D1524,metadata!$B$2:$S$451,6,FALSE)</f>
        <v>a</v>
      </c>
      <c r="J1524" t="str">
        <f>VLOOKUP($D1524,metadata!$B$2:$S$451,7,FALSE)</f>
        <v>i</v>
      </c>
      <c r="K1524">
        <f>VLOOKUP($D1524,metadata!$B$2:$S$451,8,FALSE)</f>
        <v>3</v>
      </c>
      <c r="L1524">
        <f>VLOOKUP($D1524,metadata!$B$2:$S$451,9,FALSE)</f>
        <v>6</v>
      </c>
      <c r="M1524" t="str">
        <f>VLOOKUP($D1524,metadata!$B$2:$S$451,10,FALSE)</f>
        <v/>
      </c>
      <c r="N1524" t="str">
        <f>VLOOKUP($D1524,metadata!$B$2:$S$451,11,FALSE)</f>
        <v>helicoverpa armigera</v>
      </c>
      <c r="O1524" t="str">
        <f>VLOOKUP($D1524,metadata!$B$2:$S$451,12,FALSE)</f>
        <v>lepidoptera</v>
      </c>
      <c r="P1524" t="str">
        <f>VLOOKUP($D1524,metadata!$B$2:$S$451,13,FALSE)</f>
        <v xml:space="preserve"> Okayama</v>
      </c>
      <c r="Q1524">
        <f>VLOOKUP($D1524,metadata!$B$2:$S$451,14,FALSE)</f>
        <v>34.6</v>
      </c>
      <c r="R1524">
        <f>VLOOKUP($D1524,metadata!$B$2:$S$451,15,FALSE)</f>
        <v>134.1</v>
      </c>
      <c r="S1524" t="str">
        <f>VLOOKUP($D1524,metadata!$B$2:$S$451,16,FALSE)</f>
        <v/>
      </c>
      <c r="T1524" t="str">
        <f>VLOOKUP($D1524,metadata!$B$2:$S$451,17,FALSE)</f>
        <v/>
      </c>
      <c r="U1524" t="str">
        <f>VLOOKUP($D1524,metadata!$B$2:$S$451,18,FALSE)</f>
        <v/>
      </c>
      <c r="V1524">
        <f>VLOOKUP($D1524,metadata!$B$2:$Z$451,19,FALSE)</f>
        <v>65</v>
      </c>
      <c r="W1524" t="str">
        <f>VLOOKUP($D1524,metadata!$B$2:$Z$451,20,FALSE)</f>
        <v>global average</v>
      </c>
      <c r="X1524" t="str">
        <f>VLOOKUP($D1524,metadata!$B$2:$Z$451,21,FALSE)</f>
        <v/>
      </c>
      <c r="Y1524">
        <f>VLOOKUP($D1524,metadata!$B$2:$Z$451,22,FALSE)</f>
        <v>40</v>
      </c>
      <c r="Z1524" t="str">
        <f>VLOOKUP($D1524,metadata!$B$2:$Z$451,23,FALSE)</f>
        <v/>
      </c>
      <c r="AA1524" t="str">
        <f>VLOOKUP($D1524,metadata!$B$2:$Z$451,24,FALSE)</f>
        <v/>
      </c>
      <c r="AB1524" t="str">
        <f>VLOOKUP($D1524,metadata!$B$2:$Z$451,25,FALSE)</f>
        <v/>
      </c>
      <c r="AC1524">
        <v>7.9555620894504999</v>
      </c>
      <c r="AD1524">
        <v>76.272160484339807</v>
      </c>
      <c r="AF1524" t="str">
        <f t="shared" si="47"/>
        <v>NA</v>
      </c>
    </row>
    <row r="1525" spans="3:32" x14ac:dyDescent="0.3">
      <c r="C1525">
        <v>1524</v>
      </c>
      <c r="D1525" s="4" t="str">
        <f t="shared" si="48"/>
        <v>40- Okayama</v>
      </c>
      <c r="E1525" t="str">
        <f>VLOOKUP($D1525,metadata!$B$2:$S$451,2,FALSE)</f>
        <v>Qureshi, MF; Murai, T; Yoshida, H; Tsumuki, H</v>
      </c>
      <c r="F1525" t="str">
        <f>VLOOKUP($D1525,metadata!$B$2:$S$451,3,FALSE)</f>
        <v>Populational variation in diapause-induction and -termination of Helicoverpa armigera (Lepidoptera : Noctuidae)</v>
      </c>
      <c r="G1525" t="str">
        <f>VLOOKUP($D1525,metadata!$B$2:$S$451,4,FALSE)</f>
        <v>10.1303/aez.2000.357</v>
      </c>
      <c r="H1525" t="str">
        <f>VLOOKUP($D1525,metadata!$B$2:$S$451,5,FALSE)</f>
        <v>y</v>
      </c>
      <c r="I1525" t="str">
        <f>VLOOKUP($D1525,metadata!$B$2:$S$451,6,FALSE)</f>
        <v>a</v>
      </c>
      <c r="J1525" t="str">
        <f>VLOOKUP($D1525,metadata!$B$2:$S$451,7,FALSE)</f>
        <v>i</v>
      </c>
      <c r="K1525">
        <f>VLOOKUP($D1525,metadata!$B$2:$S$451,8,FALSE)</f>
        <v>3</v>
      </c>
      <c r="L1525">
        <f>VLOOKUP($D1525,metadata!$B$2:$S$451,9,FALSE)</f>
        <v>6</v>
      </c>
      <c r="M1525" t="str">
        <f>VLOOKUP($D1525,metadata!$B$2:$S$451,10,FALSE)</f>
        <v/>
      </c>
      <c r="N1525" t="str">
        <f>VLOOKUP($D1525,metadata!$B$2:$S$451,11,FALSE)</f>
        <v>helicoverpa armigera</v>
      </c>
      <c r="O1525" t="str">
        <f>VLOOKUP($D1525,metadata!$B$2:$S$451,12,FALSE)</f>
        <v>lepidoptera</v>
      </c>
      <c r="P1525" t="str">
        <f>VLOOKUP($D1525,metadata!$B$2:$S$451,13,FALSE)</f>
        <v xml:space="preserve"> Okayama</v>
      </c>
      <c r="Q1525">
        <f>VLOOKUP($D1525,metadata!$B$2:$S$451,14,FALSE)</f>
        <v>34.6</v>
      </c>
      <c r="R1525">
        <f>VLOOKUP($D1525,metadata!$B$2:$S$451,15,FALSE)</f>
        <v>134.1</v>
      </c>
      <c r="S1525" t="str">
        <f>VLOOKUP($D1525,metadata!$B$2:$S$451,16,FALSE)</f>
        <v/>
      </c>
      <c r="T1525" t="str">
        <f>VLOOKUP($D1525,metadata!$B$2:$S$451,17,FALSE)</f>
        <v/>
      </c>
      <c r="U1525" t="str">
        <f>VLOOKUP($D1525,metadata!$B$2:$S$451,18,FALSE)</f>
        <v/>
      </c>
      <c r="V1525">
        <f>VLOOKUP($D1525,metadata!$B$2:$Z$451,19,FALSE)</f>
        <v>65</v>
      </c>
      <c r="W1525" t="str">
        <f>VLOOKUP($D1525,metadata!$B$2:$Z$451,20,FALSE)</f>
        <v>global average</v>
      </c>
      <c r="X1525" t="str">
        <f>VLOOKUP($D1525,metadata!$B$2:$Z$451,21,FALSE)</f>
        <v/>
      </c>
      <c r="Y1525">
        <f>VLOOKUP($D1525,metadata!$B$2:$Z$451,22,FALSE)</f>
        <v>40</v>
      </c>
      <c r="Z1525" t="str">
        <f>VLOOKUP($D1525,metadata!$B$2:$Z$451,23,FALSE)</f>
        <v/>
      </c>
      <c r="AA1525" t="str">
        <f>VLOOKUP($D1525,metadata!$B$2:$Z$451,24,FALSE)</f>
        <v/>
      </c>
      <c r="AB1525" t="str">
        <f>VLOOKUP($D1525,metadata!$B$2:$Z$451,25,FALSE)</f>
        <v/>
      </c>
      <c r="AC1525">
        <v>9.9627657086343095</v>
      </c>
      <c r="AD1525">
        <v>88.085962297941094</v>
      </c>
      <c r="AF1525" t="str">
        <f t="shared" si="47"/>
        <v>NA</v>
      </c>
    </row>
    <row r="1526" spans="3:32" x14ac:dyDescent="0.3">
      <c r="C1526">
        <v>1525</v>
      </c>
      <c r="D1526" s="4" t="str">
        <f t="shared" si="48"/>
        <v>40- Okayama</v>
      </c>
      <c r="E1526" t="str">
        <f>VLOOKUP($D1526,metadata!$B$2:$S$451,2,FALSE)</f>
        <v>Qureshi, MF; Murai, T; Yoshida, H; Tsumuki, H</v>
      </c>
      <c r="F1526" t="str">
        <f>VLOOKUP($D1526,metadata!$B$2:$S$451,3,FALSE)</f>
        <v>Populational variation in diapause-induction and -termination of Helicoverpa armigera (Lepidoptera : Noctuidae)</v>
      </c>
      <c r="G1526" t="str">
        <f>VLOOKUP($D1526,metadata!$B$2:$S$451,4,FALSE)</f>
        <v>10.1303/aez.2000.357</v>
      </c>
      <c r="H1526" t="str">
        <f>VLOOKUP($D1526,metadata!$B$2:$S$451,5,FALSE)</f>
        <v>y</v>
      </c>
      <c r="I1526" t="str">
        <f>VLOOKUP($D1526,metadata!$B$2:$S$451,6,FALSE)</f>
        <v>a</v>
      </c>
      <c r="J1526" t="str">
        <f>VLOOKUP($D1526,metadata!$B$2:$S$451,7,FALSE)</f>
        <v>i</v>
      </c>
      <c r="K1526">
        <f>VLOOKUP($D1526,metadata!$B$2:$S$451,8,FALSE)</f>
        <v>3</v>
      </c>
      <c r="L1526">
        <f>VLOOKUP($D1526,metadata!$B$2:$S$451,9,FALSE)</f>
        <v>6</v>
      </c>
      <c r="M1526" t="str">
        <f>VLOOKUP($D1526,metadata!$B$2:$S$451,10,FALSE)</f>
        <v/>
      </c>
      <c r="N1526" t="str">
        <f>VLOOKUP($D1526,metadata!$B$2:$S$451,11,FALSE)</f>
        <v>helicoverpa armigera</v>
      </c>
      <c r="O1526" t="str">
        <f>VLOOKUP($D1526,metadata!$B$2:$S$451,12,FALSE)</f>
        <v>lepidoptera</v>
      </c>
      <c r="P1526" t="str">
        <f>VLOOKUP($D1526,metadata!$B$2:$S$451,13,FALSE)</f>
        <v xml:space="preserve"> Okayama</v>
      </c>
      <c r="Q1526">
        <f>VLOOKUP($D1526,metadata!$B$2:$S$451,14,FALSE)</f>
        <v>34.6</v>
      </c>
      <c r="R1526">
        <f>VLOOKUP($D1526,metadata!$B$2:$S$451,15,FALSE)</f>
        <v>134.1</v>
      </c>
      <c r="S1526" t="str">
        <f>VLOOKUP($D1526,metadata!$B$2:$S$451,16,FALSE)</f>
        <v/>
      </c>
      <c r="T1526" t="str">
        <f>VLOOKUP($D1526,metadata!$B$2:$S$451,17,FALSE)</f>
        <v/>
      </c>
      <c r="U1526" t="str">
        <f>VLOOKUP($D1526,metadata!$B$2:$S$451,18,FALSE)</f>
        <v/>
      </c>
      <c r="V1526">
        <f>VLOOKUP($D1526,metadata!$B$2:$Z$451,19,FALSE)</f>
        <v>65</v>
      </c>
      <c r="W1526" t="str">
        <f>VLOOKUP($D1526,metadata!$B$2:$Z$451,20,FALSE)</f>
        <v>global average</v>
      </c>
      <c r="X1526" t="str">
        <f>VLOOKUP($D1526,metadata!$B$2:$Z$451,21,FALSE)</f>
        <v/>
      </c>
      <c r="Y1526">
        <f>VLOOKUP($D1526,metadata!$B$2:$Z$451,22,FALSE)</f>
        <v>40</v>
      </c>
      <c r="Z1526" t="str">
        <f>VLOOKUP($D1526,metadata!$B$2:$Z$451,23,FALSE)</f>
        <v/>
      </c>
      <c r="AA1526" t="str">
        <f>VLOOKUP($D1526,metadata!$B$2:$Z$451,24,FALSE)</f>
        <v/>
      </c>
      <c r="AB1526" t="str">
        <f>VLOOKUP($D1526,metadata!$B$2:$Z$451,25,FALSE)</f>
        <v/>
      </c>
      <c r="AC1526">
        <v>11.961389135766099</v>
      </c>
      <c r="AD1526">
        <v>85.642879576603605</v>
      </c>
      <c r="AF1526" t="str">
        <f t="shared" si="47"/>
        <v>NA</v>
      </c>
    </row>
    <row r="1527" spans="3:32" x14ac:dyDescent="0.3">
      <c r="C1527">
        <v>1526</v>
      </c>
      <c r="D1527" s="4" t="str">
        <f t="shared" si="48"/>
        <v>40- Okayama</v>
      </c>
      <c r="E1527" t="str">
        <f>VLOOKUP($D1527,metadata!$B$2:$S$451,2,FALSE)</f>
        <v>Qureshi, MF; Murai, T; Yoshida, H; Tsumuki, H</v>
      </c>
      <c r="F1527" t="str">
        <f>VLOOKUP($D1527,metadata!$B$2:$S$451,3,FALSE)</f>
        <v>Populational variation in diapause-induction and -termination of Helicoverpa armigera (Lepidoptera : Noctuidae)</v>
      </c>
      <c r="G1527" t="str">
        <f>VLOOKUP($D1527,metadata!$B$2:$S$451,4,FALSE)</f>
        <v>10.1303/aez.2000.357</v>
      </c>
      <c r="H1527" t="str">
        <f>VLOOKUP($D1527,metadata!$B$2:$S$451,5,FALSE)</f>
        <v>y</v>
      </c>
      <c r="I1527" t="str">
        <f>VLOOKUP($D1527,metadata!$B$2:$S$451,6,FALSE)</f>
        <v>a</v>
      </c>
      <c r="J1527" t="str">
        <f>VLOOKUP($D1527,metadata!$B$2:$S$451,7,FALSE)</f>
        <v>i</v>
      </c>
      <c r="K1527">
        <f>VLOOKUP($D1527,metadata!$B$2:$S$451,8,FALSE)</f>
        <v>3</v>
      </c>
      <c r="L1527">
        <f>VLOOKUP($D1527,metadata!$B$2:$S$451,9,FALSE)</f>
        <v>6</v>
      </c>
      <c r="M1527" t="str">
        <f>VLOOKUP($D1527,metadata!$B$2:$S$451,10,FALSE)</f>
        <v/>
      </c>
      <c r="N1527" t="str">
        <f>VLOOKUP($D1527,metadata!$B$2:$S$451,11,FALSE)</f>
        <v>helicoverpa armigera</v>
      </c>
      <c r="O1527" t="str">
        <f>VLOOKUP($D1527,metadata!$B$2:$S$451,12,FALSE)</f>
        <v>lepidoptera</v>
      </c>
      <c r="P1527" t="str">
        <f>VLOOKUP($D1527,metadata!$B$2:$S$451,13,FALSE)</f>
        <v xml:space="preserve"> Okayama</v>
      </c>
      <c r="Q1527">
        <f>VLOOKUP($D1527,metadata!$B$2:$S$451,14,FALSE)</f>
        <v>34.6</v>
      </c>
      <c r="R1527">
        <f>VLOOKUP($D1527,metadata!$B$2:$S$451,15,FALSE)</f>
        <v>134.1</v>
      </c>
      <c r="S1527" t="str">
        <f>VLOOKUP($D1527,metadata!$B$2:$S$451,16,FALSE)</f>
        <v/>
      </c>
      <c r="T1527" t="str">
        <f>VLOOKUP($D1527,metadata!$B$2:$S$451,17,FALSE)</f>
        <v/>
      </c>
      <c r="U1527" t="str">
        <f>VLOOKUP($D1527,metadata!$B$2:$S$451,18,FALSE)</f>
        <v/>
      </c>
      <c r="V1527">
        <f>VLOOKUP($D1527,metadata!$B$2:$Z$451,19,FALSE)</f>
        <v>65</v>
      </c>
      <c r="W1527" t="str">
        <f>VLOOKUP($D1527,metadata!$B$2:$Z$451,20,FALSE)</f>
        <v>global average</v>
      </c>
      <c r="X1527" t="str">
        <f>VLOOKUP($D1527,metadata!$B$2:$Z$451,21,FALSE)</f>
        <v/>
      </c>
      <c r="Y1527">
        <f>VLOOKUP($D1527,metadata!$B$2:$Z$451,22,FALSE)</f>
        <v>40</v>
      </c>
      <c r="Z1527" t="str">
        <f>VLOOKUP($D1527,metadata!$B$2:$Z$451,23,FALSE)</f>
        <v/>
      </c>
      <c r="AA1527" t="str">
        <f>VLOOKUP($D1527,metadata!$B$2:$Z$451,24,FALSE)</f>
        <v/>
      </c>
      <c r="AB1527" t="str">
        <f>VLOOKUP($D1527,metadata!$B$2:$Z$451,25,FALSE)</f>
        <v/>
      </c>
      <c r="AC1527">
        <v>12.9766584027745</v>
      </c>
      <c r="AD1527">
        <v>39.441151509886602</v>
      </c>
      <c r="AF1527" t="str">
        <f t="shared" si="47"/>
        <v>NA</v>
      </c>
    </row>
    <row r="1528" spans="3:32" x14ac:dyDescent="0.3">
      <c r="C1528">
        <v>1527</v>
      </c>
      <c r="D1528" s="4" t="str">
        <f t="shared" si="48"/>
        <v>40- Okayama</v>
      </c>
      <c r="E1528" t="str">
        <f>VLOOKUP($D1528,metadata!$B$2:$S$451,2,FALSE)</f>
        <v>Qureshi, MF; Murai, T; Yoshida, H; Tsumuki, H</v>
      </c>
      <c r="F1528" t="str">
        <f>VLOOKUP($D1528,metadata!$B$2:$S$451,3,FALSE)</f>
        <v>Populational variation in diapause-induction and -termination of Helicoverpa armigera (Lepidoptera : Noctuidae)</v>
      </c>
      <c r="G1528" t="str">
        <f>VLOOKUP($D1528,metadata!$B$2:$S$451,4,FALSE)</f>
        <v>10.1303/aez.2000.357</v>
      </c>
      <c r="H1528" t="str">
        <f>VLOOKUP($D1528,metadata!$B$2:$S$451,5,FALSE)</f>
        <v>y</v>
      </c>
      <c r="I1528" t="str">
        <f>VLOOKUP($D1528,metadata!$B$2:$S$451,6,FALSE)</f>
        <v>a</v>
      </c>
      <c r="J1528" t="str">
        <f>VLOOKUP($D1528,metadata!$B$2:$S$451,7,FALSE)</f>
        <v>i</v>
      </c>
      <c r="K1528">
        <f>VLOOKUP($D1528,metadata!$B$2:$S$451,8,FALSE)</f>
        <v>3</v>
      </c>
      <c r="L1528">
        <f>VLOOKUP($D1528,metadata!$B$2:$S$451,9,FALSE)</f>
        <v>6</v>
      </c>
      <c r="M1528" t="str">
        <f>VLOOKUP($D1528,metadata!$B$2:$S$451,10,FALSE)</f>
        <v/>
      </c>
      <c r="N1528" t="str">
        <f>VLOOKUP($D1528,metadata!$B$2:$S$451,11,FALSE)</f>
        <v>helicoverpa armigera</v>
      </c>
      <c r="O1528" t="str">
        <f>VLOOKUP($D1528,metadata!$B$2:$S$451,12,FALSE)</f>
        <v>lepidoptera</v>
      </c>
      <c r="P1528" t="str">
        <f>VLOOKUP($D1528,metadata!$B$2:$S$451,13,FALSE)</f>
        <v xml:space="preserve"> Okayama</v>
      </c>
      <c r="Q1528">
        <f>VLOOKUP($D1528,metadata!$B$2:$S$451,14,FALSE)</f>
        <v>34.6</v>
      </c>
      <c r="R1528">
        <f>VLOOKUP($D1528,metadata!$B$2:$S$451,15,FALSE)</f>
        <v>134.1</v>
      </c>
      <c r="S1528" t="str">
        <f>VLOOKUP($D1528,metadata!$B$2:$S$451,16,FALSE)</f>
        <v/>
      </c>
      <c r="T1528" t="str">
        <f>VLOOKUP($D1528,metadata!$B$2:$S$451,17,FALSE)</f>
        <v/>
      </c>
      <c r="U1528" t="str">
        <f>VLOOKUP($D1528,metadata!$B$2:$S$451,18,FALSE)</f>
        <v/>
      </c>
      <c r="V1528">
        <f>VLOOKUP($D1528,metadata!$B$2:$Z$451,19,FALSE)</f>
        <v>65</v>
      </c>
      <c r="W1528" t="str">
        <f>VLOOKUP($D1528,metadata!$B$2:$Z$451,20,FALSE)</f>
        <v>global average</v>
      </c>
      <c r="X1528" t="str">
        <f>VLOOKUP($D1528,metadata!$B$2:$Z$451,21,FALSE)</f>
        <v/>
      </c>
      <c r="Y1528">
        <f>VLOOKUP($D1528,metadata!$B$2:$Z$451,22,FALSE)</f>
        <v>40</v>
      </c>
      <c r="Z1528" t="str">
        <f>VLOOKUP($D1528,metadata!$B$2:$Z$451,23,FALSE)</f>
        <v/>
      </c>
      <c r="AA1528" t="str">
        <f>VLOOKUP($D1528,metadata!$B$2:$Z$451,24,FALSE)</f>
        <v/>
      </c>
      <c r="AB1528" t="str">
        <f>VLOOKUP($D1528,metadata!$B$2:$Z$451,25,FALSE)</f>
        <v/>
      </c>
      <c r="AC1528">
        <v>13.9944135198166</v>
      </c>
      <c r="AD1528">
        <v>15.126932046749999</v>
      </c>
      <c r="AF1528" t="str">
        <f t="shared" si="47"/>
        <v>NA</v>
      </c>
    </row>
    <row r="1529" spans="3:32" x14ac:dyDescent="0.3">
      <c r="C1529">
        <v>1528</v>
      </c>
      <c r="D1529" s="4" t="str">
        <f t="shared" si="48"/>
        <v>40- Okayama</v>
      </c>
      <c r="E1529" t="str">
        <f>VLOOKUP($D1529,metadata!$B$2:$S$451,2,FALSE)</f>
        <v>Qureshi, MF; Murai, T; Yoshida, H; Tsumuki, H</v>
      </c>
      <c r="F1529" t="str">
        <f>VLOOKUP($D1529,metadata!$B$2:$S$451,3,FALSE)</f>
        <v>Populational variation in diapause-induction and -termination of Helicoverpa armigera (Lepidoptera : Noctuidae)</v>
      </c>
      <c r="G1529" t="str">
        <f>VLOOKUP($D1529,metadata!$B$2:$S$451,4,FALSE)</f>
        <v>10.1303/aez.2000.357</v>
      </c>
      <c r="H1529" t="str">
        <f>VLOOKUP($D1529,metadata!$B$2:$S$451,5,FALSE)</f>
        <v>y</v>
      </c>
      <c r="I1529" t="str">
        <f>VLOOKUP($D1529,metadata!$B$2:$S$451,6,FALSE)</f>
        <v>a</v>
      </c>
      <c r="J1529" t="str">
        <f>VLOOKUP($D1529,metadata!$B$2:$S$451,7,FALSE)</f>
        <v>i</v>
      </c>
      <c r="K1529">
        <f>VLOOKUP($D1529,metadata!$B$2:$S$451,8,FALSE)</f>
        <v>3</v>
      </c>
      <c r="L1529">
        <f>VLOOKUP($D1529,metadata!$B$2:$S$451,9,FALSE)</f>
        <v>6</v>
      </c>
      <c r="M1529" t="str">
        <f>VLOOKUP($D1529,metadata!$B$2:$S$451,10,FALSE)</f>
        <v/>
      </c>
      <c r="N1529" t="str">
        <f>VLOOKUP($D1529,metadata!$B$2:$S$451,11,FALSE)</f>
        <v>helicoverpa armigera</v>
      </c>
      <c r="O1529" t="str">
        <f>VLOOKUP($D1529,metadata!$B$2:$S$451,12,FALSE)</f>
        <v>lepidoptera</v>
      </c>
      <c r="P1529" t="str">
        <f>VLOOKUP($D1529,metadata!$B$2:$S$451,13,FALSE)</f>
        <v xml:space="preserve"> Okayama</v>
      </c>
      <c r="Q1529">
        <f>VLOOKUP($D1529,metadata!$B$2:$S$451,14,FALSE)</f>
        <v>34.6</v>
      </c>
      <c r="R1529">
        <f>VLOOKUP($D1529,metadata!$B$2:$S$451,15,FALSE)</f>
        <v>134.1</v>
      </c>
      <c r="S1529" t="str">
        <f>VLOOKUP($D1529,metadata!$B$2:$S$451,16,FALSE)</f>
        <v/>
      </c>
      <c r="T1529" t="str">
        <f>VLOOKUP($D1529,metadata!$B$2:$S$451,17,FALSE)</f>
        <v/>
      </c>
      <c r="U1529" t="str">
        <f>VLOOKUP($D1529,metadata!$B$2:$S$451,18,FALSE)</f>
        <v/>
      </c>
      <c r="V1529">
        <f>VLOOKUP($D1529,metadata!$B$2:$Z$451,19,FALSE)</f>
        <v>65</v>
      </c>
      <c r="W1529" t="str">
        <f>VLOOKUP($D1529,metadata!$B$2:$Z$451,20,FALSE)</f>
        <v>global average</v>
      </c>
      <c r="X1529" t="str">
        <f>VLOOKUP($D1529,metadata!$B$2:$Z$451,21,FALSE)</f>
        <v/>
      </c>
      <c r="Y1529">
        <f>VLOOKUP($D1529,metadata!$B$2:$Z$451,22,FALSE)</f>
        <v>40</v>
      </c>
      <c r="Z1529" t="str">
        <f>VLOOKUP($D1529,metadata!$B$2:$Z$451,23,FALSE)</f>
        <v/>
      </c>
      <c r="AA1529" t="str">
        <f>VLOOKUP($D1529,metadata!$B$2:$Z$451,24,FALSE)</f>
        <v/>
      </c>
      <c r="AB1529" t="str">
        <f>VLOOKUP($D1529,metadata!$B$2:$Z$451,25,FALSE)</f>
        <v/>
      </c>
      <c r="AC1529">
        <v>16.0019378938435</v>
      </c>
      <c r="AD1529">
        <v>26.539122067264898</v>
      </c>
      <c r="AF1529" t="str">
        <f t="shared" si="47"/>
        <v>NA</v>
      </c>
    </row>
    <row r="1530" spans="3:32" x14ac:dyDescent="0.3">
      <c r="C1530">
        <v>1529</v>
      </c>
      <c r="D1530" s="4" t="str">
        <f t="shared" si="48"/>
        <v>40-  Kanazawa</v>
      </c>
      <c r="E1530" t="str">
        <f>VLOOKUP($D1530,metadata!$B$2:$S$451,2,FALSE)</f>
        <v>Qureshi, MF; Murai, T; Yoshida, H; Tsumuki, H</v>
      </c>
      <c r="F1530" t="str">
        <f>VLOOKUP($D1530,metadata!$B$2:$S$451,3,FALSE)</f>
        <v>Populational variation in diapause-induction and -termination of Helicoverpa armigera (Lepidoptera : Noctuidae)</v>
      </c>
      <c r="G1530" t="str">
        <f>VLOOKUP($D1530,metadata!$B$2:$S$451,4,FALSE)</f>
        <v>10.1303/aez.2000.357</v>
      </c>
      <c r="H1530" t="str">
        <f>VLOOKUP($D1530,metadata!$B$2:$S$451,5,FALSE)</f>
        <v>y</v>
      </c>
      <c r="I1530" t="str">
        <f>VLOOKUP($D1530,metadata!$B$2:$S$451,6,FALSE)</f>
        <v>a</v>
      </c>
      <c r="J1530" t="str">
        <f>VLOOKUP($D1530,metadata!$B$2:$S$451,7,FALSE)</f>
        <v>i</v>
      </c>
      <c r="K1530">
        <f>VLOOKUP($D1530,metadata!$B$2:$S$451,8,FALSE)</f>
        <v>3</v>
      </c>
      <c r="L1530">
        <f>VLOOKUP($D1530,metadata!$B$2:$S$451,9,FALSE)</f>
        <v>6</v>
      </c>
      <c r="M1530" t="str">
        <f>VLOOKUP($D1530,metadata!$B$2:$S$451,10,FALSE)</f>
        <v/>
      </c>
      <c r="N1530" t="str">
        <f>VLOOKUP($D1530,metadata!$B$2:$S$451,11,FALSE)</f>
        <v>helicoverpa armigera</v>
      </c>
      <c r="O1530" t="str">
        <f>VLOOKUP($D1530,metadata!$B$2:$S$451,12,FALSE)</f>
        <v>lepidoptera</v>
      </c>
      <c r="P1530" t="str">
        <f>VLOOKUP($D1530,metadata!$B$2:$S$451,13,FALSE)</f>
        <v xml:space="preserve">  Kanazawa</v>
      </c>
      <c r="Q1530">
        <f>VLOOKUP($D1530,metadata!$B$2:$S$451,14,FALSE)</f>
        <v>36.6</v>
      </c>
      <c r="R1530">
        <f>VLOOKUP($D1530,metadata!$B$2:$S$451,15,FALSE)</f>
        <v>136.69999999999999</v>
      </c>
      <c r="S1530" t="str">
        <f>VLOOKUP($D1530,metadata!$B$2:$S$451,16,FALSE)</f>
        <v/>
      </c>
      <c r="T1530" t="str">
        <f>VLOOKUP($D1530,metadata!$B$2:$S$451,17,FALSE)</f>
        <v/>
      </c>
      <c r="U1530" t="str">
        <f>VLOOKUP($D1530,metadata!$B$2:$S$451,18,FALSE)</f>
        <v/>
      </c>
      <c r="V1530">
        <f>VLOOKUP($D1530,metadata!$B$2:$Z$451,19,FALSE)</f>
        <v>65</v>
      </c>
      <c r="W1530" t="str">
        <f>VLOOKUP($D1530,metadata!$B$2:$Z$451,20,FALSE)</f>
        <v>global average</v>
      </c>
      <c r="X1530" t="str">
        <f>VLOOKUP($D1530,metadata!$B$2:$Z$451,21,FALSE)</f>
        <v/>
      </c>
      <c r="Y1530">
        <f>VLOOKUP($D1530,metadata!$B$2:$Z$451,22,FALSE)</f>
        <v>40</v>
      </c>
      <c r="Z1530" t="str">
        <f>VLOOKUP($D1530,metadata!$B$2:$Z$451,23,FALSE)</f>
        <v/>
      </c>
      <c r="AA1530" t="str">
        <f>VLOOKUP($D1530,metadata!$B$2:$Z$451,24,FALSE)</f>
        <v/>
      </c>
      <c r="AB1530" t="str">
        <f>VLOOKUP($D1530,metadata!$B$2:$Z$451,25,FALSE)</f>
        <v/>
      </c>
      <c r="AC1530">
        <v>8.0181894725587508</v>
      </c>
      <c r="AD1530">
        <v>72.857457884220807</v>
      </c>
      <c r="AF1530" t="str">
        <f t="shared" si="47"/>
        <v>NA</v>
      </c>
    </row>
    <row r="1531" spans="3:32" x14ac:dyDescent="0.3">
      <c r="C1531">
        <v>1530</v>
      </c>
      <c r="D1531" s="4" t="str">
        <f t="shared" si="48"/>
        <v>40-  Kanazawa</v>
      </c>
      <c r="E1531" t="str">
        <f>VLOOKUP($D1531,metadata!$B$2:$S$451,2,FALSE)</f>
        <v>Qureshi, MF; Murai, T; Yoshida, H; Tsumuki, H</v>
      </c>
      <c r="F1531" t="str">
        <f>VLOOKUP($D1531,metadata!$B$2:$S$451,3,FALSE)</f>
        <v>Populational variation in diapause-induction and -termination of Helicoverpa armigera (Lepidoptera : Noctuidae)</v>
      </c>
      <c r="G1531" t="str">
        <f>VLOOKUP($D1531,metadata!$B$2:$S$451,4,FALSE)</f>
        <v>10.1303/aez.2000.357</v>
      </c>
      <c r="H1531" t="str">
        <f>VLOOKUP($D1531,metadata!$B$2:$S$451,5,FALSE)</f>
        <v>y</v>
      </c>
      <c r="I1531" t="str">
        <f>VLOOKUP($D1531,metadata!$B$2:$S$451,6,FALSE)</f>
        <v>a</v>
      </c>
      <c r="J1531" t="str">
        <f>VLOOKUP($D1531,metadata!$B$2:$S$451,7,FALSE)</f>
        <v>i</v>
      </c>
      <c r="K1531">
        <f>VLOOKUP($D1531,metadata!$B$2:$S$451,8,FALSE)</f>
        <v>3</v>
      </c>
      <c r="L1531">
        <f>VLOOKUP($D1531,metadata!$B$2:$S$451,9,FALSE)</f>
        <v>6</v>
      </c>
      <c r="M1531" t="str">
        <f>VLOOKUP($D1531,metadata!$B$2:$S$451,10,FALSE)</f>
        <v/>
      </c>
      <c r="N1531" t="str">
        <f>VLOOKUP($D1531,metadata!$B$2:$S$451,11,FALSE)</f>
        <v>helicoverpa armigera</v>
      </c>
      <c r="O1531" t="str">
        <f>VLOOKUP($D1531,metadata!$B$2:$S$451,12,FALSE)</f>
        <v>lepidoptera</v>
      </c>
      <c r="P1531" t="str">
        <f>VLOOKUP($D1531,metadata!$B$2:$S$451,13,FALSE)</f>
        <v xml:space="preserve">  Kanazawa</v>
      </c>
      <c r="Q1531">
        <f>VLOOKUP($D1531,metadata!$B$2:$S$451,14,FALSE)</f>
        <v>36.6</v>
      </c>
      <c r="R1531">
        <f>VLOOKUP($D1531,metadata!$B$2:$S$451,15,FALSE)</f>
        <v>136.69999999999999</v>
      </c>
      <c r="S1531" t="str">
        <f>VLOOKUP($D1531,metadata!$B$2:$S$451,16,FALSE)</f>
        <v/>
      </c>
      <c r="T1531" t="str">
        <f>VLOOKUP($D1531,metadata!$B$2:$S$451,17,FALSE)</f>
        <v/>
      </c>
      <c r="U1531" t="str">
        <f>VLOOKUP($D1531,metadata!$B$2:$S$451,18,FALSE)</f>
        <v/>
      </c>
      <c r="V1531">
        <f>VLOOKUP($D1531,metadata!$B$2:$Z$451,19,FALSE)</f>
        <v>65</v>
      </c>
      <c r="W1531" t="str">
        <f>VLOOKUP($D1531,metadata!$B$2:$Z$451,20,FALSE)</f>
        <v>global average</v>
      </c>
      <c r="X1531" t="str">
        <f>VLOOKUP($D1531,metadata!$B$2:$Z$451,21,FALSE)</f>
        <v/>
      </c>
      <c r="Y1531">
        <f>VLOOKUP($D1531,metadata!$B$2:$Z$451,22,FALSE)</f>
        <v>40</v>
      </c>
      <c r="Z1531" t="str">
        <f>VLOOKUP($D1531,metadata!$B$2:$Z$451,23,FALSE)</f>
        <v/>
      </c>
      <c r="AA1531" t="str">
        <f>VLOOKUP($D1531,metadata!$B$2:$Z$451,24,FALSE)</f>
        <v/>
      </c>
      <c r="AB1531" t="str">
        <f>VLOOKUP($D1531,metadata!$B$2:$Z$451,25,FALSE)</f>
        <v/>
      </c>
      <c r="AC1531">
        <v>9.9912327009562407</v>
      </c>
      <c r="AD1531">
        <v>77.442915661523401</v>
      </c>
      <c r="AF1531" t="str">
        <f t="shared" si="47"/>
        <v>NA</v>
      </c>
    </row>
    <row r="1532" spans="3:32" x14ac:dyDescent="0.3">
      <c r="C1532">
        <v>1531</v>
      </c>
      <c r="D1532" s="4" t="str">
        <f t="shared" si="48"/>
        <v>40-  Kanazawa</v>
      </c>
      <c r="E1532" t="str">
        <f>VLOOKUP($D1532,metadata!$B$2:$S$451,2,FALSE)</f>
        <v>Qureshi, MF; Murai, T; Yoshida, H; Tsumuki, H</v>
      </c>
      <c r="F1532" t="str">
        <f>VLOOKUP($D1532,metadata!$B$2:$S$451,3,FALSE)</f>
        <v>Populational variation in diapause-induction and -termination of Helicoverpa armigera (Lepidoptera : Noctuidae)</v>
      </c>
      <c r="G1532" t="str">
        <f>VLOOKUP($D1532,metadata!$B$2:$S$451,4,FALSE)</f>
        <v>10.1303/aez.2000.357</v>
      </c>
      <c r="H1532" t="str">
        <f>VLOOKUP($D1532,metadata!$B$2:$S$451,5,FALSE)</f>
        <v>y</v>
      </c>
      <c r="I1532" t="str">
        <f>VLOOKUP($D1532,metadata!$B$2:$S$451,6,FALSE)</f>
        <v>a</v>
      </c>
      <c r="J1532" t="str">
        <f>VLOOKUP($D1532,metadata!$B$2:$S$451,7,FALSE)</f>
        <v>i</v>
      </c>
      <c r="K1532">
        <f>VLOOKUP($D1532,metadata!$B$2:$S$451,8,FALSE)</f>
        <v>3</v>
      </c>
      <c r="L1532">
        <f>VLOOKUP($D1532,metadata!$B$2:$S$451,9,FALSE)</f>
        <v>6</v>
      </c>
      <c r="M1532" t="str">
        <f>VLOOKUP($D1532,metadata!$B$2:$S$451,10,FALSE)</f>
        <v/>
      </c>
      <c r="N1532" t="str">
        <f>VLOOKUP($D1532,metadata!$B$2:$S$451,11,FALSE)</f>
        <v>helicoverpa armigera</v>
      </c>
      <c r="O1532" t="str">
        <f>VLOOKUP($D1532,metadata!$B$2:$S$451,12,FALSE)</f>
        <v>lepidoptera</v>
      </c>
      <c r="P1532" t="str">
        <f>VLOOKUP($D1532,metadata!$B$2:$S$451,13,FALSE)</f>
        <v xml:space="preserve">  Kanazawa</v>
      </c>
      <c r="Q1532">
        <f>VLOOKUP($D1532,metadata!$B$2:$S$451,14,FALSE)</f>
        <v>36.6</v>
      </c>
      <c r="R1532">
        <f>VLOOKUP($D1532,metadata!$B$2:$S$451,15,FALSE)</f>
        <v>136.69999999999999</v>
      </c>
      <c r="S1532" t="str">
        <f>VLOOKUP($D1532,metadata!$B$2:$S$451,16,FALSE)</f>
        <v/>
      </c>
      <c r="T1532" t="str">
        <f>VLOOKUP($D1532,metadata!$B$2:$S$451,17,FALSE)</f>
        <v/>
      </c>
      <c r="U1532" t="str">
        <f>VLOOKUP($D1532,metadata!$B$2:$S$451,18,FALSE)</f>
        <v/>
      </c>
      <c r="V1532">
        <f>VLOOKUP($D1532,metadata!$B$2:$Z$451,19,FALSE)</f>
        <v>65</v>
      </c>
      <c r="W1532" t="str">
        <f>VLOOKUP($D1532,metadata!$B$2:$Z$451,20,FALSE)</f>
        <v>global average</v>
      </c>
      <c r="X1532" t="str">
        <f>VLOOKUP($D1532,metadata!$B$2:$Z$451,21,FALSE)</f>
        <v/>
      </c>
      <c r="Y1532">
        <f>VLOOKUP($D1532,metadata!$B$2:$Z$451,22,FALSE)</f>
        <v>40</v>
      </c>
      <c r="Z1532" t="str">
        <f>VLOOKUP($D1532,metadata!$B$2:$Z$451,23,FALSE)</f>
        <v/>
      </c>
      <c r="AA1532" t="str">
        <f>VLOOKUP($D1532,metadata!$B$2:$Z$451,24,FALSE)</f>
        <v/>
      </c>
      <c r="AB1532" t="str">
        <f>VLOOKUP($D1532,metadata!$B$2:$Z$451,25,FALSE)</f>
        <v/>
      </c>
      <c r="AC1532">
        <v>11.9926627329649</v>
      </c>
      <c r="AD1532">
        <v>96.485729750679894</v>
      </c>
      <c r="AF1532" t="str">
        <f t="shared" si="47"/>
        <v>NA</v>
      </c>
    </row>
    <row r="1533" spans="3:32" x14ac:dyDescent="0.3">
      <c r="C1533">
        <v>1532</v>
      </c>
      <c r="D1533" s="4" t="str">
        <f t="shared" si="48"/>
        <v>40-  Kanazawa</v>
      </c>
      <c r="E1533" t="str">
        <f>VLOOKUP($D1533,metadata!$B$2:$S$451,2,FALSE)</f>
        <v>Qureshi, MF; Murai, T; Yoshida, H; Tsumuki, H</v>
      </c>
      <c r="F1533" t="str">
        <f>VLOOKUP($D1533,metadata!$B$2:$S$451,3,FALSE)</f>
        <v>Populational variation in diapause-induction and -termination of Helicoverpa armigera (Lepidoptera : Noctuidae)</v>
      </c>
      <c r="G1533" t="str">
        <f>VLOOKUP($D1533,metadata!$B$2:$S$451,4,FALSE)</f>
        <v>10.1303/aez.2000.357</v>
      </c>
      <c r="H1533" t="str">
        <f>VLOOKUP($D1533,metadata!$B$2:$S$451,5,FALSE)</f>
        <v>y</v>
      </c>
      <c r="I1533" t="str">
        <f>VLOOKUP($D1533,metadata!$B$2:$S$451,6,FALSE)</f>
        <v>a</v>
      </c>
      <c r="J1533" t="str">
        <f>VLOOKUP($D1533,metadata!$B$2:$S$451,7,FALSE)</f>
        <v>i</v>
      </c>
      <c r="K1533">
        <f>VLOOKUP($D1533,metadata!$B$2:$S$451,8,FALSE)</f>
        <v>3</v>
      </c>
      <c r="L1533">
        <f>VLOOKUP($D1533,metadata!$B$2:$S$451,9,FALSE)</f>
        <v>6</v>
      </c>
      <c r="M1533" t="str">
        <f>VLOOKUP($D1533,metadata!$B$2:$S$451,10,FALSE)</f>
        <v/>
      </c>
      <c r="N1533" t="str">
        <f>VLOOKUP($D1533,metadata!$B$2:$S$451,11,FALSE)</f>
        <v>helicoverpa armigera</v>
      </c>
      <c r="O1533" t="str">
        <f>VLOOKUP($D1533,metadata!$B$2:$S$451,12,FALSE)</f>
        <v>lepidoptera</v>
      </c>
      <c r="P1533" t="str">
        <f>VLOOKUP($D1533,metadata!$B$2:$S$451,13,FALSE)</f>
        <v xml:space="preserve">  Kanazawa</v>
      </c>
      <c r="Q1533">
        <f>VLOOKUP($D1533,metadata!$B$2:$S$451,14,FALSE)</f>
        <v>36.6</v>
      </c>
      <c r="R1533">
        <f>VLOOKUP($D1533,metadata!$B$2:$S$451,15,FALSE)</f>
        <v>136.69999999999999</v>
      </c>
      <c r="S1533" t="str">
        <f>VLOOKUP($D1533,metadata!$B$2:$S$451,16,FALSE)</f>
        <v/>
      </c>
      <c r="T1533" t="str">
        <f>VLOOKUP($D1533,metadata!$B$2:$S$451,17,FALSE)</f>
        <v/>
      </c>
      <c r="U1533" t="str">
        <f>VLOOKUP($D1533,metadata!$B$2:$S$451,18,FALSE)</f>
        <v/>
      </c>
      <c r="V1533">
        <f>VLOOKUP($D1533,metadata!$B$2:$Z$451,19,FALSE)</f>
        <v>65</v>
      </c>
      <c r="W1533" t="str">
        <f>VLOOKUP($D1533,metadata!$B$2:$Z$451,20,FALSE)</f>
        <v>global average</v>
      </c>
      <c r="X1533" t="str">
        <f>VLOOKUP($D1533,metadata!$B$2:$Z$451,21,FALSE)</f>
        <v/>
      </c>
      <c r="Y1533">
        <f>VLOOKUP($D1533,metadata!$B$2:$Z$451,22,FALSE)</f>
        <v>40</v>
      </c>
      <c r="Z1533" t="str">
        <f>VLOOKUP($D1533,metadata!$B$2:$Z$451,23,FALSE)</f>
        <v/>
      </c>
      <c r="AA1533" t="str">
        <f>VLOOKUP($D1533,metadata!$B$2:$Z$451,24,FALSE)</f>
        <v/>
      </c>
      <c r="AB1533" t="str">
        <f>VLOOKUP($D1533,metadata!$B$2:$Z$451,25,FALSE)</f>
        <v/>
      </c>
      <c r="AC1533">
        <v>13.008332943527099</v>
      </c>
      <c r="AD1533">
        <v>74.781986942604902</v>
      </c>
      <c r="AF1533" t="str">
        <f t="shared" si="47"/>
        <v>NA</v>
      </c>
    </row>
    <row r="1534" spans="3:32" x14ac:dyDescent="0.3">
      <c r="C1534">
        <v>1533</v>
      </c>
      <c r="D1534" s="4" t="str">
        <f t="shared" si="48"/>
        <v>40-  Kanazawa</v>
      </c>
      <c r="E1534" t="str">
        <f>VLOOKUP($D1534,metadata!$B$2:$S$451,2,FALSE)</f>
        <v>Qureshi, MF; Murai, T; Yoshida, H; Tsumuki, H</v>
      </c>
      <c r="F1534" t="str">
        <f>VLOOKUP($D1534,metadata!$B$2:$S$451,3,FALSE)</f>
        <v>Populational variation in diapause-induction and -termination of Helicoverpa armigera (Lepidoptera : Noctuidae)</v>
      </c>
      <c r="G1534" t="str">
        <f>VLOOKUP($D1534,metadata!$B$2:$S$451,4,FALSE)</f>
        <v>10.1303/aez.2000.357</v>
      </c>
      <c r="H1534" t="str">
        <f>VLOOKUP($D1534,metadata!$B$2:$S$451,5,FALSE)</f>
        <v>y</v>
      </c>
      <c r="I1534" t="str">
        <f>VLOOKUP($D1534,metadata!$B$2:$S$451,6,FALSE)</f>
        <v>a</v>
      </c>
      <c r="J1534" t="str">
        <f>VLOOKUP($D1534,metadata!$B$2:$S$451,7,FALSE)</f>
        <v>i</v>
      </c>
      <c r="K1534">
        <f>VLOOKUP($D1534,metadata!$B$2:$S$451,8,FALSE)</f>
        <v>3</v>
      </c>
      <c r="L1534">
        <f>VLOOKUP($D1534,metadata!$B$2:$S$451,9,FALSE)</f>
        <v>6</v>
      </c>
      <c r="M1534" t="str">
        <f>VLOOKUP($D1534,metadata!$B$2:$S$451,10,FALSE)</f>
        <v/>
      </c>
      <c r="N1534" t="str">
        <f>VLOOKUP($D1534,metadata!$B$2:$S$451,11,FALSE)</f>
        <v>helicoverpa armigera</v>
      </c>
      <c r="O1534" t="str">
        <f>VLOOKUP($D1534,metadata!$B$2:$S$451,12,FALSE)</f>
        <v>lepidoptera</v>
      </c>
      <c r="P1534" t="str">
        <f>VLOOKUP($D1534,metadata!$B$2:$S$451,13,FALSE)</f>
        <v xml:space="preserve">  Kanazawa</v>
      </c>
      <c r="Q1534">
        <f>VLOOKUP($D1534,metadata!$B$2:$S$451,14,FALSE)</f>
        <v>36.6</v>
      </c>
      <c r="R1534">
        <f>VLOOKUP($D1534,metadata!$B$2:$S$451,15,FALSE)</f>
        <v>136.69999999999999</v>
      </c>
      <c r="S1534" t="str">
        <f>VLOOKUP($D1534,metadata!$B$2:$S$451,16,FALSE)</f>
        <v/>
      </c>
      <c r="T1534" t="str">
        <f>VLOOKUP($D1534,metadata!$B$2:$S$451,17,FALSE)</f>
        <v/>
      </c>
      <c r="U1534" t="str">
        <f>VLOOKUP($D1534,metadata!$B$2:$S$451,18,FALSE)</f>
        <v/>
      </c>
      <c r="V1534">
        <f>VLOOKUP($D1534,metadata!$B$2:$Z$451,19,FALSE)</f>
        <v>65</v>
      </c>
      <c r="W1534" t="str">
        <f>VLOOKUP($D1534,metadata!$B$2:$Z$451,20,FALSE)</f>
        <v>global average</v>
      </c>
      <c r="X1534" t="str">
        <f>VLOOKUP($D1534,metadata!$B$2:$Z$451,21,FALSE)</f>
        <v/>
      </c>
      <c r="Y1534">
        <f>VLOOKUP($D1534,metadata!$B$2:$Z$451,22,FALSE)</f>
        <v>40</v>
      </c>
      <c r="Z1534" t="str">
        <f>VLOOKUP($D1534,metadata!$B$2:$Z$451,23,FALSE)</f>
        <v/>
      </c>
      <c r="AA1534" t="str">
        <f>VLOOKUP($D1534,metadata!$B$2:$Z$451,24,FALSE)</f>
        <v/>
      </c>
      <c r="AB1534" t="str">
        <f>VLOOKUP($D1534,metadata!$B$2:$Z$451,25,FALSE)</f>
        <v/>
      </c>
      <c r="AC1534">
        <v>14.0268899476768</v>
      </c>
      <c r="AD1534">
        <v>-0.53626200324764195</v>
      </c>
      <c r="AF1534" t="str">
        <f t="shared" si="47"/>
        <v>NA</v>
      </c>
    </row>
    <row r="1535" spans="3:32" x14ac:dyDescent="0.3">
      <c r="C1535">
        <v>1534</v>
      </c>
      <c r="D1535" s="4" t="str">
        <f t="shared" si="48"/>
        <v>40-  Kanazawa</v>
      </c>
      <c r="E1535" t="str">
        <f>VLOOKUP($D1535,metadata!$B$2:$S$451,2,FALSE)</f>
        <v>Qureshi, MF; Murai, T; Yoshida, H; Tsumuki, H</v>
      </c>
      <c r="F1535" t="str">
        <f>VLOOKUP($D1535,metadata!$B$2:$S$451,3,FALSE)</f>
        <v>Populational variation in diapause-induction and -termination of Helicoverpa armigera (Lepidoptera : Noctuidae)</v>
      </c>
      <c r="G1535" t="str">
        <f>VLOOKUP($D1535,metadata!$B$2:$S$451,4,FALSE)</f>
        <v>10.1303/aez.2000.357</v>
      </c>
      <c r="H1535" t="str">
        <f>VLOOKUP($D1535,metadata!$B$2:$S$451,5,FALSE)</f>
        <v>y</v>
      </c>
      <c r="I1535" t="str">
        <f>VLOOKUP($D1535,metadata!$B$2:$S$451,6,FALSE)</f>
        <v>a</v>
      </c>
      <c r="J1535" t="str">
        <f>VLOOKUP($D1535,metadata!$B$2:$S$451,7,FALSE)</f>
        <v>i</v>
      </c>
      <c r="K1535">
        <f>VLOOKUP($D1535,metadata!$B$2:$S$451,8,FALSE)</f>
        <v>3</v>
      </c>
      <c r="L1535">
        <f>VLOOKUP($D1535,metadata!$B$2:$S$451,9,FALSE)</f>
        <v>6</v>
      </c>
      <c r="M1535" t="str">
        <f>VLOOKUP($D1535,metadata!$B$2:$S$451,10,FALSE)</f>
        <v/>
      </c>
      <c r="N1535" t="str">
        <f>VLOOKUP($D1535,metadata!$B$2:$S$451,11,FALSE)</f>
        <v>helicoverpa armigera</v>
      </c>
      <c r="O1535" t="str">
        <f>VLOOKUP($D1535,metadata!$B$2:$S$451,12,FALSE)</f>
        <v>lepidoptera</v>
      </c>
      <c r="P1535" t="str">
        <f>VLOOKUP($D1535,metadata!$B$2:$S$451,13,FALSE)</f>
        <v xml:space="preserve">  Kanazawa</v>
      </c>
      <c r="Q1535">
        <f>VLOOKUP($D1535,metadata!$B$2:$S$451,14,FALSE)</f>
        <v>36.6</v>
      </c>
      <c r="R1535">
        <f>VLOOKUP($D1535,metadata!$B$2:$S$451,15,FALSE)</f>
        <v>136.69999999999999</v>
      </c>
      <c r="S1535" t="str">
        <f>VLOOKUP($D1535,metadata!$B$2:$S$451,16,FALSE)</f>
        <v/>
      </c>
      <c r="T1535" t="str">
        <f>VLOOKUP($D1535,metadata!$B$2:$S$451,17,FALSE)</f>
        <v/>
      </c>
      <c r="U1535" t="str">
        <f>VLOOKUP($D1535,metadata!$B$2:$S$451,18,FALSE)</f>
        <v/>
      </c>
      <c r="V1535">
        <f>VLOOKUP($D1535,metadata!$B$2:$Z$451,19,FALSE)</f>
        <v>65</v>
      </c>
      <c r="W1535" t="str">
        <f>VLOOKUP($D1535,metadata!$B$2:$Z$451,20,FALSE)</f>
        <v>global average</v>
      </c>
      <c r="X1535" t="str">
        <f>VLOOKUP($D1535,metadata!$B$2:$Z$451,21,FALSE)</f>
        <v/>
      </c>
      <c r="Y1535">
        <f>VLOOKUP($D1535,metadata!$B$2:$Z$451,22,FALSE)</f>
        <v>40</v>
      </c>
      <c r="Z1535" t="str">
        <f>VLOOKUP($D1535,metadata!$B$2:$Z$451,23,FALSE)</f>
        <v/>
      </c>
      <c r="AA1535" t="str">
        <f>VLOOKUP($D1535,metadata!$B$2:$Z$451,24,FALSE)</f>
        <v/>
      </c>
      <c r="AB1535" t="str">
        <f>VLOOKUP($D1535,metadata!$B$2:$Z$451,25,FALSE)</f>
        <v/>
      </c>
      <c r="AC1535">
        <v>16.023909600593299</v>
      </c>
      <c r="AD1535">
        <v>-0.97128575915320403</v>
      </c>
      <c r="AF1535" t="str">
        <f t="shared" si="47"/>
        <v>NA</v>
      </c>
    </row>
    <row r="1536" spans="3:32" x14ac:dyDescent="0.3">
      <c r="C1536">
        <v>1535</v>
      </c>
      <c r="D1536" s="4" t="str">
        <f t="shared" si="48"/>
        <v>41- PAR</v>
      </c>
      <c r="E1536" t="str">
        <f>VLOOKUP($D1536,metadata!$B$2:$S$451,2,FALSE)</f>
        <v>Reznik, SY; Dolgovskaya, MY; Ovchinnikov, AN; Belyakova, NA</v>
      </c>
      <c r="F1536" t="str">
        <f>VLOOKUP($D1536,metadata!$B$2:$S$451,3,FALSE)</f>
        <v>Weak photoperiodic response facilitates the biological invasion of the harlequin ladybird Harmonia axyridis (Pallas) (Coleoptera: Coccinellidae)</v>
      </c>
      <c r="G1536" t="str">
        <f>VLOOKUP($D1536,metadata!$B$2:$S$451,4,FALSE)</f>
        <v>10.1111/jen.12158</v>
      </c>
      <c r="H1536" t="str">
        <f>VLOOKUP($D1536,metadata!$B$2:$S$451,5,FALSE)</f>
        <v>y</v>
      </c>
      <c r="I1536" t="str">
        <f>VLOOKUP($D1536,metadata!$B$2:$S$451,6,FALSE)</f>
        <v>a</v>
      </c>
      <c r="J1536" t="str">
        <f>VLOOKUP($D1536,metadata!$B$2:$S$451,7,FALSE)</f>
        <v>i</v>
      </c>
      <c r="K1536">
        <f>VLOOKUP($D1536,metadata!$B$2:$S$451,8,FALSE)</f>
        <v>4</v>
      </c>
      <c r="L1536">
        <f>VLOOKUP($D1536,metadata!$B$2:$S$451,9,FALSE)</f>
        <v>5</v>
      </c>
      <c r="M1536" t="str">
        <f>VLOOKUP($D1536,metadata!$B$2:$S$451,10,FALSE)</f>
        <v/>
      </c>
      <c r="N1536" t="str">
        <f>VLOOKUP($D1536,metadata!$B$2:$S$451,11,FALSE)</f>
        <v>Harmonia axyridis</v>
      </c>
      <c r="O1536" t="str">
        <f>VLOOKUP($D1536,metadata!$B$2:$S$451,12,FALSE)</f>
        <v>coleoptera</v>
      </c>
      <c r="P1536" t="str">
        <f>VLOOKUP($D1536,metadata!$B$2:$S$451,13,FALSE)</f>
        <v xml:space="preserve"> PAR</v>
      </c>
      <c r="Q1536">
        <f>VLOOKUP($D1536,metadata!$B$2:$S$451,14,FALSE)</f>
        <v>50</v>
      </c>
      <c r="R1536">
        <f>VLOOKUP($D1536,metadata!$B$2:$S$451,15,FALSE)</f>
        <v>15.8</v>
      </c>
      <c r="S1536" t="str">
        <f>VLOOKUP($D1536,metadata!$B$2:$S$451,16,FALSE)</f>
        <v/>
      </c>
      <c r="T1536" t="str">
        <f>VLOOKUP($D1536,metadata!$B$2:$S$451,17,FALSE)</f>
        <v/>
      </c>
      <c r="U1536" t="str">
        <f>VLOOKUP($D1536,metadata!$B$2:$S$451,18,FALSE)</f>
        <v/>
      </c>
      <c r="V1536">
        <f>VLOOKUP($D1536,metadata!$B$2:$Z$451,19,FALSE)</f>
        <v>6</v>
      </c>
      <c r="W1536" t="str">
        <f>VLOOKUP($D1536,metadata!$B$2:$Z$451,20,FALSE)</f>
        <v>global average</v>
      </c>
      <c r="X1536" t="str">
        <f>VLOOKUP($D1536,metadata!$B$2:$Z$451,21,FALSE)</f>
        <v/>
      </c>
      <c r="Y1536" t="str">
        <f>VLOOKUP($D1536,metadata!$B$2:$Z$451,22,FALSE)</f>
        <v>41_3</v>
      </c>
      <c r="Z1536" t="str">
        <f>VLOOKUP($D1536,metadata!$B$2:$Z$451,23,FALSE)</f>
        <v/>
      </c>
      <c r="AA1536" t="str">
        <f>VLOOKUP($D1536,metadata!$B$2:$Z$451,24,FALSE)</f>
        <v/>
      </c>
      <c r="AB1536" t="str">
        <f>VLOOKUP($D1536,metadata!$B$2:$Z$451,25,FALSE)</f>
        <v>6 cohorts with 10 individuals each</v>
      </c>
      <c r="AC1536">
        <v>9.8899430740037904</v>
      </c>
      <c r="AD1536">
        <v>4.3478260869565304</v>
      </c>
      <c r="AF1536" t="str">
        <f t="shared" si="47"/>
        <v>NA</v>
      </c>
    </row>
    <row r="1537" spans="3:32" x14ac:dyDescent="0.3">
      <c r="C1537">
        <v>1536</v>
      </c>
      <c r="D1537" s="4" t="str">
        <f t="shared" si="48"/>
        <v>41- PAR</v>
      </c>
      <c r="E1537" t="str">
        <f>VLOOKUP($D1537,metadata!$B$2:$S$451,2,FALSE)</f>
        <v>Reznik, SY; Dolgovskaya, MY; Ovchinnikov, AN; Belyakova, NA</v>
      </c>
      <c r="F1537" t="str">
        <f>VLOOKUP($D1537,metadata!$B$2:$S$451,3,FALSE)</f>
        <v>Weak photoperiodic response facilitates the biological invasion of the harlequin ladybird Harmonia axyridis (Pallas) (Coleoptera: Coccinellidae)</v>
      </c>
      <c r="G1537" t="str">
        <f>VLOOKUP($D1537,metadata!$B$2:$S$451,4,FALSE)</f>
        <v>10.1111/jen.12158</v>
      </c>
      <c r="H1537" t="str">
        <f>VLOOKUP($D1537,metadata!$B$2:$S$451,5,FALSE)</f>
        <v>y</v>
      </c>
      <c r="I1537" t="str">
        <f>VLOOKUP($D1537,metadata!$B$2:$S$451,6,FALSE)</f>
        <v>a</v>
      </c>
      <c r="J1537" t="str">
        <f>VLOOKUP($D1537,metadata!$B$2:$S$451,7,FALSE)</f>
        <v>i</v>
      </c>
      <c r="K1537">
        <f>VLOOKUP($D1537,metadata!$B$2:$S$451,8,FALSE)</f>
        <v>4</v>
      </c>
      <c r="L1537">
        <f>VLOOKUP($D1537,metadata!$B$2:$S$451,9,FALSE)</f>
        <v>5</v>
      </c>
      <c r="M1537" t="str">
        <f>VLOOKUP($D1537,metadata!$B$2:$S$451,10,FALSE)</f>
        <v/>
      </c>
      <c r="N1537" t="str">
        <f>VLOOKUP($D1537,metadata!$B$2:$S$451,11,FALSE)</f>
        <v>Harmonia axyridis</v>
      </c>
      <c r="O1537" t="str">
        <f>VLOOKUP($D1537,metadata!$B$2:$S$451,12,FALSE)</f>
        <v>coleoptera</v>
      </c>
      <c r="P1537" t="str">
        <f>VLOOKUP($D1537,metadata!$B$2:$S$451,13,FALSE)</f>
        <v xml:space="preserve"> PAR</v>
      </c>
      <c r="Q1537">
        <f>VLOOKUP($D1537,metadata!$B$2:$S$451,14,FALSE)</f>
        <v>50</v>
      </c>
      <c r="R1537">
        <f>VLOOKUP($D1537,metadata!$B$2:$S$451,15,FALSE)</f>
        <v>15.8</v>
      </c>
      <c r="S1537" t="str">
        <f>VLOOKUP($D1537,metadata!$B$2:$S$451,16,FALSE)</f>
        <v/>
      </c>
      <c r="T1537" t="str">
        <f>VLOOKUP($D1537,metadata!$B$2:$S$451,17,FALSE)</f>
        <v/>
      </c>
      <c r="U1537" t="str">
        <f>VLOOKUP($D1537,metadata!$B$2:$S$451,18,FALSE)</f>
        <v/>
      </c>
      <c r="V1537">
        <f>VLOOKUP($D1537,metadata!$B$2:$Z$451,19,FALSE)</f>
        <v>6</v>
      </c>
      <c r="W1537" t="str">
        <f>VLOOKUP($D1537,metadata!$B$2:$Z$451,20,FALSE)</f>
        <v>global average</v>
      </c>
      <c r="X1537" t="str">
        <f>VLOOKUP($D1537,metadata!$B$2:$Z$451,21,FALSE)</f>
        <v/>
      </c>
      <c r="Y1537" t="str">
        <f>VLOOKUP($D1537,metadata!$B$2:$Z$451,22,FALSE)</f>
        <v>41_3</v>
      </c>
      <c r="Z1537" t="str">
        <f>VLOOKUP($D1537,metadata!$B$2:$Z$451,23,FALSE)</f>
        <v/>
      </c>
      <c r="AA1537" t="str">
        <f>VLOOKUP($D1537,metadata!$B$2:$Z$451,24,FALSE)</f>
        <v/>
      </c>
      <c r="AB1537" t="str">
        <f>VLOOKUP($D1537,metadata!$B$2:$Z$451,25,FALSE)</f>
        <v>6 cohorts with 10 individuals each</v>
      </c>
      <c r="AC1537">
        <v>11.939278937381401</v>
      </c>
      <c r="AD1537">
        <v>7.5362318840579601</v>
      </c>
      <c r="AF1537" t="str">
        <f t="shared" si="47"/>
        <v>NA</v>
      </c>
    </row>
    <row r="1538" spans="3:32" x14ac:dyDescent="0.3">
      <c r="C1538">
        <v>1537</v>
      </c>
      <c r="D1538" s="4" t="str">
        <f t="shared" si="48"/>
        <v>41- PAR</v>
      </c>
      <c r="E1538" t="str">
        <f>VLOOKUP($D1538,metadata!$B$2:$S$451,2,FALSE)</f>
        <v>Reznik, SY; Dolgovskaya, MY; Ovchinnikov, AN; Belyakova, NA</v>
      </c>
      <c r="F1538" t="str">
        <f>VLOOKUP($D1538,metadata!$B$2:$S$451,3,FALSE)</f>
        <v>Weak photoperiodic response facilitates the biological invasion of the harlequin ladybird Harmonia axyridis (Pallas) (Coleoptera: Coccinellidae)</v>
      </c>
      <c r="G1538" t="str">
        <f>VLOOKUP($D1538,metadata!$B$2:$S$451,4,FALSE)</f>
        <v>10.1111/jen.12158</v>
      </c>
      <c r="H1538" t="str">
        <f>VLOOKUP($D1538,metadata!$B$2:$S$451,5,FALSE)</f>
        <v>y</v>
      </c>
      <c r="I1538" t="str">
        <f>VLOOKUP($D1538,metadata!$B$2:$S$451,6,FALSE)</f>
        <v>a</v>
      </c>
      <c r="J1538" t="str">
        <f>VLOOKUP($D1538,metadata!$B$2:$S$451,7,FALSE)</f>
        <v>i</v>
      </c>
      <c r="K1538">
        <f>VLOOKUP($D1538,metadata!$B$2:$S$451,8,FALSE)</f>
        <v>4</v>
      </c>
      <c r="L1538">
        <f>VLOOKUP($D1538,metadata!$B$2:$S$451,9,FALSE)</f>
        <v>5</v>
      </c>
      <c r="M1538" t="str">
        <f>VLOOKUP($D1538,metadata!$B$2:$S$451,10,FALSE)</f>
        <v/>
      </c>
      <c r="N1538" t="str">
        <f>VLOOKUP($D1538,metadata!$B$2:$S$451,11,FALSE)</f>
        <v>Harmonia axyridis</v>
      </c>
      <c r="O1538" t="str">
        <f>VLOOKUP($D1538,metadata!$B$2:$S$451,12,FALSE)</f>
        <v>coleoptera</v>
      </c>
      <c r="P1538" t="str">
        <f>VLOOKUP($D1538,metadata!$B$2:$S$451,13,FALSE)</f>
        <v xml:space="preserve"> PAR</v>
      </c>
      <c r="Q1538">
        <f>VLOOKUP($D1538,metadata!$B$2:$S$451,14,FALSE)</f>
        <v>50</v>
      </c>
      <c r="R1538">
        <f>VLOOKUP($D1538,metadata!$B$2:$S$451,15,FALSE)</f>
        <v>15.8</v>
      </c>
      <c r="S1538" t="str">
        <f>VLOOKUP($D1538,metadata!$B$2:$S$451,16,FALSE)</f>
        <v/>
      </c>
      <c r="T1538" t="str">
        <f>VLOOKUP($D1538,metadata!$B$2:$S$451,17,FALSE)</f>
        <v/>
      </c>
      <c r="U1538" t="str">
        <f>VLOOKUP($D1538,metadata!$B$2:$S$451,18,FALSE)</f>
        <v/>
      </c>
      <c r="V1538">
        <f>VLOOKUP($D1538,metadata!$B$2:$Z$451,19,FALSE)</f>
        <v>6</v>
      </c>
      <c r="W1538" t="str">
        <f>VLOOKUP($D1538,metadata!$B$2:$Z$451,20,FALSE)</f>
        <v>global average</v>
      </c>
      <c r="X1538" t="str">
        <f>VLOOKUP($D1538,metadata!$B$2:$Z$451,21,FALSE)</f>
        <v/>
      </c>
      <c r="Y1538" t="str">
        <f>VLOOKUP($D1538,metadata!$B$2:$Z$451,22,FALSE)</f>
        <v>41_3</v>
      </c>
      <c r="Z1538" t="str">
        <f>VLOOKUP($D1538,metadata!$B$2:$Z$451,23,FALSE)</f>
        <v/>
      </c>
      <c r="AA1538" t="str">
        <f>VLOOKUP($D1538,metadata!$B$2:$Z$451,24,FALSE)</f>
        <v/>
      </c>
      <c r="AB1538" t="str">
        <f>VLOOKUP($D1538,metadata!$B$2:$Z$451,25,FALSE)</f>
        <v>6 cohorts with 10 individuals each</v>
      </c>
      <c r="AC1538">
        <v>13.897533206831101</v>
      </c>
      <c r="AD1538">
        <v>85.2173913043478</v>
      </c>
      <c r="AF1538" t="str">
        <f t="shared" si="47"/>
        <v>NA</v>
      </c>
    </row>
    <row r="1539" spans="3:32" x14ac:dyDescent="0.3">
      <c r="C1539">
        <v>1538</v>
      </c>
      <c r="D1539" s="4" t="str">
        <f t="shared" si="48"/>
        <v>41- PAR</v>
      </c>
      <c r="E1539" t="str">
        <f>VLOOKUP($D1539,metadata!$B$2:$S$451,2,FALSE)</f>
        <v>Reznik, SY; Dolgovskaya, MY; Ovchinnikov, AN; Belyakova, NA</v>
      </c>
      <c r="F1539" t="str">
        <f>VLOOKUP($D1539,metadata!$B$2:$S$451,3,FALSE)</f>
        <v>Weak photoperiodic response facilitates the biological invasion of the harlequin ladybird Harmonia axyridis (Pallas) (Coleoptera: Coccinellidae)</v>
      </c>
      <c r="G1539" t="str">
        <f>VLOOKUP($D1539,metadata!$B$2:$S$451,4,FALSE)</f>
        <v>10.1111/jen.12158</v>
      </c>
      <c r="H1539" t="str">
        <f>VLOOKUP($D1539,metadata!$B$2:$S$451,5,FALSE)</f>
        <v>y</v>
      </c>
      <c r="I1539" t="str">
        <f>VLOOKUP($D1539,metadata!$B$2:$S$451,6,FALSE)</f>
        <v>a</v>
      </c>
      <c r="J1539" t="str">
        <f>VLOOKUP($D1539,metadata!$B$2:$S$451,7,FALSE)</f>
        <v>i</v>
      </c>
      <c r="K1539">
        <f>VLOOKUP($D1539,metadata!$B$2:$S$451,8,FALSE)</f>
        <v>4</v>
      </c>
      <c r="L1539">
        <f>VLOOKUP($D1539,metadata!$B$2:$S$451,9,FALSE)</f>
        <v>5</v>
      </c>
      <c r="M1539" t="str">
        <f>VLOOKUP($D1539,metadata!$B$2:$S$451,10,FALSE)</f>
        <v/>
      </c>
      <c r="N1539" t="str">
        <f>VLOOKUP($D1539,metadata!$B$2:$S$451,11,FALSE)</f>
        <v>Harmonia axyridis</v>
      </c>
      <c r="O1539" t="str">
        <f>VLOOKUP($D1539,metadata!$B$2:$S$451,12,FALSE)</f>
        <v>coleoptera</v>
      </c>
      <c r="P1539" t="str">
        <f>VLOOKUP($D1539,metadata!$B$2:$S$451,13,FALSE)</f>
        <v xml:space="preserve"> PAR</v>
      </c>
      <c r="Q1539">
        <f>VLOOKUP($D1539,metadata!$B$2:$S$451,14,FALSE)</f>
        <v>50</v>
      </c>
      <c r="R1539">
        <f>VLOOKUP($D1539,metadata!$B$2:$S$451,15,FALSE)</f>
        <v>15.8</v>
      </c>
      <c r="S1539" t="str">
        <f>VLOOKUP($D1539,metadata!$B$2:$S$451,16,FALSE)</f>
        <v/>
      </c>
      <c r="T1539" t="str">
        <f>VLOOKUP($D1539,metadata!$B$2:$S$451,17,FALSE)</f>
        <v/>
      </c>
      <c r="U1539" t="str">
        <f>VLOOKUP($D1539,metadata!$B$2:$S$451,18,FALSE)</f>
        <v/>
      </c>
      <c r="V1539">
        <f>VLOOKUP($D1539,metadata!$B$2:$Z$451,19,FALSE)</f>
        <v>6</v>
      </c>
      <c r="W1539" t="str">
        <f>VLOOKUP($D1539,metadata!$B$2:$Z$451,20,FALSE)</f>
        <v>global average</v>
      </c>
      <c r="X1539" t="str">
        <f>VLOOKUP($D1539,metadata!$B$2:$Z$451,21,FALSE)</f>
        <v/>
      </c>
      <c r="Y1539" t="str">
        <f>VLOOKUP($D1539,metadata!$B$2:$Z$451,22,FALSE)</f>
        <v>41_3</v>
      </c>
      <c r="Z1539" t="str">
        <f>VLOOKUP($D1539,metadata!$B$2:$Z$451,23,FALSE)</f>
        <v/>
      </c>
      <c r="AA1539" t="str">
        <f>VLOOKUP($D1539,metadata!$B$2:$Z$451,24,FALSE)</f>
        <v/>
      </c>
      <c r="AB1539" t="str">
        <f>VLOOKUP($D1539,metadata!$B$2:$Z$451,25,FALSE)</f>
        <v>6 cohorts with 10 individuals each</v>
      </c>
      <c r="AC1539">
        <v>15.8330170777988</v>
      </c>
      <c r="AD1539">
        <v>99.999999999999901</v>
      </c>
      <c r="AF1539" t="str">
        <f t="shared" ref="AF1539:AF1602" si="49">IF(AE1539="","NA",AE1539)</f>
        <v>NA</v>
      </c>
    </row>
    <row r="1540" spans="3:32" x14ac:dyDescent="0.3">
      <c r="C1540">
        <v>1539</v>
      </c>
      <c r="D1540" s="4" t="str">
        <f t="shared" si="48"/>
        <v>41- PAR</v>
      </c>
      <c r="E1540" t="str">
        <f>VLOOKUP($D1540,metadata!$B$2:$S$451,2,FALSE)</f>
        <v>Reznik, SY; Dolgovskaya, MY; Ovchinnikov, AN; Belyakova, NA</v>
      </c>
      <c r="F1540" t="str">
        <f>VLOOKUP($D1540,metadata!$B$2:$S$451,3,FALSE)</f>
        <v>Weak photoperiodic response facilitates the biological invasion of the harlequin ladybird Harmonia axyridis (Pallas) (Coleoptera: Coccinellidae)</v>
      </c>
      <c r="G1540" t="str">
        <f>VLOOKUP($D1540,metadata!$B$2:$S$451,4,FALSE)</f>
        <v>10.1111/jen.12158</v>
      </c>
      <c r="H1540" t="str">
        <f>VLOOKUP($D1540,metadata!$B$2:$S$451,5,FALSE)</f>
        <v>y</v>
      </c>
      <c r="I1540" t="str">
        <f>VLOOKUP($D1540,metadata!$B$2:$S$451,6,FALSE)</f>
        <v>a</v>
      </c>
      <c r="J1540" t="str">
        <f>VLOOKUP($D1540,metadata!$B$2:$S$451,7,FALSE)</f>
        <v>i</v>
      </c>
      <c r="K1540">
        <f>VLOOKUP($D1540,metadata!$B$2:$S$451,8,FALSE)</f>
        <v>4</v>
      </c>
      <c r="L1540">
        <f>VLOOKUP($D1540,metadata!$B$2:$S$451,9,FALSE)</f>
        <v>5</v>
      </c>
      <c r="M1540" t="str">
        <f>VLOOKUP($D1540,metadata!$B$2:$S$451,10,FALSE)</f>
        <v/>
      </c>
      <c r="N1540" t="str">
        <f>VLOOKUP($D1540,metadata!$B$2:$S$451,11,FALSE)</f>
        <v>Harmonia axyridis</v>
      </c>
      <c r="O1540" t="str">
        <f>VLOOKUP($D1540,metadata!$B$2:$S$451,12,FALSE)</f>
        <v>coleoptera</v>
      </c>
      <c r="P1540" t="str">
        <f>VLOOKUP($D1540,metadata!$B$2:$S$451,13,FALSE)</f>
        <v xml:space="preserve"> PAR</v>
      </c>
      <c r="Q1540">
        <f>VLOOKUP($D1540,metadata!$B$2:$S$451,14,FALSE)</f>
        <v>50</v>
      </c>
      <c r="R1540">
        <f>VLOOKUP($D1540,metadata!$B$2:$S$451,15,FALSE)</f>
        <v>15.8</v>
      </c>
      <c r="S1540" t="str">
        <f>VLOOKUP($D1540,metadata!$B$2:$S$451,16,FALSE)</f>
        <v/>
      </c>
      <c r="T1540" t="str">
        <f>VLOOKUP($D1540,metadata!$B$2:$S$451,17,FALSE)</f>
        <v/>
      </c>
      <c r="U1540" t="str">
        <f>VLOOKUP($D1540,metadata!$B$2:$S$451,18,FALSE)</f>
        <v/>
      </c>
      <c r="V1540">
        <f>VLOOKUP($D1540,metadata!$B$2:$Z$451,19,FALSE)</f>
        <v>6</v>
      </c>
      <c r="W1540" t="str">
        <f>VLOOKUP($D1540,metadata!$B$2:$Z$451,20,FALSE)</f>
        <v>global average</v>
      </c>
      <c r="X1540" t="str">
        <f>VLOOKUP($D1540,metadata!$B$2:$Z$451,21,FALSE)</f>
        <v/>
      </c>
      <c r="Y1540" t="str">
        <f>VLOOKUP($D1540,metadata!$B$2:$Z$451,22,FALSE)</f>
        <v>41_3</v>
      </c>
      <c r="Z1540" t="str">
        <f>VLOOKUP($D1540,metadata!$B$2:$Z$451,23,FALSE)</f>
        <v/>
      </c>
      <c r="AA1540" t="str">
        <f>VLOOKUP($D1540,metadata!$B$2:$Z$451,24,FALSE)</f>
        <v/>
      </c>
      <c r="AB1540" t="str">
        <f>VLOOKUP($D1540,metadata!$B$2:$Z$451,25,FALSE)</f>
        <v>6 cohorts with 10 individuals each</v>
      </c>
      <c r="AC1540">
        <v>17.859582542694401</v>
      </c>
      <c r="AD1540">
        <v>100.289855072463</v>
      </c>
      <c r="AF1540" t="str">
        <f t="shared" si="49"/>
        <v>NA</v>
      </c>
    </row>
    <row r="1541" spans="3:32" x14ac:dyDescent="0.3">
      <c r="C1541">
        <v>1540</v>
      </c>
      <c r="D1541" s="4" t="str">
        <f t="shared" si="48"/>
        <v>41- SOT</v>
      </c>
      <c r="E1541" t="str">
        <f>VLOOKUP($D1541,metadata!$B$2:$S$451,2,FALSE)</f>
        <v>Reznik, SY; Dolgovskaya, MY; Ovchinnikov, AN; Belyakova, NA</v>
      </c>
      <c r="F1541" t="str">
        <f>VLOOKUP($D1541,metadata!$B$2:$S$451,3,FALSE)</f>
        <v>Weak photoperiodic response facilitates the biological invasion of the harlequin ladybird Harmonia axyridis (Pallas) (Coleoptera: Coccinellidae)</v>
      </c>
      <c r="G1541" t="str">
        <f>VLOOKUP($D1541,metadata!$B$2:$S$451,4,FALSE)</f>
        <v>10.1111/jen.12158</v>
      </c>
      <c r="H1541" t="str">
        <f>VLOOKUP($D1541,metadata!$B$2:$S$451,5,FALSE)</f>
        <v>y</v>
      </c>
      <c r="I1541" t="str">
        <f>VLOOKUP($D1541,metadata!$B$2:$S$451,6,FALSE)</f>
        <v>a</v>
      </c>
      <c r="J1541" t="str">
        <f>VLOOKUP($D1541,metadata!$B$2:$S$451,7,FALSE)</f>
        <v>i</v>
      </c>
      <c r="K1541">
        <f>VLOOKUP($D1541,metadata!$B$2:$S$451,8,FALSE)</f>
        <v>4</v>
      </c>
      <c r="L1541">
        <f>VLOOKUP($D1541,metadata!$B$2:$S$451,9,FALSE)</f>
        <v>5</v>
      </c>
      <c r="M1541" t="str">
        <f>VLOOKUP($D1541,metadata!$B$2:$S$451,10,FALSE)</f>
        <v/>
      </c>
      <c r="N1541" t="str">
        <f>VLOOKUP($D1541,metadata!$B$2:$S$451,11,FALSE)</f>
        <v>Harmonia axyridis</v>
      </c>
      <c r="O1541" t="str">
        <f>VLOOKUP($D1541,metadata!$B$2:$S$451,12,FALSE)</f>
        <v>coleoptera</v>
      </c>
      <c r="P1541" t="str">
        <f>VLOOKUP($D1541,metadata!$B$2:$S$451,13,FALSE)</f>
        <v xml:space="preserve"> SOT</v>
      </c>
      <c r="Q1541">
        <f>VLOOKUP($D1541,metadata!$B$2:$S$451,14,FALSE)</f>
        <v>43.6</v>
      </c>
      <c r="R1541">
        <f>VLOOKUP($D1541,metadata!$B$2:$S$451,15,FALSE)</f>
        <v>39.6</v>
      </c>
      <c r="S1541" t="str">
        <f>VLOOKUP($D1541,metadata!$B$2:$S$451,16,FALSE)</f>
        <v/>
      </c>
      <c r="T1541" t="str">
        <f>VLOOKUP($D1541,metadata!$B$2:$S$451,17,FALSE)</f>
        <v/>
      </c>
      <c r="U1541" t="str">
        <f>VLOOKUP($D1541,metadata!$B$2:$S$451,18,FALSE)</f>
        <v/>
      </c>
      <c r="V1541">
        <f>VLOOKUP($D1541,metadata!$B$2:$Z$451,19,FALSE)</f>
        <v>6</v>
      </c>
      <c r="W1541" t="str">
        <f>VLOOKUP($D1541,metadata!$B$2:$Z$451,20,FALSE)</f>
        <v>global average</v>
      </c>
      <c r="X1541" t="str">
        <f>VLOOKUP($D1541,metadata!$B$2:$Z$451,21,FALSE)</f>
        <v/>
      </c>
      <c r="Y1541" t="str">
        <f>VLOOKUP($D1541,metadata!$B$2:$Z$451,22,FALSE)</f>
        <v>41_4</v>
      </c>
      <c r="Z1541" t="str">
        <f>VLOOKUP($D1541,metadata!$B$2:$Z$451,23,FALSE)</f>
        <v/>
      </c>
      <c r="AA1541" t="str">
        <f>VLOOKUP($D1541,metadata!$B$2:$Z$451,24,FALSE)</f>
        <v/>
      </c>
      <c r="AB1541" t="str">
        <f>VLOOKUP($D1541,metadata!$B$2:$Z$451,25,FALSE)</f>
        <v/>
      </c>
      <c r="AC1541">
        <v>9.9200943535308799</v>
      </c>
      <c r="AD1541">
        <v>16.6666666666666</v>
      </c>
      <c r="AF1541" t="str">
        <f t="shared" si="49"/>
        <v>NA</v>
      </c>
    </row>
    <row r="1542" spans="3:32" x14ac:dyDescent="0.3">
      <c r="C1542">
        <v>1541</v>
      </c>
      <c r="D1542" s="4" t="str">
        <f t="shared" si="48"/>
        <v>41- SOT</v>
      </c>
      <c r="E1542" t="str">
        <f>VLOOKUP($D1542,metadata!$B$2:$S$451,2,FALSE)</f>
        <v>Reznik, SY; Dolgovskaya, MY; Ovchinnikov, AN; Belyakova, NA</v>
      </c>
      <c r="F1542" t="str">
        <f>VLOOKUP($D1542,metadata!$B$2:$S$451,3,FALSE)</f>
        <v>Weak photoperiodic response facilitates the biological invasion of the harlequin ladybird Harmonia axyridis (Pallas) (Coleoptera: Coccinellidae)</v>
      </c>
      <c r="G1542" t="str">
        <f>VLOOKUP($D1542,metadata!$B$2:$S$451,4,FALSE)</f>
        <v>10.1111/jen.12158</v>
      </c>
      <c r="H1542" t="str">
        <f>VLOOKUP($D1542,metadata!$B$2:$S$451,5,FALSE)</f>
        <v>y</v>
      </c>
      <c r="I1542" t="str">
        <f>VLOOKUP($D1542,metadata!$B$2:$S$451,6,FALSE)</f>
        <v>a</v>
      </c>
      <c r="J1542" t="str">
        <f>VLOOKUP($D1542,metadata!$B$2:$S$451,7,FALSE)</f>
        <v>i</v>
      </c>
      <c r="K1542">
        <f>VLOOKUP($D1542,metadata!$B$2:$S$451,8,FALSE)</f>
        <v>4</v>
      </c>
      <c r="L1542">
        <f>VLOOKUP($D1542,metadata!$B$2:$S$451,9,FALSE)</f>
        <v>5</v>
      </c>
      <c r="M1542" t="str">
        <f>VLOOKUP($D1542,metadata!$B$2:$S$451,10,FALSE)</f>
        <v/>
      </c>
      <c r="N1542" t="str">
        <f>VLOOKUP($D1542,metadata!$B$2:$S$451,11,FALSE)</f>
        <v>Harmonia axyridis</v>
      </c>
      <c r="O1542" t="str">
        <f>VLOOKUP($D1542,metadata!$B$2:$S$451,12,FALSE)</f>
        <v>coleoptera</v>
      </c>
      <c r="P1542" t="str">
        <f>VLOOKUP($D1542,metadata!$B$2:$S$451,13,FALSE)</f>
        <v xml:space="preserve"> SOT</v>
      </c>
      <c r="Q1542">
        <f>VLOOKUP($D1542,metadata!$B$2:$S$451,14,FALSE)</f>
        <v>43.6</v>
      </c>
      <c r="R1542">
        <f>VLOOKUP($D1542,metadata!$B$2:$S$451,15,FALSE)</f>
        <v>39.6</v>
      </c>
      <c r="S1542" t="str">
        <f>VLOOKUP($D1542,metadata!$B$2:$S$451,16,FALSE)</f>
        <v/>
      </c>
      <c r="T1542" t="str">
        <f>VLOOKUP($D1542,metadata!$B$2:$S$451,17,FALSE)</f>
        <v/>
      </c>
      <c r="U1542" t="str">
        <f>VLOOKUP($D1542,metadata!$B$2:$S$451,18,FALSE)</f>
        <v/>
      </c>
      <c r="V1542">
        <f>VLOOKUP($D1542,metadata!$B$2:$Z$451,19,FALSE)</f>
        <v>6</v>
      </c>
      <c r="W1542" t="str">
        <f>VLOOKUP($D1542,metadata!$B$2:$Z$451,20,FALSE)</f>
        <v>global average</v>
      </c>
      <c r="X1542" t="str">
        <f>VLOOKUP($D1542,metadata!$B$2:$Z$451,21,FALSE)</f>
        <v/>
      </c>
      <c r="Y1542" t="str">
        <f>VLOOKUP($D1542,metadata!$B$2:$Z$451,22,FALSE)</f>
        <v>41_4</v>
      </c>
      <c r="Z1542" t="str">
        <f>VLOOKUP($D1542,metadata!$B$2:$Z$451,23,FALSE)</f>
        <v/>
      </c>
      <c r="AA1542" t="str">
        <f>VLOOKUP($D1542,metadata!$B$2:$Z$451,24,FALSE)</f>
        <v/>
      </c>
      <c r="AB1542" t="str">
        <f>VLOOKUP($D1542,metadata!$B$2:$Z$451,25,FALSE)</f>
        <v/>
      </c>
      <c r="AC1542">
        <v>11.9262863039952</v>
      </c>
      <c r="AD1542">
        <v>74.561403508771903</v>
      </c>
      <c r="AF1542" t="str">
        <f t="shared" si="49"/>
        <v>NA</v>
      </c>
    </row>
    <row r="1543" spans="3:32" x14ac:dyDescent="0.3">
      <c r="C1543">
        <v>1542</v>
      </c>
      <c r="D1543" s="4" t="str">
        <f t="shared" si="48"/>
        <v>41- SOT</v>
      </c>
      <c r="E1543" t="str">
        <f>VLOOKUP($D1543,metadata!$B$2:$S$451,2,FALSE)</f>
        <v>Reznik, SY; Dolgovskaya, MY; Ovchinnikov, AN; Belyakova, NA</v>
      </c>
      <c r="F1543" t="str">
        <f>VLOOKUP($D1543,metadata!$B$2:$S$451,3,FALSE)</f>
        <v>Weak photoperiodic response facilitates the biological invasion of the harlequin ladybird Harmonia axyridis (Pallas) (Coleoptera: Coccinellidae)</v>
      </c>
      <c r="G1543" t="str">
        <f>VLOOKUP($D1543,metadata!$B$2:$S$451,4,FALSE)</f>
        <v>10.1111/jen.12158</v>
      </c>
      <c r="H1543" t="str">
        <f>VLOOKUP($D1543,metadata!$B$2:$S$451,5,FALSE)</f>
        <v>y</v>
      </c>
      <c r="I1543" t="str">
        <f>VLOOKUP($D1543,metadata!$B$2:$S$451,6,FALSE)</f>
        <v>a</v>
      </c>
      <c r="J1543" t="str">
        <f>VLOOKUP($D1543,metadata!$B$2:$S$451,7,FALSE)</f>
        <v>i</v>
      </c>
      <c r="K1543">
        <f>VLOOKUP($D1543,metadata!$B$2:$S$451,8,FALSE)</f>
        <v>4</v>
      </c>
      <c r="L1543">
        <f>VLOOKUP($D1543,metadata!$B$2:$S$451,9,FALSE)</f>
        <v>5</v>
      </c>
      <c r="M1543" t="str">
        <f>VLOOKUP($D1543,metadata!$B$2:$S$451,10,FALSE)</f>
        <v/>
      </c>
      <c r="N1543" t="str">
        <f>VLOOKUP($D1543,metadata!$B$2:$S$451,11,FALSE)</f>
        <v>Harmonia axyridis</v>
      </c>
      <c r="O1543" t="str">
        <f>VLOOKUP($D1543,metadata!$B$2:$S$451,12,FALSE)</f>
        <v>coleoptera</v>
      </c>
      <c r="P1543" t="str">
        <f>VLOOKUP($D1543,metadata!$B$2:$S$451,13,FALSE)</f>
        <v xml:space="preserve"> SOT</v>
      </c>
      <c r="Q1543">
        <f>VLOOKUP($D1543,metadata!$B$2:$S$451,14,FALSE)</f>
        <v>43.6</v>
      </c>
      <c r="R1543">
        <f>VLOOKUP($D1543,metadata!$B$2:$S$451,15,FALSE)</f>
        <v>39.6</v>
      </c>
      <c r="S1543" t="str">
        <f>VLOOKUP($D1543,metadata!$B$2:$S$451,16,FALSE)</f>
        <v/>
      </c>
      <c r="T1543" t="str">
        <f>VLOOKUP($D1543,metadata!$B$2:$S$451,17,FALSE)</f>
        <v/>
      </c>
      <c r="U1543" t="str">
        <f>VLOOKUP($D1543,metadata!$B$2:$S$451,18,FALSE)</f>
        <v/>
      </c>
      <c r="V1543">
        <f>VLOOKUP($D1543,metadata!$B$2:$Z$451,19,FALSE)</f>
        <v>6</v>
      </c>
      <c r="W1543" t="str">
        <f>VLOOKUP($D1543,metadata!$B$2:$Z$451,20,FALSE)</f>
        <v>global average</v>
      </c>
      <c r="X1543" t="str">
        <f>VLOOKUP($D1543,metadata!$B$2:$Z$451,21,FALSE)</f>
        <v/>
      </c>
      <c r="Y1543" t="str">
        <f>VLOOKUP($D1543,metadata!$B$2:$Z$451,22,FALSE)</f>
        <v>41_4</v>
      </c>
      <c r="Z1543" t="str">
        <f>VLOOKUP($D1543,metadata!$B$2:$Z$451,23,FALSE)</f>
        <v/>
      </c>
      <c r="AA1543" t="str">
        <f>VLOOKUP($D1543,metadata!$B$2:$Z$451,24,FALSE)</f>
        <v/>
      </c>
      <c r="AB1543" t="str">
        <f>VLOOKUP($D1543,metadata!$B$2:$Z$451,25,FALSE)</f>
        <v/>
      </c>
      <c r="AC1543">
        <v>13.8956214064573</v>
      </c>
      <c r="AD1543">
        <v>86.257309941520404</v>
      </c>
      <c r="AF1543" t="str">
        <f t="shared" si="49"/>
        <v>NA</v>
      </c>
    </row>
    <row r="1544" spans="3:32" x14ac:dyDescent="0.3">
      <c r="C1544">
        <v>1543</v>
      </c>
      <c r="D1544" s="4" t="str">
        <f t="shared" si="48"/>
        <v>41- SOT</v>
      </c>
      <c r="E1544" t="str">
        <f>VLOOKUP($D1544,metadata!$B$2:$S$451,2,FALSE)</f>
        <v>Reznik, SY; Dolgovskaya, MY; Ovchinnikov, AN; Belyakova, NA</v>
      </c>
      <c r="F1544" t="str">
        <f>VLOOKUP($D1544,metadata!$B$2:$S$451,3,FALSE)</f>
        <v>Weak photoperiodic response facilitates the biological invasion of the harlequin ladybird Harmonia axyridis (Pallas) (Coleoptera: Coccinellidae)</v>
      </c>
      <c r="G1544" t="str">
        <f>VLOOKUP($D1544,metadata!$B$2:$S$451,4,FALSE)</f>
        <v>10.1111/jen.12158</v>
      </c>
      <c r="H1544" t="str">
        <f>VLOOKUP($D1544,metadata!$B$2:$S$451,5,FALSE)</f>
        <v>y</v>
      </c>
      <c r="I1544" t="str">
        <f>VLOOKUP($D1544,metadata!$B$2:$S$451,6,FALSE)</f>
        <v>a</v>
      </c>
      <c r="J1544" t="str">
        <f>VLOOKUP($D1544,metadata!$B$2:$S$451,7,FALSE)</f>
        <v>i</v>
      </c>
      <c r="K1544">
        <f>VLOOKUP($D1544,metadata!$B$2:$S$451,8,FALSE)</f>
        <v>4</v>
      </c>
      <c r="L1544">
        <f>VLOOKUP($D1544,metadata!$B$2:$S$451,9,FALSE)</f>
        <v>5</v>
      </c>
      <c r="M1544" t="str">
        <f>VLOOKUP($D1544,metadata!$B$2:$S$451,10,FALSE)</f>
        <v/>
      </c>
      <c r="N1544" t="str">
        <f>VLOOKUP($D1544,metadata!$B$2:$S$451,11,FALSE)</f>
        <v>Harmonia axyridis</v>
      </c>
      <c r="O1544" t="str">
        <f>VLOOKUP($D1544,metadata!$B$2:$S$451,12,FALSE)</f>
        <v>coleoptera</v>
      </c>
      <c r="P1544" t="str">
        <f>VLOOKUP($D1544,metadata!$B$2:$S$451,13,FALSE)</f>
        <v xml:space="preserve"> SOT</v>
      </c>
      <c r="Q1544">
        <f>VLOOKUP($D1544,metadata!$B$2:$S$451,14,FALSE)</f>
        <v>43.6</v>
      </c>
      <c r="R1544">
        <f>VLOOKUP($D1544,metadata!$B$2:$S$451,15,FALSE)</f>
        <v>39.6</v>
      </c>
      <c r="S1544" t="str">
        <f>VLOOKUP($D1544,metadata!$B$2:$S$451,16,FALSE)</f>
        <v/>
      </c>
      <c r="T1544" t="str">
        <f>VLOOKUP($D1544,metadata!$B$2:$S$451,17,FALSE)</f>
        <v/>
      </c>
      <c r="U1544" t="str">
        <f>VLOOKUP($D1544,metadata!$B$2:$S$451,18,FALSE)</f>
        <v/>
      </c>
      <c r="V1544">
        <f>VLOOKUP($D1544,metadata!$B$2:$Z$451,19,FALSE)</f>
        <v>6</v>
      </c>
      <c r="W1544" t="str">
        <f>VLOOKUP($D1544,metadata!$B$2:$Z$451,20,FALSE)</f>
        <v>global average</v>
      </c>
      <c r="X1544" t="str">
        <f>VLOOKUP($D1544,metadata!$B$2:$Z$451,21,FALSE)</f>
        <v/>
      </c>
      <c r="Y1544" t="str">
        <f>VLOOKUP($D1544,metadata!$B$2:$Z$451,22,FALSE)</f>
        <v>41_4</v>
      </c>
      <c r="Z1544" t="str">
        <f>VLOOKUP($D1544,metadata!$B$2:$Z$451,23,FALSE)</f>
        <v/>
      </c>
      <c r="AA1544" t="str">
        <f>VLOOKUP($D1544,metadata!$B$2:$Z$451,24,FALSE)</f>
        <v/>
      </c>
      <c r="AB1544" t="str">
        <f>VLOOKUP($D1544,metadata!$B$2:$Z$451,25,FALSE)</f>
        <v/>
      </c>
      <c r="AC1544">
        <v>15.887070617720701</v>
      </c>
      <c r="AD1544">
        <v>85.672514619883003</v>
      </c>
      <c r="AF1544" t="str">
        <f t="shared" si="49"/>
        <v>NA</v>
      </c>
    </row>
    <row r="1545" spans="3:32" x14ac:dyDescent="0.3">
      <c r="C1545">
        <v>1544</v>
      </c>
      <c r="D1545" s="4" t="str">
        <f t="shared" si="48"/>
        <v>41- SOT</v>
      </c>
      <c r="E1545" t="str">
        <f>VLOOKUP($D1545,metadata!$B$2:$S$451,2,FALSE)</f>
        <v>Reznik, SY; Dolgovskaya, MY; Ovchinnikov, AN; Belyakova, NA</v>
      </c>
      <c r="F1545" t="str">
        <f>VLOOKUP($D1545,metadata!$B$2:$S$451,3,FALSE)</f>
        <v>Weak photoperiodic response facilitates the biological invasion of the harlequin ladybird Harmonia axyridis (Pallas) (Coleoptera: Coccinellidae)</v>
      </c>
      <c r="G1545" t="str">
        <f>VLOOKUP($D1545,metadata!$B$2:$S$451,4,FALSE)</f>
        <v>10.1111/jen.12158</v>
      </c>
      <c r="H1545" t="str">
        <f>VLOOKUP($D1545,metadata!$B$2:$S$451,5,FALSE)</f>
        <v>y</v>
      </c>
      <c r="I1545" t="str">
        <f>VLOOKUP($D1545,metadata!$B$2:$S$451,6,FALSE)</f>
        <v>a</v>
      </c>
      <c r="J1545" t="str">
        <f>VLOOKUP($D1545,metadata!$B$2:$S$451,7,FALSE)</f>
        <v>i</v>
      </c>
      <c r="K1545">
        <f>VLOOKUP($D1545,metadata!$B$2:$S$451,8,FALSE)</f>
        <v>4</v>
      </c>
      <c r="L1545">
        <f>VLOOKUP($D1545,metadata!$B$2:$S$451,9,FALSE)</f>
        <v>5</v>
      </c>
      <c r="M1545" t="str">
        <f>VLOOKUP($D1545,metadata!$B$2:$S$451,10,FALSE)</f>
        <v/>
      </c>
      <c r="N1545" t="str">
        <f>VLOOKUP($D1545,metadata!$B$2:$S$451,11,FALSE)</f>
        <v>Harmonia axyridis</v>
      </c>
      <c r="O1545" t="str">
        <f>VLOOKUP($D1545,metadata!$B$2:$S$451,12,FALSE)</f>
        <v>coleoptera</v>
      </c>
      <c r="P1545" t="str">
        <f>VLOOKUP($D1545,metadata!$B$2:$S$451,13,FALSE)</f>
        <v xml:space="preserve"> SOT</v>
      </c>
      <c r="Q1545">
        <f>VLOOKUP($D1545,metadata!$B$2:$S$451,14,FALSE)</f>
        <v>43.6</v>
      </c>
      <c r="R1545">
        <f>VLOOKUP($D1545,metadata!$B$2:$S$451,15,FALSE)</f>
        <v>39.6</v>
      </c>
      <c r="S1545" t="str">
        <f>VLOOKUP($D1545,metadata!$B$2:$S$451,16,FALSE)</f>
        <v/>
      </c>
      <c r="T1545" t="str">
        <f>VLOOKUP($D1545,metadata!$B$2:$S$451,17,FALSE)</f>
        <v/>
      </c>
      <c r="U1545" t="str">
        <f>VLOOKUP($D1545,metadata!$B$2:$S$451,18,FALSE)</f>
        <v/>
      </c>
      <c r="V1545">
        <f>VLOOKUP($D1545,metadata!$B$2:$Z$451,19,FALSE)</f>
        <v>6</v>
      </c>
      <c r="W1545" t="str">
        <f>VLOOKUP($D1545,metadata!$B$2:$Z$451,20,FALSE)</f>
        <v>global average</v>
      </c>
      <c r="X1545" t="str">
        <f>VLOOKUP($D1545,metadata!$B$2:$Z$451,21,FALSE)</f>
        <v/>
      </c>
      <c r="Y1545" t="str">
        <f>VLOOKUP($D1545,metadata!$B$2:$Z$451,22,FALSE)</f>
        <v>41_4</v>
      </c>
      <c r="Z1545" t="str">
        <f>VLOOKUP($D1545,metadata!$B$2:$Z$451,23,FALSE)</f>
        <v/>
      </c>
      <c r="AA1545" t="str">
        <f>VLOOKUP($D1545,metadata!$B$2:$Z$451,24,FALSE)</f>
        <v/>
      </c>
      <c r="AB1545" t="str">
        <f>VLOOKUP($D1545,metadata!$B$2:$Z$451,25,FALSE)</f>
        <v/>
      </c>
      <c r="AC1545">
        <v>17.903361344537799</v>
      </c>
      <c r="AD1545">
        <v>83.625730994151994</v>
      </c>
      <c r="AF1545" t="str">
        <f t="shared" si="49"/>
        <v>NA</v>
      </c>
    </row>
    <row r="1546" spans="3:32" x14ac:dyDescent="0.3">
      <c r="C1546">
        <v>1545</v>
      </c>
      <c r="D1546" s="4" t="str">
        <f t="shared" si="48"/>
        <v>41- Daegu</v>
      </c>
      <c r="E1546" t="str">
        <f>VLOOKUP($D1546,metadata!$B$2:$S$451,2,FALSE)</f>
        <v>Reznik, SY; Dolgovskaya, MY; Ovchinnikov, AN; Belyakova, NA</v>
      </c>
      <c r="F1546" t="str">
        <f>VLOOKUP($D1546,metadata!$B$2:$S$451,3,FALSE)</f>
        <v>Weak photoperiodic response facilitates the biological invasion of the harlequin ladybird Harmonia axyridis (Pallas) (Coleoptera: Coccinellidae)</v>
      </c>
      <c r="G1546" t="str">
        <f>VLOOKUP($D1546,metadata!$B$2:$S$451,4,FALSE)</f>
        <v>10.1111/jen.12158</v>
      </c>
      <c r="H1546" t="str">
        <f>VLOOKUP($D1546,metadata!$B$2:$S$451,5,FALSE)</f>
        <v>y</v>
      </c>
      <c r="I1546" t="str">
        <f>VLOOKUP($D1546,metadata!$B$2:$S$451,6,FALSE)</f>
        <v>a</v>
      </c>
      <c r="J1546" t="str">
        <f>VLOOKUP($D1546,metadata!$B$2:$S$451,7,FALSE)</f>
        <v>i</v>
      </c>
      <c r="K1546">
        <f>VLOOKUP($D1546,metadata!$B$2:$S$451,8,FALSE)</f>
        <v>4</v>
      </c>
      <c r="L1546">
        <f>VLOOKUP($D1546,metadata!$B$2:$S$451,9,FALSE)</f>
        <v>5</v>
      </c>
      <c r="M1546" t="str">
        <f>VLOOKUP($D1546,metadata!$B$2:$S$451,10,FALSE)</f>
        <v/>
      </c>
      <c r="N1546" t="str">
        <f>VLOOKUP($D1546,metadata!$B$2:$S$451,11,FALSE)</f>
        <v>Harmonia axyridis</v>
      </c>
      <c r="O1546" t="str">
        <f>VLOOKUP($D1546,metadata!$B$2:$S$451,12,FALSE)</f>
        <v>coleoptera</v>
      </c>
      <c r="P1546" t="str">
        <f>VLOOKUP($D1546,metadata!$B$2:$S$451,13,FALSE)</f>
        <v xml:space="preserve"> Daegu</v>
      </c>
      <c r="Q1546">
        <f>VLOOKUP($D1546,metadata!$B$2:$S$451,14,FALSE)</f>
        <v>128.6</v>
      </c>
      <c r="R1546">
        <f>VLOOKUP($D1546,metadata!$B$2:$S$451,15,FALSE)</f>
        <v>17.813861386138601</v>
      </c>
      <c r="S1546" t="str">
        <f>VLOOKUP($D1546,metadata!$B$2:$S$451,16,FALSE)</f>
        <v/>
      </c>
      <c r="T1546" t="str">
        <f>VLOOKUP($D1546,metadata!$B$2:$S$451,17,FALSE)</f>
        <v/>
      </c>
      <c r="U1546" t="str">
        <f>VLOOKUP($D1546,metadata!$B$2:$S$451,18,FALSE)</f>
        <v/>
      </c>
      <c r="V1546">
        <f>VLOOKUP($D1546,metadata!$B$2:$Z$451,19,FALSE)</f>
        <v>6</v>
      </c>
      <c r="W1546" t="str">
        <f>VLOOKUP($D1546,metadata!$B$2:$Z$451,20,FALSE)</f>
        <v>global average</v>
      </c>
      <c r="X1546" t="str">
        <f>VLOOKUP($D1546,metadata!$B$2:$Z$451,21,FALSE)</f>
        <v/>
      </c>
      <c r="Y1546" t="str">
        <f>VLOOKUP($D1546,metadata!$B$2:$Z$451,22,FALSE)</f>
        <v>41_1</v>
      </c>
      <c r="Z1546" t="str">
        <f>VLOOKUP($D1546,metadata!$B$2:$Z$451,23,FALSE)</f>
        <v/>
      </c>
      <c r="AA1546" t="str">
        <f>VLOOKUP($D1546,metadata!$B$2:$Z$451,24,FALSE)</f>
        <v/>
      </c>
      <c r="AB1546" t="str">
        <f>VLOOKUP($D1546,metadata!$B$2:$Z$451,25,FALSE)</f>
        <v/>
      </c>
      <c r="AC1546">
        <v>9.8059405940594004</v>
      </c>
      <c r="AD1546">
        <v>11.144578313253</v>
      </c>
      <c r="AF1546" t="str">
        <f t="shared" si="49"/>
        <v>NA</v>
      </c>
    </row>
    <row r="1547" spans="3:32" x14ac:dyDescent="0.3">
      <c r="C1547">
        <v>1546</v>
      </c>
      <c r="D1547" s="4" t="str">
        <f t="shared" si="48"/>
        <v>41- Daegu</v>
      </c>
      <c r="E1547" t="str">
        <f>VLOOKUP($D1547,metadata!$B$2:$S$451,2,FALSE)</f>
        <v>Reznik, SY; Dolgovskaya, MY; Ovchinnikov, AN; Belyakova, NA</v>
      </c>
      <c r="F1547" t="str">
        <f>VLOOKUP($D1547,metadata!$B$2:$S$451,3,FALSE)</f>
        <v>Weak photoperiodic response facilitates the biological invasion of the harlequin ladybird Harmonia axyridis (Pallas) (Coleoptera: Coccinellidae)</v>
      </c>
      <c r="G1547" t="str">
        <f>VLOOKUP($D1547,metadata!$B$2:$S$451,4,FALSE)</f>
        <v>10.1111/jen.12158</v>
      </c>
      <c r="H1547" t="str">
        <f>VLOOKUP($D1547,metadata!$B$2:$S$451,5,FALSE)</f>
        <v>y</v>
      </c>
      <c r="I1547" t="str">
        <f>VLOOKUP($D1547,metadata!$B$2:$S$451,6,FALSE)</f>
        <v>a</v>
      </c>
      <c r="J1547" t="str">
        <f>VLOOKUP($D1547,metadata!$B$2:$S$451,7,FALSE)</f>
        <v>i</v>
      </c>
      <c r="K1547">
        <f>VLOOKUP($D1547,metadata!$B$2:$S$451,8,FALSE)</f>
        <v>4</v>
      </c>
      <c r="L1547">
        <f>VLOOKUP($D1547,metadata!$B$2:$S$451,9,FALSE)</f>
        <v>5</v>
      </c>
      <c r="M1547" t="str">
        <f>VLOOKUP($D1547,metadata!$B$2:$S$451,10,FALSE)</f>
        <v/>
      </c>
      <c r="N1547" t="str">
        <f>VLOOKUP($D1547,metadata!$B$2:$S$451,11,FALSE)</f>
        <v>Harmonia axyridis</v>
      </c>
      <c r="O1547" t="str">
        <f>VLOOKUP($D1547,metadata!$B$2:$S$451,12,FALSE)</f>
        <v>coleoptera</v>
      </c>
      <c r="P1547" t="str">
        <f>VLOOKUP($D1547,metadata!$B$2:$S$451,13,FALSE)</f>
        <v xml:space="preserve"> Daegu</v>
      </c>
      <c r="Q1547">
        <f>VLOOKUP($D1547,metadata!$B$2:$S$451,14,FALSE)</f>
        <v>128.6</v>
      </c>
      <c r="R1547">
        <f>VLOOKUP($D1547,metadata!$B$2:$S$451,15,FALSE)</f>
        <v>17.813861386138601</v>
      </c>
      <c r="S1547" t="str">
        <f>VLOOKUP($D1547,metadata!$B$2:$S$451,16,FALSE)</f>
        <v/>
      </c>
      <c r="T1547" t="str">
        <f>VLOOKUP($D1547,metadata!$B$2:$S$451,17,FALSE)</f>
        <v/>
      </c>
      <c r="U1547" t="str">
        <f>VLOOKUP($D1547,metadata!$B$2:$S$451,18,FALSE)</f>
        <v/>
      </c>
      <c r="V1547">
        <f>VLOOKUP($D1547,metadata!$B$2:$Z$451,19,FALSE)</f>
        <v>6</v>
      </c>
      <c r="W1547" t="str">
        <f>VLOOKUP($D1547,metadata!$B$2:$Z$451,20,FALSE)</f>
        <v>global average</v>
      </c>
      <c r="X1547" t="str">
        <f>VLOOKUP($D1547,metadata!$B$2:$Z$451,21,FALSE)</f>
        <v/>
      </c>
      <c r="Y1547" t="str">
        <f>VLOOKUP($D1547,metadata!$B$2:$Z$451,22,FALSE)</f>
        <v>41_1</v>
      </c>
      <c r="Z1547" t="str">
        <f>VLOOKUP($D1547,metadata!$B$2:$Z$451,23,FALSE)</f>
        <v/>
      </c>
      <c r="AA1547" t="str">
        <f>VLOOKUP($D1547,metadata!$B$2:$Z$451,24,FALSE)</f>
        <v/>
      </c>
      <c r="AB1547" t="str">
        <f>VLOOKUP($D1547,metadata!$B$2:$Z$451,25,FALSE)</f>
        <v/>
      </c>
      <c r="AC1547">
        <v>11.8019801980198</v>
      </c>
      <c r="AD1547">
        <v>19.277108433734899</v>
      </c>
      <c r="AF1547" t="str">
        <f t="shared" si="49"/>
        <v>NA</v>
      </c>
    </row>
    <row r="1548" spans="3:32" x14ac:dyDescent="0.3">
      <c r="C1548">
        <v>1547</v>
      </c>
      <c r="D1548" s="4" t="str">
        <f t="shared" si="48"/>
        <v>41- Daegu</v>
      </c>
      <c r="E1548" t="str">
        <f>VLOOKUP($D1548,metadata!$B$2:$S$451,2,FALSE)</f>
        <v>Reznik, SY; Dolgovskaya, MY; Ovchinnikov, AN; Belyakova, NA</v>
      </c>
      <c r="F1548" t="str">
        <f>VLOOKUP($D1548,metadata!$B$2:$S$451,3,FALSE)</f>
        <v>Weak photoperiodic response facilitates the biological invasion of the harlequin ladybird Harmonia axyridis (Pallas) (Coleoptera: Coccinellidae)</v>
      </c>
      <c r="G1548" t="str">
        <f>VLOOKUP($D1548,metadata!$B$2:$S$451,4,FALSE)</f>
        <v>10.1111/jen.12158</v>
      </c>
      <c r="H1548" t="str">
        <f>VLOOKUP($D1548,metadata!$B$2:$S$451,5,FALSE)</f>
        <v>y</v>
      </c>
      <c r="I1548" t="str">
        <f>VLOOKUP($D1548,metadata!$B$2:$S$451,6,FALSE)</f>
        <v>a</v>
      </c>
      <c r="J1548" t="str">
        <f>VLOOKUP($D1548,metadata!$B$2:$S$451,7,FALSE)</f>
        <v>i</v>
      </c>
      <c r="K1548">
        <f>VLOOKUP($D1548,metadata!$B$2:$S$451,8,FALSE)</f>
        <v>4</v>
      </c>
      <c r="L1548">
        <f>VLOOKUP($D1548,metadata!$B$2:$S$451,9,FALSE)</f>
        <v>5</v>
      </c>
      <c r="M1548" t="str">
        <f>VLOOKUP($D1548,metadata!$B$2:$S$451,10,FALSE)</f>
        <v/>
      </c>
      <c r="N1548" t="str">
        <f>VLOOKUP($D1548,metadata!$B$2:$S$451,11,FALSE)</f>
        <v>Harmonia axyridis</v>
      </c>
      <c r="O1548" t="str">
        <f>VLOOKUP($D1548,metadata!$B$2:$S$451,12,FALSE)</f>
        <v>coleoptera</v>
      </c>
      <c r="P1548" t="str">
        <f>VLOOKUP($D1548,metadata!$B$2:$S$451,13,FALSE)</f>
        <v xml:space="preserve"> Daegu</v>
      </c>
      <c r="Q1548">
        <f>VLOOKUP($D1548,metadata!$B$2:$S$451,14,FALSE)</f>
        <v>128.6</v>
      </c>
      <c r="R1548">
        <f>VLOOKUP($D1548,metadata!$B$2:$S$451,15,FALSE)</f>
        <v>17.813861386138601</v>
      </c>
      <c r="S1548" t="str">
        <f>VLOOKUP($D1548,metadata!$B$2:$S$451,16,FALSE)</f>
        <v/>
      </c>
      <c r="T1548" t="str">
        <f>VLOOKUP($D1548,metadata!$B$2:$S$451,17,FALSE)</f>
        <v/>
      </c>
      <c r="U1548" t="str">
        <f>VLOOKUP($D1548,metadata!$B$2:$S$451,18,FALSE)</f>
        <v/>
      </c>
      <c r="V1548">
        <f>VLOOKUP($D1548,metadata!$B$2:$Z$451,19,FALSE)</f>
        <v>6</v>
      </c>
      <c r="W1548" t="str">
        <f>VLOOKUP($D1548,metadata!$B$2:$Z$451,20,FALSE)</f>
        <v>global average</v>
      </c>
      <c r="X1548" t="str">
        <f>VLOOKUP($D1548,metadata!$B$2:$Z$451,21,FALSE)</f>
        <v/>
      </c>
      <c r="Y1548" t="str">
        <f>VLOOKUP($D1548,metadata!$B$2:$Z$451,22,FALSE)</f>
        <v>41_1</v>
      </c>
      <c r="Z1548" t="str">
        <f>VLOOKUP($D1548,metadata!$B$2:$Z$451,23,FALSE)</f>
        <v/>
      </c>
      <c r="AA1548" t="str">
        <f>VLOOKUP($D1548,metadata!$B$2:$Z$451,24,FALSE)</f>
        <v/>
      </c>
      <c r="AB1548" t="str">
        <f>VLOOKUP($D1548,metadata!$B$2:$Z$451,25,FALSE)</f>
        <v/>
      </c>
      <c r="AC1548">
        <v>13.8217821782178</v>
      </c>
      <c r="AD1548">
        <v>100.301204819277</v>
      </c>
      <c r="AF1548" t="str">
        <f t="shared" si="49"/>
        <v>NA</v>
      </c>
    </row>
    <row r="1549" spans="3:32" x14ac:dyDescent="0.3">
      <c r="C1549">
        <v>1548</v>
      </c>
      <c r="D1549" s="4" t="str">
        <f t="shared" si="48"/>
        <v>41- Daegu</v>
      </c>
      <c r="E1549" t="str">
        <f>VLOOKUP($D1549,metadata!$B$2:$S$451,2,FALSE)</f>
        <v>Reznik, SY; Dolgovskaya, MY; Ovchinnikov, AN; Belyakova, NA</v>
      </c>
      <c r="F1549" t="str">
        <f>VLOOKUP($D1549,metadata!$B$2:$S$451,3,FALSE)</f>
        <v>Weak photoperiodic response facilitates the biological invasion of the harlequin ladybird Harmonia axyridis (Pallas) (Coleoptera: Coccinellidae)</v>
      </c>
      <c r="G1549" t="str">
        <f>VLOOKUP($D1549,metadata!$B$2:$S$451,4,FALSE)</f>
        <v>10.1111/jen.12158</v>
      </c>
      <c r="H1549" t="str">
        <f>VLOOKUP($D1549,metadata!$B$2:$S$451,5,FALSE)</f>
        <v>y</v>
      </c>
      <c r="I1549" t="str">
        <f>VLOOKUP($D1549,metadata!$B$2:$S$451,6,FALSE)</f>
        <v>a</v>
      </c>
      <c r="J1549" t="str">
        <f>VLOOKUP($D1549,metadata!$B$2:$S$451,7,FALSE)</f>
        <v>i</v>
      </c>
      <c r="K1549">
        <f>VLOOKUP($D1549,metadata!$B$2:$S$451,8,FALSE)</f>
        <v>4</v>
      </c>
      <c r="L1549">
        <f>VLOOKUP($D1549,metadata!$B$2:$S$451,9,FALSE)</f>
        <v>5</v>
      </c>
      <c r="M1549" t="str">
        <f>VLOOKUP($D1549,metadata!$B$2:$S$451,10,FALSE)</f>
        <v/>
      </c>
      <c r="N1549" t="str">
        <f>VLOOKUP($D1549,metadata!$B$2:$S$451,11,FALSE)</f>
        <v>Harmonia axyridis</v>
      </c>
      <c r="O1549" t="str">
        <f>VLOOKUP($D1549,metadata!$B$2:$S$451,12,FALSE)</f>
        <v>coleoptera</v>
      </c>
      <c r="P1549" t="str">
        <f>VLOOKUP($D1549,metadata!$B$2:$S$451,13,FALSE)</f>
        <v xml:space="preserve"> Daegu</v>
      </c>
      <c r="Q1549">
        <f>VLOOKUP($D1549,metadata!$B$2:$S$451,14,FALSE)</f>
        <v>128.6</v>
      </c>
      <c r="R1549">
        <f>VLOOKUP($D1549,metadata!$B$2:$S$451,15,FALSE)</f>
        <v>17.813861386138601</v>
      </c>
      <c r="S1549" t="str">
        <f>VLOOKUP($D1549,metadata!$B$2:$S$451,16,FALSE)</f>
        <v/>
      </c>
      <c r="T1549" t="str">
        <f>VLOOKUP($D1549,metadata!$B$2:$S$451,17,FALSE)</f>
        <v/>
      </c>
      <c r="U1549" t="str">
        <f>VLOOKUP($D1549,metadata!$B$2:$S$451,18,FALSE)</f>
        <v/>
      </c>
      <c r="V1549">
        <f>VLOOKUP($D1549,metadata!$B$2:$Z$451,19,FALSE)</f>
        <v>6</v>
      </c>
      <c r="W1549" t="str">
        <f>VLOOKUP($D1549,metadata!$B$2:$Z$451,20,FALSE)</f>
        <v>global average</v>
      </c>
      <c r="X1549" t="str">
        <f>VLOOKUP($D1549,metadata!$B$2:$Z$451,21,FALSE)</f>
        <v/>
      </c>
      <c r="Y1549" t="str">
        <f>VLOOKUP($D1549,metadata!$B$2:$Z$451,22,FALSE)</f>
        <v>41_1</v>
      </c>
      <c r="Z1549" t="str">
        <f>VLOOKUP($D1549,metadata!$B$2:$Z$451,23,FALSE)</f>
        <v/>
      </c>
      <c r="AA1549" t="str">
        <f>VLOOKUP($D1549,metadata!$B$2:$Z$451,24,FALSE)</f>
        <v/>
      </c>
      <c r="AB1549" t="str">
        <f>VLOOKUP($D1549,metadata!$B$2:$Z$451,25,FALSE)</f>
        <v/>
      </c>
      <c r="AC1549">
        <v>15.7940594059405</v>
      </c>
      <c r="AD1549">
        <v>100.301204819277</v>
      </c>
      <c r="AF1549" t="str">
        <f t="shared" si="49"/>
        <v>NA</v>
      </c>
    </row>
    <row r="1550" spans="3:32" x14ac:dyDescent="0.3">
      <c r="C1550">
        <v>1549</v>
      </c>
      <c r="D1550" s="4" t="str">
        <f t="shared" si="48"/>
        <v>41- Daegu</v>
      </c>
      <c r="E1550" t="str">
        <f>VLOOKUP($D1550,metadata!$B$2:$S$451,2,FALSE)</f>
        <v>Reznik, SY; Dolgovskaya, MY; Ovchinnikov, AN; Belyakova, NA</v>
      </c>
      <c r="F1550" t="str">
        <f>VLOOKUP($D1550,metadata!$B$2:$S$451,3,FALSE)</f>
        <v>Weak photoperiodic response facilitates the biological invasion of the harlequin ladybird Harmonia axyridis (Pallas) (Coleoptera: Coccinellidae)</v>
      </c>
      <c r="G1550" t="str">
        <f>VLOOKUP($D1550,metadata!$B$2:$S$451,4,FALSE)</f>
        <v>10.1111/jen.12158</v>
      </c>
      <c r="H1550" t="str">
        <f>VLOOKUP($D1550,metadata!$B$2:$S$451,5,FALSE)</f>
        <v>y</v>
      </c>
      <c r="I1550" t="str">
        <f>VLOOKUP($D1550,metadata!$B$2:$S$451,6,FALSE)</f>
        <v>a</v>
      </c>
      <c r="J1550" t="str">
        <f>VLOOKUP($D1550,metadata!$B$2:$S$451,7,FALSE)</f>
        <v>i</v>
      </c>
      <c r="K1550">
        <f>VLOOKUP($D1550,metadata!$B$2:$S$451,8,FALSE)</f>
        <v>4</v>
      </c>
      <c r="L1550">
        <f>VLOOKUP($D1550,metadata!$B$2:$S$451,9,FALSE)</f>
        <v>5</v>
      </c>
      <c r="M1550" t="str">
        <f>VLOOKUP($D1550,metadata!$B$2:$S$451,10,FALSE)</f>
        <v/>
      </c>
      <c r="N1550" t="str">
        <f>VLOOKUP($D1550,metadata!$B$2:$S$451,11,FALSE)</f>
        <v>Harmonia axyridis</v>
      </c>
      <c r="O1550" t="str">
        <f>VLOOKUP($D1550,metadata!$B$2:$S$451,12,FALSE)</f>
        <v>coleoptera</v>
      </c>
      <c r="P1550" t="str">
        <f>VLOOKUP($D1550,metadata!$B$2:$S$451,13,FALSE)</f>
        <v xml:space="preserve"> Daegu</v>
      </c>
      <c r="Q1550">
        <f>VLOOKUP($D1550,metadata!$B$2:$S$451,14,FALSE)</f>
        <v>128.6</v>
      </c>
      <c r="R1550">
        <f>VLOOKUP($D1550,metadata!$B$2:$S$451,15,FALSE)</f>
        <v>17.813861386138601</v>
      </c>
      <c r="S1550" t="str">
        <f>VLOOKUP($D1550,metadata!$B$2:$S$451,16,FALSE)</f>
        <v/>
      </c>
      <c r="T1550" t="str">
        <f>VLOOKUP($D1550,metadata!$B$2:$S$451,17,FALSE)</f>
        <v/>
      </c>
      <c r="U1550" t="str">
        <f>VLOOKUP($D1550,metadata!$B$2:$S$451,18,FALSE)</f>
        <v/>
      </c>
      <c r="V1550">
        <f>VLOOKUP($D1550,metadata!$B$2:$Z$451,19,FALSE)</f>
        <v>6</v>
      </c>
      <c r="W1550" t="str">
        <f>VLOOKUP($D1550,metadata!$B$2:$Z$451,20,FALSE)</f>
        <v>global average</v>
      </c>
      <c r="X1550" t="str">
        <f>VLOOKUP($D1550,metadata!$B$2:$Z$451,21,FALSE)</f>
        <v/>
      </c>
      <c r="Y1550" t="str">
        <f>VLOOKUP($D1550,metadata!$B$2:$Z$451,22,FALSE)</f>
        <v>41_1</v>
      </c>
      <c r="Z1550" t="str">
        <f>VLOOKUP($D1550,metadata!$B$2:$Z$451,23,FALSE)</f>
        <v/>
      </c>
      <c r="AA1550" t="str">
        <f>VLOOKUP($D1550,metadata!$B$2:$Z$451,24,FALSE)</f>
        <v/>
      </c>
      <c r="AB1550" t="str">
        <f>VLOOKUP($D1550,metadata!$B$2:$Z$451,25,FALSE)</f>
        <v/>
      </c>
      <c r="AC1550">
        <v>17.813861386138601</v>
      </c>
      <c r="AD1550">
        <v>100.301204819277</v>
      </c>
      <c r="AF1550" t="str">
        <f t="shared" si="49"/>
        <v>NA</v>
      </c>
    </row>
    <row r="1551" spans="3:32" x14ac:dyDescent="0.3">
      <c r="C1551">
        <v>1550</v>
      </c>
      <c r="D1551" s="4" t="str">
        <f t="shared" si="48"/>
        <v>41- Irkutsk</v>
      </c>
      <c r="E1551" t="str">
        <f>VLOOKUP($D1551,metadata!$B$2:$S$451,2,FALSE)</f>
        <v>Reznik, SY; Dolgovskaya, MY; Ovchinnikov, AN; Belyakova, NA</v>
      </c>
      <c r="F1551" t="str">
        <f>VLOOKUP($D1551,metadata!$B$2:$S$451,3,FALSE)</f>
        <v>Weak photoperiodic response facilitates the biological invasion of the harlequin ladybird Harmonia axyridis (Pallas) (Coleoptera: Coccinellidae)</v>
      </c>
      <c r="G1551" t="str">
        <f>VLOOKUP($D1551,metadata!$B$2:$S$451,4,FALSE)</f>
        <v>10.1111/jen.12158</v>
      </c>
      <c r="H1551" t="str">
        <f>VLOOKUP($D1551,metadata!$B$2:$S$451,5,FALSE)</f>
        <v>y</v>
      </c>
      <c r="I1551" t="str">
        <f>VLOOKUP($D1551,metadata!$B$2:$S$451,6,FALSE)</f>
        <v>a</v>
      </c>
      <c r="J1551" t="str">
        <f>VLOOKUP($D1551,metadata!$B$2:$S$451,7,FALSE)</f>
        <v>i</v>
      </c>
      <c r="K1551">
        <f>VLOOKUP($D1551,metadata!$B$2:$S$451,8,FALSE)</f>
        <v>4</v>
      </c>
      <c r="L1551">
        <f>VLOOKUP($D1551,metadata!$B$2:$S$451,9,FALSE)</f>
        <v>5</v>
      </c>
      <c r="M1551" t="str">
        <f>VLOOKUP($D1551,metadata!$B$2:$S$451,10,FALSE)</f>
        <v/>
      </c>
      <c r="N1551" t="str">
        <f>VLOOKUP($D1551,metadata!$B$2:$S$451,11,FALSE)</f>
        <v>Harmonia axyridis</v>
      </c>
      <c r="O1551" t="str">
        <f>VLOOKUP($D1551,metadata!$B$2:$S$451,12,FALSE)</f>
        <v>coleoptera</v>
      </c>
      <c r="P1551" t="str">
        <f>VLOOKUP($D1551,metadata!$B$2:$S$451,13,FALSE)</f>
        <v xml:space="preserve"> Irkutsk</v>
      </c>
      <c r="Q1551">
        <f>VLOOKUP($D1551,metadata!$B$2:$S$451,14,FALSE)</f>
        <v>104.3</v>
      </c>
      <c r="R1551">
        <f>VLOOKUP($D1551,metadata!$B$2:$S$451,15,FALSE)</f>
        <v>9.8782482282391406</v>
      </c>
      <c r="S1551" t="str">
        <f>VLOOKUP($D1551,metadata!$B$2:$S$451,16,FALSE)</f>
        <v/>
      </c>
      <c r="T1551" t="str">
        <f>VLOOKUP($D1551,metadata!$B$2:$S$451,17,FALSE)</f>
        <v/>
      </c>
      <c r="U1551" t="str">
        <f>VLOOKUP($D1551,metadata!$B$2:$S$451,18,FALSE)</f>
        <v/>
      </c>
      <c r="V1551">
        <f>VLOOKUP($D1551,metadata!$B$2:$Z$451,19,FALSE)</f>
        <v>6</v>
      </c>
      <c r="W1551" t="str">
        <f>VLOOKUP($D1551,metadata!$B$2:$Z$451,20,FALSE)</f>
        <v>global average</v>
      </c>
      <c r="X1551" t="str">
        <f>VLOOKUP($D1551,metadata!$B$2:$Z$451,21,FALSE)</f>
        <v/>
      </c>
      <c r="Y1551" t="str">
        <f>VLOOKUP($D1551,metadata!$B$2:$Z$451,22,FALSE)</f>
        <v>41_2</v>
      </c>
      <c r="Z1551" t="str">
        <f>VLOOKUP($D1551,metadata!$B$2:$Z$451,23,FALSE)</f>
        <v/>
      </c>
      <c r="AA1551" t="str">
        <f>VLOOKUP($D1551,metadata!$B$2:$Z$451,24,FALSE)</f>
        <v/>
      </c>
      <c r="AB1551" t="str">
        <f>VLOOKUP($D1551,metadata!$B$2:$Z$451,25,FALSE)</f>
        <v/>
      </c>
      <c r="AC1551">
        <v>9.8782482282391406</v>
      </c>
      <c r="AD1551">
        <v>4.9131450185427597E-2</v>
      </c>
      <c r="AF1551" t="str">
        <f t="shared" si="49"/>
        <v>NA</v>
      </c>
    </row>
    <row r="1552" spans="3:32" x14ac:dyDescent="0.3">
      <c r="C1552">
        <v>1551</v>
      </c>
      <c r="D1552" s="4" t="str">
        <f t="shared" si="48"/>
        <v>41- Irkutsk</v>
      </c>
      <c r="E1552" t="str">
        <f>VLOOKUP($D1552,metadata!$B$2:$S$451,2,FALSE)</f>
        <v>Reznik, SY; Dolgovskaya, MY; Ovchinnikov, AN; Belyakova, NA</v>
      </c>
      <c r="F1552" t="str">
        <f>VLOOKUP($D1552,metadata!$B$2:$S$451,3,FALSE)</f>
        <v>Weak photoperiodic response facilitates the biological invasion of the harlequin ladybird Harmonia axyridis (Pallas) (Coleoptera: Coccinellidae)</v>
      </c>
      <c r="G1552" t="str">
        <f>VLOOKUP($D1552,metadata!$B$2:$S$451,4,FALSE)</f>
        <v>10.1111/jen.12158</v>
      </c>
      <c r="H1552" t="str">
        <f>VLOOKUP($D1552,metadata!$B$2:$S$451,5,FALSE)</f>
        <v>y</v>
      </c>
      <c r="I1552" t="str">
        <f>VLOOKUP($D1552,metadata!$B$2:$S$451,6,FALSE)</f>
        <v>a</v>
      </c>
      <c r="J1552" t="str">
        <f>VLOOKUP($D1552,metadata!$B$2:$S$451,7,FALSE)</f>
        <v>i</v>
      </c>
      <c r="K1552">
        <f>VLOOKUP($D1552,metadata!$B$2:$S$451,8,FALSE)</f>
        <v>4</v>
      </c>
      <c r="L1552">
        <f>VLOOKUP($D1552,metadata!$B$2:$S$451,9,FALSE)</f>
        <v>5</v>
      </c>
      <c r="M1552" t="str">
        <f>VLOOKUP($D1552,metadata!$B$2:$S$451,10,FALSE)</f>
        <v/>
      </c>
      <c r="N1552" t="str">
        <f>VLOOKUP($D1552,metadata!$B$2:$S$451,11,FALSE)</f>
        <v>Harmonia axyridis</v>
      </c>
      <c r="O1552" t="str">
        <f>VLOOKUP($D1552,metadata!$B$2:$S$451,12,FALSE)</f>
        <v>coleoptera</v>
      </c>
      <c r="P1552" t="str">
        <f>VLOOKUP($D1552,metadata!$B$2:$S$451,13,FALSE)</f>
        <v xml:space="preserve"> Irkutsk</v>
      </c>
      <c r="Q1552">
        <f>VLOOKUP($D1552,metadata!$B$2:$S$451,14,FALSE)</f>
        <v>104.3</v>
      </c>
      <c r="R1552">
        <f>VLOOKUP($D1552,metadata!$B$2:$S$451,15,FALSE)</f>
        <v>9.8782482282391406</v>
      </c>
      <c r="S1552" t="str">
        <f>VLOOKUP($D1552,metadata!$B$2:$S$451,16,FALSE)</f>
        <v/>
      </c>
      <c r="T1552" t="str">
        <f>VLOOKUP($D1552,metadata!$B$2:$S$451,17,FALSE)</f>
        <v/>
      </c>
      <c r="U1552" t="str">
        <f>VLOOKUP($D1552,metadata!$B$2:$S$451,18,FALSE)</f>
        <v/>
      </c>
      <c r="V1552">
        <f>VLOOKUP($D1552,metadata!$B$2:$Z$451,19,FALSE)</f>
        <v>6</v>
      </c>
      <c r="W1552" t="str">
        <f>VLOOKUP($D1552,metadata!$B$2:$Z$451,20,FALSE)</f>
        <v>global average</v>
      </c>
      <c r="X1552" t="str">
        <f>VLOOKUP($D1552,metadata!$B$2:$Z$451,21,FALSE)</f>
        <v/>
      </c>
      <c r="Y1552" t="str">
        <f>VLOOKUP($D1552,metadata!$B$2:$Z$451,22,FALSE)</f>
        <v>41_2</v>
      </c>
      <c r="Z1552" t="str">
        <f>VLOOKUP($D1552,metadata!$B$2:$Z$451,23,FALSE)</f>
        <v/>
      </c>
      <c r="AA1552" t="str">
        <f>VLOOKUP($D1552,metadata!$B$2:$Z$451,24,FALSE)</f>
        <v/>
      </c>
      <c r="AB1552" t="str">
        <f>VLOOKUP($D1552,metadata!$B$2:$Z$451,25,FALSE)</f>
        <v/>
      </c>
      <c r="AC1552">
        <v>11.8869303612171</v>
      </c>
      <c r="AD1552">
        <v>0.10095503462756</v>
      </c>
      <c r="AF1552" t="str">
        <f t="shared" si="49"/>
        <v>NA</v>
      </c>
    </row>
    <row r="1553" spans="3:32" x14ac:dyDescent="0.3">
      <c r="C1553">
        <v>1552</v>
      </c>
      <c r="D1553" s="4" t="str">
        <f t="shared" ref="D1553:D1616" si="50">VLOOKUP(C1553,$A$1:$B$451,2)</f>
        <v>41- Irkutsk</v>
      </c>
      <c r="E1553" t="str">
        <f>VLOOKUP($D1553,metadata!$B$2:$S$451,2,FALSE)</f>
        <v>Reznik, SY; Dolgovskaya, MY; Ovchinnikov, AN; Belyakova, NA</v>
      </c>
      <c r="F1553" t="str">
        <f>VLOOKUP($D1553,metadata!$B$2:$S$451,3,FALSE)</f>
        <v>Weak photoperiodic response facilitates the biological invasion of the harlequin ladybird Harmonia axyridis (Pallas) (Coleoptera: Coccinellidae)</v>
      </c>
      <c r="G1553" t="str">
        <f>VLOOKUP($D1553,metadata!$B$2:$S$451,4,FALSE)</f>
        <v>10.1111/jen.12158</v>
      </c>
      <c r="H1553" t="str">
        <f>VLOOKUP($D1553,metadata!$B$2:$S$451,5,FALSE)</f>
        <v>y</v>
      </c>
      <c r="I1553" t="str">
        <f>VLOOKUP($D1553,metadata!$B$2:$S$451,6,FALSE)</f>
        <v>a</v>
      </c>
      <c r="J1553" t="str">
        <f>VLOOKUP($D1553,metadata!$B$2:$S$451,7,FALSE)</f>
        <v>i</v>
      </c>
      <c r="K1553">
        <f>VLOOKUP($D1553,metadata!$B$2:$S$451,8,FALSE)</f>
        <v>4</v>
      </c>
      <c r="L1553">
        <f>VLOOKUP($D1553,metadata!$B$2:$S$451,9,FALSE)</f>
        <v>5</v>
      </c>
      <c r="M1553" t="str">
        <f>VLOOKUP($D1553,metadata!$B$2:$S$451,10,FALSE)</f>
        <v/>
      </c>
      <c r="N1553" t="str">
        <f>VLOOKUP($D1553,metadata!$B$2:$S$451,11,FALSE)</f>
        <v>Harmonia axyridis</v>
      </c>
      <c r="O1553" t="str">
        <f>VLOOKUP($D1553,metadata!$B$2:$S$451,12,FALSE)</f>
        <v>coleoptera</v>
      </c>
      <c r="P1553" t="str">
        <f>VLOOKUP($D1553,metadata!$B$2:$S$451,13,FALSE)</f>
        <v xml:space="preserve"> Irkutsk</v>
      </c>
      <c r="Q1553">
        <f>VLOOKUP($D1553,metadata!$B$2:$S$451,14,FALSE)</f>
        <v>104.3</v>
      </c>
      <c r="R1553">
        <f>VLOOKUP($D1553,metadata!$B$2:$S$451,15,FALSE)</f>
        <v>9.8782482282391406</v>
      </c>
      <c r="S1553" t="str">
        <f>VLOOKUP($D1553,metadata!$B$2:$S$451,16,FALSE)</f>
        <v/>
      </c>
      <c r="T1553" t="str">
        <f>VLOOKUP($D1553,metadata!$B$2:$S$451,17,FALSE)</f>
        <v/>
      </c>
      <c r="U1553" t="str">
        <f>VLOOKUP($D1553,metadata!$B$2:$S$451,18,FALSE)</f>
        <v/>
      </c>
      <c r="V1553">
        <f>VLOOKUP($D1553,metadata!$B$2:$Z$451,19,FALSE)</f>
        <v>6</v>
      </c>
      <c r="W1553" t="str">
        <f>VLOOKUP($D1553,metadata!$B$2:$Z$451,20,FALSE)</f>
        <v>global average</v>
      </c>
      <c r="X1553" t="str">
        <f>VLOOKUP($D1553,metadata!$B$2:$Z$451,21,FALSE)</f>
        <v/>
      </c>
      <c r="Y1553" t="str">
        <f>VLOOKUP($D1553,metadata!$B$2:$Z$451,22,FALSE)</f>
        <v>41_2</v>
      </c>
      <c r="Z1553" t="str">
        <f>VLOOKUP($D1553,metadata!$B$2:$Z$451,23,FALSE)</f>
        <v/>
      </c>
      <c r="AA1553" t="str">
        <f>VLOOKUP($D1553,metadata!$B$2:$Z$451,24,FALSE)</f>
        <v/>
      </c>
      <c r="AB1553" t="str">
        <f>VLOOKUP($D1553,metadata!$B$2:$Z$451,25,FALSE)</f>
        <v/>
      </c>
      <c r="AC1553">
        <v>13.893028045308601</v>
      </c>
      <c r="AD1553">
        <v>10.0598326838559</v>
      </c>
      <c r="AF1553" t="str">
        <f t="shared" si="49"/>
        <v>NA</v>
      </c>
    </row>
    <row r="1554" spans="3:32" x14ac:dyDescent="0.3">
      <c r="C1554">
        <v>1553</v>
      </c>
      <c r="D1554" s="4" t="str">
        <f t="shared" si="50"/>
        <v>41- Irkutsk</v>
      </c>
      <c r="E1554" t="str">
        <f>VLOOKUP($D1554,metadata!$B$2:$S$451,2,FALSE)</f>
        <v>Reznik, SY; Dolgovskaya, MY; Ovchinnikov, AN; Belyakova, NA</v>
      </c>
      <c r="F1554" t="str">
        <f>VLOOKUP($D1554,metadata!$B$2:$S$451,3,FALSE)</f>
        <v>Weak photoperiodic response facilitates the biological invasion of the harlequin ladybird Harmonia axyridis (Pallas) (Coleoptera: Coccinellidae)</v>
      </c>
      <c r="G1554" t="str">
        <f>VLOOKUP($D1554,metadata!$B$2:$S$451,4,FALSE)</f>
        <v>10.1111/jen.12158</v>
      </c>
      <c r="H1554" t="str">
        <f>VLOOKUP($D1554,metadata!$B$2:$S$451,5,FALSE)</f>
        <v>y</v>
      </c>
      <c r="I1554" t="str">
        <f>VLOOKUP($D1554,metadata!$B$2:$S$451,6,FALSE)</f>
        <v>a</v>
      </c>
      <c r="J1554" t="str">
        <f>VLOOKUP($D1554,metadata!$B$2:$S$451,7,FALSE)</f>
        <v>i</v>
      </c>
      <c r="K1554">
        <f>VLOOKUP($D1554,metadata!$B$2:$S$451,8,FALSE)</f>
        <v>4</v>
      </c>
      <c r="L1554">
        <f>VLOOKUP($D1554,metadata!$B$2:$S$451,9,FALSE)</f>
        <v>5</v>
      </c>
      <c r="M1554" t="str">
        <f>VLOOKUP($D1554,metadata!$B$2:$S$451,10,FALSE)</f>
        <v/>
      </c>
      <c r="N1554" t="str">
        <f>VLOOKUP($D1554,metadata!$B$2:$S$451,11,FALSE)</f>
        <v>Harmonia axyridis</v>
      </c>
      <c r="O1554" t="str">
        <f>VLOOKUP($D1554,metadata!$B$2:$S$451,12,FALSE)</f>
        <v>coleoptera</v>
      </c>
      <c r="P1554" t="str">
        <f>VLOOKUP($D1554,metadata!$B$2:$S$451,13,FALSE)</f>
        <v xml:space="preserve"> Irkutsk</v>
      </c>
      <c r="Q1554">
        <f>VLOOKUP($D1554,metadata!$B$2:$S$451,14,FALSE)</f>
        <v>104.3</v>
      </c>
      <c r="R1554">
        <f>VLOOKUP($D1554,metadata!$B$2:$S$451,15,FALSE)</f>
        <v>9.8782482282391406</v>
      </c>
      <c r="S1554" t="str">
        <f>VLOOKUP($D1554,metadata!$B$2:$S$451,16,FALSE)</f>
        <v/>
      </c>
      <c r="T1554" t="str">
        <f>VLOOKUP($D1554,metadata!$B$2:$S$451,17,FALSE)</f>
        <v/>
      </c>
      <c r="U1554" t="str">
        <f>VLOOKUP($D1554,metadata!$B$2:$S$451,18,FALSE)</f>
        <v/>
      </c>
      <c r="V1554">
        <f>VLOOKUP($D1554,metadata!$B$2:$Z$451,19,FALSE)</f>
        <v>6</v>
      </c>
      <c r="W1554" t="str">
        <f>VLOOKUP($D1554,metadata!$B$2:$Z$451,20,FALSE)</f>
        <v>global average</v>
      </c>
      <c r="X1554" t="str">
        <f>VLOOKUP($D1554,metadata!$B$2:$Z$451,21,FALSE)</f>
        <v/>
      </c>
      <c r="Y1554" t="str">
        <f>VLOOKUP($D1554,metadata!$B$2:$Z$451,22,FALSE)</f>
        <v>41_2</v>
      </c>
      <c r="Z1554" t="str">
        <f>VLOOKUP($D1554,metadata!$B$2:$Z$451,23,FALSE)</f>
        <v/>
      </c>
      <c r="AA1554" t="str">
        <f>VLOOKUP($D1554,metadata!$B$2:$Z$451,24,FALSE)</f>
        <v/>
      </c>
      <c r="AB1554" t="str">
        <f>VLOOKUP($D1554,metadata!$B$2:$Z$451,25,FALSE)</f>
        <v/>
      </c>
      <c r="AC1554">
        <v>15.860116704019999</v>
      </c>
      <c r="AD1554">
        <v>69.553307623451104</v>
      </c>
      <c r="AF1554" t="str">
        <f t="shared" si="49"/>
        <v>NA</v>
      </c>
    </row>
    <row r="1555" spans="3:32" x14ac:dyDescent="0.3">
      <c r="C1555">
        <v>1554</v>
      </c>
      <c r="D1555" s="4" t="str">
        <f t="shared" si="50"/>
        <v>41- Irkutsk</v>
      </c>
      <c r="E1555" t="str">
        <f>VLOOKUP($D1555,metadata!$B$2:$S$451,2,FALSE)</f>
        <v>Reznik, SY; Dolgovskaya, MY; Ovchinnikov, AN; Belyakova, NA</v>
      </c>
      <c r="F1555" t="str">
        <f>VLOOKUP($D1555,metadata!$B$2:$S$451,3,FALSE)</f>
        <v>Weak photoperiodic response facilitates the biological invasion of the harlequin ladybird Harmonia axyridis (Pallas) (Coleoptera: Coccinellidae)</v>
      </c>
      <c r="G1555" t="str">
        <f>VLOOKUP($D1555,metadata!$B$2:$S$451,4,FALSE)</f>
        <v>10.1111/jen.12158</v>
      </c>
      <c r="H1555" t="str">
        <f>VLOOKUP($D1555,metadata!$B$2:$S$451,5,FALSE)</f>
        <v>y</v>
      </c>
      <c r="I1555" t="str">
        <f>VLOOKUP($D1555,metadata!$B$2:$S$451,6,FALSE)</f>
        <v>a</v>
      </c>
      <c r="J1555" t="str">
        <f>VLOOKUP($D1555,metadata!$B$2:$S$451,7,FALSE)</f>
        <v>i</v>
      </c>
      <c r="K1555">
        <f>VLOOKUP($D1555,metadata!$B$2:$S$451,8,FALSE)</f>
        <v>4</v>
      </c>
      <c r="L1555">
        <f>VLOOKUP($D1555,metadata!$B$2:$S$451,9,FALSE)</f>
        <v>5</v>
      </c>
      <c r="M1555" t="str">
        <f>VLOOKUP($D1555,metadata!$B$2:$S$451,10,FALSE)</f>
        <v/>
      </c>
      <c r="N1555" t="str">
        <f>VLOOKUP($D1555,metadata!$B$2:$S$451,11,FALSE)</f>
        <v>Harmonia axyridis</v>
      </c>
      <c r="O1555" t="str">
        <f>VLOOKUP($D1555,metadata!$B$2:$S$451,12,FALSE)</f>
        <v>coleoptera</v>
      </c>
      <c r="P1555" t="str">
        <f>VLOOKUP($D1555,metadata!$B$2:$S$451,13,FALSE)</f>
        <v xml:space="preserve"> Irkutsk</v>
      </c>
      <c r="Q1555">
        <f>VLOOKUP($D1555,metadata!$B$2:$S$451,14,FALSE)</f>
        <v>104.3</v>
      </c>
      <c r="R1555">
        <f>VLOOKUP($D1555,metadata!$B$2:$S$451,15,FALSE)</f>
        <v>9.8782482282391406</v>
      </c>
      <c r="S1555" t="str">
        <f>VLOOKUP($D1555,metadata!$B$2:$S$451,16,FALSE)</f>
        <v/>
      </c>
      <c r="T1555" t="str">
        <f>VLOOKUP($D1555,metadata!$B$2:$S$451,17,FALSE)</f>
        <v/>
      </c>
      <c r="U1555" t="str">
        <f>VLOOKUP($D1555,metadata!$B$2:$S$451,18,FALSE)</f>
        <v/>
      </c>
      <c r="V1555">
        <f>VLOOKUP($D1555,metadata!$B$2:$Z$451,19,FALSE)</f>
        <v>6</v>
      </c>
      <c r="W1555" t="str">
        <f>VLOOKUP($D1555,metadata!$B$2:$Z$451,20,FALSE)</f>
        <v>global average</v>
      </c>
      <c r="X1555" t="str">
        <f>VLOOKUP($D1555,metadata!$B$2:$Z$451,21,FALSE)</f>
        <v/>
      </c>
      <c r="Y1555" t="str">
        <f>VLOOKUP($D1555,metadata!$B$2:$Z$451,22,FALSE)</f>
        <v>41_2</v>
      </c>
      <c r="Z1555" t="str">
        <f>VLOOKUP($D1555,metadata!$B$2:$Z$451,23,FALSE)</f>
        <v/>
      </c>
      <c r="AA1555" t="str">
        <f>VLOOKUP($D1555,metadata!$B$2:$Z$451,24,FALSE)</f>
        <v/>
      </c>
      <c r="AB1555" t="str">
        <f>VLOOKUP($D1555,metadata!$B$2:$Z$451,25,FALSE)</f>
        <v/>
      </c>
      <c r="AC1555">
        <v>17.8927857532255</v>
      </c>
      <c r="AD1555">
        <v>77.655285669096301</v>
      </c>
      <c r="AF1555" t="str">
        <f t="shared" si="49"/>
        <v>NA</v>
      </c>
    </row>
    <row r="1556" spans="3:32" x14ac:dyDescent="0.3">
      <c r="C1556">
        <v>1555</v>
      </c>
      <c r="D1556" s="4" t="str">
        <f t="shared" si="50"/>
        <v>42- Ivalo1</v>
      </c>
      <c r="E1556" t="str">
        <f>VLOOKUP($D1556,metadata!$B$2:$S$451,2,FALSE)</f>
        <v>Riihimaa, A; Kimura, MT; Lumme, J; Lakovaara, S</v>
      </c>
      <c r="F1556" t="str">
        <f>VLOOKUP($D1556,metadata!$B$2:$S$451,3,FALSE)</f>
        <v>Geographical variation in the larval diapause of Chymomyza costata (Diptera; Drosophilidae)</v>
      </c>
      <c r="G1556" t="str">
        <f>VLOOKUP($D1556,metadata!$B$2:$S$451,4,FALSE)</f>
        <v>10.1111/j.1601-5223.1996.00151.x</v>
      </c>
      <c r="H1556" t="str">
        <f>VLOOKUP($D1556,metadata!$B$2:$S$451,5,FALSE)</f>
        <v>y</v>
      </c>
      <c r="I1556" t="str">
        <f>VLOOKUP($D1556,metadata!$B$2:$S$451,6,FALSE)</f>
        <v>a</v>
      </c>
      <c r="J1556" t="str">
        <f>VLOOKUP($D1556,metadata!$B$2:$S$451,7,FALSE)</f>
        <v>i</v>
      </c>
      <c r="K1556">
        <f>VLOOKUP($D1556,metadata!$B$2:$S$451,8,FALSE)</f>
        <v>14</v>
      </c>
      <c r="L1556">
        <f>VLOOKUP($D1556,metadata!$B$2:$S$451,9,FALSE)</f>
        <v>8</v>
      </c>
      <c r="M1556" t="str">
        <f>VLOOKUP($D1556,metadata!$B$2:$S$451,10,FALSE)</f>
        <v/>
      </c>
      <c r="N1556" t="str">
        <f>VLOOKUP($D1556,metadata!$B$2:$S$451,11,FALSE)</f>
        <v>Chymomyza costata</v>
      </c>
      <c r="O1556" t="str">
        <f>VLOOKUP($D1556,metadata!$B$2:$S$451,12,FALSE)</f>
        <v>diptera</v>
      </c>
      <c r="P1556" t="str">
        <f>VLOOKUP($D1556,metadata!$B$2:$S$451,13,FALSE)</f>
        <v xml:space="preserve"> Ivalo1</v>
      </c>
      <c r="Q1556">
        <f>VLOOKUP($D1556,metadata!$B$2:$S$451,14,FALSE)</f>
        <v>68.650000000000006</v>
      </c>
      <c r="R1556">
        <f>VLOOKUP($D1556,metadata!$B$2:$S$451,15,FALSE)</f>
        <v>27.55</v>
      </c>
      <c r="S1556" t="str">
        <f>VLOOKUP($D1556,metadata!$B$2:$S$451,16,FALSE)</f>
        <v/>
      </c>
      <c r="T1556" t="str">
        <f>VLOOKUP($D1556,metadata!$B$2:$S$451,17,FALSE)</f>
        <v/>
      </c>
      <c r="U1556" t="str">
        <f>VLOOKUP($D1556,metadata!$B$2:$S$451,18,FALSE)</f>
        <v/>
      </c>
      <c r="V1556">
        <f>VLOOKUP($D1556,metadata!$B$2:$Z$451,19,FALSE)</f>
        <v>443</v>
      </c>
      <c r="W1556" t="str">
        <f>VLOOKUP($D1556,metadata!$B$2:$Z$451,20,FALSE)</f>
        <v>global average</v>
      </c>
      <c r="X1556" t="str">
        <f>VLOOKUP($D1556,metadata!$B$2:$Z$451,21,FALSE)</f>
        <v/>
      </c>
      <c r="Y1556" t="str">
        <f>VLOOKUP($D1556,metadata!$B$2:$Z$451,22,FALSE)</f>
        <v>42_1</v>
      </c>
      <c r="Z1556" t="str">
        <f>VLOOKUP($D1556,metadata!$B$2:$Z$451,23,FALSE)</f>
        <v/>
      </c>
      <c r="AA1556" t="str">
        <f>VLOOKUP($D1556,metadata!$B$2:$Z$451,24,FALSE)</f>
        <v/>
      </c>
      <c r="AB1556" t="str">
        <f>VLOOKUP($D1556,metadata!$B$2:$Z$451,25,FALSE)</f>
        <v/>
      </c>
      <c r="AC1556">
        <v>12.529931305201099</v>
      </c>
      <c r="AD1556">
        <v>100.06717787897399</v>
      </c>
      <c r="AF1556" t="str">
        <f t="shared" si="49"/>
        <v>NA</v>
      </c>
    </row>
    <row r="1557" spans="3:32" x14ac:dyDescent="0.3">
      <c r="C1557">
        <v>1556</v>
      </c>
      <c r="D1557" s="4" t="str">
        <f t="shared" si="50"/>
        <v>42- Ivalo1</v>
      </c>
      <c r="E1557" t="str">
        <f>VLOOKUP($D1557,metadata!$B$2:$S$451,2,FALSE)</f>
        <v>Riihimaa, A; Kimura, MT; Lumme, J; Lakovaara, S</v>
      </c>
      <c r="F1557" t="str">
        <f>VLOOKUP($D1557,metadata!$B$2:$S$451,3,FALSE)</f>
        <v>Geographical variation in the larval diapause of Chymomyza costata (Diptera; Drosophilidae)</v>
      </c>
      <c r="G1557" t="str">
        <f>VLOOKUP($D1557,metadata!$B$2:$S$451,4,FALSE)</f>
        <v>10.1111/j.1601-5223.1996.00151.x</v>
      </c>
      <c r="H1557" t="str">
        <f>VLOOKUP($D1557,metadata!$B$2:$S$451,5,FALSE)</f>
        <v>y</v>
      </c>
      <c r="I1557" t="str">
        <f>VLOOKUP($D1557,metadata!$B$2:$S$451,6,FALSE)</f>
        <v>a</v>
      </c>
      <c r="J1557" t="str">
        <f>VLOOKUP($D1557,metadata!$B$2:$S$451,7,FALSE)</f>
        <v>i</v>
      </c>
      <c r="K1557">
        <f>VLOOKUP($D1557,metadata!$B$2:$S$451,8,FALSE)</f>
        <v>14</v>
      </c>
      <c r="L1557">
        <f>VLOOKUP($D1557,metadata!$B$2:$S$451,9,FALSE)</f>
        <v>8</v>
      </c>
      <c r="M1557" t="str">
        <f>VLOOKUP($D1557,metadata!$B$2:$S$451,10,FALSE)</f>
        <v/>
      </c>
      <c r="N1557" t="str">
        <f>VLOOKUP($D1557,metadata!$B$2:$S$451,11,FALSE)</f>
        <v>Chymomyza costata</v>
      </c>
      <c r="O1557" t="str">
        <f>VLOOKUP($D1557,metadata!$B$2:$S$451,12,FALSE)</f>
        <v>diptera</v>
      </c>
      <c r="P1557" t="str">
        <f>VLOOKUP($D1557,metadata!$B$2:$S$451,13,FALSE)</f>
        <v xml:space="preserve"> Ivalo1</v>
      </c>
      <c r="Q1557">
        <f>VLOOKUP($D1557,metadata!$B$2:$S$451,14,FALSE)</f>
        <v>68.650000000000006</v>
      </c>
      <c r="R1557">
        <f>VLOOKUP($D1557,metadata!$B$2:$S$451,15,FALSE)</f>
        <v>27.55</v>
      </c>
      <c r="S1557" t="str">
        <f>VLOOKUP($D1557,metadata!$B$2:$S$451,16,FALSE)</f>
        <v/>
      </c>
      <c r="T1557" t="str">
        <f>VLOOKUP($D1557,metadata!$B$2:$S$451,17,FALSE)</f>
        <v/>
      </c>
      <c r="U1557" t="str">
        <f>VLOOKUP($D1557,metadata!$B$2:$S$451,18,FALSE)</f>
        <v/>
      </c>
      <c r="V1557">
        <f>VLOOKUP($D1557,metadata!$B$2:$Z$451,19,FALSE)</f>
        <v>443</v>
      </c>
      <c r="W1557" t="str">
        <f>VLOOKUP($D1557,metadata!$B$2:$Z$451,20,FALSE)</f>
        <v>global average</v>
      </c>
      <c r="X1557" t="str">
        <f>VLOOKUP($D1557,metadata!$B$2:$Z$451,21,FALSE)</f>
        <v/>
      </c>
      <c r="Y1557" t="str">
        <f>VLOOKUP($D1557,metadata!$B$2:$Z$451,22,FALSE)</f>
        <v>42_1</v>
      </c>
      <c r="Z1557" t="str">
        <f>VLOOKUP($D1557,metadata!$B$2:$Z$451,23,FALSE)</f>
        <v/>
      </c>
      <c r="AA1557" t="str">
        <f>VLOOKUP($D1557,metadata!$B$2:$Z$451,24,FALSE)</f>
        <v/>
      </c>
      <c r="AB1557" t="str">
        <f>VLOOKUP($D1557,metadata!$B$2:$Z$451,25,FALSE)</f>
        <v/>
      </c>
      <c r="AC1557">
        <v>14.0608439646712</v>
      </c>
      <c r="AD1557">
        <v>99.8055865990966</v>
      </c>
      <c r="AF1557" t="str">
        <f t="shared" si="49"/>
        <v>NA</v>
      </c>
    </row>
    <row r="1558" spans="3:32" x14ac:dyDescent="0.3">
      <c r="C1558">
        <v>1557</v>
      </c>
      <c r="D1558" s="4" t="str">
        <f t="shared" si="50"/>
        <v>42- Ivalo1</v>
      </c>
      <c r="E1558" t="str">
        <f>VLOOKUP($D1558,metadata!$B$2:$S$451,2,FALSE)</f>
        <v>Riihimaa, A; Kimura, MT; Lumme, J; Lakovaara, S</v>
      </c>
      <c r="F1558" t="str">
        <f>VLOOKUP($D1558,metadata!$B$2:$S$451,3,FALSE)</f>
        <v>Geographical variation in the larval diapause of Chymomyza costata (Diptera; Drosophilidae)</v>
      </c>
      <c r="G1558" t="str">
        <f>VLOOKUP($D1558,metadata!$B$2:$S$451,4,FALSE)</f>
        <v>10.1111/j.1601-5223.1996.00151.x</v>
      </c>
      <c r="H1558" t="str">
        <f>VLOOKUP($D1558,metadata!$B$2:$S$451,5,FALSE)</f>
        <v>y</v>
      </c>
      <c r="I1558" t="str">
        <f>VLOOKUP($D1558,metadata!$B$2:$S$451,6,FALSE)</f>
        <v>a</v>
      </c>
      <c r="J1558" t="str">
        <f>VLOOKUP($D1558,metadata!$B$2:$S$451,7,FALSE)</f>
        <v>i</v>
      </c>
      <c r="K1558">
        <f>VLOOKUP($D1558,metadata!$B$2:$S$451,8,FALSE)</f>
        <v>14</v>
      </c>
      <c r="L1558">
        <f>VLOOKUP($D1558,metadata!$B$2:$S$451,9,FALSE)</f>
        <v>8</v>
      </c>
      <c r="M1558" t="str">
        <f>VLOOKUP($D1558,metadata!$B$2:$S$451,10,FALSE)</f>
        <v/>
      </c>
      <c r="N1558" t="str">
        <f>VLOOKUP($D1558,metadata!$B$2:$S$451,11,FALSE)</f>
        <v>Chymomyza costata</v>
      </c>
      <c r="O1558" t="str">
        <f>VLOOKUP($D1558,metadata!$B$2:$S$451,12,FALSE)</f>
        <v>diptera</v>
      </c>
      <c r="P1558" t="str">
        <f>VLOOKUP($D1558,metadata!$B$2:$S$451,13,FALSE)</f>
        <v xml:space="preserve"> Ivalo1</v>
      </c>
      <c r="Q1558">
        <f>VLOOKUP($D1558,metadata!$B$2:$S$451,14,FALSE)</f>
        <v>68.650000000000006</v>
      </c>
      <c r="R1558">
        <f>VLOOKUP($D1558,metadata!$B$2:$S$451,15,FALSE)</f>
        <v>27.55</v>
      </c>
      <c r="S1558" t="str">
        <f>VLOOKUP($D1558,metadata!$B$2:$S$451,16,FALSE)</f>
        <v/>
      </c>
      <c r="T1558" t="str">
        <f>VLOOKUP($D1558,metadata!$B$2:$S$451,17,FALSE)</f>
        <v/>
      </c>
      <c r="U1558" t="str">
        <f>VLOOKUP($D1558,metadata!$B$2:$S$451,18,FALSE)</f>
        <v/>
      </c>
      <c r="V1558">
        <f>VLOOKUP($D1558,metadata!$B$2:$Z$451,19,FALSE)</f>
        <v>443</v>
      </c>
      <c r="W1558" t="str">
        <f>VLOOKUP($D1558,metadata!$B$2:$Z$451,20,FALSE)</f>
        <v>global average</v>
      </c>
      <c r="X1558" t="str">
        <f>VLOOKUP($D1558,metadata!$B$2:$Z$451,21,FALSE)</f>
        <v/>
      </c>
      <c r="Y1558" t="str">
        <f>VLOOKUP($D1558,metadata!$B$2:$Z$451,22,FALSE)</f>
        <v>42_1</v>
      </c>
      <c r="Z1558" t="str">
        <f>VLOOKUP($D1558,metadata!$B$2:$Z$451,23,FALSE)</f>
        <v/>
      </c>
      <c r="AA1558" t="str">
        <f>VLOOKUP($D1558,metadata!$B$2:$Z$451,24,FALSE)</f>
        <v/>
      </c>
      <c r="AB1558" t="str">
        <f>VLOOKUP($D1558,metadata!$B$2:$Z$451,25,FALSE)</f>
        <v/>
      </c>
      <c r="AC1558">
        <v>15.556427870461199</v>
      </c>
      <c r="AD1558">
        <v>99.707760747686706</v>
      </c>
      <c r="AF1558" t="str">
        <f t="shared" si="49"/>
        <v>NA</v>
      </c>
    </row>
    <row r="1559" spans="3:32" x14ac:dyDescent="0.3">
      <c r="C1559">
        <v>1558</v>
      </c>
      <c r="D1559" s="4" t="str">
        <f t="shared" si="50"/>
        <v>42- Ivalo1</v>
      </c>
      <c r="E1559" t="str">
        <f>VLOOKUP($D1559,metadata!$B$2:$S$451,2,FALSE)</f>
        <v>Riihimaa, A; Kimura, MT; Lumme, J; Lakovaara, S</v>
      </c>
      <c r="F1559" t="str">
        <f>VLOOKUP($D1559,metadata!$B$2:$S$451,3,FALSE)</f>
        <v>Geographical variation in the larval diapause of Chymomyza costata (Diptera; Drosophilidae)</v>
      </c>
      <c r="G1559" t="str">
        <f>VLOOKUP($D1559,metadata!$B$2:$S$451,4,FALSE)</f>
        <v>10.1111/j.1601-5223.1996.00151.x</v>
      </c>
      <c r="H1559" t="str">
        <f>VLOOKUP($D1559,metadata!$B$2:$S$451,5,FALSE)</f>
        <v>y</v>
      </c>
      <c r="I1559" t="str">
        <f>VLOOKUP($D1559,metadata!$B$2:$S$451,6,FALSE)</f>
        <v>a</v>
      </c>
      <c r="J1559" t="str">
        <f>VLOOKUP($D1559,metadata!$B$2:$S$451,7,FALSE)</f>
        <v>i</v>
      </c>
      <c r="K1559">
        <f>VLOOKUP($D1559,metadata!$B$2:$S$451,8,FALSE)</f>
        <v>14</v>
      </c>
      <c r="L1559">
        <f>VLOOKUP($D1559,metadata!$B$2:$S$451,9,FALSE)</f>
        <v>8</v>
      </c>
      <c r="M1559" t="str">
        <f>VLOOKUP($D1559,metadata!$B$2:$S$451,10,FALSE)</f>
        <v/>
      </c>
      <c r="N1559" t="str">
        <f>VLOOKUP($D1559,metadata!$B$2:$S$451,11,FALSE)</f>
        <v>Chymomyza costata</v>
      </c>
      <c r="O1559" t="str">
        <f>VLOOKUP($D1559,metadata!$B$2:$S$451,12,FALSE)</f>
        <v>diptera</v>
      </c>
      <c r="P1559" t="str">
        <f>VLOOKUP($D1559,metadata!$B$2:$S$451,13,FALSE)</f>
        <v xml:space="preserve"> Ivalo1</v>
      </c>
      <c r="Q1559">
        <f>VLOOKUP($D1559,metadata!$B$2:$S$451,14,FALSE)</f>
        <v>68.650000000000006</v>
      </c>
      <c r="R1559">
        <f>VLOOKUP($D1559,metadata!$B$2:$S$451,15,FALSE)</f>
        <v>27.55</v>
      </c>
      <c r="S1559" t="str">
        <f>VLOOKUP($D1559,metadata!$B$2:$S$451,16,FALSE)</f>
        <v/>
      </c>
      <c r="T1559" t="str">
        <f>VLOOKUP($D1559,metadata!$B$2:$S$451,17,FALSE)</f>
        <v/>
      </c>
      <c r="U1559" t="str">
        <f>VLOOKUP($D1559,metadata!$B$2:$S$451,18,FALSE)</f>
        <v/>
      </c>
      <c r="V1559">
        <f>VLOOKUP($D1559,metadata!$B$2:$Z$451,19,FALSE)</f>
        <v>443</v>
      </c>
      <c r="W1559" t="str">
        <f>VLOOKUP($D1559,metadata!$B$2:$Z$451,20,FALSE)</f>
        <v>global average</v>
      </c>
      <c r="X1559" t="str">
        <f>VLOOKUP($D1559,metadata!$B$2:$Z$451,21,FALSE)</f>
        <v/>
      </c>
      <c r="Y1559" t="str">
        <f>VLOOKUP($D1559,metadata!$B$2:$Z$451,22,FALSE)</f>
        <v>42_1</v>
      </c>
      <c r="Z1559" t="str">
        <f>VLOOKUP($D1559,metadata!$B$2:$Z$451,23,FALSE)</f>
        <v/>
      </c>
      <c r="AA1559" t="str">
        <f>VLOOKUP($D1559,metadata!$B$2:$Z$451,24,FALSE)</f>
        <v/>
      </c>
      <c r="AB1559" t="str">
        <f>VLOOKUP($D1559,metadata!$B$2:$Z$451,25,FALSE)</f>
        <v/>
      </c>
      <c r="AC1559">
        <v>17.063788027477901</v>
      </c>
      <c r="AD1559">
        <v>99.450193949037597</v>
      </c>
      <c r="AF1559" t="str">
        <f t="shared" si="49"/>
        <v>NA</v>
      </c>
    </row>
    <row r="1560" spans="3:32" x14ac:dyDescent="0.3">
      <c r="C1560">
        <v>1559</v>
      </c>
      <c r="D1560" s="4" t="str">
        <f t="shared" si="50"/>
        <v>42- Ivalo1</v>
      </c>
      <c r="E1560" t="str">
        <f>VLOOKUP($D1560,metadata!$B$2:$S$451,2,FALSE)</f>
        <v>Riihimaa, A; Kimura, MT; Lumme, J; Lakovaara, S</v>
      </c>
      <c r="F1560" t="str">
        <f>VLOOKUP($D1560,metadata!$B$2:$S$451,3,FALSE)</f>
        <v>Geographical variation in the larval diapause of Chymomyza costata (Diptera; Drosophilidae)</v>
      </c>
      <c r="G1560" t="str">
        <f>VLOOKUP($D1560,metadata!$B$2:$S$451,4,FALSE)</f>
        <v>10.1111/j.1601-5223.1996.00151.x</v>
      </c>
      <c r="H1560" t="str">
        <f>VLOOKUP($D1560,metadata!$B$2:$S$451,5,FALSE)</f>
        <v>y</v>
      </c>
      <c r="I1560" t="str">
        <f>VLOOKUP($D1560,metadata!$B$2:$S$451,6,FALSE)</f>
        <v>a</v>
      </c>
      <c r="J1560" t="str">
        <f>VLOOKUP($D1560,metadata!$B$2:$S$451,7,FALSE)</f>
        <v>i</v>
      </c>
      <c r="K1560">
        <f>VLOOKUP($D1560,metadata!$B$2:$S$451,8,FALSE)</f>
        <v>14</v>
      </c>
      <c r="L1560">
        <f>VLOOKUP($D1560,metadata!$B$2:$S$451,9,FALSE)</f>
        <v>8</v>
      </c>
      <c r="M1560" t="str">
        <f>VLOOKUP($D1560,metadata!$B$2:$S$451,10,FALSE)</f>
        <v/>
      </c>
      <c r="N1560" t="str">
        <f>VLOOKUP($D1560,metadata!$B$2:$S$451,11,FALSE)</f>
        <v>Chymomyza costata</v>
      </c>
      <c r="O1560" t="str">
        <f>VLOOKUP($D1560,metadata!$B$2:$S$451,12,FALSE)</f>
        <v>diptera</v>
      </c>
      <c r="P1560" t="str">
        <f>VLOOKUP($D1560,metadata!$B$2:$S$451,13,FALSE)</f>
        <v xml:space="preserve"> Ivalo1</v>
      </c>
      <c r="Q1560">
        <f>VLOOKUP($D1560,metadata!$B$2:$S$451,14,FALSE)</f>
        <v>68.650000000000006</v>
      </c>
      <c r="R1560">
        <f>VLOOKUP($D1560,metadata!$B$2:$S$451,15,FALSE)</f>
        <v>27.55</v>
      </c>
      <c r="S1560" t="str">
        <f>VLOOKUP($D1560,metadata!$B$2:$S$451,16,FALSE)</f>
        <v/>
      </c>
      <c r="T1560" t="str">
        <f>VLOOKUP($D1560,metadata!$B$2:$S$451,17,FALSE)</f>
        <v/>
      </c>
      <c r="U1560" t="str">
        <f>VLOOKUP($D1560,metadata!$B$2:$S$451,18,FALSE)</f>
        <v/>
      </c>
      <c r="V1560">
        <f>VLOOKUP($D1560,metadata!$B$2:$Z$451,19,FALSE)</f>
        <v>443</v>
      </c>
      <c r="W1560" t="str">
        <f>VLOOKUP($D1560,metadata!$B$2:$Z$451,20,FALSE)</f>
        <v>global average</v>
      </c>
      <c r="X1560" t="str">
        <f>VLOOKUP($D1560,metadata!$B$2:$Z$451,21,FALSE)</f>
        <v/>
      </c>
      <c r="Y1560" t="str">
        <f>VLOOKUP($D1560,metadata!$B$2:$Z$451,22,FALSE)</f>
        <v>42_1</v>
      </c>
      <c r="Z1560" t="str">
        <f>VLOOKUP($D1560,metadata!$B$2:$Z$451,23,FALSE)</f>
        <v/>
      </c>
      <c r="AA1560" t="str">
        <f>VLOOKUP($D1560,metadata!$B$2:$Z$451,24,FALSE)</f>
        <v/>
      </c>
      <c r="AB1560" t="str">
        <f>VLOOKUP($D1560,metadata!$B$2:$Z$451,25,FALSE)</f>
        <v/>
      </c>
      <c r="AC1560">
        <v>18.535819430814499</v>
      </c>
      <c r="AD1560">
        <v>99.987307405354997</v>
      </c>
      <c r="AF1560" t="str">
        <f t="shared" si="49"/>
        <v>NA</v>
      </c>
    </row>
    <row r="1561" spans="3:32" x14ac:dyDescent="0.3">
      <c r="C1561">
        <v>1560</v>
      </c>
      <c r="D1561" s="4" t="str">
        <f t="shared" si="50"/>
        <v>42- Ivalo1</v>
      </c>
      <c r="E1561" t="str">
        <f>VLOOKUP($D1561,metadata!$B$2:$S$451,2,FALSE)</f>
        <v>Riihimaa, A; Kimura, MT; Lumme, J; Lakovaara, S</v>
      </c>
      <c r="F1561" t="str">
        <f>VLOOKUP($D1561,metadata!$B$2:$S$451,3,FALSE)</f>
        <v>Geographical variation in the larval diapause of Chymomyza costata (Diptera; Drosophilidae)</v>
      </c>
      <c r="G1561" t="str">
        <f>VLOOKUP($D1561,metadata!$B$2:$S$451,4,FALSE)</f>
        <v>10.1111/j.1601-5223.1996.00151.x</v>
      </c>
      <c r="H1561" t="str">
        <f>VLOOKUP($D1561,metadata!$B$2:$S$451,5,FALSE)</f>
        <v>y</v>
      </c>
      <c r="I1561" t="str">
        <f>VLOOKUP($D1561,metadata!$B$2:$S$451,6,FALSE)</f>
        <v>a</v>
      </c>
      <c r="J1561" t="str">
        <f>VLOOKUP($D1561,metadata!$B$2:$S$451,7,FALSE)</f>
        <v>i</v>
      </c>
      <c r="K1561">
        <f>VLOOKUP($D1561,metadata!$B$2:$S$451,8,FALSE)</f>
        <v>14</v>
      </c>
      <c r="L1561">
        <f>VLOOKUP($D1561,metadata!$B$2:$S$451,9,FALSE)</f>
        <v>8</v>
      </c>
      <c r="M1561" t="str">
        <f>VLOOKUP($D1561,metadata!$B$2:$S$451,10,FALSE)</f>
        <v/>
      </c>
      <c r="N1561" t="str">
        <f>VLOOKUP($D1561,metadata!$B$2:$S$451,11,FALSE)</f>
        <v>Chymomyza costata</v>
      </c>
      <c r="O1561" t="str">
        <f>VLOOKUP($D1561,metadata!$B$2:$S$451,12,FALSE)</f>
        <v>diptera</v>
      </c>
      <c r="P1561" t="str">
        <f>VLOOKUP($D1561,metadata!$B$2:$S$451,13,FALSE)</f>
        <v xml:space="preserve"> Ivalo1</v>
      </c>
      <c r="Q1561">
        <f>VLOOKUP($D1561,metadata!$B$2:$S$451,14,FALSE)</f>
        <v>68.650000000000006</v>
      </c>
      <c r="R1561">
        <f>VLOOKUP($D1561,metadata!$B$2:$S$451,15,FALSE)</f>
        <v>27.55</v>
      </c>
      <c r="S1561" t="str">
        <f>VLOOKUP($D1561,metadata!$B$2:$S$451,16,FALSE)</f>
        <v/>
      </c>
      <c r="T1561" t="str">
        <f>VLOOKUP($D1561,metadata!$B$2:$S$451,17,FALSE)</f>
        <v/>
      </c>
      <c r="U1561" t="str">
        <f>VLOOKUP($D1561,metadata!$B$2:$S$451,18,FALSE)</f>
        <v/>
      </c>
      <c r="V1561">
        <f>VLOOKUP($D1561,metadata!$B$2:$Z$451,19,FALSE)</f>
        <v>443</v>
      </c>
      <c r="W1561" t="str">
        <f>VLOOKUP($D1561,metadata!$B$2:$Z$451,20,FALSE)</f>
        <v>global average</v>
      </c>
      <c r="X1561" t="str">
        <f>VLOOKUP($D1561,metadata!$B$2:$Z$451,21,FALSE)</f>
        <v/>
      </c>
      <c r="Y1561" t="str">
        <f>VLOOKUP($D1561,metadata!$B$2:$Z$451,22,FALSE)</f>
        <v>42_1</v>
      </c>
      <c r="Z1561" t="str">
        <f>VLOOKUP($D1561,metadata!$B$2:$Z$451,23,FALSE)</f>
        <v/>
      </c>
      <c r="AA1561" t="str">
        <f>VLOOKUP($D1561,metadata!$B$2:$Z$451,24,FALSE)</f>
        <v/>
      </c>
      <c r="AB1561" t="str">
        <f>VLOOKUP($D1561,metadata!$B$2:$Z$451,25,FALSE)</f>
        <v/>
      </c>
      <c r="AC1561">
        <v>19.701668302257101</v>
      </c>
      <c r="AD1561">
        <v>99.945824291149506</v>
      </c>
      <c r="AF1561" t="str">
        <f t="shared" si="49"/>
        <v>NA</v>
      </c>
    </row>
    <row r="1562" spans="3:32" x14ac:dyDescent="0.3">
      <c r="C1562">
        <v>1561</v>
      </c>
      <c r="D1562" s="4" t="str">
        <f t="shared" si="50"/>
        <v>42- Ivalo1</v>
      </c>
      <c r="E1562" t="str">
        <f>VLOOKUP($D1562,metadata!$B$2:$S$451,2,FALSE)</f>
        <v>Riihimaa, A; Kimura, MT; Lumme, J; Lakovaara, S</v>
      </c>
      <c r="F1562" t="str">
        <f>VLOOKUP($D1562,metadata!$B$2:$S$451,3,FALSE)</f>
        <v>Geographical variation in the larval diapause of Chymomyza costata (Diptera; Drosophilidae)</v>
      </c>
      <c r="G1562" t="str">
        <f>VLOOKUP($D1562,metadata!$B$2:$S$451,4,FALSE)</f>
        <v>10.1111/j.1601-5223.1996.00151.x</v>
      </c>
      <c r="H1562" t="str">
        <f>VLOOKUP($D1562,metadata!$B$2:$S$451,5,FALSE)</f>
        <v>y</v>
      </c>
      <c r="I1562" t="str">
        <f>VLOOKUP($D1562,metadata!$B$2:$S$451,6,FALSE)</f>
        <v>a</v>
      </c>
      <c r="J1562" t="str">
        <f>VLOOKUP($D1562,metadata!$B$2:$S$451,7,FALSE)</f>
        <v>i</v>
      </c>
      <c r="K1562">
        <f>VLOOKUP($D1562,metadata!$B$2:$S$451,8,FALSE)</f>
        <v>14</v>
      </c>
      <c r="L1562">
        <f>VLOOKUP($D1562,metadata!$B$2:$S$451,9,FALSE)</f>
        <v>8</v>
      </c>
      <c r="M1562" t="str">
        <f>VLOOKUP($D1562,metadata!$B$2:$S$451,10,FALSE)</f>
        <v/>
      </c>
      <c r="N1562" t="str">
        <f>VLOOKUP($D1562,metadata!$B$2:$S$451,11,FALSE)</f>
        <v>Chymomyza costata</v>
      </c>
      <c r="O1562" t="str">
        <f>VLOOKUP($D1562,metadata!$B$2:$S$451,12,FALSE)</f>
        <v>diptera</v>
      </c>
      <c r="P1562" t="str">
        <f>VLOOKUP($D1562,metadata!$B$2:$S$451,13,FALSE)</f>
        <v xml:space="preserve"> Ivalo1</v>
      </c>
      <c r="Q1562">
        <f>VLOOKUP($D1562,metadata!$B$2:$S$451,14,FALSE)</f>
        <v>68.650000000000006</v>
      </c>
      <c r="R1562">
        <f>VLOOKUP($D1562,metadata!$B$2:$S$451,15,FALSE)</f>
        <v>27.55</v>
      </c>
      <c r="S1562" t="str">
        <f>VLOOKUP($D1562,metadata!$B$2:$S$451,16,FALSE)</f>
        <v/>
      </c>
      <c r="T1562" t="str">
        <f>VLOOKUP($D1562,metadata!$B$2:$S$451,17,FALSE)</f>
        <v/>
      </c>
      <c r="U1562" t="str">
        <f>VLOOKUP($D1562,metadata!$B$2:$S$451,18,FALSE)</f>
        <v/>
      </c>
      <c r="V1562">
        <f>VLOOKUP($D1562,metadata!$B$2:$Z$451,19,FALSE)</f>
        <v>443</v>
      </c>
      <c r="W1562" t="str">
        <f>VLOOKUP($D1562,metadata!$B$2:$Z$451,20,FALSE)</f>
        <v>global average</v>
      </c>
      <c r="X1562" t="str">
        <f>VLOOKUP($D1562,metadata!$B$2:$Z$451,21,FALSE)</f>
        <v/>
      </c>
      <c r="Y1562" t="str">
        <f>VLOOKUP($D1562,metadata!$B$2:$Z$451,22,FALSE)</f>
        <v>42_1</v>
      </c>
      <c r="Z1562" t="str">
        <f>VLOOKUP($D1562,metadata!$B$2:$Z$451,23,FALSE)</f>
        <v/>
      </c>
      <c r="AA1562" t="str">
        <f>VLOOKUP($D1562,metadata!$B$2:$Z$451,24,FALSE)</f>
        <v/>
      </c>
      <c r="AB1562" t="str">
        <f>VLOOKUP($D1562,metadata!$B$2:$Z$451,25,FALSE)</f>
        <v/>
      </c>
      <c r="AC1562">
        <v>21.986261040235501</v>
      </c>
      <c r="AD1562">
        <v>94.034944880085902</v>
      </c>
      <c r="AF1562" t="str">
        <f t="shared" si="49"/>
        <v>NA</v>
      </c>
    </row>
    <row r="1563" spans="3:32" x14ac:dyDescent="0.3">
      <c r="C1563">
        <v>1562</v>
      </c>
      <c r="D1563" s="4" t="str">
        <f t="shared" si="50"/>
        <v>42- Ivalo1</v>
      </c>
      <c r="E1563" t="str">
        <f>VLOOKUP($D1563,metadata!$B$2:$S$451,2,FALSE)</f>
        <v>Riihimaa, A; Kimura, MT; Lumme, J; Lakovaara, S</v>
      </c>
      <c r="F1563" t="str">
        <f>VLOOKUP($D1563,metadata!$B$2:$S$451,3,FALSE)</f>
        <v>Geographical variation in the larval diapause of Chymomyza costata (Diptera; Drosophilidae)</v>
      </c>
      <c r="G1563" t="str">
        <f>VLOOKUP($D1563,metadata!$B$2:$S$451,4,FALSE)</f>
        <v>10.1111/j.1601-5223.1996.00151.x</v>
      </c>
      <c r="H1563" t="str">
        <f>VLOOKUP($D1563,metadata!$B$2:$S$451,5,FALSE)</f>
        <v>y</v>
      </c>
      <c r="I1563" t="str">
        <f>VLOOKUP($D1563,metadata!$B$2:$S$451,6,FALSE)</f>
        <v>a</v>
      </c>
      <c r="J1563" t="str">
        <f>VLOOKUP($D1563,metadata!$B$2:$S$451,7,FALSE)</f>
        <v>i</v>
      </c>
      <c r="K1563">
        <f>VLOOKUP($D1563,metadata!$B$2:$S$451,8,FALSE)</f>
        <v>14</v>
      </c>
      <c r="L1563">
        <f>VLOOKUP($D1563,metadata!$B$2:$S$451,9,FALSE)</f>
        <v>8</v>
      </c>
      <c r="M1563" t="str">
        <f>VLOOKUP($D1563,metadata!$B$2:$S$451,10,FALSE)</f>
        <v/>
      </c>
      <c r="N1563" t="str">
        <f>VLOOKUP($D1563,metadata!$B$2:$S$451,11,FALSE)</f>
        <v>Chymomyza costata</v>
      </c>
      <c r="O1563" t="str">
        <f>VLOOKUP($D1563,metadata!$B$2:$S$451,12,FALSE)</f>
        <v>diptera</v>
      </c>
      <c r="P1563" t="str">
        <f>VLOOKUP($D1563,metadata!$B$2:$S$451,13,FALSE)</f>
        <v xml:space="preserve"> Ivalo1</v>
      </c>
      <c r="Q1563">
        <f>VLOOKUP($D1563,metadata!$B$2:$S$451,14,FALSE)</f>
        <v>68.650000000000006</v>
      </c>
      <c r="R1563">
        <f>VLOOKUP($D1563,metadata!$B$2:$S$451,15,FALSE)</f>
        <v>27.55</v>
      </c>
      <c r="S1563" t="str">
        <f>VLOOKUP($D1563,metadata!$B$2:$S$451,16,FALSE)</f>
        <v/>
      </c>
      <c r="T1563" t="str">
        <f>VLOOKUP($D1563,metadata!$B$2:$S$451,17,FALSE)</f>
        <v/>
      </c>
      <c r="U1563" t="str">
        <f>VLOOKUP($D1563,metadata!$B$2:$S$451,18,FALSE)</f>
        <v/>
      </c>
      <c r="V1563">
        <f>VLOOKUP($D1563,metadata!$B$2:$Z$451,19,FALSE)</f>
        <v>443</v>
      </c>
      <c r="W1563" t="str">
        <f>VLOOKUP($D1563,metadata!$B$2:$Z$451,20,FALSE)</f>
        <v>global average</v>
      </c>
      <c r="X1563" t="str">
        <f>VLOOKUP($D1563,metadata!$B$2:$Z$451,21,FALSE)</f>
        <v/>
      </c>
      <c r="Y1563" t="str">
        <f>VLOOKUP($D1563,metadata!$B$2:$Z$451,22,FALSE)</f>
        <v>42_1</v>
      </c>
      <c r="Z1563" t="str">
        <f>VLOOKUP($D1563,metadata!$B$2:$Z$451,23,FALSE)</f>
        <v/>
      </c>
      <c r="AA1563" t="str">
        <f>VLOOKUP($D1563,metadata!$B$2:$Z$451,24,FALSE)</f>
        <v/>
      </c>
      <c r="AB1563" t="str">
        <f>VLOOKUP($D1563,metadata!$B$2:$Z$451,25,FALSE)</f>
        <v/>
      </c>
      <c r="AC1563">
        <v>24</v>
      </c>
      <c r="AD1563">
        <v>95.7413249211356</v>
      </c>
      <c r="AF1563" t="str">
        <f t="shared" si="49"/>
        <v>NA</v>
      </c>
    </row>
    <row r="1564" spans="3:32" x14ac:dyDescent="0.3">
      <c r="C1564">
        <v>1563</v>
      </c>
      <c r="D1564" s="4" t="str">
        <f t="shared" si="50"/>
        <v>42- Ivalo2</v>
      </c>
      <c r="E1564" t="str">
        <f>VLOOKUP($D1564,metadata!$B$2:$S$451,2,FALSE)</f>
        <v>Riihimaa, A; Kimura, MT; Lumme, J; Lakovaara, S</v>
      </c>
      <c r="F1564" t="str">
        <f>VLOOKUP($D1564,metadata!$B$2:$S$451,3,FALSE)</f>
        <v>Geographical variation in the larval diapause of Chymomyza costata (Diptera; Drosophilidae)</v>
      </c>
      <c r="G1564" t="str">
        <f>VLOOKUP($D1564,metadata!$B$2:$S$451,4,FALSE)</f>
        <v>10.1111/j.1601-5223.1996.00151.x</v>
      </c>
      <c r="H1564" t="str">
        <f>VLOOKUP($D1564,metadata!$B$2:$S$451,5,FALSE)</f>
        <v>y</v>
      </c>
      <c r="I1564" t="str">
        <f>VLOOKUP($D1564,metadata!$B$2:$S$451,6,FALSE)</f>
        <v>a</v>
      </c>
      <c r="J1564" t="str">
        <f>VLOOKUP($D1564,metadata!$B$2:$S$451,7,FALSE)</f>
        <v>i</v>
      </c>
      <c r="K1564">
        <f>VLOOKUP($D1564,metadata!$B$2:$S$451,8,FALSE)</f>
        <v>14</v>
      </c>
      <c r="L1564">
        <f>VLOOKUP($D1564,metadata!$B$2:$S$451,9,FALSE)</f>
        <v>8</v>
      </c>
      <c r="M1564" t="str">
        <f>VLOOKUP($D1564,metadata!$B$2:$S$451,10,FALSE)</f>
        <v/>
      </c>
      <c r="N1564" t="str">
        <f>VLOOKUP($D1564,metadata!$B$2:$S$451,11,FALSE)</f>
        <v>Chymomyza costata</v>
      </c>
      <c r="O1564" t="str">
        <f>VLOOKUP($D1564,metadata!$B$2:$S$451,12,FALSE)</f>
        <v>diptera</v>
      </c>
      <c r="P1564" t="str">
        <f>VLOOKUP($D1564,metadata!$B$2:$S$451,13,FALSE)</f>
        <v xml:space="preserve"> Ivalo2</v>
      </c>
      <c r="Q1564">
        <f>VLOOKUP($D1564,metadata!$B$2:$S$451,14,FALSE)</f>
        <v>68.650000000000006</v>
      </c>
      <c r="R1564">
        <f>VLOOKUP($D1564,metadata!$B$2:$S$451,15,FALSE)</f>
        <v>27.55</v>
      </c>
      <c r="S1564" t="str">
        <f>VLOOKUP($D1564,metadata!$B$2:$S$451,16,FALSE)</f>
        <v/>
      </c>
      <c r="T1564" t="str">
        <f>VLOOKUP($D1564,metadata!$B$2:$S$451,17,FALSE)</f>
        <v/>
      </c>
      <c r="U1564" t="str">
        <f>VLOOKUP($D1564,metadata!$B$2:$S$451,18,FALSE)</f>
        <v/>
      </c>
      <c r="V1564">
        <f>VLOOKUP($D1564,metadata!$B$2:$Z$451,19,FALSE)</f>
        <v>443</v>
      </c>
      <c r="W1564" t="str">
        <f>VLOOKUP($D1564,metadata!$B$2:$Z$451,20,FALSE)</f>
        <v>global average</v>
      </c>
      <c r="X1564" t="str">
        <f>VLOOKUP($D1564,metadata!$B$2:$Z$451,21,FALSE)</f>
        <v/>
      </c>
      <c r="Y1564" t="str">
        <f>VLOOKUP($D1564,metadata!$B$2:$Z$451,22,FALSE)</f>
        <v>42_1</v>
      </c>
      <c r="Z1564" t="str">
        <f>VLOOKUP($D1564,metadata!$B$2:$Z$451,23,FALSE)</f>
        <v/>
      </c>
      <c r="AA1564" t="str">
        <f>VLOOKUP($D1564,metadata!$B$2:$Z$451,24,FALSE)</f>
        <v/>
      </c>
      <c r="AB1564" t="str">
        <f>VLOOKUP($D1564,metadata!$B$2:$Z$451,25,FALSE)</f>
        <v/>
      </c>
      <c r="AC1564">
        <v>12.5417075564278</v>
      </c>
      <c r="AD1564">
        <v>100.06516563836</v>
      </c>
      <c r="AF1564" t="str">
        <f t="shared" si="49"/>
        <v>NA</v>
      </c>
    </row>
    <row r="1565" spans="3:32" x14ac:dyDescent="0.3">
      <c r="C1565">
        <v>1564</v>
      </c>
      <c r="D1565" s="4" t="str">
        <f t="shared" si="50"/>
        <v>42- Ivalo2</v>
      </c>
      <c r="E1565" t="str">
        <f>VLOOKUP($D1565,metadata!$B$2:$S$451,2,FALSE)</f>
        <v>Riihimaa, A; Kimura, MT; Lumme, J; Lakovaara, S</v>
      </c>
      <c r="F1565" t="str">
        <f>VLOOKUP($D1565,metadata!$B$2:$S$451,3,FALSE)</f>
        <v>Geographical variation in the larval diapause of Chymomyza costata (Diptera; Drosophilidae)</v>
      </c>
      <c r="G1565" t="str">
        <f>VLOOKUP($D1565,metadata!$B$2:$S$451,4,FALSE)</f>
        <v>10.1111/j.1601-5223.1996.00151.x</v>
      </c>
      <c r="H1565" t="str">
        <f>VLOOKUP($D1565,metadata!$B$2:$S$451,5,FALSE)</f>
        <v>y</v>
      </c>
      <c r="I1565" t="str">
        <f>VLOOKUP($D1565,metadata!$B$2:$S$451,6,FALSE)</f>
        <v>a</v>
      </c>
      <c r="J1565" t="str">
        <f>VLOOKUP($D1565,metadata!$B$2:$S$451,7,FALSE)</f>
        <v>i</v>
      </c>
      <c r="K1565">
        <f>VLOOKUP($D1565,metadata!$B$2:$S$451,8,FALSE)</f>
        <v>14</v>
      </c>
      <c r="L1565">
        <f>VLOOKUP($D1565,metadata!$B$2:$S$451,9,FALSE)</f>
        <v>8</v>
      </c>
      <c r="M1565" t="str">
        <f>VLOOKUP($D1565,metadata!$B$2:$S$451,10,FALSE)</f>
        <v/>
      </c>
      <c r="N1565" t="str">
        <f>VLOOKUP($D1565,metadata!$B$2:$S$451,11,FALSE)</f>
        <v>Chymomyza costata</v>
      </c>
      <c r="O1565" t="str">
        <f>VLOOKUP($D1565,metadata!$B$2:$S$451,12,FALSE)</f>
        <v>diptera</v>
      </c>
      <c r="P1565" t="str">
        <f>VLOOKUP($D1565,metadata!$B$2:$S$451,13,FALSE)</f>
        <v xml:space="preserve"> Ivalo2</v>
      </c>
      <c r="Q1565">
        <f>VLOOKUP($D1565,metadata!$B$2:$S$451,14,FALSE)</f>
        <v>68.650000000000006</v>
      </c>
      <c r="R1565">
        <f>VLOOKUP($D1565,metadata!$B$2:$S$451,15,FALSE)</f>
        <v>27.55</v>
      </c>
      <c r="S1565" t="str">
        <f>VLOOKUP($D1565,metadata!$B$2:$S$451,16,FALSE)</f>
        <v/>
      </c>
      <c r="T1565" t="str">
        <f>VLOOKUP($D1565,metadata!$B$2:$S$451,17,FALSE)</f>
        <v/>
      </c>
      <c r="U1565" t="str">
        <f>VLOOKUP($D1565,metadata!$B$2:$S$451,18,FALSE)</f>
        <v/>
      </c>
      <c r="V1565">
        <f>VLOOKUP($D1565,metadata!$B$2:$Z$451,19,FALSE)</f>
        <v>443</v>
      </c>
      <c r="W1565" t="str">
        <f>VLOOKUP($D1565,metadata!$B$2:$Z$451,20,FALSE)</f>
        <v>global average</v>
      </c>
      <c r="X1565" t="str">
        <f>VLOOKUP($D1565,metadata!$B$2:$Z$451,21,FALSE)</f>
        <v/>
      </c>
      <c r="Y1565" t="str">
        <f>VLOOKUP($D1565,metadata!$B$2:$Z$451,22,FALSE)</f>
        <v>42_1</v>
      </c>
      <c r="Z1565" t="str">
        <f>VLOOKUP($D1565,metadata!$B$2:$Z$451,23,FALSE)</f>
        <v/>
      </c>
      <c r="AA1565" t="str">
        <f>VLOOKUP($D1565,metadata!$B$2:$Z$451,24,FALSE)</f>
        <v/>
      </c>
      <c r="AB1565" t="str">
        <f>VLOOKUP($D1565,metadata!$B$2:$Z$451,25,FALSE)</f>
        <v/>
      </c>
      <c r="AC1565">
        <v>14.049067713444501</v>
      </c>
      <c r="AD1565">
        <v>99.965327546335701</v>
      </c>
      <c r="AF1565" t="str">
        <f t="shared" si="49"/>
        <v>NA</v>
      </c>
    </row>
    <row r="1566" spans="3:32" x14ac:dyDescent="0.3">
      <c r="C1566">
        <v>1565</v>
      </c>
      <c r="D1566" s="4" t="str">
        <f t="shared" si="50"/>
        <v>42- Ivalo2</v>
      </c>
      <c r="E1566" t="str">
        <f>VLOOKUP($D1566,metadata!$B$2:$S$451,2,FALSE)</f>
        <v>Riihimaa, A; Kimura, MT; Lumme, J; Lakovaara, S</v>
      </c>
      <c r="F1566" t="str">
        <f>VLOOKUP($D1566,metadata!$B$2:$S$451,3,FALSE)</f>
        <v>Geographical variation in the larval diapause of Chymomyza costata (Diptera; Drosophilidae)</v>
      </c>
      <c r="G1566" t="str">
        <f>VLOOKUP($D1566,metadata!$B$2:$S$451,4,FALSE)</f>
        <v>10.1111/j.1601-5223.1996.00151.x</v>
      </c>
      <c r="H1566" t="str">
        <f>VLOOKUP($D1566,metadata!$B$2:$S$451,5,FALSE)</f>
        <v>y</v>
      </c>
      <c r="I1566" t="str">
        <f>VLOOKUP($D1566,metadata!$B$2:$S$451,6,FALSE)</f>
        <v>a</v>
      </c>
      <c r="J1566" t="str">
        <f>VLOOKUP($D1566,metadata!$B$2:$S$451,7,FALSE)</f>
        <v>i</v>
      </c>
      <c r="K1566">
        <f>VLOOKUP($D1566,metadata!$B$2:$S$451,8,FALSE)</f>
        <v>14</v>
      </c>
      <c r="L1566">
        <f>VLOOKUP($D1566,metadata!$B$2:$S$451,9,FALSE)</f>
        <v>8</v>
      </c>
      <c r="M1566" t="str">
        <f>VLOOKUP($D1566,metadata!$B$2:$S$451,10,FALSE)</f>
        <v/>
      </c>
      <c r="N1566" t="str">
        <f>VLOOKUP($D1566,metadata!$B$2:$S$451,11,FALSE)</f>
        <v>Chymomyza costata</v>
      </c>
      <c r="O1566" t="str">
        <f>VLOOKUP($D1566,metadata!$B$2:$S$451,12,FALSE)</f>
        <v>diptera</v>
      </c>
      <c r="P1566" t="str">
        <f>VLOOKUP($D1566,metadata!$B$2:$S$451,13,FALSE)</f>
        <v xml:space="preserve"> Ivalo2</v>
      </c>
      <c r="Q1566">
        <f>VLOOKUP($D1566,metadata!$B$2:$S$451,14,FALSE)</f>
        <v>68.650000000000006</v>
      </c>
      <c r="R1566">
        <f>VLOOKUP($D1566,metadata!$B$2:$S$451,15,FALSE)</f>
        <v>27.55</v>
      </c>
      <c r="S1566" t="str">
        <f>VLOOKUP($D1566,metadata!$B$2:$S$451,16,FALSE)</f>
        <v/>
      </c>
      <c r="T1566" t="str">
        <f>VLOOKUP($D1566,metadata!$B$2:$S$451,17,FALSE)</f>
        <v/>
      </c>
      <c r="U1566" t="str">
        <f>VLOOKUP($D1566,metadata!$B$2:$S$451,18,FALSE)</f>
        <v/>
      </c>
      <c r="V1566">
        <f>VLOOKUP($D1566,metadata!$B$2:$Z$451,19,FALSE)</f>
        <v>443</v>
      </c>
      <c r="W1566" t="str">
        <f>VLOOKUP($D1566,metadata!$B$2:$Z$451,20,FALSE)</f>
        <v>global average</v>
      </c>
      <c r="X1566" t="str">
        <f>VLOOKUP($D1566,metadata!$B$2:$Z$451,21,FALSE)</f>
        <v/>
      </c>
      <c r="Y1566" t="str">
        <f>VLOOKUP($D1566,metadata!$B$2:$Z$451,22,FALSE)</f>
        <v>42_1</v>
      </c>
      <c r="Z1566" t="str">
        <f>VLOOKUP($D1566,metadata!$B$2:$Z$451,23,FALSE)</f>
        <v/>
      </c>
      <c r="AA1566" t="str">
        <f>VLOOKUP($D1566,metadata!$B$2:$Z$451,24,FALSE)</f>
        <v/>
      </c>
      <c r="AB1566" t="str">
        <f>VLOOKUP($D1566,metadata!$B$2:$Z$451,25,FALSE)</f>
        <v/>
      </c>
      <c r="AC1566">
        <v>15.556427870461199</v>
      </c>
      <c r="AD1566">
        <v>99.865489454311302</v>
      </c>
      <c r="AF1566" t="str">
        <f t="shared" si="49"/>
        <v>NA</v>
      </c>
    </row>
    <row r="1567" spans="3:32" x14ac:dyDescent="0.3">
      <c r="C1567">
        <v>1566</v>
      </c>
      <c r="D1567" s="4" t="str">
        <f t="shared" si="50"/>
        <v>42- Ivalo2</v>
      </c>
      <c r="E1567" t="str">
        <f>VLOOKUP($D1567,metadata!$B$2:$S$451,2,FALSE)</f>
        <v>Riihimaa, A; Kimura, MT; Lumme, J; Lakovaara, S</v>
      </c>
      <c r="F1567" t="str">
        <f>VLOOKUP($D1567,metadata!$B$2:$S$451,3,FALSE)</f>
        <v>Geographical variation in the larval diapause of Chymomyza costata (Diptera; Drosophilidae)</v>
      </c>
      <c r="G1567" t="str">
        <f>VLOOKUP($D1567,metadata!$B$2:$S$451,4,FALSE)</f>
        <v>10.1111/j.1601-5223.1996.00151.x</v>
      </c>
      <c r="H1567" t="str">
        <f>VLOOKUP($D1567,metadata!$B$2:$S$451,5,FALSE)</f>
        <v>y</v>
      </c>
      <c r="I1567" t="str">
        <f>VLOOKUP($D1567,metadata!$B$2:$S$451,6,FALSE)</f>
        <v>a</v>
      </c>
      <c r="J1567" t="str">
        <f>VLOOKUP($D1567,metadata!$B$2:$S$451,7,FALSE)</f>
        <v>i</v>
      </c>
      <c r="K1567">
        <f>VLOOKUP($D1567,metadata!$B$2:$S$451,8,FALSE)</f>
        <v>14</v>
      </c>
      <c r="L1567">
        <f>VLOOKUP($D1567,metadata!$B$2:$S$451,9,FALSE)</f>
        <v>8</v>
      </c>
      <c r="M1567" t="str">
        <f>VLOOKUP($D1567,metadata!$B$2:$S$451,10,FALSE)</f>
        <v/>
      </c>
      <c r="N1567" t="str">
        <f>VLOOKUP($D1567,metadata!$B$2:$S$451,11,FALSE)</f>
        <v>Chymomyza costata</v>
      </c>
      <c r="O1567" t="str">
        <f>VLOOKUP($D1567,metadata!$B$2:$S$451,12,FALSE)</f>
        <v>diptera</v>
      </c>
      <c r="P1567" t="str">
        <f>VLOOKUP($D1567,metadata!$B$2:$S$451,13,FALSE)</f>
        <v xml:space="preserve"> Ivalo2</v>
      </c>
      <c r="Q1567">
        <f>VLOOKUP($D1567,metadata!$B$2:$S$451,14,FALSE)</f>
        <v>68.650000000000006</v>
      </c>
      <c r="R1567">
        <f>VLOOKUP($D1567,metadata!$B$2:$S$451,15,FALSE)</f>
        <v>27.55</v>
      </c>
      <c r="S1567" t="str">
        <f>VLOOKUP($D1567,metadata!$B$2:$S$451,16,FALSE)</f>
        <v/>
      </c>
      <c r="T1567" t="str">
        <f>VLOOKUP($D1567,metadata!$B$2:$S$451,17,FALSE)</f>
        <v/>
      </c>
      <c r="U1567" t="str">
        <f>VLOOKUP($D1567,metadata!$B$2:$S$451,18,FALSE)</f>
        <v/>
      </c>
      <c r="V1567">
        <f>VLOOKUP($D1567,metadata!$B$2:$Z$451,19,FALSE)</f>
        <v>443</v>
      </c>
      <c r="W1567" t="str">
        <f>VLOOKUP($D1567,metadata!$B$2:$Z$451,20,FALSE)</f>
        <v>global average</v>
      </c>
      <c r="X1567" t="str">
        <f>VLOOKUP($D1567,metadata!$B$2:$Z$451,21,FALSE)</f>
        <v/>
      </c>
      <c r="Y1567" t="str">
        <f>VLOOKUP($D1567,metadata!$B$2:$Z$451,22,FALSE)</f>
        <v>42_1</v>
      </c>
      <c r="Z1567" t="str">
        <f>VLOOKUP($D1567,metadata!$B$2:$Z$451,23,FALSE)</f>
        <v/>
      </c>
      <c r="AA1567" t="str">
        <f>VLOOKUP($D1567,metadata!$B$2:$Z$451,24,FALSE)</f>
        <v/>
      </c>
      <c r="AB1567" t="str">
        <f>VLOOKUP($D1567,metadata!$B$2:$Z$451,25,FALSE)</f>
        <v/>
      </c>
      <c r="AC1567">
        <v>17.052011776251199</v>
      </c>
      <c r="AD1567">
        <v>99.609934896276698</v>
      </c>
      <c r="AF1567" t="str">
        <f t="shared" si="49"/>
        <v>NA</v>
      </c>
    </row>
    <row r="1568" spans="3:32" x14ac:dyDescent="0.3">
      <c r="C1568">
        <v>1567</v>
      </c>
      <c r="D1568" s="4" t="str">
        <f t="shared" si="50"/>
        <v>42- Ivalo2</v>
      </c>
      <c r="E1568" t="str">
        <f>VLOOKUP($D1568,metadata!$B$2:$S$451,2,FALSE)</f>
        <v>Riihimaa, A; Kimura, MT; Lumme, J; Lakovaara, S</v>
      </c>
      <c r="F1568" t="str">
        <f>VLOOKUP($D1568,metadata!$B$2:$S$451,3,FALSE)</f>
        <v>Geographical variation in the larval diapause of Chymomyza costata (Diptera; Drosophilidae)</v>
      </c>
      <c r="G1568" t="str">
        <f>VLOOKUP($D1568,metadata!$B$2:$S$451,4,FALSE)</f>
        <v>10.1111/j.1601-5223.1996.00151.x</v>
      </c>
      <c r="H1568" t="str">
        <f>VLOOKUP($D1568,metadata!$B$2:$S$451,5,FALSE)</f>
        <v>y</v>
      </c>
      <c r="I1568" t="str">
        <f>VLOOKUP($D1568,metadata!$B$2:$S$451,6,FALSE)</f>
        <v>a</v>
      </c>
      <c r="J1568" t="str">
        <f>VLOOKUP($D1568,metadata!$B$2:$S$451,7,FALSE)</f>
        <v>i</v>
      </c>
      <c r="K1568">
        <f>VLOOKUP($D1568,metadata!$B$2:$S$451,8,FALSE)</f>
        <v>14</v>
      </c>
      <c r="L1568">
        <f>VLOOKUP($D1568,metadata!$B$2:$S$451,9,FALSE)</f>
        <v>8</v>
      </c>
      <c r="M1568" t="str">
        <f>VLOOKUP($D1568,metadata!$B$2:$S$451,10,FALSE)</f>
        <v/>
      </c>
      <c r="N1568" t="str">
        <f>VLOOKUP($D1568,metadata!$B$2:$S$451,11,FALSE)</f>
        <v>Chymomyza costata</v>
      </c>
      <c r="O1568" t="str">
        <f>VLOOKUP($D1568,metadata!$B$2:$S$451,12,FALSE)</f>
        <v>diptera</v>
      </c>
      <c r="P1568" t="str">
        <f>VLOOKUP($D1568,metadata!$B$2:$S$451,13,FALSE)</f>
        <v xml:space="preserve"> Ivalo2</v>
      </c>
      <c r="Q1568">
        <f>VLOOKUP($D1568,metadata!$B$2:$S$451,14,FALSE)</f>
        <v>68.650000000000006</v>
      </c>
      <c r="R1568">
        <f>VLOOKUP($D1568,metadata!$B$2:$S$451,15,FALSE)</f>
        <v>27.55</v>
      </c>
      <c r="S1568" t="str">
        <f>VLOOKUP($D1568,metadata!$B$2:$S$451,16,FALSE)</f>
        <v/>
      </c>
      <c r="T1568" t="str">
        <f>VLOOKUP($D1568,metadata!$B$2:$S$451,17,FALSE)</f>
        <v/>
      </c>
      <c r="U1568" t="str">
        <f>VLOOKUP($D1568,metadata!$B$2:$S$451,18,FALSE)</f>
        <v/>
      </c>
      <c r="V1568">
        <f>VLOOKUP($D1568,metadata!$B$2:$Z$451,19,FALSE)</f>
        <v>443</v>
      </c>
      <c r="W1568" t="str">
        <f>VLOOKUP($D1568,metadata!$B$2:$Z$451,20,FALSE)</f>
        <v>global average</v>
      </c>
      <c r="X1568" t="str">
        <f>VLOOKUP($D1568,metadata!$B$2:$Z$451,21,FALSE)</f>
        <v/>
      </c>
      <c r="Y1568" t="str">
        <f>VLOOKUP($D1568,metadata!$B$2:$Z$451,22,FALSE)</f>
        <v>42_1</v>
      </c>
      <c r="Z1568" t="str">
        <f>VLOOKUP($D1568,metadata!$B$2:$Z$451,23,FALSE)</f>
        <v/>
      </c>
      <c r="AA1568" t="str">
        <f>VLOOKUP($D1568,metadata!$B$2:$Z$451,24,FALSE)</f>
        <v/>
      </c>
      <c r="AB1568" t="str">
        <f>VLOOKUP($D1568,metadata!$B$2:$Z$451,25,FALSE)</f>
        <v/>
      </c>
      <c r="AC1568">
        <v>18.535819430814499</v>
      </c>
      <c r="AD1568">
        <v>100.145036111979</v>
      </c>
      <c r="AF1568" t="str">
        <f t="shared" si="49"/>
        <v>NA</v>
      </c>
    </row>
    <row r="1569" spans="3:32" x14ac:dyDescent="0.3">
      <c r="C1569">
        <v>1568</v>
      </c>
      <c r="D1569" s="4" t="str">
        <f t="shared" si="50"/>
        <v>42- Ivalo2</v>
      </c>
      <c r="E1569" t="str">
        <f>VLOOKUP($D1569,metadata!$B$2:$S$451,2,FALSE)</f>
        <v>Riihimaa, A; Kimura, MT; Lumme, J; Lakovaara, S</v>
      </c>
      <c r="F1569" t="str">
        <f>VLOOKUP($D1569,metadata!$B$2:$S$451,3,FALSE)</f>
        <v>Geographical variation in the larval diapause of Chymomyza costata (Diptera; Drosophilidae)</v>
      </c>
      <c r="G1569" t="str">
        <f>VLOOKUP($D1569,metadata!$B$2:$S$451,4,FALSE)</f>
        <v>10.1111/j.1601-5223.1996.00151.x</v>
      </c>
      <c r="H1569" t="str">
        <f>VLOOKUP($D1569,metadata!$B$2:$S$451,5,FALSE)</f>
        <v>y</v>
      </c>
      <c r="I1569" t="str">
        <f>VLOOKUP($D1569,metadata!$B$2:$S$451,6,FALSE)</f>
        <v>a</v>
      </c>
      <c r="J1569" t="str">
        <f>VLOOKUP($D1569,metadata!$B$2:$S$451,7,FALSE)</f>
        <v>i</v>
      </c>
      <c r="K1569">
        <f>VLOOKUP($D1569,metadata!$B$2:$S$451,8,FALSE)</f>
        <v>14</v>
      </c>
      <c r="L1569">
        <f>VLOOKUP($D1569,metadata!$B$2:$S$451,9,FALSE)</f>
        <v>8</v>
      </c>
      <c r="M1569" t="str">
        <f>VLOOKUP($D1569,metadata!$B$2:$S$451,10,FALSE)</f>
        <v/>
      </c>
      <c r="N1569" t="str">
        <f>VLOOKUP($D1569,metadata!$B$2:$S$451,11,FALSE)</f>
        <v>Chymomyza costata</v>
      </c>
      <c r="O1569" t="str">
        <f>VLOOKUP($D1569,metadata!$B$2:$S$451,12,FALSE)</f>
        <v>diptera</v>
      </c>
      <c r="P1569" t="str">
        <f>VLOOKUP($D1569,metadata!$B$2:$S$451,13,FALSE)</f>
        <v xml:space="preserve"> Ivalo2</v>
      </c>
      <c r="Q1569">
        <f>VLOOKUP($D1569,metadata!$B$2:$S$451,14,FALSE)</f>
        <v>68.650000000000006</v>
      </c>
      <c r="R1569">
        <f>VLOOKUP($D1569,metadata!$B$2:$S$451,15,FALSE)</f>
        <v>27.55</v>
      </c>
      <c r="S1569" t="str">
        <f>VLOOKUP($D1569,metadata!$B$2:$S$451,16,FALSE)</f>
        <v/>
      </c>
      <c r="T1569" t="str">
        <f>VLOOKUP($D1569,metadata!$B$2:$S$451,17,FALSE)</f>
        <v/>
      </c>
      <c r="U1569" t="str">
        <f>VLOOKUP($D1569,metadata!$B$2:$S$451,18,FALSE)</f>
        <v/>
      </c>
      <c r="V1569">
        <f>VLOOKUP($D1569,metadata!$B$2:$Z$451,19,FALSE)</f>
        <v>443</v>
      </c>
      <c r="W1569" t="str">
        <f>VLOOKUP($D1569,metadata!$B$2:$Z$451,20,FALSE)</f>
        <v>global average</v>
      </c>
      <c r="X1569" t="str">
        <f>VLOOKUP($D1569,metadata!$B$2:$Z$451,21,FALSE)</f>
        <v/>
      </c>
      <c r="Y1569" t="str">
        <f>VLOOKUP($D1569,metadata!$B$2:$Z$451,22,FALSE)</f>
        <v>42_1</v>
      </c>
      <c r="Z1569" t="str">
        <f>VLOOKUP($D1569,metadata!$B$2:$Z$451,23,FALSE)</f>
        <v/>
      </c>
      <c r="AA1569" t="str">
        <f>VLOOKUP($D1569,metadata!$B$2:$Z$451,24,FALSE)</f>
        <v/>
      </c>
      <c r="AB1569" t="str">
        <f>VLOOKUP($D1569,metadata!$B$2:$Z$451,25,FALSE)</f>
        <v/>
      </c>
      <c r="AC1569">
        <v>19.689892051030402</v>
      </c>
      <c r="AD1569">
        <v>99.790107825139302</v>
      </c>
      <c r="AF1569" t="str">
        <f t="shared" si="49"/>
        <v>NA</v>
      </c>
    </row>
    <row r="1570" spans="3:32" x14ac:dyDescent="0.3">
      <c r="C1570">
        <v>1569</v>
      </c>
      <c r="D1570" s="4" t="str">
        <f t="shared" si="50"/>
        <v>42- Ivalo2</v>
      </c>
      <c r="E1570" t="str">
        <f>VLOOKUP($D1570,metadata!$B$2:$S$451,2,FALSE)</f>
        <v>Riihimaa, A; Kimura, MT; Lumme, J; Lakovaara, S</v>
      </c>
      <c r="F1570" t="str">
        <f>VLOOKUP($D1570,metadata!$B$2:$S$451,3,FALSE)</f>
        <v>Geographical variation in the larval diapause of Chymomyza costata (Diptera; Drosophilidae)</v>
      </c>
      <c r="G1570" t="str">
        <f>VLOOKUP($D1570,metadata!$B$2:$S$451,4,FALSE)</f>
        <v>10.1111/j.1601-5223.1996.00151.x</v>
      </c>
      <c r="H1570" t="str">
        <f>VLOOKUP($D1570,metadata!$B$2:$S$451,5,FALSE)</f>
        <v>y</v>
      </c>
      <c r="I1570" t="str">
        <f>VLOOKUP($D1570,metadata!$B$2:$S$451,6,FALSE)</f>
        <v>a</v>
      </c>
      <c r="J1570" t="str">
        <f>VLOOKUP($D1570,metadata!$B$2:$S$451,7,FALSE)</f>
        <v>i</v>
      </c>
      <c r="K1570">
        <f>VLOOKUP($D1570,metadata!$B$2:$S$451,8,FALSE)</f>
        <v>14</v>
      </c>
      <c r="L1570">
        <f>VLOOKUP($D1570,metadata!$B$2:$S$451,9,FALSE)</f>
        <v>8</v>
      </c>
      <c r="M1570" t="str">
        <f>VLOOKUP($D1570,metadata!$B$2:$S$451,10,FALSE)</f>
        <v/>
      </c>
      <c r="N1570" t="str">
        <f>VLOOKUP($D1570,metadata!$B$2:$S$451,11,FALSE)</f>
        <v>Chymomyza costata</v>
      </c>
      <c r="O1570" t="str">
        <f>VLOOKUP($D1570,metadata!$B$2:$S$451,12,FALSE)</f>
        <v>diptera</v>
      </c>
      <c r="P1570" t="str">
        <f>VLOOKUP($D1570,metadata!$B$2:$S$451,13,FALSE)</f>
        <v xml:space="preserve"> Ivalo2</v>
      </c>
      <c r="Q1570">
        <f>VLOOKUP($D1570,metadata!$B$2:$S$451,14,FALSE)</f>
        <v>68.650000000000006</v>
      </c>
      <c r="R1570">
        <f>VLOOKUP($D1570,metadata!$B$2:$S$451,15,FALSE)</f>
        <v>27.55</v>
      </c>
      <c r="S1570" t="str">
        <f>VLOOKUP($D1570,metadata!$B$2:$S$451,16,FALSE)</f>
        <v/>
      </c>
      <c r="T1570" t="str">
        <f>VLOOKUP($D1570,metadata!$B$2:$S$451,17,FALSE)</f>
        <v/>
      </c>
      <c r="U1570" t="str">
        <f>VLOOKUP($D1570,metadata!$B$2:$S$451,18,FALSE)</f>
        <v/>
      </c>
      <c r="V1570">
        <f>VLOOKUP($D1570,metadata!$B$2:$Z$451,19,FALSE)</f>
        <v>443</v>
      </c>
      <c r="W1570" t="str">
        <f>VLOOKUP($D1570,metadata!$B$2:$Z$451,20,FALSE)</f>
        <v>global average</v>
      </c>
      <c r="X1570" t="str">
        <f>VLOOKUP($D1570,metadata!$B$2:$Z$451,21,FALSE)</f>
        <v/>
      </c>
      <c r="Y1570" t="str">
        <f>VLOOKUP($D1570,metadata!$B$2:$Z$451,22,FALSE)</f>
        <v>42_1</v>
      </c>
      <c r="Z1570" t="str">
        <f>VLOOKUP($D1570,metadata!$B$2:$Z$451,23,FALSE)</f>
        <v/>
      </c>
      <c r="AA1570" t="str">
        <f>VLOOKUP($D1570,metadata!$B$2:$Z$451,24,FALSE)</f>
        <v/>
      </c>
      <c r="AB1570" t="str">
        <f>VLOOKUP($D1570,metadata!$B$2:$Z$451,25,FALSE)</f>
        <v/>
      </c>
      <c r="AC1570">
        <v>21.986261040235501</v>
      </c>
      <c r="AD1570">
        <v>92.457657813839802</v>
      </c>
      <c r="AF1570" t="str">
        <f t="shared" si="49"/>
        <v>NA</v>
      </c>
    </row>
    <row r="1571" spans="3:32" x14ac:dyDescent="0.3">
      <c r="C1571">
        <v>1570</v>
      </c>
      <c r="D1571" s="4" t="str">
        <f t="shared" si="50"/>
        <v>42- Ivalo2</v>
      </c>
      <c r="E1571" t="str">
        <f>VLOOKUP($D1571,metadata!$B$2:$S$451,2,FALSE)</f>
        <v>Riihimaa, A; Kimura, MT; Lumme, J; Lakovaara, S</v>
      </c>
      <c r="F1571" t="str">
        <f>VLOOKUP($D1571,metadata!$B$2:$S$451,3,FALSE)</f>
        <v>Geographical variation in the larval diapause of Chymomyza costata (Diptera; Drosophilidae)</v>
      </c>
      <c r="G1571" t="str">
        <f>VLOOKUP($D1571,metadata!$B$2:$S$451,4,FALSE)</f>
        <v>10.1111/j.1601-5223.1996.00151.x</v>
      </c>
      <c r="H1571" t="str">
        <f>VLOOKUP($D1571,metadata!$B$2:$S$451,5,FALSE)</f>
        <v>y</v>
      </c>
      <c r="I1571" t="str">
        <f>VLOOKUP($D1571,metadata!$B$2:$S$451,6,FALSE)</f>
        <v>a</v>
      </c>
      <c r="J1571" t="str">
        <f>VLOOKUP($D1571,metadata!$B$2:$S$451,7,FALSE)</f>
        <v>i</v>
      </c>
      <c r="K1571">
        <f>VLOOKUP($D1571,metadata!$B$2:$S$451,8,FALSE)</f>
        <v>14</v>
      </c>
      <c r="L1571">
        <f>VLOOKUP($D1571,metadata!$B$2:$S$451,9,FALSE)</f>
        <v>8</v>
      </c>
      <c r="M1571" t="str">
        <f>VLOOKUP($D1571,metadata!$B$2:$S$451,10,FALSE)</f>
        <v/>
      </c>
      <c r="N1571" t="str">
        <f>VLOOKUP($D1571,metadata!$B$2:$S$451,11,FALSE)</f>
        <v>Chymomyza costata</v>
      </c>
      <c r="O1571" t="str">
        <f>VLOOKUP($D1571,metadata!$B$2:$S$451,12,FALSE)</f>
        <v>diptera</v>
      </c>
      <c r="P1571" t="str">
        <f>VLOOKUP($D1571,metadata!$B$2:$S$451,13,FALSE)</f>
        <v xml:space="preserve"> Ivalo2</v>
      </c>
      <c r="Q1571">
        <f>VLOOKUP($D1571,metadata!$B$2:$S$451,14,FALSE)</f>
        <v>68.650000000000006</v>
      </c>
      <c r="R1571">
        <f>VLOOKUP($D1571,metadata!$B$2:$S$451,15,FALSE)</f>
        <v>27.55</v>
      </c>
      <c r="S1571" t="str">
        <f>VLOOKUP($D1571,metadata!$B$2:$S$451,16,FALSE)</f>
        <v/>
      </c>
      <c r="T1571" t="str">
        <f>VLOOKUP($D1571,metadata!$B$2:$S$451,17,FALSE)</f>
        <v/>
      </c>
      <c r="U1571" t="str">
        <f>VLOOKUP($D1571,metadata!$B$2:$S$451,18,FALSE)</f>
        <v/>
      </c>
      <c r="V1571">
        <f>VLOOKUP($D1571,metadata!$B$2:$Z$451,19,FALSE)</f>
        <v>443</v>
      </c>
      <c r="W1571" t="str">
        <f>VLOOKUP($D1571,metadata!$B$2:$Z$451,20,FALSE)</f>
        <v>global average</v>
      </c>
      <c r="X1571" t="str">
        <f>VLOOKUP($D1571,metadata!$B$2:$Z$451,21,FALSE)</f>
        <v/>
      </c>
      <c r="Y1571" t="str">
        <f>VLOOKUP($D1571,metadata!$B$2:$Z$451,22,FALSE)</f>
        <v>42_1</v>
      </c>
      <c r="Z1571" t="str">
        <f>VLOOKUP($D1571,metadata!$B$2:$Z$451,23,FALSE)</f>
        <v/>
      </c>
      <c r="AA1571" t="str">
        <f>VLOOKUP($D1571,metadata!$B$2:$Z$451,24,FALSE)</f>
        <v/>
      </c>
      <c r="AB1571" t="str">
        <f>VLOOKUP($D1571,metadata!$B$2:$Z$451,25,FALSE)</f>
        <v/>
      </c>
      <c r="AC1571">
        <v>24</v>
      </c>
      <c r="AD1571">
        <v>93.375394321766507</v>
      </c>
      <c r="AF1571" t="str">
        <f t="shared" si="49"/>
        <v>NA</v>
      </c>
    </row>
    <row r="1572" spans="3:32" x14ac:dyDescent="0.3">
      <c r="C1572">
        <v>1571</v>
      </c>
      <c r="D1572" s="4" t="str">
        <f t="shared" si="50"/>
        <v>42- Sodankyla</v>
      </c>
      <c r="E1572" t="str">
        <f>VLOOKUP($D1572,metadata!$B$2:$S$451,2,FALSE)</f>
        <v>Riihimaa, A; Kimura, MT; Lumme, J; Lakovaara, S</v>
      </c>
      <c r="F1572" t="str">
        <f>VLOOKUP($D1572,metadata!$B$2:$S$451,3,FALSE)</f>
        <v>Geographical variation in the larval diapause of Chymomyza costata (Diptera; Drosophilidae)</v>
      </c>
      <c r="G1572" t="str">
        <f>VLOOKUP($D1572,metadata!$B$2:$S$451,4,FALSE)</f>
        <v>10.1111/j.1601-5223.1996.00151.x</v>
      </c>
      <c r="H1572" t="str">
        <f>VLOOKUP($D1572,metadata!$B$2:$S$451,5,FALSE)</f>
        <v>y</v>
      </c>
      <c r="I1572" t="str">
        <f>VLOOKUP($D1572,metadata!$B$2:$S$451,6,FALSE)</f>
        <v>a</v>
      </c>
      <c r="J1572" t="str">
        <f>VLOOKUP($D1572,metadata!$B$2:$S$451,7,FALSE)</f>
        <v>i</v>
      </c>
      <c r="K1572">
        <f>VLOOKUP($D1572,metadata!$B$2:$S$451,8,FALSE)</f>
        <v>14</v>
      </c>
      <c r="L1572">
        <f>VLOOKUP($D1572,metadata!$B$2:$S$451,9,FALSE)</f>
        <v>8</v>
      </c>
      <c r="M1572" t="str">
        <f>VLOOKUP($D1572,metadata!$B$2:$S$451,10,FALSE)</f>
        <v/>
      </c>
      <c r="N1572" t="str">
        <f>VLOOKUP($D1572,metadata!$B$2:$S$451,11,FALSE)</f>
        <v>Chymomyza costata</v>
      </c>
      <c r="O1572" t="str">
        <f>VLOOKUP($D1572,metadata!$B$2:$S$451,12,FALSE)</f>
        <v>diptera</v>
      </c>
      <c r="P1572" t="str">
        <f>VLOOKUP($D1572,metadata!$B$2:$S$451,13,FALSE)</f>
        <v xml:space="preserve"> Sodankyla</v>
      </c>
      <c r="Q1572">
        <f>VLOOKUP($D1572,metadata!$B$2:$S$451,14,FALSE)</f>
        <v>67.416667000000004</v>
      </c>
      <c r="R1572">
        <f>VLOOKUP($D1572,metadata!$B$2:$S$451,15,FALSE)</f>
        <v>26.6</v>
      </c>
      <c r="S1572" t="str">
        <f>VLOOKUP($D1572,metadata!$B$2:$S$451,16,FALSE)</f>
        <v/>
      </c>
      <c r="T1572" t="str">
        <f>VLOOKUP($D1572,metadata!$B$2:$S$451,17,FALSE)</f>
        <v/>
      </c>
      <c r="U1572" t="str">
        <f>VLOOKUP($D1572,metadata!$B$2:$S$451,18,FALSE)</f>
        <v/>
      </c>
      <c r="V1572">
        <f>VLOOKUP($D1572,metadata!$B$2:$Z$451,19,FALSE)</f>
        <v>443</v>
      </c>
      <c r="W1572" t="str">
        <f>VLOOKUP($D1572,metadata!$B$2:$Z$451,20,FALSE)</f>
        <v>global average</v>
      </c>
      <c r="X1572" t="str">
        <f>VLOOKUP($D1572,metadata!$B$2:$Z$451,21,FALSE)</f>
        <v/>
      </c>
      <c r="Y1572" t="str">
        <f>VLOOKUP($D1572,metadata!$B$2:$Z$451,22,FALSE)</f>
        <v>42_1</v>
      </c>
      <c r="Z1572" t="str">
        <f>VLOOKUP($D1572,metadata!$B$2:$Z$451,23,FALSE)</f>
        <v/>
      </c>
      <c r="AA1572" t="str">
        <f>VLOOKUP($D1572,metadata!$B$2:$Z$451,24,FALSE)</f>
        <v/>
      </c>
      <c r="AB1572" t="str">
        <f>VLOOKUP($D1572,metadata!$B$2:$Z$451,25,FALSE)</f>
        <v/>
      </c>
      <c r="AC1572">
        <v>12.365063788027401</v>
      </c>
      <c r="AD1572">
        <v>99.937620540952196</v>
      </c>
      <c r="AF1572" t="str">
        <f t="shared" si="49"/>
        <v>NA</v>
      </c>
    </row>
    <row r="1573" spans="3:32" x14ac:dyDescent="0.3">
      <c r="C1573">
        <v>1572</v>
      </c>
      <c r="D1573" s="4" t="str">
        <f t="shared" si="50"/>
        <v>42- Sodankyla</v>
      </c>
      <c r="E1573" t="str">
        <f>VLOOKUP($D1573,metadata!$B$2:$S$451,2,FALSE)</f>
        <v>Riihimaa, A; Kimura, MT; Lumme, J; Lakovaara, S</v>
      </c>
      <c r="F1573" t="str">
        <f>VLOOKUP($D1573,metadata!$B$2:$S$451,3,FALSE)</f>
        <v>Geographical variation in the larval diapause of Chymomyza costata (Diptera; Drosophilidae)</v>
      </c>
      <c r="G1573" t="str">
        <f>VLOOKUP($D1573,metadata!$B$2:$S$451,4,FALSE)</f>
        <v>10.1111/j.1601-5223.1996.00151.x</v>
      </c>
      <c r="H1573" t="str">
        <f>VLOOKUP($D1573,metadata!$B$2:$S$451,5,FALSE)</f>
        <v>y</v>
      </c>
      <c r="I1573" t="str">
        <f>VLOOKUP($D1573,metadata!$B$2:$S$451,6,FALSE)</f>
        <v>a</v>
      </c>
      <c r="J1573" t="str">
        <f>VLOOKUP($D1573,metadata!$B$2:$S$451,7,FALSE)</f>
        <v>i</v>
      </c>
      <c r="K1573">
        <f>VLOOKUP($D1573,metadata!$B$2:$S$451,8,FALSE)</f>
        <v>14</v>
      </c>
      <c r="L1573">
        <f>VLOOKUP($D1573,metadata!$B$2:$S$451,9,FALSE)</f>
        <v>8</v>
      </c>
      <c r="M1573" t="str">
        <f>VLOOKUP($D1573,metadata!$B$2:$S$451,10,FALSE)</f>
        <v/>
      </c>
      <c r="N1573" t="str">
        <f>VLOOKUP($D1573,metadata!$B$2:$S$451,11,FALSE)</f>
        <v>Chymomyza costata</v>
      </c>
      <c r="O1573" t="str">
        <f>VLOOKUP($D1573,metadata!$B$2:$S$451,12,FALSE)</f>
        <v>diptera</v>
      </c>
      <c r="P1573" t="str">
        <f>VLOOKUP($D1573,metadata!$B$2:$S$451,13,FALSE)</f>
        <v xml:space="preserve"> Sodankyla</v>
      </c>
      <c r="Q1573">
        <f>VLOOKUP($D1573,metadata!$B$2:$S$451,14,FALSE)</f>
        <v>67.416667000000004</v>
      </c>
      <c r="R1573">
        <f>VLOOKUP($D1573,metadata!$B$2:$S$451,15,FALSE)</f>
        <v>26.6</v>
      </c>
      <c r="S1573" t="str">
        <f>VLOOKUP($D1573,metadata!$B$2:$S$451,16,FALSE)</f>
        <v/>
      </c>
      <c r="T1573" t="str">
        <f>VLOOKUP($D1573,metadata!$B$2:$S$451,17,FALSE)</f>
        <v/>
      </c>
      <c r="U1573" t="str">
        <f>VLOOKUP($D1573,metadata!$B$2:$S$451,18,FALSE)</f>
        <v/>
      </c>
      <c r="V1573">
        <f>VLOOKUP($D1573,metadata!$B$2:$Z$451,19,FALSE)</f>
        <v>443</v>
      </c>
      <c r="W1573" t="str">
        <f>VLOOKUP($D1573,metadata!$B$2:$Z$451,20,FALSE)</f>
        <v>global average</v>
      </c>
      <c r="X1573" t="str">
        <f>VLOOKUP($D1573,metadata!$B$2:$Z$451,21,FALSE)</f>
        <v/>
      </c>
      <c r="Y1573" t="str">
        <f>VLOOKUP($D1573,metadata!$B$2:$Z$451,22,FALSE)</f>
        <v>42_1</v>
      </c>
      <c r="Z1573" t="str">
        <f>VLOOKUP($D1573,metadata!$B$2:$Z$451,23,FALSE)</f>
        <v/>
      </c>
      <c r="AA1573" t="str">
        <f>VLOOKUP($D1573,metadata!$B$2:$Z$451,24,FALSE)</f>
        <v/>
      </c>
      <c r="AB1573" t="str">
        <f>VLOOKUP($D1573,metadata!$B$2:$Z$451,25,FALSE)</f>
        <v/>
      </c>
      <c r="AC1573">
        <v>13.8842001962708</v>
      </c>
      <c r="AD1573">
        <v>99.835770208313306</v>
      </c>
      <c r="AF1573" t="str">
        <f t="shared" si="49"/>
        <v>NA</v>
      </c>
    </row>
    <row r="1574" spans="3:32" x14ac:dyDescent="0.3">
      <c r="C1574">
        <v>1573</v>
      </c>
      <c r="D1574" s="4" t="str">
        <f t="shared" si="50"/>
        <v>42- Sodankyla</v>
      </c>
      <c r="E1574" t="str">
        <f>VLOOKUP($D1574,metadata!$B$2:$S$451,2,FALSE)</f>
        <v>Riihimaa, A; Kimura, MT; Lumme, J; Lakovaara, S</v>
      </c>
      <c r="F1574" t="str">
        <f>VLOOKUP($D1574,metadata!$B$2:$S$451,3,FALSE)</f>
        <v>Geographical variation in the larval diapause of Chymomyza costata (Diptera; Drosophilidae)</v>
      </c>
      <c r="G1574" t="str">
        <f>VLOOKUP($D1574,metadata!$B$2:$S$451,4,FALSE)</f>
        <v>10.1111/j.1601-5223.1996.00151.x</v>
      </c>
      <c r="H1574" t="str">
        <f>VLOOKUP($D1574,metadata!$B$2:$S$451,5,FALSE)</f>
        <v>y</v>
      </c>
      <c r="I1574" t="str">
        <f>VLOOKUP($D1574,metadata!$B$2:$S$451,6,FALSE)</f>
        <v>a</v>
      </c>
      <c r="J1574" t="str">
        <f>VLOOKUP($D1574,metadata!$B$2:$S$451,7,FALSE)</f>
        <v>i</v>
      </c>
      <c r="K1574">
        <f>VLOOKUP($D1574,metadata!$B$2:$S$451,8,FALSE)</f>
        <v>14</v>
      </c>
      <c r="L1574">
        <f>VLOOKUP($D1574,metadata!$B$2:$S$451,9,FALSE)</f>
        <v>8</v>
      </c>
      <c r="M1574" t="str">
        <f>VLOOKUP($D1574,metadata!$B$2:$S$451,10,FALSE)</f>
        <v/>
      </c>
      <c r="N1574" t="str">
        <f>VLOOKUP($D1574,metadata!$B$2:$S$451,11,FALSE)</f>
        <v>Chymomyza costata</v>
      </c>
      <c r="O1574" t="str">
        <f>VLOOKUP($D1574,metadata!$B$2:$S$451,12,FALSE)</f>
        <v>diptera</v>
      </c>
      <c r="P1574" t="str">
        <f>VLOOKUP($D1574,metadata!$B$2:$S$451,13,FALSE)</f>
        <v xml:space="preserve"> Sodankyla</v>
      </c>
      <c r="Q1574">
        <f>VLOOKUP($D1574,metadata!$B$2:$S$451,14,FALSE)</f>
        <v>67.416667000000004</v>
      </c>
      <c r="R1574">
        <f>VLOOKUP($D1574,metadata!$B$2:$S$451,15,FALSE)</f>
        <v>26.6</v>
      </c>
      <c r="S1574" t="str">
        <f>VLOOKUP($D1574,metadata!$B$2:$S$451,16,FALSE)</f>
        <v/>
      </c>
      <c r="T1574" t="str">
        <f>VLOOKUP($D1574,metadata!$B$2:$S$451,17,FALSE)</f>
        <v/>
      </c>
      <c r="U1574" t="str">
        <f>VLOOKUP($D1574,metadata!$B$2:$S$451,18,FALSE)</f>
        <v/>
      </c>
      <c r="V1574">
        <f>VLOOKUP($D1574,metadata!$B$2:$Z$451,19,FALSE)</f>
        <v>443</v>
      </c>
      <c r="W1574" t="str">
        <f>VLOOKUP($D1574,metadata!$B$2:$Z$451,20,FALSE)</f>
        <v>global average</v>
      </c>
      <c r="X1574" t="str">
        <f>VLOOKUP($D1574,metadata!$B$2:$Z$451,21,FALSE)</f>
        <v/>
      </c>
      <c r="Y1574" t="str">
        <f>VLOOKUP($D1574,metadata!$B$2:$Z$451,22,FALSE)</f>
        <v>42_1</v>
      </c>
      <c r="Z1574" t="str">
        <f>VLOOKUP($D1574,metadata!$B$2:$Z$451,23,FALSE)</f>
        <v/>
      </c>
      <c r="AA1574" t="str">
        <f>VLOOKUP($D1574,metadata!$B$2:$Z$451,24,FALSE)</f>
        <v/>
      </c>
      <c r="AB1574" t="str">
        <f>VLOOKUP($D1574,metadata!$B$2:$Z$451,25,FALSE)</f>
        <v/>
      </c>
      <c r="AC1574">
        <v>15.391560353287501</v>
      </c>
      <c r="AD1574">
        <v>99.893660822913503</v>
      </c>
      <c r="AF1574" t="str">
        <f t="shared" si="49"/>
        <v>NA</v>
      </c>
    </row>
    <row r="1575" spans="3:32" x14ac:dyDescent="0.3">
      <c r="C1575">
        <v>1574</v>
      </c>
      <c r="D1575" s="4" t="str">
        <f t="shared" si="50"/>
        <v>42- Sodankyla</v>
      </c>
      <c r="E1575" t="str">
        <f>VLOOKUP($D1575,metadata!$B$2:$S$451,2,FALSE)</f>
        <v>Riihimaa, A; Kimura, MT; Lumme, J; Lakovaara, S</v>
      </c>
      <c r="F1575" t="str">
        <f>VLOOKUP($D1575,metadata!$B$2:$S$451,3,FALSE)</f>
        <v>Geographical variation in the larval diapause of Chymomyza costata (Diptera; Drosophilidae)</v>
      </c>
      <c r="G1575" t="str">
        <f>VLOOKUP($D1575,metadata!$B$2:$S$451,4,FALSE)</f>
        <v>10.1111/j.1601-5223.1996.00151.x</v>
      </c>
      <c r="H1575" t="str">
        <f>VLOOKUP($D1575,metadata!$B$2:$S$451,5,FALSE)</f>
        <v>y</v>
      </c>
      <c r="I1575" t="str">
        <f>VLOOKUP($D1575,metadata!$B$2:$S$451,6,FALSE)</f>
        <v>a</v>
      </c>
      <c r="J1575" t="str">
        <f>VLOOKUP($D1575,metadata!$B$2:$S$451,7,FALSE)</f>
        <v>i</v>
      </c>
      <c r="K1575">
        <f>VLOOKUP($D1575,metadata!$B$2:$S$451,8,FALSE)</f>
        <v>14</v>
      </c>
      <c r="L1575">
        <f>VLOOKUP($D1575,metadata!$B$2:$S$451,9,FALSE)</f>
        <v>8</v>
      </c>
      <c r="M1575" t="str">
        <f>VLOOKUP($D1575,metadata!$B$2:$S$451,10,FALSE)</f>
        <v/>
      </c>
      <c r="N1575" t="str">
        <f>VLOOKUP($D1575,metadata!$B$2:$S$451,11,FALSE)</f>
        <v>Chymomyza costata</v>
      </c>
      <c r="O1575" t="str">
        <f>VLOOKUP($D1575,metadata!$B$2:$S$451,12,FALSE)</f>
        <v>diptera</v>
      </c>
      <c r="P1575" t="str">
        <f>VLOOKUP($D1575,metadata!$B$2:$S$451,13,FALSE)</f>
        <v xml:space="preserve"> Sodankyla</v>
      </c>
      <c r="Q1575">
        <f>VLOOKUP($D1575,metadata!$B$2:$S$451,14,FALSE)</f>
        <v>67.416667000000004</v>
      </c>
      <c r="R1575">
        <f>VLOOKUP($D1575,metadata!$B$2:$S$451,15,FALSE)</f>
        <v>26.6</v>
      </c>
      <c r="S1575" t="str">
        <f>VLOOKUP($D1575,metadata!$B$2:$S$451,16,FALSE)</f>
        <v/>
      </c>
      <c r="T1575" t="str">
        <f>VLOOKUP($D1575,metadata!$B$2:$S$451,17,FALSE)</f>
        <v/>
      </c>
      <c r="U1575" t="str">
        <f>VLOOKUP($D1575,metadata!$B$2:$S$451,18,FALSE)</f>
        <v/>
      </c>
      <c r="V1575">
        <f>VLOOKUP($D1575,metadata!$B$2:$Z$451,19,FALSE)</f>
        <v>443</v>
      </c>
      <c r="W1575" t="str">
        <f>VLOOKUP($D1575,metadata!$B$2:$Z$451,20,FALSE)</f>
        <v>global average</v>
      </c>
      <c r="X1575" t="str">
        <f>VLOOKUP($D1575,metadata!$B$2:$Z$451,21,FALSE)</f>
        <v/>
      </c>
      <c r="Y1575" t="str">
        <f>VLOOKUP($D1575,metadata!$B$2:$Z$451,22,FALSE)</f>
        <v>42_1</v>
      </c>
      <c r="Z1575" t="str">
        <f>VLOOKUP($D1575,metadata!$B$2:$Z$451,23,FALSE)</f>
        <v/>
      </c>
      <c r="AA1575" t="str">
        <f>VLOOKUP($D1575,metadata!$B$2:$Z$451,24,FALSE)</f>
        <v/>
      </c>
      <c r="AB1575" t="str">
        <f>VLOOKUP($D1575,metadata!$B$2:$Z$451,25,FALSE)</f>
        <v/>
      </c>
      <c r="AC1575">
        <v>16.887144259077498</v>
      </c>
      <c r="AD1575">
        <v>99.953563678128106</v>
      </c>
      <c r="AF1575" t="str">
        <f t="shared" si="49"/>
        <v>NA</v>
      </c>
    </row>
    <row r="1576" spans="3:32" x14ac:dyDescent="0.3">
      <c r="C1576">
        <v>1575</v>
      </c>
      <c r="D1576" s="4" t="str">
        <f t="shared" si="50"/>
        <v>42- Sodankyla</v>
      </c>
      <c r="E1576" t="str">
        <f>VLOOKUP($D1576,metadata!$B$2:$S$451,2,FALSE)</f>
        <v>Riihimaa, A; Kimura, MT; Lumme, J; Lakovaara, S</v>
      </c>
      <c r="F1576" t="str">
        <f>VLOOKUP($D1576,metadata!$B$2:$S$451,3,FALSE)</f>
        <v>Geographical variation in the larval diapause of Chymomyza costata (Diptera; Drosophilidae)</v>
      </c>
      <c r="G1576" t="str">
        <f>VLOOKUP($D1576,metadata!$B$2:$S$451,4,FALSE)</f>
        <v>10.1111/j.1601-5223.1996.00151.x</v>
      </c>
      <c r="H1576" t="str">
        <f>VLOOKUP($D1576,metadata!$B$2:$S$451,5,FALSE)</f>
        <v>y</v>
      </c>
      <c r="I1576" t="str">
        <f>VLOOKUP($D1576,metadata!$B$2:$S$451,6,FALSE)</f>
        <v>a</v>
      </c>
      <c r="J1576" t="str">
        <f>VLOOKUP($D1576,metadata!$B$2:$S$451,7,FALSE)</f>
        <v>i</v>
      </c>
      <c r="K1576">
        <f>VLOOKUP($D1576,metadata!$B$2:$S$451,8,FALSE)</f>
        <v>14</v>
      </c>
      <c r="L1576">
        <f>VLOOKUP($D1576,metadata!$B$2:$S$451,9,FALSE)</f>
        <v>8</v>
      </c>
      <c r="M1576" t="str">
        <f>VLOOKUP($D1576,metadata!$B$2:$S$451,10,FALSE)</f>
        <v/>
      </c>
      <c r="N1576" t="str">
        <f>VLOOKUP($D1576,metadata!$B$2:$S$451,11,FALSE)</f>
        <v>Chymomyza costata</v>
      </c>
      <c r="O1576" t="str">
        <f>VLOOKUP($D1576,metadata!$B$2:$S$451,12,FALSE)</f>
        <v>diptera</v>
      </c>
      <c r="P1576" t="str">
        <f>VLOOKUP($D1576,metadata!$B$2:$S$451,13,FALSE)</f>
        <v xml:space="preserve"> Sodankyla</v>
      </c>
      <c r="Q1576">
        <f>VLOOKUP($D1576,metadata!$B$2:$S$451,14,FALSE)</f>
        <v>67.416667000000004</v>
      </c>
      <c r="R1576">
        <f>VLOOKUP($D1576,metadata!$B$2:$S$451,15,FALSE)</f>
        <v>26.6</v>
      </c>
      <c r="S1576" t="str">
        <f>VLOOKUP($D1576,metadata!$B$2:$S$451,16,FALSE)</f>
        <v/>
      </c>
      <c r="T1576" t="str">
        <f>VLOOKUP($D1576,metadata!$B$2:$S$451,17,FALSE)</f>
        <v/>
      </c>
      <c r="U1576" t="str">
        <f>VLOOKUP($D1576,metadata!$B$2:$S$451,18,FALSE)</f>
        <v/>
      </c>
      <c r="V1576">
        <f>VLOOKUP($D1576,metadata!$B$2:$Z$451,19,FALSE)</f>
        <v>443</v>
      </c>
      <c r="W1576" t="str">
        <f>VLOOKUP($D1576,metadata!$B$2:$Z$451,20,FALSE)</f>
        <v>global average</v>
      </c>
      <c r="X1576" t="str">
        <f>VLOOKUP($D1576,metadata!$B$2:$Z$451,21,FALSE)</f>
        <v/>
      </c>
      <c r="Y1576" t="str">
        <f>VLOOKUP($D1576,metadata!$B$2:$Z$451,22,FALSE)</f>
        <v>42_1</v>
      </c>
      <c r="Z1576" t="str">
        <f>VLOOKUP($D1576,metadata!$B$2:$Z$451,23,FALSE)</f>
        <v/>
      </c>
      <c r="AA1576" t="str">
        <f>VLOOKUP($D1576,metadata!$B$2:$Z$451,24,FALSE)</f>
        <v/>
      </c>
      <c r="AB1576" t="str">
        <f>VLOOKUP($D1576,metadata!$B$2:$Z$451,25,FALSE)</f>
        <v/>
      </c>
      <c r="AC1576">
        <v>18.3473994111874</v>
      </c>
      <c r="AD1576">
        <v>99.861774548561499</v>
      </c>
      <c r="AF1576" t="str">
        <f t="shared" si="49"/>
        <v>NA</v>
      </c>
    </row>
    <row r="1577" spans="3:32" x14ac:dyDescent="0.3">
      <c r="C1577">
        <v>1576</v>
      </c>
      <c r="D1577" s="4" t="str">
        <f t="shared" si="50"/>
        <v>42- Sodankyla</v>
      </c>
      <c r="E1577" t="str">
        <f>VLOOKUP($D1577,metadata!$B$2:$S$451,2,FALSE)</f>
        <v>Riihimaa, A; Kimura, MT; Lumme, J; Lakovaara, S</v>
      </c>
      <c r="F1577" t="str">
        <f>VLOOKUP($D1577,metadata!$B$2:$S$451,3,FALSE)</f>
        <v>Geographical variation in the larval diapause of Chymomyza costata (Diptera; Drosophilidae)</v>
      </c>
      <c r="G1577" t="str">
        <f>VLOOKUP($D1577,metadata!$B$2:$S$451,4,FALSE)</f>
        <v>10.1111/j.1601-5223.1996.00151.x</v>
      </c>
      <c r="H1577" t="str">
        <f>VLOOKUP($D1577,metadata!$B$2:$S$451,5,FALSE)</f>
        <v>y</v>
      </c>
      <c r="I1577" t="str">
        <f>VLOOKUP($D1577,metadata!$B$2:$S$451,6,FALSE)</f>
        <v>a</v>
      </c>
      <c r="J1577" t="str">
        <f>VLOOKUP($D1577,metadata!$B$2:$S$451,7,FALSE)</f>
        <v>i</v>
      </c>
      <c r="K1577">
        <f>VLOOKUP($D1577,metadata!$B$2:$S$451,8,FALSE)</f>
        <v>14</v>
      </c>
      <c r="L1577">
        <f>VLOOKUP($D1577,metadata!$B$2:$S$451,9,FALSE)</f>
        <v>8</v>
      </c>
      <c r="M1577" t="str">
        <f>VLOOKUP($D1577,metadata!$B$2:$S$451,10,FALSE)</f>
        <v/>
      </c>
      <c r="N1577" t="str">
        <f>VLOOKUP($D1577,metadata!$B$2:$S$451,11,FALSE)</f>
        <v>Chymomyza costata</v>
      </c>
      <c r="O1577" t="str">
        <f>VLOOKUP($D1577,metadata!$B$2:$S$451,12,FALSE)</f>
        <v>diptera</v>
      </c>
      <c r="P1577" t="str">
        <f>VLOOKUP($D1577,metadata!$B$2:$S$451,13,FALSE)</f>
        <v xml:space="preserve"> Sodankyla</v>
      </c>
      <c r="Q1577">
        <f>VLOOKUP($D1577,metadata!$B$2:$S$451,14,FALSE)</f>
        <v>67.416667000000004</v>
      </c>
      <c r="R1577">
        <f>VLOOKUP($D1577,metadata!$B$2:$S$451,15,FALSE)</f>
        <v>26.6</v>
      </c>
      <c r="S1577" t="str">
        <f>VLOOKUP($D1577,metadata!$B$2:$S$451,16,FALSE)</f>
        <v/>
      </c>
      <c r="T1577" t="str">
        <f>VLOOKUP($D1577,metadata!$B$2:$S$451,17,FALSE)</f>
        <v/>
      </c>
      <c r="U1577" t="str">
        <f>VLOOKUP($D1577,metadata!$B$2:$S$451,18,FALSE)</f>
        <v/>
      </c>
      <c r="V1577">
        <f>VLOOKUP($D1577,metadata!$B$2:$Z$451,19,FALSE)</f>
        <v>443</v>
      </c>
      <c r="W1577" t="str">
        <f>VLOOKUP($D1577,metadata!$B$2:$Z$451,20,FALSE)</f>
        <v>global average</v>
      </c>
      <c r="X1577" t="str">
        <f>VLOOKUP($D1577,metadata!$B$2:$Z$451,21,FALSE)</f>
        <v/>
      </c>
      <c r="Y1577" t="str">
        <f>VLOOKUP($D1577,metadata!$B$2:$Z$451,22,FALSE)</f>
        <v>42_1</v>
      </c>
      <c r="Z1577" t="str">
        <f>VLOOKUP($D1577,metadata!$B$2:$Z$451,23,FALSE)</f>
        <v/>
      </c>
      <c r="AA1577" t="str">
        <f>VLOOKUP($D1577,metadata!$B$2:$Z$451,24,FALSE)</f>
        <v/>
      </c>
      <c r="AB1577" t="str">
        <f>VLOOKUP($D1577,metadata!$B$2:$Z$451,25,FALSE)</f>
        <v/>
      </c>
      <c r="AC1577">
        <v>19.4896957801766</v>
      </c>
      <c r="AD1577">
        <v>99.9820446222095</v>
      </c>
      <c r="AF1577" t="str">
        <f t="shared" si="49"/>
        <v>NA</v>
      </c>
    </row>
    <row r="1578" spans="3:32" x14ac:dyDescent="0.3">
      <c r="C1578">
        <v>1577</v>
      </c>
      <c r="D1578" s="4" t="str">
        <f t="shared" si="50"/>
        <v>42- Sodankyla</v>
      </c>
      <c r="E1578" t="str">
        <f>VLOOKUP($D1578,metadata!$B$2:$S$451,2,FALSE)</f>
        <v>Riihimaa, A; Kimura, MT; Lumme, J; Lakovaara, S</v>
      </c>
      <c r="F1578" t="str">
        <f>VLOOKUP($D1578,metadata!$B$2:$S$451,3,FALSE)</f>
        <v>Geographical variation in the larval diapause of Chymomyza costata (Diptera; Drosophilidae)</v>
      </c>
      <c r="G1578" t="str">
        <f>VLOOKUP($D1578,metadata!$B$2:$S$451,4,FALSE)</f>
        <v>10.1111/j.1601-5223.1996.00151.x</v>
      </c>
      <c r="H1578" t="str">
        <f>VLOOKUP($D1578,metadata!$B$2:$S$451,5,FALSE)</f>
        <v>y</v>
      </c>
      <c r="I1578" t="str">
        <f>VLOOKUP($D1578,metadata!$B$2:$S$451,6,FALSE)</f>
        <v>a</v>
      </c>
      <c r="J1578" t="str">
        <f>VLOOKUP($D1578,metadata!$B$2:$S$451,7,FALSE)</f>
        <v>i</v>
      </c>
      <c r="K1578">
        <f>VLOOKUP($D1578,metadata!$B$2:$S$451,8,FALSE)</f>
        <v>14</v>
      </c>
      <c r="L1578">
        <f>VLOOKUP($D1578,metadata!$B$2:$S$451,9,FALSE)</f>
        <v>8</v>
      </c>
      <c r="M1578" t="str">
        <f>VLOOKUP($D1578,metadata!$B$2:$S$451,10,FALSE)</f>
        <v/>
      </c>
      <c r="N1578" t="str">
        <f>VLOOKUP($D1578,metadata!$B$2:$S$451,11,FALSE)</f>
        <v>Chymomyza costata</v>
      </c>
      <c r="O1578" t="str">
        <f>VLOOKUP($D1578,metadata!$B$2:$S$451,12,FALSE)</f>
        <v>diptera</v>
      </c>
      <c r="P1578" t="str">
        <f>VLOOKUP($D1578,metadata!$B$2:$S$451,13,FALSE)</f>
        <v xml:space="preserve"> Sodankyla</v>
      </c>
      <c r="Q1578">
        <f>VLOOKUP($D1578,metadata!$B$2:$S$451,14,FALSE)</f>
        <v>67.416667000000004</v>
      </c>
      <c r="R1578">
        <f>VLOOKUP($D1578,metadata!$B$2:$S$451,15,FALSE)</f>
        <v>26.6</v>
      </c>
      <c r="S1578" t="str">
        <f>VLOOKUP($D1578,metadata!$B$2:$S$451,16,FALSE)</f>
        <v/>
      </c>
      <c r="T1578" t="str">
        <f>VLOOKUP($D1578,metadata!$B$2:$S$451,17,FALSE)</f>
        <v/>
      </c>
      <c r="U1578" t="str">
        <f>VLOOKUP($D1578,metadata!$B$2:$S$451,18,FALSE)</f>
        <v/>
      </c>
      <c r="V1578">
        <f>VLOOKUP($D1578,metadata!$B$2:$Z$451,19,FALSE)</f>
        <v>443</v>
      </c>
      <c r="W1578" t="str">
        <f>VLOOKUP($D1578,metadata!$B$2:$Z$451,20,FALSE)</f>
        <v>global average</v>
      </c>
      <c r="X1578" t="str">
        <f>VLOOKUP($D1578,metadata!$B$2:$Z$451,21,FALSE)</f>
        <v/>
      </c>
      <c r="Y1578" t="str">
        <f>VLOOKUP($D1578,metadata!$B$2:$Z$451,22,FALSE)</f>
        <v>42_1</v>
      </c>
      <c r="Z1578" t="str">
        <f>VLOOKUP($D1578,metadata!$B$2:$Z$451,23,FALSE)</f>
        <v/>
      </c>
      <c r="AA1578" t="str">
        <f>VLOOKUP($D1578,metadata!$B$2:$Z$451,24,FALSE)</f>
        <v/>
      </c>
      <c r="AB1578" t="str">
        <f>VLOOKUP($D1578,metadata!$B$2:$Z$451,25,FALSE)</f>
        <v/>
      </c>
      <c r="AC1578">
        <v>22.009813542688899</v>
      </c>
      <c r="AD1578">
        <v>72.422087591286001</v>
      </c>
      <c r="AF1578" t="str">
        <f t="shared" si="49"/>
        <v>NA</v>
      </c>
    </row>
    <row r="1579" spans="3:32" x14ac:dyDescent="0.3">
      <c r="C1579">
        <v>1578</v>
      </c>
      <c r="D1579" s="4" t="str">
        <f t="shared" si="50"/>
        <v>42- Sodankyla</v>
      </c>
      <c r="E1579" t="str">
        <f>VLOOKUP($D1579,metadata!$B$2:$S$451,2,FALSE)</f>
        <v>Riihimaa, A; Kimura, MT; Lumme, J; Lakovaara, S</v>
      </c>
      <c r="F1579" t="str">
        <f>VLOOKUP($D1579,metadata!$B$2:$S$451,3,FALSE)</f>
        <v>Geographical variation in the larval diapause of Chymomyza costata (Diptera; Drosophilidae)</v>
      </c>
      <c r="G1579" t="str">
        <f>VLOOKUP($D1579,metadata!$B$2:$S$451,4,FALSE)</f>
        <v>10.1111/j.1601-5223.1996.00151.x</v>
      </c>
      <c r="H1579" t="str">
        <f>VLOOKUP($D1579,metadata!$B$2:$S$451,5,FALSE)</f>
        <v>y</v>
      </c>
      <c r="I1579" t="str">
        <f>VLOOKUP($D1579,metadata!$B$2:$S$451,6,FALSE)</f>
        <v>a</v>
      </c>
      <c r="J1579" t="str">
        <f>VLOOKUP($D1579,metadata!$B$2:$S$451,7,FALSE)</f>
        <v>i</v>
      </c>
      <c r="K1579">
        <f>VLOOKUP($D1579,metadata!$B$2:$S$451,8,FALSE)</f>
        <v>14</v>
      </c>
      <c r="L1579">
        <f>VLOOKUP($D1579,metadata!$B$2:$S$451,9,FALSE)</f>
        <v>8</v>
      </c>
      <c r="M1579" t="str">
        <f>VLOOKUP($D1579,metadata!$B$2:$S$451,10,FALSE)</f>
        <v/>
      </c>
      <c r="N1579" t="str">
        <f>VLOOKUP($D1579,metadata!$B$2:$S$451,11,FALSE)</f>
        <v>Chymomyza costata</v>
      </c>
      <c r="O1579" t="str">
        <f>VLOOKUP($D1579,metadata!$B$2:$S$451,12,FALSE)</f>
        <v>diptera</v>
      </c>
      <c r="P1579" t="str">
        <f>VLOOKUP($D1579,metadata!$B$2:$S$451,13,FALSE)</f>
        <v xml:space="preserve"> Sodankyla</v>
      </c>
      <c r="Q1579">
        <f>VLOOKUP($D1579,metadata!$B$2:$S$451,14,FALSE)</f>
        <v>67.416667000000004</v>
      </c>
      <c r="R1579">
        <f>VLOOKUP($D1579,metadata!$B$2:$S$451,15,FALSE)</f>
        <v>26.6</v>
      </c>
      <c r="S1579" t="str">
        <f>VLOOKUP($D1579,metadata!$B$2:$S$451,16,FALSE)</f>
        <v/>
      </c>
      <c r="T1579" t="str">
        <f>VLOOKUP($D1579,metadata!$B$2:$S$451,17,FALSE)</f>
        <v/>
      </c>
      <c r="U1579" t="str">
        <f>VLOOKUP($D1579,metadata!$B$2:$S$451,18,FALSE)</f>
        <v/>
      </c>
      <c r="V1579">
        <f>VLOOKUP($D1579,metadata!$B$2:$Z$451,19,FALSE)</f>
        <v>443</v>
      </c>
      <c r="W1579" t="str">
        <f>VLOOKUP($D1579,metadata!$B$2:$Z$451,20,FALSE)</f>
        <v>global average</v>
      </c>
      <c r="X1579" t="str">
        <f>VLOOKUP($D1579,metadata!$B$2:$Z$451,21,FALSE)</f>
        <v/>
      </c>
      <c r="Y1579" t="str">
        <f>VLOOKUP($D1579,metadata!$B$2:$Z$451,22,FALSE)</f>
        <v>42_1</v>
      </c>
      <c r="Z1579" t="str">
        <f>VLOOKUP($D1579,metadata!$B$2:$Z$451,23,FALSE)</f>
        <v/>
      </c>
      <c r="AA1579" t="str">
        <f>VLOOKUP($D1579,metadata!$B$2:$Z$451,24,FALSE)</f>
        <v/>
      </c>
      <c r="AB1579" t="str">
        <f>VLOOKUP($D1579,metadata!$B$2:$Z$451,25,FALSE)</f>
        <v/>
      </c>
      <c r="AC1579">
        <v>24</v>
      </c>
      <c r="AD1579">
        <v>71.766561514195502</v>
      </c>
      <c r="AF1579" t="str">
        <f t="shared" si="49"/>
        <v>NA</v>
      </c>
    </row>
    <row r="1580" spans="3:32" x14ac:dyDescent="0.3">
      <c r="C1580">
        <v>1579</v>
      </c>
      <c r="D1580" s="4" t="str">
        <f t="shared" si="50"/>
        <v>42- Oulo1</v>
      </c>
      <c r="E1580" t="str">
        <f>VLOOKUP($D1580,metadata!$B$2:$S$451,2,FALSE)</f>
        <v>Riihimaa, A; Kimura, MT; Lumme, J; Lakovaara, S</v>
      </c>
      <c r="F1580" t="str">
        <f>VLOOKUP($D1580,metadata!$B$2:$S$451,3,FALSE)</f>
        <v>Geographical variation in the larval diapause of Chymomyza costata (Diptera; Drosophilidae)</v>
      </c>
      <c r="G1580" t="str">
        <f>VLOOKUP($D1580,metadata!$B$2:$S$451,4,FALSE)</f>
        <v>10.1111/j.1601-5223.1996.00151.x</v>
      </c>
      <c r="H1580" t="str">
        <f>VLOOKUP($D1580,metadata!$B$2:$S$451,5,FALSE)</f>
        <v>y</v>
      </c>
      <c r="I1580" t="str">
        <f>VLOOKUP($D1580,metadata!$B$2:$S$451,6,FALSE)</f>
        <v>a</v>
      </c>
      <c r="J1580" t="str">
        <f>VLOOKUP($D1580,metadata!$B$2:$S$451,7,FALSE)</f>
        <v>i</v>
      </c>
      <c r="K1580">
        <f>VLOOKUP($D1580,metadata!$B$2:$S$451,8,FALSE)</f>
        <v>14</v>
      </c>
      <c r="L1580">
        <f>VLOOKUP($D1580,metadata!$B$2:$S$451,9,FALSE)</f>
        <v>8</v>
      </c>
      <c r="M1580" t="str">
        <f>VLOOKUP($D1580,metadata!$B$2:$S$451,10,FALSE)</f>
        <v/>
      </c>
      <c r="N1580" t="str">
        <f>VLOOKUP($D1580,metadata!$B$2:$S$451,11,FALSE)</f>
        <v>Chymomyza costata</v>
      </c>
      <c r="O1580" t="str">
        <f>VLOOKUP($D1580,metadata!$B$2:$S$451,12,FALSE)</f>
        <v>diptera</v>
      </c>
      <c r="P1580" t="str">
        <f>VLOOKUP($D1580,metadata!$B$2:$S$451,13,FALSE)</f>
        <v xml:space="preserve"> Oulo1</v>
      </c>
      <c r="Q1580">
        <f>VLOOKUP($D1580,metadata!$B$2:$S$451,14,FALSE)</f>
        <v>65.013333000000003</v>
      </c>
      <c r="R1580">
        <f>VLOOKUP($D1580,metadata!$B$2:$S$451,15,FALSE)</f>
        <v>25.4725</v>
      </c>
      <c r="S1580" t="str">
        <f>VLOOKUP($D1580,metadata!$B$2:$S$451,16,FALSE)</f>
        <v/>
      </c>
      <c r="T1580" t="str">
        <f>VLOOKUP($D1580,metadata!$B$2:$S$451,17,FALSE)</f>
        <v/>
      </c>
      <c r="U1580" t="str">
        <f>VLOOKUP($D1580,metadata!$B$2:$S$451,18,FALSE)</f>
        <v/>
      </c>
      <c r="V1580">
        <f>VLOOKUP($D1580,metadata!$B$2:$Z$451,19,FALSE)</f>
        <v>443</v>
      </c>
      <c r="W1580" t="str">
        <f>VLOOKUP($D1580,metadata!$B$2:$Z$451,20,FALSE)</f>
        <v>global average</v>
      </c>
      <c r="X1580" t="str">
        <f>VLOOKUP($D1580,metadata!$B$2:$Z$451,21,FALSE)</f>
        <v/>
      </c>
      <c r="Y1580" t="str">
        <f>VLOOKUP($D1580,metadata!$B$2:$Z$451,22,FALSE)</f>
        <v>42_1</v>
      </c>
      <c r="Z1580" t="str">
        <f>VLOOKUP($D1580,metadata!$B$2:$Z$451,23,FALSE)</f>
        <v/>
      </c>
      <c r="AA1580" t="str">
        <f>VLOOKUP($D1580,metadata!$B$2:$Z$451,24,FALSE)</f>
        <v/>
      </c>
      <c r="AB1580" t="str">
        <f>VLOOKUP($D1580,metadata!$B$2:$Z$451,25,FALSE)</f>
        <v/>
      </c>
      <c r="AC1580">
        <v>12.153091265946999</v>
      </c>
      <c r="AD1580">
        <v>99.658383458762998</v>
      </c>
      <c r="AF1580" t="str">
        <f t="shared" si="49"/>
        <v>NA</v>
      </c>
    </row>
    <row r="1581" spans="3:32" x14ac:dyDescent="0.3">
      <c r="C1581">
        <v>1580</v>
      </c>
      <c r="D1581" s="4" t="str">
        <f t="shared" si="50"/>
        <v>42- Oulo1</v>
      </c>
      <c r="E1581" t="str">
        <f>VLOOKUP($D1581,metadata!$B$2:$S$451,2,FALSE)</f>
        <v>Riihimaa, A; Kimura, MT; Lumme, J; Lakovaara, S</v>
      </c>
      <c r="F1581" t="str">
        <f>VLOOKUP($D1581,metadata!$B$2:$S$451,3,FALSE)</f>
        <v>Geographical variation in the larval diapause of Chymomyza costata (Diptera; Drosophilidae)</v>
      </c>
      <c r="G1581" t="str">
        <f>VLOOKUP($D1581,metadata!$B$2:$S$451,4,FALSE)</f>
        <v>10.1111/j.1601-5223.1996.00151.x</v>
      </c>
      <c r="H1581" t="str">
        <f>VLOOKUP($D1581,metadata!$B$2:$S$451,5,FALSE)</f>
        <v>y</v>
      </c>
      <c r="I1581" t="str">
        <f>VLOOKUP($D1581,metadata!$B$2:$S$451,6,FALSE)</f>
        <v>a</v>
      </c>
      <c r="J1581" t="str">
        <f>VLOOKUP($D1581,metadata!$B$2:$S$451,7,FALSE)</f>
        <v>i</v>
      </c>
      <c r="K1581">
        <f>VLOOKUP($D1581,metadata!$B$2:$S$451,8,FALSE)</f>
        <v>14</v>
      </c>
      <c r="L1581">
        <f>VLOOKUP($D1581,metadata!$B$2:$S$451,9,FALSE)</f>
        <v>8</v>
      </c>
      <c r="M1581" t="str">
        <f>VLOOKUP($D1581,metadata!$B$2:$S$451,10,FALSE)</f>
        <v/>
      </c>
      <c r="N1581" t="str">
        <f>VLOOKUP($D1581,metadata!$B$2:$S$451,11,FALSE)</f>
        <v>Chymomyza costata</v>
      </c>
      <c r="O1581" t="str">
        <f>VLOOKUP($D1581,metadata!$B$2:$S$451,12,FALSE)</f>
        <v>diptera</v>
      </c>
      <c r="P1581" t="str">
        <f>VLOOKUP($D1581,metadata!$B$2:$S$451,13,FALSE)</f>
        <v xml:space="preserve"> Oulo1</v>
      </c>
      <c r="Q1581">
        <f>VLOOKUP($D1581,metadata!$B$2:$S$451,14,FALSE)</f>
        <v>65.013333000000003</v>
      </c>
      <c r="R1581">
        <f>VLOOKUP($D1581,metadata!$B$2:$S$451,15,FALSE)</f>
        <v>25.4725</v>
      </c>
      <c r="S1581" t="str">
        <f>VLOOKUP($D1581,metadata!$B$2:$S$451,16,FALSE)</f>
        <v/>
      </c>
      <c r="T1581" t="str">
        <f>VLOOKUP($D1581,metadata!$B$2:$S$451,17,FALSE)</f>
        <v/>
      </c>
      <c r="U1581" t="str">
        <f>VLOOKUP($D1581,metadata!$B$2:$S$451,18,FALSE)</f>
        <v/>
      </c>
      <c r="V1581">
        <f>VLOOKUP($D1581,metadata!$B$2:$Z$451,19,FALSE)</f>
        <v>443</v>
      </c>
      <c r="W1581" t="str">
        <f>VLOOKUP($D1581,metadata!$B$2:$Z$451,20,FALSE)</f>
        <v>global average</v>
      </c>
      <c r="X1581" t="str">
        <f>VLOOKUP($D1581,metadata!$B$2:$Z$451,21,FALSE)</f>
        <v/>
      </c>
      <c r="Y1581" t="str">
        <f>VLOOKUP($D1581,metadata!$B$2:$Z$451,22,FALSE)</f>
        <v>42_1</v>
      </c>
      <c r="Z1581" t="str">
        <f>VLOOKUP($D1581,metadata!$B$2:$Z$451,23,FALSE)</f>
        <v/>
      </c>
      <c r="AA1581" t="str">
        <f>VLOOKUP($D1581,metadata!$B$2:$Z$451,24,FALSE)</f>
        <v/>
      </c>
      <c r="AB1581" t="str">
        <f>VLOOKUP($D1581,metadata!$B$2:$Z$451,25,FALSE)</f>
        <v/>
      </c>
      <c r="AC1581">
        <v>13.672227674190299</v>
      </c>
      <c r="AD1581">
        <v>99.8719905393733</v>
      </c>
      <c r="AF1581" t="str">
        <f t="shared" si="49"/>
        <v>NA</v>
      </c>
    </row>
    <row r="1582" spans="3:32" x14ac:dyDescent="0.3">
      <c r="C1582">
        <v>1581</v>
      </c>
      <c r="D1582" s="4" t="str">
        <f t="shared" si="50"/>
        <v>42- Oulo1</v>
      </c>
      <c r="E1582" t="str">
        <f>VLOOKUP($D1582,metadata!$B$2:$S$451,2,FALSE)</f>
        <v>Riihimaa, A; Kimura, MT; Lumme, J; Lakovaara, S</v>
      </c>
      <c r="F1582" t="str">
        <f>VLOOKUP($D1582,metadata!$B$2:$S$451,3,FALSE)</f>
        <v>Geographical variation in the larval diapause of Chymomyza costata (Diptera; Drosophilidae)</v>
      </c>
      <c r="G1582" t="str">
        <f>VLOOKUP($D1582,metadata!$B$2:$S$451,4,FALSE)</f>
        <v>10.1111/j.1601-5223.1996.00151.x</v>
      </c>
      <c r="H1582" t="str">
        <f>VLOOKUP($D1582,metadata!$B$2:$S$451,5,FALSE)</f>
        <v>y</v>
      </c>
      <c r="I1582" t="str">
        <f>VLOOKUP($D1582,metadata!$B$2:$S$451,6,FALSE)</f>
        <v>a</v>
      </c>
      <c r="J1582" t="str">
        <f>VLOOKUP($D1582,metadata!$B$2:$S$451,7,FALSE)</f>
        <v>i</v>
      </c>
      <c r="K1582">
        <f>VLOOKUP($D1582,metadata!$B$2:$S$451,8,FALSE)</f>
        <v>14</v>
      </c>
      <c r="L1582">
        <f>VLOOKUP($D1582,metadata!$B$2:$S$451,9,FALSE)</f>
        <v>8</v>
      </c>
      <c r="M1582" t="str">
        <f>VLOOKUP($D1582,metadata!$B$2:$S$451,10,FALSE)</f>
        <v/>
      </c>
      <c r="N1582" t="str">
        <f>VLOOKUP($D1582,metadata!$B$2:$S$451,11,FALSE)</f>
        <v>Chymomyza costata</v>
      </c>
      <c r="O1582" t="str">
        <f>VLOOKUP($D1582,metadata!$B$2:$S$451,12,FALSE)</f>
        <v>diptera</v>
      </c>
      <c r="P1582" t="str">
        <f>VLOOKUP($D1582,metadata!$B$2:$S$451,13,FALSE)</f>
        <v xml:space="preserve"> Oulo1</v>
      </c>
      <c r="Q1582">
        <f>VLOOKUP($D1582,metadata!$B$2:$S$451,14,FALSE)</f>
        <v>65.013333000000003</v>
      </c>
      <c r="R1582">
        <f>VLOOKUP($D1582,metadata!$B$2:$S$451,15,FALSE)</f>
        <v>25.4725</v>
      </c>
      <c r="S1582" t="str">
        <f>VLOOKUP($D1582,metadata!$B$2:$S$451,16,FALSE)</f>
        <v/>
      </c>
      <c r="T1582" t="str">
        <f>VLOOKUP($D1582,metadata!$B$2:$S$451,17,FALSE)</f>
        <v/>
      </c>
      <c r="U1582" t="str">
        <f>VLOOKUP($D1582,metadata!$B$2:$S$451,18,FALSE)</f>
        <v/>
      </c>
      <c r="V1582">
        <f>VLOOKUP($D1582,metadata!$B$2:$Z$451,19,FALSE)</f>
        <v>443</v>
      </c>
      <c r="W1582" t="str">
        <f>VLOOKUP($D1582,metadata!$B$2:$Z$451,20,FALSE)</f>
        <v>global average</v>
      </c>
      <c r="X1582" t="str">
        <f>VLOOKUP($D1582,metadata!$B$2:$Z$451,21,FALSE)</f>
        <v/>
      </c>
      <c r="Y1582" t="str">
        <f>VLOOKUP($D1582,metadata!$B$2:$Z$451,22,FALSE)</f>
        <v>42_1</v>
      </c>
      <c r="Z1582" t="str">
        <f>VLOOKUP($D1582,metadata!$B$2:$Z$451,23,FALSE)</f>
        <v/>
      </c>
      <c r="AA1582" t="str">
        <f>VLOOKUP($D1582,metadata!$B$2:$Z$451,24,FALSE)</f>
        <v/>
      </c>
      <c r="AB1582" t="str">
        <f>VLOOKUP($D1582,metadata!$B$2:$Z$451,25,FALSE)</f>
        <v/>
      </c>
      <c r="AC1582">
        <v>15.167811579980301</v>
      </c>
      <c r="AD1582">
        <v>99.616435981338796</v>
      </c>
      <c r="AF1582" t="str">
        <f t="shared" si="49"/>
        <v>NA</v>
      </c>
    </row>
    <row r="1583" spans="3:32" x14ac:dyDescent="0.3">
      <c r="C1583">
        <v>1582</v>
      </c>
      <c r="D1583" s="4" t="str">
        <f t="shared" si="50"/>
        <v>42- Oulo1</v>
      </c>
      <c r="E1583" t="str">
        <f>VLOOKUP($D1583,metadata!$B$2:$S$451,2,FALSE)</f>
        <v>Riihimaa, A; Kimura, MT; Lumme, J; Lakovaara, S</v>
      </c>
      <c r="F1583" t="str">
        <f>VLOOKUP($D1583,metadata!$B$2:$S$451,3,FALSE)</f>
        <v>Geographical variation in the larval diapause of Chymomyza costata (Diptera; Drosophilidae)</v>
      </c>
      <c r="G1583" t="str">
        <f>VLOOKUP($D1583,metadata!$B$2:$S$451,4,FALSE)</f>
        <v>10.1111/j.1601-5223.1996.00151.x</v>
      </c>
      <c r="H1583" t="str">
        <f>VLOOKUP($D1583,metadata!$B$2:$S$451,5,FALSE)</f>
        <v>y</v>
      </c>
      <c r="I1583" t="str">
        <f>VLOOKUP($D1583,metadata!$B$2:$S$451,6,FALSE)</f>
        <v>a</v>
      </c>
      <c r="J1583" t="str">
        <f>VLOOKUP($D1583,metadata!$B$2:$S$451,7,FALSE)</f>
        <v>i</v>
      </c>
      <c r="K1583">
        <f>VLOOKUP($D1583,metadata!$B$2:$S$451,8,FALSE)</f>
        <v>14</v>
      </c>
      <c r="L1583">
        <f>VLOOKUP($D1583,metadata!$B$2:$S$451,9,FALSE)</f>
        <v>8</v>
      </c>
      <c r="M1583" t="str">
        <f>VLOOKUP($D1583,metadata!$B$2:$S$451,10,FALSE)</f>
        <v/>
      </c>
      <c r="N1583" t="str">
        <f>VLOOKUP($D1583,metadata!$B$2:$S$451,11,FALSE)</f>
        <v>Chymomyza costata</v>
      </c>
      <c r="O1583" t="str">
        <f>VLOOKUP($D1583,metadata!$B$2:$S$451,12,FALSE)</f>
        <v>diptera</v>
      </c>
      <c r="P1583" t="str">
        <f>VLOOKUP($D1583,metadata!$B$2:$S$451,13,FALSE)</f>
        <v xml:space="preserve"> Oulo1</v>
      </c>
      <c r="Q1583">
        <f>VLOOKUP($D1583,metadata!$B$2:$S$451,14,FALSE)</f>
        <v>65.013333000000003</v>
      </c>
      <c r="R1583">
        <f>VLOOKUP($D1583,metadata!$B$2:$S$451,15,FALSE)</f>
        <v>25.4725</v>
      </c>
      <c r="S1583" t="str">
        <f>VLOOKUP($D1583,metadata!$B$2:$S$451,16,FALSE)</f>
        <v/>
      </c>
      <c r="T1583" t="str">
        <f>VLOOKUP($D1583,metadata!$B$2:$S$451,17,FALSE)</f>
        <v/>
      </c>
      <c r="U1583" t="str">
        <f>VLOOKUP($D1583,metadata!$B$2:$S$451,18,FALSE)</f>
        <v/>
      </c>
      <c r="V1583">
        <f>VLOOKUP($D1583,metadata!$B$2:$Z$451,19,FALSE)</f>
        <v>443</v>
      </c>
      <c r="W1583" t="str">
        <f>VLOOKUP($D1583,metadata!$B$2:$Z$451,20,FALSE)</f>
        <v>global average</v>
      </c>
      <c r="X1583" t="str">
        <f>VLOOKUP($D1583,metadata!$B$2:$Z$451,21,FALSE)</f>
        <v/>
      </c>
      <c r="Y1583" t="str">
        <f>VLOOKUP($D1583,metadata!$B$2:$Z$451,22,FALSE)</f>
        <v>42_1</v>
      </c>
      <c r="Z1583" t="str">
        <f>VLOOKUP($D1583,metadata!$B$2:$Z$451,23,FALSE)</f>
        <v/>
      </c>
      <c r="AA1583" t="str">
        <f>VLOOKUP($D1583,metadata!$B$2:$Z$451,24,FALSE)</f>
        <v/>
      </c>
      <c r="AB1583" t="str">
        <f>VLOOKUP($D1583,metadata!$B$2:$Z$451,25,FALSE)</f>
        <v/>
      </c>
      <c r="AC1583">
        <v>16.675171736997001</v>
      </c>
      <c r="AD1583">
        <v>99.358869182689702</v>
      </c>
      <c r="AF1583" t="str">
        <f t="shared" si="49"/>
        <v>NA</v>
      </c>
    </row>
    <row r="1584" spans="3:32" x14ac:dyDescent="0.3">
      <c r="C1584">
        <v>1583</v>
      </c>
      <c r="D1584" s="4" t="str">
        <f t="shared" si="50"/>
        <v>42- Oulo1</v>
      </c>
      <c r="E1584" t="str">
        <f>VLOOKUP($D1584,metadata!$B$2:$S$451,2,FALSE)</f>
        <v>Riihimaa, A; Kimura, MT; Lumme, J; Lakovaara, S</v>
      </c>
      <c r="F1584" t="str">
        <f>VLOOKUP($D1584,metadata!$B$2:$S$451,3,FALSE)</f>
        <v>Geographical variation in the larval diapause of Chymomyza costata (Diptera; Drosophilidae)</v>
      </c>
      <c r="G1584" t="str">
        <f>VLOOKUP($D1584,metadata!$B$2:$S$451,4,FALSE)</f>
        <v>10.1111/j.1601-5223.1996.00151.x</v>
      </c>
      <c r="H1584" t="str">
        <f>VLOOKUP($D1584,metadata!$B$2:$S$451,5,FALSE)</f>
        <v>y</v>
      </c>
      <c r="I1584" t="str">
        <f>VLOOKUP($D1584,metadata!$B$2:$S$451,6,FALSE)</f>
        <v>a</v>
      </c>
      <c r="J1584" t="str">
        <f>VLOOKUP($D1584,metadata!$B$2:$S$451,7,FALSE)</f>
        <v>i</v>
      </c>
      <c r="K1584">
        <f>VLOOKUP($D1584,metadata!$B$2:$S$451,8,FALSE)</f>
        <v>14</v>
      </c>
      <c r="L1584">
        <f>VLOOKUP($D1584,metadata!$B$2:$S$451,9,FALSE)</f>
        <v>8</v>
      </c>
      <c r="M1584" t="str">
        <f>VLOOKUP($D1584,metadata!$B$2:$S$451,10,FALSE)</f>
        <v/>
      </c>
      <c r="N1584" t="str">
        <f>VLOOKUP($D1584,metadata!$B$2:$S$451,11,FALSE)</f>
        <v>Chymomyza costata</v>
      </c>
      <c r="O1584" t="str">
        <f>VLOOKUP($D1584,metadata!$B$2:$S$451,12,FALSE)</f>
        <v>diptera</v>
      </c>
      <c r="P1584" t="str">
        <f>VLOOKUP($D1584,metadata!$B$2:$S$451,13,FALSE)</f>
        <v xml:space="preserve"> Oulo1</v>
      </c>
      <c r="Q1584">
        <f>VLOOKUP($D1584,metadata!$B$2:$S$451,14,FALSE)</f>
        <v>65.013333000000003</v>
      </c>
      <c r="R1584">
        <f>VLOOKUP($D1584,metadata!$B$2:$S$451,15,FALSE)</f>
        <v>25.4725</v>
      </c>
      <c r="S1584" t="str">
        <f>VLOOKUP($D1584,metadata!$B$2:$S$451,16,FALSE)</f>
        <v/>
      </c>
      <c r="T1584" t="str">
        <f>VLOOKUP($D1584,metadata!$B$2:$S$451,17,FALSE)</f>
        <v/>
      </c>
      <c r="U1584" t="str">
        <f>VLOOKUP($D1584,metadata!$B$2:$S$451,18,FALSE)</f>
        <v/>
      </c>
      <c r="V1584">
        <f>VLOOKUP($D1584,metadata!$B$2:$Z$451,19,FALSE)</f>
        <v>443</v>
      </c>
      <c r="W1584" t="str">
        <f>VLOOKUP($D1584,metadata!$B$2:$Z$451,20,FALSE)</f>
        <v>global average</v>
      </c>
      <c r="X1584" t="str">
        <f>VLOOKUP($D1584,metadata!$B$2:$Z$451,21,FALSE)</f>
        <v/>
      </c>
      <c r="Y1584" t="str">
        <f>VLOOKUP($D1584,metadata!$B$2:$Z$451,22,FALSE)</f>
        <v>42_1</v>
      </c>
      <c r="Z1584" t="str">
        <f>VLOOKUP($D1584,metadata!$B$2:$Z$451,23,FALSE)</f>
        <v/>
      </c>
      <c r="AA1584" t="str">
        <f>VLOOKUP($D1584,metadata!$B$2:$Z$451,24,FALSE)</f>
        <v/>
      </c>
      <c r="AB1584" t="str">
        <f>VLOOKUP($D1584,metadata!$B$2:$Z$451,25,FALSE)</f>
        <v/>
      </c>
      <c r="AC1584">
        <v>18.194308145240399</v>
      </c>
      <c r="AD1584">
        <v>99.730204969924699</v>
      </c>
      <c r="AF1584" t="str">
        <f t="shared" si="49"/>
        <v>NA</v>
      </c>
    </row>
    <row r="1585" spans="3:32" x14ac:dyDescent="0.3">
      <c r="C1585">
        <v>1584</v>
      </c>
      <c r="D1585" s="4" t="str">
        <f t="shared" si="50"/>
        <v>42- Oulo1</v>
      </c>
      <c r="E1585" t="str">
        <f>VLOOKUP($D1585,metadata!$B$2:$S$451,2,FALSE)</f>
        <v>Riihimaa, A; Kimura, MT; Lumme, J; Lakovaara, S</v>
      </c>
      <c r="F1585" t="str">
        <f>VLOOKUP($D1585,metadata!$B$2:$S$451,3,FALSE)</f>
        <v>Geographical variation in the larval diapause of Chymomyza costata (Diptera; Drosophilidae)</v>
      </c>
      <c r="G1585" t="str">
        <f>VLOOKUP($D1585,metadata!$B$2:$S$451,4,FALSE)</f>
        <v>10.1111/j.1601-5223.1996.00151.x</v>
      </c>
      <c r="H1585" t="str">
        <f>VLOOKUP($D1585,metadata!$B$2:$S$451,5,FALSE)</f>
        <v>y</v>
      </c>
      <c r="I1585" t="str">
        <f>VLOOKUP($D1585,metadata!$B$2:$S$451,6,FALSE)</f>
        <v>a</v>
      </c>
      <c r="J1585" t="str">
        <f>VLOOKUP($D1585,metadata!$B$2:$S$451,7,FALSE)</f>
        <v>i</v>
      </c>
      <c r="K1585">
        <f>VLOOKUP($D1585,metadata!$B$2:$S$451,8,FALSE)</f>
        <v>14</v>
      </c>
      <c r="L1585">
        <f>VLOOKUP($D1585,metadata!$B$2:$S$451,9,FALSE)</f>
        <v>8</v>
      </c>
      <c r="M1585" t="str">
        <f>VLOOKUP($D1585,metadata!$B$2:$S$451,10,FALSE)</f>
        <v/>
      </c>
      <c r="N1585" t="str">
        <f>VLOOKUP($D1585,metadata!$B$2:$S$451,11,FALSE)</f>
        <v>Chymomyza costata</v>
      </c>
      <c r="O1585" t="str">
        <f>VLOOKUP($D1585,metadata!$B$2:$S$451,12,FALSE)</f>
        <v>diptera</v>
      </c>
      <c r="P1585" t="str">
        <f>VLOOKUP($D1585,metadata!$B$2:$S$451,13,FALSE)</f>
        <v xml:space="preserve"> Oulo1</v>
      </c>
      <c r="Q1585">
        <f>VLOOKUP($D1585,metadata!$B$2:$S$451,14,FALSE)</f>
        <v>65.013333000000003</v>
      </c>
      <c r="R1585">
        <f>VLOOKUP($D1585,metadata!$B$2:$S$451,15,FALSE)</f>
        <v>25.4725</v>
      </c>
      <c r="S1585" t="str">
        <f>VLOOKUP($D1585,metadata!$B$2:$S$451,16,FALSE)</f>
        <v/>
      </c>
      <c r="T1585" t="str">
        <f>VLOOKUP($D1585,metadata!$B$2:$S$451,17,FALSE)</f>
        <v/>
      </c>
      <c r="U1585" t="str">
        <f>VLOOKUP($D1585,metadata!$B$2:$S$451,18,FALSE)</f>
        <v/>
      </c>
      <c r="V1585">
        <f>VLOOKUP($D1585,metadata!$B$2:$Z$451,19,FALSE)</f>
        <v>443</v>
      </c>
      <c r="W1585" t="str">
        <f>VLOOKUP($D1585,metadata!$B$2:$Z$451,20,FALSE)</f>
        <v>global average</v>
      </c>
      <c r="X1585" t="str">
        <f>VLOOKUP($D1585,metadata!$B$2:$Z$451,21,FALSE)</f>
        <v/>
      </c>
      <c r="Y1585" t="str">
        <f>VLOOKUP($D1585,metadata!$B$2:$Z$451,22,FALSE)</f>
        <v>42_1</v>
      </c>
      <c r="Z1585" t="str">
        <f>VLOOKUP($D1585,metadata!$B$2:$Z$451,23,FALSE)</f>
        <v/>
      </c>
      <c r="AA1585" t="str">
        <f>VLOOKUP($D1585,metadata!$B$2:$Z$451,24,FALSE)</f>
        <v/>
      </c>
      <c r="AB1585" t="str">
        <f>VLOOKUP($D1585,metadata!$B$2:$Z$451,25,FALSE)</f>
        <v/>
      </c>
      <c r="AC1585">
        <v>19.477919528949901</v>
      </c>
      <c r="AD1585">
        <v>87.365760332855501</v>
      </c>
      <c r="AF1585" t="str">
        <f t="shared" si="49"/>
        <v>NA</v>
      </c>
    </row>
    <row r="1586" spans="3:32" x14ac:dyDescent="0.3">
      <c r="C1586">
        <v>1585</v>
      </c>
      <c r="D1586" s="4" t="str">
        <f t="shared" si="50"/>
        <v>42- Oulo1</v>
      </c>
      <c r="E1586" t="str">
        <f>VLOOKUP($D1586,metadata!$B$2:$S$451,2,FALSE)</f>
        <v>Riihimaa, A; Kimura, MT; Lumme, J; Lakovaara, S</v>
      </c>
      <c r="F1586" t="str">
        <f>VLOOKUP($D1586,metadata!$B$2:$S$451,3,FALSE)</f>
        <v>Geographical variation in the larval diapause of Chymomyza costata (Diptera; Drosophilidae)</v>
      </c>
      <c r="G1586" t="str">
        <f>VLOOKUP($D1586,metadata!$B$2:$S$451,4,FALSE)</f>
        <v>10.1111/j.1601-5223.1996.00151.x</v>
      </c>
      <c r="H1586" t="str">
        <f>VLOOKUP($D1586,metadata!$B$2:$S$451,5,FALSE)</f>
        <v>y</v>
      </c>
      <c r="I1586" t="str">
        <f>VLOOKUP($D1586,metadata!$B$2:$S$451,6,FALSE)</f>
        <v>a</v>
      </c>
      <c r="J1586" t="str">
        <f>VLOOKUP($D1586,metadata!$B$2:$S$451,7,FALSE)</f>
        <v>i</v>
      </c>
      <c r="K1586">
        <f>VLOOKUP($D1586,metadata!$B$2:$S$451,8,FALSE)</f>
        <v>14</v>
      </c>
      <c r="L1586">
        <f>VLOOKUP($D1586,metadata!$B$2:$S$451,9,FALSE)</f>
        <v>8</v>
      </c>
      <c r="M1586" t="str">
        <f>VLOOKUP($D1586,metadata!$B$2:$S$451,10,FALSE)</f>
        <v/>
      </c>
      <c r="N1586" t="str">
        <f>VLOOKUP($D1586,metadata!$B$2:$S$451,11,FALSE)</f>
        <v>Chymomyza costata</v>
      </c>
      <c r="O1586" t="str">
        <f>VLOOKUP($D1586,metadata!$B$2:$S$451,12,FALSE)</f>
        <v>diptera</v>
      </c>
      <c r="P1586" t="str">
        <f>VLOOKUP($D1586,metadata!$B$2:$S$451,13,FALSE)</f>
        <v xml:space="preserve"> Oulo1</v>
      </c>
      <c r="Q1586">
        <f>VLOOKUP($D1586,metadata!$B$2:$S$451,14,FALSE)</f>
        <v>65.013333000000003</v>
      </c>
      <c r="R1586">
        <f>VLOOKUP($D1586,metadata!$B$2:$S$451,15,FALSE)</f>
        <v>25.4725</v>
      </c>
      <c r="S1586" t="str">
        <f>VLOOKUP($D1586,metadata!$B$2:$S$451,16,FALSE)</f>
        <v/>
      </c>
      <c r="T1586" t="str">
        <f>VLOOKUP($D1586,metadata!$B$2:$S$451,17,FALSE)</f>
        <v/>
      </c>
      <c r="U1586" t="str">
        <f>VLOOKUP($D1586,metadata!$B$2:$S$451,18,FALSE)</f>
        <v/>
      </c>
      <c r="V1586">
        <f>VLOOKUP($D1586,metadata!$B$2:$Z$451,19,FALSE)</f>
        <v>443</v>
      </c>
      <c r="W1586" t="str">
        <f>VLOOKUP($D1586,metadata!$B$2:$Z$451,20,FALSE)</f>
        <v>global average</v>
      </c>
      <c r="X1586" t="str">
        <f>VLOOKUP($D1586,metadata!$B$2:$Z$451,21,FALSE)</f>
        <v/>
      </c>
      <c r="Y1586" t="str">
        <f>VLOOKUP($D1586,metadata!$B$2:$Z$451,22,FALSE)</f>
        <v>42_1</v>
      </c>
      <c r="Z1586" t="str">
        <f>VLOOKUP($D1586,metadata!$B$2:$Z$451,23,FALSE)</f>
        <v/>
      </c>
      <c r="AA1586" t="str">
        <f>VLOOKUP($D1586,metadata!$B$2:$Z$451,24,FALSE)</f>
        <v/>
      </c>
      <c r="AB1586" t="str">
        <f>VLOOKUP($D1586,metadata!$B$2:$Z$451,25,FALSE)</f>
        <v/>
      </c>
      <c r="AC1586">
        <v>22.021589793915599</v>
      </c>
      <c r="AD1586">
        <v>30.148781975277299</v>
      </c>
      <c r="AF1586" t="str">
        <f t="shared" si="49"/>
        <v>NA</v>
      </c>
    </row>
    <row r="1587" spans="3:32" x14ac:dyDescent="0.3">
      <c r="C1587">
        <v>1586</v>
      </c>
      <c r="D1587" s="4" t="str">
        <f t="shared" si="50"/>
        <v>42- Oulo1</v>
      </c>
      <c r="E1587" t="str">
        <f>VLOOKUP($D1587,metadata!$B$2:$S$451,2,FALSE)</f>
        <v>Riihimaa, A; Kimura, MT; Lumme, J; Lakovaara, S</v>
      </c>
      <c r="F1587" t="str">
        <f>VLOOKUP($D1587,metadata!$B$2:$S$451,3,FALSE)</f>
        <v>Geographical variation in the larval diapause of Chymomyza costata (Diptera; Drosophilidae)</v>
      </c>
      <c r="G1587" t="str">
        <f>VLOOKUP($D1587,metadata!$B$2:$S$451,4,FALSE)</f>
        <v>10.1111/j.1601-5223.1996.00151.x</v>
      </c>
      <c r="H1587" t="str">
        <f>VLOOKUP($D1587,metadata!$B$2:$S$451,5,FALSE)</f>
        <v>y</v>
      </c>
      <c r="I1587" t="str">
        <f>VLOOKUP($D1587,metadata!$B$2:$S$451,6,FALSE)</f>
        <v>a</v>
      </c>
      <c r="J1587" t="str">
        <f>VLOOKUP($D1587,metadata!$B$2:$S$451,7,FALSE)</f>
        <v>i</v>
      </c>
      <c r="K1587">
        <f>VLOOKUP($D1587,metadata!$B$2:$S$451,8,FALSE)</f>
        <v>14</v>
      </c>
      <c r="L1587">
        <f>VLOOKUP($D1587,metadata!$B$2:$S$451,9,FALSE)</f>
        <v>8</v>
      </c>
      <c r="M1587" t="str">
        <f>VLOOKUP($D1587,metadata!$B$2:$S$451,10,FALSE)</f>
        <v/>
      </c>
      <c r="N1587" t="str">
        <f>VLOOKUP($D1587,metadata!$B$2:$S$451,11,FALSE)</f>
        <v>Chymomyza costata</v>
      </c>
      <c r="O1587" t="str">
        <f>VLOOKUP($D1587,metadata!$B$2:$S$451,12,FALSE)</f>
        <v>diptera</v>
      </c>
      <c r="P1587" t="str">
        <f>VLOOKUP($D1587,metadata!$B$2:$S$451,13,FALSE)</f>
        <v xml:space="preserve"> Oulo1</v>
      </c>
      <c r="Q1587">
        <f>VLOOKUP($D1587,metadata!$B$2:$S$451,14,FALSE)</f>
        <v>65.013333000000003</v>
      </c>
      <c r="R1587">
        <f>VLOOKUP($D1587,metadata!$B$2:$S$451,15,FALSE)</f>
        <v>25.4725</v>
      </c>
      <c r="S1587" t="str">
        <f>VLOOKUP($D1587,metadata!$B$2:$S$451,16,FALSE)</f>
        <v/>
      </c>
      <c r="T1587" t="str">
        <f>VLOOKUP($D1587,metadata!$B$2:$S$451,17,FALSE)</f>
        <v/>
      </c>
      <c r="U1587" t="str">
        <f>VLOOKUP($D1587,metadata!$B$2:$S$451,18,FALSE)</f>
        <v/>
      </c>
      <c r="V1587">
        <f>VLOOKUP($D1587,metadata!$B$2:$Z$451,19,FALSE)</f>
        <v>443</v>
      </c>
      <c r="W1587" t="str">
        <f>VLOOKUP($D1587,metadata!$B$2:$Z$451,20,FALSE)</f>
        <v>global average</v>
      </c>
      <c r="X1587" t="str">
        <f>VLOOKUP($D1587,metadata!$B$2:$Z$451,21,FALSE)</f>
        <v/>
      </c>
      <c r="Y1587" t="str">
        <f>VLOOKUP($D1587,metadata!$B$2:$Z$451,22,FALSE)</f>
        <v>42_1</v>
      </c>
      <c r="Z1587" t="str">
        <f>VLOOKUP($D1587,metadata!$B$2:$Z$451,23,FALSE)</f>
        <v/>
      </c>
      <c r="AA1587" t="str">
        <f>VLOOKUP($D1587,metadata!$B$2:$Z$451,24,FALSE)</f>
        <v/>
      </c>
      <c r="AB1587" t="str">
        <f>VLOOKUP($D1587,metadata!$B$2:$Z$451,25,FALSE)</f>
        <v/>
      </c>
      <c r="AC1587">
        <v>24</v>
      </c>
      <c r="AD1587">
        <v>47.476340694006304</v>
      </c>
      <c r="AF1587" t="str">
        <f t="shared" si="49"/>
        <v>NA</v>
      </c>
    </row>
    <row r="1588" spans="3:32" x14ac:dyDescent="0.3">
      <c r="C1588">
        <v>1587</v>
      </c>
      <c r="D1588" s="4" t="str">
        <f t="shared" si="50"/>
        <v>42- Oulo2</v>
      </c>
      <c r="E1588" t="str">
        <f>VLOOKUP($D1588,metadata!$B$2:$S$451,2,FALSE)</f>
        <v>Riihimaa, A; Kimura, MT; Lumme, J; Lakovaara, S</v>
      </c>
      <c r="F1588" t="str">
        <f>VLOOKUP($D1588,metadata!$B$2:$S$451,3,FALSE)</f>
        <v>Geographical variation in the larval diapause of Chymomyza costata (Diptera; Drosophilidae)</v>
      </c>
      <c r="G1588" t="str">
        <f>VLOOKUP($D1588,metadata!$B$2:$S$451,4,FALSE)</f>
        <v>10.1111/j.1601-5223.1996.00151.x</v>
      </c>
      <c r="H1588" t="str">
        <f>VLOOKUP($D1588,metadata!$B$2:$S$451,5,FALSE)</f>
        <v>y</v>
      </c>
      <c r="I1588" t="str">
        <f>VLOOKUP($D1588,metadata!$B$2:$S$451,6,FALSE)</f>
        <v>a</v>
      </c>
      <c r="J1588" t="str">
        <f>VLOOKUP($D1588,metadata!$B$2:$S$451,7,FALSE)</f>
        <v>i</v>
      </c>
      <c r="K1588">
        <f>VLOOKUP($D1588,metadata!$B$2:$S$451,8,FALSE)</f>
        <v>14</v>
      </c>
      <c r="L1588">
        <f>VLOOKUP($D1588,metadata!$B$2:$S$451,9,FALSE)</f>
        <v>8</v>
      </c>
      <c r="M1588" t="str">
        <f>VLOOKUP($D1588,metadata!$B$2:$S$451,10,FALSE)</f>
        <v/>
      </c>
      <c r="N1588" t="str">
        <f>VLOOKUP($D1588,metadata!$B$2:$S$451,11,FALSE)</f>
        <v>Chymomyza costata</v>
      </c>
      <c r="O1588" t="str">
        <f>VLOOKUP($D1588,metadata!$B$2:$S$451,12,FALSE)</f>
        <v>diptera</v>
      </c>
      <c r="P1588" t="str">
        <f>VLOOKUP($D1588,metadata!$B$2:$S$451,13,FALSE)</f>
        <v xml:space="preserve"> Oulo2</v>
      </c>
      <c r="Q1588">
        <f>VLOOKUP($D1588,metadata!$B$2:$S$451,14,FALSE)</f>
        <v>65.013333000000003</v>
      </c>
      <c r="R1588">
        <f>VLOOKUP($D1588,metadata!$B$2:$S$451,15,FALSE)</f>
        <v>25.4725</v>
      </c>
      <c r="S1588" t="str">
        <f>VLOOKUP($D1588,metadata!$B$2:$S$451,16,FALSE)</f>
        <v/>
      </c>
      <c r="T1588" t="str">
        <f>VLOOKUP($D1588,metadata!$B$2:$S$451,17,FALSE)</f>
        <v/>
      </c>
      <c r="U1588" t="str">
        <f>VLOOKUP($D1588,metadata!$B$2:$S$451,18,FALSE)</f>
        <v/>
      </c>
      <c r="V1588">
        <f>VLOOKUP($D1588,metadata!$B$2:$Z$451,19,FALSE)</f>
        <v>443</v>
      </c>
      <c r="W1588" t="str">
        <f>VLOOKUP($D1588,metadata!$B$2:$Z$451,20,FALSE)</f>
        <v>global average</v>
      </c>
      <c r="X1588" t="str">
        <f>VLOOKUP($D1588,metadata!$B$2:$Z$451,21,FALSE)</f>
        <v/>
      </c>
      <c r="Y1588" t="str">
        <f>VLOOKUP($D1588,metadata!$B$2:$Z$451,22,FALSE)</f>
        <v>42_1</v>
      </c>
      <c r="Z1588" t="str">
        <f>VLOOKUP($D1588,metadata!$B$2:$Z$451,23,FALSE)</f>
        <v/>
      </c>
      <c r="AA1588" t="str">
        <f>VLOOKUP($D1588,metadata!$B$2:$Z$451,24,FALSE)</f>
        <v/>
      </c>
      <c r="AB1588" t="str">
        <f>VLOOKUP($D1588,metadata!$B$2:$Z$451,25,FALSE)</f>
        <v/>
      </c>
      <c r="AC1588">
        <v>12.153091265946999</v>
      </c>
      <c r="AD1588">
        <v>99.816112165387594</v>
      </c>
      <c r="AF1588" t="str">
        <f t="shared" si="49"/>
        <v>NA</v>
      </c>
    </row>
    <row r="1589" spans="3:32" x14ac:dyDescent="0.3">
      <c r="C1589">
        <v>1588</v>
      </c>
      <c r="D1589" s="4" t="str">
        <f t="shared" si="50"/>
        <v>42- Oulo2</v>
      </c>
      <c r="E1589" t="str">
        <f>VLOOKUP($D1589,metadata!$B$2:$S$451,2,FALSE)</f>
        <v>Riihimaa, A; Kimura, MT; Lumme, J; Lakovaara, S</v>
      </c>
      <c r="F1589" t="str">
        <f>VLOOKUP($D1589,metadata!$B$2:$S$451,3,FALSE)</f>
        <v>Geographical variation in the larval diapause of Chymomyza costata (Diptera; Drosophilidae)</v>
      </c>
      <c r="G1589" t="str">
        <f>VLOOKUP($D1589,metadata!$B$2:$S$451,4,FALSE)</f>
        <v>10.1111/j.1601-5223.1996.00151.x</v>
      </c>
      <c r="H1589" t="str">
        <f>VLOOKUP($D1589,metadata!$B$2:$S$451,5,FALSE)</f>
        <v>y</v>
      </c>
      <c r="I1589" t="str">
        <f>VLOOKUP($D1589,metadata!$B$2:$S$451,6,FALSE)</f>
        <v>a</v>
      </c>
      <c r="J1589" t="str">
        <f>VLOOKUP($D1589,metadata!$B$2:$S$451,7,FALSE)</f>
        <v>i</v>
      </c>
      <c r="K1589">
        <f>VLOOKUP($D1589,metadata!$B$2:$S$451,8,FALSE)</f>
        <v>14</v>
      </c>
      <c r="L1589">
        <f>VLOOKUP($D1589,metadata!$B$2:$S$451,9,FALSE)</f>
        <v>8</v>
      </c>
      <c r="M1589" t="str">
        <f>VLOOKUP($D1589,metadata!$B$2:$S$451,10,FALSE)</f>
        <v/>
      </c>
      <c r="N1589" t="str">
        <f>VLOOKUP($D1589,metadata!$B$2:$S$451,11,FALSE)</f>
        <v>Chymomyza costata</v>
      </c>
      <c r="O1589" t="str">
        <f>VLOOKUP($D1589,metadata!$B$2:$S$451,12,FALSE)</f>
        <v>diptera</v>
      </c>
      <c r="P1589" t="str">
        <f>VLOOKUP($D1589,metadata!$B$2:$S$451,13,FALSE)</f>
        <v xml:space="preserve"> Oulo2</v>
      </c>
      <c r="Q1589">
        <f>VLOOKUP($D1589,metadata!$B$2:$S$451,14,FALSE)</f>
        <v>65.013333000000003</v>
      </c>
      <c r="R1589">
        <f>VLOOKUP($D1589,metadata!$B$2:$S$451,15,FALSE)</f>
        <v>25.4725</v>
      </c>
      <c r="S1589" t="str">
        <f>VLOOKUP($D1589,metadata!$B$2:$S$451,16,FALSE)</f>
        <v/>
      </c>
      <c r="T1589" t="str">
        <f>VLOOKUP($D1589,metadata!$B$2:$S$451,17,FALSE)</f>
        <v/>
      </c>
      <c r="U1589" t="str">
        <f>VLOOKUP($D1589,metadata!$B$2:$S$451,18,FALSE)</f>
        <v/>
      </c>
      <c r="V1589">
        <f>VLOOKUP($D1589,metadata!$B$2:$Z$451,19,FALSE)</f>
        <v>443</v>
      </c>
      <c r="W1589" t="str">
        <f>VLOOKUP($D1589,metadata!$B$2:$Z$451,20,FALSE)</f>
        <v>global average</v>
      </c>
      <c r="X1589" t="str">
        <f>VLOOKUP($D1589,metadata!$B$2:$Z$451,21,FALSE)</f>
        <v/>
      </c>
      <c r="Y1589" t="str">
        <f>VLOOKUP($D1589,metadata!$B$2:$Z$451,22,FALSE)</f>
        <v>42_1</v>
      </c>
      <c r="Z1589" t="str">
        <f>VLOOKUP($D1589,metadata!$B$2:$Z$451,23,FALSE)</f>
        <v/>
      </c>
      <c r="AA1589" t="str">
        <f>VLOOKUP($D1589,metadata!$B$2:$Z$451,24,FALSE)</f>
        <v/>
      </c>
      <c r="AB1589" t="str">
        <f>VLOOKUP($D1589,metadata!$B$2:$Z$451,25,FALSE)</f>
        <v/>
      </c>
      <c r="AC1589">
        <v>13.6604514229636</v>
      </c>
      <c r="AD1589">
        <v>99.874002779987805</v>
      </c>
      <c r="AF1589" t="str">
        <f t="shared" si="49"/>
        <v>NA</v>
      </c>
    </row>
    <row r="1590" spans="3:32" x14ac:dyDescent="0.3">
      <c r="C1590">
        <v>1589</v>
      </c>
      <c r="D1590" s="4" t="str">
        <f t="shared" si="50"/>
        <v>42- Oulo2</v>
      </c>
      <c r="E1590" t="str">
        <f>VLOOKUP($D1590,metadata!$B$2:$S$451,2,FALSE)</f>
        <v>Riihimaa, A; Kimura, MT; Lumme, J; Lakovaara, S</v>
      </c>
      <c r="F1590" t="str">
        <f>VLOOKUP($D1590,metadata!$B$2:$S$451,3,FALSE)</f>
        <v>Geographical variation in the larval diapause of Chymomyza costata (Diptera; Drosophilidae)</v>
      </c>
      <c r="G1590" t="str">
        <f>VLOOKUP($D1590,metadata!$B$2:$S$451,4,FALSE)</f>
        <v>10.1111/j.1601-5223.1996.00151.x</v>
      </c>
      <c r="H1590" t="str">
        <f>VLOOKUP($D1590,metadata!$B$2:$S$451,5,FALSE)</f>
        <v>y</v>
      </c>
      <c r="I1590" t="str">
        <f>VLOOKUP($D1590,metadata!$B$2:$S$451,6,FALSE)</f>
        <v>a</v>
      </c>
      <c r="J1590" t="str">
        <f>VLOOKUP($D1590,metadata!$B$2:$S$451,7,FALSE)</f>
        <v>i</v>
      </c>
      <c r="K1590">
        <f>VLOOKUP($D1590,metadata!$B$2:$S$451,8,FALSE)</f>
        <v>14</v>
      </c>
      <c r="L1590">
        <f>VLOOKUP($D1590,metadata!$B$2:$S$451,9,FALSE)</f>
        <v>8</v>
      </c>
      <c r="M1590" t="str">
        <f>VLOOKUP($D1590,metadata!$B$2:$S$451,10,FALSE)</f>
        <v/>
      </c>
      <c r="N1590" t="str">
        <f>VLOOKUP($D1590,metadata!$B$2:$S$451,11,FALSE)</f>
        <v>Chymomyza costata</v>
      </c>
      <c r="O1590" t="str">
        <f>VLOOKUP($D1590,metadata!$B$2:$S$451,12,FALSE)</f>
        <v>diptera</v>
      </c>
      <c r="P1590" t="str">
        <f>VLOOKUP($D1590,metadata!$B$2:$S$451,13,FALSE)</f>
        <v xml:space="preserve"> Oulo2</v>
      </c>
      <c r="Q1590">
        <f>VLOOKUP($D1590,metadata!$B$2:$S$451,14,FALSE)</f>
        <v>65.013333000000003</v>
      </c>
      <c r="R1590">
        <f>VLOOKUP($D1590,metadata!$B$2:$S$451,15,FALSE)</f>
        <v>25.4725</v>
      </c>
      <c r="S1590" t="str">
        <f>VLOOKUP($D1590,metadata!$B$2:$S$451,16,FALSE)</f>
        <v/>
      </c>
      <c r="T1590" t="str">
        <f>VLOOKUP($D1590,metadata!$B$2:$S$451,17,FALSE)</f>
        <v/>
      </c>
      <c r="U1590" t="str">
        <f>VLOOKUP($D1590,metadata!$B$2:$S$451,18,FALSE)</f>
        <v/>
      </c>
      <c r="V1590">
        <f>VLOOKUP($D1590,metadata!$B$2:$Z$451,19,FALSE)</f>
        <v>443</v>
      </c>
      <c r="W1590" t="str">
        <f>VLOOKUP($D1590,metadata!$B$2:$Z$451,20,FALSE)</f>
        <v>global average</v>
      </c>
      <c r="X1590" t="str">
        <f>VLOOKUP($D1590,metadata!$B$2:$Z$451,21,FALSE)</f>
        <v/>
      </c>
      <c r="Y1590" t="str">
        <f>VLOOKUP($D1590,metadata!$B$2:$Z$451,22,FALSE)</f>
        <v>42_1</v>
      </c>
      <c r="Z1590" t="str">
        <f>VLOOKUP($D1590,metadata!$B$2:$Z$451,23,FALSE)</f>
        <v/>
      </c>
      <c r="AA1590" t="str">
        <f>VLOOKUP($D1590,metadata!$B$2:$Z$451,24,FALSE)</f>
        <v/>
      </c>
      <c r="AB1590" t="str">
        <f>VLOOKUP($D1590,metadata!$B$2:$Z$451,25,FALSE)</f>
        <v/>
      </c>
      <c r="AC1590">
        <v>15.179587831207</v>
      </c>
      <c r="AD1590">
        <v>99.614423740724305</v>
      </c>
      <c r="AF1590" t="str">
        <f t="shared" si="49"/>
        <v>NA</v>
      </c>
    </row>
    <row r="1591" spans="3:32" x14ac:dyDescent="0.3">
      <c r="C1591">
        <v>1590</v>
      </c>
      <c r="D1591" s="4" t="str">
        <f t="shared" si="50"/>
        <v>42- Oulo2</v>
      </c>
      <c r="E1591" t="str">
        <f>VLOOKUP($D1591,metadata!$B$2:$S$451,2,FALSE)</f>
        <v>Riihimaa, A; Kimura, MT; Lumme, J; Lakovaara, S</v>
      </c>
      <c r="F1591" t="str">
        <f>VLOOKUP($D1591,metadata!$B$2:$S$451,3,FALSE)</f>
        <v>Geographical variation in the larval diapause of Chymomyza costata (Diptera; Drosophilidae)</v>
      </c>
      <c r="G1591" t="str">
        <f>VLOOKUP($D1591,metadata!$B$2:$S$451,4,FALSE)</f>
        <v>10.1111/j.1601-5223.1996.00151.x</v>
      </c>
      <c r="H1591" t="str">
        <f>VLOOKUP($D1591,metadata!$B$2:$S$451,5,FALSE)</f>
        <v>y</v>
      </c>
      <c r="I1591" t="str">
        <f>VLOOKUP($D1591,metadata!$B$2:$S$451,6,FALSE)</f>
        <v>a</v>
      </c>
      <c r="J1591" t="str">
        <f>VLOOKUP($D1591,metadata!$B$2:$S$451,7,FALSE)</f>
        <v>i</v>
      </c>
      <c r="K1591">
        <f>VLOOKUP($D1591,metadata!$B$2:$S$451,8,FALSE)</f>
        <v>14</v>
      </c>
      <c r="L1591">
        <f>VLOOKUP($D1591,metadata!$B$2:$S$451,9,FALSE)</f>
        <v>8</v>
      </c>
      <c r="M1591" t="str">
        <f>VLOOKUP($D1591,metadata!$B$2:$S$451,10,FALSE)</f>
        <v/>
      </c>
      <c r="N1591" t="str">
        <f>VLOOKUP($D1591,metadata!$B$2:$S$451,11,FALSE)</f>
        <v>Chymomyza costata</v>
      </c>
      <c r="O1591" t="str">
        <f>VLOOKUP($D1591,metadata!$B$2:$S$451,12,FALSE)</f>
        <v>diptera</v>
      </c>
      <c r="P1591" t="str">
        <f>VLOOKUP($D1591,metadata!$B$2:$S$451,13,FALSE)</f>
        <v xml:space="preserve"> Oulo2</v>
      </c>
      <c r="Q1591">
        <f>VLOOKUP($D1591,metadata!$B$2:$S$451,14,FALSE)</f>
        <v>65.013333000000003</v>
      </c>
      <c r="R1591">
        <f>VLOOKUP($D1591,metadata!$B$2:$S$451,15,FALSE)</f>
        <v>25.4725</v>
      </c>
      <c r="S1591" t="str">
        <f>VLOOKUP($D1591,metadata!$B$2:$S$451,16,FALSE)</f>
        <v/>
      </c>
      <c r="T1591" t="str">
        <f>VLOOKUP($D1591,metadata!$B$2:$S$451,17,FALSE)</f>
        <v/>
      </c>
      <c r="U1591" t="str">
        <f>VLOOKUP($D1591,metadata!$B$2:$S$451,18,FALSE)</f>
        <v/>
      </c>
      <c r="V1591">
        <f>VLOOKUP($D1591,metadata!$B$2:$Z$451,19,FALSE)</f>
        <v>443</v>
      </c>
      <c r="W1591" t="str">
        <f>VLOOKUP($D1591,metadata!$B$2:$Z$451,20,FALSE)</f>
        <v>global average</v>
      </c>
      <c r="X1591" t="str">
        <f>VLOOKUP($D1591,metadata!$B$2:$Z$451,21,FALSE)</f>
        <v/>
      </c>
      <c r="Y1591" t="str">
        <f>VLOOKUP($D1591,metadata!$B$2:$Z$451,22,FALSE)</f>
        <v>42_1</v>
      </c>
      <c r="Z1591" t="str">
        <f>VLOOKUP($D1591,metadata!$B$2:$Z$451,23,FALSE)</f>
        <v/>
      </c>
      <c r="AA1591" t="str">
        <f>VLOOKUP($D1591,metadata!$B$2:$Z$451,24,FALSE)</f>
        <v/>
      </c>
      <c r="AB1591" t="str">
        <f>VLOOKUP($D1591,metadata!$B$2:$Z$451,25,FALSE)</f>
        <v/>
      </c>
      <c r="AC1591">
        <v>16.6869479882237</v>
      </c>
      <c r="AD1591">
        <v>99.672314355324502</v>
      </c>
      <c r="AF1591" t="str">
        <f t="shared" si="49"/>
        <v>NA</v>
      </c>
    </row>
    <row r="1592" spans="3:32" x14ac:dyDescent="0.3">
      <c r="C1592">
        <v>1591</v>
      </c>
      <c r="D1592" s="4" t="str">
        <f t="shared" si="50"/>
        <v>42- Oulo2</v>
      </c>
      <c r="E1592" t="str">
        <f>VLOOKUP($D1592,metadata!$B$2:$S$451,2,FALSE)</f>
        <v>Riihimaa, A; Kimura, MT; Lumme, J; Lakovaara, S</v>
      </c>
      <c r="F1592" t="str">
        <f>VLOOKUP($D1592,metadata!$B$2:$S$451,3,FALSE)</f>
        <v>Geographical variation in the larval diapause of Chymomyza costata (Diptera; Drosophilidae)</v>
      </c>
      <c r="G1592" t="str">
        <f>VLOOKUP($D1592,metadata!$B$2:$S$451,4,FALSE)</f>
        <v>10.1111/j.1601-5223.1996.00151.x</v>
      </c>
      <c r="H1592" t="str">
        <f>VLOOKUP($D1592,metadata!$B$2:$S$451,5,FALSE)</f>
        <v>y</v>
      </c>
      <c r="I1592" t="str">
        <f>VLOOKUP($D1592,metadata!$B$2:$S$451,6,FALSE)</f>
        <v>a</v>
      </c>
      <c r="J1592" t="str">
        <f>VLOOKUP($D1592,metadata!$B$2:$S$451,7,FALSE)</f>
        <v>i</v>
      </c>
      <c r="K1592">
        <f>VLOOKUP($D1592,metadata!$B$2:$S$451,8,FALSE)</f>
        <v>14</v>
      </c>
      <c r="L1592">
        <f>VLOOKUP($D1592,metadata!$B$2:$S$451,9,FALSE)</f>
        <v>8</v>
      </c>
      <c r="M1592" t="str">
        <f>VLOOKUP($D1592,metadata!$B$2:$S$451,10,FALSE)</f>
        <v/>
      </c>
      <c r="N1592" t="str">
        <f>VLOOKUP($D1592,metadata!$B$2:$S$451,11,FALSE)</f>
        <v>Chymomyza costata</v>
      </c>
      <c r="O1592" t="str">
        <f>VLOOKUP($D1592,metadata!$B$2:$S$451,12,FALSE)</f>
        <v>diptera</v>
      </c>
      <c r="P1592" t="str">
        <f>VLOOKUP($D1592,metadata!$B$2:$S$451,13,FALSE)</f>
        <v xml:space="preserve"> Oulo2</v>
      </c>
      <c r="Q1592">
        <f>VLOOKUP($D1592,metadata!$B$2:$S$451,14,FALSE)</f>
        <v>65.013333000000003</v>
      </c>
      <c r="R1592">
        <f>VLOOKUP($D1592,metadata!$B$2:$S$451,15,FALSE)</f>
        <v>25.4725</v>
      </c>
      <c r="S1592" t="str">
        <f>VLOOKUP($D1592,metadata!$B$2:$S$451,16,FALSE)</f>
        <v/>
      </c>
      <c r="T1592" t="str">
        <f>VLOOKUP($D1592,metadata!$B$2:$S$451,17,FALSE)</f>
        <v/>
      </c>
      <c r="U1592" t="str">
        <f>VLOOKUP($D1592,metadata!$B$2:$S$451,18,FALSE)</f>
        <v/>
      </c>
      <c r="V1592">
        <f>VLOOKUP($D1592,metadata!$B$2:$Z$451,19,FALSE)</f>
        <v>443</v>
      </c>
      <c r="W1592" t="str">
        <f>VLOOKUP($D1592,metadata!$B$2:$Z$451,20,FALSE)</f>
        <v>global average</v>
      </c>
      <c r="X1592" t="str">
        <f>VLOOKUP($D1592,metadata!$B$2:$Z$451,21,FALSE)</f>
        <v/>
      </c>
      <c r="Y1592" t="str">
        <f>VLOOKUP($D1592,metadata!$B$2:$Z$451,22,FALSE)</f>
        <v>42_1</v>
      </c>
      <c r="Z1592" t="str">
        <f>VLOOKUP($D1592,metadata!$B$2:$Z$451,23,FALSE)</f>
        <v/>
      </c>
      <c r="AA1592" t="str">
        <f>VLOOKUP($D1592,metadata!$B$2:$Z$451,24,FALSE)</f>
        <v/>
      </c>
      <c r="AB1592" t="str">
        <f>VLOOKUP($D1592,metadata!$B$2:$Z$451,25,FALSE)</f>
        <v/>
      </c>
      <c r="AC1592">
        <v>18.158979391560301</v>
      </c>
      <c r="AD1592">
        <v>99.578512985143405</v>
      </c>
      <c r="AF1592" t="str">
        <f t="shared" si="49"/>
        <v>NA</v>
      </c>
    </row>
    <row r="1593" spans="3:32" x14ac:dyDescent="0.3">
      <c r="C1593">
        <v>1592</v>
      </c>
      <c r="D1593" s="4" t="str">
        <f t="shared" si="50"/>
        <v>42- Oulo2</v>
      </c>
      <c r="E1593" t="str">
        <f>VLOOKUP($D1593,metadata!$B$2:$S$451,2,FALSE)</f>
        <v>Riihimaa, A; Kimura, MT; Lumme, J; Lakovaara, S</v>
      </c>
      <c r="F1593" t="str">
        <f>VLOOKUP($D1593,metadata!$B$2:$S$451,3,FALSE)</f>
        <v>Geographical variation in the larval diapause of Chymomyza costata (Diptera; Drosophilidae)</v>
      </c>
      <c r="G1593" t="str">
        <f>VLOOKUP($D1593,metadata!$B$2:$S$451,4,FALSE)</f>
        <v>10.1111/j.1601-5223.1996.00151.x</v>
      </c>
      <c r="H1593" t="str">
        <f>VLOOKUP($D1593,metadata!$B$2:$S$451,5,FALSE)</f>
        <v>y</v>
      </c>
      <c r="I1593" t="str">
        <f>VLOOKUP($D1593,metadata!$B$2:$S$451,6,FALSE)</f>
        <v>a</v>
      </c>
      <c r="J1593" t="str">
        <f>VLOOKUP($D1593,metadata!$B$2:$S$451,7,FALSE)</f>
        <v>i</v>
      </c>
      <c r="K1593">
        <f>VLOOKUP($D1593,metadata!$B$2:$S$451,8,FALSE)</f>
        <v>14</v>
      </c>
      <c r="L1593">
        <f>VLOOKUP($D1593,metadata!$B$2:$S$451,9,FALSE)</f>
        <v>8</v>
      </c>
      <c r="M1593" t="str">
        <f>VLOOKUP($D1593,metadata!$B$2:$S$451,10,FALSE)</f>
        <v/>
      </c>
      <c r="N1593" t="str">
        <f>VLOOKUP($D1593,metadata!$B$2:$S$451,11,FALSE)</f>
        <v>Chymomyza costata</v>
      </c>
      <c r="O1593" t="str">
        <f>VLOOKUP($D1593,metadata!$B$2:$S$451,12,FALSE)</f>
        <v>diptera</v>
      </c>
      <c r="P1593" t="str">
        <f>VLOOKUP($D1593,metadata!$B$2:$S$451,13,FALSE)</f>
        <v xml:space="preserve"> Oulo2</v>
      </c>
      <c r="Q1593">
        <f>VLOOKUP($D1593,metadata!$B$2:$S$451,14,FALSE)</f>
        <v>65.013333000000003</v>
      </c>
      <c r="R1593">
        <f>VLOOKUP($D1593,metadata!$B$2:$S$451,15,FALSE)</f>
        <v>25.4725</v>
      </c>
      <c r="S1593" t="str">
        <f>VLOOKUP($D1593,metadata!$B$2:$S$451,16,FALSE)</f>
        <v/>
      </c>
      <c r="T1593" t="str">
        <f>VLOOKUP($D1593,metadata!$B$2:$S$451,17,FALSE)</f>
        <v/>
      </c>
      <c r="U1593" t="str">
        <f>VLOOKUP($D1593,metadata!$B$2:$S$451,18,FALSE)</f>
        <v/>
      </c>
      <c r="V1593">
        <f>VLOOKUP($D1593,metadata!$B$2:$Z$451,19,FALSE)</f>
        <v>443</v>
      </c>
      <c r="W1593" t="str">
        <f>VLOOKUP($D1593,metadata!$B$2:$Z$451,20,FALSE)</f>
        <v>global average</v>
      </c>
      <c r="X1593" t="str">
        <f>VLOOKUP($D1593,metadata!$B$2:$Z$451,21,FALSE)</f>
        <v/>
      </c>
      <c r="Y1593" t="str">
        <f>VLOOKUP($D1593,metadata!$B$2:$Z$451,22,FALSE)</f>
        <v>42_1</v>
      </c>
      <c r="Z1593" t="str">
        <f>VLOOKUP($D1593,metadata!$B$2:$Z$451,23,FALSE)</f>
        <v/>
      </c>
      <c r="AA1593" t="str">
        <f>VLOOKUP($D1593,metadata!$B$2:$Z$451,24,FALSE)</f>
        <v/>
      </c>
      <c r="AB1593" t="str">
        <f>VLOOKUP($D1593,metadata!$B$2:$Z$451,25,FALSE)</f>
        <v/>
      </c>
      <c r="AC1593">
        <v>19.477919528949901</v>
      </c>
      <c r="AD1593">
        <v>82.6338991341173</v>
      </c>
      <c r="AF1593" t="str">
        <f t="shared" si="49"/>
        <v>NA</v>
      </c>
    </row>
    <row r="1594" spans="3:32" x14ac:dyDescent="0.3">
      <c r="C1594">
        <v>1593</v>
      </c>
      <c r="D1594" s="4" t="str">
        <f t="shared" si="50"/>
        <v>42- Oulo2</v>
      </c>
      <c r="E1594" t="str">
        <f>VLOOKUP($D1594,metadata!$B$2:$S$451,2,FALSE)</f>
        <v>Riihimaa, A; Kimura, MT; Lumme, J; Lakovaara, S</v>
      </c>
      <c r="F1594" t="str">
        <f>VLOOKUP($D1594,metadata!$B$2:$S$451,3,FALSE)</f>
        <v>Geographical variation in the larval diapause of Chymomyza costata (Diptera; Drosophilidae)</v>
      </c>
      <c r="G1594" t="str">
        <f>VLOOKUP($D1594,metadata!$B$2:$S$451,4,FALSE)</f>
        <v>10.1111/j.1601-5223.1996.00151.x</v>
      </c>
      <c r="H1594" t="str">
        <f>VLOOKUP($D1594,metadata!$B$2:$S$451,5,FALSE)</f>
        <v>y</v>
      </c>
      <c r="I1594" t="str">
        <f>VLOOKUP($D1594,metadata!$B$2:$S$451,6,FALSE)</f>
        <v>a</v>
      </c>
      <c r="J1594" t="str">
        <f>VLOOKUP($D1594,metadata!$B$2:$S$451,7,FALSE)</f>
        <v>i</v>
      </c>
      <c r="K1594">
        <f>VLOOKUP($D1594,metadata!$B$2:$S$451,8,FALSE)</f>
        <v>14</v>
      </c>
      <c r="L1594">
        <f>VLOOKUP($D1594,metadata!$B$2:$S$451,9,FALSE)</f>
        <v>8</v>
      </c>
      <c r="M1594" t="str">
        <f>VLOOKUP($D1594,metadata!$B$2:$S$451,10,FALSE)</f>
        <v/>
      </c>
      <c r="N1594" t="str">
        <f>VLOOKUP($D1594,metadata!$B$2:$S$451,11,FALSE)</f>
        <v>Chymomyza costata</v>
      </c>
      <c r="O1594" t="str">
        <f>VLOOKUP($D1594,metadata!$B$2:$S$451,12,FALSE)</f>
        <v>diptera</v>
      </c>
      <c r="P1594" t="str">
        <f>VLOOKUP($D1594,metadata!$B$2:$S$451,13,FALSE)</f>
        <v xml:space="preserve"> Oulo2</v>
      </c>
      <c r="Q1594">
        <f>VLOOKUP($D1594,metadata!$B$2:$S$451,14,FALSE)</f>
        <v>65.013333000000003</v>
      </c>
      <c r="R1594">
        <f>VLOOKUP($D1594,metadata!$B$2:$S$451,15,FALSE)</f>
        <v>25.4725</v>
      </c>
      <c r="S1594" t="str">
        <f>VLOOKUP($D1594,metadata!$B$2:$S$451,16,FALSE)</f>
        <v/>
      </c>
      <c r="T1594" t="str">
        <f>VLOOKUP($D1594,metadata!$B$2:$S$451,17,FALSE)</f>
        <v/>
      </c>
      <c r="U1594" t="str">
        <f>VLOOKUP($D1594,metadata!$B$2:$S$451,18,FALSE)</f>
        <v/>
      </c>
      <c r="V1594">
        <f>VLOOKUP($D1594,metadata!$B$2:$Z$451,19,FALSE)</f>
        <v>443</v>
      </c>
      <c r="W1594" t="str">
        <f>VLOOKUP($D1594,metadata!$B$2:$Z$451,20,FALSE)</f>
        <v>global average</v>
      </c>
      <c r="X1594" t="str">
        <f>VLOOKUP($D1594,metadata!$B$2:$Z$451,21,FALSE)</f>
        <v/>
      </c>
      <c r="Y1594" t="str">
        <f>VLOOKUP($D1594,metadata!$B$2:$Z$451,22,FALSE)</f>
        <v>42_1</v>
      </c>
      <c r="Z1594" t="str">
        <f>VLOOKUP($D1594,metadata!$B$2:$Z$451,23,FALSE)</f>
        <v/>
      </c>
      <c r="AA1594" t="str">
        <f>VLOOKUP($D1594,metadata!$B$2:$Z$451,24,FALSE)</f>
        <v/>
      </c>
      <c r="AB1594" t="str">
        <f>VLOOKUP($D1594,metadata!$B$2:$Z$451,25,FALSE)</f>
        <v/>
      </c>
      <c r="AC1594">
        <v>21.9980372914622</v>
      </c>
      <c r="AD1594">
        <v>48.4493364249604</v>
      </c>
      <c r="AF1594" t="str">
        <f t="shared" si="49"/>
        <v>NA</v>
      </c>
    </row>
    <row r="1595" spans="3:32" x14ac:dyDescent="0.3">
      <c r="C1595">
        <v>1594</v>
      </c>
      <c r="D1595" s="4" t="str">
        <f t="shared" si="50"/>
        <v>42- Oulo2</v>
      </c>
      <c r="E1595" t="str">
        <f>VLOOKUP($D1595,metadata!$B$2:$S$451,2,FALSE)</f>
        <v>Riihimaa, A; Kimura, MT; Lumme, J; Lakovaara, S</v>
      </c>
      <c r="F1595" t="str">
        <f>VLOOKUP($D1595,metadata!$B$2:$S$451,3,FALSE)</f>
        <v>Geographical variation in the larval diapause of Chymomyza costata (Diptera; Drosophilidae)</v>
      </c>
      <c r="G1595" t="str">
        <f>VLOOKUP($D1595,metadata!$B$2:$S$451,4,FALSE)</f>
        <v>10.1111/j.1601-5223.1996.00151.x</v>
      </c>
      <c r="H1595" t="str">
        <f>VLOOKUP($D1595,metadata!$B$2:$S$451,5,FALSE)</f>
        <v>y</v>
      </c>
      <c r="I1595" t="str">
        <f>VLOOKUP($D1595,metadata!$B$2:$S$451,6,FALSE)</f>
        <v>a</v>
      </c>
      <c r="J1595" t="str">
        <f>VLOOKUP($D1595,metadata!$B$2:$S$451,7,FALSE)</f>
        <v>i</v>
      </c>
      <c r="K1595">
        <f>VLOOKUP($D1595,metadata!$B$2:$S$451,8,FALSE)</f>
        <v>14</v>
      </c>
      <c r="L1595">
        <f>VLOOKUP($D1595,metadata!$B$2:$S$451,9,FALSE)</f>
        <v>8</v>
      </c>
      <c r="M1595" t="str">
        <f>VLOOKUP($D1595,metadata!$B$2:$S$451,10,FALSE)</f>
        <v/>
      </c>
      <c r="N1595" t="str">
        <f>VLOOKUP($D1595,metadata!$B$2:$S$451,11,FALSE)</f>
        <v>Chymomyza costata</v>
      </c>
      <c r="O1595" t="str">
        <f>VLOOKUP($D1595,metadata!$B$2:$S$451,12,FALSE)</f>
        <v>diptera</v>
      </c>
      <c r="P1595" t="str">
        <f>VLOOKUP($D1595,metadata!$B$2:$S$451,13,FALSE)</f>
        <v xml:space="preserve"> Oulo2</v>
      </c>
      <c r="Q1595">
        <f>VLOOKUP($D1595,metadata!$B$2:$S$451,14,FALSE)</f>
        <v>65.013333000000003</v>
      </c>
      <c r="R1595">
        <f>VLOOKUP($D1595,metadata!$B$2:$S$451,15,FALSE)</f>
        <v>25.4725</v>
      </c>
      <c r="S1595" t="str">
        <f>VLOOKUP($D1595,metadata!$B$2:$S$451,16,FALSE)</f>
        <v/>
      </c>
      <c r="T1595" t="str">
        <f>VLOOKUP($D1595,metadata!$B$2:$S$451,17,FALSE)</f>
        <v/>
      </c>
      <c r="U1595" t="str">
        <f>VLOOKUP($D1595,metadata!$B$2:$S$451,18,FALSE)</f>
        <v/>
      </c>
      <c r="V1595">
        <f>VLOOKUP($D1595,metadata!$B$2:$Z$451,19,FALSE)</f>
        <v>443</v>
      </c>
      <c r="W1595" t="str">
        <f>VLOOKUP($D1595,metadata!$B$2:$Z$451,20,FALSE)</f>
        <v>global average</v>
      </c>
      <c r="X1595" t="str">
        <f>VLOOKUP($D1595,metadata!$B$2:$Z$451,21,FALSE)</f>
        <v/>
      </c>
      <c r="Y1595" t="str">
        <f>VLOOKUP($D1595,metadata!$B$2:$Z$451,22,FALSE)</f>
        <v>42_1</v>
      </c>
      <c r="Z1595" t="str">
        <f>VLOOKUP($D1595,metadata!$B$2:$Z$451,23,FALSE)</f>
        <v/>
      </c>
      <c r="AA1595" t="str">
        <f>VLOOKUP($D1595,metadata!$B$2:$Z$451,24,FALSE)</f>
        <v/>
      </c>
      <c r="AB1595" t="str">
        <f>VLOOKUP($D1595,metadata!$B$2:$Z$451,25,FALSE)</f>
        <v/>
      </c>
      <c r="AC1595">
        <v>24.0117762512266</v>
      </c>
      <c r="AD1595">
        <v>36.275590283044799</v>
      </c>
      <c r="AF1595" t="str">
        <f t="shared" si="49"/>
        <v>NA</v>
      </c>
    </row>
    <row r="1596" spans="3:32" x14ac:dyDescent="0.3">
      <c r="C1596">
        <v>1595</v>
      </c>
      <c r="D1596" s="4" t="str">
        <f t="shared" si="50"/>
        <v>42- Kuopio</v>
      </c>
      <c r="E1596" t="str">
        <f>VLOOKUP($D1596,metadata!$B$2:$S$451,2,FALSE)</f>
        <v>Riihimaa, A; Kimura, MT; Lumme, J; Lakovaara, S</v>
      </c>
      <c r="F1596" t="str">
        <f>VLOOKUP($D1596,metadata!$B$2:$S$451,3,FALSE)</f>
        <v>Geographical variation in the larval diapause of Chymomyza costata (Diptera; Drosophilidae)</v>
      </c>
      <c r="G1596" t="str">
        <f>VLOOKUP($D1596,metadata!$B$2:$S$451,4,FALSE)</f>
        <v>10.1111/j.1601-5223.1996.00151.x</v>
      </c>
      <c r="H1596" t="str">
        <f>VLOOKUP($D1596,metadata!$B$2:$S$451,5,FALSE)</f>
        <v>y</v>
      </c>
      <c r="I1596" t="str">
        <f>VLOOKUP($D1596,metadata!$B$2:$S$451,6,FALSE)</f>
        <v>a</v>
      </c>
      <c r="J1596" t="str">
        <f>VLOOKUP($D1596,metadata!$B$2:$S$451,7,FALSE)</f>
        <v>i</v>
      </c>
      <c r="K1596">
        <f>VLOOKUP($D1596,metadata!$B$2:$S$451,8,FALSE)</f>
        <v>14</v>
      </c>
      <c r="L1596">
        <f>VLOOKUP($D1596,metadata!$B$2:$S$451,9,FALSE)</f>
        <v>8</v>
      </c>
      <c r="M1596" t="str">
        <f>VLOOKUP($D1596,metadata!$B$2:$S$451,10,FALSE)</f>
        <v/>
      </c>
      <c r="N1596" t="str">
        <f>VLOOKUP($D1596,metadata!$B$2:$S$451,11,FALSE)</f>
        <v>Chymomyza costata</v>
      </c>
      <c r="O1596" t="str">
        <f>VLOOKUP($D1596,metadata!$B$2:$S$451,12,FALSE)</f>
        <v>diptera</v>
      </c>
      <c r="P1596" t="str">
        <f>VLOOKUP($D1596,metadata!$B$2:$S$451,13,FALSE)</f>
        <v xml:space="preserve"> Kuopio</v>
      </c>
      <c r="Q1596">
        <f>VLOOKUP($D1596,metadata!$B$2:$S$451,14,FALSE)</f>
        <v>62.899721999999997</v>
      </c>
      <c r="R1596">
        <f>VLOOKUP($D1596,metadata!$B$2:$S$451,15,FALSE)</f>
        <v>27.683056000000001</v>
      </c>
      <c r="S1596" t="str">
        <f>VLOOKUP($D1596,metadata!$B$2:$S$451,16,FALSE)</f>
        <v/>
      </c>
      <c r="T1596" t="str">
        <f>VLOOKUP($D1596,metadata!$B$2:$S$451,17,FALSE)</f>
        <v/>
      </c>
      <c r="U1596" t="str">
        <f>VLOOKUP($D1596,metadata!$B$2:$S$451,18,FALSE)</f>
        <v/>
      </c>
      <c r="V1596">
        <f>VLOOKUP($D1596,metadata!$B$2:$Z$451,19,FALSE)</f>
        <v>443</v>
      </c>
      <c r="W1596" t="str">
        <f>VLOOKUP($D1596,metadata!$B$2:$Z$451,20,FALSE)</f>
        <v>global average</v>
      </c>
      <c r="X1596" t="str">
        <f>VLOOKUP($D1596,metadata!$B$2:$Z$451,21,FALSE)</f>
        <v/>
      </c>
      <c r="Y1596" t="str">
        <f>VLOOKUP($D1596,metadata!$B$2:$Z$451,22,FALSE)</f>
        <v>42_1</v>
      </c>
      <c r="Z1596" t="str">
        <f>VLOOKUP($D1596,metadata!$B$2:$Z$451,23,FALSE)</f>
        <v/>
      </c>
      <c r="AA1596" t="str">
        <f>VLOOKUP($D1596,metadata!$B$2:$Z$451,24,FALSE)</f>
        <v/>
      </c>
      <c r="AB1596" t="str">
        <f>VLOOKUP($D1596,metadata!$B$2:$Z$451,25,FALSE)</f>
        <v/>
      </c>
      <c r="AC1596">
        <v>11.9764474975466</v>
      </c>
      <c r="AD1596">
        <v>99.846295774604201</v>
      </c>
      <c r="AF1596" t="str">
        <f t="shared" si="49"/>
        <v>NA</v>
      </c>
    </row>
    <row r="1597" spans="3:32" x14ac:dyDescent="0.3">
      <c r="C1597">
        <v>1596</v>
      </c>
      <c r="D1597" s="4" t="str">
        <f t="shared" si="50"/>
        <v>42- Kuopio</v>
      </c>
      <c r="E1597" t="str">
        <f>VLOOKUP($D1597,metadata!$B$2:$S$451,2,FALSE)</f>
        <v>Riihimaa, A; Kimura, MT; Lumme, J; Lakovaara, S</v>
      </c>
      <c r="F1597" t="str">
        <f>VLOOKUP($D1597,metadata!$B$2:$S$451,3,FALSE)</f>
        <v>Geographical variation in the larval diapause of Chymomyza costata (Diptera; Drosophilidae)</v>
      </c>
      <c r="G1597" t="str">
        <f>VLOOKUP($D1597,metadata!$B$2:$S$451,4,FALSE)</f>
        <v>10.1111/j.1601-5223.1996.00151.x</v>
      </c>
      <c r="H1597" t="str">
        <f>VLOOKUP($D1597,metadata!$B$2:$S$451,5,FALSE)</f>
        <v>y</v>
      </c>
      <c r="I1597" t="str">
        <f>VLOOKUP($D1597,metadata!$B$2:$S$451,6,FALSE)</f>
        <v>a</v>
      </c>
      <c r="J1597" t="str">
        <f>VLOOKUP($D1597,metadata!$B$2:$S$451,7,FALSE)</f>
        <v>i</v>
      </c>
      <c r="K1597">
        <f>VLOOKUP($D1597,metadata!$B$2:$S$451,8,FALSE)</f>
        <v>14</v>
      </c>
      <c r="L1597">
        <f>VLOOKUP($D1597,metadata!$B$2:$S$451,9,FALSE)</f>
        <v>8</v>
      </c>
      <c r="M1597" t="str">
        <f>VLOOKUP($D1597,metadata!$B$2:$S$451,10,FALSE)</f>
        <v/>
      </c>
      <c r="N1597" t="str">
        <f>VLOOKUP($D1597,metadata!$B$2:$S$451,11,FALSE)</f>
        <v>Chymomyza costata</v>
      </c>
      <c r="O1597" t="str">
        <f>VLOOKUP($D1597,metadata!$B$2:$S$451,12,FALSE)</f>
        <v>diptera</v>
      </c>
      <c r="P1597" t="str">
        <f>VLOOKUP($D1597,metadata!$B$2:$S$451,13,FALSE)</f>
        <v xml:space="preserve"> Kuopio</v>
      </c>
      <c r="Q1597">
        <f>VLOOKUP($D1597,metadata!$B$2:$S$451,14,FALSE)</f>
        <v>62.899721999999997</v>
      </c>
      <c r="R1597">
        <f>VLOOKUP($D1597,metadata!$B$2:$S$451,15,FALSE)</f>
        <v>27.683056000000001</v>
      </c>
      <c r="S1597" t="str">
        <f>VLOOKUP($D1597,metadata!$B$2:$S$451,16,FALSE)</f>
        <v/>
      </c>
      <c r="T1597" t="str">
        <f>VLOOKUP($D1597,metadata!$B$2:$S$451,17,FALSE)</f>
        <v/>
      </c>
      <c r="U1597" t="str">
        <f>VLOOKUP($D1597,metadata!$B$2:$S$451,18,FALSE)</f>
        <v/>
      </c>
      <c r="V1597">
        <f>VLOOKUP($D1597,metadata!$B$2:$Z$451,19,FALSE)</f>
        <v>443</v>
      </c>
      <c r="W1597" t="str">
        <f>VLOOKUP($D1597,metadata!$B$2:$Z$451,20,FALSE)</f>
        <v>global average</v>
      </c>
      <c r="X1597" t="str">
        <f>VLOOKUP($D1597,metadata!$B$2:$Z$451,21,FALSE)</f>
        <v/>
      </c>
      <c r="Y1597" t="str">
        <f>VLOOKUP($D1597,metadata!$B$2:$Z$451,22,FALSE)</f>
        <v>42_1</v>
      </c>
      <c r="Z1597" t="str">
        <f>VLOOKUP($D1597,metadata!$B$2:$Z$451,23,FALSE)</f>
        <v/>
      </c>
      <c r="AA1597" t="str">
        <f>VLOOKUP($D1597,metadata!$B$2:$Z$451,24,FALSE)</f>
        <v/>
      </c>
      <c r="AB1597" t="str">
        <f>VLOOKUP($D1597,metadata!$B$2:$Z$451,25,FALSE)</f>
        <v/>
      </c>
      <c r="AC1597">
        <v>13.483807654563201</v>
      </c>
      <c r="AD1597">
        <v>99.904186389204398</v>
      </c>
      <c r="AF1597" t="str">
        <f t="shared" si="49"/>
        <v>NA</v>
      </c>
    </row>
    <row r="1598" spans="3:32" x14ac:dyDescent="0.3">
      <c r="C1598">
        <v>1597</v>
      </c>
      <c r="D1598" s="4" t="str">
        <f t="shared" si="50"/>
        <v>42- Kuopio</v>
      </c>
      <c r="E1598" t="str">
        <f>VLOOKUP($D1598,metadata!$B$2:$S$451,2,FALSE)</f>
        <v>Riihimaa, A; Kimura, MT; Lumme, J; Lakovaara, S</v>
      </c>
      <c r="F1598" t="str">
        <f>VLOOKUP($D1598,metadata!$B$2:$S$451,3,FALSE)</f>
        <v>Geographical variation in the larval diapause of Chymomyza costata (Diptera; Drosophilidae)</v>
      </c>
      <c r="G1598" t="str">
        <f>VLOOKUP($D1598,metadata!$B$2:$S$451,4,FALSE)</f>
        <v>10.1111/j.1601-5223.1996.00151.x</v>
      </c>
      <c r="H1598" t="str">
        <f>VLOOKUP($D1598,metadata!$B$2:$S$451,5,FALSE)</f>
        <v>y</v>
      </c>
      <c r="I1598" t="str">
        <f>VLOOKUP($D1598,metadata!$B$2:$S$451,6,FALSE)</f>
        <v>a</v>
      </c>
      <c r="J1598" t="str">
        <f>VLOOKUP($D1598,metadata!$B$2:$S$451,7,FALSE)</f>
        <v>i</v>
      </c>
      <c r="K1598">
        <f>VLOOKUP($D1598,metadata!$B$2:$S$451,8,FALSE)</f>
        <v>14</v>
      </c>
      <c r="L1598">
        <f>VLOOKUP($D1598,metadata!$B$2:$S$451,9,FALSE)</f>
        <v>8</v>
      </c>
      <c r="M1598" t="str">
        <f>VLOOKUP($D1598,metadata!$B$2:$S$451,10,FALSE)</f>
        <v/>
      </c>
      <c r="N1598" t="str">
        <f>VLOOKUP($D1598,metadata!$B$2:$S$451,11,FALSE)</f>
        <v>Chymomyza costata</v>
      </c>
      <c r="O1598" t="str">
        <f>VLOOKUP($D1598,metadata!$B$2:$S$451,12,FALSE)</f>
        <v>diptera</v>
      </c>
      <c r="P1598" t="str">
        <f>VLOOKUP($D1598,metadata!$B$2:$S$451,13,FALSE)</f>
        <v xml:space="preserve"> Kuopio</v>
      </c>
      <c r="Q1598">
        <f>VLOOKUP($D1598,metadata!$B$2:$S$451,14,FALSE)</f>
        <v>62.899721999999997</v>
      </c>
      <c r="R1598">
        <f>VLOOKUP($D1598,metadata!$B$2:$S$451,15,FALSE)</f>
        <v>27.683056000000001</v>
      </c>
      <c r="S1598" t="str">
        <f>VLOOKUP($D1598,metadata!$B$2:$S$451,16,FALSE)</f>
        <v/>
      </c>
      <c r="T1598" t="str">
        <f>VLOOKUP($D1598,metadata!$B$2:$S$451,17,FALSE)</f>
        <v/>
      </c>
      <c r="U1598" t="str">
        <f>VLOOKUP($D1598,metadata!$B$2:$S$451,18,FALSE)</f>
        <v/>
      </c>
      <c r="V1598">
        <f>VLOOKUP($D1598,metadata!$B$2:$Z$451,19,FALSE)</f>
        <v>443</v>
      </c>
      <c r="W1598" t="str">
        <f>VLOOKUP($D1598,metadata!$B$2:$Z$451,20,FALSE)</f>
        <v>global average</v>
      </c>
      <c r="X1598" t="str">
        <f>VLOOKUP($D1598,metadata!$B$2:$Z$451,21,FALSE)</f>
        <v/>
      </c>
      <c r="Y1598" t="str">
        <f>VLOOKUP($D1598,metadata!$B$2:$Z$451,22,FALSE)</f>
        <v>42_1</v>
      </c>
      <c r="Z1598" t="str">
        <f>VLOOKUP($D1598,metadata!$B$2:$Z$451,23,FALSE)</f>
        <v/>
      </c>
      <c r="AA1598" t="str">
        <f>VLOOKUP($D1598,metadata!$B$2:$Z$451,24,FALSE)</f>
        <v/>
      </c>
      <c r="AB1598" t="str">
        <f>VLOOKUP($D1598,metadata!$B$2:$Z$451,25,FALSE)</f>
        <v/>
      </c>
      <c r="AC1598">
        <v>14.9793915603532</v>
      </c>
      <c r="AD1598">
        <v>99.9640892444191</v>
      </c>
      <c r="AF1598" t="str">
        <f t="shared" si="49"/>
        <v>NA</v>
      </c>
    </row>
    <row r="1599" spans="3:32" x14ac:dyDescent="0.3">
      <c r="C1599">
        <v>1598</v>
      </c>
      <c r="D1599" s="4" t="str">
        <f t="shared" si="50"/>
        <v>42- Kuopio</v>
      </c>
      <c r="E1599" t="str">
        <f>VLOOKUP($D1599,metadata!$B$2:$S$451,2,FALSE)</f>
        <v>Riihimaa, A; Kimura, MT; Lumme, J; Lakovaara, S</v>
      </c>
      <c r="F1599" t="str">
        <f>VLOOKUP($D1599,metadata!$B$2:$S$451,3,FALSE)</f>
        <v>Geographical variation in the larval diapause of Chymomyza costata (Diptera; Drosophilidae)</v>
      </c>
      <c r="G1599" t="str">
        <f>VLOOKUP($D1599,metadata!$B$2:$S$451,4,FALSE)</f>
        <v>10.1111/j.1601-5223.1996.00151.x</v>
      </c>
      <c r="H1599" t="str">
        <f>VLOOKUP($D1599,metadata!$B$2:$S$451,5,FALSE)</f>
        <v>y</v>
      </c>
      <c r="I1599" t="str">
        <f>VLOOKUP($D1599,metadata!$B$2:$S$451,6,FALSE)</f>
        <v>a</v>
      </c>
      <c r="J1599" t="str">
        <f>VLOOKUP($D1599,metadata!$B$2:$S$451,7,FALSE)</f>
        <v>i</v>
      </c>
      <c r="K1599">
        <f>VLOOKUP($D1599,metadata!$B$2:$S$451,8,FALSE)</f>
        <v>14</v>
      </c>
      <c r="L1599">
        <f>VLOOKUP($D1599,metadata!$B$2:$S$451,9,FALSE)</f>
        <v>8</v>
      </c>
      <c r="M1599" t="str">
        <f>VLOOKUP($D1599,metadata!$B$2:$S$451,10,FALSE)</f>
        <v/>
      </c>
      <c r="N1599" t="str">
        <f>VLOOKUP($D1599,metadata!$B$2:$S$451,11,FALSE)</f>
        <v>Chymomyza costata</v>
      </c>
      <c r="O1599" t="str">
        <f>VLOOKUP($D1599,metadata!$B$2:$S$451,12,FALSE)</f>
        <v>diptera</v>
      </c>
      <c r="P1599" t="str">
        <f>VLOOKUP($D1599,metadata!$B$2:$S$451,13,FALSE)</f>
        <v xml:space="preserve"> Kuopio</v>
      </c>
      <c r="Q1599">
        <f>VLOOKUP($D1599,metadata!$B$2:$S$451,14,FALSE)</f>
        <v>62.899721999999997</v>
      </c>
      <c r="R1599">
        <f>VLOOKUP($D1599,metadata!$B$2:$S$451,15,FALSE)</f>
        <v>27.683056000000001</v>
      </c>
      <c r="S1599" t="str">
        <f>VLOOKUP($D1599,metadata!$B$2:$S$451,16,FALSE)</f>
        <v/>
      </c>
      <c r="T1599" t="str">
        <f>VLOOKUP($D1599,metadata!$B$2:$S$451,17,FALSE)</f>
        <v/>
      </c>
      <c r="U1599" t="str">
        <f>VLOOKUP($D1599,metadata!$B$2:$S$451,18,FALSE)</f>
        <v/>
      </c>
      <c r="V1599">
        <f>VLOOKUP($D1599,metadata!$B$2:$Z$451,19,FALSE)</f>
        <v>443</v>
      </c>
      <c r="W1599" t="str">
        <f>VLOOKUP($D1599,metadata!$B$2:$Z$451,20,FALSE)</f>
        <v>global average</v>
      </c>
      <c r="X1599" t="str">
        <f>VLOOKUP($D1599,metadata!$B$2:$Z$451,21,FALSE)</f>
        <v/>
      </c>
      <c r="Y1599" t="str">
        <f>VLOOKUP($D1599,metadata!$B$2:$Z$451,22,FALSE)</f>
        <v>42_1</v>
      </c>
      <c r="Z1599" t="str">
        <f>VLOOKUP($D1599,metadata!$B$2:$Z$451,23,FALSE)</f>
        <v/>
      </c>
      <c r="AA1599" t="str">
        <f>VLOOKUP($D1599,metadata!$B$2:$Z$451,24,FALSE)</f>
        <v/>
      </c>
      <c r="AB1599" t="str">
        <f>VLOOKUP($D1599,metadata!$B$2:$Z$451,25,FALSE)</f>
        <v/>
      </c>
      <c r="AC1599">
        <v>16.498527968596601</v>
      </c>
      <c r="AD1599">
        <v>99.862238911780196</v>
      </c>
      <c r="AF1599" t="str">
        <f t="shared" si="49"/>
        <v>NA</v>
      </c>
    </row>
    <row r="1600" spans="3:32" x14ac:dyDescent="0.3">
      <c r="C1600">
        <v>1599</v>
      </c>
      <c r="D1600" s="4" t="str">
        <f t="shared" si="50"/>
        <v>42- Kuopio</v>
      </c>
      <c r="E1600" t="str">
        <f>VLOOKUP($D1600,metadata!$B$2:$S$451,2,FALSE)</f>
        <v>Riihimaa, A; Kimura, MT; Lumme, J; Lakovaara, S</v>
      </c>
      <c r="F1600" t="str">
        <f>VLOOKUP($D1600,metadata!$B$2:$S$451,3,FALSE)</f>
        <v>Geographical variation in the larval diapause of Chymomyza costata (Diptera; Drosophilidae)</v>
      </c>
      <c r="G1600" t="str">
        <f>VLOOKUP($D1600,metadata!$B$2:$S$451,4,FALSE)</f>
        <v>10.1111/j.1601-5223.1996.00151.x</v>
      </c>
      <c r="H1600" t="str">
        <f>VLOOKUP($D1600,metadata!$B$2:$S$451,5,FALSE)</f>
        <v>y</v>
      </c>
      <c r="I1600" t="str">
        <f>VLOOKUP($D1600,metadata!$B$2:$S$451,6,FALSE)</f>
        <v>a</v>
      </c>
      <c r="J1600" t="str">
        <f>VLOOKUP($D1600,metadata!$B$2:$S$451,7,FALSE)</f>
        <v>i</v>
      </c>
      <c r="K1600">
        <f>VLOOKUP($D1600,metadata!$B$2:$S$451,8,FALSE)</f>
        <v>14</v>
      </c>
      <c r="L1600">
        <f>VLOOKUP($D1600,metadata!$B$2:$S$451,9,FALSE)</f>
        <v>8</v>
      </c>
      <c r="M1600" t="str">
        <f>VLOOKUP($D1600,metadata!$B$2:$S$451,10,FALSE)</f>
        <v/>
      </c>
      <c r="N1600" t="str">
        <f>VLOOKUP($D1600,metadata!$B$2:$S$451,11,FALSE)</f>
        <v>Chymomyza costata</v>
      </c>
      <c r="O1600" t="str">
        <f>VLOOKUP($D1600,metadata!$B$2:$S$451,12,FALSE)</f>
        <v>diptera</v>
      </c>
      <c r="P1600" t="str">
        <f>VLOOKUP($D1600,metadata!$B$2:$S$451,13,FALSE)</f>
        <v xml:space="preserve"> Kuopio</v>
      </c>
      <c r="Q1600">
        <f>VLOOKUP($D1600,metadata!$B$2:$S$451,14,FALSE)</f>
        <v>62.899721999999997</v>
      </c>
      <c r="R1600">
        <f>VLOOKUP($D1600,metadata!$B$2:$S$451,15,FALSE)</f>
        <v>27.683056000000001</v>
      </c>
      <c r="S1600" t="str">
        <f>VLOOKUP($D1600,metadata!$B$2:$S$451,16,FALSE)</f>
        <v/>
      </c>
      <c r="T1600" t="str">
        <f>VLOOKUP($D1600,metadata!$B$2:$S$451,17,FALSE)</f>
        <v/>
      </c>
      <c r="U1600" t="str">
        <f>VLOOKUP($D1600,metadata!$B$2:$S$451,18,FALSE)</f>
        <v/>
      </c>
      <c r="V1600">
        <f>VLOOKUP($D1600,metadata!$B$2:$Z$451,19,FALSE)</f>
        <v>443</v>
      </c>
      <c r="W1600" t="str">
        <f>VLOOKUP($D1600,metadata!$B$2:$Z$451,20,FALSE)</f>
        <v>global average</v>
      </c>
      <c r="X1600" t="str">
        <f>VLOOKUP($D1600,metadata!$B$2:$Z$451,21,FALSE)</f>
        <v/>
      </c>
      <c r="Y1600" t="str">
        <f>VLOOKUP($D1600,metadata!$B$2:$Z$451,22,FALSE)</f>
        <v>42_1</v>
      </c>
      <c r="Z1600" t="str">
        <f>VLOOKUP($D1600,metadata!$B$2:$Z$451,23,FALSE)</f>
        <v/>
      </c>
      <c r="AA1600" t="str">
        <f>VLOOKUP($D1600,metadata!$B$2:$Z$451,24,FALSE)</f>
        <v/>
      </c>
      <c r="AB1600" t="str">
        <f>VLOOKUP($D1600,metadata!$B$2:$Z$451,25,FALSE)</f>
        <v/>
      </c>
      <c r="AC1600">
        <v>17.982335623159901</v>
      </c>
      <c r="AD1600">
        <v>98.9777817678617</v>
      </c>
      <c r="AF1600" t="str">
        <f t="shared" si="49"/>
        <v>NA</v>
      </c>
    </row>
    <row r="1601" spans="3:32" x14ac:dyDescent="0.3">
      <c r="C1601">
        <v>1600</v>
      </c>
      <c r="D1601" s="4" t="str">
        <f t="shared" si="50"/>
        <v>42- Kuopio</v>
      </c>
      <c r="E1601" t="str">
        <f>VLOOKUP($D1601,metadata!$B$2:$S$451,2,FALSE)</f>
        <v>Riihimaa, A; Kimura, MT; Lumme, J; Lakovaara, S</v>
      </c>
      <c r="F1601" t="str">
        <f>VLOOKUP($D1601,metadata!$B$2:$S$451,3,FALSE)</f>
        <v>Geographical variation in the larval diapause of Chymomyza costata (Diptera; Drosophilidae)</v>
      </c>
      <c r="G1601" t="str">
        <f>VLOOKUP($D1601,metadata!$B$2:$S$451,4,FALSE)</f>
        <v>10.1111/j.1601-5223.1996.00151.x</v>
      </c>
      <c r="H1601" t="str">
        <f>VLOOKUP($D1601,metadata!$B$2:$S$451,5,FALSE)</f>
        <v>y</v>
      </c>
      <c r="I1601" t="str">
        <f>VLOOKUP($D1601,metadata!$B$2:$S$451,6,FALSE)</f>
        <v>a</v>
      </c>
      <c r="J1601" t="str">
        <f>VLOOKUP($D1601,metadata!$B$2:$S$451,7,FALSE)</f>
        <v>i</v>
      </c>
      <c r="K1601">
        <f>VLOOKUP($D1601,metadata!$B$2:$S$451,8,FALSE)</f>
        <v>14</v>
      </c>
      <c r="L1601">
        <f>VLOOKUP($D1601,metadata!$B$2:$S$451,9,FALSE)</f>
        <v>8</v>
      </c>
      <c r="M1601" t="str">
        <f>VLOOKUP($D1601,metadata!$B$2:$S$451,10,FALSE)</f>
        <v/>
      </c>
      <c r="N1601" t="str">
        <f>VLOOKUP($D1601,metadata!$B$2:$S$451,11,FALSE)</f>
        <v>Chymomyza costata</v>
      </c>
      <c r="O1601" t="str">
        <f>VLOOKUP($D1601,metadata!$B$2:$S$451,12,FALSE)</f>
        <v>diptera</v>
      </c>
      <c r="P1601" t="str">
        <f>VLOOKUP($D1601,metadata!$B$2:$S$451,13,FALSE)</f>
        <v xml:space="preserve"> Kuopio</v>
      </c>
      <c r="Q1601">
        <f>VLOOKUP($D1601,metadata!$B$2:$S$451,14,FALSE)</f>
        <v>62.899721999999997</v>
      </c>
      <c r="R1601">
        <f>VLOOKUP($D1601,metadata!$B$2:$S$451,15,FALSE)</f>
        <v>27.683056000000001</v>
      </c>
      <c r="S1601" t="str">
        <f>VLOOKUP($D1601,metadata!$B$2:$S$451,16,FALSE)</f>
        <v/>
      </c>
      <c r="T1601" t="str">
        <f>VLOOKUP($D1601,metadata!$B$2:$S$451,17,FALSE)</f>
        <v/>
      </c>
      <c r="U1601" t="str">
        <f>VLOOKUP($D1601,metadata!$B$2:$S$451,18,FALSE)</f>
        <v/>
      </c>
      <c r="V1601">
        <f>VLOOKUP($D1601,metadata!$B$2:$Z$451,19,FALSE)</f>
        <v>443</v>
      </c>
      <c r="W1601" t="str">
        <f>VLOOKUP($D1601,metadata!$B$2:$Z$451,20,FALSE)</f>
        <v>global average</v>
      </c>
      <c r="X1601" t="str">
        <f>VLOOKUP($D1601,metadata!$B$2:$Z$451,21,FALSE)</f>
        <v/>
      </c>
      <c r="Y1601" t="str">
        <f>VLOOKUP($D1601,metadata!$B$2:$Z$451,22,FALSE)</f>
        <v>42_1</v>
      </c>
      <c r="Z1601" t="str">
        <f>VLOOKUP($D1601,metadata!$B$2:$Z$451,23,FALSE)</f>
        <v/>
      </c>
      <c r="AA1601" t="str">
        <f>VLOOKUP($D1601,metadata!$B$2:$Z$451,24,FALSE)</f>
        <v/>
      </c>
      <c r="AB1601" t="str">
        <f>VLOOKUP($D1601,metadata!$B$2:$Z$451,25,FALSE)</f>
        <v/>
      </c>
      <c r="AC1601">
        <v>19.4896957801766</v>
      </c>
      <c r="AD1601">
        <v>27.584568281515502</v>
      </c>
      <c r="AF1601" t="str">
        <f t="shared" si="49"/>
        <v>NA</v>
      </c>
    </row>
    <row r="1602" spans="3:32" x14ac:dyDescent="0.3">
      <c r="C1602">
        <v>1601</v>
      </c>
      <c r="D1602" s="4" t="str">
        <f t="shared" si="50"/>
        <v>42- Kuopio</v>
      </c>
      <c r="E1602" t="str">
        <f>VLOOKUP($D1602,metadata!$B$2:$S$451,2,FALSE)</f>
        <v>Riihimaa, A; Kimura, MT; Lumme, J; Lakovaara, S</v>
      </c>
      <c r="F1602" t="str">
        <f>VLOOKUP($D1602,metadata!$B$2:$S$451,3,FALSE)</f>
        <v>Geographical variation in the larval diapause of Chymomyza costata (Diptera; Drosophilidae)</v>
      </c>
      <c r="G1602" t="str">
        <f>VLOOKUP($D1602,metadata!$B$2:$S$451,4,FALSE)</f>
        <v>10.1111/j.1601-5223.1996.00151.x</v>
      </c>
      <c r="H1602" t="str">
        <f>VLOOKUP($D1602,metadata!$B$2:$S$451,5,FALSE)</f>
        <v>y</v>
      </c>
      <c r="I1602" t="str">
        <f>VLOOKUP($D1602,metadata!$B$2:$S$451,6,FALSE)</f>
        <v>a</v>
      </c>
      <c r="J1602" t="str">
        <f>VLOOKUP($D1602,metadata!$B$2:$S$451,7,FALSE)</f>
        <v>i</v>
      </c>
      <c r="K1602">
        <f>VLOOKUP($D1602,metadata!$B$2:$S$451,8,FALSE)</f>
        <v>14</v>
      </c>
      <c r="L1602">
        <f>VLOOKUP($D1602,metadata!$B$2:$S$451,9,FALSE)</f>
        <v>8</v>
      </c>
      <c r="M1602" t="str">
        <f>VLOOKUP($D1602,metadata!$B$2:$S$451,10,FALSE)</f>
        <v/>
      </c>
      <c r="N1602" t="str">
        <f>VLOOKUP($D1602,metadata!$B$2:$S$451,11,FALSE)</f>
        <v>Chymomyza costata</v>
      </c>
      <c r="O1602" t="str">
        <f>VLOOKUP($D1602,metadata!$B$2:$S$451,12,FALSE)</f>
        <v>diptera</v>
      </c>
      <c r="P1602" t="str">
        <f>VLOOKUP($D1602,metadata!$B$2:$S$451,13,FALSE)</f>
        <v xml:space="preserve"> Kuopio</v>
      </c>
      <c r="Q1602">
        <f>VLOOKUP($D1602,metadata!$B$2:$S$451,14,FALSE)</f>
        <v>62.899721999999997</v>
      </c>
      <c r="R1602">
        <f>VLOOKUP($D1602,metadata!$B$2:$S$451,15,FALSE)</f>
        <v>27.683056000000001</v>
      </c>
      <c r="S1602" t="str">
        <f>VLOOKUP($D1602,metadata!$B$2:$S$451,16,FALSE)</f>
        <v/>
      </c>
      <c r="T1602" t="str">
        <f>VLOOKUP($D1602,metadata!$B$2:$S$451,17,FALSE)</f>
        <v/>
      </c>
      <c r="U1602" t="str">
        <f>VLOOKUP($D1602,metadata!$B$2:$S$451,18,FALSE)</f>
        <v/>
      </c>
      <c r="V1602">
        <f>VLOOKUP($D1602,metadata!$B$2:$Z$451,19,FALSE)</f>
        <v>443</v>
      </c>
      <c r="W1602" t="str">
        <f>VLOOKUP($D1602,metadata!$B$2:$Z$451,20,FALSE)</f>
        <v>global average</v>
      </c>
      <c r="X1602" t="str">
        <f>VLOOKUP($D1602,metadata!$B$2:$Z$451,21,FALSE)</f>
        <v/>
      </c>
      <c r="Y1602" t="str">
        <f>VLOOKUP($D1602,metadata!$B$2:$Z$451,22,FALSE)</f>
        <v>42_1</v>
      </c>
      <c r="Z1602" t="str">
        <f>VLOOKUP($D1602,metadata!$B$2:$Z$451,23,FALSE)</f>
        <v/>
      </c>
      <c r="AA1602" t="str">
        <f>VLOOKUP($D1602,metadata!$B$2:$Z$451,24,FALSE)</f>
        <v/>
      </c>
      <c r="AB1602" t="str">
        <f>VLOOKUP($D1602,metadata!$B$2:$Z$451,25,FALSE)</f>
        <v/>
      </c>
      <c r="AC1602">
        <v>22.033366045142198</v>
      </c>
      <c r="AD1602">
        <v>3.49061831510451</v>
      </c>
      <c r="AF1602" t="str">
        <f t="shared" si="49"/>
        <v>NA</v>
      </c>
    </row>
    <row r="1603" spans="3:32" x14ac:dyDescent="0.3">
      <c r="C1603">
        <v>1602</v>
      </c>
      <c r="D1603" s="4" t="str">
        <f t="shared" si="50"/>
        <v>42- Kuopio</v>
      </c>
      <c r="E1603" t="str">
        <f>VLOOKUP($D1603,metadata!$B$2:$S$451,2,FALSE)</f>
        <v>Riihimaa, A; Kimura, MT; Lumme, J; Lakovaara, S</v>
      </c>
      <c r="F1603" t="str">
        <f>VLOOKUP($D1603,metadata!$B$2:$S$451,3,FALSE)</f>
        <v>Geographical variation in the larval diapause of Chymomyza costata (Diptera; Drosophilidae)</v>
      </c>
      <c r="G1603" t="str">
        <f>VLOOKUP($D1603,metadata!$B$2:$S$451,4,FALSE)</f>
        <v>10.1111/j.1601-5223.1996.00151.x</v>
      </c>
      <c r="H1603" t="str">
        <f>VLOOKUP($D1603,metadata!$B$2:$S$451,5,FALSE)</f>
        <v>y</v>
      </c>
      <c r="I1603" t="str">
        <f>VLOOKUP($D1603,metadata!$B$2:$S$451,6,FALSE)</f>
        <v>a</v>
      </c>
      <c r="J1603" t="str">
        <f>VLOOKUP($D1603,metadata!$B$2:$S$451,7,FALSE)</f>
        <v>i</v>
      </c>
      <c r="K1603">
        <f>VLOOKUP($D1603,metadata!$B$2:$S$451,8,FALSE)</f>
        <v>14</v>
      </c>
      <c r="L1603">
        <f>VLOOKUP($D1603,metadata!$B$2:$S$451,9,FALSE)</f>
        <v>8</v>
      </c>
      <c r="M1603" t="str">
        <f>VLOOKUP($D1603,metadata!$B$2:$S$451,10,FALSE)</f>
        <v/>
      </c>
      <c r="N1603" t="str">
        <f>VLOOKUP($D1603,metadata!$B$2:$S$451,11,FALSE)</f>
        <v>Chymomyza costata</v>
      </c>
      <c r="O1603" t="str">
        <f>VLOOKUP($D1603,metadata!$B$2:$S$451,12,FALSE)</f>
        <v>diptera</v>
      </c>
      <c r="P1603" t="str">
        <f>VLOOKUP($D1603,metadata!$B$2:$S$451,13,FALSE)</f>
        <v xml:space="preserve"> Kuopio</v>
      </c>
      <c r="Q1603">
        <f>VLOOKUP($D1603,metadata!$B$2:$S$451,14,FALSE)</f>
        <v>62.899721999999997</v>
      </c>
      <c r="R1603">
        <f>VLOOKUP($D1603,metadata!$B$2:$S$451,15,FALSE)</f>
        <v>27.683056000000001</v>
      </c>
      <c r="S1603" t="str">
        <f>VLOOKUP($D1603,metadata!$B$2:$S$451,16,FALSE)</f>
        <v/>
      </c>
      <c r="T1603" t="str">
        <f>VLOOKUP($D1603,metadata!$B$2:$S$451,17,FALSE)</f>
        <v/>
      </c>
      <c r="U1603" t="str">
        <f>VLOOKUP($D1603,metadata!$B$2:$S$451,18,FALSE)</f>
        <v/>
      </c>
      <c r="V1603">
        <f>VLOOKUP($D1603,metadata!$B$2:$Z$451,19,FALSE)</f>
        <v>443</v>
      </c>
      <c r="W1603" t="str">
        <f>VLOOKUP($D1603,metadata!$B$2:$Z$451,20,FALSE)</f>
        <v>global average</v>
      </c>
      <c r="X1603" t="str">
        <f>VLOOKUP($D1603,metadata!$B$2:$Z$451,21,FALSE)</f>
        <v/>
      </c>
      <c r="Y1603" t="str">
        <f>VLOOKUP($D1603,metadata!$B$2:$Z$451,22,FALSE)</f>
        <v>42_1</v>
      </c>
      <c r="Z1603" t="str">
        <f>VLOOKUP($D1603,metadata!$B$2:$Z$451,23,FALSE)</f>
        <v/>
      </c>
      <c r="AA1603" t="str">
        <f>VLOOKUP($D1603,metadata!$B$2:$Z$451,24,FALSE)</f>
        <v/>
      </c>
      <c r="AB1603" t="str">
        <f>VLOOKUP($D1603,metadata!$B$2:$Z$451,25,FALSE)</f>
        <v/>
      </c>
      <c r="AC1603">
        <v>24.023552502453299</v>
      </c>
      <c r="AD1603">
        <v>1.88871999826639</v>
      </c>
      <c r="AF1603" t="str">
        <f t="shared" ref="AF1603:AF1666" si="51">IF(AE1603="","NA",AE1603)</f>
        <v>NA</v>
      </c>
    </row>
    <row r="1604" spans="3:32" x14ac:dyDescent="0.3">
      <c r="C1604">
        <v>1603</v>
      </c>
      <c r="D1604" s="4" t="str">
        <f t="shared" si="50"/>
        <v>42- Varkaus</v>
      </c>
      <c r="E1604" t="str">
        <f>VLOOKUP($D1604,metadata!$B$2:$S$451,2,FALSE)</f>
        <v>Riihimaa, A; Kimura, MT; Lumme, J; Lakovaara, S</v>
      </c>
      <c r="F1604" t="str">
        <f>VLOOKUP($D1604,metadata!$B$2:$S$451,3,FALSE)</f>
        <v>Geographical variation in the larval diapause of Chymomyza costata (Diptera; Drosophilidae)</v>
      </c>
      <c r="G1604" t="str">
        <f>VLOOKUP($D1604,metadata!$B$2:$S$451,4,FALSE)</f>
        <v>10.1111/j.1601-5223.1996.00151.x</v>
      </c>
      <c r="H1604" t="str">
        <f>VLOOKUP($D1604,metadata!$B$2:$S$451,5,FALSE)</f>
        <v>y</v>
      </c>
      <c r="I1604" t="str">
        <f>VLOOKUP($D1604,metadata!$B$2:$S$451,6,FALSE)</f>
        <v>a</v>
      </c>
      <c r="J1604" t="str">
        <f>VLOOKUP($D1604,metadata!$B$2:$S$451,7,FALSE)</f>
        <v>i</v>
      </c>
      <c r="K1604">
        <f>VLOOKUP($D1604,metadata!$B$2:$S$451,8,FALSE)</f>
        <v>14</v>
      </c>
      <c r="L1604">
        <f>VLOOKUP($D1604,metadata!$B$2:$S$451,9,FALSE)</f>
        <v>8</v>
      </c>
      <c r="M1604" t="str">
        <f>VLOOKUP($D1604,metadata!$B$2:$S$451,10,FALSE)</f>
        <v/>
      </c>
      <c r="N1604" t="str">
        <f>VLOOKUP($D1604,metadata!$B$2:$S$451,11,FALSE)</f>
        <v>Chymomyza costata</v>
      </c>
      <c r="O1604" t="str">
        <f>VLOOKUP($D1604,metadata!$B$2:$S$451,12,FALSE)</f>
        <v>diptera</v>
      </c>
      <c r="P1604" t="str">
        <f>VLOOKUP($D1604,metadata!$B$2:$S$451,13,FALSE)</f>
        <v xml:space="preserve"> Varkaus</v>
      </c>
      <c r="Q1604">
        <f>VLOOKUP($D1604,metadata!$B$2:$S$451,14,FALSE)</f>
        <v>62.316667000000002</v>
      </c>
      <c r="R1604">
        <f>VLOOKUP($D1604,metadata!$B$2:$S$451,15,FALSE)</f>
        <v>27.916667</v>
      </c>
      <c r="S1604" t="str">
        <f>VLOOKUP($D1604,metadata!$B$2:$S$451,16,FALSE)</f>
        <v/>
      </c>
      <c r="T1604" t="str">
        <f>VLOOKUP($D1604,metadata!$B$2:$S$451,17,FALSE)</f>
        <v/>
      </c>
      <c r="U1604" t="str">
        <f>VLOOKUP($D1604,metadata!$B$2:$S$451,18,FALSE)</f>
        <v/>
      </c>
      <c r="V1604">
        <f>VLOOKUP($D1604,metadata!$B$2:$Z$451,19,FALSE)</f>
        <v>443</v>
      </c>
      <c r="W1604" t="str">
        <f>VLOOKUP($D1604,metadata!$B$2:$Z$451,20,FALSE)</f>
        <v>global average</v>
      </c>
      <c r="X1604" t="str">
        <f>VLOOKUP($D1604,metadata!$B$2:$Z$451,21,FALSE)</f>
        <v/>
      </c>
      <c r="Y1604" t="str">
        <f>VLOOKUP($D1604,metadata!$B$2:$Z$451,22,FALSE)</f>
        <v>42_1</v>
      </c>
      <c r="Z1604" t="str">
        <f>VLOOKUP($D1604,metadata!$B$2:$Z$451,23,FALSE)</f>
        <v/>
      </c>
      <c r="AA1604" t="str">
        <f>VLOOKUP($D1604,metadata!$B$2:$Z$451,24,FALSE)</f>
        <v/>
      </c>
      <c r="AB1604" t="str">
        <f>VLOOKUP($D1604,metadata!$B$2:$Z$451,25,FALSE)</f>
        <v/>
      </c>
      <c r="AC1604">
        <v>11.811579980372899</v>
      </c>
      <c r="AD1604">
        <v>100.032195849831</v>
      </c>
      <c r="AF1604" t="str">
        <f t="shared" si="51"/>
        <v>NA</v>
      </c>
    </row>
    <row r="1605" spans="3:32" x14ac:dyDescent="0.3">
      <c r="C1605">
        <v>1604</v>
      </c>
      <c r="D1605" s="4" t="str">
        <f t="shared" si="50"/>
        <v>42- Varkaus</v>
      </c>
      <c r="E1605" t="str">
        <f>VLOOKUP($D1605,metadata!$B$2:$S$451,2,FALSE)</f>
        <v>Riihimaa, A; Kimura, MT; Lumme, J; Lakovaara, S</v>
      </c>
      <c r="F1605" t="str">
        <f>VLOOKUP($D1605,metadata!$B$2:$S$451,3,FALSE)</f>
        <v>Geographical variation in the larval diapause of Chymomyza costata (Diptera; Drosophilidae)</v>
      </c>
      <c r="G1605" t="str">
        <f>VLOOKUP($D1605,metadata!$B$2:$S$451,4,FALSE)</f>
        <v>10.1111/j.1601-5223.1996.00151.x</v>
      </c>
      <c r="H1605" t="str">
        <f>VLOOKUP($D1605,metadata!$B$2:$S$451,5,FALSE)</f>
        <v>y</v>
      </c>
      <c r="I1605" t="str">
        <f>VLOOKUP($D1605,metadata!$B$2:$S$451,6,FALSE)</f>
        <v>a</v>
      </c>
      <c r="J1605" t="str">
        <f>VLOOKUP($D1605,metadata!$B$2:$S$451,7,FALSE)</f>
        <v>i</v>
      </c>
      <c r="K1605">
        <f>VLOOKUP($D1605,metadata!$B$2:$S$451,8,FALSE)</f>
        <v>14</v>
      </c>
      <c r="L1605">
        <f>VLOOKUP($D1605,metadata!$B$2:$S$451,9,FALSE)</f>
        <v>8</v>
      </c>
      <c r="M1605" t="str">
        <f>VLOOKUP($D1605,metadata!$B$2:$S$451,10,FALSE)</f>
        <v/>
      </c>
      <c r="N1605" t="str">
        <f>VLOOKUP($D1605,metadata!$B$2:$S$451,11,FALSE)</f>
        <v>Chymomyza costata</v>
      </c>
      <c r="O1605" t="str">
        <f>VLOOKUP($D1605,metadata!$B$2:$S$451,12,FALSE)</f>
        <v>diptera</v>
      </c>
      <c r="P1605" t="str">
        <f>VLOOKUP($D1605,metadata!$B$2:$S$451,13,FALSE)</f>
        <v xml:space="preserve"> Varkaus</v>
      </c>
      <c r="Q1605">
        <f>VLOOKUP($D1605,metadata!$B$2:$S$451,14,FALSE)</f>
        <v>62.316667000000002</v>
      </c>
      <c r="R1605">
        <f>VLOOKUP($D1605,metadata!$B$2:$S$451,15,FALSE)</f>
        <v>27.916667</v>
      </c>
      <c r="S1605" t="str">
        <f>VLOOKUP($D1605,metadata!$B$2:$S$451,16,FALSE)</f>
        <v/>
      </c>
      <c r="T1605" t="str">
        <f>VLOOKUP($D1605,metadata!$B$2:$S$451,17,FALSE)</f>
        <v/>
      </c>
      <c r="U1605" t="str">
        <f>VLOOKUP($D1605,metadata!$B$2:$S$451,18,FALSE)</f>
        <v/>
      </c>
      <c r="V1605">
        <f>VLOOKUP($D1605,metadata!$B$2:$Z$451,19,FALSE)</f>
        <v>443</v>
      </c>
      <c r="W1605" t="str">
        <f>VLOOKUP($D1605,metadata!$B$2:$Z$451,20,FALSE)</f>
        <v>global average</v>
      </c>
      <c r="X1605" t="str">
        <f>VLOOKUP($D1605,metadata!$B$2:$Z$451,21,FALSE)</f>
        <v/>
      </c>
      <c r="Y1605" t="str">
        <f>VLOOKUP($D1605,metadata!$B$2:$Z$451,22,FALSE)</f>
        <v>42_1</v>
      </c>
      <c r="Z1605" t="str">
        <f>VLOOKUP($D1605,metadata!$B$2:$Z$451,23,FALSE)</f>
        <v/>
      </c>
      <c r="AA1605" t="str">
        <f>VLOOKUP($D1605,metadata!$B$2:$Z$451,24,FALSE)</f>
        <v/>
      </c>
      <c r="AB1605" t="str">
        <f>VLOOKUP($D1605,metadata!$B$2:$Z$451,25,FALSE)</f>
        <v/>
      </c>
      <c r="AC1605">
        <v>13.3189401373895</v>
      </c>
      <c r="AD1605">
        <v>99.774629051182103</v>
      </c>
      <c r="AF1605" t="str">
        <f t="shared" si="51"/>
        <v>NA</v>
      </c>
    </row>
    <row r="1606" spans="3:32" x14ac:dyDescent="0.3">
      <c r="C1606">
        <v>1605</v>
      </c>
      <c r="D1606" s="4" t="str">
        <f t="shared" si="50"/>
        <v>42- Varkaus</v>
      </c>
      <c r="E1606" t="str">
        <f>VLOOKUP($D1606,metadata!$B$2:$S$451,2,FALSE)</f>
        <v>Riihimaa, A; Kimura, MT; Lumme, J; Lakovaara, S</v>
      </c>
      <c r="F1606" t="str">
        <f>VLOOKUP($D1606,metadata!$B$2:$S$451,3,FALSE)</f>
        <v>Geographical variation in the larval diapause of Chymomyza costata (Diptera; Drosophilidae)</v>
      </c>
      <c r="G1606" t="str">
        <f>VLOOKUP($D1606,metadata!$B$2:$S$451,4,FALSE)</f>
        <v>10.1111/j.1601-5223.1996.00151.x</v>
      </c>
      <c r="H1606" t="str">
        <f>VLOOKUP($D1606,metadata!$B$2:$S$451,5,FALSE)</f>
        <v>y</v>
      </c>
      <c r="I1606" t="str">
        <f>VLOOKUP($D1606,metadata!$B$2:$S$451,6,FALSE)</f>
        <v>a</v>
      </c>
      <c r="J1606" t="str">
        <f>VLOOKUP($D1606,metadata!$B$2:$S$451,7,FALSE)</f>
        <v>i</v>
      </c>
      <c r="K1606">
        <f>VLOOKUP($D1606,metadata!$B$2:$S$451,8,FALSE)</f>
        <v>14</v>
      </c>
      <c r="L1606">
        <f>VLOOKUP($D1606,metadata!$B$2:$S$451,9,FALSE)</f>
        <v>8</v>
      </c>
      <c r="M1606" t="str">
        <f>VLOOKUP($D1606,metadata!$B$2:$S$451,10,FALSE)</f>
        <v/>
      </c>
      <c r="N1606" t="str">
        <f>VLOOKUP($D1606,metadata!$B$2:$S$451,11,FALSE)</f>
        <v>Chymomyza costata</v>
      </c>
      <c r="O1606" t="str">
        <f>VLOOKUP($D1606,metadata!$B$2:$S$451,12,FALSE)</f>
        <v>diptera</v>
      </c>
      <c r="P1606" t="str">
        <f>VLOOKUP($D1606,metadata!$B$2:$S$451,13,FALSE)</f>
        <v xml:space="preserve"> Varkaus</v>
      </c>
      <c r="Q1606">
        <f>VLOOKUP($D1606,metadata!$B$2:$S$451,14,FALSE)</f>
        <v>62.316667000000002</v>
      </c>
      <c r="R1606">
        <f>VLOOKUP($D1606,metadata!$B$2:$S$451,15,FALSE)</f>
        <v>27.916667</v>
      </c>
      <c r="S1606" t="str">
        <f>VLOOKUP($D1606,metadata!$B$2:$S$451,16,FALSE)</f>
        <v/>
      </c>
      <c r="T1606" t="str">
        <f>VLOOKUP($D1606,metadata!$B$2:$S$451,17,FALSE)</f>
        <v/>
      </c>
      <c r="U1606" t="str">
        <f>VLOOKUP($D1606,metadata!$B$2:$S$451,18,FALSE)</f>
        <v/>
      </c>
      <c r="V1606">
        <f>VLOOKUP($D1606,metadata!$B$2:$Z$451,19,FALSE)</f>
        <v>443</v>
      </c>
      <c r="W1606" t="str">
        <f>VLOOKUP($D1606,metadata!$B$2:$Z$451,20,FALSE)</f>
        <v>global average</v>
      </c>
      <c r="X1606" t="str">
        <f>VLOOKUP($D1606,metadata!$B$2:$Z$451,21,FALSE)</f>
        <v/>
      </c>
      <c r="Y1606" t="str">
        <f>VLOOKUP($D1606,metadata!$B$2:$Z$451,22,FALSE)</f>
        <v>42_1</v>
      </c>
      <c r="Z1606" t="str">
        <f>VLOOKUP($D1606,metadata!$B$2:$Z$451,23,FALSE)</f>
        <v/>
      </c>
      <c r="AA1606" t="str">
        <f>VLOOKUP($D1606,metadata!$B$2:$Z$451,24,FALSE)</f>
        <v/>
      </c>
      <c r="AB1606" t="str">
        <f>VLOOKUP($D1606,metadata!$B$2:$Z$451,25,FALSE)</f>
        <v/>
      </c>
      <c r="AC1606">
        <v>14.8027477919528</v>
      </c>
      <c r="AD1606">
        <v>99.836544147011196</v>
      </c>
      <c r="AF1606" t="str">
        <f t="shared" si="51"/>
        <v>NA</v>
      </c>
    </row>
    <row r="1607" spans="3:32" x14ac:dyDescent="0.3">
      <c r="C1607">
        <v>1606</v>
      </c>
      <c r="D1607" s="4" t="str">
        <f t="shared" si="50"/>
        <v>42- Varkaus</v>
      </c>
      <c r="E1607" t="str">
        <f>VLOOKUP($D1607,metadata!$B$2:$S$451,2,FALSE)</f>
        <v>Riihimaa, A; Kimura, MT; Lumme, J; Lakovaara, S</v>
      </c>
      <c r="F1607" t="str">
        <f>VLOOKUP($D1607,metadata!$B$2:$S$451,3,FALSE)</f>
        <v>Geographical variation in the larval diapause of Chymomyza costata (Diptera; Drosophilidae)</v>
      </c>
      <c r="G1607" t="str">
        <f>VLOOKUP($D1607,metadata!$B$2:$S$451,4,FALSE)</f>
        <v>10.1111/j.1601-5223.1996.00151.x</v>
      </c>
      <c r="H1607" t="str">
        <f>VLOOKUP($D1607,metadata!$B$2:$S$451,5,FALSE)</f>
        <v>y</v>
      </c>
      <c r="I1607" t="str">
        <f>VLOOKUP($D1607,metadata!$B$2:$S$451,6,FALSE)</f>
        <v>a</v>
      </c>
      <c r="J1607" t="str">
        <f>VLOOKUP($D1607,metadata!$B$2:$S$451,7,FALSE)</f>
        <v>i</v>
      </c>
      <c r="K1607">
        <f>VLOOKUP($D1607,metadata!$B$2:$S$451,8,FALSE)</f>
        <v>14</v>
      </c>
      <c r="L1607">
        <f>VLOOKUP($D1607,metadata!$B$2:$S$451,9,FALSE)</f>
        <v>8</v>
      </c>
      <c r="M1607" t="str">
        <f>VLOOKUP($D1607,metadata!$B$2:$S$451,10,FALSE)</f>
        <v/>
      </c>
      <c r="N1607" t="str">
        <f>VLOOKUP($D1607,metadata!$B$2:$S$451,11,FALSE)</f>
        <v>Chymomyza costata</v>
      </c>
      <c r="O1607" t="str">
        <f>VLOOKUP($D1607,metadata!$B$2:$S$451,12,FALSE)</f>
        <v>diptera</v>
      </c>
      <c r="P1607" t="str">
        <f>VLOOKUP($D1607,metadata!$B$2:$S$451,13,FALSE)</f>
        <v xml:space="preserve"> Varkaus</v>
      </c>
      <c r="Q1607">
        <f>VLOOKUP($D1607,metadata!$B$2:$S$451,14,FALSE)</f>
        <v>62.316667000000002</v>
      </c>
      <c r="R1607">
        <f>VLOOKUP($D1607,metadata!$B$2:$S$451,15,FALSE)</f>
        <v>27.916667</v>
      </c>
      <c r="S1607" t="str">
        <f>VLOOKUP($D1607,metadata!$B$2:$S$451,16,FALSE)</f>
        <v/>
      </c>
      <c r="T1607" t="str">
        <f>VLOOKUP($D1607,metadata!$B$2:$S$451,17,FALSE)</f>
        <v/>
      </c>
      <c r="U1607" t="str">
        <f>VLOOKUP($D1607,metadata!$B$2:$S$451,18,FALSE)</f>
        <v/>
      </c>
      <c r="V1607">
        <f>VLOOKUP($D1607,metadata!$B$2:$Z$451,19,FALSE)</f>
        <v>443</v>
      </c>
      <c r="W1607" t="str">
        <f>VLOOKUP($D1607,metadata!$B$2:$Z$451,20,FALSE)</f>
        <v>global average</v>
      </c>
      <c r="X1607" t="str">
        <f>VLOOKUP($D1607,metadata!$B$2:$Z$451,21,FALSE)</f>
        <v/>
      </c>
      <c r="Y1607" t="str">
        <f>VLOOKUP($D1607,metadata!$B$2:$Z$451,22,FALSE)</f>
        <v>42_1</v>
      </c>
      <c r="Z1607" t="str">
        <f>VLOOKUP($D1607,metadata!$B$2:$Z$451,23,FALSE)</f>
        <v/>
      </c>
      <c r="AA1607" t="str">
        <f>VLOOKUP($D1607,metadata!$B$2:$Z$451,24,FALSE)</f>
        <v/>
      </c>
      <c r="AB1607" t="str">
        <f>VLOOKUP($D1607,metadata!$B$2:$Z$451,25,FALSE)</f>
        <v/>
      </c>
      <c r="AC1607">
        <v>16.333660451422901</v>
      </c>
      <c r="AD1607">
        <v>99.890410280382497</v>
      </c>
      <c r="AF1607" t="str">
        <f t="shared" si="51"/>
        <v>NA</v>
      </c>
    </row>
    <row r="1608" spans="3:32" x14ac:dyDescent="0.3">
      <c r="C1608">
        <v>1607</v>
      </c>
      <c r="D1608" s="4" t="str">
        <f t="shared" si="50"/>
        <v>42- Varkaus</v>
      </c>
      <c r="E1608" t="str">
        <f>VLOOKUP($D1608,metadata!$B$2:$S$451,2,FALSE)</f>
        <v>Riihimaa, A; Kimura, MT; Lumme, J; Lakovaara, S</v>
      </c>
      <c r="F1608" t="str">
        <f>VLOOKUP($D1608,metadata!$B$2:$S$451,3,FALSE)</f>
        <v>Geographical variation in the larval diapause of Chymomyza costata (Diptera; Drosophilidae)</v>
      </c>
      <c r="G1608" t="str">
        <f>VLOOKUP($D1608,metadata!$B$2:$S$451,4,FALSE)</f>
        <v>10.1111/j.1601-5223.1996.00151.x</v>
      </c>
      <c r="H1608" t="str">
        <f>VLOOKUP($D1608,metadata!$B$2:$S$451,5,FALSE)</f>
        <v>y</v>
      </c>
      <c r="I1608" t="str">
        <f>VLOOKUP($D1608,metadata!$B$2:$S$451,6,FALSE)</f>
        <v>a</v>
      </c>
      <c r="J1608" t="str">
        <f>VLOOKUP($D1608,metadata!$B$2:$S$451,7,FALSE)</f>
        <v>i</v>
      </c>
      <c r="K1608">
        <f>VLOOKUP($D1608,metadata!$B$2:$S$451,8,FALSE)</f>
        <v>14</v>
      </c>
      <c r="L1608">
        <f>VLOOKUP($D1608,metadata!$B$2:$S$451,9,FALSE)</f>
        <v>8</v>
      </c>
      <c r="M1608" t="str">
        <f>VLOOKUP($D1608,metadata!$B$2:$S$451,10,FALSE)</f>
        <v/>
      </c>
      <c r="N1608" t="str">
        <f>VLOOKUP($D1608,metadata!$B$2:$S$451,11,FALSE)</f>
        <v>Chymomyza costata</v>
      </c>
      <c r="O1608" t="str">
        <f>VLOOKUP($D1608,metadata!$B$2:$S$451,12,FALSE)</f>
        <v>diptera</v>
      </c>
      <c r="P1608" t="str">
        <f>VLOOKUP($D1608,metadata!$B$2:$S$451,13,FALSE)</f>
        <v xml:space="preserve"> Varkaus</v>
      </c>
      <c r="Q1608">
        <f>VLOOKUP($D1608,metadata!$B$2:$S$451,14,FALSE)</f>
        <v>62.316667000000002</v>
      </c>
      <c r="R1608">
        <f>VLOOKUP($D1608,metadata!$B$2:$S$451,15,FALSE)</f>
        <v>27.916667</v>
      </c>
      <c r="S1608" t="str">
        <f>VLOOKUP($D1608,metadata!$B$2:$S$451,16,FALSE)</f>
        <v/>
      </c>
      <c r="T1608" t="str">
        <f>VLOOKUP($D1608,metadata!$B$2:$S$451,17,FALSE)</f>
        <v/>
      </c>
      <c r="U1608" t="str">
        <f>VLOOKUP($D1608,metadata!$B$2:$S$451,18,FALSE)</f>
        <v/>
      </c>
      <c r="V1608">
        <f>VLOOKUP($D1608,metadata!$B$2:$Z$451,19,FALSE)</f>
        <v>443</v>
      </c>
      <c r="W1608" t="str">
        <f>VLOOKUP($D1608,metadata!$B$2:$Z$451,20,FALSE)</f>
        <v>global average</v>
      </c>
      <c r="X1608" t="str">
        <f>VLOOKUP($D1608,metadata!$B$2:$Z$451,21,FALSE)</f>
        <v/>
      </c>
      <c r="Y1608" t="str">
        <f>VLOOKUP($D1608,metadata!$B$2:$Z$451,22,FALSE)</f>
        <v>42_1</v>
      </c>
      <c r="Z1608" t="str">
        <f>VLOOKUP($D1608,metadata!$B$2:$Z$451,23,FALSE)</f>
        <v/>
      </c>
      <c r="AA1608" t="str">
        <f>VLOOKUP($D1608,metadata!$B$2:$Z$451,24,FALSE)</f>
        <v/>
      </c>
      <c r="AB1608" t="str">
        <f>VLOOKUP($D1608,metadata!$B$2:$Z$451,25,FALSE)</f>
        <v/>
      </c>
      <c r="AC1608">
        <v>17.817468105986201</v>
      </c>
      <c r="AD1608">
        <v>99.952325376211604</v>
      </c>
      <c r="AF1608" t="str">
        <f t="shared" si="51"/>
        <v>NA</v>
      </c>
    </row>
    <row r="1609" spans="3:32" x14ac:dyDescent="0.3">
      <c r="C1609">
        <v>1608</v>
      </c>
      <c r="D1609" s="4" t="str">
        <f t="shared" si="50"/>
        <v>42- Varkaus</v>
      </c>
      <c r="E1609" t="str">
        <f>VLOOKUP($D1609,metadata!$B$2:$S$451,2,FALSE)</f>
        <v>Riihimaa, A; Kimura, MT; Lumme, J; Lakovaara, S</v>
      </c>
      <c r="F1609" t="str">
        <f>VLOOKUP($D1609,metadata!$B$2:$S$451,3,FALSE)</f>
        <v>Geographical variation in the larval diapause of Chymomyza costata (Diptera; Drosophilidae)</v>
      </c>
      <c r="G1609" t="str">
        <f>VLOOKUP($D1609,metadata!$B$2:$S$451,4,FALSE)</f>
        <v>10.1111/j.1601-5223.1996.00151.x</v>
      </c>
      <c r="H1609" t="str">
        <f>VLOOKUP($D1609,metadata!$B$2:$S$451,5,FALSE)</f>
        <v>y</v>
      </c>
      <c r="I1609" t="str">
        <f>VLOOKUP($D1609,metadata!$B$2:$S$451,6,FALSE)</f>
        <v>a</v>
      </c>
      <c r="J1609" t="str">
        <f>VLOOKUP($D1609,metadata!$B$2:$S$451,7,FALSE)</f>
        <v>i</v>
      </c>
      <c r="K1609">
        <f>VLOOKUP($D1609,metadata!$B$2:$S$451,8,FALSE)</f>
        <v>14</v>
      </c>
      <c r="L1609">
        <f>VLOOKUP($D1609,metadata!$B$2:$S$451,9,FALSE)</f>
        <v>8</v>
      </c>
      <c r="M1609" t="str">
        <f>VLOOKUP($D1609,metadata!$B$2:$S$451,10,FALSE)</f>
        <v/>
      </c>
      <c r="N1609" t="str">
        <f>VLOOKUP($D1609,metadata!$B$2:$S$451,11,FALSE)</f>
        <v>Chymomyza costata</v>
      </c>
      <c r="O1609" t="str">
        <f>VLOOKUP($D1609,metadata!$B$2:$S$451,12,FALSE)</f>
        <v>diptera</v>
      </c>
      <c r="P1609" t="str">
        <f>VLOOKUP($D1609,metadata!$B$2:$S$451,13,FALSE)</f>
        <v xml:space="preserve"> Varkaus</v>
      </c>
      <c r="Q1609">
        <f>VLOOKUP($D1609,metadata!$B$2:$S$451,14,FALSE)</f>
        <v>62.316667000000002</v>
      </c>
      <c r="R1609">
        <f>VLOOKUP($D1609,metadata!$B$2:$S$451,15,FALSE)</f>
        <v>27.916667</v>
      </c>
      <c r="S1609" t="str">
        <f>VLOOKUP($D1609,metadata!$B$2:$S$451,16,FALSE)</f>
        <v/>
      </c>
      <c r="T1609" t="str">
        <f>VLOOKUP($D1609,metadata!$B$2:$S$451,17,FALSE)</f>
        <v/>
      </c>
      <c r="U1609" t="str">
        <f>VLOOKUP($D1609,metadata!$B$2:$S$451,18,FALSE)</f>
        <v/>
      </c>
      <c r="V1609">
        <f>VLOOKUP($D1609,metadata!$B$2:$Z$451,19,FALSE)</f>
        <v>443</v>
      </c>
      <c r="W1609" t="str">
        <f>VLOOKUP($D1609,metadata!$B$2:$Z$451,20,FALSE)</f>
        <v>global average</v>
      </c>
      <c r="X1609" t="str">
        <f>VLOOKUP($D1609,metadata!$B$2:$Z$451,21,FALSE)</f>
        <v/>
      </c>
      <c r="Y1609" t="str">
        <f>VLOOKUP($D1609,metadata!$B$2:$Z$451,22,FALSE)</f>
        <v>42_1</v>
      </c>
      <c r="Z1609" t="str">
        <f>VLOOKUP($D1609,metadata!$B$2:$Z$451,23,FALSE)</f>
        <v/>
      </c>
      <c r="AA1609" t="str">
        <f>VLOOKUP($D1609,metadata!$B$2:$Z$451,24,FALSE)</f>
        <v/>
      </c>
      <c r="AB1609" t="str">
        <f>VLOOKUP($D1609,metadata!$B$2:$Z$451,25,FALSE)</f>
        <v/>
      </c>
      <c r="AC1609">
        <v>19.513248282629998</v>
      </c>
      <c r="AD1609">
        <v>30.261931812904901</v>
      </c>
      <c r="AF1609" t="str">
        <f t="shared" si="51"/>
        <v>NA</v>
      </c>
    </row>
    <row r="1610" spans="3:32" x14ac:dyDescent="0.3">
      <c r="C1610">
        <v>1609</v>
      </c>
      <c r="D1610" s="4" t="str">
        <f t="shared" si="50"/>
        <v>42- Varkaus</v>
      </c>
      <c r="E1610" t="str">
        <f>VLOOKUP($D1610,metadata!$B$2:$S$451,2,FALSE)</f>
        <v>Riihimaa, A; Kimura, MT; Lumme, J; Lakovaara, S</v>
      </c>
      <c r="F1610" t="str">
        <f>VLOOKUP($D1610,metadata!$B$2:$S$451,3,FALSE)</f>
        <v>Geographical variation in the larval diapause of Chymomyza costata (Diptera; Drosophilidae)</v>
      </c>
      <c r="G1610" t="str">
        <f>VLOOKUP($D1610,metadata!$B$2:$S$451,4,FALSE)</f>
        <v>10.1111/j.1601-5223.1996.00151.x</v>
      </c>
      <c r="H1610" t="str">
        <f>VLOOKUP($D1610,metadata!$B$2:$S$451,5,FALSE)</f>
        <v>y</v>
      </c>
      <c r="I1610" t="str">
        <f>VLOOKUP($D1610,metadata!$B$2:$S$451,6,FALSE)</f>
        <v>a</v>
      </c>
      <c r="J1610" t="str">
        <f>VLOOKUP($D1610,metadata!$B$2:$S$451,7,FALSE)</f>
        <v>i</v>
      </c>
      <c r="K1610">
        <f>VLOOKUP($D1610,metadata!$B$2:$S$451,8,FALSE)</f>
        <v>14</v>
      </c>
      <c r="L1610">
        <f>VLOOKUP($D1610,metadata!$B$2:$S$451,9,FALSE)</f>
        <v>8</v>
      </c>
      <c r="M1610" t="str">
        <f>VLOOKUP($D1610,metadata!$B$2:$S$451,10,FALSE)</f>
        <v/>
      </c>
      <c r="N1610" t="str">
        <f>VLOOKUP($D1610,metadata!$B$2:$S$451,11,FALSE)</f>
        <v>Chymomyza costata</v>
      </c>
      <c r="O1610" t="str">
        <f>VLOOKUP($D1610,metadata!$B$2:$S$451,12,FALSE)</f>
        <v>diptera</v>
      </c>
      <c r="P1610" t="str">
        <f>VLOOKUP($D1610,metadata!$B$2:$S$451,13,FALSE)</f>
        <v xml:space="preserve"> Varkaus</v>
      </c>
      <c r="Q1610">
        <f>VLOOKUP($D1610,metadata!$B$2:$S$451,14,FALSE)</f>
        <v>62.316667000000002</v>
      </c>
      <c r="R1610">
        <f>VLOOKUP($D1610,metadata!$B$2:$S$451,15,FALSE)</f>
        <v>27.916667</v>
      </c>
      <c r="S1610" t="str">
        <f>VLOOKUP($D1610,metadata!$B$2:$S$451,16,FALSE)</f>
        <v/>
      </c>
      <c r="T1610" t="str">
        <f>VLOOKUP($D1610,metadata!$B$2:$S$451,17,FALSE)</f>
        <v/>
      </c>
      <c r="U1610" t="str">
        <f>VLOOKUP($D1610,metadata!$B$2:$S$451,18,FALSE)</f>
        <v/>
      </c>
      <c r="V1610">
        <f>VLOOKUP($D1610,metadata!$B$2:$Z$451,19,FALSE)</f>
        <v>443</v>
      </c>
      <c r="W1610" t="str">
        <f>VLOOKUP($D1610,metadata!$B$2:$Z$451,20,FALSE)</f>
        <v>global average</v>
      </c>
      <c r="X1610" t="str">
        <f>VLOOKUP($D1610,metadata!$B$2:$Z$451,21,FALSE)</f>
        <v/>
      </c>
      <c r="Y1610" t="str">
        <f>VLOOKUP($D1610,metadata!$B$2:$Z$451,22,FALSE)</f>
        <v>42_1</v>
      </c>
      <c r="Z1610" t="str">
        <f>VLOOKUP($D1610,metadata!$B$2:$Z$451,23,FALSE)</f>
        <v/>
      </c>
      <c r="AA1610" t="str">
        <f>VLOOKUP($D1610,metadata!$B$2:$Z$451,24,FALSE)</f>
        <v/>
      </c>
      <c r="AB1610" t="str">
        <f>VLOOKUP($D1610,metadata!$B$2:$Z$451,25,FALSE)</f>
        <v/>
      </c>
      <c r="AC1610">
        <v>22.021589793915599</v>
      </c>
      <c r="AD1610">
        <v>1.2844286629744699</v>
      </c>
      <c r="AF1610" t="str">
        <f t="shared" si="51"/>
        <v>NA</v>
      </c>
    </row>
    <row r="1611" spans="3:32" x14ac:dyDescent="0.3">
      <c r="C1611">
        <v>1610</v>
      </c>
      <c r="D1611" s="4" t="str">
        <f t="shared" si="50"/>
        <v>42- Varkaus</v>
      </c>
      <c r="E1611" t="str">
        <f>VLOOKUP($D1611,metadata!$B$2:$S$451,2,FALSE)</f>
        <v>Riihimaa, A; Kimura, MT; Lumme, J; Lakovaara, S</v>
      </c>
      <c r="F1611" t="str">
        <f>VLOOKUP($D1611,metadata!$B$2:$S$451,3,FALSE)</f>
        <v>Geographical variation in the larval diapause of Chymomyza costata (Diptera; Drosophilidae)</v>
      </c>
      <c r="G1611" t="str">
        <f>VLOOKUP($D1611,metadata!$B$2:$S$451,4,FALSE)</f>
        <v>10.1111/j.1601-5223.1996.00151.x</v>
      </c>
      <c r="H1611" t="str">
        <f>VLOOKUP($D1611,metadata!$B$2:$S$451,5,FALSE)</f>
        <v>y</v>
      </c>
      <c r="I1611" t="str">
        <f>VLOOKUP($D1611,metadata!$B$2:$S$451,6,FALSE)</f>
        <v>a</v>
      </c>
      <c r="J1611" t="str">
        <f>VLOOKUP($D1611,metadata!$B$2:$S$451,7,FALSE)</f>
        <v>i</v>
      </c>
      <c r="K1611">
        <f>VLOOKUP($D1611,metadata!$B$2:$S$451,8,FALSE)</f>
        <v>14</v>
      </c>
      <c r="L1611">
        <f>VLOOKUP($D1611,metadata!$B$2:$S$451,9,FALSE)</f>
        <v>8</v>
      </c>
      <c r="M1611" t="str">
        <f>VLOOKUP($D1611,metadata!$B$2:$S$451,10,FALSE)</f>
        <v/>
      </c>
      <c r="N1611" t="str">
        <f>VLOOKUP($D1611,metadata!$B$2:$S$451,11,FALSE)</f>
        <v>Chymomyza costata</v>
      </c>
      <c r="O1611" t="str">
        <f>VLOOKUP($D1611,metadata!$B$2:$S$451,12,FALSE)</f>
        <v>diptera</v>
      </c>
      <c r="P1611" t="str">
        <f>VLOOKUP($D1611,metadata!$B$2:$S$451,13,FALSE)</f>
        <v xml:space="preserve"> Varkaus</v>
      </c>
      <c r="Q1611">
        <f>VLOOKUP($D1611,metadata!$B$2:$S$451,14,FALSE)</f>
        <v>62.316667000000002</v>
      </c>
      <c r="R1611">
        <f>VLOOKUP($D1611,metadata!$B$2:$S$451,15,FALSE)</f>
        <v>27.916667</v>
      </c>
      <c r="S1611" t="str">
        <f>VLOOKUP($D1611,metadata!$B$2:$S$451,16,FALSE)</f>
        <v/>
      </c>
      <c r="T1611" t="str">
        <f>VLOOKUP($D1611,metadata!$B$2:$S$451,17,FALSE)</f>
        <v/>
      </c>
      <c r="U1611" t="str">
        <f>VLOOKUP($D1611,metadata!$B$2:$S$451,18,FALSE)</f>
        <v/>
      </c>
      <c r="V1611">
        <f>VLOOKUP($D1611,metadata!$B$2:$Z$451,19,FALSE)</f>
        <v>443</v>
      </c>
      <c r="W1611" t="str">
        <f>VLOOKUP($D1611,metadata!$B$2:$Z$451,20,FALSE)</f>
        <v>global average</v>
      </c>
      <c r="X1611" t="str">
        <f>VLOOKUP($D1611,metadata!$B$2:$Z$451,21,FALSE)</f>
        <v/>
      </c>
      <c r="Y1611" t="str">
        <f>VLOOKUP($D1611,metadata!$B$2:$Z$451,22,FALSE)</f>
        <v>42_1</v>
      </c>
      <c r="Z1611" t="str">
        <f>VLOOKUP($D1611,metadata!$B$2:$Z$451,23,FALSE)</f>
        <v/>
      </c>
      <c r="AA1611" t="str">
        <f>VLOOKUP($D1611,metadata!$B$2:$Z$451,24,FALSE)</f>
        <v/>
      </c>
      <c r="AB1611" t="str">
        <f>VLOOKUP($D1611,metadata!$B$2:$Z$451,25,FALSE)</f>
        <v/>
      </c>
      <c r="AC1611">
        <v>24</v>
      </c>
      <c r="AD1611">
        <v>0.157728706624638</v>
      </c>
      <c r="AF1611" t="str">
        <f t="shared" si="51"/>
        <v>NA</v>
      </c>
    </row>
    <row r="1612" spans="3:32" x14ac:dyDescent="0.3">
      <c r="C1612">
        <v>1611</v>
      </c>
      <c r="D1612" s="4" t="str">
        <f t="shared" si="50"/>
        <v>42- Sapporo</v>
      </c>
      <c r="E1612" t="str">
        <f>VLOOKUP($D1612,metadata!$B$2:$S$451,2,FALSE)</f>
        <v>Riihimaa, A; Kimura, MT; Lumme, J; Lakovaara, S</v>
      </c>
      <c r="F1612" t="str">
        <f>VLOOKUP($D1612,metadata!$B$2:$S$451,3,FALSE)</f>
        <v>Geographical variation in the larval diapause of Chymomyza costata (Diptera; Drosophilidae)</v>
      </c>
      <c r="G1612" t="str">
        <f>VLOOKUP($D1612,metadata!$B$2:$S$451,4,FALSE)</f>
        <v>10.1111/j.1601-5223.1996.00151.x</v>
      </c>
      <c r="H1612" t="str">
        <f>VLOOKUP($D1612,metadata!$B$2:$S$451,5,FALSE)</f>
        <v>y</v>
      </c>
      <c r="I1612" t="str">
        <f>VLOOKUP($D1612,metadata!$B$2:$S$451,6,FALSE)</f>
        <v>a</v>
      </c>
      <c r="J1612" t="str">
        <f>VLOOKUP($D1612,metadata!$B$2:$S$451,7,FALSE)</f>
        <v>i</v>
      </c>
      <c r="K1612">
        <f>VLOOKUP($D1612,metadata!$B$2:$S$451,8,FALSE)</f>
        <v>14</v>
      </c>
      <c r="L1612">
        <f>VLOOKUP($D1612,metadata!$B$2:$S$451,9,FALSE)</f>
        <v>6</v>
      </c>
      <c r="M1612" t="str">
        <f>VLOOKUP($D1612,metadata!$B$2:$S$451,10,FALSE)</f>
        <v/>
      </c>
      <c r="N1612" t="str">
        <f>VLOOKUP($D1612,metadata!$B$2:$S$451,11,FALSE)</f>
        <v>Chymomyza costata</v>
      </c>
      <c r="O1612" t="str">
        <f>VLOOKUP($D1612,metadata!$B$2:$S$451,12,FALSE)</f>
        <v>diptera</v>
      </c>
      <c r="P1612" t="str">
        <f>VLOOKUP($D1612,metadata!$B$2:$S$451,13,FALSE)</f>
        <v xml:space="preserve"> Sapporo</v>
      </c>
      <c r="Q1612">
        <f>VLOOKUP($D1612,metadata!$B$2:$S$451,14,FALSE)</f>
        <v>43.061943999999997</v>
      </c>
      <c r="R1612">
        <f>VLOOKUP($D1612,metadata!$B$2:$S$451,15,FALSE)</f>
        <v>141.35416699999999</v>
      </c>
      <c r="S1612" t="str">
        <f>VLOOKUP($D1612,metadata!$B$2:$S$451,16,FALSE)</f>
        <v/>
      </c>
      <c r="T1612" t="str">
        <f>VLOOKUP($D1612,metadata!$B$2:$S$451,17,FALSE)</f>
        <v/>
      </c>
      <c r="U1612" t="str">
        <f>VLOOKUP($D1612,metadata!$B$2:$S$451,18,FALSE)</f>
        <v/>
      </c>
      <c r="V1612">
        <f>VLOOKUP($D1612,metadata!$B$2:$Z$451,19,FALSE)</f>
        <v>443</v>
      </c>
      <c r="W1612" t="str">
        <f>VLOOKUP($D1612,metadata!$B$2:$Z$451,20,FALSE)</f>
        <v>global average</v>
      </c>
      <c r="X1612" t="str">
        <f>VLOOKUP($D1612,metadata!$B$2:$Z$451,21,FALSE)</f>
        <v/>
      </c>
      <c r="Y1612" t="str">
        <f>VLOOKUP($D1612,metadata!$B$2:$Z$451,22,FALSE)</f>
        <v>42_1</v>
      </c>
      <c r="Z1612" t="str">
        <f>VLOOKUP($D1612,metadata!$B$2:$Z$451,23,FALSE)</f>
        <v/>
      </c>
      <c r="AA1612" t="str">
        <f>VLOOKUP($D1612,metadata!$B$2:$Z$451,24,FALSE)</f>
        <v/>
      </c>
      <c r="AB1612" t="str">
        <f>VLOOKUP($D1612,metadata!$B$2:$Z$451,25,FALSE)</f>
        <v/>
      </c>
      <c r="AC1612">
        <v>14.9793915603532</v>
      </c>
      <c r="AD1612">
        <v>98.229073471548404</v>
      </c>
      <c r="AF1612" t="str">
        <f t="shared" si="51"/>
        <v>NA</v>
      </c>
    </row>
    <row r="1613" spans="3:32" x14ac:dyDescent="0.3">
      <c r="C1613">
        <v>1612</v>
      </c>
      <c r="D1613" s="4" t="str">
        <f t="shared" si="50"/>
        <v>42- Sapporo</v>
      </c>
      <c r="E1613" t="str">
        <f>VLOOKUP($D1613,metadata!$B$2:$S$451,2,FALSE)</f>
        <v>Riihimaa, A; Kimura, MT; Lumme, J; Lakovaara, S</v>
      </c>
      <c r="F1613" t="str">
        <f>VLOOKUP($D1613,metadata!$B$2:$S$451,3,FALSE)</f>
        <v>Geographical variation in the larval diapause of Chymomyza costata (Diptera; Drosophilidae)</v>
      </c>
      <c r="G1613" t="str">
        <f>VLOOKUP($D1613,metadata!$B$2:$S$451,4,FALSE)</f>
        <v>10.1111/j.1601-5223.1996.00151.x</v>
      </c>
      <c r="H1613" t="str">
        <f>VLOOKUP($D1613,metadata!$B$2:$S$451,5,FALSE)</f>
        <v>y</v>
      </c>
      <c r="I1613" t="str">
        <f>VLOOKUP($D1613,metadata!$B$2:$S$451,6,FALSE)</f>
        <v>a</v>
      </c>
      <c r="J1613" t="str">
        <f>VLOOKUP($D1613,metadata!$B$2:$S$451,7,FALSE)</f>
        <v>i</v>
      </c>
      <c r="K1613">
        <f>VLOOKUP($D1613,metadata!$B$2:$S$451,8,FALSE)</f>
        <v>14</v>
      </c>
      <c r="L1613">
        <f>VLOOKUP($D1613,metadata!$B$2:$S$451,9,FALSE)</f>
        <v>6</v>
      </c>
      <c r="M1613" t="str">
        <f>VLOOKUP($D1613,metadata!$B$2:$S$451,10,FALSE)</f>
        <v/>
      </c>
      <c r="N1613" t="str">
        <f>VLOOKUP($D1613,metadata!$B$2:$S$451,11,FALSE)</f>
        <v>Chymomyza costata</v>
      </c>
      <c r="O1613" t="str">
        <f>VLOOKUP($D1613,metadata!$B$2:$S$451,12,FALSE)</f>
        <v>diptera</v>
      </c>
      <c r="P1613" t="str">
        <f>VLOOKUP($D1613,metadata!$B$2:$S$451,13,FALSE)</f>
        <v xml:space="preserve"> Sapporo</v>
      </c>
      <c r="Q1613">
        <f>VLOOKUP($D1613,metadata!$B$2:$S$451,14,FALSE)</f>
        <v>43.061943999999997</v>
      </c>
      <c r="R1613">
        <f>VLOOKUP($D1613,metadata!$B$2:$S$451,15,FALSE)</f>
        <v>141.35416699999999</v>
      </c>
      <c r="S1613" t="str">
        <f>VLOOKUP($D1613,metadata!$B$2:$S$451,16,FALSE)</f>
        <v/>
      </c>
      <c r="T1613" t="str">
        <f>VLOOKUP($D1613,metadata!$B$2:$S$451,17,FALSE)</f>
        <v/>
      </c>
      <c r="U1613" t="str">
        <f>VLOOKUP($D1613,metadata!$B$2:$S$451,18,FALSE)</f>
        <v/>
      </c>
      <c r="V1613">
        <f>VLOOKUP($D1613,metadata!$B$2:$Z$451,19,FALSE)</f>
        <v>443</v>
      </c>
      <c r="W1613" t="str">
        <f>VLOOKUP($D1613,metadata!$B$2:$Z$451,20,FALSE)</f>
        <v>global average</v>
      </c>
      <c r="X1613" t="str">
        <f>VLOOKUP($D1613,metadata!$B$2:$Z$451,21,FALSE)</f>
        <v/>
      </c>
      <c r="Y1613" t="str">
        <f>VLOOKUP($D1613,metadata!$B$2:$Z$451,22,FALSE)</f>
        <v>42_1</v>
      </c>
      <c r="Z1613" t="str">
        <f>VLOOKUP($D1613,metadata!$B$2:$Z$451,23,FALSE)</f>
        <v/>
      </c>
      <c r="AA1613" t="str">
        <f>VLOOKUP($D1613,metadata!$B$2:$Z$451,24,FALSE)</f>
        <v/>
      </c>
      <c r="AB1613" t="str">
        <f>VLOOKUP($D1613,metadata!$B$2:$Z$451,25,FALSE)</f>
        <v/>
      </c>
      <c r="AC1613">
        <v>16.498527968596601</v>
      </c>
      <c r="AD1613">
        <v>19.420598533231399</v>
      </c>
      <c r="AF1613" t="str">
        <f t="shared" si="51"/>
        <v>NA</v>
      </c>
    </row>
    <row r="1614" spans="3:32" x14ac:dyDescent="0.3">
      <c r="C1614">
        <v>1613</v>
      </c>
      <c r="D1614" s="4" t="str">
        <f t="shared" si="50"/>
        <v>42- Sapporo</v>
      </c>
      <c r="E1614" t="str">
        <f>VLOOKUP($D1614,metadata!$B$2:$S$451,2,FALSE)</f>
        <v>Riihimaa, A; Kimura, MT; Lumme, J; Lakovaara, S</v>
      </c>
      <c r="F1614" t="str">
        <f>VLOOKUP($D1614,metadata!$B$2:$S$451,3,FALSE)</f>
        <v>Geographical variation in the larval diapause of Chymomyza costata (Diptera; Drosophilidae)</v>
      </c>
      <c r="G1614" t="str">
        <f>VLOOKUP($D1614,metadata!$B$2:$S$451,4,FALSE)</f>
        <v>10.1111/j.1601-5223.1996.00151.x</v>
      </c>
      <c r="H1614" t="str">
        <f>VLOOKUP($D1614,metadata!$B$2:$S$451,5,FALSE)</f>
        <v>y</v>
      </c>
      <c r="I1614" t="str">
        <f>VLOOKUP($D1614,metadata!$B$2:$S$451,6,FALSE)</f>
        <v>a</v>
      </c>
      <c r="J1614" t="str">
        <f>VLOOKUP($D1614,metadata!$B$2:$S$451,7,FALSE)</f>
        <v>i</v>
      </c>
      <c r="K1614">
        <f>VLOOKUP($D1614,metadata!$B$2:$S$451,8,FALSE)</f>
        <v>14</v>
      </c>
      <c r="L1614">
        <f>VLOOKUP($D1614,metadata!$B$2:$S$451,9,FALSE)</f>
        <v>6</v>
      </c>
      <c r="M1614" t="str">
        <f>VLOOKUP($D1614,metadata!$B$2:$S$451,10,FALSE)</f>
        <v/>
      </c>
      <c r="N1614" t="str">
        <f>VLOOKUP($D1614,metadata!$B$2:$S$451,11,FALSE)</f>
        <v>Chymomyza costata</v>
      </c>
      <c r="O1614" t="str">
        <f>VLOOKUP($D1614,metadata!$B$2:$S$451,12,FALSE)</f>
        <v>diptera</v>
      </c>
      <c r="P1614" t="str">
        <f>VLOOKUP($D1614,metadata!$B$2:$S$451,13,FALSE)</f>
        <v xml:space="preserve"> Sapporo</v>
      </c>
      <c r="Q1614">
        <f>VLOOKUP($D1614,metadata!$B$2:$S$451,14,FALSE)</f>
        <v>43.061943999999997</v>
      </c>
      <c r="R1614">
        <f>VLOOKUP($D1614,metadata!$B$2:$S$451,15,FALSE)</f>
        <v>141.35416699999999</v>
      </c>
      <c r="S1614" t="str">
        <f>VLOOKUP($D1614,metadata!$B$2:$S$451,16,FALSE)</f>
        <v/>
      </c>
      <c r="T1614" t="str">
        <f>VLOOKUP($D1614,metadata!$B$2:$S$451,17,FALSE)</f>
        <v/>
      </c>
      <c r="U1614" t="str">
        <f>VLOOKUP($D1614,metadata!$B$2:$S$451,18,FALSE)</f>
        <v/>
      </c>
      <c r="V1614">
        <f>VLOOKUP($D1614,metadata!$B$2:$Z$451,19,FALSE)</f>
        <v>443</v>
      </c>
      <c r="W1614" t="str">
        <f>VLOOKUP($D1614,metadata!$B$2:$Z$451,20,FALSE)</f>
        <v>global average</v>
      </c>
      <c r="X1614" t="str">
        <f>VLOOKUP($D1614,metadata!$B$2:$Z$451,21,FALSE)</f>
        <v/>
      </c>
      <c r="Y1614" t="str">
        <f>VLOOKUP($D1614,metadata!$B$2:$Z$451,22,FALSE)</f>
        <v>42_1</v>
      </c>
      <c r="Z1614" t="str">
        <f>VLOOKUP($D1614,metadata!$B$2:$Z$451,23,FALSE)</f>
        <v/>
      </c>
      <c r="AA1614" t="str">
        <f>VLOOKUP($D1614,metadata!$B$2:$Z$451,24,FALSE)</f>
        <v/>
      </c>
      <c r="AB1614" t="str">
        <f>VLOOKUP($D1614,metadata!$B$2:$Z$451,25,FALSE)</f>
        <v/>
      </c>
      <c r="AC1614">
        <v>18.0058881256133</v>
      </c>
      <c r="AD1614">
        <v>-0.395327886868727</v>
      </c>
      <c r="AF1614" t="str">
        <f t="shared" si="51"/>
        <v>NA</v>
      </c>
    </row>
    <row r="1615" spans="3:32" x14ac:dyDescent="0.3">
      <c r="C1615">
        <v>1614</v>
      </c>
      <c r="D1615" s="4" t="str">
        <f t="shared" si="50"/>
        <v>42- Sapporo</v>
      </c>
      <c r="E1615" t="str">
        <f>VLOOKUP($D1615,metadata!$B$2:$S$451,2,FALSE)</f>
        <v>Riihimaa, A; Kimura, MT; Lumme, J; Lakovaara, S</v>
      </c>
      <c r="F1615" t="str">
        <f>VLOOKUP($D1615,metadata!$B$2:$S$451,3,FALSE)</f>
        <v>Geographical variation in the larval diapause of Chymomyza costata (Diptera; Drosophilidae)</v>
      </c>
      <c r="G1615" t="str">
        <f>VLOOKUP($D1615,metadata!$B$2:$S$451,4,FALSE)</f>
        <v>10.1111/j.1601-5223.1996.00151.x</v>
      </c>
      <c r="H1615" t="str">
        <f>VLOOKUP($D1615,metadata!$B$2:$S$451,5,FALSE)</f>
        <v>y</v>
      </c>
      <c r="I1615" t="str">
        <f>VLOOKUP($D1615,metadata!$B$2:$S$451,6,FALSE)</f>
        <v>a</v>
      </c>
      <c r="J1615" t="str">
        <f>VLOOKUP($D1615,metadata!$B$2:$S$451,7,FALSE)</f>
        <v>i</v>
      </c>
      <c r="K1615">
        <f>VLOOKUP($D1615,metadata!$B$2:$S$451,8,FALSE)</f>
        <v>14</v>
      </c>
      <c r="L1615">
        <f>VLOOKUP($D1615,metadata!$B$2:$S$451,9,FALSE)</f>
        <v>6</v>
      </c>
      <c r="M1615" t="str">
        <f>VLOOKUP($D1615,metadata!$B$2:$S$451,10,FALSE)</f>
        <v/>
      </c>
      <c r="N1615" t="str">
        <f>VLOOKUP($D1615,metadata!$B$2:$S$451,11,FALSE)</f>
        <v>Chymomyza costata</v>
      </c>
      <c r="O1615" t="str">
        <f>VLOOKUP($D1615,metadata!$B$2:$S$451,12,FALSE)</f>
        <v>diptera</v>
      </c>
      <c r="P1615" t="str">
        <f>VLOOKUP($D1615,metadata!$B$2:$S$451,13,FALSE)</f>
        <v xml:space="preserve"> Sapporo</v>
      </c>
      <c r="Q1615">
        <f>VLOOKUP($D1615,metadata!$B$2:$S$451,14,FALSE)</f>
        <v>43.061943999999997</v>
      </c>
      <c r="R1615">
        <f>VLOOKUP($D1615,metadata!$B$2:$S$451,15,FALSE)</f>
        <v>141.35416699999999</v>
      </c>
      <c r="S1615" t="str">
        <f>VLOOKUP($D1615,metadata!$B$2:$S$451,16,FALSE)</f>
        <v/>
      </c>
      <c r="T1615" t="str">
        <f>VLOOKUP($D1615,metadata!$B$2:$S$451,17,FALSE)</f>
        <v/>
      </c>
      <c r="U1615" t="str">
        <f>VLOOKUP($D1615,metadata!$B$2:$S$451,18,FALSE)</f>
        <v/>
      </c>
      <c r="V1615">
        <f>VLOOKUP($D1615,metadata!$B$2:$Z$451,19,FALSE)</f>
        <v>443</v>
      </c>
      <c r="W1615" t="str">
        <f>VLOOKUP($D1615,metadata!$B$2:$Z$451,20,FALSE)</f>
        <v>global average</v>
      </c>
      <c r="X1615" t="str">
        <f>VLOOKUP($D1615,metadata!$B$2:$Z$451,21,FALSE)</f>
        <v/>
      </c>
      <c r="Y1615" t="str">
        <f>VLOOKUP($D1615,metadata!$B$2:$Z$451,22,FALSE)</f>
        <v>42_1</v>
      </c>
      <c r="Z1615" t="str">
        <f>VLOOKUP($D1615,metadata!$B$2:$Z$451,23,FALSE)</f>
        <v/>
      </c>
      <c r="AA1615" t="str">
        <f>VLOOKUP($D1615,metadata!$B$2:$Z$451,24,FALSE)</f>
        <v/>
      </c>
      <c r="AB1615" t="str">
        <f>VLOOKUP($D1615,metadata!$B$2:$Z$451,25,FALSE)</f>
        <v/>
      </c>
      <c r="AC1615">
        <v>19.513248282629998</v>
      </c>
      <c r="AD1615">
        <v>4.7098813397188604</v>
      </c>
      <c r="AF1615" t="str">
        <f t="shared" si="51"/>
        <v>NA</v>
      </c>
    </row>
    <row r="1616" spans="3:32" x14ac:dyDescent="0.3">
      <c r="C1616">
        <v>1615</v>
      </c>
      <c r="D1616" s="4" t="str">
        <f t="shared" si="50"/>
        <v>42- Sapporo</v>
      </c>
      <c r="E1616" t="str">
        <f>VLOOKUP($D1616,metadata!$B$2:$S$451,2,FALSE)</f>
        <v>Riihimaa, A; Kimura, MT; Lumme, J; Lakovaara, S</v>
      </c>
      <c r="F1616" t="str">
        <f>VLOOKUP($D1616,metadata!$B$2:$S$451,3,FALSE)</f>
        <v>Geographical variation in the larval diapause of Chymomyza costata (Diptera; Drosophilidae)</v>
      </c>
      <c r="G1616" t="str">
        <f>VLOOKUP($D1616,metadata!$B$2:$S$451,4,FALSE)</f>
        <v>10.1111/j.1601-5223.1996.00151.x</v>
      </c>
      <c r="H1616" t="str">
        <f>VLOOKUP($D1616,metadata!$B$2:$S$451,5,FALSE)</f>
        <v>y</v>
      </c>
      <c r="I1616" t="str">
        <f>VLOOKUP($D1616,metadata!$B$2:$S$451,6,FALSE)</f>
        <v>a</v>
      </c>
      <c r="J1616" t="str">
        <f>VLOOKUP($D1616,metadata!$B$2:$S$451,7,FALSE)</f>
        <v>i</v>
      </c>
      <c r="K1616">
        <f>VLOOKUP($D1616,metadata!$B$2:$S$451,8,FALSE)</f>
        <v>14</v>
      </c>
      <c r="L1616">
        <f>VLOOKUP($D1616,metadata!$B$2:$S$451,9,FALSE)</f>
        <v>6</v>
      </c>
      <c r="M1616" t="str">
        <f>VLOOKUP($D1616,metadata!$B$2:$S$451,10,FALSE)</f>
        <v/>
      </c>
      <c r="N1616" t="str">
        <f>VLOOKUP($D1616,metadata!$B$2:$S$451,11,FALSE)</f>
        <v>Chymomyza costata</v>
      </c>
      <c r="O1616" t="str">
        <f>VLOOKUP($D1616,metadata!$B$2:$S$451,12,FALSE)</f>
        <v>diptera</v>
      </c>
      <c r="P1616" t="str">
        <f>VLOOKUP($D1616,metadata!$B$2:$S$451,13,FALSE)</f>
        <v xml:space="preserve"> Sapporo</v>
      </c>
      <c r="Q1616">
        <f>VLOOKUP($D1616,metadata!$B$2:$S$451,14,FALSE)</f>
        <v>43.061943999999997</v>
      </c>
      <c r="R1616">
        <f>VLOOKUP($D1616,metadata!$B$2:$S$451,15,FALSE)</f>
        <v>141.35416699999999</v>
      </c>
      <c r="S1616" t="str">
        <f>VLOOKUP($D1616,metadata!$B$2:$S$451,16,FALSE)</f>
        <v/>
      </c>
      <c r="T1616" t="str">
        <f>VLOOKUP($D1616,metadata!$B$2:$S$451,17,FALSE)</f>
        <v/>
      </c>
      <c r="U1616" t="str">
        <f>VLOOKUP($D1616,metadata!$B$2:$S$451,18,FALSE)</f>
        <v/>
      </c>
      <c r="V1616">
        <f>VLOOKUP($D1616,metadata!$B$2:$Z$451,19,FALSE)</f>
        <v>443</v>
      </c>
      <c r="W1616" t="str">
        <f>VLOOKUP($D1616,metadata!$B$2:$Z$451,20,FALSE)</f>
        <v>global average</v>
      </c>
      <c r="X1616" t="str">
        <f>VLOOKUP($D1616,metadata!$B$2:$Z$451,21,FALSE)</f>
        <v/>
      </c>
      <c r="Y1616" t="str">
        <f>VLOOKUP($D1616,metadata!$B$2:$Z$451,22,FALSE)</f>
        <v>42_1</v>
      </c>
      <c r="Z1616" t="str">
        <f>VLOOKUP($D1616,metadata!$B$2:$Z$451,23,FALSE)</f>
        <v/>
      </c>
      <c r="AA1616" t="str">
        <f>VLOOKUP($D1616,metadata!$B$2:$Z$451,24,FALSE)</f>
        <v/>
      </c>
      <c r="AB1616" t="str">
        <f>VLOOKUP($D1616,metadata!$B$2:$Z$451,25,FALSE)</f>
        <v/>
      </c>
      <c r="AC1616">
        <v>22.021589793915599</v>
      </c>
      <c r="AD1616">
        <v>3.4926305557189599</v>
      </c>
      <c r="AF1616" t="str">
        <f t="shared" si="51"/>
        <v>NA</v>
      </c>
    </row>
    <row r="1617" spans="3:32" x14ac:dyDescent="0.3">
      <c r="C1617">
        <v>1616</v>
      </c>
      <c r="D1617" s="4" t="str">
        <f t="shared" ref="D1617:D1680" si="52">VLOOKUP(C1617,$A$1:$B$451,2)</f>
        <v>42- Sapporo</v>
      </c>
      <c r="E1617" t="str">
        <f>VLOOKUP($D1617,metadata!$B$2:$S$451,2,FALSE)</f>
        <v>Riihimaa, A; Kimura, MT; Lumme, J; Lakovaara, S</v>
      </c>
      <c r="F1617" t="str">
        <f>VLOOKUP($D1617,metadata!$B$2:$S$451,3,FALSE)</f>
        <v>Geographical variation in the larval diapause of Chymomyza costata (Diptera; Drosophilidae)</v>
      </c>
      <c r="G1617" t="str">
        <f>VLOOKUP($D1617,metadata!$B$2:$S$451,4,FALSE)</f>
        <v>10.1111/j.1601-5223.1996.00151.x</v>
      </c>
      <c r="H1617" t="str">
        <f>VLOOKUP($D1617,metadata!$B$2:$S$451,5,FALSE)</f>
        <v>y</v>
      </c>
      <c r="I1617" t="str">
        <f>VLOOKUP($D1617,metadata!$B$2:$S$451,6,FALSE)</f>
        <v>a</v>
      </c>
      <c r="J1617" t="str">
        <f>VLOOKUP($D1617,metadata!$B$2:$S$451,7,FALSE)</f>
        <v>i</v>
      </c>
      <c r="K1617">
        <f>VLOOKUP($D1617,metadata!$B$2:$S$451,8,FALSE)</f>
        <v>14</v>
      </c>
      <c r="L1617">
        <f>VLOOKUP($D1617,metadata!$B$2:$S$451,9,FALSE)</f>
        <v>6</v>
      </c>
      <c r="M1617" t="str">
        <f>VLOOKUP($D1617,metadata!$B$2:$S$451,10,FALSE)</f>
        <v/>
      </c>
      <c r="N1617" t="str">
        <f>VLOOKUP($D1617,metadata!$B$2:$S$451,11,FALSE)</f>
        <v>Chymomyza costata</v>
      </c>
      <c r="O1617" t="str">
        <f>VLOOKUP($D1617,metadata!$B$2:$S$451,12,FALSE)</f>
        <v>diptera</v>
      </c>
      <c r="P1617" t="str">
        <f>VLOOKUP($D1617,metadata!$B$2:$S$451,13,FALSE)</f>
        <v xml:space="preserve"> Sapporo</v>
      </c>
      <c r="Q1617">
        <f>VLOOKUP($D1617,metadata!$B$2:$S$451,14,FALSE)</f>
        <v>43.061943999999997</v>
      </c>
      <c r="R1617">
        <f>VLOOKUP($D1617,metadata!$B$2:$S$451,15,FALSE)</f>
        <v>141.35416699999999</v>
      </c>
      <c r="S1617" t="str">
        <f>VLOOKUP($D1617,metadata!$B$2:$S$451,16,FALSE)</f>
        <v/>
      </c>
      <c r="T1617" t="str">
        <f>VLOOKUP($D1617,metadata!$B$2:$S$451,17,FALSE)</f>
        <v/>
      </c>
      <c r="U1617" t="str">
        <f>VLOOKUP($D1617,metadata!$B$2:$S$451,18,FALSE)</f>
        <v/>
      </c>
      <c r="V1617">
        <f>VLOOKUP($D1617,metadata!$B$2:$Z$451,19,FALSE)</f>
        <v>443</v>
      </c>
      <c r="W1617" t="str">
        <f>VLOOKUP($D1617,metadata!$B$2:$Z$451,20,FALSE)</f>
        <v>global average</v>
      </c>
      <c r="X1617" t="str">
        <f>VLOOKUP($D1617,metadata!$B$2:$Z$451,21,FALSE)</f>
        <v/>
      </c>
      <c r="Y1617" t="str">
        <f>VLOOKUP($D1617,metadata!$B$2:$Z$451,22,FALSE)</f>
        <v>42_1</v>
      </c>
      <c r="Z1617" t="str">
        <f>VLOOKUP($D1617,metadata!$B$2:$Z$451,23,FALSE)</f>
        <v/>
      </c>
      <c r="AA1617" t="str">
        <f>VLOOKUP($D1617,metadata!$B$2:$Z$451,24,FALSE)</f>
        <v/>
      </c>
      <c r="AB1617" t="str">
        <f>VLOOKUP($D1617,metadata!$B$2:$Z$451,25,FALSE)</f>
        <v/>
      </c>
      <c r="AC1617">
        <v>24.035328753680002</v>
      </c>
      <c r="AD1617">
        <v>3.6217235305226101</v>
      </c>
      <c r="AF1617" t="str">
        <f t="shared" si="51"/>
        <v>NA</v>
      </c>
    </row>
    <row r="1618" spans="3:32" x14ac:dyDescent="0.3">
      <c r="C1618">
        <v>1617</v>
      </c>
      <c r="D1618" s="4" t="str">
        <f t="shared" si="52"/>
        <v>42-Kuusamo1</v>
      </c>
      <c r="E1618" t="str">
        <f>VLOOKUP($D1618,metadata!$B$2:$S$451,2,FALSE)</f>
        <v>Riihimaa, A; Kimura, MT; Lumme, J; Lakovaara, S</v>
      </c>
      <c r="F1618" t="str">
        <f>VLOOKUP($D1618,metadata!$B$2:$S$451,3,FALSE)</f>
        <v>Geographical variation in the larval diapause of Chymomyza costata (Diptera; Drosophilidae)</v>
      </c>
      <c r="G1618" t="str">
        <f>VLOOKUP($D1618,metadata!$B$2:$S$451,4,FALSE)</f>
        <v>10.1111/j.1601-5223.1996.00151.x</v>
      </c>
      <c r="H1618" t="str">
        <f>VLOOKUP($D1618,metadata!$B$2:$S$451,5,FALSE)</f>
        <v>y</v>
      </c>
      <c r="I1618" t="str">
        <f>VLOOKUP($D1618,metadata!$B$2:$S$451,6,FALSE)</f>
        <v>a</v>
      </c>
      <c r="J1618" t="str">
        <f>VLOOKUP($D1618,metadata!$B$2:$S$451,7,FALSE)</f>
        <v>i</v>
      </c>
      <c r="K1618">
        <f>VLOOKUP($D1618,metadata!$B$2:$S$451,8,FALSE)</f>
        <v>14</v>
      </c>
      <c r="L1618">
        <f>VLOOKUP($D1618,metadata!$B$2:$S$451,9,FALSE)</f>
        <v>7</v>
      </c>
      <c r="M1618" t="str">
        <f>VLOOKUP($D1618,metadata!$B$2:$S$451,10,FALSE)</f>
        <v/>
      </c>
      <c r="N1618" t="str">
        <f>VLOOKUP($D1618,metadata!$B$2:$S$451,11,FALSE)</f>
        <v>Chymomyza costata</v>
      </c>
      <c r="O1618" t="str">
        <f>VLOOKUP($D1618,metadata!$B$2:$S$451,12,FALSE)</f>
        <v>diptera</v>
      </c>
      <c r="P1618" t="str">
        <f>VLOOKUP($D1618,metadata!$B$2:$S$451,13,FALSE)</f>
        <v>Kuusamo1</v>
      </c>
      <c r="Q1618">
        <f>VLOOKUP($D1618,metadata!$B$2:$S$451,14,FALSE)</f>
        <v>65.966667000000001</v>
      </c>
      <c r="R1618">
        <f>VLOOKUP($D1618,metadata!$B$2:$S$451,15,FALSE)</f>
        <v>29.166667</v>
      </c>
      <c r="S1618" t="str">
        <f>VLOOKUP($D1618,metadata!$B$2:$S$451,16,FALSE)</f>
        <v/>
      </c>
      <c r="T1618" t="str">
        <f>VLOOKUP($D1618,metadata!$B$2:$S$451,17,FALSE)</f>
        <v/>
      </c>
      <c r="U1618" t="str">
        <f>VLOOKUP($D1618,metadata!$B$2:$S$451,18,FALSE)</f>
        <v/>
      </c>
      <c r="V1618">
        <f>VLOOKUP($D1618,metadata!$B$2:$Z$451,19,FALSE)</f>
        <v>221</v>
      </c>
      <c r="W1618" t="str">
        <f>VLOOKUP($D1618,metadata!$B$2:$Z$451,20,FALSE)</f>
        <v>global average</v>
      </c>
      <c r="X1618" t="str">
        <f>VLOOKUP($D1618,metadata!$B$2:$Z$451,21,FALSE)</f>
        <v/>
      </c>
      <c r="Y1618" t="str">
        <f>VLOOKUP($D1618,metadata!$B$2:$Z$451,22,FALSE)</f>
        <v>42_2</v>
      </c>
      <c r="Z1618" t="str">
        <f>VLOOKUP($D1618,metadata!$B$2:$Z$451,23,FALSE)</f>
        <v/>
      </c>
      <c r="AA1618" t="str">
        <f>VLOOKUP($D1618,metadata!$B$2:$Z$451,24,FALSE)</f>
        <v/>
      </c>
      <c r="AB1618" t="str">
        <f>VLOOKUP($D1618,metadata!$B$2:$Z$451,25,FALSE)</f>
        <v/>
      </c>
      <c r="AC1618">
        <v>16.745445052448801</v>
      </c>
      <c r="AD1618">
        <v>100.305810397553</v>
      </c>
      <c r="AF1618" t="str">
        <f t="shared" si="51"/>
        <v>NA</v>
      </c>
    </row>
    <row r="1619" spans="3:32" x14ac:dyDescent="0.3">
      <c r="C1619">
        <v>1618</v>
      </c>
      <c r="D1619" s="4" t="str">
        <f t="shared" si="52"/>
        <v>42-Kuusamo1</v>
      </c>
      <c r="E1619" t="str">
        <f>VLOOKUP($D1619,metadata!$B$2:$S$451,2,FALSE)</f>
        <v>Riihimaa, A; Kimura, MT; Lumme, J; Lakovaara, S</v>
      </c>
      <c r="F1619" t="str">
        <f>VLOOKUP($D1619,metadata!$B$2:$S$451,3,FALSE)</f>
        <v>Geographical variation in the larval diapause of Chymomyza costata (Diptera; Drosophilidae)</v>
      </c>
      <c r="G1619" t="str">
        <f>VLOOKUP($D1619,metadata!$B$2:$S$451,4,FALSE)</f>
        <v>10.1111/j.1601-5223.1996.00151.x</v>
      </c>
      <c r="H1619" t="str">
        <f>VLOOKUP($D1619,metadata!$B$2:$S$451,5,FALSE)</f>
        <v>y</v>
      </c>
      <c r="I1619" t="str">
        <f>VLOOKUP($D1619,metadata!$B$2:$S$451,6,FALSE)</f>
        <v>a</v>
      </c>
      <c r="J1619" t="str">
        <f>VLOOKUP($D1619,metadata!$B$2:$S$451,7,FALSE)</f>
        <v>i</v>
      </c>
      <c r="K1619">
        <f>VLOOKUP($D1619,metadata!$B$2:$S$451,8,FALSE)</f>
        <v>14</v>
      </c>
      <c r="L1619">
        <f>VLOOKUP($D1619,metadata!$B$2:$S$451,9,FALSE)</f>
        <v>7</v>
      </c>
      <c r="M1619" t="str">
        <f>VLOOKUP($D1619,metadata!$B$2:$S$451,10,FALSE)</f>
        <v/>
      </c>
      <c r="N1619" t="str">
        <f>VLOOKUP($D1619,metadata!$B$2:$S$451,11,FALSE)</f>
        <v>Chymomyza costata</v>
      </c>
      <c r="O1619" t="str">
        <f>VLOOKUP($D1619,metadata!$B$2:$S$451,12,FALSE)</f>
        <v>diptera</v>
      </c>
      <c r="P1619" t="str">
        <f>VLOOKUP($D1619,metadata!$B$2:$S$451,13,FALSE)</f>
        <v>Kuusamo1</v>
      </c>
      <c r="Q1619">
        <f>VLOOKUP($D1619,metadata!$B$2:$S$451,14,FALSE)</f>
        <v>65.966667000000001</v>
      </c>
      <c r="R1619">
        <f>VLOOKUP($D1619,metadata!$B$2:$S$451,15,FALSE)</f>
        <v>29.166667</v>
      </c>
      <c r="S1619" t="str">
        <f>VLOOKUP($D1619,metadata!$B$2:$S$451,16,FALSE)</f>
        <v/>
      </c>
      <c r="T1619" t="str">
        <f>VLOOKUP($D1619,metadata!$B$2:$S$451,17,FALSE)</f>
        <v/>
      </c>
      <c r="U1619" t="str">
        <f>VLOOKUP($D1619,metadata!$B$2:$S$451,18,FALSE)</f>
        <v/>
      </c>
      <c r="V1619">
        <f>VLOOKUP($D1619,metadata!$B$2:$Z$451,19,FALSE)</f>
        <v>221</v>
      </c>
      <c r="W1619" t="str">
        <f>VLOOKUP($D1619,metadata!$B$2:$Z$451,20,FALSE)</f>
        <v>global average</v>
      </c>
      <c r="X1619" t="str">
        <f>VLOOKUP($D1619,metadata!$B$2:$Z$451,21,FALSE)</f>
        <v/>
      </c>
      <c r="Y1619" t="str">
        <f>VLOOKUP($D1619,metadata!$B$2:$Z$451,22,FALSE)</f>
        <v>42_2</v>
      </c>
      <c r="Z1619" t="str">
        <f>VLOOKUP($D1619,metadata!$B$2:$Z$451,23,FALSE)</f>
        <v/>
      </c>
      <c r="AA1619" t="str">
        <f>VLOOKUP($D1619,metadata!$B$2:$Z$451,24,FALSE)</f>
        <v/>
      </c>
      <c r="AB1619" t="str">
        <f>VLOOKUP($D1619,metadata!$B$2:$Z$451,25,FALSE)</f>
        <v/>
      </c>
      <c r="AC1619">
        <v>18.580931263858002</v>
      </c>
      <c r="AD1619">
        <v>100.152905198776</v>
      </c>
      <c r="AF1619" t="str">
        <f t="shared" si="51"/>
        <v>NA</v>
      </c>
    </row>
    <row r="1620" spans="3:32" x14ac:dyDescent="0.3">
      <c r="C1620">
        <v>1619</v>
      </c>
      <c r="D1620" s="4" t="str">
        <f t="shared" si="52"/>
        <v>42-Kuusamo1</v>
      </c>
      <c r="E1620" t="str">
        <f>VLOOKUP($D1620,metadata!$B$2:$S$451,2,FALSE)</f>
        <v>Riihimaa, A; Kimura, MT; Lumme, J; Lakovaara, S</v>
      </c>
      <c r="F1620" t="str">
        <f>VLOOKUP($D1620,metadata!$B$2:$S$451,3,FALSE)</f>
        <v>Geographical variation in the larval diapause of Chymomyza costata (Diptera; Drosophilidae)</v>
      </c>
      <c r="G1620" t="str">
        <f>VLOOKUP($D1620,metadata!$B$2:$S$451,4,FALSE)</f>
        <v>10.1111/j.1601-5223.1996.00151.x</v>
      </c>
      <c r="H1620" t="str">
        <f>VLOOKUP($D1620,metadata!$B$2:$S$451,5,FALSE)</f>
        <v>y</v>
      </c>
      <c r="I1620" t="str">
        <f>VLOOKUP($D1620,metadata!$B$2:$S$451,6,FALSE)</f>
        <v>a</v>
      </c>
      <c r="J1620" t="str">
        <f>VLOOKUP($D1620,metadata!$B$2:$S$451,7,FALSE)</f>
        <v>i</v>
      </c>
      <c r="K1620">
        <f>VLOOKUP($D1620,metadata!$B$2:$S$451,8,FALSE)</f>
        <v>14</v>
      </c>
      <c r="L1620">
        <f>VLOOKUP($D1620,metadata!$B$2:$S$451,9,FALSE)</f>
        <v>7</v>
      </c>
      <c r="M1620" t="str">
        <f>VLOOKUP($D1620,metadata!$B$2:$S$451,10,FALSE)</f>
        <v/>
      </c>
      <c r="N1620" t="str">
        <f>VLOOKUP($D1620,metadata!$B$2:$S$451,11,FALSE)</f>
        <v>Chymomyza costata</v>
      </c>
      <c r="O1620" t="str">
        <f>VLOOKUP($D1620,metadata!$B$2:$S$451,12,FALSE)</f>
        <v>diptera</v>
      </c>
      <c r="P1620" t="str">
        <f>VLOOKUP($D1620,metadata!$B$2:$S$451,13,FALSE)</f>
        <v>Kuusamo1</v>
      </c>
      <c r="Q1620">
        <f>VLOOKUP($D1620,metadata!$B$2:$S$451,14,FALSE)</f>
        <v>65.966667000000001</v>
      </c>
      <c r="R1620">
        <f>VLOOKUP($D1620,metadata!$B$2:$S$451,15,FALSE)</f>
        <v>29.166667</v>
      </c>
      <c r="S1620" t="str">
        <f>VLOOKUP($D1620,metadata!$B$2:$S$451,16,FALSE)</f>
        <v/>
      </c>
      <c r="T1620" t="str">
        <f>VLOOKUP($D1620,metadata!$B$2:$S$451,17,FALSE)</f>
        <v/>
      </c>
      <c r="U1620" t="str">
        <f>VLOOKUP($D1620,metadata!$B$2:$S$451,18,FALSE)</f>
        <v/>
      </c>
      <c r="V1620">
        <f>VLOOKUP($D1620,metadata!$B$2:$Z$451,19,FALSE)</f>
        <v>221</v>
      </c>
      <c r="W1620" t="str">
        <f>VLOOKUP($D1620,metadata!$B$2:$Z$451,20,FALSE)</f>
        <v>global average</v>
      </c>
      <c r="X1620" t="str">
        <f>VLOOKUP($D1620,metadata!$B$2:$Z$451,21,FALSE)</f>
        <v/>
      </c>
      <c r="Y1620" t="str">
        <f>VLOOKUP($D1620,metadata!$B$2:$Z$451,22,FALSE)</f>
        <v>42_2</v>
      </c>
      <c r="Z1620" t="str">
        <f>VLOOKUP($D1620,metadata!$B$2:$Z$451,23,FALSE)</f>
        <v/>
      </c>
      <c r="AA1620" t="str">
        <f>VLOOKUP($D1620,metadata!$B$2:$Z$451,24,FALSE)</f>
        <v/>
      </c>
      <c r="AB1620" t="str">
        <f>VLOOKUP($D1620,metadata!$B$2:$Z$451,25,FALSE)</f>
        <v/>
      </c>
      <c r="AC1620">
        <v>19.584016490707</v>
      </c>
      <c r="AD1620">
        <v>100.45871559632999</v>
      </c>
      <c r="AF1620" t="str">
        <f t="shared" si="51"/>
        <v>NA</v>
      </c>
    </row>
    <row r="1621" spans="3:32" x14ac:dyDescent="0.3">
      <c r="C1621">
        <v>1620</v>
      </c>
      <c r="D1621" s="4" t="str">
        <f t="shared" si="52"/>
        <v>42-Kuusamo1</v>
      </c>
      <c r="E1621" t="str">
        <f>VLOOKUP($D1621,metadata!$B$2:$S$451,2,FALSE)</f>
        <v>Riihimaa, A; Kimura, MT; Lumme, J; Lakovaara, S</v>
      </c>
      <c r="F1621" t="str">
        <f>VLOOKUP($D1621,metadata!$B$2:$S$451,3,FALSE)</f>
        <v>Geographical variation in the larval diapause of Chymomyza costata (Diptera; Drosophilidae)</v>
      </c>
      <c r="G1621" t="str">
        <f>VLOOKUP($D1621,metadata!$B$2:$S$451,4,FALSE)</f>
        <v>10.1111/j.1601-5223.1996.00151.x</v>
      </c>
      <c r="H1621" t="str">
        <f>VLOOKUP($D1621,metadata!$B$2:$S$451,5,FALSE)</f>
        <v>y</v>
      </c>
      <c r="I1621" t="str">
        <f>VLOOKUP($D1621,metadata!$B$2:$S$451,6,FALSE)</f>
        <v>a</v>
      </c>
      <c r="J1621" t="str">
        <f>VLOOKUP($D1621,metadata!$B$2:$S$451,7,FALSE)</f>
        <v>i</v>
      </c>
      <c r="K1621">
        <f>VLOOKUP($D1621,metadata!$B$2:$S$451,8,FALSE)</f>
        <v>14</v>
      </c>
      <c r="L1621">
        <f>VLOOKUP($D1621,metadata!$B$2:$S$451,9,FALSE)</f>
        <v>7</v>
      </c>
      <c r="M1621" t="str">
        <f>VLOOKUP($D1621,metadata!$B$2:$S$451,10,FALSE)</f>
        <v/>
      </c>
      <c r="N1621" t="str">
        <f>VLOOKUP($D1621,metadata!$B$2:$S$451,11,FALSE)</f>
        <v>Chymomyza costata</v>
      </c>
      <c r="O1621" t="str">
        <f>VLOOKUP($D1621,metadata!$B$2:$S$451,12,FALSE)</f>
        <v>diptera</v>
      </c>
      <c r="P1621" t="str">
        <f>VLOOKUP($D1621,metadata!$B$2:$S$451,13,FALSE)</f>
        <v>Kuusamo1</v>
      </c>
      <c r="Q1621">
        <f>VLOOKUP($D1621,metadata!$B$2:$S$451,14,FALSE)</f>
        <v>65.966667000000001</v>
      </c>
      <c r="R1621">
        <f>VLOOKUP($D1621,metadata!$B$2:$S$451,15,FALSE)</f>
        <v>29.166667</v>
      </c>
      <c r="S1621" t="str">
        <f>VLOOKUP($D1621,metadata!$B$2:$S$451,16,FALSE)</f>
        <v/>
      </c>
      <c r="T1621" t="str">
        <f>VLOOKUP($D1621,metadata!$B$2:$S$451,17,FALSE)</f>
        <v/>
      </c>
      <c r="U1621" t="str">
        <f>VLOOKUP($D1621,metadata!$B$2:$S$451,18,FALSE)</f>
        <v/>
      </c>
      <c r="V1621">
        <f>VLOOKUP($D1621,metadata!$B$2:$Z$451,19,FALSE)</f>
        <v>221</v>
      </c>
      <c r="W1621" t="str">
        <f>VLOOKUP($D1621,metadata!$B$2:$Z$451,20,FALSE)</f>
        <v>global average</v>
      </c>
      <c r="X1621" t="str">
        <f>VLOOKUP($D1621,metadata!$B$2:$Z$451,21,FALSE)</f>
        <v/>
      </c>
      <c r="Y1621" t="str">
        <f>VLOOKUP($D1621,metadata!$B$2:$Z$451,22,FALSE)</f>
        <v>42_2</v>
      </c>
      <c r="Z1621" t="str">
        <f>VLOOKUP($D1621,metadata!$B$2:$Z$451,23,FALSE)</f>
        <v/>
      </c>
      <c r="AA1621" t="str">
        <f>VLOOKUP($D1621,metadata!$B$2:$Z$451,24,FALSE)</f>
        <v/>
      </c>
      <c r="AB1621" t="str">
        <f>VLOOKUP($D1621,metadata!$B$2:$Z$451,25,FALSE)</f>
        <v/>
      </c>
      <c r="AC1621">
        <v>20.290513096957401</v>
      </c>
      <c r="AD1621">
        <v>99.3883792048929</v>
      </c>
      <c r="AF1621" t="str">
        <f t="shared" si="51"/>
        <v>NA</v>
      </c>
    </row>
    <row r="1622" spans="3:32" x14ac:dyDescent="0.3">
      <c r="C1622">
        <v>1621</v>
      </c>
      <c r="D1622" s="4" t="str">
        <f t="shared" si="52"/>
        <v>42-Kuusamo1</v>
      </c>
      <c r="E1622" t="str">
        <f>VLOOKUP($D1622,metadata!$B$2:$S$451,2,FALSE)</f>
        <v>Riihimaa, A; Kimura, MT; Lumme, J; Lakovaara, S</v>
      </c>
      <c r="F1622" t="str">
        <f>VLOOKUP($D1622,metadata!$B$2:$S$451,3,FALSE)</f>
        <v>Geographical variation in the larval diapause of Chymomyza costata (Diptera; Drosophilidae)</v>
      </c>
      <c r="G1622" t="str">
        <f>VLOOKUP($D1622,metadata!$B$2:$S$451,4,FALSE)</f>
        <v>10.1111/j.1601-5223.1996.00151.x</v>
      </c>
      <c r="H1622" t="str">
        <f>VLOOKUP($D1622,metadata!$B$2:$S$451,5,FALSE)</f>
        <v>y</v>
      </c>
      <c r="I1622" t="str">
        <f>VLOOKUP($D1622,metadata!$B$2:$S$451,6,FALSE)</f>
        <v>a</v>
      </c>
      <c r="J1622" t="str">
        <f>VLOOKUP($D1622,metadata!$B$2:$S$451,7,FALSE)</f>
        <v>i</v>
      </c>
      <c r="K1622">
        <f>VLOOKUP($D1622,metadata!$B$2:$S$451,8,FALSE)</f>
        <v>14</v>
      </c>
      <c r="L1622">
        <f>VLOOKUP($D1622,metadata!$B$2:$S$451,9,FALSE)</f>
        <v>7</v>
      </c>
      <c r="M1622" t="str">
        <f>VLOOKUP($D1622,metadata!$B$2:$S$451,10,FALSE)</f>
        <v/>
      </c>
      <c r="N1622" t="str">
        <f>VLOOKUP($D1622,metadata!$B$2:$S$451,11,FALSE)</f>
        <v>Chymomyza costata</v>
      </c>
      <c r="O1622" t="str">
        <f>VLOOKUP($D1622,metadata!$B$2:$S$451,12,FALSE)</f>
        <v>diptera</v>
      </c>
      <c r="P1622" t="str">
        <f>VLOOKUP($D1622,metadata!$B$2:$S$451,13,FALSE)</f>
        <v>Kuusamo1</v>
      </c>
      <c r="Q1622">
        <f>VLOOKUP($D1622,metadata!$B$2:$S$451,14,FALSE)</f>
        <v>65.966667000000001</v>
      </c>
      <c r="R1622">
        <f>VLOOKUP($D1622,metadata!$B$2:$S$451,15,FALSE)</f>
        <v>29.166667</v>
      </c>
      <c r="S1622" t="str">
        <f>VLOOKUP($D1622,metadata!$B$2:$S$451,16,FALSE)</f>
        <v/>
      </c>
      <c r="T1622" t="str">
        <f>VLOOKUP($D1622,metadata!$B$2:$S$451,17,FALSE)</f>
        <v/>
      </c>
      <c r="U1622" t="str">
        <f>VLOOKUP($D1622,metadata!$B$2:$S$451,18,FALSE)</f>
        <v/>
      </c>
      <c r="V1622">
        <f>VLOOKUP($D1622,metadata!$B$2:$Z$451,19,FALSE)</f>
        <v>221</v>
      </c>
      <c r="W1622" t="str">
        <f>VLOOKUP($D1622,metadata!$B$2:$Z$451,20,FALSE)</f>
        <v>global average</v>
      </c>
      <c r="X1622" t="str">
        <f>VLOOKUP($D1622,metadata!$B$2:$Z$451,21,FALSE)</f>
        <v/>
      </c>
      <c r="Y1622" t="str">
        <f>VLOOKUP($D1622,metadata!$B$2:$Z$451,22,FALSE)</f>
        <v>42_2</v>
      </c>
      <c r="Z1622" t="str">
        <f>VLOOKUP($D1622,metadata!$B$2:$Z$451,23,FALSE)</f>
        <v/>
      </c>
      <c r="AA1622" t="str">
        <f>VLOOKUP($D1622,metadata!$B$2:$Z$451,24,FALSE)</f>
        <v/>
      </c>
      <c r="AB1622" t="str">
        <f>VLOOKUP($D1622,metadata!$B$2:$Z$451,25,FALSE)</f>
        <v/>
      </c>
      <c r="AC1622">
        <v>21.2669365392569</v>
      </c>
      <c r="AD1622">
        <v>93.425076452599299</v>
      </c>
      <c r="AF1622" t="str">
        <f t="shared" si="51"/>
        <v>NA</v>
      </c>
    </row>
    <row r="1623" spans="3:32" x14ac:dyDescent="0.3">
      <c r="C1623">
        <v>1622</v>
      </c>
      <c r="D1623" s="4" t="str">
        <f t="shared" si="52"/>
        <v>42-Kuusamo1</v>
      </c>
      <c r="E1623" t="str">
        <f>VLOOKUP($D1623,metadata!$B$2:$S$451,2,FALSE)</f>
        <v>Riihimaa, A; Kimura, MT; Lumme, J; Lakovaara, S</v>
      </c>
      <c r="F1623" t="str">
        <f>VLOOKUP($D1623,metadata!$B$2:$S$451,3,FALSE)</f>
        <v>Geographical variation in the larval diapause of Chymomyza costata (Diptera; Drosophilidae)</v>
      </c>
      <c r="G1623" t="str">
        <f>VLOOKUP($D1623,metadata!$B$2:$S$451,4,FALSE)</f>
        <v>10.1111/j.1601-5223.1996.00151.x</v>
      </c>
      <c r="H1623" t="str">
        <f>VLOOKUP($D1623,metadata!$B$2:$S$451,5,FALSE)</f>
        <v>y</v>
      </c>
      <c r="I1623" t="str">
        <f>VLOOKUP($D1623,metadata!$B$2:$S$451,6,FALSE)</f>
        <v>a</v>
      </c>
      <c r="J1623" t="str">
        <f>VLOOKUP($D1623,metadata!$B$2:$S$451,7,FALSE)</f>
        <v>i</v>
      </c>
      <c r="K1623">
        <f>VLOOKUP($D1623,metadata!$B$2:$S$451,8,FALSE)</f>
        <v>14</v>
      </c>
      <c r="L1623">
        <f>VLOOKUP($D1623,metadata!$B$2:$S$451,9,FALSE)</f>
        <v>7</v>
      </c>
      <c r="M1623" t="str">
        <f>VLOOKUP($D1623,metadata!$B$2:$S$451,10,FALSE)</f>
        <v/>
      </c>
      <c r="N1623" t="str">
        <f>VLOOKUP($D1623,metadata!$B$2:$S$451,11,FALSE)</f>
        <v>Chymomyza costata</v>
      </c>
      <c r="O1623" t="str">
        <f>VLOOKUP($D1623,metadata!$B$2:$S$451,12,FALSE)</f>
        <v>diptera</v>
      </c>
      <c r="P1623" t="str">
        <f>VLOOKUP($D1623,metadata!$B$2:$S$451,13,FALSE)</f>
        <v>Kuusamo1</v>
      </c>
      <c r="Q1623">
        <f>VLOOKUP($D1623,metadata!$B$2:$S$451,14,FALSE)</f>
        <v>65.966667000000001</v>
      </c>
      <c r="R1623">
        <f>VLOOKUP($D1623,metadata!$B$2:$S$451,15,FALSE)</f>
        <v>29.166667</v>
      </c>
      <c r="S1623" t="str">
        <f>VLOOKUP($D1623,metadata!$B$2:$S$451,16,FALSE)</f>
        <v/>
      </c>
      <c r="T1623" t="str">
        <f>VLOOKUP($D1623,metadata!$B$2:$S$451,17,FALSE)</f>
        <v/>
      </c>
      <c r="U1623" t="str">
        <f>VLOOKUP($D1623,metadata!$B$2:$S$451,18,FALSE)</f>
        <v/>
      </c>
      <c r="V1623">
        <f>VLOOKUP($D1623,metadata!$B$2:$Z$451,19,FALSE)</f>
        <v>221</v>
      </c>
      <c r="W1623" t="str">
        <f>VLOOKUP($D1623,metadata!$B$2:$Z$451,20,FALSE)</f>
        <v>global average</v>
      </c>
      <c r="X1623" t="str">
        <f>VLOOKUP($D1623,metadata!$B$2:$Z$451,21,FALSE)</f>
        <v/>
      </c>
      <c r="Y1623" t="str">
        <f>VLOOKUP($D1623,metadata!$B$2:$Z$451,22,FALSE)</f>
        <v>42_2</v>
      </c>
      <c r="Z1623" t="str">
        <f>VLOOKUP($D1623,metadata!$B$2:$Z$451,23,FALSE)</f>
        <v/>
      </c>
      <c r="AA1623" t="str">
        <f>VLOOKUP($D1623,metadata!$B$2:$Z$451,24,FALSE)</f>
        <v/>
      </c>
      <c r="AB1623" t="str">
        <f>VLOOKUP($D1623,metadata!$B$2:$Z$451,25,FALSE)</f>
        <v/>
      </c>
      <c r="AC1623">
        <v>22.2695878001315</v>
      </c>
      <c r="AD1623">
        <v>93.577981651376106</v>
      </c>
      <c r="AF1623" t="str">
        <f t="shared" si="51"/>
        <v>NA</v>
      </c>
    </row>
    <row r="1624" spans="3:32" x14ac:dyDescent="0.3">
      <c r="C1624">
        <v>1623</v>
      </c>
      <c r="D1624" s="4" t="str">
        <f t="shared" si="52"/>
        <v>42-Kuusamo1</v>
      </c>
      <c r="E1624" t="str">
        <f>VLOOKUP($D1624,metadata!$B$2:$S$451,2,FALSE)</f>
        <v>Riihimaa, A; Kimura, MT; Lumme, J; Lakovaara, S</v>
      </c>
      <c r="F1624" t="str">
        <f>VLOOKUP($D1624,metadata!$B$2:$S$451,3,FALSE)</f>
        <v>Geographical variation in the larval diapause of Chymomyza costata (Diptera; Drosophilidae)</v>
      </c>
      <c r="G1624" t="str">
        <f>VLOOKUP($D1624,metadata!$B$2:$S$451,4,FALSE)</f>
        <v>10.1111/j.1601-5223.1996.00151.x</v>
      </c>
      <c r="H1624" t="str">
        <f>VLOOKUP($D1624,metadata!$B$2:$S$451,5,FALSE)</f>
        <v>y</v>
      </c>
      <c r="I1624" t="str">
        <f>VLOOKUP($D1624,metadata!$B$2:$S$451,6,FALSE)</f>
        <v>a</v>
      </c>
      <c r="J1624" t="str">
        <f>VLOOKUP($D1624,metadata!$B$2:$S$451,7,FALSE)</f>
        <v>i</v>
      </c>
      <c r="K1624">
        <f>VLOOKUP($D1624,metadata!$B$2:$S$451,8,FALSE)</f>
        <v>14</v>
      </c>
      <c r="L1624">
        <f>VLOOKUP($D1624,metadata!$B$2:$S$451,9,FALSE)</f>
        <v>7</v>
      </c>
      <c r="M1624" t="str">
        <f>VLOOKUP($D1624,metadata!$B$2:$S$451,10,FALSE)</f>
        <v/>
      </c>
      <c r="N1624" t="str">
        <f>VLOOKUP($D1624,metadata!$B$2:$S$451,11,FALSE)</f>
        <v>Chymomyza costata</v>
      </c>
      <c r="O1624" t="str">
        <f>VLOOKUP($D1624,metadata!$B$2:$S$451,12,FALSE)</f>
        <v>diptera</v>
      </c>
      <c r="P1624" t="str">
        <f>VLOOKUP($D1624,metadata!$B$2:$S$451,13,FALSE)</f>
        <v>Kuusamo1</v>
      </c>
      <c r="Q1624">
        <f>VLOOKUP($D1624,metadata!$B$2:$S$451,14,FALSE)</f>
        <v>65.966667000000001</v>
      </c>
      <c r="R1624">
        <f>VLOOKUP($D1624,metadata!$B$2:$S$451,15,FALSE)</f>
        <v>29.166667</v>
      </c>
      <c r="S1624" t="str">
        <f>VLOOKUP($D1624,metadata!$B$2:$S$451,16,FALSE)</f>
        <v/>
      </c>
      <c r="T1624" t="str">
        <f>VLOOKUP($D1624,metadata!$B$2:$S$451,17,FALSE)</f>
        <v/>
      </c>
      <c r="U1624" t="str">
        <f>VLOOKUP($D1624,metadata!$B$2:$S$451,18,FALSE)</f>
        <v/>
      </c>
      <c r="V1624">
        <f>VLOOKUP($D1624,metadata!$B$2:$Z$451,19,FALSE)</f>
        <v>221</v>
      </c>
      <c r="W1624" t="str">
        <f>VLOOKUP($D1624,metadata!$B$2:$Z$451,20,FALSE)</f>
        <v>global average</v>
      </c>
      <c r="X1624" t="str">
        <f>VLOOKUP($D1624,metadata!$B$2:$Z$451,21,FALSE)</f>
        <v/>
      </c>
      <c r="Y1624" t="str">
        <f>VLOOKUP($D1624,metadata!$B$2:$Z$451,22,FALSE)</f>
        <v>42_2</v>
      </c>
      <c r="Z1624" t="str">
        <f>VLOOKUP($D1624,metadata!$B$2:$Z$451,23,FALSE)</f>
        <v/>
      </c>
      <c r="AA1624" t="str">
        <f>VLOOKUP($D1624,metadata!$B$2:$Z$451,24,FALSE)</f>
        <v/>
      </c>
      <c r="AB1624" t="str">
        <f>VLOOKUP($D1624,metadata!$B$2:$Z$451,25,FALSE)</f>
        <v/>
      </c>
      <c r="AC1624">
        <v>24.291136923045599</v>
      </c>
      <c r="AD1624">
        <v>96.483180428134503</v>
      </c>
      <c r="AF1624" t="str">
        <f t="shared" si="51"/>
        <v>NA</v>
      </c>
    </row>
    <row r="1625" spans="3:32" x14ac:dyDescent="0.3">
      <c r="C1625">
        <v>1624</v>
      </c>
      <c r="D1625" s="4" t="str">
        <f t="shared" si="52"/>
        <v>42-Kuusamo2</v>
      </c>
      <c r="E1625" t="str">
        <f>VLOOKUP($D1625,metadata!$B$2:$S$451,2,FALSE)</f>
        <v>Riihimaa, A; Kimura, MT; Lumme, J; Lakovaara, S</v>
      </c>
      <c r="F1625" t="str">
        <f>VLOOKUP($D1625,metadata!$B$2:$S$451,3,FALSE)</f>
        <v>Geographical variation in the larval diapause of Chymomyza costata (Diptera; Drosophilidae)</v>
      </c>
      <c r="G1625" t="str">
        <f>VLOOKUP($D1625,metadata!$B$2:$S$451,4,FALSE)</f>
        <v>10.1111/j.1601-5223.1996.00151.x</v>
      </c>
      <c r="H1625" t="str">
        <f>VLOOKUP($D1625,metadata!$B$2:$S$451,5,FALSE)</f>
        <v>y</v>
      </c>
      <c r="I1625" t="str">
        <f>VLOOKUP($D1625,metadata!$B$2:$S$451,6,FALSE)</f>
        <v>a</v>
      </c>
      <c r="J1625" t="str">
        <f>VLOOKUP($D1625,metadata!$B$2:$S$451,7,FALSE)</f>
        <v>i</v>
      </c>
      <c r="K1625">
        <f>VLOOKUP($D1625,metadata!$B$2:$S$451,8,FALSE)</f>
        <v>14</v>
      </c>
      <c r="L1625">
        <f>VLOOKUP($D1625,metadata!$B$2:$S$451,9,FALSE)</f>
        <v>7</v>
      </c>
      <c r="M1625" t="str">
        <f>VLOOKUP($D1625,metadata!$B$2:$S$451,10,FALSE)</f>
        <v/>
      </c>
      <c r="N1625" t="str">
        <f>VLOOKUP($D1625,metadata!$B$2:$S$451,11,FALSE)</f>
        <v>Chymomyza costata</v>
      </c>
      <c r="O1625" t="str">
        <f>VLOOKUP($D1625,metadata!$B$2:$S$451,12,FALSE)</f>
        <v>diptera</v>
      </c>
      <c r="P1625" t="str">
        <f>VLOOKUP($D1625,metadata!$B$2:$S$451,13,FALSE)</f>
        <v>Kuusamo2</v>
      </c>
      <c r="Q1625">
        <f>VLOOKUP($D1625,metadata!$B$2:$S$451,14,FALSE)</f>
        <v>65.966667000000001</v>
      </c>
      <c r="R1625">
        <f>VLOOKUP($D1625,metadata!$B$2:$S$451,15,FALSE)</f>
        <v>29.166667</v>
      </c>
      <c r="S1625" t="str">
        <f>VLOOKUP($D1625,metadata!$B$2:$S$451,16,FALSE)</f>
        <v/>
      </c>
      <c r="T1625" t="str">
        <f>VLOOKUP($D1625,metadata!$B$2:$S$451,17,FALSE)</f>
        <v/>
      </c>
      <c r="U1625" t="str">
        <f>VLOOKUP($D1625,metadata!$B$2:$S$451,18,FALSE)</f>
        <v/>
      </c>
      <c r="V1625">
        <f>VLOOKUP($D1625,metadata!$B$2:$Z$451,19,FALSE)</f>
        <v>221</v>
      </c>
      <c r="W1625" t="str">
        <f>VLOOKUP($D1625,metadata!$B$2:$Z$451,20,FALSE)</f>
        <v>global average</v>
      </c>
      <c r="X1625" t="str">
        <f>VLOOKUP($D1625,metadata!$B$2:$Z$451,21,FALSE)</f>
        <v/>
      </c>
      <c r="Y1625" t="str">
        <f>VLOOKUP($D1625,metadata!$B$2:$Z$451,22,FALSE)</f>
        <v>42_2</v>
      </c>
      <c r="Z1625" t="str">
        <f>VLOOKUP($D1625,metadata!$B$2:$Z$451,23,FALSE)</f>
        <v/>
      </c>
      <c r="AA1625" t="str">
        <f>VLOOKUP($D1625,metadata!$B$2:$Z$451,24,FALSE)</f>
        <v/>
      </c>
      <c r="AB1625" t="str">
        <f>VLOOKUP($D1625,metadata!$B$2:$Z$451,25,FALSE)</f>
        <v/>
      </c>
      <c r="AC1625">
        <v>16.265641422052202</v>
      </c>
      <c r="AD1625">
        <v>100</v>
      </c>
      <c r="AF1625" t="str">
        <f t="shared" si="51"/>
        <v>NA</v>
      </c>
    </row>
    <row r="1626" spans="3:32" x14ac:dyDescent="0.3">
      <c r="C1626">
        <v>1625</v>
      </c>
      <c r="D1626" s="4" t="str">
        <f t="shared" si="52"/>
        <v>42-Kuusamo2</v>
      </c>
      <c r="E1626" t="str">
        <f>VLOOKUP($D1626,metadata!$B$2:$S$451,2,FALSE)</f>
        <v>Riihimaa, A; Kimura, MT; Lumme, J; Lakovaara, S</v>
      </c>
      <c r="F1626" t="str">
        <f>VLOOKUP($D1626,metadata!$B$2:$S$451,3,FALSE)</f>
        <v>Geographical variation in the larval diapause of Chymomyza costata (Diptera; Drosophilidae)</v>
      </c>
      <c r="G1626" t="str">
        <f>VLOOKUP($D1626,metadata!$B$2:$S$451,4,FALSE)</f>
        <v>10.1111/j.1601-5223.1996.00151.x</v>
      </c>
      <c r="H1626" t="str">
        <f>VLOOKUP($D1626,metadata!$B$2:$S$451,5,FALSE)</f>
        <v>y</v>
      </c>
      <c r="I1626" t="str">
        <f>VLOOKUP($D1626,metadata!$B$2:$S$451,6,FALSE)</f>
        <v>a</v>
      </c>
      <c r="J1626" t="str">
        <f>VLOOKUP($D1626,metadata!$B$2:$S$451,7,FALSE)</f>
        <v>i</v>
      </c>
      <c r="K1626">
        <f>VLOOKUP($D1626,metadata!$B$2:$S$451,8,FALSE)</f>
        <v>14</v>
      </c>
      <c r="L1626">
        <f>VLOOKUP($D1626,metadata!$B$2:$S$451,9,FALSE)</f>
        <v>7</v>
      </c>
      <c r="M1626" t="str">
        <f>VLOOKUP($D1626,metadata!$B$2:$S$451,10,FALSE)</f>
        <v/>
      </c>
      <c r="N1626" t="str">
        <f>VLOOKUP($D1626,metadata!$B$2:$S$451,11,FALSE)</f>
        <v>Chymomyza costata</v>
      </c>
      <c r="O1626" t="str">
        <f>VLOOKUP($D1626,metadata!$B$2:$S$451,12,FALSE)</f>
        <v>diptera</v>
      </c>
      <c r="P1626" t="str">
        <f>VLOOKUP($D1626,metadata!$B$2:$S$451,13,FALSE)</f>
        <v>Kuusamo2</v>
      </c>
      <c r="Q1626">
        <f>VLOOKUP($D1626,metadata!$B$2:$S$451,14,FALSE)</f>
        <v>65.966667000000001</v>
      </c>
      <c r="R1626">
        <f>VLOOKUP($D1626,metadata!$B$2:$S$451,15,FALSE)</f>
        <v>29.166667</v>
      </c>
      <c r="S1626" t="str">
        <f>VLOOKUP($D1626,metadata!$B$2:$S$451,16,FALSE)</f>
        <v/>
      </c>
      <c r="T1626" t="str">
        <f>VLOOKUP($D1626,metadata!$B$2:$S$451,17,FALSE)</f>
        <v/>
      </c>
      <c r="U1626" t="str">
        <f>VLOOKUP($D1626,metadata!$B$2:$S$451,18,FALSE)</f>
        <v/>
      </c>
      <c r="V1626">
        <f>VLOOKUP($D1626,metadata!$B$2:$Z$451,19,FALSE)</f>
        <v>221</v>
      </c>
      <c r="W1626" t="str">
        <f>VLOOKUP($D1626,metadata!$B$2:$Z$451,20,FALSE)</f>
        <v>global average</v>
      </c>
      <c r="X1626" t="str">
        <f>VLOOKUP($D1626,metadata!$B$2:$Z$451,21,FALSE)</f>
        <v/>
      </c>
      <c r="Y1626" t="str">
        <f>VLOOKUP($D1626,metadata!$B$2:$Z$451,22,FALSE)</f>
        <v>42_2</v>
      </c>
      <c r="Z1626" t="str">
        <f>VLOOKUP($D1626,metadata!$B$2:$Z$451,23,FALSE)</f>
        <v/>
      </c>
      <c r="AA1626" t="str">
        <f>VLOOKUP($D1626,metadata!$B$2:$Z$451,24,FALSE)</f>
        <v/>
      </c>
      <c r="AB1626" t="str">
        <f>VLOOKUP($D1626,metadata!$B$2:$Z$451,25,FALSE)</f>
        <v/>
      </c>
      <c r="AC1626">
        <v>18.279813123402199</v>
      </c>
      <c r="AD1626">
        <v>100.305810397553</v>
      </c>
      <c r="AF1626" t="str">
        <f t="shared" si="51"/>
        <v>NA</v>
      </c>
    </row>
    <row r="1627" spans="3:32" x14ac:dyDescent="0.3">
      <c r="C1627">
        <v>1626</v>
      </c>
      <c r="D1627" s="4" t="str">
        <f t="shared" si="52"/>
        <v>42-Kuusamo2</v>
      </c>
      <c r="E1627" t="str">
        <f>VLOOKUP($D1627,metadata!$B$2:$S$451,2,FALSE)</f>
        <v>Riihimaa, A; Kimura, MT; Lumme, J; Lakovaara, S</v>
      </c>
      <c r="F1627" t="str">
        <f>VLOOKUP($D1627,metadata!$B$2:$S$451,3,FALSE)</f>
        <v>Geographical variation in the larval diapause of Chymomyza costata (Diptera; Drosophilidae)</v>
      </c>
      <c r="G1627" t="str">
        <f>VLOOKUP($D1627,metadata!$B$2:$S$451,4,FALSE)</f>
        <v>10.1111/j.1601-5223.1996.00151.x</v>
      </c>
      <c r="H1627" t="str">
        <f>VLOOKUP($D1627,metadata!$B$2:$S$451,5,FALSE)</f>
        <v>y</v>
      </c>
      <c r="I1627" t="str">
        <f>VLOOKUP($D1627,metadata!$B$2:$S$451,6,FALSE)</f>
        <v>a</v>
      </c>
      <c r="J1627" t="str">
        <f>VLOOKUP($D1627,metadata!$B$2:$S$451,7,FALSE)</f>
        <v>i</v>
      </c>
      <c r="K1627">
        <f>VLOOKUP($D1627,metadata!$B$2:$S$451,8,FALSE)</f>
        <v>14</v>
      </c>
      <c r="L1627">
        <f>VLOOKUP($D1627,metadata!$B$2:$S$451,9,FALSE)</f>
        <v>7</v>
      </c>
      <c r="M1627" t="str">
        <f>VLOOKUP($D1627,metadata!$B$2:$S$451,10,FALSE)</f>
        <v/>
      </c>
      <c r="N1627" t="str">
        <f>VLOOKUP($D1627,metadata!$B$2:$S$451,11,FALSE)</f>
        <v>Chymomyza costata</v>
      </c>
      <c r="O1627" t="str">
        <f>VLOOKUP($D1627,metadata!$B$2:$S$451,12,FALSE)</f>
        <v>diptera</v>
      </c>
      <c r="P1627" t="str">
        <f>VLOOKUP($D1627,metadata!$B$2:$S$451,13,FALSE)</f>
        <v>Kuusamo2</v>
      </c>
      <c r="Q1627">
        <f>VLOOKUP($D1627,metadata!$B$2:$S$451,14,FALSE)</f>
        <v>65.966667000000001</v>
      </c>
      <c r="R1627">
        <f>VLOOKUP($D1627,metadata!$B$2:$S$451,15,FALSE)</f>
        <v>29.166667</v>
      </c>
      <c r="S1627" t="str">
        <f>VLOOKUP($D1627,metadata!$B$2:$S$451,16,FALSE)</f>
        <v/>
      </c>
      <c r="T1627" t="str">
        <f>VLOOKUP($D1627,metadata!$B$2:$S$451,17,FALSE)</f>
        <v/>
      </c>
      <c r="U1627" t="str">
        <f>VLOOKUP($D1627,metadata!$B$2:$S$451,18,FALSE)</f>
        <v/>
      </c>
      <c r="V1627">
        <f>VLOOKUP($D1627,metadata!$B$2:$Z$451,19,FALSE)</f>
        <v>221</v>
      </c>
      <c r="W1627" t="str">
        <f>VLOOKUP($D1627,metadata!$B$2:$Z$451,20,FALSE)</f>
        <v>global average</v>
      </c>
      <c r="X1627" t="str">
        <f>VLOOKUP($D1627,metadata!$B$2:$Z$451,21,FALSE)</f>
        <v/>
      </c>
      <c r="Y1627" t="str">
        <f>VLOOKUP($D1627,metadata!$B$2:$Z$451,22,FALSE)</f>
        <v>42_2</v>
      </c>
      <c r="Z1627" t="str">
        <f>VLOOKUP($D1627,metadata!$B$2:$Z$451,23,FALSE)</f>
        <v/>
      </c>
      <c r="AA1627" t="str">
        <f>VLOOKUP($D1627,metadata!$B$2:$Z$451,24,FALSE)</f>
        <v/>
      </c>
      <c r="AB1627" t="str">
        <f>VLOOKUP($D1627,metadata!$B$2:$Z$451,25,FALSE)</f>
        <v/>
      </c>
      <c r="AC1627">
        <v>19.3002027434786</v>
      </c>
      <c r="AD1627">
        <v>100.45871559632999</v>
      </c>
      <c r="AF1627" t="str">
        <f t="shared" si="51"/>
        <v>NA</v>
      </c>
    </row>
    <row r="1628" spans="3:32" x14ac:dyDescent="0.3">
      <c r="C1628">
        <v>1627</v>
      </c>
      <c r="D1628" s="4" t="str">
        <f t="shared" si="52"/>
        <v>42-Kuusamo2</v>
      </c>
      <c r="E1628" t="str">
        <f>VLOOKUP($D1628,metadata!$B$2:$S$451,2,FALSE)</f>
        <v>Riihimaa, A; Kimura, MT; Lumme, J; Lakovaara, S</v>
      </c>
      <c r="F1628" t="str">
        <f>VLOOKUP($D1628,metadata!$B$2:$S$451,3,FALSE)</f>
        <v>Geographical variation in the larval diapause of Chymomyza costata (Diptera; Drosophilidae)</v>
      </c>
      <c r="G1628" t="str">
        <f>VLOOKUP($D1628,metadata!$B$2:$S$451,4,FALSE)</f>
        <v>10.1111/j.1601-5223.1996.00151.x</v>
      </c>
      <c r="H1628" t="str">
        <f>VLOOKUP($D1628,metadata!$B$2:$S$451,5,FALSE)</f>
        <v>y</v>
      </c>
      <c r="I1628" t="str">
        <f>VLOOKUP($D1628,metadata!$B$2:$S$451,6,FALSE)</f>
        <v>a</v>
      </c>
      <c r="J1628" t="str">
        <f>VLOOKUP($D1628,metadata!$B$2:$S$451,7,FALSE)</f>
        <v>i</v>
      </c>
      <c r="K1628">
        <f>VLOOKUP($D1628,metadata!$B$2:$S$451,8,FALSE)</f>
        <v>14</v>
      </c>
      <c r="L1628">
        <f>VLOOKUP($D1628,metadata!$B$2:$S$451,9,FALSE)</f>
        <v>7</v>
      </c>
      <c r="M1628" t="str">
        <f>VLOOKUP($D1628,metadata!$B$2:$S$451,10,FALSE)</f>
        <v/>
      </c>
      <c r="N1628" t="str">
        <f>VLOOKUP($D1628,metadata!$B$2:$S$451,11,FALSE)</f>
        <v>Chymomyza costata</v>
      </c>
      <c r="O1628" t="str">
        <f>VLOOKUP($D1628,metadata!$B$2:$S$451,12,FALSE)</f>
        <v>diptera</v>
      </c>
      <c r="P1628" t="str">
        <f>VLOOKUP($D1628,metadata!$B$2:$S$451,13,FALSE)</f>
        <v>Kuusamo2</v>
      </c>
      <c r="Q1628">
        <f>VLOOKUP($D1628,metadata!$B$2:$S$451,14,FALSE)</f>
        <v>65.966667000000001</v>
      </c>
      <c r="R1628">
        <f>VLOOKUP($D1628,metadata!$B$2:$S$451,15,FALSE)</f>
        <v>29.166667</v>
      </c>
      <c r="S1628" t="str">
        <f>VLOOKUP($D1628,metadata!$B$2:$S$451,16,FALSE)</f>
        <v/>
      </c>
      <c r="T1628" t="str">
        <f>VLOOKUP($D1628,metadata!$B$2:$S$451,17,FALSE)</f>
        <v/>
      </c>
      <c r="U1628" t="str">
        <f>VLOOKUP($D1628,metadata!$B$2:$S$451,18,FALSE)</f>
        <v/>
      </c>
      <c r="V1628">
        <f>VLOOKUP($D1628,metadata!$B$2:$Z$451,19,FALSE)</f>
        <v>221</v>
      </c>
      <c r="W1628" t="str">
        <f>VLOOKUP($D1628,metadata!$B$2:$Z$451,20,FALSE)</f>
        <v>global average</v>
      </c>
      <c r="X1628" t="str">
        <f>VLOOKUP($D1628,metadata!$B$2:$Z$451,21,FALSE)</f>
        <v/>
      </c>
      <c r="Y1628" t="str">
        <f>VLOOKUP($D1628,metadata!$B$2:$Z$451,22,FALSE)</f>
        <v>42_2</v>
      </c>
      <c r="Z1628" t="str">
        <f>VLOOKUP($D1628,metadata!$B$2:$Z$451,23,FALSE)</f>
        <v/>
      </c>
      <c r="AA1628" t="str">
        <f>VLOOKUP($D1628,metadata!$B$2:$Z$451,24,FALSE)</f>
        <v/>
      </c>
      <c r="AB1628" t="str">
        <f>VLOOKUP($D1628,metadata!$B$2:$Z$451,25,FALSE)</f>
        <v/>
      </c>
      <c r="AC1628">
        <v>20.2583996148552</v>
      </c>
      <c r="AD1628">
        <v>88.073394495412799</v>
      </c>
      <c r="AF1628" t="str">
        <f t="shared" si="51"/>
        <v>NA</v>
      </c>
    </row>
    <row r="1629" spans="3:32" x14ac:dyDescent="0.3">
      <c r="C1629">
        <v>1628</v>
      </c>
      <c r="D1629" s="4" t="str">
        <f t="shared" si="52"/>
        <v>42-Kuusamo2</v>
      </c>
      <c r="E1629" t="str">
        <f>VLOOKUP($D1629,metadata!$B$2:$S$451,2,FALSE)</f>
        <v>Riihimaa, A; Kimura, MT; Lumme, J; Lakovaara, S</v>
      </c>
      <c r="F1629" t="str">
        <f>VLOOKUP($D1629,metadata!$B$2:$S$451,3,FALSE)</f>
        <v>Geographical variation in the larval diapause of Chymomyza costata (Diptera; Drosophilidae)</v>
      </c>
      <c r="G1629" t="str">
        <f>VLOOKUP($D1629,metadata!$B$2:$S$451,4,FALSE)</f>
        <v>10.1111/j.1601-5223.1996.00151.x</v>
      </c>
      <c r="H1629" t="str">
        <f>VLOOKUP($D1629,metadata!$B$2:$S$451,5,FALSE)</f>
        <v>y</v>
      </c>
      <c r="I1629" t="str">
        <f>VLOOKUP($D1629,metadata!$B$2:$S$451,6,FALSE)</f>
        <v>a</v>
      </c>
      <c r="J1629" t="str">
        <f>VLOOKUP($D1629,metadata!$B$2:$S$451,7,FALSE)</f>
        <v>i</v>
      </c>
      <c r="K1629">
        <f>VLOOKUP($D1629,metadata!$B$2:$S$451,8,FALSE)</f>
        <v>14</v>
      </c>
      <c r="L1629">
        <f>VLOOKUP($D1629,metadata!$B$2:$S$451,9,FALSE)</f>
        <v>7</v>
      </c>
      <c r="M1629" t="str">
        <f>VLOOKUP($D1629,metadata!$B$2:$S$451,10,FALSE)</f>
        <v/>
      </c>
      <c r="N1629" t="str">
        <f>VLOOKUP($D1629,metadata!$B$2:$S$451,11,FALSE)</f>
        <v>Chymomyza costata</v>
      </c>
      <c r="O1629" t="str">
        <f>VLOOKUP($D1629,metadata!$B$2:$S$451,12,FALSE)</f>
        <v>diptera</v>
      </c>
      <c r="P1629" t="str">
        <f>VLOOKUP($D1629,metadata!$B$2:$S$451,13,FALSE)</f>
        <v>Kuusamo2</v>
      </c>
      <c r="Q1629">
        <f>VLOOKUP($D1629,metadata!$B$2:$S$451,14,FALSE)</f>
        <v>65.966667000000001</v>
      </c>
      <c r="R1629">
        <f>VLOOKUP($D1629,metadata!$B$2:$S$451,15,FALSE)</f>
        <v>29.166667</v>
      </c>
      <c r="S1629" t="str">
        <f>VLOOKUP($D1629,metadata!$B$2:$S$451,16,FALSE)</f>
        <v/>
      </c>
      <c r="T1629" t="str">
        <f>VLOOKUP($D1629,metadata!$B$2:$S$451,17,FALSE)</f>
        <v/>
      </c>
      <c r="U1629" t="str">
        <f>VLOOKUP($D1629,metadata!$B$2:$S$451,18,FALSE)</f>
        <v/>
      </c>
      <c r="V1629">
        <f>VLOOKUP($D1629,metadata!$B$2:$Z$451,19,FALSE)</f>
        <v>221</v>
      </c>
      <c r="W1629" t="str">
        <f>VLOOKUP($D1629,metadata!$B$2:$Z$451,20,FALSE)</f>
        <v>global average</v>
      </c>
      <c r="X1629" t="str">
        <f>VLOOKUP($D1629,metadata!$B$2:$Z$451,21,FALSE)</f>
        <v/>
      </c>
      <c r="Y1629" t="str">
        <f>VLOOKUP($D1629,metadata!$B$2:$Z$451,22,FALSE)</f>
        <v>42_2</v>
      </c>
      <c r="Z1629" t="str">
        <f>VLOOKUP($D1629,metadata!$B$2:$Z$451,23,FALSE)</f>
        <v/>
      </c>
      <c r="AA1629" t="str">
        <f>VLOOKUP($D1629,metadata!$B$2:$Z$451,24,FALSE)</f>
        <v/>
      </c>
      <c r="AB1629" t="str">
        <f>VLOOKUP($D1629,metadata!$B$2:$Z$451,25,FALSE)</f>
        <v/>
      </c>
      <c r="AC1629">
        <v>21.1990479871437</v>
      </c>
      <c r="AD1629">
        <v>72.629969418960201</v>
      </c>
      <c r="AF1629" t="str">
        <f t="shared" si="51"/>
        <v>NA</v>
      </c>
    </row>
    <row r="1630" spans="3:32" x14ac:dyDescent="0.3">
      <c r="C1630">
        <v>1629</v>
      </c>
      <c r="D1630" s="4" t="str">
        <f t="shared" si="52"/>
        <v>42-Kuusamo2</v>
      </c>
      <c r="E1630" t="str">
        <f>VLOOKUP($D1630,metadata!$B$2:$S$451,2,FALSE)</f>
        <v>Riihimaa, A; Kimura, MT; Lumme, J; Lakovaara, S</v>
      </c>
      <c r="F1630" t="str">
        <f>VLOOKUP($D1630,metadata!$B$2:$S$451,3,FALSE)</f>
        <v>Geographical variation in the larval diapause of Chymomyza costata (Diptera; Drosophilidae)</v>
      </c>
      <c r="G1630" t="str">
        <f>VLOOKUP($D1630,metadata!$B$2:$S$451,4,FALSE)</f>
        <v>10.1111/j.1601-5223.1996.00151.x</v>
      </c>
      <c r="H1630" t="str">
        <f>VLOOKUP($D1630,metadata!$B$2:$S$451,5,FALSE)</f>
        <v>y</v>
      </c>
      <c r="I1630" t="str">
        <f>VLOOKUP($D1630,metadata!$B$2:$S$451,6,FALSE)</f>
        <v>a</v>
      </c>
      <c r="J1630" t="str">
        <f>VLOOKUP($D1630,metadata!$B$2:$S$451,7,FALSE)</f>
        <v>i</v>
      </c>
      <c r="K1630">
        <f>VLOOKUP($D1630,metadata!$B$2:$S$451,8,FALSE)</f>
        <v>14</v>
      </c>
      <c r="L1630">
        <f>VLOOKUP($D1630,metadata!$B$2:$S$451,9,FALSE)</f>
        <v>7</v>
      </c>
      <c r="M1630" t="str">
        <f>VLOOKUP($D1630,metadata!$B$2:$S$451,10,FALSE)</f>
        <v/>
      </c>
      <c r="N1630" t="str">
        <f>VLOOKUP($D1630,metadata!$B$2:$S$451,11,FALSE)</f>
        <v>Chymomyza costata</v>
      </c>
      <c r="O1630" t="str">
        <f>VLOOKUP($D1630,metadata!$B$2:$S$451,12,FALSE)</f>
        <v>diptera</v>
      </c>
      <c r="P1630" t="str">
        <f>VLOOKUP($D1630,metadata!$B$2:$S$451,13,FALSE)</f>
        <v>Kuusamo2</v>
      </c>
      <c r="Q1630">
        <f>VLOOKUP($D1630,metadata!$B$2:$S$451,14,FALSE)</f>
        <v>65.966667000000001</v>
      </c>
      <c r="R1630">
        <f>VLOOKUP($D1630,metadata!$B$2:$S$451,15,FALSE)</f>
        <v>29.166667</v>
      </c>
      <c r="S1630" t="str">
        <f>VLOOKUP($D1630,metadata!$B$2:$S$451,16,FALSE)</f>
        <v/>
      </c>
      <c r="T1630" t="str">
        <f>VLOOKUP($D1630,metadata!$B$2:$S$451,17,FALSE)</f>
        <v/>
      </c>
      <c r="U1630" t="str">
        <f>VLOOKUP($D1630,metadata!$B$2:$S$451,18,FALSE)</f>
        <v/>
      </c>
      <c r="V1630">
        <f>VLOOKUP($D1630,metadata!$B$2:$Z$451,19,FALSE)</f>
        <v>221</v>
      </c>
      <c r="W1630" t="str">
        <f>VLOOKUP($D1630,metadata!$B$2:$Z$451,20,FALSE)</f>
        <v>global average</v>
      </c>
      <c r="X1630" t="str">
        <f>VLOOKUP($D1630,metadata!$B$2:$Z$451,21,FALSE)</f>
        <v/>
      </c>
      <c r="Y1630" t="str">
        <f>VLOOKUP($D1630,metadata!$B$2:$Z$451,22,FALSE)</f>
        <v>42_2</v>
      </c>
      <c r="Z1630" t="str">
        <f>VLOOKUP($D1630,metadata!$B$2:$Z$451,23,FALSE)</f>
        <v/>
      </c>
      <c r="AA1630" t="str">
        <f>VLOOKUP($D1630,metadata!$B$2:$Z$451,24,FALSE)</f>
        <v/>
      </c>
      <c r="AB1630" t="str">
        <f>VLOOKUP($D1630,metadata!$B$2:$Z$451,25,FALSE)</f>
        <v/>
      </c>
      <c r="AC1630">
        <v>22.207096699824302</v>
      </c>
      <c r="AD1630">
        <v>71.559633027522906</v>
      </c>
      <c r="AF1630" t="str">
        <f t="shared" si="51"/>
        <v>NA</v>
      </c>
    </row>
    <row r="1631" spans="3:32" x14ac:dyDescent="0.3">
      <c r="C1631">
        <v>1630</v>
      </c>
      <c r="D1631" s="4" t="str">
        <f t="shared" si="52"/>
        <v>42-Kuusamo2</v>
      </c>
      <c r="E1631" t="str">
        <f>VLOOKUP($D1631,metadata!$B$2:$S$451,2,FALSE)</f>
        <v>Riihimaa, A; Kimura, MT; Lumme, J; Lakovaara, S</v>
      </c>
      <c r="F1631" t="str">
        <f>VLOOKUP($D1631,metadata!$B$2:$S$451,3,FALSE)</f>
        <v>Geographical variation in the larval diapause of Chymomyza costata (Diptera; Drosophilidae)</v>
      </c>
      <c r="G1631" t="str">
        <f>VLOOKUP($D1631,metadata!$B$2:$S$451,4,FALSE)</f>
        <v>10.1111/j.1601-5223.1996.00151.x</v>
      </c>
      <c r="H1631" t="str">
        <f>VLOOKUP($D1631,metadata!$B$2:$S$451,5,FALSE)</f>
        <v>y</v>
      </c>
      <c r="I1631" t="str">
        <f>VLOOKUP($D1631,metadata!$B$2:$S$451,6,FALSE)</f>
        <v>a</v>
      </c>
      <c r="J1631" t="str">
        <f>VLOOKUP($D1631,metadata!$B$2:$S$451,7,FALSE)</f>
        <v>i</v>
      </c>
      <c r="K1631">
        <f>VLOOKUP($D1631,metadata!$B$2:$S$451,8,FALSE)</f>
        <v>14</v>
      </c>
      <c r="L1631">
        <f>VLOOKUP($D1631,metadata!$B$2:$S$451,9,FALSE)</f>
        <v>7</v>
      </c>
      <c r="M1631" t="str">
        <f>VLOOKUP($D1631,metadata!$B$2:$S$451,10,FALSE)</f>
        <v/>
      </c>
      <c r="N1631" t="str">
        <f>VLOOKUP($D1631,metadata!$B$2:$S$451,11,FALSE)</f>
        <v>Chymomyza costata</v>
      </c>
      <c r="O1631" t="str">
        <f>VLOOKUP($D1631,metadata!$B$2:$S$451,12,FALSE)</f>
        <v>diptera</v>
      </c>
      <c r="P1631" t="str">
        <f>VLOOKUP($D1631,metadata!$B$2:$S$451,13,FALSE)</f>
        <v>Kuusamo2</v>
      </c>
      <c r="Q1631">
        <f>VLOOKUP($D1631,metadata!$B$2:$S$451,14,FALSE)</f>
        <v>65.966667000000001</v>
      </c>
      <c r="R1631">
        <f>VLOOKUP($D1631,metadata!$B$2:$S$451,15,FALSE)</f>
        <v>29.166667</v>
      </c>
      <c r="S1631" t="str">
        <f>VLOOKUP($D1631,metadata!$B$2:$S$451,16,FALSE)</f>
        <v/>
      </c>
      <c r="T1631" t="str">
        <f>VLOOKUP($D1631,metadata!$B$2:$S$451,17,FALSE)</f>
        <v/>
      </c>
      <c r="U1631" t="str">
        <f>VLOOKUP($D1631,metadata!$B$2:$S$451,18,FALSE)</f>
        <v/>
      </c>
      <c r="V1631">
        <f>VLOOKUP($D1631,metadata!$B$2:$Z$451,19,FALSE)</f>
        <v>221</v>
      </c>
      <c r="W1631" t="str">
        <f>VLOOKUP($D1631,metadata!$B$2:$Z$451,20,FALSE)</f>
        <v>global average</v>
      </c>
      <c r="X1631" t="str">
        <f>VLOOKUP($D1631,metadata!$B$2:$Z$451,21,FALSE)</f>
        <v/>
      </c>
      <c r="Y1631" t="str">
        <f>VLOOKUP($D1631,metadata!$B$2:$Z$451,22,FALSE)</f>
        <v>42_2</v>
      </c>
      <c r="Z1631" t="str">
        <f>VLOOKUP($D1631,metadata!$B$2:$Z$451,23,FALSE)</f>
        <v/>
      </c>
      <c r="AA1631" t="str">
        <f>VLOOKUP($D1631,metadata!$B$2:$Z$451,24,FALSE)</f>
        <v/>
      </c>
      <c r="AB1631" t="str">
        <f>VLOOKUP($D1631,metadata!$B$2:$Z$451,25,FALSE)</f>
        <v/>
      </c>
      <c r="AC1631">
        <v>24.2230042650718</v>
      </c>
      <c r="AD1631">
        <v>72.477064220183394</v>
      </c>
      <c r="AF1631" t="str">
        <f t="shared" si="51"/>
        <v>NA</v>
      </c>
    </row>
    <row r="1632" spans="3:32" x14ac:dyDescent="0.3">
      <c r="C1632">
        <v>1631</v>
      </c>
      <c r="D1632" s="4" t="str">
        <f t="shared" si="52"/>
        <v>42-Kuusamo3</v>
      </c>
      <c r="E1632" t="str">
        <f>VLOOKUP($D1632,metadata!$B$2:$S$451,2,FALSE)</f>
        <v>Riihimaa, A; Kimura, MT; Lumme, J; Lakovaara, S</v>
      </c>
      <c r="F1632" t="str">
        <f>VLOOKUP($D1632,metadata!$B$2:$S$451,3,FALSE)</f>
        <v>Geographical variation in the larval diapause of Chymomyza costata (Diptera; Drosophilidae)</v>
      </c>
      <c r="G1632" t="str">
        <f>VLOOKUP($D1632,metadata!$B$2:$S$451,4,FALSE)</f>
        <v>10.1111/j.1601-5223.1996.00151.x</v>
      </c>
      <c r="H1632" t="str">
        <f>VLOOKUP($D1632,metadata!$B$2:$S$451,5,FALSE)</f>
        <v>y</v>
      </c>
      <c r="I1632" t="str">
        <f>VLOOKUP($D1632,metadata!$B$2:$S$451,6,FALSE)</f>
        <v>a</v>
      </c>
      <c r="J1632" t="str">
        <f>VLOOKUP($D1632,metadata!$B$2:$S$451,7,FALSE)</f>
        <v>i</v>
      </c>
      <c r="K1632">
        <f>VLOOKUP($D1632,metadata!$B$2:$S$451,8,FALSE)</f>
        <v>14</v>
      </c>
      <c r="L1632">
        <f>VLOOKUP($D1632,metadata!$B$2:$S$451,9,FALSE)</f>
        <v>7</v>
      </c>
      <c r="M1632" t="str">
        <f>VLOOKUP($D1632,metadata!$B$2:$S$451,10,FALSE)</f>
        <v/>
      </c>
      <c r="N1632" t="str">
        <f>VLOOKUP($D1632,metadata!$B$2:$S$451,11,FALSE)</f>
        <v>Chymomyza costata</v>
      </c>
      <c r="O1632" t="str">
        <f>VLOOKUP($D1632,metadata!$B$2:$S$451,12,FALSE)</f>
        <v>diptera</v>
      </c>
      <c r="P1632" t="str">
        <f>VLOOKUP($D1632,metadata!$B$2:$S$451,13,FALSE)</f>
        <v>Kuusamo3</v>
      </c>
      <c r="Q1632">
        <f>VLOOKUP($D1632,metadata!$B$2:$S$451,14,FALSE)</f>
        <v>65.966667000000001</v>
      </c>
      <c r="R1632">
        <f>VLOOKUP($D1632,metadata!$B$2:$S$451,15,FALSE)</f>
        <v>29.166667</v>
      </c>
      <c r="S1632" t="str">
        <f>VLOOKUP($D1632,metadata!$B$2:$S$451,16,FALSE)</f>
        <v/>
      </c>
      <c r="T1632" t="str">
        <f>VLOOKUP($D1632,metadata!$B$2:$S$451,17,FALSE)</f>
        <v/>
      </c>
      <c r="U1632" t="str">
        <f>VLOOKUP($D1632,metadata!$B$2:$S$451,18,FALSE)</f>
        <v/>
      </c>
      <c r="V1632">
        <f>VLOOKUP($D1632,metadata!$B$2:$Z$451,19,FALSE)</f>
        <v>221</v>
      </c>
      <c r="W1632" t="str">
        <f>VLOOKUP($D1632,metadata!$B$2:$Z$451,20,FALSE)</f>
        <v>global average</v>
      </c>
      <c r="X1632" t="str">
        <f>VLOOKUP($D1632,metadata!$B$2:$Z$451,21,FALSE)</f>
        <v/>
      </c>
      <c r="Y1632" t="str">
        <f>VLOOKUP($D1632,metadata!$B$2:$Z$451,22,FALSE)</f>
        <v>42_2</v>
      </c>
      <c r="Z1632" t="str">
        <f>VLOOKUP($D1632,metadata!$B$2:$Z$451,23,FALSE)</f>
        <v/>
      </c>
      <c r="AA1632" t="str">
        <f>VLOOKUP($D1632,metadata!$B$2:$Z$451,24,FALSE)</f>
        <v/>
      </c>
      <c r="AB1632" t="str">
        <f>VLOOKUP($D1632,metadata!$B$2:$Z$451,25,FALSE)</f>
        <v/>
      </c>
      <c r="AC1632">
        <v>16.426154586816899</v>
      </c>
      <c r="AD1632">
        <v>100.305810397553</v>
      </c>
      <c r="AF1632" t="str">
        <f t="shared" si="51"/>
        <v>NA</v>
      </c>
    </row>
    <row r="1633" spans="3:32" x14ac:dyDescent="0.3">
      <c r="C1633">
        <v>1632</v>
      </c>
      <c r="D1633" s="4" t="str">
        <f t="shared" si="52"/>
        <v>42-Kuusamo3</v>
      </c>
      <c r="E1633" t="str">
        <f>VLOOKUP($D1633,metadata!$B$2:$S$451,2,FALSE)</f>
        <v>Riihimaa, A; Kimura, MT; Lumme, J; Lakovaara, S</v>
      </c>
      <c r="F1633" t="str">
        <f>VLOOKUP($D1633,metadata!$B$2:$S$451,3,FALSE)</f>
        <v>Geographical variation in the larval diapause of Chymomyza costata (Diptera; Drosophilidae)</v>
      </c>
      <c r="G1633" t="str">
        <f>VLOOKUP($D1633,metadata!$B$2:$S$451,4,FALSE)</f>
        <v>10.1111/j.1601-5223.1996.00151.x</v>
      </c>
      <c r="H1633" t="str">
        <f>VLOOKUP($D1633,metadata!$B$2:$S$451,5,FALSE)</f>
        <v>y</v>
      </c>
      <c r="I1633" t="str">
        <f>VLOOKUP($D1633,metadata!$B$2:$S$451,6,FALSE)</f>
        <v>a</v>
      </c>
      <c r="J1633" t="str">
        <f>VLOOKUP($D1633,metadata!$B$2:$S$451,7,FALSE)</f>
        <v>i</v>
      </c>
      <c r="K1633">
        <f>VLOOKUP($D1633,metadata!$B$2:$S$451,8,FALSE)</f>
        <v>14</v>
      </c>
      <c r="L1633">
        <f>VLOOKUP($D1633,metadata!$B$2:$S$451,9,FALSE)</f>
        <v>7</v>
      </c>
      <c r="M1633" t="str">
        <f>VLOOKUP($D1633,metadata!$B$2:$S$451,10,FALSE)</f>
        <v/>
      </c>
      <c r="N1633" t="str">
        <f>VLOOKUP($D1633,metadata!$B$2:$S$451,11,FALSE)</f>
        <v>Chymomyza costata</v>
      </c>
      <c r="O1633" t="str">
        <f>VLOOKUP($D1633,metadata!$B$2:$S$451,12,FALSE)</f>
        <v>diptera</v>
      </c>
      <c r="P1633" t="str">
        <f>VLOOKUP($D1633,metadata!$B$2:$S$451,13,FALSE)</f>
        <v>Kuusamo3</v>
      </c>
      <c r="Q1633">
        <f>VLOOKUP($D1633,metadata!$B$2:$S$451,14,FALSE)</f>
        <v>65.966667000000001</v>
      </c>
      <c r="R1633">
        <f>VLOOKUP($D1633,metadata!$B$2:$S$451,15,FALSE)</f>
        <v>29.166667</v>
      </c>
      <c r="S1633" t="str">
        <f>VLOOKUP($D1633,metadata!$B$2:$S$451,16,FALSE)</f>
        <v/>
      </c>
      <c r="T1633" t="str">
        <f>VLOOKUP($D1633,metadata!$B$2:$S$451,17,FALSE)</f>
        <v/>
      </c>
      <c r="U1633" t="str">
        <f>VLOOKUP($D1633,metadata!$B$2:$S$451,18,FALSE)</f>
        <v/>
      </c>
      <c r="V1633">
        <f>VLOOKUP($D1633,metadata!$B$2:$Z$451,19,FALSE)</f>
        <v>221</v>
      </c>
      <c r="W1633" t="str">
        <f>VLOOKUP($D1633,metadata!$B$2:$Z$451,20,FALSE)</f>
        <v>global average</v>
      </c>
      <c r="X1633" t="str">
        <f>VLOOKUP($D1633,metadata!$B$2:$Z$451,21,FALSE)</f>
        <v/>
      </c>
      <c r="Y1633" t="str">
        <f>VLOOKUP($D1633,metadata!$B$2:$Z$451,22,FALSE)</f>
        <v>42_2</v>
      </c>
      <c r="Z1633" t="str">
        <f>VLOOKUP($D1633,metadata!$B$2:$Z$451,23,FALSE)</f>
        <v/>
      </c>
      <c r="AA1633" t="str">
        <f>VLOOKUP($D1633,metadata!$B$2:$Z$451,24,FALSE)</f>
        <v/>
      </c>
      <c r="AB1633" t="str">
        <f>VLOOKUP($D1633,metadata!$B$2:$Z$451,25,FALSE)</f>
        <v/>
      </c>
      <c r="AC1633">
        <v>18.4394583562182</v>
      </c>
      <c r="AD1633">
        <v>100.305810397553</v>
      </c>
      <c r="AF1633" t="str">
        <f t="shared" si="51"/>
        <v>NA</v>
      </c>
    </row>
    <row r="1634" spans="3:32" x14ac:dyDescent="0.3">
      <c r="C1634">
        <v>1633</v>
      </c>
      <c r="D1634" s="4" t="str">
        <f t="shared" si="52"/>
        <v>42-Kuusamo3</v>
      </c>
      <c r="E1634" t="str">
        <f>VLOOKUP($D1634,metadata!$B$2:$S$451,2,FALSE)</f>
        <v>Riihimaa, A; Kimura, MT; Lumme, J; Lakovaara, S</v>
      </c>
      <c r="F1634" t="str">
        <f>VLOOKUP($D1634,metadata!$B$2:$S$451,3,FALSE)</f>
        <v>Geographical variation in the larval diapause of Chymomyza costata (Diptera; Drosophilidae)</v>
      </c>
      <c r="G1634" t="str">
        <f>VLOOKUP($D1634,metadata!$B$2:$S$451,4,FALSE)</f>
        <v>10.1111/j.1601-5223.1996.00151.x</v>
      </c>
      <c r="H1634" t="str">
        <f>VLOOKUP($D1634,metadata!$B$2:$S$451,5,FALSE)</f>
        <v>y</v>
      </c>
      <c r="I1634" t="str">
        <f>VLOOKUP($D1634,metadata!$B$2:$S$451,6,FALSE)</f>
        <v>a</v>
      </c>
      <c r="J1634" t="str">
        <f>VLOOKUP($D1634,metadata!$B$2:$S$451,7,FALSE)</f>
        <v>i</v>
      </c>
      <c r="K1634">
        <f>VLOOKUP($D1634,metadata!$B$2:$S$451,8,FALSE)</f>
        <v>14</v>
      </c>
      <c r="L1634">
        <f>VLOOKUP($D1634,metadata!$B$2:$S$451,9,FALSE)</f>
        <v>7</v>
      </c>
      <c r="M1634" t="str">
        <f>VLOOKUP($D1634,metadata!$B$2:$S$451,10,FALSE)</f>
        <v/>
      </c>
      <c r="N1634" t="str">
        <f>VLOOKUP($D1634,metadata!$B$2:$S$451,11,FALSE)</f>
        <v>Chymomyza costata</v>
      </c>
      <c r="O1634" t="str">
        <f>VLOOKUP($D1634,metadata!$B$2:$S$451,12,FALSE)</f>
        <v>diptera</v>
      </c>
      <c r="P1634" t="str">
        <f>VLOOKUP($D1634,metadata!$B$2:$S$451,13,FALSE)</f>
        <v>Kuusamo3</v>
      </c>
      <c r="Q1634">
        <f>VLOOKUP($D1634,metadata!$B$2:$S$451,14,FALSE)</f>
        <v>65.966667000000001</v>
      </c>
      <c r="R1634">
        <f>VLOOKUP($D1634,metadata!$B$2:$S$451,15,FALSE)</f>
        <v>29.166667</v>
      </c>
      <c r="S1634" t="str">
        <f>VLOOKUP($D1634,metadata!$B$2:$S$451,16,FALSE)</f>
        <v/>
      </c>
      <c r="T1634" t="str">
        <f>VLOOKUP($D1634,metadata!$B$2:$S$451,17,FALSE)</f>
        <v/>
      </c>
      <c r="U1634" t="str">
        <f>VLOOKUP($D1634,metadata!$B$2:$S$451,18,FALSE)</f>
        <v/>
      </c>
      <c r="V1634">
        <f>VLOOKUP($D1634,metadata!$B$2:$Z$451,19,FALSE)</f>
        <v>221</v>
      </c>
      <c r="W1634" t="str">
        <f>VLOOKUP($D1634,metadata!$B$2:$Z$451,20,FALSE)</f>
        <v>global average</v>
      </c>
      <c r="X1634" t="str">
        <f>VLOOKUP($D1634,metadata!$B$2:$Z$451,21,FALSE)</f>
        <v/>
      </c>
      <c r="Y1634" t="str">
        <f>VLOOKUP($D1634,metadata!$B$2:$Z$451,22,FALSE)</f>
        <v>42_2</v>
      </c>
      <c r="Z1634" t="str">
        <f>VLOOKUP($D1634,metadata!$B$2:$Z$451,23,FALSE)</f>
        <v/>
      </c>
      <c r="AA1634" t="str">
        <f>VLOOKUP($D1634,metadata!$B$2:$Z$451,24,FALSE)</f>
        <v/>
      </c>
      <c r="AB1634" t="str">
        <f>VLOOKUP($D1634,metadata!$B$2:$Z$451,25,FALSE)</f>
        <v/>
      </c>
      <c r="AC1634">
        <v>19.4332404374919</v>
      </c>
      <c r="AD1634">
        <v>100.45871559632999</v>
      </c>
      <c r="AF1634" t="str">
        <f t="shared" si="51"/>
        <v>NA</v>
      </c>
    </row>
    <row r="1635" spans="3:32" x14ac:dyDescent="0.3">
      <c r="C1635">
        <v>1634</v>
      </c>
      <c r="D1635" s="4" t="str">
        <f t="shared" si="52"/>
        <v>42-Kuusamo3</v>
      </c>
      <c r="E1635" t="str">
        <f>VLOOKUP($D1635,metadata!$B$2:$S$451,2,FALSE)</f>
        <v>Riihimaa, A; Kimura, MT; Lumme, J; Lakovaara, S</v>
      </c>
      <c r="F1635" t="str">
        <f>VLOOKUP($D1635,metadata!$B$2:$S$451,3,FALSE)</f>
        <v>Geographical variation in the larval diapause of Chymomyza costata (Diptera; Drosophilidae)</v>
      </c>
      <c r="G1635" t="str">
        <f>VLOOKUP($D1635,metadata!$B$2:$S$451,4,FALSE)</f>
        <v>10.1111/j.1601-5223.1996.00151.x</v>
      </c>
      <c r="H1635" t="str">
        <f>VLOOKUP($D1635,metadata!$B$2:$S$451,5,FALSE)</f>
        <v>y</v>
      </c>
      <c r="I1635" t="str">
        <f>VLOOKUP($D1635,metadata!$B$2:$S$451,6,FALSE)</f>
        <v>a</v>
      </c>
      <c r="J1635" t="str">
        <f>VLOOKUP($D1635,metadata!$B$2:$S$451,7,FALSE)</f>
        <v>i</v>
      </c>
      <c r="K1635">
        <f>VLOOKUP($D1635,metadata!$B$2:$S$451,8,FALSE)</f>
        <v>14</v>
      </c>
      <c r="L1635">
        <f>VLOOKUP($D1635,metadata!$B$2:$S$451,9,FALSE)</f>
        <v>7</v>
      </c>
      <c r="M1635" t="str">
        <f>VLOOKUP($D1635,metadata!$B$2:$S$451,10,FALSE)</f>
        <v/>
      </c>
      <c r="N1635" t="str">
        <f>VLOOKUP($D1635,metadata!$B$2:$S$451,11,FALSE)</f>
        <v>Chymomyza costata</v>
      </c>
      <c r="O1635" t="str">
        <f>VLOOKUP($D1635,metadata!$B$2:$S$451,12,FALSE)</f>
        <v>diptera</v>
      </c>
      <c r="P1635" t="str">
        <f>VLOOKUP($D1635,metadata!$B$2:$S$451,13,FALSE)</f>
        <v>Kuusamo3</v>
      </c>
      <c r="Q1635">
        <f>VLOOKUP($D1635,metadata!$B$2:$S$451,14,FALSE)</f>
        <v>65.966667000000001</v>
      </c>
      <c r="R1635">
        <f>VLOOKUP($D1635,metadata!$B$2:$S$451,15,FALSE)</f>
        <v>29.166667</v>
      </c>
      <c r="S1635" t="str">
        <f>VLOOKUP($D1635,metadata!$B$2:$S$451,16,FALSE)</f>
        <v/>
      </c>
      <c r="T1635" t="str">
        <f>VLOOKUP($D1635,metadata!$B$2:$S$451,17,FALSE)</f>
        <v/>
      </c>
      <c r="U1635" t="str">
        <f>VLOOKUP($D1635,metadata!$B$2:$S$451,18,FALSE)</f>
        <v/>
      </c>
      <c r="V1635">
        <f>VLOOKUP($D1635,metadata!$B$2:$Z$451,19,FALSE)</f>
        <v>221</v>
      </c>
      <c r="W1635" t="str">
        <f>VLOOKUP($D1635,metadata!$B$2:$Z$451,20,FALSE)</f>
        <v>global average</v>
      </c>
      <c r="X1635" t="str">
        <f>VLOOKUP($D1635,metadata!$B$2:$Z$451,21,FALSE)</f>
        <v/>
      </c>
      <c r="Y1635" t="str">
        <f>VLOOKUP($D1635,metadata!$B$2:$Z$451,22,FALSE)</f>
        <v>42_2</v>
      </c>
      <c r="Z1635" t="str">
        <f>VLOOKUP($D1635,metadata!$B$2:$Z$451,23,FALSE)</f>
        <v/>
      </c>
      <c r="AA1635" t="str">
        <f>VLOOKUP($D1635,metadata!$B$2:$Z$451,24,FALSE)</f>
        <v/>
      </c>
      <c r="AB1635" t="str">
        <f>VLOOKUP($D1635,metadata!$B$2:$Z$451,25,FALSE)</f>
        <v/>
      </c>
      <c r="AC1635">
        <v>20.2818337774703</v>
      </c>
      <c r="AD1635">
        <v>96.330275229357795</v>
      </c>
      <c r="AF1635" t="str">
        <f t="shared" si="51"/>
        <v>NA</v>
      </c>
    </row>
    <row r="1636" spans="3:32" x14ac:dyDescent="0.3">
      <c r="C1636">
        <v>1635</v>
      </c>
      <c r="D1636" s="4" t="str">
        <f t="shared" si="52"/>
        <v>42-Kuusamo3</v>
      </c>
      <c r="E1636" t="str">
        <f>VLOOKUP($D1636,metadata!$B$2:$S$451,2,FALSE)</f>
        <v>Riihimaa, A; Kimura, MT; Lumme, J; Lakovaara, S</v>
      </c>
      <c r="F1636" t="str">
        <f>VLOOKUP($D1636,metadata!$B$2:$S$451,3,FALSE)</f>
        <v>Geographical variation in the larval diapause of Chymomyza costata (Diptera; Drosophilidae)</v>
      </c>
      <c r="G1636" t="str">
        <f>VLOOKUP($D1636,metadata!$B$2:$S$451,4,FALSE)</f>
        <v>10.1111/j.1601-5223.1996.00151.x</v>
      </c>
      <c r="H1636" t="str">
        <f>VLOOKUP($D1636,metadata!$B$2:$S$451,5,FALSE)</f>
        <v>y</v>
      </c>
      <c r="I1636" t="str">
        <f>VLOOKUP($D1636,metadata!$B$2:$S$451,6,FALSE)</f>
        <v>a</v>
      </c>
      <c r="J1636" t="str">
        <f>VLOOKUP($D1636,metadata!$B$2:$S$451,7,FALSE)</f>
        <v>i</v>
      </c>
      <c r="K1636">
        <f>VLOOKUP($D1636,metadata!$B$2:$S$451,8,FALSE)</f>
        <v>14</v>
      </c>
      <c r="L1636">
        <f>VLOOKUP($D1636,metadata!$B$2:$S$451,9,FALSE)</f>
        <v>7</v>
      </c>
      <c r="M1636" t="str">
        <f>VLOOKUP($D1636,metadata!$B$2:$S$451,10,FALSE)</f>
        <v/>
      </c>
      <c r="N1636" t="str">
        <f>VLOOKUP($D1636,metadata!$B$2:$S$451,11,FALSE)</f>
        <v>Chymomyza costata</v>
      </c>
      <c r="O1636" t="str">
        <f>VLOOKUP($D1636,metadata!$B$2:$S$451,12,FALSE)</f>
        <v>diptera</v>
      </c>
      <c r="P1636" t="str">
        <f>VLOOKUP($D1636,metadata!$B$2:$S$451,13,FALSE)</f>
        <v>Kuusamo3</v>
      </c>
      <c r="Q1636">
        <f>VLOOKUP($D1636,metadata!$B$2:$S$451,14,FALSE)</f>
        <v>65.966667000000001</v>
      </c>
      <c r="R1636">
        <f>VLOOKUP($D1636,metadata!$B$2:$S$451,15,FALSE)</f>
        <v>29.166667</v>
      </c>
      <c r="S1636" t="str">
        <f>VLOOKUP($D1636,metadata!$B$2:$S$451,16,FALSE)</f>
        <v/>
      </c>
      <c r="T1636" t="str">
        <f>VLOOKUP($D1636,metadata!$B$2:$S$451,17,FALSE)</f>
        <v/>
      </c>
      <c r="U1636" t="str">
        <f>VLOOKUP($D1636,metadata!$B$2:$S$451,18,FALSE)</f>
        <v/>
      </c>
      <c r="V1636">
        <f>VLOOKUP($D1636,metadata!$B$2:$Z$451,19,FALSE)</f>
        <v>221</v>
      </c>
      <c r="W1636" t="str">
        <f>VLOOKUP($D1636,metadata!$B$2:$Z$451,20,FALSE)</f>
        <v>global average</v>
      </c>
      <c r="X1636" t="str">
        <f>VLOOKUP($D1636,metadata!$B$2:$Z$451,21,FALSE)</f>
        <v/>
      </c>
      <c r="Y1636" t="str">
        <f>VLOOKUP($D1636,metadata!$B$2:$Z$451,22,FALSE)</f>
        <v>42_2</v>
      </c>
      <c r="Z1636" t="str">
        <f>VLOOKUP($D1636,metadata!$B$2:$Z$451,23,FALSE)</f>
        <v/>
      </c>
      <c r="AA1636" t="str">
        <f>VLOOKUP($D1636,metadata!$B$2:$Z$451,24,FALSE)</f>
        <v/>
      </c>
      <c r="AB1636" t="str">
        <f>VLOOKUP($D1636,metadata!$B$2:$Z$451,25,FALSE)</f>
        <v/>
      </c>
      <c r="AC1636">
        <v>21.238538890809998</v>
      </c>
      <c r="AD1636">
        <v>86.544342507645197</v>
      </c>
      <c r="AF1636" t="str">
        <f t="shared" si="51"/>
        <v>NA</v>
      </c>
    </row>
    <row r="1637" spans="3:32" x14ac:dyDescent="0.3">
      <c r="C1637">
        <v>1636</v>
      </c>
      <c r="D1637" s="4" t="str">
        <f t="shared" si="52"/>
        <v>42-Kuusamo3</v>
      </c>
      <c r="E1637" t="str">
        <f>VLOOKUP($D1637,metadata!$B$2:$S$451,2,FALSE)</f>
        <v>Riihimaa, A; Kimura, MT; Lumme, J; Lakovaara, S</v>
      </c>
      <c r="F1637" t="str">
        <f>VLOOKUP($D1637,metadata!$B$2:$S$451,3,FALSE)</f>
        <v>Geographical variation in the larval diapause of Chymomyza costata (Diptera; Drosophilidae)</v>
      </c>
      <c r="G1637" t="str">
        <f>VLOOKUP($D1637,metadata!$B$2:$S$451,4,FALSE)</f>
        <v>10.1111/j.1601-5223.1996.00151.x</v>
      </c>
      <c r="H1637" t="str">
        <f>VLOOKUP($D1637,metadata!$B$2:$S$451,5,FALSE)</f>
        <v>y</v>
      </c>
      <c r="I1637" t="str">
        <f>VLOOKUP($D1637,metadata!$B$2:$S$451,6,FALSE)</f>
        <v>a</v>
      </c>
      <c r="J1637" t="str">
        <f>VLOOKUP($D1637,metadata!$B$2:$S$451,7,FALSE)</f>
        <v>i</v>
      </c>
      <c r="K1637">
        <f>VLOOKUP($D1637,metadata!$B$2:$S$451,8,FALSE)</f>
        <v>14</v>
      </c>
      <c r="L1637">
        <f>VLOOKUP($D1637,metadata!$B$2:$S$451,9,FALSE)</f>
        <v>7</v>
      </c>
      <c r="M1637" t="str">
        <f>VLOOKUP($D1637,metadata!$B$2:$S$451,10,FALSE)</f>
        <v/>
      </c>
      <c r="N1637" t="str">
        <f>VLOOKUP($D1637,metadata!$B$2:$S$451,11,FALSE)</f>
        <v>Chymomyza costata</v>
      </c>
      <c r="O1637" t="str">
        <f>VLOOKUP($D1637,metadata!$B$2:$S$451,12,FALSE)</f>
        <v>diptera</v>
      </c>
      <c r="P1637" t="str">
        <f>VLOOKUP($D1637,metadata!$B$2:$S$451,13,FALSE)</f>
        <v>Kuusamo3</v>
      </c>
      <c r="Q1637">
        <f>VLOOKUP($D1637,metadata!$B$2:$S$451,14,FALSE)</f>
        <v>65.966667000000001</v>
      </c>
      <c r="R1637">
        <f>VLOOKUP($D1637,metadata!$B$2:$S$451,15,FALSE)</f>
        <v>29.166667</v>
      </c>
      <c r="S1637" t="str">
        <f>VLOOKUP($D1637,metadata!$B$2:$S$451,16,FALSE)</f>
        <v/>
      </c>
      <c r="T1637" t="str">
        <f>VLOOKUP($D1637,metadata!$B$2:$S$451,17,FALSE)</f>
        <v/>
      </c>
      <c r="U1637" t="str">
        <f>VLOOKUP($D1637,metadata!$B$2:$S$451,18,FALSE)</f>
        <v/>
      </c>
      <c r="V1637">
        <f>VLOOKUP($D1637,metadata!$B$2:$Z$451,19,FALSE)</f>
        <v>221</v>
      </c>
      <c r="W1637" t="str">
        <f>VLOOKUP($D1637,metadata!$B$2:$Z$451,20,FALSE)</f>
        <v>global average</v>
      </c>
      <c r="X1637" t="str">
        <f>VLOOKUP($D1637,metadata!$B$2:$Z$451,21,FALSE)</f>
        <v/>
      </c>
      <c r="Y1637" t="str">
        <f>VLOOKUP($D1637,metadata!$B$2:$Z$451,22,FALSE)</f>
        <v>42_2</v>
      </c>
      <c r="Z1637" t="str">
        <f>VLOOKUP($D1637,metadata!$B$2:$Z$451,23,FALSE)</f>
        <v/>
      </c>
      <c r="AA1637" t="str">
        <f>VLOOKUP($D1637,metadata!$B$2:$Z$451,24,FALSE)</f>
        <v/>
      </c>
      <c r="AB1637" t="str">
        <f>VLOOKUP($D1637,metadata!$B$2:$Z$451,25,FALSE)</f>
        <v/>
      </c>
      <c r="AC1637">
        <v>22.245475565681399</v>
      </c>
      <c r="AD1637">
        <v>81.957186544342505</v>
      </c>
      <c r="AF1637" t="str">
        <f t="shared" si="51"/>
        <v>NA</v>
      </c>
    </row>
    <row r="1638" spans="3:32" x14ac:dyDescent="0.3">
      <c r="C1638">
        <v>1637</v>
      </c>
      <c r="D1638" s="4" t="str">
        <f t="shared" si="52"/>
        <v>42-Kuusamo3</v>
      </c>
      <c r="E1638" t="str">
        <f>VLOOKUP($D1638,metadata!$B$2:$S$451,2,FALSE)</f>
        <v>Riihimaa, A; Kimura, MT; Lumme, J; Lakovaara, S</v>
      </c>
      <c r="F1638" t="str">
        <f>VLOOKUP($D1638,metadata!$B$2:$S$451,3,FALSE)</f>
        <v>Geographical variation in the larval diapause of Chymomyza costata (Diptera; Drosophilidae)</v>
      </c>
      <c r="G1638" t="str">
        <f>VLOOKUP($D1638,metadata!$B$2:$S$451,4,FALSE)</f>
        <v>10.1111/j.1601-5223.1996.00151.x</v>
      </c>
      <c r="H1638" t="str">
        <f>VLOOKUP($D1638,metadata!$B$2:$S$451,5,FALSE)</f>
        <v>y</v>
      </c>
      <c r="I1638" t="str">
        <f>VLOOKUP($D1638,metadata!$B$2:$S$451,6,FALSE)</f>
        <v>a</v>
      </c>
      <c r="J1638" t="str">
        <f>VLOOKUP($D1638,metadata!$B$2:$S$451,7,FALSE)</f>
        <v>i</v>
      </c>
      <c r="K1638">
        <f>VLOOKUP($D1638,metadata!$B$2:$S$451,8,FALSE)</f>
        <v>14</v>
      </c>
      <c r="L1638">
        <f>VLOOKUP($D1638,metadata!$B$2:$S$451,9,FALSE)</f>
        <v>7</v>
      </c>
      <c r="M1638" t="str">
        <f>VLOOKUP($D1638,metadata!$B$2:$S$451,10,FALSE)</f>
        <v/>
      </c>
      <c r="N1638" t="str">
        <f>VLOOKUP($D1638,metadata!$B$2:$S$451,11,FALSE)</f>
        <v>Chymomyza costata</v>
      </c>
      <c r="O1638" t="str">
        <f>VLOOKUP($D1638,metadata!$B$2:$S$451,12,FALSE)</f>
        <v>diptera</v>
      </c>
      <c r="P1638" t="str">
        <f>VLOOKUP($D1638,metadata!$B$2:$S$451,13,FALSE)</f>
        <v>Kuusamo3</v>
      </c>
      <c r="Q1638">
        <f>VLOOKUP($D1638,metadata!$B$2:$S$451,14,FALSE)</f>
        <v>65.966667000000001</v>
      </c>
      <c r="R1638">
        <f>VLOOKUP($D1638,metadata!$B$2:$S$451,15,FALSE)</f>
        <v>29.166667</v>
      </c>
      <c r="S1638" t="str">
        <f>VLOOKUP($D1638,metadata!$B$2:$S$451,16,FALSE)</f>
        <v/>
      </c>
      <c r="T1638" t="str">
        <f>VLOOKUP($D1638,metadata!$B$2:$S$451,17,FALSE)</f>
        <v/>
      </c>
      <c r="U1638" t="str">
        <f>VLOOKUP($D1638,metadata!$B$2:$S$451,18,FALSE)</f>
        <v/>
      </c>
      <c r="V1638">
        <f>VLOOKUP($D1638,metadata!$B$2:$Z$451,19,FALSE)</f>
        <v>221</v>
      </c>
      <c r="W1638" t="str">
        <f>VLOOKUP($D1638,metadata!$B$2:$Z$451,20,FALSE)</f>
        <v>global average</v>
      </c>
      <c r="X1638" t="str">
        <f>VLOOKUP($D1638,metadata!$B$2:$Z$451,21,FALSE)</f>
        <v/>
      </c>
      <c r="Y1638" t="str">
        <f>VLOOKUP($D1638,metadata!$B$2:$Z$451,22,FALSE)</f>
        <v>42_2</v>
      </c>
      <c r="Z1638" t="str">
        <f>VLOOKUP($D1638,metadata!$B$2:$Z$451,23,FALSE)</f>
        <v/>
      </c>
      <c r="AA1638" t="str">
        <f>VLOOKUP($D1638,metadata!$B$2:$Z$451,24,FALSE)</f>
        <v/>
      </c>
      <c r="AB1638" t="str">
        <f>VLOOKUP($D1638,metadata!$B$2:$Z$451,25,FALSE)</f>
        <v/>
      </c>
      <c r="AC1638">
        <v>24.2518901252398</v>
      </c>
      <c r="AD1638">
        <v>85.779816513761403</v>
      </c>
      <c r="AF1638" t="str">
        <f t="shared" si="51"/>
        <v>NA</v>
      </c>
    </row>
    <row r="1639" spans="3:32" x14ac:dyDescent="0.3">
      <c r="C1639">
        <v>1638</v>
      </c>
      <c r="D1639" s="4" t="str">
        <f t="shared" si="52"/>
        <v>42-Kuusamo4</v>
      </c>
      <c r="E1639" t="str">
        <f>VLOOKUP($D1639,metadata!$B$2:$S$451,2,FALSE)</f>
        <v>Riihimaa, A; Kimura, MT; Lumme, J; Lakovaara, S</v>
      </c>
      <c r="F1639" t="str">
        <f>VLOOKUP($D1639,metadata!$B$2:$S$451,3,FALSE)</f>
        <v>Geographical variation in the larval diapause of Chymomyza costata (Diptera; Drosophilidae)</v>
      </c>
      <c r="G1639" t="str">
        <f>VLOOKUP($D1639,metadata!$B$2:$S$451,4,FALSE)</f>
        <v>10.1111/j.1601-5223.1996.00151.x</v>
      </c>
      <c r="H1639" t="str">
        <f>VLOOKUP($D1639,metadata!$B$2:$S$451,5,FALSE)</f>
        <v>y</v>
      </c>
      <c r="I1639" t="str">
        <f>VLOOKUP($D1639,metadata!$B$2:$S$451,6,FALSE)</f>
        <v>a</v>
      </c>
      <c r="J1639" t="str">
        <f>VLOOKUP($D1639,metadata!$B$2:$S$451,7,FALSE)</f>
        <v>i</v>
      </c>
      <c r="K1639">
        <f>VLOOKUP($D1639,metadata!$B$2:$S$451,8,FALSE)</f>
        <v>14</v>
      </c>
      <c r="L1639">
        <f>VLOOKUP($D1639,metadata!$B$2:$S$451,9,FALSE)</f>
        <v>7</v>
      </c>
      <c r="M1639" t="str">
        <f>VLOOKUP($D1639,metadata!$B$2:$S$451,10,FALSE)</f>
        <v/>
      </c>
      <c r="N1639" t="str">
        <f>VLOOKUP($D1639,metadata!$B$2:$S$451,11,FALSE)</f>
        <v>Chymomyza costata</v>
      </c>
      <c r="O1639" t="str">
        <f>VLOOKUP($D1639,metadata!$B$2:$S$451,12,FALSE)</f>
        <v>diptera</v>
      </c>
      <c r="P1639" t="str">
        <f>VLOOKUP($D1639,metadata!$B$2:$S$451,13,FALSE)</f>
        <v>Kuusamo4</v>
      </c>
      <c r="Q1639">
        <f>VLOOKUP($D1639,metadata!$B$2:$S$451,14,FALSE)</f>
        <v>65.966667000000001</v>
      </c>
      <c r="R1639">
        <f>VLOOKUP($D1639,metadata!$B$2:$S$451,15,FALSE)</f>
        <v>29.166667</v>
      </c>
      <c r="S1639" t="str">
        <f>VLOOKUP($D1639,metadata!$B$2:$S$451,16,FALSE)</f>
        <v/>
      </c>
      <c r="T1639" t="str">
        <f>VLOOKUP($D1639,metadata!$B$2:$S$451,17,FALSE)</f>
        <v/>
      </c>
      <c r="U1639" t="str">
        <f>VLOOKUP($D1639,metadata!$B$2:$S$451,18,FALSE)</f>
        <v/>
      </c>
      <c r="V1639">
        <f>VLOOKUP($D1639,metadata!$B$2:$Z$451,19,FALSE)</f>
        <v>221</v>
      </c>
      <c r="W1639" t="str">
        <f>VLOOKUP($D1639,metadata!$B$2:$Z$451,20,FALSE)</f>
        <v>global average</v>
      </c>
      <c r="X1639" t="str">
        <f>VLOOKUP($D1639,metadata!$B$2:$Z$451,21,FALSE)</f>
        <v/>
      </c>
      <c r="Y1639" t="str">
        <f>VLOOKUP($D1639,metadata!$B$2:$Z$451,22,FALSE)</f>
        <v>42_2</v>
      </c>
      <c r="Z1639" t="str">
        <f>VLOOKUP($D1639,metadata!$B$2:$Z$451,23,FALSE)</f>
        <v/>
      </c>
      <c r="AA1639" t="str">
        <f>VLOOKUP($D1639,metadata!$B$2:$Z$451,24,FALSE)</f>
        <v/>
      </c>
      <c r="AB1639" t="str">
        <f>VLOOKUP($D1639,metadata!$B$2:$Z$451,25,FALSE)</f>
        <v/>
      </c>
      <c r="AC1639">
        <v>16.1499081212663</v>
      </c>
      <c r="AD1639">
        <v>99.847094801223193</v>
      </c>
      <c r="AF1639" t="str">
        <f t="shared" si="51"/>
        <v>NA</v>
      </c>
    </row>
    <row r="1640" spans="3:32" x14ac:dyDescent="0.3">
      <c r="C1640">
        <v>1639</v>
      </c>
      <c r="D1640" s="4" t="str">
        <f t="shared" si="52"/>
        <v>42-Kuusamo4</v>
      </c>
      <c r="E1640" t="str">
        <f>VLOOKUP($D1640,metadata!$B$2:$S$451,2,FALSE)</f>
        <v>Riihimaa, A; Kimura, MT; Lumme, J; Lakovaara, S</v>
      </c>
      <c r="F1640" t="str">
        <f>VLOOKUP($D1640,metadata!$B$2:$S$451,3,FALSE)</f>
        <v>Geographical variation in the larval diapause of Chymomyza costata (Diptera; Drosophilidae)</v>
      </c>
      <c r="G1640" t="str">
        <f>VLOOKUP($D1640,metadata!$B$2:$S$451,4,FALSE)</f>
        <v>10.1111/j.1601-5223.1996.00151.x</v>
      </c>
      <c r="H1640" t="str">
        <f>VLOOKUP($D1640,metadata!$B$2:$S$451,5,FALSE)</f>
        <v>y</v>
      </c>
      <c r="I1640" t="str">
        <f>VLOOKUP($D1640,metadata!$B$2:$S$451,6,FALSE)</f>
        <v>a</v>
      </c>
      <c r="J1640" t="str">
        <f>VLOOKUP($D1640,metadata!$B$2:$S$451,7,FALSE)</f>
        <v>i</v>
      </c>
      <c r="K1640">
        <f>VLOOKUP($D1640,metadata!$B$2:$S$451,8,FALSE)</f>
        <v>14</v>
      </c>
      <c r="L1640">
        <f>VLOOKUP($D1640,metadata!$B$2:$S$451,9,FALSE)</f>
        <v>7</v>
      </c>
      <c r="M1640" t="str">
        <f>VLOOKUP($D1640,metadata!$B$2:$S$451,10,FALSE)</f>
        <v/>
      </c>
      <c r="N1640" t="str">
        <f>VLOOKUP($D1640,metadata!$B$2:$S$451,11,FALSE)</f>
        <v>Chymomyza costata</v>
      </c>
      <c r="O1640" t="str">
        <f>VLOOKUP($D1640,metadata!$B$2:$S$451,12,FALSE)</f>
        <v>diptera</v>
      </c>
      <c r="P1640" t="str">
        <f>VLOOKUP($D1640,metadata!$B$2:$S$451,13,FALSE)</f>
        <v>Kuusamo4</v>
      </c>
      <c r="Q1640">
        <f>VLOOKUP($D1640,metadata!$B$2:$S$451,14,FALSE)</f>
        <v>65.966667000000001</v>
      </c>
      <c r="R1640">
        <f>VLOOKUP($D1640,metadata!$B$2:$S$451,15,FALSE)</f>
        <v>29.166667</v>
      </c>
      <c r="S1640" t="str">
        <f>VLOOKUP($D1640,metadata!$B$2:$S$451,16,FALSE)</f>
        <v/>
      </c>
      <c r="T1640" t="str">
        <f>VLOOKUP($D1640,metadata!$B$2:$S$451,17,FALSE)</f>
        <v/>
      </c>
      <c r="U1640" t="str">
        <f>VLOOKUP($D1640,metadata!$B$2:$S$451,18,FALSE)</f>
        <v/>
      </c>
      <c r="V1640">
        <f>VLOOKUP($D1640,metadata!$B$2:$Z$451,19,FALSE)</f>
        <v>221</v>
      </c>
      <c r="W1640" t="str">
        <f>VLOOKUP($D1640,metadata!$B$2:$Z$451,20,FALSE)</f>
        <v>global average</v>
      </c>
      <c r="X1640" t="str">
        <f>VLOOKUP($D1640,metadata!$B$2:$Z$451,21,FALSE)</f>
        <v/>
      </c>
      <c r="Y1640" t="str">
        <f>VLOOKUP($D1640,metadata!$B$2:$Z$451,22,FALSE)</f>
        <v>42_2</v>
      </c>
      <c r="Z1640" t="str">
        <f>VLOOKUP($D1640,metadata!$B$2:$Z$451,23,FALSE)</f>
        <v/>
      </c>
      <c r="AA1640" t="str">
        <f>VLOOKUP($D1640,metadata!$B$2:$Z$451,24,FALSE)</f>
        <v/>
      </c>
      <c r="AB1640" t="str">
        <f>VLOOKUP($D1640,metadata!$B$2:$Z$451,25,FALSE)</f>
        <v/>
      </c>
      <c r="AC1640">
        <v>18.275473463658699</v>
      </c>
      <c r="AD1640">
        <v>98.776758409785899</v>
      </c>
      <c r="AF1640" t="str">
        <f t="shared" si="51"/>
        <v>NA</v>
      </c>
    </row>
    <row r="1641" spans="3:32" x14ac:dyDescent="0.3">
      <c r="C1641">
        <v>1640</v>
      </c>
      <c r="D1641" s="4" t="str">
        <f t="shared" si="52"/>
        <v>42-Kuusamo4</v>
      </c>
      <c r="E1641" t="str">
        <f>VLOOKUP($D1641,metadata!$B$2:$S$451,2,FALSE)</f>
        <v>Riihimaa, A; Kimura, MT; Lumme, J; Lakovaara, S</v>
      </c>
      <c r="F1641" t="str">
        <f>VLOOKUP($D1641,metadata!$B$2:$S$451,3,FALSE)</f>
        <v>Geographical variation in the larval diapause of Chymomyza costata (Diptera; Drosophilidae)</v>
      </c>
      <c r="G1641" t="str">
        <f>VLOOKUP($D1641,metadata!$B$2:$S$451,4,FALSE)</f>
        <v>10.1111/j.1601-5223.1996.00151.x</v>
      </c>
      <c r="H1641" t="str">
        <f>VLOOKUP($D1641,metadata!$B$2:$S$451,5,FALSE)</f>
        <v>y</v>
      </c>
      <c r="I1641" t="str">
        <f>VLOOKUP($D1641,metadata!$B$2:$S$451,6,FALSE)</f>
        <v>a</v>
      </c>
      <c r="J1641" t="str">
        <f>VLOOKUP($D1641,metadata!$B$2:$S$451,7,FALSE)</f>
        <v>i</v>
      </c>
      <c r="K1641">
        <f>VLOOKUP($D1641,metadata!$B$2:$S$451,8,FALSE)</f>
        <v>14</v>
      </c>
      <c r="L1641">
        <f>VLOOKUP($D1641,metadata!$B$2:$S$451,9,FALSE)</f>
        <v>7</v>
      </c>
      <c r="M1641" t="str">
        <f>VLOOKUP($D1641,metadata!$B$2:$S$451,10,FALSE)</f>
        <v/>
      </c>
      <c r="N1641" t="str">
        <f>VLOOKUP($D1641,metadata!$B$2:$S$451,11,FALSE)</f>
        <v>Chymomyza costata</v>
      </c>
      <c r="O1641" t="str">
        <f>VLOOKUP($D1641,metadata!$B$2:$S$451,12,FALSE)</f>
        <v>diptera</v>
      </c>
      <c r="P1641" t="str">
        <f>VLOOKUP($D1641,metadata!$B$2:$S$451,13,FALSE)</f>
        <v>Kuusamo4</v>
      </c>
      <c r="Q1641">
        <f>VLOOKUP($D1641,metadata!$B$2:$S$451,14,FALSE)</f>
        <v>65.966667000000001</v>
      </c>
      <c r="R1641">
        <f>VLOOKUP($D1641,metadata!$B$2:$S$451,15,FALSE)</f>
        <v>29.166667</v>
      </c>
      <c r="S1641" t="str">
        <f>VLOOKUP($D1641,metadata!$B$2:$S$451,16,FALSE)</f>
        <v/>
      </c>
      <c r="T1641" t="str">
        <f>VLOOKUP($D1641,metadata!$B$2:$S$451,17,FALSE)</f>
        <v/>
      </c>
      <c r="U1641" t="str">
        <f>VLOOKUP($D1641,metadata!$B$2:$S$451,18,FALSE)</f>
        <v/>
      </c>
      <c r="V1641">
        <f>VLOOKUP($D1641,metadata!$B$2:$Z$451,19,FALSE)</f>
        <v>221</v>
      </c>
      <c r="W1641" t="str">
        <f>VLOOKUP($D1641,metadata!$B$2:$Z$451,20,FALSE)</f>
        <v>global average</v>
      </c>
      <c r="X1641" t="str">
        <f>VLOOKUP($D1641,metadata!$B$2:$Z$451,21,FALSE)</f>
        <v/>
      </c>
      <c r="Y1641" t="str">
        <f>VLOOKUP($D1641,metadata!$B$2:$Z$451,22,FALSE)</f>
        <v>42_2</v>
      </c>
      <c r="Z1641" t="str">
        <f>VLOOKUP($D1641,metadata!$B$2:$Z$451,23,FALSE)</f>
        <v/>
      </c>
      <c r="AA1641" t="str">
        <f>VLOOKUP($D1641,metadata!$B$2:$Z$451,24,FALSE)</f>
        <v/>
      </c>
      <c r="AB1641" t="str">
        <f>VLOOKUP($D1641,metadata!$B$2:$Z$451,25,FALSE)</f>
        <v/>
      </c>
      <c r="AC1641">
        <v>19.253008943767501</v>
      </c>
      <c r="AD1641">
        <v>96.330275229357795</v>
      </c>
      <c r="AF1641" t="str">
        <f t="shared" si="51"/>
        <v>NA</v>
      </c>
    </row>
    <row r="1642" spans="3:32" x14ac:dyDescent="0.3">
      <c r="C1642">
        <v>1641</v>
      </c>
      <c r="D1642" s="4" t="str">
        <f t="shared" si="52"/>
        <v>42-Kuusamo4</v>
      </c>
      <c r="E1642" t="str">
        <f>VLOOKUP($D1642,metadata!$B$2:$S$451,2,FALSE)</f>
        <v>Riihimaa, A; Kimura, MT; Lumme, J; Lakovaara, S</v>
      </c>
      <c r="F1642" t="str">
        <f>VLOOKUP($D1642,metadata!$B$2:$S$451,3,FALSE)</f>
        <v>Geographical variation in the larval diapause of Chymomyza costata (Diptera; Drosophilidae)</v>
      </c>
      <c r="G1642" t="str">
        <f>VLOOKUP($D1642,metadata!$B$2:$S$451,4,FALSE)</f>
        <v>10.1111/j.1601-5223.1996.00151.x</v>
      </c>
      <c r="H1642" t="str">
        <f>VLOOKUP($D1642,metadata!$B$2:$S$451,5,FALSE)</f>
        <v>y</v>
      </c>
      <c r="I1642" t="str">
        <f>VLOOKUP($D1642,metadata!$B$2:$S$451,6,FALSE)</f>
        <v>a</v>
      </c>
      <c r="J1642" t="str">
        <f>VLOOKUP($D1642,metadata!$B$2:$S$451,7,FALSE)</f>
        <v>i</v>
      </c>
      <c r="K1642">
        <f>VLOOKUP($D1642,metadata!$B$2:$S$451,8,FALSE)</f>
        <v>14</v>
      </c>
      <c r="L1642">
        <f>VLOOKUP($D1642,metadata!$B$2:$S$451,9,FALSE)</f>
        <v>7</v>
      </c>
      <c r="M1642" t="str">
        <f>VLOOKUP($D1642,metadata!$B$2:$S$451,10,FALSE)</f>
        <v/>
      </c>
      <c r="N1642" t="str">
        <f>VLOOKUP($D1642,metadata!$B$2:$S$451,11,FALSE)</f>
        <v>Chymomyza costata</v>
      </c>
      <c r="O1642" t="str">
        <f>VLOOKUP($D1642,metadata!$B$2:$S$451,12,FALSE)</f>
        <v>diptera</v>
      </c>
      <c r="P1642" t="str">
        <f>VLOOKUP($D1642,metadata!$B$2:$S$451,13,FALSE)</f>
        <v>Kuusamo4</v>
      </c>
      <c r="Q1642">
        <f>VLOOKUP($D1642,metadata!$B$2:$S$451,14,FALSE)</f>
        <v>65.966667000000001</v>
      </c>
      <c r="R1642">
        <f>VLOOKUP($D1642,metadata!$B$2:$S$451,15,FALSE)</f>
        <v>29.166667</v>
      </c>
      <c r="S1642" t="str">
        <f>VLOOKUP($D1642,metadata!$B$2:$S$451,16,FALSE)</f>
        <v/>
      </c>
      <c r="T1642" t="str">
        <f>VLOOKUP($D1642,metadata!$B$2:$S$451,17,FALSE)</f>
        <v/>
      </c>
      <c r="U1642" t="str">
        <f>VLOOKUP($D1642,metadata!$B$2:$S$451,18,FALSE)</f>
        <v/>
      </c>
      <c r="V1642">
        <f>VLOOKUP($D1642,metadata!$B$2:$Z$451,19,FALSE)</f>
        <v>221</v>
      </c>
      <c r="W1642" t="str">
        <f>VLOOKUP($D1642,metadata!$B$2:$Z$451,20,FALSE)</f>
        <v>global average</v>
      </c>
      <c r="X1642" t="str">
        <f>VLOOKUP($D1642,metadata!$B$2:$Z$451,21,FALSE)</f>
        <v/>
      </c>
      <c r="Y1642" t="str">
        <f>VLOOKUP($D1642,metadata!$B$2:$Z$451,22,FALSE)</f>
        <v>42_2</v>
      </c>
      <c r="Z1642" t="str">
        <f>VLOOKUP($D1642,metadata!$B$2:$Z$451,23,FALSE)</f>
        <v/>
      </c>
      <c r="AA1642" t="str">
        <f>VLOOKUP($D1642,metadata!$B$2:$Z$451,24,FALSE)</f>
        <v/>
      </c>
      <c r="AB1642" t="str">
        <f>VLOOKUP($D1642,metadata!$B$2:$Z$451,25,FALSE)</f>
        <v/>
      </c>
      <c r="AC1642">
        <v>20.197210412471001</v>
      </c>
      <c r="AD1642">
        <v>66.513761467889907</v>
      </c>
      <c r="AF1642" t="str">
        <f t="shared" si="51"/>
        <v>NA</v>
      </c>
    </row>
    <row r="1643" spans="3:32" x14ac:dyDescent="0.3">
      <c r="C1643">
        <v>1642</v>
      </c>
      <c r="D1643" s="4" t="str">
        <f t="shared" si="52"/>
        <v>42-Kuusamo4</v>
      </c>
      <c r="E1643" t="str">
        <f>VLOOKUP($D1643,metadata!$B$2:$S$451,2,FALSE)</f>
        <v>Riihimaa, A; Kimura, MT; Lumme, J; Lakovaara, S</v>
      </c>
      <c r="F1643" t="str">
        <f>VLOOKUP($D1643,metadata!$B$2:$S$451,3,FALSE)</f>
        <v>Geographical variation in the larval diapause of Chymomyza costata (Diptera; Drosophilidae)</v>
      </c>
      <c r="G1643" t="str">
        <f>VLOOKUP($D1643,metadata!$B$2:$S$451,4,FALSE)</f>
        <v>10.1111/j.1601-5223.1996.00151.x</v>
      </c>
      <c r="H1643" t="str">
        <f>VLOOKUP($D1643,metadata!$B$2:$S$451,5,FALSE)</f>
        <v>y</v>
      </c>
      <c r="I1643" t="str">
        <f>VLOOKUP($D1643,metadata!$B$2:$S$451,6,FALSE)</f>
        <v>a</v>
      </c>
      <c r="J1643" t="str">
        <f>VLOOKUP($D1643,metadata!$B$2:$S$451,7,FALSE)</f>
        <v>i</v>
      </c>
      <c r="K1643">
        <f>VLOOKUP($D1643,metadata!$B$2:$S$451,8,FALSE)</f>
        <v>14</v>
      </c>
      <c r="L1643">
        <f>VLOOKUP($D1643,metadata!$B$2:$S$451,9,FALSE)</f>
        <v>7</v>
      </c>
      <c r="M1643" t="str">
        <f>VLOOKUP($D1643,metadata!$B$2:$S$451,10,FALSE)</f>
        <v/>
      </c>
      <c r="N1643" t="str">
        <f>VLOOKUP($D1643,metadata!$B$2:$S$451,11,FALSE)</f>
        <v>Chymomyza costata</v>
      </c>
      <c r="O1643" t="str">
        <f>VLOOKUP($D1643,metadata!$B$2:$S$451,12,FALSE)</f>
        <v>diptera</v>
      </c>
      <c r="P1643" t="str">
        <f>VLOOKUP($D1643,metadata!$B$2:$S$451,13,FALSE)</f>
        <v>Kuusamo4</v>
      </c>
      <c r="Q1643">
        <f>VLOOKUP($D1643,metadata!$B$2:$S$451,14,FALSE)</f>
        <v>65.966667000000001</v>
      </c>
      <c r="R1643">
        <f>VLOOKUP($D1643,metadata!$B$2:$S$451,15,FALSE)</f>
        <v>29.166667</v>
      </c>
      <c r="S1643" t="str">
        <f>VLOOKUP($D1643,metadata!$B$2:$S$451,16,FALSE)</f>
        <v/>
      </c>
      <c r="T1643" t="str">
        <f>VLOOKUP($D1643,metadata!$B$2:$S$451,17,FALSE)</f>
        <v/>
      </c>
      <c r="U1643" t="str">
        <f>VLOOKUP($D1643,metadata!$B$2:$S$451,18,FALSE)</f>
        <v/>
      </c>
      <c r="V1643">
        <f>VLOOKUP($D1643,metadata!$B$2:$Z$451,19,FALSE)</f>
        <v>221</v>
      </c>
      <c r="W1643" t="str">
        <f>VLOOKUP($D1643,metadata!$B$2:$Z$451,20,FALSE)</f>
        <v>global average</v>
      </c>
      <c r="X1643" t="str">
        <f>VLOOKUP($D1643,metadata!$B$2:$Z$451,21,FALSE)</f>
        <v/>
      </c>
      <c r="Y1643" t="str">
        <f>VLOOKUP($D1643,metadata!$B$2:$Z$451,22,FALSE)</f>
        <v>42_2</v>
      </c>
      <c r="Z1643" t="str">
        <f>VLOOKUP($D1643,metadata!$B$2:$Z$451,23,FALSE)</f>
        <v/>
      </c>
      <c r="AA1643" t="str">
        <f>VLOOKUP($D1643,metadata!$B$2:$Z$451,24,FALSE)</f>
        <v/>
      </c>
      <c r="AB1643" t="str">
        <f>VLOOKUP($D1643,metadata!$B$2:$Z$451,25,FALSE)</f>
        <v/>
      </c>
      <c r="AC1643">
        <v>21.1681821572177</v>
      </c>
      <c r="AD1643">
        <v>55.5045871559633</v>
      </c>
      <c r="AF1643" t="str">
        <f t="shared" si="51"/>
        <v>NA</v>
      </c>
    </row>
    <row r="1644" spans="3:32" x14ac:dyDescent="0.3">
      <c r="C1644">
        <v>1643</v>
      </c>
      <c r="D1644" s="4" t="str">
        <f t="shared" si="52"/>
        <v>42-Kuusamo4</v>
      </c>
      <c r="E1644" t="str">
        <f>VLOOKUP($D1644,metadata!$B$2:$S$451,2,FALSE)</f>
        <v>Riihimaa, A; Kimura, MT; Lumme, J; Lakovaara, S</v>
      </c>
      <c r="F1644" t="str">
        <f>VLOOKUP($D1644,metadata!$B$2:$S$451,3,FALSE)</f>
        <v>Geographical variation in the larval diapause of Chymomyza costata (Diptera; Drosophilidae)</v>
      </c>
      <c r="G1644" t="str">
        <f>VLOOKUP($D1644,metadata!$B$2:$S$451,4,FALSE)</f>
        <v>10.1111/j.1601-5223.1996.00151.x</v>
      </c>
      <c r="H1644" t="str">
        <f>VLOOKUP($D1644,metadata!$B$2:$S$451,5,FALSE)</f>
        <v>y</v>
      </c>
      <c r="I1644" t="str">
        <f>VLOOKUP($D1644,metadata!$B$2:$S$451,6,FALSE)</f>
        <v>a</v>
      </c>
      <c r="J1644" t="str">
        <f>VLOOKUP($D1644,metadata!$B$2:$S$451,7,FALSE)</f>
        <v>i</v>
      </c>
      <c r="K1644">
        <f>VLOOKUP($D1644,metadata!$B$2:$S$451,8,FALSE)</f>
        <v>14</v>
      </c>
      <c r="L1644">
        <f>VLOOKUP($D1644,metadata!$B$2:$S$451,9,FALSE)</f>
        <v>7</v>
      </c>
      <c r="M1644" t="str">
        <f>VLOOKUP($D1644,metadata!$B$2:$S$451,10,FALSE)</f>
        <v/>
      </c>
      <c r="N1644" t="str">
        <f>VLOOKUP($D1644,metadata!$B$2:$S$451,11,FALSE)</f>
        <v>Chymomyza costata</v>
      </c>
      <c r="O1644" t="str">
        <f>VLOOKUP($D1644,metadata!$B$2:$S$451,12,FALSE)</f>
        <v>diptera</v>
      </c>
      <c r="P1644" t="str">
        <f>VLOOKUP($D1644,metadata!$B$2:$S$451,13,FALSE)</f>
        <v>Kuusamo4</v>
      </c>
      <c r="Q1644">
        <f>VLOOKUP($D1644,metadata!$B$2:$S$451,14,FALSE)</f>
        <v>65.966667000000001</v>
      </c>
      <c r="R1644">
        <f>VLOOKUP($D1644,metadata!$B$2:$S$451,15,FALSE)</f>
        <v>29.166667</v>
      </c>
      <c r="S1644" t="str">
        <f>VLOOKUP($D1644,metadata!$B$2:$S$451,16,FALSE)</f>
        <v/>
      </c>
      <c r="T1644" t="str">
        <f>VLOOKUP($D1644,metadata!$B$2:$S$451,17,FALSE)</f>
        <v/>
      </c>
      <c r="U1644" t="str">
        <f>VLOOKUP($D1644,metadata!$B$2:$S$451,18,FALSE)</f>
        <v/>
      </c>
      <c r="V1644">
        <f>VLOOKUP($D1644,metadata!$B$2:$Z$451,19,FALSE)</f>
        <v>221</v>
      </c>
      <c r="W1644" t="str">
        <f>VLOOKUP($D1644,metadata!$B$2:$Z$451,20,FALSE)</f>
        <v>global average</v>
      </c>
      <c r="X1644" t="str">
        <f>VLOOKUP($D1644,metadata!$B$2:$Z$451,21,FALSE)</f>
        <v/>
      </c>
      <c r="Y1644" t="str">
        <f>VLOOKUP($D1644,metadata!$B$2:$Z$451,22,FALSE)</f>
        <v>42_2</v>
      </c>
      <c r="Z1644" t="str">
        <f>VLOOKUP($D1644,metadata!$B$2:$Z$451,23,FALSE)</f>
        <v/>
      </c>
      <c r="AA1644" t="str">
        <f>VLOOKUP($D1644,metadata!$B$2:$Z$451,24,FALSE)</f>
        <v/>
      </c>
      <c r="AB1644" t="str">
        <f>VLOOKUP($D1644,metadata!$B$2:$Z$451,25,FALSE)</f>
        <v/>
      </c>
      <c r="AC1644">
        <v>22.149433470981901</v>
      </c>
      <c r="AD1644">
        <v>57.492354740061103</v>
      </c>
      <c r="AF1644" t="str">
        <f t="shared" si="51"/>
        <v>NA</v>
      </c>
    </row>
    <row r="1645" spans="3:32" x14ac:dyDescent="0.3">
      <c r="C1645">
        <v>1644</v>
      </c>
      <c r="D1645" s="4" t="str">
        <f t="shared" si="52"/>
        <v>42-Kuusamo4</v>
      </c>
      <c r="E1645" t="str">
        <f>VLOOKUP($D1645,metadata!$B$2:$S$451,2,FALSE)</f>
        <v>Riihimaa, A; Kimura, MT; Lumme, J; Lakovaara, S</v>
      </c>
      <c r="F1645" t="str">
        <f>VLOOKUP($D1645,metadata!$B$2:$S$451,3,FALSE)</f>
        <v>Geographical variation in the larval diapause of Chymomyza costata (Diptera; Drosophilidae)</v>
      </c>
      <c r="G1645" t="str">
        <f>VLOOKUP($D1645,metadata!$B$2:$S$451,4,FALSE)</f>
        <v>10.1111/j.1601-5223.1996.00151.x</v>
      </c>
      <c r="H1645" t="str">
        <f>VLOOKUP($D1645,metadata!$B$2:$S$451,5,FALSE)</f>
        <v>y</v>
      </c>
      <c r="I1645" t="str">
        <f>VLOOKUP($D1645,metadata!$B$2:$S$451,6,FALSE)</f>
        <v>a</v>
      </c>
      <c r="J1645" t="str">
        <f>VLOOKUP($D1645,metadata!$B$2:$S$451,7,FALSE)</f>
        <v>i</v>
      </c>
      <c r="K1645">
        <f>VLOOKUP($D1645,metadata!$B$2:$S$451,8,FALSE)</f>
        <v>14</v>
      </c>
      <c r="L1645">
        <f>VLOOKUP($D1645,metadata!$B$2:$S$451,9,FALSE)</f>
        <v>7</v>
      </c>
      <c r="M1645" t="str">
        <f>VLOOKUP($D1645,metadata!$B$2:$S$451,10,FALSE)</f>
        <v/>
      </c>
      <c r="N1645" t="str">
        <f>VLOOKUP($D1645,metadata!$B$2:$S$451,11,FALSE)</f>
        <v>Chymomyza costata</v>
      </c>
      <c r="O1645" t="str">
        <f>VLOOKUP($D1645,metadata!$B$2:$S$451,12,FALSE)</f>
        <v>diptera</v>
      </c>
      <c r="P1645" t="str">
        <f>VLOOKUP($D1645,metadata!$B$2:$S$451,13,FALSE)</f>
        <v>Kuusamo4</v>
      </c>
      <c r="Q1645">
        <f>VLOOKUP($D1645,metadata!$B$2:$S$451,14,FALSE)</f>
        <v>65.966667000000001</v>
      </c>
      <c r="R1645">
        <f>VLOOKUP($D1645,metadata!$B$2:$S$451,15,FALSE)</f>
        <v>29.166667</v>
      </c>
      <c r="S1645" t="str">
        <f>VLOOKUP($D1645,metadata!$B$2:$S$451,16,FALSE)</f>
        <v/>
      </c>
      <c r="T1645" t="str">
        <f>VLOOKUP($D1645,metadata!$B$2:$S$451,17,FALSE)</f>
        <v/>
      </c>
      <c r="U1645" t="str">
        <f>VLOOKUP($D1645,metadata!$B$2:$S$451,18,FALSE)</f>
        <v/>
      </c>
      <c r="V1645">
        <f>VLOOKUP($D1645,metadata!$B$2:$Z$451,19,FALSE)</f>
        <v>221</v>
      </c>
      <c r="W1645" t="str">
        <f>VLOOKUP($D1645,metadata!$B$2:$Z$451,20,FALSE)</f>
        <v>global average</v>
      </c>
      <c r="X1645" t="str">
        <f>VLOOKUP($D1645,metadata!$B$2:$Z$451,21,FALSE)</f>
        <v/>
      </c>
      <c r="Y1645" t="str">
        <f>VLOOKUP($D1645,metadata!$B$2:$Z$451,22,FALSE)</f>
        <v>42_2</v>
      </c>
      <c r="Z1645" t="str">
        <f>VLOOKUP($D1645,metadata!$B$2:$Z$451,23,FALSE)</f>
        <v/>
      </c>
      <c r="AA1645" t="str">
        <f>VLOOKUP($D1645,metadata!$B$2:$Z$451,24,FALSE)</f>
        <v/>
      </c>
      <c r="AB1645" t="str">
        <f>VLOOKUP($D1645,metadata!$B$2:$Z$451,25,FALSE)</f>
        <v/>
      </c>
      <c r="AC1645">
        <v>24.167266760240501</v>
      </c>
      <c r="AD1645">
        <v>55.963302752293501</v>
      </c>
      <c r="AF1645" t="str">
        <f t="shared" si="51"/>
        <v>NA</v>
      </c>
    </row>
    <row r="1646" spans="3:32" x14ac:dyDescent="0.3">
      <c r="C1646">
        <v>1645</v>
      </c>
      <c r="D1646" s="4" t="str">
        <f t="shared" si="52"/>
        <v>42-Kuusamo5</v>
      </c>
      <c r="E1646" t="str">
        <f>VLOOKUP($D1646,metadata!$B$2:$S$451,2,FALSE)</f>
        <v>Riihimaa, A; Kimura, MT; Lumme, J; Lakovaara, S</v>
      </c>
      <c r="F1646" t="str">
        <f>VLOOKUP($D1646,metadata!$B$2:$S$451,3,FALSE)</f>
        <v>Geographical variation in the larval diapause of Chymomyza costata (Diptera; Drosophilidae)</v>
      </c>
      <c r="G1646" t="str">
        <f>VLOOKUP($D1646,metadata!$B$2:$S$451,4,FALSE)</f>
        <v>10.1111/j.1601-5223.1996.00151.x</v>
      </c>
      <c r="H1646" t="str">
        <f>VLOOKUP($D1646,metadata!$B$2:$S$451,5,FALSE)</f>
        <v>y</v>
      </c>
      <c r="I1646" t="str">
        <f>VLOOKUP($D1646,metadata!$B$2:$S$451,6,FALSE)</f>
        <v>a</v>
      </c>
      <c r="J1646" t="str">
        <f>VLOOKUP($D1646,metadata!$B$2:$S$451,7,FALSE)</f>
        <v>i</v>
      </c>
      <c r="K1646">
        <f>VLOOKUP($D1646,metadata!$B$2:$S$451,8,FALSE)</f>
        <v>14</v>
      </c>
      <c r="L1646">
        <f>VLOOKUP($D1646,metadata!$B$2:$S$451,9,FALSE)</f>
        <v>7</v>
      </c>
      <c r="M1646" t="str">
        <f>VLOOKUP($D1646,metadata!$B$2:$S$451,10,FALSE)</f>
        <v/>
      </c>
      <c r="N1646" t="str">
        <f>VLOOKUP($D1646,metadata!$B$2:$S$451,11,FALSE)</f>
        <v>Chymomyza costata</v>
      </c>
      <c r="O1646" t="str">
        <f>VLOOKUP($D1646,metadata!$B$2:$S$451,12,FALSE)</f>
        <v>diptera</v>
      </c>
      <c r="P1646" t="str">
        <f>VLOOKUP($D1646,metadata!$B$2:$S$451,13,FALSE)</f>
        <v>Kuusamo5</v>
      </c>
      <c r="Q1646">
        <f>VLOOKUP($D1646,metadata!$B$2:$S$451,14,FALSE)</f>
        <v>65.966667000000001</v>
      </c>
      <c r="R1646">
        <f>VLOOKUP($D1646,metadata!$B$2:$S$451,15,FALSE)</f>
        <v>29.166667</v>
      </c>
      <c r="S1646" t="str">
        <f>VLOOKUP($D1646,metadata!$B$2:$S$451,16,FALSE)</f>
        <v/>
      </c>
      <c r="T1646" t="str">
        <f>VLOOKUP($D1646,metadata!$B$2:$S$451,17,FALSE)</f>
        <v/>
      </c>
      <c r="U1646" t="str">
        <f>VLOOKUP($D1646,metadata!$B$2:$S$451,18,FALSE)</f>
        <v/>
      </c>
      <c r="V1646">
        <f>VLOOKUP($D1646,metadata!$B$2:$Z$451,19,FALSE)</f>
        <v>221</v>
      </c>
      <c r="W1646" t="str">
        <f>VLOOKUP($D1646,metadata!$B$2:$Z$451,20,FALSE)</f>
        <v>global average</v>
      </c>
      <c r="X1646" t="str">
        <f>VLOOKUP($D1646,metadata!$B$2:$Z$451,21,FALSE)</f>
        <v/>
      </c>
      <c r="Y1646" t="str">
        <f>VLOOKUP($D1646,metadata!$B$2:$Z$451,22,FALSE)</f>
        <v>42_2</v>
      </c>
      <c r="Z1646" t="str">
        <f>VLOOKUP($D1646,metadata!$B$2:$Z$451,23,FALSE)</f>
        <v/>
      </c>
      <c r="AA1646" t="str">
        <f>VLOOKUP($D1646,metadata!$B$2:$Z$451,24,FALSE)</f>
        <v/>
      </c>
      <c r="AB1646" t="str">
        <f>VLOOKUP($D1646,metadata!$B$2:$Z$451,25,FALSE)</f>
        <v/>
      </c>
      <c r="AC1646">
        <v>16.567193528482399</v>
      </c>
      <c r="AD1646">
        <v>100</v>
      </c>
      <c r="AF1646" t="str">
        <f t="shared" si="51"/>
        <v>NA</v>
      </c>
    </row>
    <row r="1647" spans="3:32" x14ac:dyDescent="0.3">
      <c r="C1647">
        <v>1646</v>
      </c>
      <c r="D1647" s="4" t="str">
        <f t="shared" si="52"/>
        <v>42-Kuusamo5</v>
      </c>
      <c r="E1647" t="str">
        <f>VLOOKUP($D1647,metadata!$B$2:$S$451,2,FALSE)</f>
        <v>Riihimaa, A; Kimura, MT; Lumme, J; Lakovaara, S</v>
      </c>
      <c r="F1647" t="str">
        <f>VLOOKUP($D1647,metadata!$B$2:$S$451,3,FALSE)</f>
        <v>Geographical variation in the larval diapause of Chymomyza costata (Diptera; Drosophilidae)</v>
      </c>
      <c r="G1647" t="str">
        <f>VLOOKUP($D1647,metadata!$B$2:$S$451,4,FALSE)</f>
        <v>10.1111/j.1601-5223.1996.00151.x</v>
      </c>
      <c r="H1647" t="str">
        <f>VLOOKUP($D1647,metadata!$B$2:$S$451,5,FALSE)</f>
        <v>y</v>
      </c>
      <c r="I1647" t="str">
        <f>VLOOKUP($D1647,metadata!$B$2:$S$451,6,FALSE)</f>
        <v>a</v>
      </c>
      <c r="J1647" t="str">
        <f>VLOOKUP($D1647,metadata!$B$2:$S$451,7,FALSE)</f>
        <v>i</v>
      </c>
      <c r="K1647">
        <f>VLOOKUP($D1647,metadata!$B$2:$S$451,8,FALSE)</f>
        <v>14</v>
      </c>
      <c r="L1647">
        <f>VLOOKUP($D1647,metadata!$B$2:$S$451,9,FALSE)</f>
        <v>7</v>
      </c>
      <c r="M1647" t="str">
        <f>VLOOKUP($D1647,metadata!$B$2:$S$451,10,FALSE)</f>
        <v/>
      </c>
      <c r="N1647" t="str">
        <f>VLOOKUP($D1647,metadata!$B$2:$S$451,11,FALSE)</f>
        <v>Chymomyza costata</v>
      </c>
      <c r="O1647" t="str">
        <f>VLOOKUP($D1647,metadata!$B$2:$S$451,12,FALSE)</f>
        <v>diptera</v>
      </c>
      <c r="P1647" t="str">
        <f>VLOOKUP($D1647,metadata!$B$2:$S$451,13,FALSE)</f>
        <v>Kuusamo5</v>
      </c>
      <c r="Q1647">
        <f>VLOOKUP($D1647,metadata!$B$2:$S$451,14,FALSE)</f>
        <v>65.966667000000001</v>
      </c>
      <c r="R1647">
        <f>VLOOKUP($D1647,metadata!$B$2:$S$451,15,FALSE)</f>
        <v>29.166667</v>
      </c>
      <c r="S1647" t="str">
        <f>VLOOKUP($D1647,metadata!$B$2:$S$451,16,FALSE)</f>
        <v/>
      </c>
      <c r="T1647" t="str">
        <f>VLOOKUP($D1647,metadata!$B$2:$S$451,17,FALSE)</f>
        <v/>
      </c>
      <c r="U1647" t="str">
        <f>VLOOKUP($D1647,metadata!$B$2:$S$451,18,FALSE)</f>
        <v/>
      </c>
      <c r="V1647">
        <f>VLOOKUP($D1647,metadata!$B$2:$Z$451,19,FALSE)</f>
        <v>221</v>
      </c>
      <c r="W1647" t="str">
        <f>VLOOKUP($D1647,metadata!$B$2:$Z$451,20,FALSE)</f>
        <v>global average</v>
      </c>
      <c r="X1647" t="str">
        <f>VLOOKUP($D1647,metadata!$B$2:$Z$451,21,FALSE)</f>
        <v/>
      </c>
      <c r="Y1647" t="str">
        <f>VLOOKUP($D1647,metadata!$B$2:$Z$451,22,FALSE)</f>
        <v>42_2</v>
      </c>
      <c r="Z1647" t="str">
        <f>VLOOKUP($D1647,metadata!$B$2:$Z$451,23,FALSE)</f>
        <v/>
      </c>
      <c r="AA1647" t="str">
        <f>VLOOKUP($D1647,metadata!$B$2:$Z$451,24,FALSE)</f>
        <v/>
      </c>
      <c r="AB1647" t="str">
        <f>VLOOKUP($D1647,metadata!$B$2:$Z$451,25,FALSE)</f>
        <v/>
      </c>
      <c r="AC1647">
        <v>18.280436949490401</v>
      </c>
      <c r="AD1647">
        <v>97.400611620795104</v>
      </c>
      <c r="AF1647" t="str">
        <f t="shared" si="51"/>
        <v>NA</v>
      </c>
    </row>
    <row r="1648" spans="3:32" x14ac:dyDescent="0.3">
      <c r="C1648">
        <v>1647</v>
      </c>
      <c r="D1648" s="4" t="str">
        <f t="shared" si="52"/>
        <v>42-Kuusamo5</v>
      </c>
      <c r="E1648" t="str">
        <f>VLOOKUP($D1648,metadata!$B$2:$S$451,2,FALSE)</f>
        <v>Riihimaa, A; Kimura, MT; Lumme, J; Lakovaara, S</v>
      </c>
      <c r="F1648" t="str">
        <f>VLOOKUP($D1648,metadata!$B$2:$S$451,3,FALSE)</f>
        <v>Geographical variation in the larval diapause of Chymomyza costata (Diptera; Drosophilidae)</v>
      </c>
      <c r="G1648" t="str">
        <f>VLOOKUP($D1648,metadata!$B$2:$S$451,4,FALSE)</f>
        <v>10.1111/j.1601-5223.1996.00151.x</v>
      </c>
      <c r="H1648" t="str">
        <f>VLOOKUP($D1648,metadata!$B$2:$S$451,5,FALSE)</f>
        <v>y</v>
      </c>
      <c r="I1648" t="str">
        <f>VLOOKUP($D1648,metadata!$B$2:$S$451,6,FALSE)</f>
        <v>a</v>
      </c>
      <c r="J1648" t="str">
        <f>VLOOKUP($D1648,metadata!$B$2:$S$451,7,FALSE)</f>
        <v>i</v>
      </c>
      <c r="K1648">
        <f>VLOOKUP($D1648,metadata!$B$2:$S$451,8,FALSE)</f>
        <v>14</v>
      </c>
      <c r="L1648">
        <f>VLOOKUP($D1648,metadata!$B$2:$S$451,9,FALSE)</f>
        <v>7</v>
      </c>
      <c r="M1648" t="str">
        <f>VLOOKUP($D1648,metadata!$B$2:$S$451,10,FALSE)</f>
        <v/>
      </c>
      <c r="N1648" t="str">
        <f>VLOOKUP($D1648,metadata!$B$2:$S$451,11,FALSE)</f>
        <v>Chymomyza costata</v>
      </c>
      <c r="O1648" t="str">
        <f>VLOOKUP($D1648,metadata!$B$2:$S$451,12,FALSE)</f>
        <v>diptera</v>
      </c>
      <c r="P1648" t="str">
        <f>VLOOKUP($D1648,metadata!$B$2:$S$451,13,FALSE)</f>
        <v>Kuusamo5</v>
      </c>
      <c r="Q1648">
        <f>VLOOKUP($D1648,metadata!$B$2:$S$451,14,FALSE)</f>
        <v>65.966667000000001</v>
      </c>
      <c r="R1648">
        <f>VLOOKUP($D1648,metadata!$B$2:$S$451,15,FALSE)</f>
        <v>29.166667</v>
      </c>
      <c r="S1648" t="str">
        <f>VLOOKUP($D1648,metadata!$B$2:$S$451,16,FALSE)</f>
        <v/>
      </c>
      <c r="T1648" t="str">
        <f>VLOOKUP($D1648,metadata!$B$2:$S$451,17,FALSE)</f>
        <v/>
      </c>
      <c r="U1648" t="str">
        <f>VLOOKUP($D1648,metadata!$B$2:$S$451,18,FALSE)</f>
        <v/>
      </c>
      <c r="V1648">
        <f>VLOOKUP($D1648,metadata!$B$2:$Z$451,19,FALSE)</f>
        <v>221</v>
      </c>
      <c r="W1648" t="str">
        <f>VLOOKUP($D1648,metadata!$B$2:$Z$451,20,FALSE)</f>
        <v>global average</v>
      </c>
      <c r="X1648" t="str">
        <f>VLOOKUP($D1648,metadata!$B$2:$Z$451,21,FALSE)</f>
        <v/>
      </c>
      <c r="Y1648" t="str">
        <f>VLOOKUP($D1648,metadata!$B$2:$Z$451,22,FALSE)</f>
        <v>42_2</v>
      </c>
      <c r="Z1648" t="str">
        <f>VLOOKUP($D1648,metadata!$B$2:$Z$451,23,FALSE)</f>
        <v/>
      </c>
      <c r="AA1648" t="str">
        <f>VLOOKUP($D1648,metadata!$B$2:$Z$451,24,FALSE)</f>
        <v/>
      </c>
      <c r="AB1648" t="str">
        <f>VLOOKUP($D1648,metadata!$B$2:$Z$451,25,FALSE)</f>
        <v/>
      </c>
      <c r="AC1648">
        <v>19.429524603836501</v>
      </c>
      <c r="AD1648">
        <v>96.024464831804195</v>
      </c>
      <c r="AF1648" t="str">
        <f t="shared" si="51"/>
        <v>NA</v>
      </c>
    </row>
    <row r="1649" spans="3:32" x14ac:dyDescent="0.3">
      <c r="C1649">
        <v>1648</v>
      </c>
      <c r="D1649" s="4" t="str">
        <f t="shared" si="52"/>
        <v>42-Kuusamo5</v>
      </c>
      <c r="E1649" t="str">
        <f>VLOOKUP($D1649,metadata!$B$2:$S$451,2,FALSE)</f>
        <v>Riihimaa, A; Kimura, MT; Lumme, J; Lakovaara, S</v>
      </c>
      <c r="F1649" t="str">
        <f>VLOOKUP($D1649,metadata!$B$2:$S$451,3,FALSE)</f>
        <v>Geographical variation in the larval diapause of Chymomyza costata (Diptera; Drosophilidae)</v>
      </c>
      <c r="G1649" t="str">
        <f>VLOOKUP($D1649,metadata!$B$2:$S$451,4,FALSE)</f>
        <v>10.1111/j.1601-5223.1996.00151.x</v>
      </c>
      <c r="H1649" t="str">
        <f>VLOOKUP($D1649,metadata!$B$2:$S$451,5,FALSE)</f>
        <v>y</v>
      </c>
      <c r="I1649" t="str">
        <f>VLOOKUP($D1649,metadata!$B$2:$S$451,6,FALSE)</f>
        <v>a</v>
      </c>
      <c r="J1649" t="str">
        <f>VLOOKUP($D1649,metadata!$B$2:$S$451,7,FALSE)</f>
        <v>i</v>
      </c>
      <c r="K1649">
        <f>VLOOKUP($D1649,metadata!$B$2:$S$451,8,FALSE)</f>
        <v>14</v>
      </c>
      <c r="L1649">
        <f>VLOOKUP($D1649,metadata!$B$2:$S$451,9,FALSE)</f>
        <v>7</v>
      </c>
      <c r="M1649" t="str">
        <f>VLOOKUP($D1649,metadata!$B$2:$S$451,10,FALSE)</f>
        <v/>
      </c>
      <c r="N1649" t="str">
        <f>VLOOKUP($D1649,metadata!$B$2:$S$451,11,FALSE)</f>
        <v>Chymomyza costata</v>
      </c>
      <c r="O1649" t="str">
        <f>VLOOKUP($D1649,metadata!$B$2:$S$451,12,FALSE)</f>
        <v>diptera</v>
      </c>
      <c r="P1649" t="str">
        <f>VLOOKUP($D1649,metadata!$B$2:$S$451,13,FALSE)</f>
        <v>Kuusamo5</v>
      </c>
      <c r="Q1649">
        <f>VLOOKUP($D1649,metadata!$B$2:$S$451,14,FALSE)</f>
        <v>65.966667000000001</v>
      </c>
      <c r="R1649">
        <f>VLOOKUP($D1649,metadata!$B$2:$S$451,15,FALSE)</f>
        <v>29.166667</v>
      </c>
      <c r="S1649" t="str">
        <f>VLOOKUP($D1649,metadata!$B$2:$S$451,16,FALSE)</f>
        <v/>
      </c>
      <c r="T1649" t="str">
        <f>VLOOKUP($D1649,metadata!$B$2:$S$451,17,FALSE)</f>
        <v/>
      </c>
      <c r="U1649" t="str">
        <f>VLOOKUP($D1649,metadata!$B$2:$S$451,18,FALSE)</f>
        <v/>
      </c>
      <c r="V1649">
        <f>VLOOKUP($D1649,metadata!$B$2:$Z$451,19,FALSE)</f>
        <v>221</v>
      </c>
      <c r="W1649" t="str">
        <f>VLOOKUP($D1649,metadata!$B$2:$Z$451,20,FALSE)</f>
        <v>global average</v>
      </c>
      <c r="X1649" t="str">
        <f>VLOOKUP($D1649,metadata!$B$2:$Z$451,21,FALSE)</f>
        <v/>
      </c>
      <c r="Y1649" t="str">
        <f>VLOOKUP($D1649,metadata!$B$2:$Z$451,22,FALSE)</f>
        <v>42_2</v>
      </c>
      <c r="Z1649" t="str">
        <f>VLOOKUP($D1649,metadata!$B$2:$Z$451,23,FALSE)</f>
        <v/>
      </c>
      <c r="AA1649" t="str">
        <f>VLOOKUP($D1649,metadata!$B$2:$Z$451,24,FALSE)</f>
        <v/>
      </c>
      <c r="AB1649" t="str">
        <f>VLOOKUP($D1649,metadata!$B$2:$Z$451,25,FALSE)</f>
        <v/>
      </c>
      <c r="AC1649">
        <v>20.267078934342301</v>
      </c>
      <c r="AD1649">
        <v>91.131498470948003</v>
      </c>
      <c r="AF1649" t="str">
        <f t="shared" si="51"/>
        <v>NA</v>
      </c>
    </row>
    <row r="1650" spans="3:32" x14ac:dyDescent="0.3">
      <c r="C1650">
        <v>1649</v>
      </c>
      <c r="D1650" s="4" t="str">
        <f t="shared" si="52"/>
        <v>42-Kuusamo5</v>
      </c>
      <c r="E1650" t="str">
        <f>VLOOKUP($D1650,metadata!$B$2:$S$451,2,FALSE)</f>
        <v>Riihimaa, A; Kimura, MT; Lumme, J; Lakovaara, S</v>
      </c>
      <c r="F1650" t="str">
        <f>VLOOKUP($D1650,metadata!$B$2:$S$451,3,FALSE)</f>
        <v>Geographical variation in the larval diapause of Chymomyza costata (Diptera; Drosophilidae)</v>
      </c>
      <c r="G1650" t="str">
        <f>VLOOKUP($D1650,metadata!$B$2:$S$451,4,FALSE)</f>
        <v>10.1111/j.1601-5223.1996.00151.x</v>
      </c>
      <c r="H1650" t="str">
        <f>VLOOKUP($D1650,metadata!$B$2:$S$451,5,FALSE)</f>
        <v>y</v>
      </c>
      <c r="I1650" t="str">
        <f>VLOOKUP($D1650,metadata!$B$2:$S$451,6,FALSE)</f>
        <v>a</v>
      </c>
      <c r="J1650" t="str">
        <f>VLOOKUP($D1650,metadata!$B$2:$S$451,7,FALSE)</f>
        <v>i</v>
      </c>
      <c r="K1650">
        <f>VLOOKUP($D1650,metadata!$B$2:$S$451,8,FALSE)</f>
        <v>14</v>
      </c>
      <c r="L1650">
        <f>VLOOKUP($D1650,metadata!$B$2:$S$451,9,FALSE)</f>
        <v>7</v>
      </c>
      <c r="M1650" t="str">
        <f>VLOOKUP($D1650,metadata!$B$2:$S$451,10,FALSE)</f>
        <v/>
      </c>
      <c r="N1650" t="str">
        <f>VLOOKUP($D1650,metadata!$B$2:$S$451,11,FALSE)</f>
        <v>Chymomyza costata</v>
      </c>
      <c r="O1650" t="str">
        <f>VLOOKUP($D1650,metadata!$B$2:$S$451,12,FALSE)</f>
        <v>diptera</v>
      </c>
      <c r="P1650" t="str">
        <f>VLOOKUP($D1650,metadata!$B$2:$S$451,13,FALSE)</f>
        <v>Kuusamo5</v>
      </c>
      <c r="Q1650">
        <f>VLOOKUP($D1650,metadata!$B$2:$S$451,14,FALSE)</f>
        <v>65.966667000000001</v>
      </c>
      <c r="R1650">
        <f>VLOOKUP($D1650,metadata!$B$2:$S$451,15,FALSE)</f>
        <v>29.166667</v>
      </c>
      <c r="S1650" t="str">
        <f>VLOOKUP($D1650,metadata!$B$2:$S$451,16,FALSE)</f>
        <v/>
      </c>
      <c r="T1650" t="str">
        <f>VLOOKUP($D1650,metadata!$B$2:$S$451,17,FALSE)</f>
        <v/>
      </c>
      <c r="U1650" t="str">
        <f>VLOOKUP($D1650,metadata!$B$2:$S$451,18,FALSE)</f>
        <v/>
      </c>
      <c r="V1650">
        <f>VLOOKUP($D1650,metadata!$B$2:$Z$451,19,FALSE)</f>
        <v>221</v>
      </c>
      <c r="W1650" t="str">
        <f>VLOOKUP($D1650,metadata!$B$2:$Z$451,20,FALSE)</f>
        <v>global average</v>
      </c>
      <c r="X1650" t="str">
        <f>VLOOKUP($D1650,metadata!$B$2:$Z$451,21,FALSE)</f>
        <v/>
      </c>
      <c r="Y1650" t="str">
        <f>VLOOKUP($D1650,metadata!$B$2:$Z$451,22,FALSE)</f>
        <v>42_2</v>
      </c>
      <c r="Z1650" t="str">
        <f>VLOOKUP($D1650,metadata!$B$2:$Z$451,23,FALSE)</f>
        <v/>
      </c>
      <c r="AA1650" t="str">
        <f>VLOOKUP($D1650,metadata!$B$2:$Z$451,24,FALSE)</f>
        <v/>
      </c>
      <c r="AB1650" t="str">
        <f>VLOOKUP($D1650,metadata!$B$2:$Z$451,25,FALSE)</f>
        <v/>
      </c>
      <c r="AC1650">
        <v>21.260182943781</v>
      </c>
      <c r="AD1650">
        <v>87.920489296636006</v>
      </c>
      <c r="AF1650" t="str">
        <f t="shared" si="51"/>
        <v>NA</v>
      </c>
    </row>
    <row r="1651" spans="3:32" x14ac:dyDescent="0.3">
      <c r="C1651">
        <v>1650</v>
      </c>
      <c r="D1651" s="4" t="str">
        <f t="shared" si="52"/>
        <v>42-Kuusamo5</v>
      </c>
      <c r="E1651" t="str">
        <f>VLOOKUP($D1651,metadata!$B$2:$S$451,2,FALSE)</f>
        <v>Riihimaa, A; Kimura, MT; Lumme, J; Lakovaara, S</v>
      </c>
      <c r="F1651" t="str">
        <f>VLOOKUP($D1651,metadata!$B$2:$S$451,3,FALSE)</f>
        <v>Geographical variation in the larval diapause of Chymomyza costata (Diptera; Drosophilidae)</v>
      </c>
      <c r="G1651" t="str">
        <f>VLOOKUP($D1651,metadata!$B$2:$S$451,4,FALSE)</f>
        <v>10.1111/j.1601-5223.1996.00151.x</v>
      </c>
      <c r="H1651" t="str">
        <f>VLOOKUP($D1651,metadata!$B$2:$S$451,5,FALSE)</f>
        <v>y</v>
      </c>
      <c r="I1651" t="str">
        <f>VLOOKUP($D1651,metadata!$B$2:$S$451,6,FALSE)</f>
        <v>a</v>
      </c>
      <c r="J1651" t="str">
        <f>VLOOKUP($D1651,metadata!$B$2:$S$451,7,FALSE)</f>
        <v>i</v>
      </c>
      <c r="K1651">
        <f>VLOOKUP($D1651,metadata!$B$2:$S$451,8,FALSE)</f>
        <v>14</v>
      </c>
      <c r="L1651">
        <f>VLOOKUP($D1651,metadata!$B$2:$S$451,9,FALSE)</f>
        <v>7</v>
      </c>
      <c r="M1651" t="str">
        <f>VLOOKUP($D1651,metadata!$B$2:$S$451,10,FALSE)</f>
        <v/>
      </c>
      <c r="N1651" t="str">
        <f>VLOOKUP($D1651,metadata!$B$2:$S$451,11,FALSE)</f>
        <v>Chymomyza costata</v>
      </c>
      <c r="O1651" t="str">
        <f>VLOOKUP($D1651,metadata!$B$2:$S$451,12,FALSE)</f>
        <v>diptera</v>
      </c>
      <c r="P1651" t="str">
        <f>VLOOKUP($D1651,metadata!$B$2:$S$451,13,FALSE)</f>
        <v>Kuusamo5</v>
      </c>
      <c r="Q1651">
        <f>VLOOKUP($D1651,metadata!$B$2:$S$451,14,FALSE)</f>
        <v>65.966667000000001</v>
      </c>
      <c r="R1651">
        <f>VLOOKUP($D1651,metadata!$B$2:$S$451,15,FALSE)</f>
        <v>29.166667</v>
      </c>
      <c r="S1651" t="str">
        <f>VLOOKUP($D1651,metadata!$B$2:$S$451,16,FALSE)</f>
        <v/>
      </c>
      <c r="T1651" t="str">
        <f>VLOOKUP($D1651,metadata!$B$2:$S$451,17,FALSE)</f>
        <v/>
      </c>
      <c r="U1651" t="str">
        <f>VLOOKUP($D1651,metadata!$B$2:$S$451,18,FALSE)</f>
        <v/>
      </c>
      <c r="V1651">
        <f>VLOOKUP($D1651,metadata!$B$2:$Z$451,19,FALSE)</f>
        <v>221</v>
      </c>
      <c r="W1651" t="str">
        <f>VLOOKUP($D1651,metadata!$B$2:$Z$451,20,FALSE)</f>
        <v>global average</v>
      </c>
      <c r="X1651" t="str">
        <f>VLOOKUP($D1651,metadata!$B$2:$Z$451,21,FALSE)</f>
        <v/>
      </c>
      <c r="Y1651" t="str">
        <f>VLOOKUP($D1651,metadata!$B$2:$Z$451,22,FALSE)</f>
        <v>42_2</v>
      </c>
      <c r="Z1651" t="str">
        <f>VLOOKUP($D1651,metadata!$B$2:$Z$451,23,FALSE)</f>
        <v/>
      </c>
      <c r="AA1651" t="str">
        <f>VLOOKUP($D1651,metadata!$B$2:$Z$451,24,FALSE)</f>
        <v/>
      </c>
      <c r="AB1651" t="str">
        <f>VLOOKUP($D1651,metadata!$B$2:$Z$451,25,FALSE)</f>
        <v/>
      </c>
      <c r="AC1651">
        <v>22.2597964428351</v>
      </c>
      <c r="AD1651">
        <v>87.003058103975505</v>
      </c>
      <c r="AF1651" t="str">
        <f t="shared" si="51"/>
        <v>NA</v>
      </c>
    </row>
    <row r="1652" spans="3:32" x14ac:dyDescent="0.3">
      <c r="C1652">
        <v>1651</v>
      </c>
      <c r="D1652" s="4" t="str">
        <f t="shared" si="52"/>
        <v>42-Kuusamo5</v>
      </c>
      <c r="E1652" t="str">
        <f>VLOOKUP($D1652,metadata!$B$2:$S$451,2,FALSE)</f>
        <v>Riihimaa, A; Kimura, MT; Lumme, J; Lakovaara, S</v>
      </c>
      <c r="F1652" t="str">
        <f>VLOOKUP($D1652,metadata!$B$2:$S$451,3,FALSE)</f>
        <v>Geographical variation in the larval diapause of Chymomyza costata (Diptera; Drosophilidae)</v>
      </c>
      <c r="G1652" t="str">
        <f>VLOOKUP($D1652,metadata!$B$2:$S$451,4,FALSE)</f>
        <v>10.1111/j.1601-5223.1996.00151.x</v>
      </c>
      <c r="H1652" t="str">
        <f>VLOOKUP($D1652,metadata!$B$2:$S$451,5,FALSE)</f>
        <v>y</v>
      </c>
      <c r="I1652" t="str">
        <f>VLOOKUP($D1652,metadata!$B$2:$S$451,6,FALSE)</f>
        <v>a</v>
      </c>
      <c r="J1652" t="str">
        <f>VLOOKUP($D1652,metadata!$B$2:$S$451,7,FALSE)</f>
        <v>i</v>
      </c>
      <c r="K1652">
        <f>VLOOKUP($D1652,metadata!$B$2:$S$451,8,FALSE)</f>
        <v>14</v>
      </c>
      <c r="L1652">
        <f>VLOOKUP($D1652,metadata!$B$2:$S$451,9,FALSE)</f>
        <v>7</v>
      </c>
      <c r="M1652" t="str">
        <f>VLOOKUP($D1652,metadata!$B$2:$S$451,10,FALSE)</f>
        <v/>
      </c>
      <c r="N1652" t="str">
        <f>VLOOKUP($D1652,metadata!$B$2:$S$451,11,FALSE)</f>
        <v>Chymomyza costata</v>
      </c>
      <c r="O1652" t="str">
        <f>VLOOKUP($D1652,metadata!$B$2:$S$451,12,FALSE)</f>
        <v>diptera</v>
      </c>
      <c r="P1652" t="str">
        <f>VLOOKUP($D1652,metadata!$B$2:$S$451,13,FALSE)</f>
        <v>Kuusamo5</v>
      </c>
      <c r="Q1652">
        <f>VLOOKUP($D1652,metadata!$B$2:$S$451,14,FALSE)</f>
        <v>65.966667000000001</v>
      </c>
      <c r="R1652">
        <f>VLOOKUP($D1652,metadata!$B$2:$S$451,15,FALSE)</f>
        <v>29.166667</v>
      </c>
      <c r="S1652" t="str">
        <f>VLOOKUP($D1652,metadata!$B$2:$S$451,16,FALSE)</f>
        <v/>
      </c>
      <c r="T1652" t="str">
        <f>VLOOKUP($D1652,metadata!$B$2:$S$451,17,FALSE)</f>
        <v/>
      </c>
      <c r="U1652" t="str">
        <f>VLOOKUP($D1652,metadata!$B$2:$S$451,18,FALSE)</f>
        <v/>
      </c>
      <c r="V1652">
        <f>VLOOKUP($D1652,metadata!$B$2:$Z$451,19,FALSE)</f>
        <v>221</v>
      </c>
      <c r="W1652" t="str">
        <f>VLOOKUP($D1652,metadata!$B$2:$Z$451,20,FALSE)</f>
        <v>global average</v>
      </c>
      <c r="X1652" t="str">
        <f>VLOOKUP($D1652,metadata!$B$2:$Z$451,21,FALSE)</f>
        <v/>
      </c>
      <c r="Y1652" t="str">
        <f>VLOOKUP($D1652,metadata!$B$2:$Z$451,22,FALSE)</f>
        <v>42_2</v>
      </c>
      <c r="Z1652" t="str">
        <f>VLOOKUP($D1652,metadata!$B$2:$Z$451,23,FALSE)</f>
        <v/>
      </c>
      <c r="AA1652" t="str">
        <f>VLOOKUP($D1652,metadata!$B$2:$Z$451,24,FALSE)</f>
        <v/>
      </c>
      <c r="AB1652" t="str">
        <f>VLOOKUP($D1652,metadata!$B$2:$Z$451,25,FALSE)</f>
        <v/>
      </c>
      <c r="AC1652">
        <v>24.394230964828399</v>
      </c>
      <c r="AD1652">
        <v>85.932721712538196</v>
      </c>
      <c r="AF1652" t="str">
        <f t="shared" si="51"/>
        <v>NA</v>
      </c>
    </row>
    <row r="1653" spans="3:32" x14ac:dyDescent="0.3">
      <c r="C1653">
        <v>1652</v>
      </c>
      <c r="D1653" s="4" t="str">
        <f t="shared" si="52"/>
        <v>42- Punkaharju</v>
      </c>
      <c r="E1653" t="str">
        <f>VLOOKUP($D1653,metadata!$B$2:$S$451,2,FALSE)</f>
        <v>Riihimaa, A; Kimura, MT; Lumme, J; Lakovaara, S</v>
      </c>
      <c r="F1653" t="str">
        <f>VLOOKUP($D1653,metadata!$B$2:$S$451,3,FALSE)</f>
        <v>Geographical variation in the larval diapause of Chymomyza costata (Diptera; Drosophilidae)</v>
      </c>
      <c r="G1653" t="str">
        <f>VLOOKUP($D1653,metadata!$B$2:$S$451,4,FALSE)</f>
        <v>10.1111/j.1601-5223.1996.00151.x</v>
      </c>
      <c r="H1653" t="str">
        <f>VLOOKUP($D1653,metadata!$B$2:$S$451,5,FALSE)</f>
        <v>y</v>
      </c>
      <c r="I1653" t="str">
        <f>VLOOKUP($D1653,metadata!$B$2:$S$451,6,FALSE)</f>
        <v>a</v>
      </c>
      <c r="J1653" t="str">
        <f>VLOOKUP($D1653,metadata!$B$2:$S$451,7,FALSE)</f>
        <v>i</v>
      </c>
      <c r="K1653">
        <f>VLOOKUP($D1653,metadata!$B$2:$S$451,8,FALSE)</f>
        <v>14</v>
      </c>
      <c r="L1653">
        <f>VLOOKUP($D1653,metadata!$B$2:$S$451,9,FALSE)</f>
        <v>7</v>
      </c>
      <c r="M1653" t="str">
        <f>VLOOKUP($D1653,metadata!$B$2:$S$451,10,FALSE)</f>
        <v/>
      </c>
      <c r="N1653" t="str">
        <f>VLOOKUP($D1653,metadata!$B$2:$S$451,11,FALSE)</f>
        <v>Chymomyza costata</v>
      </c>
      <c r="O1653" t="str">
        <f>VLOOKUP($D1653,metadata!$B$2:$S$451,12,FALSE)</f>
        <v>diptera</v>
      </c>
      <c r="P1653" t="str">
        <f>VLOOKUP($D1653,metadata!$B$2:$S$451,13,FALSE)</f>
        <v xml:space="preserve"> Punkaharju</v>
      </c>
      <c r="Q1653">
        <f>VLOOKUP($D1653,metadata!$B$2:$S$451,14,FALSE)</f>
        <v>61.75</v>
      </c>
      <c r="R1653">
        <f>VLOOKUP($D1653,metadata!$B$2:$S$451,15,FALSE)</f>
        <v>29.4</v>
      </c>
      <c r="S1653" t="str">
        <f>VLOOKUP($D1653,metadata!$B$2:$S$451,16,FALSE)</f>
        <v/>
      </c>
      <c r="T1653" t="str">
        <f>VLOOKUP($D1653,metadata!$B$2:$S$451,17,FALSE)</f>
        <v/>
      </c>
      <c r="U1653" t="str">
        <f>VLOOKUP($D1653,metadata!$B$2:$S$451,18,FALSE)</f>
        <v/>
      </c>
      <c r="V1653">
        <f>VLOOKUP($D1653,metadata!$B$2:$Z$451,19,FALSE)</f>
        <v>221</v>
      </c>
      <c r="W1653" t="str">
        <f>VLOOKUP($D1653,metadata!$B$2:$Z$451,20,FALSE)</f>
        <v>global average</v>
      </c>
      <c r="X1653" t="str">
        <f>VLOOKUP($D1653,metadata!$B$2:$Z$451,21,FALSE)</f>
        <v/>
      </c>
      <c r="Y1653" t="str">
        <f>VLOOKUP($D1653,metadata!$B$2:$Z$451,22,FALSE)</f>
        <v>42_2</v>
      </c>
      <c r="Z1653" t="str">
        <f>VLOOKUP($D1653,metadata!$B$2:$Z$451,23,FALSE)</f>
        <v/>
      </c>
      <c r="AA1653" t="str">
        <f>VLOOKUP($D1653,metadata!$B$2:$Z$451,24,FALSE)</f>
        <v/>
      </c>
      <c r="AB1653" t="str">
        <f>VLOOKUP($D1653,metadata!$B$2:$Z$451,25,FALSE)</f>
        <v/>
      </c>
      <c r="AC1653">
        <v>16.008869179600801</v>
      </c>
      <c r="AD1653">
        <v>100.152905198776</v>
      </c>
      <c r="AF1653" t="str">
        <f t="shared" si="51"/>
        <v>NA</v>
      </c>
    </row>
    <row r="1654" spans="3:32" x14ac:dyDescent="0.3">
      <c r="C1654">
        <v>1653</v>
      </c>
      <c r="D1654" s="4" t="str">
        <f t="shared" si="52"/>
        <v>42- Punkaharju</v>
      </c>
      <c r="E1654" t="str">
        <f>VLOOKUP($D1654,metadata!$B$2:$S$451,2,FALSE)</f>
        <v>Riihimaa, A; Kimura, MT; Lumme, J; Lakovaara, S</v>
      </c>
      <c r="F1654" t="str">
        <f>VLOOKUP($D1654,metadata!$B$2:$S$451,3,FALSE)</f>
        <v>Geographical variation in the larval diapause of Chymomyza costata (Diptera; Drosophilidae)</v>
      </c>
      <c r="G1654" t="str">
        <f>VLOOKUP($D1654,metadata!$B$2:$S$451,4,FALSE)</f>
        <v>10.1111/j.1601-5223.1996.00151.x</v>
      </c>
      <c r="H1654" t="str">
        <f>VLOOKUP($D1654,metadata!$B$2:$S$451,5,FALSE)</f>
        <v>y</v>
      </c>
      <c r="I1654" t="str">
        <f>VLOOKUP($D1654,metadata!$B$2:$S$451,6,FALSE)</f>
        <v>a</v>
      </c>
      <c r="J1654" t="str">
        <f>VLOOKUP($D1654,metadata!$B$2:$S$451,7,FALSE)</f>
        <v>i</v>
      </c>
      <c r="K1654">
        <f>VLOOKUP($D1654,metadata!$B$2:$S$451,8,FALSE)</f>
        <v>14</v>
      </c>
      <c r="L1654">
        <f>VLOOKUP($D1654,metadata!$B$2:$S$451,9,FALSE)</f>
        <v>7</v>
      </c>
      <c r="M1654" t="str">
        <f>VLOOKUP($D1654,metadata!$B$2:$S$451,10,FALSE)</f>
        <v/>
      </c>
      <c r="N1654" t="str">
        <f>VLOOKUP($D1654,metadata!$B$2:$S$451,11,FALSE)</f>
        <v>Chymomyza costata</v>
      </c>
      <c r="O1654" t="str">
        <f>VLOOKUP($D1654,metadata!$B$2:$S$451,12,FALSE)</f>
        <v>diptera</v>
      </c>
      <c r="P1654" t="str">
        <f>VLOOKUP($D1654,metadata!$B$2:$S$451,13,FALSE)</f>
        <v xml:space="preserve"> Punkaharju</v>
      </c>
      <c r="Q1654">
        <f>VLOOKUP($D1654,metadata!$B$2:$S$451,14,FALSE)</f>
        <v>61.75</v>
      </c>
      <c r="R1654">
        <f>VLOOKUP($D1654,metadata!$B$2:$S$451,15,FALSE)</f>
        <v>29.4</v>
      </c>
      <c r="S1654" t="str">
        <f>VLOOKUP($D1654,metadata!$B$2:$S$451,16,FALSE)</f>
        <v/>
      </c>
      <c r="T1654" t="str">
        <f>VLOOKUP($D1654,metadata!$B$2:$S$451,17,FALSE)</f>
        <v/>
      </c>
      <c r="U1654" t="str">
        <f>VLOOKUP($D1654,metadata!$B$2:$S$451,18,FALSE)</f>
        <v/>
      </c>
      <c r="V1654">
        <f>VLOOKUP($D1654,metadata!$B$2:$Z$451,19,FALSE)</f>
        <v>221</v>
      </c>
      <c r="W1654" t="str">
        <f>VLOOKUP($D1654,metadata!$B$2:$Z$451,20,FALSE)</f>
        <v>global average</v>
      </c>
      <c r="X1654" t="str">
        <f>VLOOKUP($D1654,metadata!$B$2:$Z$451,21,FALSE)</f>
        <v/>
      </c>
      <c r="Y1654" t="str">
        <f>VLOOKUP($D1654,metadata!$B$2:$Z$451,22,FALSE)</f>
        <v>42_2</v>
      </c>
      <c r="Z1654" t="str">
        <f>VLOOKUP($D1654,metadata!$B$2:$Z$451,23,FALSE)</f>
        <v/>
      </c>
      <c r="AA1654" t="str">
        <f>VLOOKUP($D1654,metadata!$B$2:$Z$451,24,FALSE)</f>
        <v/>
      </c>
      <c r="AB1654" t="str">
        <f>VLOOKUP($D1654,metadata!$B$2:$Z$451,25,FALSE)</f>
        <v/>
      </c>
      <c r="AC1654">
        <v>18.255944994812701</v>
      </c>
      <c r="AD1654">
        <v>91.896024464831797</v>
      </c>
      <c r="AF1654" t="str">
        <f t="shared" si="51"/>
        <v>NA</v>
      </c>
    </row>
    <row r="1655" spans="3:32" x14ac:dyDescent="0.3">
      <c r="C1655">
        <v>1654</v>
      </c>
      <c r="D1655" s="4" t="str">
        <f t="shared" si="52"/>
        <v>42- Punkaharju</v>
      </c>
      <c r="E1655" t="str">
        <f>VLOOKUP($D1655,metadata!$B$2:$S$451,2,FALSE)</f>
        <v>Riihimaa, A; Kimura, MT; Lumme, J; Lakovaara, S</v>
      </c>
      <c r="F1655" t="str">
        <f>VLOOKUP($D1655,metadata!$B$2:$S$451,3,FALSE)</f>
        <v>Geographical variation in the larval diapause of Chymomyza costata (Diptera; Drosophilidae)</v>
      </c>
      <c r="G1655" t="str">
        <f>VLOOKUP($D1655,metadata!$B$2:$S$451,4,FALSE)</f>
        <v>10.1111/j.1601-5223.1996.00151.x</v>
      </c>
      <c r="H1655" t="str">
        <f>VLOOKUP($D1655,metadata!$B$2:$S$451,5,FALSE)</f>
        <v>y</v>
      </c>
      <c r="I1655" t="str">
        <f>VLOOKUP($D1655,metadata!$B$2:$S$451,6,FALSE)</f>
        <v>a</v>
      </c>
      <c r="J1655" t="str">
        <f>VLOOKUP($D1655,metadata!$B$2:$S$451,7,FALSE)</f>
        <v>i</v>
      </c>
      <c r="K1655">
        <f>VLOOKUP($D1655,metadata!$B$2:$S$451,8,FALSE)</f>
        <v>14</v>
      </c>
      <c r="L1655">
        <f>VLOOKUP($D1655,metadata!$B$2:$S$451,9,FALSE)</f>
        <v>7</v>
      </c>
      <c r="M1655" t="str">
        <f>VLOOKUP($D1655,metadata!$B$2:$S$451,10,FALSE)</f>
        <v/>
      </c>
      <c r="N1655" t="str">
        <f>VLOOKUP($D1655,metadata!$B$2:$S$451,11,FALSE)</f>
        <v>Chymomyza costata</v>
      </c>
      <c r="O1655" t="str">
        <f>VLOOKUP($D1655,metadata!$B$2:$S$451,12,FALSE)</f>
        <v>diptera</v>
      </c>
      <c r="P1655" t="str">
        <f>VLOOKUP($D1655,metadata!$B$2:$S$451,13,FALSE)</f>
        <v xml:space="preserve"> Punkaharju</v>
      </c>
      <c r="Q1655">
        <f>VLOOKUP($D1655,metadata!$B$2:$S$451,14,FALSE)</f>
        <v>61.75</v>
      </c>
      <c r="R1655">
        <f>VLOOKUP($D1655,metadata!$B$2:$S$451,15,FALSE)</f>
        <v>29.4</v>
      </c>
      <c r="S1655" t="str">
        <f>VLOOKUP($D1655,metadata!$B$2:$S$451,16,FALSE)</f>
        <v/>
      </c>
      <c r="T1655" t="str">
        <f>VLOOKUP($D1655,metadata!$B$2:$S$451,17,FALSE)</f>
        <v/>
      </c>
      <c r="U1655" t="str">
        <f>VLOOKUP($D1655,metadata!$B$2:$S$451,18,FALSE)</f>
        <v/>
      </c>
      <c r="V1655">
        <f>VLOOKUP($D1655,metadata!$B$2:$Z$451,19,FALSE)</f>
        <v>221</v>
      </c>
      <c r="W1655" t="str">
        <f>VLOOKUP($D1655,metadata!$B$2:$Z$451,20,FALSE)</f>
        <v>global average</v>
      </c>
      <c r="X1655" t="str">
        <f>VLOOKUP($D1655,metadata!$B$2:$Z$451,21,FALSE)</f>
        <v/>
      </c>
      <c r="Y1655" t="str">
        <f>VLOOKUP($D1655,metadata!$B$2:$Z$451,22,FALSE)</f>
        <v>42_2</v>
      </c>
      <c r="Z1655" t="str">
        <f>VLOOKUP($D1655,metadata!$B$2:$Z$451,23,FALSE)</f>
        <v/>
      </c>
      <c r="AA1655" t="str">
        <f>VLOOKUP($D1655,metadata!$B$2:$Z$451,24,FALSE)</f>
        <v/>
      </c>
      <c r="AB1655" t="str">
        <f>VLOOKUP($D1655,metadata!$B$2:$Z$451,25,FALSE)</f>
        <v/>
      </c>
      <c r="AC1655">
        <v>19.081483892403501</v>
      </c>
      <c r="AD1655">
        <v>23.394495412844002</v>
      </c>
      <c r="AF1655" t="str">
        <f t="shared" si="51"/>
        <v>NA</v>
      </c>
    </row>
    <row r="1656" spans="3:32" x14ac:dyDescent="0.3">
      <c r="C1656">
        <v>1655</v>
      </c>
      <c r="D1656" s="4" t="str">
        <f t="shared" si="52"/>
        <v>42- Punkaharju</v>
      </c>
      <c r="E1656" t="str">
        <f>VLOOKUP($D1656,metadata!$B$2:$S$451,2,FALSE)</f>
        <v>Riihimaa, A; Kimura, MT; Lumme, J; Lakovaara, S</v>
      </c>
      <c r="F1656" t="str">
        <f>VLOOKUP($D1656,metadata!$B$2:$S$451,3,FALSE)</f>
        <v>Geographical variation in the larval diapause of Chymomyza costata (Diptera; Drosophilidae)</v>
      </c>
      <c r="G1656" t="str">
        <f>VLOOKUP($D1656,metadata!$B$2:$S$451,4,FALSE)</f>
        <v>10.1111/j.1601-5223.1996.00151.x</v>
      </c>
      <c r="H1656" t="str">
        <f>VLOOKUP($D1656,metadata!$B$2:$S$451,5,FALSE)</f>
        <v>y</v>
      </c>
      <c r="I1656" t="str">
        <f>VLOOKUP($D1656,metadata!$B$2:$S$451,6,FALSE)</f>
        <v>a</v>
      </c>
      <c r="J1656" t="str">
        <f>VLOOKUP($D1656,metadata!$B$2:$S$451,7,FALSE)</f>
        <v>i</v>
      </c>
      <c r="K1656">
        <f>VLOOKUP($D1656,metadata!$B$2:$S$451,8,FALSE)</f>
        <v>14</v>
      </c>
      <c r="L1656">
        <f>VLOOKUP($D1656,metadata!$B$2:$S$451,9,FALSE)</f>
        <v>7</v>
      </c>
      <c r="M1656" t="str">
        <f>VLOOKUP($D1656,metadata!$B$2:$S$451,10,FALSE)</f>
        <v/>
      </c>
      <c r="N1656" t="str">
        <f>VLOOKUP($D1656,metadata!$B$2:$S$451,11,FALSE)</f>
        <v>Chymomyza costata</v>
      </c>
      <c r="O1656" t="str">
        <f>VLOOKUP($D1656,metadata!$B$2:$S$451,12,FALSE)</f>
        <v>diptera</v>
      </c>
      <c r="P1656" t="str">
        <f>VLOOKUP($D1656,metadata!$B$2:$S$451,13,FALSE)</f>
        <v xml:space="preserve"> Punkaharju</v>
      </c>
      <c r="Q1656">
        <f>VLOOKUP($D1656,metadata!$B$2:$S$451,14,FALSE)</f>
        <v>61.75</v>
      </c>
      <c r="R1656">
        <f>VLOOKUP($D1656,metadata!$B$2:$S$451,15,FALSE)</f>
        <v>29.4</v>
      </c>
      <c r="S1656" t="str">
        <f>VLOOKUP($D1656,metadata!$B$2:$S$451,16,FALSE)</f>
        <v/>
      </c>
      <c r="T1656" t="str">
        <f>VLOOKUP($D1656,metadata!$B$2:$S$451,17,FALSE)</f>
        <v/>
      </c>
      <c r="U1656" t="str">
        <f>VLOOKUP($D1656,metadata!$B$2:$S$451,18,FALSE)</f>
        <v/>
      </c>
      <c r="V1656">
        <f>VLOOKUP($D1656,metadata!$B$2:$Z$451,19,FALSE)</f>
        <v>221</v>
      </c>
      <c r="W1656" t="str">
        <f>VLOOKUP($D1656,metadata!$B$2:$Z$451,20,FALSE)</f>
        <v>global average</v>
      </c>
      <c r="X1656" t="str">
        <f>VLOOKUP($D1656,metadata!$B$2:$Z$451,21,FALSE)</f>
        <v/>
      </c>
      <c r="Y1656" t="str">
        <f>VLOOKUP($D1656,metadata!$B$2:$Z$451,22,FALSE)</f>
        <v>42_2</v>
      </c>
      <c r="Z1656" t="str">
        <f>VLOOKUP($D1656,metadata!$B$2:$Z$451,23,FALSE)</f>
        <v/>
      </c>
      <c r="AA1656" t="str">
        <f>VLOOKUP($D1656,metadata!$B$2:$Z$451,24,FALSE)</f>
        <v/>
      </c>
      <c r="AB1656" t="str">
        <f>VLOOKUP($D1656,metadata!$B$2:$Z$451,25,FALSE)</f>
        <v/>
      </c>
      <c r="AC1656">
        <v>20.048360083267202</v>
      </c>
      <c r="AD1656">
        <v>14.067278287461701</v>
      </c>
      <c r="AF1656" t="str">
        <f t="shared" si="51"/>
        <v>NA</v>
      </c>
    </row>
    <row r="1657" spans="3:32" x14ac:dyDescent="0.3">
      <c r="C1657">
        <v>1656</v>
      </c>
      <c r="D1657" s="4" t="str">
        <f t="shared" si="52"/>
        <v>42- Punkaharju</v>
      </c>
      <c r="E1657" t="str">
        <f>VLOOKUP($D1657,metadata!$B$2:$S$451,2,FALSE)</f>
        <v>Riihimaa, A; Kimura, MT; Lumme, J; Lakovaara, S</v>
      </c>
      <c r="F1657" t="str">
        <f>VLOOKUP($D1657,metadata!$B$2:$S$451,3,FALSE)</f>
        <v>Geographical variation in the larval diapause of Chymomyza costata (Diptera; Drosophilidae)</v>
      </c>
      <c r="G1657" t="str">
        <f>VLOOKUP($D1657,metadata!$B$2:$S$451,4,FALSE)</f>
        <v>10.1111/j.1601-5223.1996.00151.x</v>
      </c>
      <c r="H1657" t="str">
        <f>VLOOKUP($D1657,metadata!$B$2:$S$451,5,FALSE)</f>
        <v>y</v>
      </c>
      <c r="I1657" t="str">
        <f>VLOOKUP($D1657,metadata!$B$2:$S$451,6,FALSE)</f>
        <v>a</v>
      </c>
      <c r="J1657" t="str">
        <f>VLOOKUP($D1657,metadata!$B$2:$S$451,7,FALSE)</f>
        <v>i</v>
      </c>
      <c r="K1657">
        <f>VLOOKUP($D1657,metadata!$B$2:$S$451,8,FALSE)</f>
        <v>14</v>
      </c>
      <c r="L1657">
        <f>VLOOKUP($D1657,metadata!$B$2:$S$451,9,FALSE)</f>
        <v>7</v>
      </c>
      <c r="M1657" t="str">
        <f>VLOOKUP($D1657,metadata!$B$2:$S$451,10,FALSE)</f>
        <v/>
      </c>
      <c r="N1657" t="str">
        <f>VLOOKUP($D1657,metadata!$B$2:$S$451,11,FALSE)</f>
        <v>Chymomyza costata</v>
      </c>
      <c r="O1657" t="str">
        <f>VLOOKUP($D1657,metadata!$B$2:$S$451,12,FALSE)</f>
        <v>diptera</v>
      </c>
      <c r="P1657" t="str">
        <f>VLOOKUP($D1657,metadata!$B$2:$S$451,13,FALSE)</f>
        <v xml:space="preserve"> Punkaharju</v>
      </c>
      <c r="Q1657">
        <f>VLOOKUP($D1657,metadata!$B$2:$S$451,14,FALSE)</f>
        <v>61.75</v>
      </c>
      <c r="R1657">
        <f>VLOOKUP($D1657,metadata!$B$2:$S$451,15,FALSE)</f>
        <v>29.4</v>
      </c>
      <c r="S1657" t="str">
        <f>VLOOKUP($D1657,metadata!$B$2:$S$451,16,FALSE)</f>
        <v/>
      </c>
      <c r="T1657" t="str">
        <f>VLOOKUP($D1657,metadata!$B$2:$S$451,17,FALSE)</f>
        <v/>
      </c>
      <c r="U1657" t="str">
        <f>VLOOKUP($D1657,metadata!$B$2:$S$451,18,FALSE)</f>
        <v/>
      </c>
      <c r="V1657">
        <f>VLOOKUP($D1657,metadata!$B$2:$Z$451,19,FALSE)</f>
        <v>221</v>
      </c>
      <c r="W1657" t="str">
        <f>VLOOKUP($D1657,metadata!$B$2:$Z$451,20,FALSE)</f>
        <v>global average</v>
      </c>
      <c r="X1657" t="str">
        <f>VLOOKUP($D1657,metadata!$B$2:$Z$451,21,FALSE)</f>
        <v/>
      </c>
      <c r="Y1657" t="str">
        <f>VLOOKUP($D1657,metadata!$B$2:$Z$451,22,FALSE)</f>
        <v>42_2</v>
      </c>
      <c r="Z1657" t="str">
        <f>VLOOKUP($D1657,metadata!$B$2:$Z$451,23,FALSE)</f>
        <v/>
      </c>
      <c r="AA1657" t="str">
        <f>VLOOKUP($D1657,metadata!$B$2:$Z$451,24,FALSE)</f>
        <v/>
      </c>
      <c r="AB1657" t="str">
        <f>VLOOKUP($D1657,metadata!$B$2:$Z$451,25,FALSE)</f>
        <v/>
      </c>
      <c r="AC1657">
        <v>21.060124629603202</v>
      </c>
      <c r="AD1657">
        <v>17.431192660550401</v>
      </c>
      <c r="AF1657" t="str">
        <f t="shared" si="51"/>
        <v>NA</v>
      </c>
    </row>
    <row r="1658" spans="3:32" x14ac:dyDescent="0.3">
      <c r="C1658">
        <v>1657</v>
      </c>
      <c r="D1658" s="4" t="str">
        <f t="shared" si="52"/>
        <v>42- Punkaharju</v>
      </c>
      <c r="E1658" t="str">
        <f>VLOOKUP($D1658,metadata!$B$2:$S$451,2,FALSE)</f>
        <v>Riihimaa, A; Kimura, MT; Lumme, J; Lakovaara, S</v>
      </c>
      <c r="F1658" t="str">
        <f>VLOOKUP($D1658,metadata!$B$2:$S$451,3,FALSE)</f>
        <v>Geographical variation in the larval diapause of Chymomyza costata (Diptera; Drosophilidae)</v>
      </c>
      <c r="G1658" t="str">
        <f>VLOOKUP($D1658,metadata!$B$2:$S$451,4,FALSE)</f>
        <v>10.1111/j.1601-5223.1996.00151.x</v>
      </c>
      <c r="H1658" t="str">
        <f>VLOOKUP($D1658,metadata!$B$2:$S$451,5,FALSE)</f>
        <v>y</v>
      </c>
      <c r="I1658" t="str">
        <f>VLOOKUP($D1658,metadata!$B$2:$S$451,6,FALSE)</f>
        <v>a</v>
      </c>
      <c r="J1658" t="str">
        <f>VLOOKUP($D1658,metadata!$B$2:$S$451,7,FALSE)</f>
        <v>i</v>
      </c>
      <c r="K1658">
        <f>VLOOKUP($D1658,metadata!$B$2:$S$451,8,FALSE)</f>
        <v>14</v>
      </c>
      <c r="L1658">
        <f>VLOOKUP($D1658,metadata!$B$2:$S$451,9,FALSE)</f>
        <v>7</v>
      </c>
      <c r="M1658" t="str">
        <f>VLOOKUP($D1658,metadata!$B$2:$S$451,10,FALSE)</f>
        <v/>
      </c>
      <c r="N1658" t="str">
        <f>VLOOKUP($D1658,metadata!$B$2:$S$451,11,FALSE)</f>
        <v>Chymomyza costata</v>
      </c>
      <c r="O1658" t="str">
        <f>VLOOKUP($D1658,metadata!$B$2:$S$451,12,FALSE)</f>
        <v>diptera</v>
      </c>
      <c r="P1658" t="str">
        <f>VLOOKUP($D1658,metadata!$B$2:$S$451,13,FALSE)</f>
        <v xml:space="preserve"> Punkaharju</v>
      </c>
      <c r="Q1658">
        <f>VLOOKUP($D1658,metadata!$B$2:$S$451,14,FALSE)</f>
        <v>61.75</v>
      </c>
      <c r="R1658">
        <f>VLOOKUP($D1658,metadata!$B$2:$S$451,15,FALSE)</f>
        <v>29.4</v>
      </c>
      <c r="S1658" t="str">
        <f>VLOOKUP($D1658,metadata!$B$2:$S$451,16,FALSE)</f>
        <v/>
      </c>
      <c r="T1658" t="str">
        <f>VLOOKUP($D1658,metadata!$B$2:$S$451,17,FALSE)</f>
        <v/>
      </c>
      <c r="U1658" t="str">
        <f>VLOOKUP($D1658,metadata!$B$2:$S$451,18,FALSE)</f>
        <v/>
      </c>
      <c r="V1658">
        <f>VLOOKUP($D1658,metadata!$B$2:$Z$451,19,FALSE)</f>
        <v>221</v>
      </c>
      <c r="W1658" t="str">
        <f>VLOOKUP($D1658,metadata!$B$2:$Z$451,20,FALSE)</f>
        <v>global average</v>
      </c>
      <c r="X1658" t="str">
        <f>VLOOKUP($D1658,metadata!$B$2:$Z$451,21,FALSE)</f>
        <v/>
      </c>
      <c r="Y1658" t="str">
        <f>VLOOKUP($D1658,metadata!$B$2:$Z$451,22,FALSE)</f>
        <v>42_2</v>
      </c>
      <c r="Z1658" t="str">
        <f>VLOOKUP($D1658,metadata!$B$2:$Z$451,23,FALSE)</f>
        <v/>
      </c>
      <c r="AA1658" t="str">
        <f>VLOOKUP($D1658,metadata!$B$2:$Z$451,24,FALSE)</f>
        <v/>
      </c>
      <c r="AB1658" t="str">
        <f>VLOOKUP($D1658,metadata!$B$2:$Z$451,25,FALSE)</f>
        <v/>
      </c>
      <c r="AC1658">
        <v>22.050868949056401</v>
      </c>
      <c r="AD1658">
        <v>16.5137614678899</v>
      </c>
      <c r="AF1658" t="str">
        <f t="shared" si="51"/>
        <v>NA</v>
      </c>
    </row>
    <row r="1659" spans="3:32" x14ac:dyDescent="0.3">
      <c r="C1659">
        <v>1658</v>
      </c>
      <c r="D1659" s="4" t="str">
        <f t="shared" si="52"/>
        <v>42- Punkaharju</v>
      </c>
      <c r="E1659" t="str">
        <f>VLOOKUP($D1659,metadata!$B$2:$S$451,2,FALSE)</f>
        <v>Riihimaa, A; Kimura, MT; Lumme, J; Lakovaara, S</v>
      </c>
      <c r="F1659" t="str">
        <f>VLOOKUP($D1659,metadata!$B$2:$S$451,3,FALSE)</f>
        <v>Geographical variation in the larval diapause of Chymomyza costata (Diptera; Drosophilidae)</v>
      </c>
      <c r="G1659" t="str">
        <f>VLOOKUP($D1659,metadata!$B$2:$S$451,4,FALSE)</f>
        <v>10.1111/j.1601-5223.1996.00151.x</v>
      </c>
      <c r="H1659" t="str">
        <f>VLOOKUP($D1659,metadata!$B$2:$S$451,5,FALSE)</f>
        <v>y</v>
      </c>
      <c r="I1659" t="str">
        <f>VLOOKUP($D1659,metadata!$B$2:$S$451,6,FALSE)</f>
        <v>a</v>
      </c>
      <c r="J1659" t="str">
        <f>VLOOKUP($D1659,metadata!$B$2:$S$451,7,FALSE)</f>
        <v>i</v>
      </c>
      <c r="K1659">
        <f>VLOOKUP($D1659,metadata!$B$2:$S$451,8,FALSE)</f>
        <v>14</v>
      </c>
      <c r="L1659">
        <f>VLOOKUP($D1659,metadata!$B$2:$S$451,9,FALSE)</f>
        <v>7</v>
      </c>
      <c r="M1659" t="str">
        <f>VLOOKUP($D1659,metadata!$B$2:$S$451,10,FALSE)</f>
        <v/>
      </c>
      <c r="N1659" t="str">
        <f>VLOOKUP($D1659,metadata!$B$2:$S$451,11,FALSE)</f>
        <v>Chymomyza costata</v>
      </c>
      <c r="O1659" t="str">
        <f>VLOOKUP($D1659,metadata!$B$2:$S$451,12,FALSE)</f>
        <v>diptera</v>
      </c>
      <c r="P1659" t="str">
        <f>VLOOKUP($D1659,metadata!$B$2:$S$451,13,FALSE)</f>
        <v xml:space="preserve"> Punkaharju</v>
      </c>
      <c r="Q1659">
        <f>VLOOKUP($D1659,metadata!$B$2:$S$451,14,FALSE)</f>
        <v>61.75</v>
      </c>
      <c r="R1659">
        <f>VLOOKUP($D1659,metadata!$B$2:$S$451,15,FALSE)</f>
        <v>29.4</v>
      </c>
      <c r="S1659" t="str">
        <f>VLOOKUP($D1659,metadata!$B$2:$S$451,16,FALSE)</f>
        <v/>
      </c>
      <c r="T1659" t="str">
        <f>VLOOKUP($D1659,metadata!$B$2:$S$451,17,FALSE)</f>
        <v/>
      </c>
      <c r="U1659" t="str">
        <f>VLOOKUP($D1659,metadata!$B$2:$S$451,18,FALSE)</f>
        <v/>
      </c>
      <c r="V1659">
        <f>VLOOKUP($D1659,metadata!$B$2:$Z$451,19,FALSE)</f>
        <v>221</v>
      </c>
      <c r="W1659" t="str">
        <f>VLOOKUP($D1659,metadata!$B$2:$Z$451,20,FALSE)</f>
        <v>global average</v>
      </c>
      <c r="X1659" t="str">
        <f>VLOOKUP($D1659,metadata!$B$2:$Z$451,21,FALSE)</f>
        <v/>
      </c>
      <c r="Y1659" t="str">
        <f>VLOOKUP($D1659,metadata!$B$2:$Z$451,22,FALSE)</f>
        <v>42_2</v>
      </c>
      <c r="Z1659" t="str">
        <f>VLOOKUP($D1659,metadata!$B$2:$Z$451,23,FALSE)</f>
        <v/>
      </c>
      <c r="AA1659" t="str">
        <f>VLOOKUP($D1659,metadata!$B$2:$Z$451,24,FALSE)</f>
        <v/>
      </c>
      <c r="AB1659" t="str">
        <f>VLOOKUP($D1659,metadata!$B$2:$Z$451,25,FALSE)</f>
        <v/>
      </c>
      <c r="AC1659">
        <v>24.057907334703</v>
      </c>
      <c r="AD1659">
        <v>17.431192660550401</v>
      </c>
      <c r="AF1659" t="str">
        <f t="shared" si="51"/>
        <v>NA</v>
      </c>
    </row>
    <row r="1660" spans="3:32" x14ac:dyDescent="0.3">
      <c r="C1660">
        <v>1659</v>
      </c>
      <c r="D1660" s="4" t="str">
        <f t="shared" si="52"/>
        <v>43-Owani</v>
      </c>
      <c r="E1660" t="str">
        <f>VLOOKUP($D1660,metadata!$B$2:$S$451,2,FALSE)</f>
        <v>Sadakiyo, S; Ishihara, M</v>
      </c>
      <c r="F1660" t="str">
        <f>VLOOKUP($D1660,metadata!$B$2:$S$451,3,FALSE)</f>
        <v>Rapid seasonal adaptation of an alien bruchid after introduction: geographic variation in life cycle synchronization and critical photoperiod for diapause induction</v>
      </c>
      <c r="G1660" t="str">
        <f>VLOOKUP($D1660,metadata!$B$2:$S$451,4,FALSE)</f>
        <v>10.1111/j.1570-7458.2011.01136.x</v>
      </c>
      <c r="H1660" t="str">
        <f>VLOOKUP($D1660,metadata!$B$2:$S$451,5,FALSE)</f>
        <v>y</v>
      </c>
      <c r="I1660" t="str">
        <f>VLOOKUP($D1660,metadata!$B$2:$S$451,6,FALSE)</f>
        <v>a</v>
      </c>
      <c r="J1660" t="str">
        <f>VLOOKUP($D1660,metadata!$B$2:$S$451,7,FALSE)</f>
        <v>i</v>
      </c>
      <c r="K1660">
        <f>VLOOKUP($D1660,metadata!$B$2:$S$451,8,FALSE)</f>
        <v>3</v>
      </c>
      <c r="L1660">
        <f>VLOOKUP($D1660,metadata!$B$2:$S$451,9,FALSE)</f>
        <v>4</v>
      </c>
      <c r="M1660" t="str">
        <f>VLOOKUP($D1660,metadata!$B$2:$S$451,10,FALSE)</f>
        <v/>
      </c>
      <c r="N1660" t="str">
        <f>VLOOKUP($D1660,metadata!$B$2:$S$451,11,FALSE)</f>
        <v>Acanthoscelides pallidipennis</v>
      </c>
      <c r="O1660" t="str">
        <f>VLOOKUP($D1660,metadata!$B$2:$S$451,12,FALSE)</f>
        <v>coleoptera</v>
      </c>
      <c r="P1660" t="str">
        <f>VLOOKUP($D1660,metadata!$B$2:$S$451,13,FALSE)</f>
        <v>Owani</v>
      </c>
      <c r="Q1660">
        <f>VLOOKUP($D1660,metadata!$B$2:$S$451,14,FALSE)</f>
        <v>40.51</v>
      </c>
      <c r="R1660">
        <f>VLOOKUP($D1660,metadata!$B$2:$S$451,15,FALSE)</f>
        <v>140.61000000000001</v>
      </c>
      <c r="S1660" t="str">
        <f>VLOOKUP($D1660,metadata!$B$2:$S$451,16,FALSE)</f>
        <v/>
      </c>
      <c r="T1660">
        <f>VLOOKUP($D1660,metadata!$B$2:$S$451,17,FALSE)</f>
        <v>107</v>
      </c>
      <c r="U1660" t="str">
        <f>VLOOKUP($D1660,metadata!$B$2:$S$451,18,FALSE)</f>
        <v/>
      </c>
      <c r="V1660">
        <f>VLOOKUP($D1660,metadata!$B$2:$Z$451,19,FALSE)</f>
        <v>99</v>
      </c>
      <c r="W1660" t="str">
        <f>VLOOKUP($D1660,metadata!$B$2:$Z$451,20,FALSE)</f>
        <v>global average</v>
      </c>
      <c r="X1660" t="str">
        <f>VLOOKUP($D1660,metadata!$B$2:$Z$451,21,FALSE)</f>
        <v/>
      </c>
      <c r="Y1660">
        <f>VLOOKUP($D1660,metadata!$B$2:$Z$451,22,FALSE)</f>
        <v>43</v>
      </c>
      <c r="Z1660" t="str">
        <f>VLOOKUP($D1660,metadata!$B$2:$Z$451,23,FALSE)</f>
        <v/>
      </c>
      <c r="AA1660" t="str">
        <f>VLOOKUP($D1660,metadata!$B$2:$Z$451,24,FALSE)</f>
        <v/>
      </c>
      <c r="AB1660" t="str">
        <f>VLOOKUP($D1660,metadata!$B$2:$Z$451,25,FALSE)</f>
        <v/>
      </c>
      <c r="AC1660">
        <v>13.007125953310201</v>
      </c>
      <c r="AD1660">
        <v>100.00043906058499</v>
      </c>
      <c r="AF1660" t="str">
        <f t="shared" si="51"/>
        <v>NA</v>
      </c>
    </row>
    <row r="1661" spans="3:32" x14ac:dyDescent="0.3">
      <c r="C1661">
        <v>1660</v>
      </c>
      <c r="D1661" s="4" t="str">
        <f t="shared" si="52"/>
        <v>43-Owani</v>
      </c>
      <c r="E1661" t="str">
        <f>VLOOKUP($D1661,metadata!$B$2:$S$451,2,FALSE)</f>
        <v>Sadakiyo, S; Ishihara, M</v>
      </c>
      <c r="F1661" t="str">
        <f>VLOOKUP($D1661,metadata!$B$2:$S$451,3,FALSE)</f>
        <v>Rapid seasonal adaptation of an alien bruchid after introduction: geographic variation in life cycle synchronization and critical photoperiod for diapause induction</v>
      </c>
      <c r="G1661" t="str">
        <f>VLOOKUP($D1661,metadata!$B$2:$S$451,4,FALSE)</f>
        <v>10.1111/j.1570-7458.2011.01136.x</v>
      </c>
      <c r="H1661" t="str">
        <f>VLOOKUP($D1661,metadata!$B$2:$S$451,5,FALSE)</f>
        <v>y</v>
      </c>
      <c r="I1661" t="str">
        <f>VLOOKUP($D1661,metadata!$B$2:$S$451,6,FALSE)</f>
        <v>a</v>
      </c>
      <c r="J1661" t="str">
        <f>VLOOKUP($D1661,metadata!$B$2:$S$451,7,FALSE)</f>
        <v>i</v>
      </c>
      <c r="K1661">
        <f>VLOOKUP($D1661,metadata!$B$2:$S$451,8,FALSE)</f>
        <v>3</v>
      </c>
      <c r="L1661">
        <f>VLOOKUP($D1661,metadata!$B$2:$S$451,9,FALSE)</f>
        <v>4</v>
      </c>
      <c r="M1661" t="str">
        <f>VLOOKUP($D1661,metadata!$B$2:$S$451,10,FALSE)</f>
        <v/>
      </c>
      <c r="N1661" t="str">
        <f>VLOOKUP($D1661,metadata!$B$2:$S$451,11,FALSE)</f>
        <v>Acanthoscelides pallidipennis</v>
      </c>
      <c r="O1661" t="str">
        <f>VLOOKUP($D1661,metadata!$B$2:$S$451,12,FALSE)</f>
        <v>coleoptera</v>
      </c>
      <c r="P1661" t="str">
        <f>VLOOKUP($D1661,metadata!$B$2:$S$451,13,FALSE)</f>
        <v>Owani</v>
      </c>
      <c r="Q1661">
        <f>VLOOKUP($D1661,metadata!$B$2:$S$451,14,FALSE)</f>
        <v>40.51</v>
      </c>
      <c r="R1661">
        <f>VLOOKUP($D1661,metadata!$B$2:$S$451,15,FALSE)</f>
        <v>140.61000000000001</v>
      </c>
      <c r="S1661" t="str">
        <f>VLOOKUP($D1661,metadata!$B$2:$S$451,16,FALSE)</f>
        <v/>
      </c>
      <c r="T1661">
        <f>VLOOKUP($D1661,metadata!$B$2:$S$451,17,FALSE)</f>
        <v>107</v>
      </c>
      <c r="U1661" t="str">
        <f>VLOOKUP($D1661,metadata!$B$2:$S$451,18,FALSE)</f>
        <v/>
      </c>
      <c r="V1661">
        <f>VLOOKUP($D1661,metadata!$B$2:$Z$451,19,FALSE)</f>
        <v>99</v>
      </c>
      <c r="W1661" t="str">
        <f>VLOOKUP($D1661,metadata!$B$2:$Z$451,20,FALSE)</f>
        <v>global average</v>
      </c>
      <c r="X1661" t="str">
        <f>VLOOKUP($D1661,metadata!$B$2:$Z$451,21,FALSE)</f>
        <v/>
      </c>
      <c r="Y1661">
        <f>VLOOKUP($D1661,metadata!$B$2:$Z$451,22,FALSE)</f>
        <v>43</v>
      </c>
      <c r="Z1661" t="str">
        <f>VLOOKUP($D1661,metadata!$B$2:$Z$451,23,FALSE)</f>
        <v/>
      </c>
      <c r="AA1661" t="str">
        <f>VLOOKUP($D1661,metadata!$B$2:$Z$451,24,FALSE)</f>
        <v/>
      </c>
      <c r="AB1661" t="str">
        <f>VLOOKUP($D1661,metadata!$B$2:$Z$451,25,FALSE)</f>
        <v/>
      </c>
      <c r="AC1661">
        <v>14.004785760387</v>
      </c>
      <c r="AD1661">
        <v>100.24675204931501</v>
      </c>
      <c r="AF1661" t="str">
        <f t="shared" si="51"/>
        <v>NA</v>
      </c>
    </row>
    <row r="1662" spans="3:32" x14ac:dyDescent="0.3">
      <c r="C1662">
        <v>1661</v>
      </c>
      <c r="D1662" s="4" t="str">
        <f t="shared" si="52"/>
        <v>43-Owani</v>
      </c>
      <c r="E1662" t="str">
        <f>VLOOKUP($D1662,metadata!$B$2:$S$451,2,FALSE)</f>
        <v>Sadakiyo, S; Ishihara, M</v>
      </c>
      <c r="F1662" t="str">
        <f>VLOOKUP($D1662,metadata!$B$2:$S$451,3,FALSE)</f>
        <v>Rapid seasonal adaptation of an alien bruchid after introduction: geographic variation in life cycle synchronization and critical photoperiod for diapause induction</v>
      </c>
      <c r="G1662" t="str">
        <f>VLOOKUP($D1662,metadata!$B$2:$S$451,4,FALSE)</f>
        <v>10.1111/j.1570-7458.2011.01136.x</v>
      </c>
      <c r="H1662" t="str">
        <f>VLOOKUP($D1662,metadata!$B$2:$S$451,5,FALSE)</f>
        <v>y</v>
      </c>
      <c r="I1662" t="str">
        <f>VLOOKUP($D1662,metadata!$B$2:$S$451,6,FALSE)</f>
        <v>a</v>
      </c>
      <c r="J1662" t="str">
        <f>VLOOKUP($D1662,metadata!$B$2:$S$451,7,FALSE)</f>
        <v>i</v>
      </c>
      <c r="K1662">
        <f>VLOOKUP($D1662,metadata!$B$2:$S$451,8,FALSE)</f>
        <v>3</v>
      </c>
      <c r="L1662">
        <f>VLOOKUP($D1662,metadata!$B$2:$S$451,9,FALSE)</f>
        <v>4</v>
      </c>
      <c r="M1662" t="str">
        <f>VLOOKUP($D1662,metadata!$B$2:$S$451,10,FALSE)</f>
        <v/>
      </c>
      <c r="N1662" t="str">
        <f>VLOOKUP($D1662,metadata!$B$2:$S$451,11,FALSE)</f>
        <v>Acanthoscelides pallidipennis</v>
      </c>
      <c r="O1662" t="str">
        <f>VLOOKUP($D1662,metadata!$B$2:$S$451,12,FALSE)</f>
        <v>coleoptera</v>
      </c>
      <c r="P1662" t="str">
        <f>VLOOKUP($D1662,metadata!$B$2:$S$451,13,FALSE)</f>
        <v>Owani</v>
      </c>
      <c r="Q1662">
        <f>VLOOKUP($D1662,metadata!$B$2:$S$451,14,FALSE)</f>
        <v>40.51</v>
      </c>
      <c r="R1662">
        <f>VLOOKUP($D1662,metadata!$B$2:$S$451,15,FALSE)</f>
        <v>140.61000000000001</v>
      </c>
      <c r="S1662" t="str">
        <f>VLOOKUP($D1662,metadata!$B$2:$S$451,16,FALSE)</f>
        <v/>
      </c>
      <c r="T1662">
        <f>VLOOKUP($D1662,metadata!$B$2:$S$451,17,FALSE)</f>
        <v>107</v>
      </c>
      <c r="U1662" t="str">
        <f>VLOOKUP($D1662,metadata!$B$2:$S$451,18,FALSE)</f>
        <v/>
      </c>
      <c r="V1662">
        <f>VLOOKUP($D1662,metadata!$B$2:$Z$451,19,FALSE)</f>
        <v>99</v>
      </c>
      <c r="W1662" t="str">
        <f>VLOOKUP($D1662,metadata!$B$2:$Z$451,20,FALSE)</f>
        <v>global average</v>
      </c>
      <c r="X1662" t="str">
        <f>VLOOKUP($D1662,metadata!$B$2:$Z$451,21,FALSE)</f>
        <v/>
      </c>
      <c r="Y1662">
        <f>VLOOKUP($D1662,metadata!$B$2:$Z$451,22,FALSE)</f>
        <v>43</v>
      </c>
      <c r="Z1662" t="str">
        <f>VLOOKUP($D1662,metadata!$B$2:$Z$451,23,FALSE)</f>
        <v/>
      </c>
      <c r="AA1662" t="str">
        <f>VLOOKUP($D1662,metadata!$B$2:$Z$451,24,FALSE)</f>
        <v/>
      </c>
      <c r="AB1662" t="str">
        <f>VLOOKUP($D1662,metadata!$B$2:$Z$451,25,FALSE)</f>
        <v/>
      </c>
      <c r="AC1662">
        <v>15.0053433673312</v>
      </c>
      <c r="AD1662">
        <v>20.8259607743272</v>
      </c>
      <c r="AF1662" t="str">
        <f t="shared" si="51"/>
        <v>NA</v>
      </c>
    </row>
    <row r="1663" spans="3:32" x14ac:dyDescent="0.3">
      <c r="C1663">
        <v>1662</v>
      </c>
      <c r="D1663" s="4" t="str">
        <f t="shared" si="52"/>
        <v>43-Owani</v>
      </c>
      <c r="E1663" t="str">
        <f>VLOOKUP($D1663,metadata!$B$2:$S$451,2,FALSE)</f>
        <v>Sadakiyo, S; Ishihara, M</v>
      </c>
      <c r="F1663" t="str">
        <f>VLOOKUP($D1663,metadata!$B$2:$S$451,3,FALSE)</f>
        <v>Rapid seasonal adaptation of an alien bruchid after introduction: geographic variation in life cycle synchronization and critical photoperiod for diapause induction</v>
      </c>
      <c r="G1663" t="str">
        <f>VLOOKUP($D1663,metadata!$B$2:$S$451,4,FALSE)</f>
        <v>10.1111/j.1570-7458.2011.01136.x</v>
      </c>
      <c r="H1663" t="str">
        <f>VLOOKUP($D1663,metadata!$B$2:$S$451,5,FALSE)</f>
        <v>y</v>
      </c>
      <c r="I1663" t="str">
        <f>VLOOKUP($D1663,metadata!$B$2:$S$451,6,FALSE)</f>
        <v>a</v>
      </c>
      <c r="J1663" t="str">
        <f>VLOOKUP($D1663,metadata!$B$2:$S$451,7,FALSE)</f>
        <v>i</v>
      </c>
      <c r="K1663">
        <f>VLOOKUP($D1663,metadata!$B$2:$S$451,8,FALSE)</f>
        <v>3</v>
      </c>
      <c r="L1663">
        <f>VLOOKUP($D1663,metadata!$B$2:$S$451,9,FALSE)</f>
        <v>4</v>
      </c>
      <c r="M1663" t="str">
        <f>VLOOKUP($D1663,metadata!$B$2:$S$451,10,FALSE)</f>
        <v/>
      </c>
      <c r="N1663" t="str">
        <f>VLOOKUP($D1663,metadata!$B$2:$S$451,11,FALSE)</f>
        <v>Acanthoscelides pallidipennis</v>
      </c>
      <c r="O1663" t="str">
        <f>VLOOKUP($D1663,metadata!$B$2:$S$451,12,FALSE)</f>
        <v>coleoptera</v>
      </c>
      <c r="P1663" t="str">
        <f>VLOOKUP($D1663,metadata!$B$2:$S$451,13,FALSE)</f>
        <v>Owani</v>
      </c>
      <c r="Q1663">
        <f>VLOOKUP($D1663,metadata!$B$2:$S$451,14,FALSE)</f>
        <v>40.51</v>
      </c>
      <c r="R1663">
        <f>VLOOKUP($D1663,metadata!$B$2:$S$451,15,FALSE)</f>
        <v>140.61000000000001</v>
      </c>
      <c r="S1663" t="str">
        <f>VLOOKUP($D1663,metadata!$B$2:$S$451,16,FALSE)</f>
        <v/>
      </c>
      <c r="T1663">
        <f>VLOOKUP($D1663,metadata!$B$2:$S$451,17,FALSE)</f>
        <v>107</v>
      </c>
      <c r="U1663" t="str">
        <f>VLOOKUP($D1663,metadata!$B$2:$S$451,18,FALSE)</f>
        <v/>
      </c>
      <c r="V1663">
        <f>VLOOKUP($D1663,metadata!$B$2:$Z$451,19,FALSE)</f>
        <v>99</v>
      </c>
      <c r="W1663" t="str">
        <f>VLOOKUP($D1663,metadata!$B$2:$Z$451,20,FALSE)</f>
        <v>global average</v>
      </c>
      <c r="X1663" t="str">
        <f>VLOOKUP($D1663,metadata!$B$2:$Z$451,21,FALSE)</f>
        <v/>
      </c>
      <c r="Y1663">
        <f>VLOOKUP($D1663,metadata!$B$2:$Z$451,22,FALSE)</f>
        <v>43</v>
      </c>
      <c r="Z1663" t="str">
        <f>VLOOKUP($D1663,metadata!$B$2:$Z$451,23,FALSE)</f>
        <v/>
      </c>
      <c r="AA1663" t="str">
        <f>VLOOKUP($D1663,metadata!$B$2:$Z$451,24,FALSE)</f>
        <v/>
      </c>
      <c r="AB1663" t="str">
        <f>VLOOKUP($D1663,metadata!$B$2:$Z$451,25,FALSE)</f>
        <v/>
      </c>
      <c r="AC1663">
        <v>16.0077055132837</v>
      </c>
      <c r="AD1663">
        <v>4.0670182078425201</v>
      </c>
      <c r="AF1663" t="str">
        <f t="shared" si="51"/>
        <v>NA</v>
      </c>
    </row>
    <row r="1664" spans="3:32" x14ac:dyDescent="0.3">
      <c r="C1664">
        <v>1663</v>
      </c>
      <c r="D1664" s="4" t="str">
        <f t="shared" si="52"/>
        <v>43-Itakura</v>
      </c>
      <c r="E1664" t="str">
        <f>VLOOKUP($D1664,metadata!$B$2:$S$451,2,FALSE)</f>
        <v>Sadakiyo, S; Ishihara, M</v>
      </c>
      <c r="F1664" t="str">
        <f>VLOOKUP($D1664,metadata!$B$2:$S$451,3,FALSE)</f>
        <v>Rapid seasonal adaptation of an alien bruchid after introduction: geographic variation in life cycle synchronization and critical photoperiod for diapause induction</v>
      </c>
      <c r="G1664" t="str">
        <f>VLOOKUP($D1664,metadata!$B$2:$S$451,4,FALSE)</f>
        <v>10.1111/j.1570-7458.2011.01136.x</v>
      </c>
      <c r="H1664" t="str">
        <f>VLOOKUP($D1664,metadata!$B$2:$S$451,5,FALSE)</f>
        <v>y</v>
      </c>
      <c r="I1664" t="str">
        <f>VLOOKUP($D1664,metadata!$B$2:$S$451,6,FALSE)</f>
        <v>a</v>
      </c>
      <c r="J1664" t="str">
        <f>VLOOKUP($D1664,metadata!$B$2:$S$451,7,FALSE)</f>
        <v>i</v>
      </c>
      <c r="K1664">
        <f>VLOOKUP($D1664,metadata!$B$2:$S$451,8,FALSE)</f>
        <v>3</v>
      </c>
      <c r="L1664">
        <f>VLOOKUP($D1664,metadata!$B$2:$S$451,9,FALSE)</f>
        <v>4</v>
      </c>
      <c r="M1664" t="str">
        <f>VLOOKUP($D1664,metadata!$B$2:$S$451,10,FALSE)</f>
        <v/>
      </c>
      <c r="N1664" t="str">
        <f>VLOOKUP($D1664,metadata!$B$2:$S$451,11,FALSE)</f>
        <v>Acanthoscelides pallidipennis</v>
      </c>
      <c r="O1664" t="str">
        <f>VLOOKUP($D1664,metadata!$B$2:$S$451,12,FALSE)</f>
        <v>coleoptera</v>
      </c>
      <c r="P1664" t="str">
        <f>VLOOKUP($D1664,metadata!$B$2:$S$451,13,FALSE)</f>
        <v>Itakura</v>
      </c>
      <c r="Q1664">
        <f>VLOOKUP($D1664,metadata!$B$2:$S$451,14,FALSE)</f>
        <v>36.21</v>
      </c>
      <c r="R1664">
        <f>VLOOKUP($D1664,metadata!$B$2:$S$451,15,FALSE)</f>
        <v>139.66</v>
      </c>
      <c r="S1664" t="str">
        <f>VLOOKUP($D1664,metadata!$B$2:$S$451,16,FALSE)</f>
        <v/>
      </c>
      <c r="T1664">
        <f>VLOOKUP($D1664,metadata!$B$2:$S$451,17,FALSE)</f>
        <v>15</v>
      </c>
      <c r="U1664" t="str">
        <f>VLOOKUP($D1664,metadata!$B$2:$S$451,18,FALSE)</f>
        <v/>
      </c>
      <c r="V1664">
        <f>VLOOKUP($D1664,metadata!$B$2:$Z$451,19,FALSE)</f>
        <v>99</v>
      </c>
      <c r="W1664" t="str">
        <f>VLOOKUP($D1664,metadata!$B$2:$Z$451,20,FALSE)</f>
        <v>global average</v>
      </c>
      <c r="X1664" t="str">
        <f>VLOOKUP($D1664,metadata!$B$2:$Z$451,21,FALSE)</f>
        <v/>
      </c>
      <c r="Y1664">
        <f>VLOOKUP($D1664,metadata!$B$2:$Z$451,22,FALSE)</f>
        <v>43</v>
      </c>
      <c r="Z1664" t="str">
        <f>VLOOKUP($D1664,metadata!$B$2:$Z$451,23,FALSE)</f>
        <v/>
      </c>
      <c r="AA1664" t="str">
        <f>VLOOKUP($D1664,metadata!$B$2:$Z$451,24,FALSE)</f>
        <v/>
      </c>
      <c r="AB1664" t="str">
        <f>VLOOKUP($D1664,metadata!$B$2:$Z$451,25,FALSE)</f>
        <v/>
      </c>
      <c r="AC1664">
        <v>12.9999736563648</v>
      </c>
      <c r="AD1664">
        <v>99.815155493306506</v>
      </c>
      <c r="AF1664" t="str">
        <f t="shared" si="51"/>
        <v>NA</v>
      </c>
    </row>
    <row r="1665" spans="3:32" x14ac:dyDescent="0.3">
      <c r="C1665">
        <v>1664</v>
      </c>
      <c r="D1665" s="4" t="str">
        <f t="shared" si="52"/>
        <v>43-Itakura</v>
      </c>
      <c r="E1665" t="str">
        <f>VLOOKUP($D1665,metadata!$B$2:$S$451,2,FALSE)</f>
        <v>Sadakiyo, S; Ishihara, M</v>
      </c>
      <c r="F1665" t="str">
        <f>VLOOKUP($D1665,metadata!$B$2:$S$451,3,FALSE)</f>
        <v>Rapid seasonal adaptation of an alien bruchid after introduction: geographic variation in life cycle synchronization and critical photoperiod for diapause induction</v>
      </c>
      <c r="G1665" t="str">
        <f>VLOOKUP($D1665,metadata!$B$2:$S$451,4,FALSE)</f>
        <v>10.1111/j.1570-7458.2011.01136.x</v>
      </c>
      <c r="H1665" t="str">
        <f>VLOOKUP($D1665,metadata!$B$2:$S$451,5,FALSE)</f>
        <v>y</v>
      </c>
      <c r="I1665" t="str">
        <f>VLOOKUP($D1665,metadata!$B$2:$S$451,6,FALSE)</f>
        <v>a</v>
      </c>
      <c r="J1665" t="str">
        <f>VLOOKUP($D1665,metadata!$B$2:$S$451,7,FALSE)</f>
        <v>i</v>
      </c>
      <c r="K1665">
        <f>VLOOKUP($D1665,metadata!$B$2:$S$451,8,FALSE)</f>
        <v>3</v>
      </c>
      <c r="L1665">
        <f>VLOOKUP($D1665,metadata!$B$2:$S$451,9,FALSE)</f>
        <v>4</v>
      </c>
      <c r="M1665" t="str">
        <f>VLOOKUP($D1665,metadata!$B$2:$S$451,10,FALSE)</f>
        <v/>
      </c>
      <c r="N1665" t="str">
        <f>VLOOKUP($D1665,metadata!$B$2:$S$451,11,FALSE)</f>
        <v>Acanthoscelides pallidipennis</v>
      </c>
      <c r="O1665" t="str">
        <f>VLOOKUP($D1665,metadata!$B$2:$S$451,12,FALSE)</f>
        <v>coleoptera</v>
      </c>
      <c r="P1665" t="str">
        <f>VLOOKUP($D1665,metadata!$B$2:$S$451,13,FALSE)</f>
        <v>Itakura</v>
      </c>
      <c r="Q1665">
        <f>VLOOKUP($D1665,metadata!$B$2:$S$451,14,FALSE)</f>
        <v>36.21</v>
      </c>
      <c r="R1665">
        <f>VLOOKUP($D1665,metadata!$B$2:$S$451,15,FALSE)</f>
        <v>139.66</v>
      </c>
      <c r="S1665" t="str">
        <f>VLOOKUP($D1665,metadata!$B$2:$S$451,16,FALSE)</f>
        <v/>
      </c>
      <c r="T1665">
        <f>VLOOKUP($D1665,metadata!$B$2:$S$451,17,FALSE)</f>
        <v>15</v>
      </c>
      <c r="U1665" t="str">
        <f>VLOOKUP($D1665,metadata!$B$2:$S$451,18,FALSE)</f>
        <v/>
      </c>
      <c r="V1665">
        <f>VLOOKUP($D1665,metadata!$B$2:$Z$451,19,FALSE)</f>
        <v>99</v>
      </c>
      <c r="W1665" t="str">
        <f>VLOOKUP($D1665,metadata!$B$2:$Z$451,20,FALSE)</f>
        <v>global average</v>
      </c>
      <c r="X1665" t="str">
        <f>VLOOKUP($D1665,metadata!$B$2:$Z$451,21,FALSE)</f>
        <v/>
      </c>
      <c r="Y1665">
        <f>VLOOKUP($D1665,metadata!$B$2:$Z$451,22,FALSE)</f>
        <v>43</v>
      </c>
      <c r="Z1665" t="str">
        <f>VLOOKUP($D1665,metadata!$B$2:$Z$451,23,FALSE)</f>
        <v/>
      </c>
      <c r="AA1665" t="str">
        <f>VLOOKUP($D1665,metadata!$B$2:$Z$451,24,FALSE)</f>
        <v/>
      </c>
      <c r="AB1665" t="str">
        <f>VLOOKUP($D1665,metadata!$B$2:$Z$451,25,FALSE)</f>
        <v/>
      </c>
      <c r="AC1665">
        <v>14.0188532615615</v>
      </c>
      <c r="AD1665">
        <v>98.953718623632795</v>
      </c>
      <c r="AF1665" t="str">
        <f t="shared" si="51"/>
        <v>NA</v>
      </c>
    </row>
    <row r="1666" spans="3:32" x14ac:dyDescent="0.3">
      <c r="C1666">
        <v>1665</v>
      </c>
      <c r="D1666" s="4" t="str">
        <f t="shared" si="52"/>
        <v>43-Itakura</v>
      </c>
      <c r="E1666" t="str">
        <f>VLOOKUP($D1666,metadata!$B$2:$S$451,2,FALSE)</f>
        <v>Sadakiyo, S; Ishihara, M</v>
      </c>
      <c r="F1666" t="str">
        <f>VLOOKUP($D1666,metadata!$B$2:$S$451,3,FALSE)</f>
        <v>Rapid seasonal adaptation of an alien bruchid after introduction: geographic variation in life cycle synchronization and critical photoperiod for diapause induction</v>
      </c>
      <c r="G1666" t="str">
        <f>VLOOKUP($D1666,metadata!$B$2:$S$451,4,FALSE)</f>
        <v>10.1111/j.1570-7458.2011.01136.x</v>
      </c>
      <c r="H1666" t="str">
        <f>VLOOKUP($D1666,metadata!$B$2:$S$451,5,FALSE)</f>
        <v>y</v>
      </c>
      <c r="I1666" t="str">
        <f>VLOOKUP($D1666,metadata!$B$2:$S$451,6,FALSE)</f>
        <v>a</v>
      </c>
      <c r="J1666" t="str">
        <f>VLOOKUP($D1666,metadata!$B$2:$S$451,7,FALSE)</f>
        <v>i</v>
      </c>
      <c r="K1666">
        <f>VLOOKUP($D1666,metadata!$B$2:$S$451,8,FALSE)</f>
        <v>3</v>
      </c>
      <c r="L1666">
        <f>VLOOKUP($D1666,metadata!$B$2:$S$451,9,FALSE)</f>
        <v>4</v>
      </c>
      <c r="M1666" t="str">
        <f>VLOOKUP($D1666,metadata!$B$2:$S$451,10,FALSE)</f>
        <v/>
      </c>
      <c r="N1666" t="str">
        <f>VLOOKUP($D1666,metadata!$B$2:$S$451,11,FALSE)</f>
        <v>Acanthoscelides pallidipennis</v>
      </c>
      <c r="O1666" t="str">
        <f>VLOOKUP($D1666,metadata!$B$2:$S$451,12,FALSE)</f>
        <v>coleoptera</v>
      </c>
      <c r="P1666" t="str">
        <f>VLOOKUP($D1666,metadata!$B$2:$S$451,13,FALSE)</f>
        <v>Itakura</v>
      </c>
      <c r="Q1666">
        <f>VLOOKUP($D1666,metadata!$B$2:$S$451,14,FALSE)</f>
        <v>36.21</v>
      </c>
      <c r="R1666">
        <f>VLOOKUP($D1666,metadata!$B$2:$S$451,15,FALSE)</f>
        <v>139.66</v>
      </c>
      <c r="S1666" t="str">
        <f>VLOOKUP($D1666,metadata!$B$2:$S$451,16,FALSE)</f>
        <v/>
      </c>
      <c r="T1666">
        <f>VLOOKUP($D1666,metadata!$B$2:$S$451,17,FALSE)</f>
        <v>15</v>
      </c>
      <c r="U1666" t="str">
        <f>VLOOKUP($D1666,metadata!$B$2:$S$451,18,FALSE)</f>
        <v/>
      </c>
      <c r="V1666">
        <f>VLOOKUP($D1666,metadata!$B$2:$Z$451,19,FALSE)</f>
        <v>99</v>
      </c>
      <c r="W1666" t="str">
        <f>VLOOKUP($D1666,metadata!$B$2:$Z$451,20,FALSE)</f>
        <v>global average</v>
      </c>
      <c r="X1666" t="str">
        <f>VLOOKUP($D1666,metadata!$B$2:$Z$451,21,FALSE)</f>
        <v/>
      </c>
      <c r="Y1666">
        <f>VLOOKUP($D1666,metadata!$B$2:$Z$451,22,FALSE)</f>
        <v>43</v>
      </c>
      <c r="Z1666" t="str">
        <f>VLOOKUP($D1666,metadata!$B$2:$Z$451,23,FALSE)</f>
        <v/>
      </c>
      <c r="AA1666" t="str">
        <f>VLOOKUP($D1666,metadata!$B$2:$Z$451,24,FALSE)</f>
        <v/>
      </c>
      <c r="AB1666" t="str">
        <f>VLOOKUP($D1666,metadata!$B$2:$Z$451,25,FALSE)</f>
        <v/>
      </c>
      <c r="AC1666">
        <v>14.996689483181701</v>
      </c>
      <c r="AD1666">
        <v>10.104540325519499</v>
      </c>
      <c r="AF1666" t="str">
        <f t="shared" si="51"/>
        <v>NA</v>
      </c>
    </row>
    <row r="1667" spans="3:32" x14ac:dyDescent="0.3">
      <c r="C1667">
        <v>1666</v>
      </c>
      <c r="D1667" s="4" t="str">
        <f t="shared" si="52"/>
        <v>43-Itakura</v>
      </c>
      <c r="E1667" t="str">
        <f>VLOOKUP($D1667,metadata!$B$2:$S$451,2,FALSE)</f>
        <v>Sadakiyo, S; Ishihara, M</v>
      </c>
      <c r="F1667" t="str">
        <f>VLOOKUP($D1667,metadata!$B$2:$S$451,3,FALSE)</f>
        <v>Rapid seasonal adaptation of an alien bruchid after introduction: geographic variation in life cycle synchronization and critical photoperiod for diapause induction</v>
      </c>
      <c r="G1667" t="str">
        <f>VLOOKUP($D1667,metadata!$B$2:$S$451,4,FALSE)</f>
        <v>10.1111/j.1570-7458.2011.01136.x</v>
      </c>
      <c r="H1667" t="str">
        <f>VLOOKUP($D1667,metadata!$B$2:$S$451,5,FALSE)</f>
        <v>y</v>
      </c>
      <c r="I1667" t="str">
        <f>VLOOKUP($D1667,metadata!$B$2:$S$451,6,FALSE)</f>
        <v>a</v>
      </c>
      <c r="J1667" t="str">
        <f>VLOOKUP($D1667,metadata!$B$2:$S$451,7,FALSE)</f>
        <v>i</v>
      </c>
      <c r="K1667">
        <f>VLOOKUP($D1667,metadata!$B$2:$S$451,8,FALSE)</f>
        <v>3</v>
      </c>
      <c r="L1667">
        <f>VLOOKUP($D1667,metadata!$B$2:$S$451,9,FALSE)</f>
        <v>4</v>
      </c>
      <c r="M1667" t="str">
        <f>VLOOKUP($D1667,metadata!$B$2:$S$451,10,FALSE)</f>
        <v/>
      </c>
      <c r="N1667" t="str">
        <f>VLOOKUP($D1667,metadata!$B$2:$S$451,11,FALSE)</f>
        <v>Acanthoscelides pallidipennis</v>
      </c>
      <c r="O1667" t="str">
        <f>VLOOKUP($D1667,metadata!$B$2:$S$451,12,FALSE)</f>
        <v>coleoptera</v>
      </c>
      <c r="P1667" t="str">
        <f>VLOOKUP($D1667,metadata!$B$2:$S$451,13,FALSE)</f>
        <v>Itakura</v>
      </c>
      <c r="Q1667">
        <f>VLOOKUP($D1667,metadata!$B$2:$S$451,14,FALSE)</f>
        <v>36.21</v>
      </c>
      <c r="R1667">
        <f>VLOOKUP($D1667,metadata!$B$2:$S$451,15,FALSE)</f>
        <v>139.66</v>
      </c>
      <c r="S1667" t="str">
        <f>VLOOKUP($D1667,metadata!$B$2:$S$451,16,FALSE)</f>
        <v/>
      </c>
      <c r="T1667">
        <f>VLOOKUP($D1667,metadata!$B$2:$S$451,17,FALSE)</f>
        <v>15</v>
      </c>
      <c r="U1667" t="str">
        <f>VLOOKUP($D1667,metadata!$B$2:$S$451,18,FALSE)</f>
        <v/>
      </c>
      <c r="V1667">
        <f>VLOOKUP($D1667,metadata!$B$2:$Z$451,19,FALSE)</f>
        <v>99</v>
      </c>
      <c r="W1667" t="str">
        <f>VLOOKUP($D1667,metadata!$B$2:$Z$451,20,FALSE)</f>
        <v>global average</v>
      </c>
      <c r="X1667" t="str">
        <f>VLOOKUP($D1667,metadata!$B$2:$Z$451,21,FALSE)</f>
        <v/>
      </c>
      <c r="Y1667">
        <f>VLOOKUP($D1667,metadata!$B$2:$Z$451,22,FALSE)</f>
        <v>43</v>
      </c>
      <c r="Z1667" t="str">
        <f>VLOOKUP($D1667,metadata!$B$2:$Z$451,23,FALSE)</f>
        <v/>
      </c>
      <c r="AA1667" t="str">
        <f>VLOOKUP($D1667,metadata!$B$2:$Z$451,24,FALSE)</f>
        <v/>
      </c>
      <c r="AB1667" t="str">
        <f>VLOOKUP($D1667,metadata!$B$2:$Z$451,25,FALSE)</f>
        <v/>
      </c>
      <c r="AC1667">
        <v>16.000605903608601</v>
      </c>
      <c r="AD1667">
        <v>4.2514236539500203</v>
      </c>
      <c r="AF1667" t="str">
        <f t="shared" ref="AF1667:AF1730" si="53">IF(AE1667="","NA",AE1667)</f>
        <v>NA</v>
      </c>
    </row>
    <row r="1668" spans="3:32" x14ac:dyDescent="0.3">
      <c r="C1668">
        <v>1667</v>
      </c>
      <c r="D1668" s="4" t="str">
        <f t="shared" si="52"/>
        <v>43-Kobe</v>
      </c>
      <c r="E1668" t="str">
        <f>VLOOKUP($D1668,metadata!$B$2:$S$451,2,FALSE)</f>
        <v>Sadakiyo, S; Ishihara, M</v>
      </c>
      <c r="F1668" t="str">
        <f>VLOOKUP($D1668,metadata!$B$2:$S$451,3,FALSE)</f>
        <v>Rapid seasonal adaptation of an alien bruchid after introduction: geographic variation in life cycle synchronization and critical photoperiod for diapause induction</v>
      </c>
      <c r="G1668" t="str">
        <f>VLOOKUP($D1668,metadata!$B$2:$S$451,4,FALSE)</f>
        <v>10.1111/j.1570-7458.2011.01136.x</v>
      </c>
      <c r="H1668" t="str">
        <f>VLOOKUP($D1668,metadata!$B$2:$S$451,5,FALSE)</f>
        <v>y</v>
      </c>
      <c r="I1668" t="str">
        <f>VLOOKUP($D1668,metadata!$B$2:$S$451,6,FALSE)</f>
        <v>a</v>
      </c>
      <c r="J1668" t="str">
        <f>VLOOKUP($D1668,metadata!$B$2:$S$451,7,FALSE)</f>
        <v>i</v>
      </c>
      <c r="K1668">
        <f>VLOOKUP($D1668,metadata!$B$2:$S$451,8,FALSE)</f>
        <v>3</v>
      </c>
      <c r="L1668">
        <f>VLOOKUP($D1668,metadata!$B$2:$S$451,9,FALSE)</f>
        <v>4</v>
      </c>
      <c r="M1668" t="str">
        <f>VLOOKUP($D1668,metadata!$B$2:$S$451,10,FALSE)</f>
        <v/>
      </c>
      <c r="N1668" t="str">
        <f>VLOOKUP($D1668,metadata!$B$2:$S$451,11,FALSE)</f>
        <v>Acanthoscelides pallidipennis</v>
      </c>
      <c r="O1668" t="str">
        <f>VLOOKUP($D1668,metadata!$B$2:$S$451,12,FALSE)</f>
        <v>coleoptera</v>
      </c>
      <c r="P1668" t="str">
        <f>VLOOKUP($D1668,metadata!$B$2:$S$451,13,FALSE)</f>
        <v>Kobe</v>
      </c>
      <c r="Q1668">
        <f>VLOOKUP($D1668,metadata!$B$2:$S$451,14,FALSE)</f>
        <v>34.75</v>
      </c>
      <c r="R1668">
        <f>VLOOKUP($D1668,metadata!$B$2:$S$451,15,FALSE)</f>
        <v>135.13</v>
      </c>
      <c r="S1668" t="str">
        <f>VLOOKUP($D1668,metadata!$B$2:$S$451,16,FALSE)</f>
        <v/>
      </c>
      <c r="T1668">
        <f>VLOOKUP($D1668,metadata!$B$2:$S$451,17,FALSE)</f>
        <v>280</v>
      </c>
      <c r="U1668" t="str">
        <f>VLOOKUP($D1668,metadata!$B$2:$S$451,18,FALSE)</f>
        <v/>
      </c>
      <c r="V1668">
        <f>VLOOKUP($D1668,metadata!$B$2:$Z$451,19,FALSE)</f>
        <v>99</v>
      </c>
      <c r="W1668" t="str">
        <f>VLOOKUP($D1668,metadata!$B$2:$Z$451,20,FALSE)</f>
        <v>global average</v>
      </c>
      <c r="X1668" t="str">
        <f>VLOOKUP($D1668,metadata!$B$2:$Z$451,21,FALSE)</f>
        <v/>
      </c>
      <c r="Y1668">
        <f>VLOOKUP($D1668,metadata!$B$2:$Z$451,22,FALSE)</f>
        <v>43</v>
      </c>
      <c r="Z1668" t="str">
        <f>VLOOKUP($D1668,metadata!$B$2:$Z$451,23,FALSE)</f>
        <v/>
      </c>
      <c r="AA1668" t="str">
        <f>VLOOKUP($D1668,metadata!$B$2:$Z$451,24,FALSE)</f>
        <v/>
      </c>
      <c r="AB1668" t="str">
        <f>VLOOKUP($D1668,metadata!$B$2:$Z$451,25,FALSE)</f>
        <v/>
      </c>
      <c r="AC1668">
        <v>13.0142255629854</v>
      </c>
      <c r="AD1668">
        <v>99.8160336144784</v>
      </c>
      <c r="AF1668" t="str">
        <f t="shared" si="53"/>
        <v>NA</v>
      </c>
    </row>
    <row r="1669" spans="3:32" x14ac:dyDescent="0.3">
      <c r="C1669">
        <v>1668</v>
      </c>
      <c r="D1669" s="4" t="str">
        <f t="shared" si="52"/>
        <v>43-Kobe</v>
      </c>
      <c r="E1669" t="str">
        <f>VLOOKUP($D1669,metadata!$B$2:$S$451,2,FALSE)</f>
        <v>Sadakiyo, S; Ishihara, M</v>
      </c>
      <c r="F1669" t="str">
        <f>VLOOKUP($D1669,metadata!$B$2:$S$451,3,FALSE)</f>
        <v>Rapid seasonal adaptation of an alien bruchid after introduction: geographic variation in life cycle synchronization and critical photoperiod for diapause induction</v>
      </c>
      <c r="G1669" t="str">
        <f>VLOOKUP($D1669,metadata!$B$2:$S$451,4,FALSE)</f>
        <v>10.1111/j.1570-7458.2011.01136.x</v>
      </c>
      <c r="H1669" t="str">
        <f>VLOOKUP($D1669,metadata!$B$2:$S$451,5,FALSE)</f>
        <v>y</v>
      </c>
      <c r="I1669" t="str">
        <f>VLOOKUP($D1669,metadata!$B$2:$S$451,6,FALSE)</f>
        <v>a</v>
      </c>
      <c r="J1669" t="str">
        <f>VLOOKUP($D1669,metadata!$B$2:$S$451,7,FALSE)</f>
        <v>i</v>
      </c>
      <c r="K1669">
        <f>VLOOKUP($D1669,metadata!$B$2:$S$451,8,FALSE)</f>
        <v>3</v>
      </c>
      <c r="L1669">
        <f>VLOOKUP($D1669,metadata!$B$2:$S$451,9,FALSE)</f>
        <v>4</v>
      </c>
      <c r="M1669" t="str">
        <f>VLOOKUP($D1669,metadata!$B$2:$S$451,10,FALSE)</f>
        <v/>
      </c>
      <c r="N1669" t="str">
        <f>VLOOKUP($D1669,metadata!$B$2:$S$451,11,FALSE)</f>
        <v>Acanthoscelides pallidipennis</v>
      </c>
      <c r="O1669" t="str">
        <f>VLOOKUP($D1669,metadata!$B$2:$S$451,12,FALSE)</f>
        <v>coleoptera</v>
      </c>
      <c r="P1669" t="str">
        <f>VLOOKUP($D1669,metadata!$B$2:$S$451,13,FALSE)</f>
        <v>Kobe</v>
      </c>
      <c r="Q1669">
        <f>VLOOKUP($D1669,metadata!$B$2:$S$451,14,FALSE)</f>
        <v>34.75</v>
      </c>
      <c r="R1669">
        <f>VLOOKUP($D1669,metadata!$B$2:$S$451,15,FALSE)</f>
        <v>135.13</v>
      </c>
      <c r="S1669" t="str">
        <f>VLOOKUP($D1669,metadata!$B$2:$S$451,16,FALSE)</f>
        <v/>
      </c>
      <c r="T1669">
        <f>VLOOKUP($D1669,metadata!$B$2:$S$451,17,FALSE)</f>
        <v>280</v>
      </c>
      <c r="U1669" t="str">
        <f>VLOOKUP($D1669,metadata!$B$2:$S$451,18,FALSE)</f>
        <v/>
      </c>
      <c r="V1669">
        <f>VLOOKUP($D1669,metadata!$B$2:$Z$451,19,FALSE)</f>
        <v>99</v>
      </c>
      <c r="W1669" t="str">
        <f>VLOOKUP($D1669,metadata!$B$2:$Z$451,20,FALSE)</f>
        <v>global average</v>
      </c>
      <c r="X1669" t="str">
        <f>VLOOKUP($D1669,metadata!$B$2:$Z$451,21,FALSE)</f>
        <v/>
      </c>
      <c r="Y1669">
        <f>VLOOKUP($D1669,metadata!$B$2:$Z$451,22,FALSE)</f>
        <v>43</v>
      </c>
      <c r="Z1669" t="str">
        <f>VLOOKUP($D1669,metadata!$B$2:$Z$451,23,FALSE)</f>
        <v/>
      </c>
      <c r="AA1669" t="str">
        <f>VLOOKUP($D1669,metadata!$B$2:$Z$451,24,FALSE)</f>
        <v/>
      </c>
      <c r="AB1669" t="str">
        <f>VLOOKUP($D1669,metadata!$B$2:$Z$451,25,FALSE)</f>
        <v/>
      </c>
      <c r="AC1669">
        <v>14.018668856115401</v>
      </c>
      <c r="AD1669">
        <v>97.659807076778506</v>
      </c>
      <c r="AF1669" t="str">
        <f t="shared" si="53"/>
        <v>NA</v>
      </c>
    </row>
    <row r="1670" spans="3:32" x14ac:dyDescent="0.3">
      <c r="C1670">
        <v>1669</v>
      </c>
      <c r="D1670" s="4" t="str">
        <f t="shared" si="52"/>
        <v>43-Kobe</v>
      </c>
      <c r="E1670" t="str">
        <f>VLOOKUP($D1670,metadata!$B$2:$S$451,2,FALSE)</f>
        <v>Sadakiyo, S; Ishihara, M</v>
      </c>
      <c r="F1670" t="str">
        <f>VLOOKUP($D1670,metadata!$B$2:$S$451,3,FALSE)</f>
        <v>Rapid seasonal adaptation of an alien bruchid after introduction: geographic variation in life cycle synchronization and critical photoperiod for diapause induction</v>
      </c>
      <c r="G1670" t="str">
        <f>VLOOKUP($D1670,metadata!$B$2:$S$451,4,FALSE)</f>
        <v>10.1111/j.1570-7458.2011.01136.x</v>
      </c>
      <c r="H1670" t="str">
        <f>VLOOKUP($D1670,metadata!$B$2:$S$451,5,FALSE)</f>
        <v>y</v>
      </c>
      <c r="I1670" t="str">
        <f>VLOOKUP($D1670,metadata!$B$2:$S$451,6,FALSE)</f>
        <v>a</v>
      </c>
      <c r="J1670" t="str">
        <f>VLOOKUP($D1670,metadata!$B$2:$S$451,7,FALSE)</f>
        <v>i</v>
      </c>
      <c r="K1670">
        <f>VLOOKUP($D1670,metadata!$B$2:$S$451,8,FALSE)</f>
        <v>3</v>
      </c>
      <c r="L1670">
        <f>VLOOKUP($D1670,metadata!$B$2:$S$451,9,FALSE)</f>
        <v>4</v>
      </c>
      <c r="M1670" t="str">
        <f>VLOOKUP($D1670,metadata!$B$2:$S$451,10,FALSE)</f>
        <v/>
      </c>
      <c r="N1670" t="str">
        <f>VLOOKUP($D1670,metadata!$B$2:$S$451,11,FALSE)</f>
        <v>Acanthoscelides pallidipennis</v>
      </c>
      <c r="O1670" t="str">
        <f>VLOOKUP($D1670,metadata!$B$2:$S$451,12,FALSE)</f>
        <v>coleoptera</v>
      </c>
      <c r="P1670" t="str">
        <f>VLOOKUP($D1670,metadata!$B$2:$S$451,13,FALSE)</f>
        <v>Kobe</v>
      </c>
      <c r="Q1670">
        <f>VLOOKUP($D1670,metadata!$B$2:$S$451,14,FALSE)</f>
        <v>34.75</v>
      </c>
      <c r="R1670">
        <f>VLOOKUP($D1670,metadata!$B$2:$S$451,15,FALSE)</f>
        <v>135.13</v>
      </c>
      <c r="S1670" t="str">
        <f>VLOOKUP($D1670,metadata!$B$2:$S$451,16,FALSE)</f>
        <v/>
      </c>
      <c r="T1670">
        <f>VLOOKUP($D1670,metadata!$B$2:$S$451,17,FALSE)</f>
        <v>280</v>
      </c>
      <c r="U1670" t="str">
        <f>VLOOKUP($D1670,metadata!$B$2:$S$451,18,FALSE)</f>
        <v/>
      </c>
      <c r="V1670">
        <f>VLOOKUP($D1670,metadata!$B$2:$Z$451,19,FALSE)</f>
        <v>99</v>
      </c>
      <c r="W1670" t="str">
        <f>VLOOKUP($D1670,metadata!$B$2:$Z$451,20,FALSE)</f>
        <v>global average</v>
      </c>
      <c r="X1670" t="str">
        <f>VLOOKUP($D1670,metadata!$B$2:$Z$451,21,FALSE)</f>
        <v/>
      </c>
      <c r="Y1670">
        <f>VLOOKUP($D1670,metadata!$B$2:$Z$451,22,FALSE)</f>
        <v>43</v>
      </c>
      <c r="Z1670" t="str">
        <f>VLOOKUP($D1670,metadata!$B$2:$Z$451,23,FALSE)</f>
        <v/>
      </c>
      <c r="AA1670" t="str">
        <f>VLOOKUP($D1670,metadata!$B$2:$Z$451,24,FALSE)</f>
        <v/>
      </c>
      <c r="AB1670" t="str">
        <f>VLOOKUP($D1670,metadata!$B$2:$Z$451,25,FALSE)</f>
        <v/>
      </c>
      <c r="AC1670">
        <v>15.002946096531799</v>
      </c>
      <c r="AD1670">
        <v>4.0051106652207098</v>
      </c>
      <c r="AF1670" t="str">
        <f t="shared" si="53"/>
        <v>NA</v>
      </c>
    </row>
    <row r="1671" spans="3:32" x14ac:dyDescent="0.3">
      <c r="C1671">
        <v>1670</v>
      </c>
      <c r="D1671" s="4" t="str">
        <f t="shared" si="52"/>
        <v>43-Kobe</v>
      </c>
      <c r="E1671" t="str">
        <f>VLOOKUP($D1671,metadata!$B$2:$S$451,2,FALSE)</f>
        <v>Sadakiyo, S; Ishihara, M</v>
      </c>
      <c r="F1671" t="str">
        <f>VLOOKUP($D1671,metadata!$B$2:$S$451,3,FALSE)</f>
        <v>Rapid seasonal adaptation of an alien bruchid after introduction: geographic variation in life cycle synchronization and critical photoperiod for diapause induction</v>
      </c>
      <c r="G1671" t="str">
        <f>VLOOKUP($D1671,metadata!$B$2:$S$451,4,FALSE)</f>
        <v>10.1111/j.1570-7458.2011.01136.x</v>
      </c>
      <c r="H1671" t="str">
        <f>VLOOKUP($D1671,metadata!$B$2:$S$451,5,FALSE)</f>
        <v>y</v>
      </c>
      <c r="I1671" t="str">
        <f>VLOOKUP($D1671,metadata!$B$2:$S$451,6,FALSE)</f>
        <v>a</v>
      </c>
      <c r="J1671" t="str">
        <f>VLOOKUP($D1671,metadata!$B$2:$S$451,7,FALSE)</f>
        <v>i</v>
      </c>
      <c r="K1671">
        <f>VLOOKUP($D1671,metadata!$B$2:$S$451,8,FALSE)</f>
        <v>3</v>
      </c>
      <c r="L1671">
        <f>VLOOKUP($D1671,metadata!$B$2:$S$451,9,FALSE)</f>
        <v>4</v>
      </c>
      <c r="M1671" t="str">
        <f>VLOOKUP($D1671,metadata!$B$2:$S$451,10,FALSE)</f>
        <v/>
      </c>
      <c r="N1671" t="str">
        <f>VLOOKUP($D1671,metadata!$B$2:$S$451,11,FALSE)</f>
        <v>Acanthoscelides pallidipennis</v>
      </c>
      <c r="O1671" t="str">
        <f>VLOOKUP($D1671,metadata!$B$2:$S$451,12,FALSE)</f>
        <v>coleoptera</v>
      </c>
      <c r="P1671" t="str">
        <f>VLOOKUP($D1671,metadata!$B$2:$S$451,13,FALSE)</f>
        <v>Kobe</v>
      </c>
      <c r="Q1671">
        <f>VLOOKUP($D1671,metadata!$B$2:$S$451,14,FALSE)</f>
        <v>34.75</v>
      </c>
      <c r="R1671">
        <f>VLOOKUP($D1671,metadata!$B$2:$S$451,15,FALSE)</f>
        <v>135.13</v>
      </c>
      <c r="S1671" t="str">
        <f>VLOOKUP($D1671,metadata!$B$2:$S$451,16,FALSE)</f>
        <v/>
      </c>
      <c r="T1671">
        <f>VLOOKUP($D1671,metadata!$B$2:$S$451,17,FALSE)</f>
        <v>280</v>
      </c>
      <c r="U1671" t="str">
        <f>VLOOKUP($D1671,metadata!$B$2:$S$451,18,FALSE)</f>
        <v/>
      </c>
      <c r="V1671">
        <f>VLOOKUP($D1671,metadata!$B$2:$Z$451,19,FALSE)</f>
        <v>99</v>
      </c>
      <c r="W1671" t="str">
        <f>VLOOKUP($D1671,metadata!$B$2:$Z$451,20,FALSE)</f>
        <v>global average</v>
      </c>
      <c r="X1671" t="str">
        <f>VLOOKUP($D1671,metadata!$B$2:$Z$451,21,FALSE)</f>
        <v/>
      </c>
      <c r="Y1671">
        <f>VLOOKUP($D1671,metadata!$B$2:$Z$451,22,FALSE)</f>
        <v>43</v>
      </c>
      <c r="Z1671" t="str">
        <f>VLOOKUP($D1671,metadata!$B$2:$Z$451,23,FALSE)</f>
        <v/>
      </c>
      <c r="AA1671" t="str">
        <f>VLOOKUP($D1671,metadata!$B$2:$Z$451,24,FALSE)</f>
        <v/>
      </c>
      <c r="AB1671" t="str">
        <f>VLOOKUP($D1671,metadata!$B$2:$Z$451,25,FALSE)</f>
        <v/>
      </c>
      <c r="AC1671">
        <v>16.000605903608601</v>
      </c>
      <c r="AD1671">
        <v>4.2514236539500203</v>
      </c>
      <c r="AF1671" t="str">
        <f t="shared" si="53"/>
        <v>NA</v>
      </c>
    </row>
    <row r="1672" spans="3:32" x14ac:dyDescent="0.3">
      <c r="C1672">
        <v>1671</v>
      </c>
      <c r="D1672" s="4" t="str">
        <f t="shared" si="52"/>
        <v>44-Asa</v>
      </c>
      <c r="E1672" t="str">
        <f>VLOOKUP($D1672,metadata!$B$2:$S$451,2,FALSE)</f>
        <v>Schroeder, M; Dalin, P</v>
      </c>
      <c r="F1672" t="str">
        <f>VLOOKUP($D1672,metadata!$B$2:$S$451,3,FALSE)</f>
        <v>Differences in photoperiod-induced diapause plasticity among different populations of the bark beetle Ips typographus and its predator Thanasimus formicarius</v>
      </c>
      <c r="G1672" t="str">
        <f>VLOOKUP($D1672,metadata!$B$2:$S$451,4,FALSE)</f>
        <v>10.1111/afe.12189</v>
      </c>
      <c r="H1672" t="str">
        <f>VLOOKUP($D1672,metadata!$B$2:$S$451,5,FALSE)</f>
        <v>y</v>
      </c>
      <c r="I1672" t="str">
        <f>VLOOKUP($D1672,metadata!$B$2:$S$451,6,FALSE)</f>
        <v>a</v>
      </c>
      <c r="J1672" t="str">
        <f>VLOOKUP($D1672,metadata!$B$2:$S$451,7,FALSE)</f>
        <v>i</v>
      </c>
      <c r="K1672">
        <f>VLOOKUP($D1672,metadata!$B$2:$S$451,8,FALSE)</f>
        <v>4</v>
      </c>
      <c r="L1672">
        <f>VLOOKUP($D1672,metadata!$B$2:$S$451,9,FALSE)</f>
        <v>5</v>
      </c>
      <c r="M1672" t="str">
        <f>VLOOKUP($D1672,metadata!$B$2:$S$451,10,FALSE)</f>
        <v/>
      </c>
      <c r="N1672" t="str">
        <f>VLOOKUP($D1672,metadata!$B$2:$S$451,11,FALSE)</f>
        <v>Ips typographus</v>
      </c>
      <c r="O1672" t="str">
        <f>VLOOKUP($D1672,metadata!$B$2:$S$451,12,FALSE)</f>
        <v>coleoptera</v>
      </c>
      <c r="P1672" t="str">
        <f>VLOOKUP($D1672,metadata!$B$2:$S$451,13,FALSE)</f>
        <v>Asa</v>
      </c>
      <c r="Q1672">
        <f>VLOOKUP($D1672,metadata!$B$2:$S$451,14,FALSE)</f>
        <v>57.166666666666664</v>
      </c>
      <c r="R1672">
        <f>VLOOKUP($D1672,metadata!$B$2:$S$451,15,FALSE)</f>
        <v>14.783333333333333</v>
      </c>
      <c r="S1672" t="str">
        <f>VLOOKUP($D1672,metadata!$B$2:$S$451,16,FALSE)</f>
        <v>1'</v>
      </c>
      <c r="T1672">
        <f>VLOOKUP($D1672,metadata!$B$2:$S$451,17,FALSE)</f>
        <v>200</v>
      </c>
      <c r="U1672" t="str">
        <f>VLOOKUP($D1672,metadata!$B$2:$S$451,18,FALSE)</f>
        <v/>
      </c>
      <c r="V1672">
        <f>VLOOKUP($D1672,metadata!$B$2:$Z$451,19,FALSE)</f>
        <v>50.8</v>
      </c>
      <c r="W1672" t="str">
        <f>VLOOKUP($D1672,metadata!$B$2:$Z$451,20,FALSE)</f>
        <v>acc</v>
      </c>
      <c r="X1672" t="str">
        <f>VLOOKUP($D1672,metadata!$B$2:$Z$451,21,FALSE)</f>
        <v/>
      </c>
      <c r="Y1672">
        <f>VLOOKUP($D1672,metadata!$B$2:$Z$451,22,FALSE)</f>
        <v>44</v>
      </c>
      <c r="Z1672" t="str">
        <f>VLOOKUP($D1672,metadata!$B$2:$Z$451,23,FALSE)</f>
        <v/>
      </c>
      <c r="AA1672" t="str">
        <f>VLOOKUP($D1672,metadata!$B$2:$Z$451,24,FALSE)</f>
        <v/>
      </c>
      <c r="AB1672" t="str">
        <f>VLOOKUP($D1672,metadata!$B$2:$Z$451,25,FALSE)</f>
        <v/>
      </c>
      <c r="AC1672">
        <v>16.985705217722401</v>
      </c>
      <c r="AD1672">
        <v>20.088019973763199</v>
      </c>
      <c r="AF1672" t="str">
        <f t="shared" si="53"/>
        <v>NA</v>
      </c>
    </row>
    <row r="1673" spans="3:32" x14ac:dyDescent="0.3">
      <c r="C1673">
        <v>1672</v>
      </c>
      <c r="D1673" s="4" t="str">
        <f t="shared" si="52"/>
        <v>44-Asa</v>
      </c>
      <c r="E1673" t="str">
        <f>VLOOKUP($D1673,metadata!$B$2:$S$451,2,FALSE)</f>
        <v>Schroeder, M; Dalin, P</v>
      </c>
      <c r="F1673" t="str">
        <f>VLOOKUP($D1673,metadata!$B$2:$S$451,3,FALSE)</f>
        <v>Differences in photoperiod-induced diapause plasticity among different populations of the bark beetle Ips typographus and its predator Thanasimus formicarius</v>
      </c>
      <c r="G1673" t="str">
        <f>VLOOKUP($D1673,metadata!$B$2:$S$451,4,FALSE)</f>
        <v>10.1111/afe.12189</v>
      </c>
      <c r="H1673" t="str">
        <f>VLOOKUP($D1673,metadata!$B$2:$S$451,5,FALSE)</f>
        <v>y</v>
      </c>
      <c r="I1673" t="str">
        <f>VLOOKUP($D1673,metadata!$B$2:$S$451,6,FALSE)</f>
        <v>a</v>
      </c>
      <c r="J1673" t="str">
        <f>VLOOKUP($D1673,metadata!$B$2:$S$451,7,FALSE)</f>
        <v>i</v>
      </c>
      <c r="K1673">
        <f>VLOOKUP($D1673,metadata!$B$2:$S$451,8,FALSE)</f>
        <v>4</v>
      </c>
      <c r="L1673">
        <f>VLOOKUP($D1673,metadata!$B$2:$S$451,9,FALSE)</f>
        <v>5</v>
      </c>
      <c r="M1673" t="str">
        <f>VLOOKUP($D1673,metadata!$B$2:$S$451,10,FALSE)</f>
        <v/>
      </c>
      <c r="N1673" t="str">
        <f>VLOOKUP($D1673,metadata!$B$2:$S$451,11,FALSE)</f>
        <v>Ips typographus</v>
      </c>
      <c r="O1673" t="str">
        <f>VLOOKUP($D1673,metadata!$B$2:$S$451,12,FALSE)</f>
        <v>coleoptera</v>
      </c>
      <c r="P1673" t="str">
        <f>VLOOKUP($D1673,metadata!$B$2:$S$451,13,FALSE)</f>
        <v>Asa</v>
      </c>
      <c r="Q1673">
        <f>VLOOKUP($D1673,metadata!$B$2:$S$451,14,FALSE)</f>
        <v>57.166666666666664</v>
      </c>
      <c r="R1673">
        <f>VLOOKUP($D1673,metadata!$B$2:$S$451,15,FALSE)</f>
        <v>14.783333333333333</v>
      </c>
      <c r="S1673" t="str">
        <f>VLOOKUP($D1673,metadata!$B$2:$S$451,16,FALSE)</f>
        <v>1'</v>
      </c>
      <c r="T1673">
        <f>VLOOKUP($D1673,metadata!$B$2:$S$451,17,FALSE)</f>
        <v>200</v>
      </c>
      <c r="U1673" t="str">
        <f>VLOOKUP($D1673,metadata!$B$2:$S$451,18,FALSE)</f>
        <v/>
      </c>
      <c r="V1673">
        <f>VLOOKUP($D1673,metadata!$B$2:$Z$451,19,FALSE)</f>
        <v>50.8</v>
      </c>
      <c r="W1673" t="str">
        <f>VLOOKUP($D1673,metadata!$B$2:$Z$451,20,FALSE)</f>
        <v>acc</v>
      </c>
      <c r="X1673" t="str">
        <f>VLOOKUP($D1673,metadata!$B$2:$Z$451,21,FALSE)</f>
        <v/>
      </c>
      <c r="Y1673">
        <f>VLOOKUP($D1673,metadata!$B$2:$Z$451,22,FALSE)</f>
        <v>44</v>
      </c>
      <c r="Z1673" t="str">
        <f>VLOOKUP($D1673,metadata!$B$2:$Z$451,23,FALSE)</f>
        <v/>
      </c>
      <c r="AA1673" t="str">
        <f>VLOOKUP($D1673,metadata!$B$2:$Z$451,24,FALSE)</f>
        <v/>
      </c>
      <c r="AB1673" t="str">
        <f>VLOOKUP($D1673,metadata!$B$2:$Z$451,25,FALSE)</f>
        <v/>
      </c>
      <c r="AC1673">
        <v>17.997511743049301</v>
      </c>
      <c r="AD1673">
        <v>0.21052854301552701</v>
      </c>
      <c r="AF1673" t="str">
        <f t="shared" si="53"/>
        <v>NA</v>
      </c>
    </row>
    <row r="1674" spans="3:32" x14ac:dyDescent="0.3">
      <c r="C1674">
        <v>1673</v>
      </c>
      <c r="D1674" s="4" t="str">
        <f t="shared" si="52"/>
        <v>44-Asa</v>
      </c>
      <c r="E1674" t="str">
        <f>VLOOKUP($D1674,metadata!$B$2:$S$451,2,FALSE)</f>
        <v>Schroeder, M; Dalin, P</v>
      </c>
      <c r="F1674" t="str">
        <f>VLOOKUP($D1674,metadata!$B$2:$S$451,3,FALSE)</f>
        <v>Differences in photoperiod-induced diapause plasticity among different populations of the bark beetle Ips typographus and its predator Thanasimus formicarius</v>
      </c>
      <c r="G1674" t="str">
        <f>VLOOKUP($D1674,metadata!$B$2:$S$451,4,FALSE)</f>
        <v>10.1111/afe.12189</v>
      </c>
      <c r="H1674" t="str">
        <f>VLOOKUP($D1674,metadata!$B$2:$S$451,5,FALSE)</f>
        <v>y</v>
      </c>
      <c r="I1674" t="str">
        <f>VLOOKUP($D1674,metadata!$B$2:$S$451,6,FALSE)</f>
        <v>a</v>
      </c>
      <c r="J1674" t="str">
        <f>VLOOKUP($D1674,metadata!$B$2:$S$451,7,FALSE)</f>
        <v>i</v>
      </c>
      <c r="K1674">
        <f>VLOOKUP($D1674,metadata!$B$2:$S$451,8,FALSE)</f>
        <v>4</v>
      </c>
      <c r="L1674">
        <f>VLOOKUP($D1674,metadata!$B$2:$S$451,9,FALSE)</f>
        <v>5</v>
      </c>
      <c r="M1674" t="str">
        <f>VLOOKUP($D1674,metadata!$B$2:$S$451,10,FALSE)</f>
        <v/>
      </c>
      <c r="N1674" t="str">
        <f>VLOOKUP($D1674,metadata!$B$2:$S$451,11,FALSE)</f>
        <v>Ips typographus</v>
      </c>
      <c r="O1674" t="str">
        <f>VLOOKUP($D1674,metadata!$B$2:$S$451,12,FALSE)</f>
        <v>coleoptera</v>
      </c>
      <c r="P1674" t="str">
        <f>VLOOKUP($D1674,metadata!$B$2:$S$451,13,FALSE)</f>
        <v>Asa</v>
      </c>
      <c r="Q1674">
        <f>VLOOKUP($D1674,metadata!$B$2:$S$451,14,FALSE)</f>
        <v>57.166666666666664</v>
      </c>
      <c r="R1674">
        <f>VLOOKUP($D1674,metadata!$B$2:$S$451,15,FALSE)</f>
        <v>14.783333333333333</v>
      </c>
      <c r="S1674" t="str">
        <f>VLOOKUP($D1674,metadata!$B$2:$S$451,16,FALSE)</f>
        <v>1'</v>
      </c>
      <c r="T1674">
        <f>VLOOKUP($D1674,metadata!$B$2:$S$451,17,FALSE)</f>
        <v>200</v>
      </c>
      <c r="U1674" t="str">
        <f>VLOOKUP($D1674,metadata!$B$2:$S$451,18,FALSE)</f>
        <v/>
      </c>
      <c r="V1674">
        <f>VLOOKUP($D1674,metadata!$B$2:$Z$451,19,FALSE)</f>
        <v>50.8</v>
      </c>
      <c r="W1674" t="str">
        <f>VLOOKUP($D1674,metadata!$B$2:$Z$451,20,FALSE)</f>
        <v>acc</v>
      </c>
      <c r="X1674" t="str">
        <f>VLOOKUP($D1674,metadata!$B$2:$Z$451,21,FALSE)</f>
        <v/>
      </c>
      <c r="Y1674">
        <f>VLOOKUP($D1674,metadata!$B$2:$Z$451,22,FALSE)</f>
        <v>44</v>
      </c>
      <c r="Z1674" t="str">
        <f>VLOOKUP($D1674,metadata!$B$2:$Z$451,23,FALSE)</f>
        <v/>
      </c>
      <c r="AA1674" t="str">
        <f>VLOOKUP($D1674,metadata!$B$2:$Z$451,24,FALSE)</f>
        <v/>
      </c>
      <c r="AB1674" t="str">
        <f>VLOOKUP($D1674,metadata!$B$2:$Z$451,25,FALSE)</f>
        <v/>
      </c>
      <c r="AC1674">
        <v>19.995023486098699</v>
      </c>
      <c r="AD1674">
        <v>0.421268672506457</v>
      </c>
      <c r="AF1674" t="str">
        <f t="shared" si="53"/>
        <v>NA</v>
      </c>
    </row>
    <row r="1675" spans="3:32" x14ac:dyDescent="0.3">
      <c r="C1675">
        <v>1674</v>
      </c>
      <c r="D1675" s="4" t="str">
        <f t="shared" si="52"/>
        <v>44-Asa</v>
      </c>
      <c r="E1675" t="str">
        <f>VLOOKUP($D1675,metadata!$B$2:$S$451,2,FALSE)</f>
        <v>Schroeder, M; Dalin, P</v>
      </c>
      <c r="F1675" t="str">
        <f>VLOOKUP($D1675,metadata!$B$2:$S$451,3,FALSE)</f>
        <v>Differences in photoperiod-induced diapause plasticity among different populations of the bark beetle Ips typographus and its predator Thanasimus formicarius</v>
      </c>
      <c r="G1675" t="str">
        <f>VLOOKUP($D1675,metadata!$B$2:$S$451,4,FALSE)</f>
        <v>10.1111/afe.12189</v>
      </c>
      <c r="H1675" t="str">
        <f>VLOOKUP($D1675,metadata!$B$2:$S$451,5,FALSE)</f>
        <v>y</v>
      </c>
      <c r="I1675" t="str">
        <f>VLOOKUP($D1675,metadata!$B$2:$S$451,6,FALSE)</f>
        <v>a</v>
      </c>
      <c r="J1675" t="str">
        <f>VLOOKUP($D1675,metadata!$B$2:$S$451,7,FALSE)</f>
        <v>i</v>
      </c>
      <c r="K1675">
        <f>VLOOKUP($D1675,metadata!$B$2:$S$451,8,FALSE)</f>
        <v>4</v>
      </c>
      <c r="L1675">
        <f>VLOOKUP($D1675,metadata!$B$2:$S$451,9,FALSE)</f>
        <v>5</v>
      </c>
      <c r="M1675" t="str">
        <f>VLOOKUP($D1675,metadata!$B$2:$S$451,10,FALSE)</f>
        <v/>
      </c>
      <c r="N1675" t="str">
        <f>VLOOKUP($D1675,metadata!$B$2:$S$451,11,FALSE)</f>
        <v>Ips typographus</v>
      </c>
      <c r="O1675" t="str">
        <f>VLOOKUP($D1675,metadata!$B$2:$S$451,12,FALSE)</f>
        <v>coleoptera</v>
      </c>
      <c r="P1675" t="str">
        <f>VLOOKUP($D1675,metadata!$B$2:$S$451,13,FALSE)</f>
        <v>Asa</v>
      </c>
      <c r="Q1675">
        <f>VLOOKUP($D1675,metadata!$B$2:$S$451,14,FALSE)</f>
        <v>57.166666666666664</v>
      </c>
      <c r="R1675">
        <f>VLOOKUP($D1675,metadata!$B$2:$S$451,15,FALSE)</f>
        <v>14.783333333333333</v>
      </c>
      <c r="S1675" t="str">
        <f>VLOOKUP($D1675,metadata!$B$2:$S$451,16,FALSE)</f>
        <v>1'</v>
      </c>
      <c r="T1675">
        <f>VLOOKUP($D1675,metadata!$B$2:$S$451,17,FALSE)</f>
        <v>200</v>
      </c>
      <c r="U1675" t="str">
        <f>VLOOKUP($D1675,metadata!$B$2:$S$451,18,FALSE)</f>
        <v/>
      </c>
      <c r="V1675">
        <f>VLOOKUP($D1675,metadata!$B$2:$Z$451,19,FALSE)</f>
        <v>50.8</v>
      </c>
      <c r="W1675" t="str">
        <f>VLOOKUP($D1675,metadata!$B$2:$Z$451,20,FALSE)</f>
        <v>acc</v>
      </c>
      <c r="X1675" t="str">
        <f>VLOOKUP($D1675,metadata!$B$2:$Z$451,21,FALSE)</f>
        <v/>
      </c>
      <c r="Y1675">
        <f>VLOOKUP($D1675,metadata!$B$2:$Z$451,22,FALSE)</f>
        <v>44</v>
      </c>
      <c r="Z1675" t="str">
        <f>VLOOKUP($D1675,metadata!$B$2:$Z$451,23,FALSE)</f>
        <v/>
      </c>
      <c r="AA1675" t="str">
        <f>VLOOKUP($D1675,metadata!$B$2:$Z$451,24,FALSE)</f>
        <v/>
      </c>
      <c r="AB1675" t="str">
        <f>VLOOKUP($D1675,metadata!$B$2:$Z$451,25,FALSE)</f>
        <v/>
      </c>
      <c r="AC1675">
        <v>22.012966019212001</v>
      </c>
      <c r="AD1675">
        <v>4.1737548135923097</v>
      </c>
      <c r="AF1675" t="str">
        <f t="shared" si="53"/>
        <v>NA</v>
      </c>
    </row>
    <row r="1676" spans="3:32" x14ac:dyDescent="0.3">
      <c r="C1676">
        <v>1675</v>
      </c>
      <c r="D1676" s="4" t="str">
        <f t="shared" si="52"/>
        <v>44-Asa</v>
      </c>
      <c r="E1676" t="str">
        <f>VLOOKUP($D1676,metadata!$B$2:$S$451,2,FALSE)</f>
        <v>Schroeder, M; Dalin, P</v>
      </c>
      <c r="F1676" t="str">
        <f>VLOOKUP($D1676,metadata!$B$2:$S$451,3,FALSE)</f>
        <v>Differences in photoperiod-induced diapause plasticity among different populations of the bark beetle Ips typographus and its predator Thanasimus formicarius</v>
      </c>
      <c r="G1676" t="str">
        <f>VLOOKUP($D1676,metadata!$B$2:$S$451,4,FALSE)</f>
        <v>10.1111/afe.12189</v>
      </c>
      <c r="H1676" t="str">
        <f>VLOOKUP($D1676,metadata!$B$2:$S$451,5,FALSE)</f>
        <v>y</v>
      </c>
      <c r="I1676" t="str">
        <f>VLOOKUP($D1676,metadata!$B$2:$S$451,6,FALSE)</f>
        <v>a</v>
      </c>
      <c r="J1676" t="str">
        <f>VLOOKUP($D1676,metadata!$B$2:$S$451,7,FALSE)</f>
        <v>i</v>
      </c>
      <c r="K1676">
        <f>VLOOKUP($D1676,metadata!$B$2:$S$451,8,FALSE)</f>
        <v>4</v>
      </c>
      <c r="L1676">
        <f>VLOOKUP($D1676,metadata!$B$2:$S$451,9,FALSE)</f>
        <v>5</v>
      </c>
      <c r="M1676" t="str">
        <f>VLOOKUP($D1676,metadata!$B$2:$S$451,10,FALSE)</f>
        <v/>
      </c>
      <c r="N1676" t="str">
        <f>VLOOKUP($D1676,metadata!$B$2:$S$451,11,FALSE)</f>
        <v>Ips typographus</v>
      </c>
      <c r="O1676" t="str">
        <f>VLOOKUP($D1676,metadata!$B$2:$S$451,12,FALSE)</f>
        <v>coleoptera</v>
      </c>
      <c r="P1676" t="str">
        <f>VLOOKUP($D1676,metadata!$B$2:$S$451,13,FALSE)</f>
        <v>Asa</v>
      </c>
      <c r="Q1676">
        <f>VLOOKUP($D1676,metadata!$B$2:$S$451,14,FALSE)</f>
        <v>57.166666666666664</v>
      </c>
      <c r="R1676">
        <f>VLOOKUP($D1676,metadata!$B$2:$S$451,15,FALSE)</f>
        <v>14.783333333333333</v>
      </c>
      <c r="S1676" t="str">
        <f>VLOOKUP($D1676,metadata!$B$2:$S$451,16,FALSE)</f>
        <v>1'</v>
      </c>
      <c r="T1676">
        <f>VLOOKUP($D1676,metadata!$B$2:$S$451,17,FALSE)</f>
        <v>200</v>
      </c>
      <c r="U1676" t="str">
        <f>VLOOKUP($D1676,metadata!$B$2:$S$451,18,FALSE)</f>
        <v/>
      </c>
      <c r="V1676">
        <f>VLOOKUP($D1676,metadata!$B$2:$Z$451,19,FALSE)</f>
        <v>50.8</v>
      </c>
      <c r="W1676" t="str">
        <f>VLOOKUP($D1676,metadata!$B$2:$Z$451,20,FALSE)</f>
        <v>acc</v>
      </c>
      <c r="X1676" t="str">
        <f>VLOOKUP($D1676,metadata!$B$2:$Z$451,21,FALSE)</f>
        <v/>
      </c>
      <c r="Y1676">
        <f>VLOOKUP($D1676,metadata!$B$2:$Z$451,22,FALSE)</f>
        <v>44</v>
      </c>
      <c r="Z1676" t="str">
        <f>VLOOKUP($D1676,metadata!$B$2:$Z$451,23,FALSE)</f>
        <v/>
      </c>
      <c r="AA1676" t="str">
        <f>VLOOKUP($D1676,metadata!$B$2:$Z$451,24,FALSE)</f>
        <v/>
      </c>
      <c r="AB1676" t="str">
        <f>VLOOKUP($D1676,metadata!$B$2:$Z$451,25,FALSE)</f>
        <v/>
      </c>
      <c r="AC1676">
        <v>23.510355042105701</v>
      </c>
      <c r="AD1676">
        <v>21.9118953916465</v>
      </c>
      <c r="AF1676" t="str">
        <f t="shared" si="53"/>
        <v>NA</v>
      </c>
    </row>
    <row r="1677" spans="3:32" x14ac:dyDescent="0.3">
      <c r="C1677">
        <v>1676</v>
      </c>
      <c r="D1677" s="4" t="str">
        <f t="shared" si="52"/>
        <v xml:space="preserve">44-Uppland </v>
      </c>
      <c r="E1677" t="str">
        <f>VLOOKUP($D1677,metadata!$B$2:$S$451,2,FALSE)</f>
        <v>Schroeder, M; Dalin, P</v>
      </c>
      <c r="F1677" t="str">
        <f>VLOOKUP($D1677,metadata!$B$2:$S$451,3,FALSE)</f>
        <v>Differences in photoperiod-induced diapause plasticity among different populations of the bark beetle Ips typographus and its predator Thanasimus formicarius</v>
      </c>
      <c r="G1677" t="str">
        <f>VLOOKUP($D1677,metadata!$B$2:$S$451,4,FALSE)</f>
        <v>10.1111/afe.12189</v>
      </c>
      <c r="H1677" t="str">
        <f>VLOOKUP($D1677,metadata!$B$2:$S$451,5,FALSE)</f>
        <v>y</v>
      </c>
      <c r="I1677" t="str">
        <f>VLOOKUP($D1677,metadata!$B$2:$S$451,6,FALSE)</f>
        <v>a</v>
      </c>
      <c r="J1677" t="str">
        <f>VLOOKUP($D1677,metadata!$B$2:$S$451,7,FALSE)</f>
        <v>i</v>
      </c>
      <c r="K1677">
        <f>VLOOKUP($D1677,metadata!$B$2:$S$451,8,FALSE)</f>
        <v>4</v>
      </c>
      <c r="L1677">
        <f>VLOOKUP($D1677,metadata!$B$2:$S$451,9,FALSE)</f>
        <v>5</v>
      </c>
      <c r="M1677" t="str">
        <f>VLOOKUP($D1677,metadata!$B$2:$S$451,10,FALSE)</f>
        <v/>
      </c>
      <c r="N1677" t="str">
        <f>VLOOKUP($D1677,metadata!$B$2:$S$451,11,FALSE)</f>
        <v>Ips typographus</v>
      </c>
      <c r="O1677" t="str">
        <f>VLOOKUP($D1677,metadata!$B$2:$S$451,12,FALSE)</f>
        <v>coleoptera</v>
      </c>
      <c r="P1677" t="str">
        <f>VLOOKUP($D1677,metadata!$B$2:$S$451,13,FALSE)</f>
        <v xml:space="preserve">Uppland </v>
      </c>
      <c r="Q1677">
        <f>VLOOKUP($D1677,metadata!$B$2:$S$451,14,FALSE)</f>
        <v>60.25</v>
      </c>
      <c r="R1677">
        <f>VLOOKUP($D1677,metadata!$B$2:$S$451,15,FALSE)</f>
        <v>18.533333333333335</v>
      </c>
      <c r="S1677" t="str">
        <f>VLOOKUP($D1677,metadata!$B$2:$S$451,16,FALSE)</f>
        <v>1'</v>
      </c>
      <c r="T1677">
        <f>VLOOKUP($D1677,metadata!$B$2:$S$451,17,FALSE)</f>
        <v>50</v>
      </c>
      <c r="U1677" t="str">
        <f>VLOOKUP($D1677,metadata!$B$2:$S$451,18,FALSE)</f>
        <v/>
      </c>
      <c r="V1677">
        <f>VLOOKUP($D1677,metadata!$B$2:$Z$451,19,FALSE)</f>
        <v>46.4</v>
      </c>
      <c r="W1677" t="str">
        <f>VLOOKUP($D1677,metadata!$B$2:$Z$451,20,FALSE)</f>
        <v>acc</v>
      </c>
      <c r="X1677" t="str">
        <f>VLOOKUP($D1677,metadata!$B$2:$Z$451,21,FALSE)</f>
        <v/>
      </c>
      <c r="Y1677">
        <f>VLOOKUP($D1677,metadata!$B$2:$Z$451,22,FALSE)</f>
        <v>44</v>
      </c>
      <c r="Z1677" t="str">
        <f>VLOOKUP($D1677,metadata!$B$2:$Z$451,23,FALSE)</f>
        <v/>
      </c>
      <c r="AA1677" t="str">
        <f>VLOOKUP($D1677,metadata!$B$2:$Z$451,24,FALSE)</f>
        <v/>
      </c>
      <c r="AB1677" t="str">
        <f>VLOOKUP($D1677,metadata!$B$2:$Z$451,25,FALSE)</f>
        <v/>
      </c>
      <c r="AC1677">
        <v>16.987821082476401</v>
      </c>
      <c r="AD1677">
        <v>41.167322584740297</v>
      </c>
      <c r="AF1677" t="str">
        <f t="shared" si="53"/>
        <v>NA</v>
      </c>
    </row>
    <row r="1678" spans="3:32" x14ac:dyDescent="0.3">
      <c r="C1678">
        <v>1677</v>
      </c>
      <c r="D1678" s="4" t="str">
        <f t="shared" si="52"/>
        <v xml:space="preserve">44-Uppland </v>
      </c>
      <c r="E1678" t="str">
        <f>VLOOKUP($D1678,metadata!$B$2:$S$451,2,FALSE)</f>
        <v>Schroeder, M; Dalin, P</v>
      </c>
      <c r="F1678" t="str">
        <f>VLOOKUP($D1678,metadata!$B$2:$S$451,3,FALSE)</f>
        <v>Differences in photoperiod-induced diapause plasticity among different populations of the bark beetle Ips typographus and its predator Thanasimus formicarius</v>
      </c>
      <c r="G1678" t="str">
        <f>VLOOKUP($D1678,metadata!$B$2:$S$451,4,FALSE)</f>
        <v>10.1111/afe.12189</v>
      </c>
      <c r="H1678" t="str">
        <f>VLOOKUP($D1678,metadata!$B$2:$S$451,5,FALSE)</f>
        <v>y</v>
      </c>
      <c r="I1678" t="str">
        <f>VLOOKUP($D1678,metadata!$B$2:$S$451,6,FALSE)</f>
        <v>a</v>
      </c>
      <c r="J1678" t="str">
        <f>VLOOKUP($D1678,metadata!$B$2:$S$451,7,FALSE)</f>
        <v>i</v>
      </c>
      <c r="K1678">
        <f>VLOOKUP($D1678,metadata!$B$2:$S$451,8,FALSE)</f>
        <v>4</v>
      </c>
      <c r="L1678">
        <f>VLOOKUP($D1678,metadata!$B$2:$S$451,9,FALSE)</f>
        <v>5</v>
      </c>
      <c r="M1678" t="str">
        <f>VLOOKUP($D1678,metadata!$B$2:$S$451,10,FALSE)</f>
        <v/>
      </c>
      <c r="N1678" t="str">
        <f>VLOOKUP($D1678,metadata!$B$2:$S$451,11,FALSE)</f>
        <v>Ips typographus</v>
      </c>
      <c r="O1678" t="str">
        <f>VLOOKUP($D1678,metadata!$B$2:$S$451,12,FALSE)</f>
        <v>coleoptera</v>
      </c>
      <c r="P1678" t="str">
        <f>VLOOKUP($D1678,metadata!$B$2:$S$451,13,FALSE)</f>
        <v xml:space="preserve">Uppland </v>
      </c>
      <c r="Q1678">
        <f>VLOOKUP($D1678,metadata!$B$2:$S$451,14,FALSE)</f>
        <v>60.25</v>
      </c>
      <c r="R1678">
        <f>VLOOKUP($D1678,metadata!$B$2:$S$451,15,FALSE)</f>
        <v>18.533333333333335</v>
      </c>
      <c r="S1678" t="str">
        <f>VLOOKUP($D1678,metadata!$B$2:$S$451,16,FALSE)</f>
        <v>1'</v>
      </c>
      <c r="T1678">
        <f>VLOOKUP($D1678,metadata!$B$2:$S$451,17,FALSE)</f>
        <v>50</v>
      </c>
      <c r="U1678" t="str">
        <f>VLOOKUP($D1678,metadata!$B$2:$S$451,18,FALSE)</f>
        <v/>
      </c>
      <c r="V1678">
        <f>VLOOKUP($D1678,metadata!$B$2:$Z$451,19,FALSE)</f>
        <v>46.4</v>
      </c>
      <c r="W1678" t="str">
        <f>VLOOKUP($D1678,metadata!$B$2:$Z$451,20,FALSE)</f>
        <v>acc</v>
      </c>
      <c r="X1678" t="str">
        <f>VLOOKUP($D1678,metadata!$B$2:$Z$451,21,FALSE)</f>
        <v/>
      </c>
      <c r="Y1678">
        <f>VLOOKUP($D1678,metadata!$B$2:$Z$451,22,FALSE)</f>
        <v>44</v>
      </c>
      <c r="Z1678" t="str">
        <f>VLOOKUP($D1678,metadata!$B$2:$Z$451,23,FALSE)</f>
        <v/>
      </c>
      <c r="AA1678" t="str">
        <f>VLOOKUP($D1678,metadata!$B$2:$Z$451,24,FALSE)</f>
        <v/>
      </c>
      <c r="AB1678" t="str">
        <f>VLOOKUP($D1678,metadata!$B$2:$Z$451,25,FALSE)</f>
        <v/>
      </c>
      <c r="AC1678">
        <v>17.990402437476099</v>
      </c>
      <c r="AD1678">
        <v>29.384071770132401</v>
      </c>
      <c r="AF1678" t="str">
        <f t="shared" si="53"/>
        <v>NA</v>
      </c>
    </row>
    <row r="1679" spans="3:32" x14ac:dyDescent="0.3">
      <c r="C1679">
        <v>1678</v>
      </c>
      <c r="D1679" s="4" t="str">
        <f t="shared" si="52"/>
        <v xml:space="preserve">44-Uppland </v>
      </c>
      <c r="E1679" t="str">
        <f>VLOOKUP($D1679,metadata!$B$2:$S$451,2,FALSE)</f>
        <v>Schroeder, M; Dalin, P</v>
      </c>
      <c r="F1679" t="str">
        <f>VLOOKUP($D1679,metadata!$B$2:$S$451,3,FALSE)</f>
        <v>Differences in photoperiod-induced diapause plasticity among different populations of the bark beetle Ips typographus and its predator Thanasimus formicarius</v>
      </c>
      <c r="G1679" t="str">
        <f>VLOOKUP($D1679,metadata!$B$2:$S$451,4,FALSE)</f>
        <v>10.1111/afe.12189</v>
      </c>
      <c r="H1679" t="str">
        <f>VLOOKUP($D1679,metadata!$B$2:$S$451,5,FALSE)</f>
        <v>y</v>
      </c>
      <c r="I1679" t="str">
        <f>VLOOKUP($D1679,metadata!$B$2:$S$451,6,FALSE)</f>
        <v>a</v>
      </c>
      <c r="J1679" t="str">
        <f>VLOOKUP($D1679,metadata!$B$2:$S$451,7,FALSE)</f>
        <v>i</v>
      </c>
      <c r="K1679">
        <f>VLOOKUP($D1679,metadata!$B$2:$S$451,8,FALSE)</f>
        <v>4</v>
      </c>
      <c r="L1679">
        <f>VLOOKUP($D1679,metadata!$B$2:$S$451,9,FALSE)</f>
        <v>5</v>
      </c>
      <c r="M1679" t="str">
        <f>VLOOKUP($D1679,metadata!$B$2:$S$451,10,FALSE)</f>
        <v/>
      </c>
      <c r="N1679" t="str">
        <f>VLOOKUP($D1679,metadata!$B$2:$S$451,11,FALSE)</f>
        <v>Ips typographus</v>
      </c>
      <c r="O1679" t="str">
        <f>VLOOKUP($D1679,metadata!$B$2:$S$451,12,FALSE)</f>
        <v>coleoptera</v>
      </c>
      <c r="P1679" t="str">
        <f>VLOOKUP($D1679,metadata!$B$2:$S$451,13,FALSE)</f>
        <v xml:space="preserve">Uppland </v>
      </c>
      <c r="Q1679">
        <f>VLOOKUP($D1679,metadata!$B$2:$S$451,14,FALSE)</f>
        <v>60.25</v>
      </c>
      <c r="R1679">
        <f>VLOOKUP($D1679,metadata!$B$2:$S$451,15,FALSE)</f>
        <v>18.533333333333335</v>
      </c>
      <c r="S1679" t="str">
        <f>VLOOKUP($D1679,metadata!$B$2:$S$451,16,FALSE)</f>
        <v>1'</v>
      </c>
      <c r="T1679">
        <f>VLOOKUP($D1679,metadata!$B$2:$S$451,17,FALSE)</f>
        <v>50</v>
      </c>
      <c r="U1679" t="str">
        <f>VLOOKUP($D1679,metadata!$B$2:$S$451,18,FALSE)</f>
        <v/>
      </c>
      <c r="V1679">
        <f>VLOOKUP($D1679,metadata!$B$2:$Z$451,19,FALSE)</f>
        <v>46.4</v>
      </c>
      <c r="W1679" t="str">
        <f>VLOOKUP($D1679,metadata!$B$2:$Z$451,20,FALSE)</f>
        <v>acc</v>
      </c>
      <c r="X1679" t="str">
        <f>VLOOKUP($D1679,metadata!$B$2:$Z$451,21,FALSE)</f>
        <v/>
      </c>
      <c r="Y1679">
        <f>VLOOKUP($D1679,metadata!$B$2:$Z$451,22,FALSE)</f>
        <v>44</v>
      </c>
      <c r="Z1679" t="str">
        <f>VLOOKUP($D1679,metadata!$B$2:$Z$451,23,FALSE)</f>
        <v/>
      </c>
      <c r="AA1679" t="str">
        <f>VLOOKUP($D1679,metadata!$B$2:$Z$451,24,FALSE)</f>
        <v/>
      </c>
      <c r="AB1679" t="str">
        <f>VLOOKUP($D1679,metadata!$B$2:$Z$451,25,FALSE)</f>
        <v/>
      </c>
      <c r="AC1679">
        <v>19.994888070754499</v>
      </c>
      <c r="AD1679">
        <v>-0.927806694596085</v>
      </c>
      <c r="AF1679" t="str">
        <f t="shared" si="53"/>
        <v>NA</v>
      </c>
    </row>
    <row r="1680" spans="3:32" x14ac:dyDescent="0.3">
      <c r="C1680">
        <v>1679</v>
      </c>
      <c r="D1680" s="4" t="str">
        <f t="shared" si="52"/>
        <v xml:space="preserve">44-Uppland </v>
      </c>
      <c r="E1680" t="str">
        <f>VLOOKUP($D1680,metadata!$B$2:$S$451,2,FALSE)</f>
        <v>Schroeder, M; Dalin, P</v>
      </c>
      <c r="F1680" t="str">
        <f>VLOOKUP($D1680,metadata!$B$2:$S$451,3,FALSE)</f>
        <v>Differences in photoperiod-induced diapause plasticity among different populations of the bark beetle Ips typographus and its predator Thanasimus formicarius</v>
      </c>
      <c r="G1680" t="str">
        <f>VLOOKUP($D1680,metadata!$B$2:$S$451,4,FALSE)</f>
        <v>10.1111/afe.12189</v>
      </c>
      <c r="H1680" t="str">
        <f>VLOOKUP($D1680,metadata!$B$2:$S$451,5,FALSE)</f>
        <v>y</v>
      </c>
      <c r="I1680" t="str">
        <f>VLOOKUP($D1680,metadata!$B$2:$S$451,6,FALSE)</f>
        <v>a</v>
      </c>
      <c r="J1680" t="str">
        <f>VLOOKUP($D1680,metadata!$B$2:$S$451,7,FALSE)</f>
        <v>i</v>
      </c>
      <c r="K1680">
        <f>VLOOKUP($D1680,metadata!$B$2:$S$451,8,FALSE)</f>
        <v>4</v>
      </c>
      <c r="L1680">
        <f>VLOOKUP($D1680,metadata!$B$2:$S$451,9,FALSE)</f>
        <v>5</v>
      </c>
      <c r="M1680" t="str">
        <f>VLOOKUP($D1680,metadata!$B$2:$S$451,10,FALSE)</f>
        <v/>
      </c>
      <c r="N1680" t="str">
        <f>VLOOKUP($D1680,metadata!$B$2:$S$451,11,FALSE)</f>
        <v>Ips typographus</v>
      </c>
      <c r="O1680" t="str">
        <f>VLOOKUP($D1680,metadata!$B$2:$S$451,12,FALSE)</f>
        <v>coleoptera</v>
      </c>
      <c r="P1680" t="str">
        <f>VLOOKUP($D1680,metadata!$B$2:$S$451,13,FALSE)</f>
        <v xml:space="preserve">Uppland </v>
      </c>
      <c r="Q1680">
        <f>VLOOKUP($D1680,metadata!$B$2:$S$451,14,FALSE)</f>
        <v>60.25</v>
      </c>
      <c r="R1680">
        <f>VLOOKUP($D1680,metadata!$B$2:$S$451,15,FALSE)</f>
        <v>18.533333333333335</v>
      </c>
      <c r="S1680" t="str">
        <f>VLOOKUP($D1680,metadata!$B$2:$S$451,16,FALSE)</f>
        <v>1'</v>
      </c>
      <c r="T1680">
        <f>VLOOKUP($D1680,metadata!$B$2:$S$451,17,FALSE)</f>
        <v>50</v>
      </c>
      <c r="U1680" t="str">
        <f>VLOOKUP($D1680,metadata!$B$2:$S$451,18,FALSE)</f>
        <v/>
      </c>
      <c r="V1680">
        <f>VLOOKUP($D1680,metadata!$B$2:$Z$451,19,FALSE)</f>
        <v>46.4</v>
      </c>
      <c r="W1680" t="str">
        <f>VLOOKUP($D1680,metadata!$B$2:$Z$451,20,FALSE)</f>
        <v>acc</v>
      </c>
      <c r="X1680" t="str">
        <f>VLOOKUP($D1680,metadata!$B$2:$Z$451,21,FALSE)</f>
        <v/>
      </c>
      <c r="Y1680">
        <f>VLOOKUP($D1680,metadata!$B$2:$Z$451,22,FALSE)</f>
        <v>44</v>
      </c>
      <c r="Z1680" t="str">
        <f>VLOOKUP($D1680,metadata!$B$2:$Z$451,23,FALSE)</f>
        <v/>
      </c>
      <c r="AA1680" t="str">
        <f>VLOOKUP($D1680,metadata!$B$2:$Z$451,24,FALSE)</f>
        <v/>
      </c>
      <c r="AB1680" t="str">
        <f>VLOOKUP($D1680,metadata!$B$2:$Z$451,25,FALSE)</f>
        <v/>
      </c>
      <c r="AC1680">
        <v>22.0138969997037</v>
      </c>
      <c r="AD1680">
        <v>13.4486479624222</v>
      </c>
      <c r="AF1680" t="str">
        <f t="shared" si="53"/>
        <v>NA</v>
      </c>
    </row>
    <row r="1681" spans="3:32" x14ac:dyDescent="0.3">
      <c r="C1681">
        <v>1680</v>
      </c>
      <c r="D1681" s="4" t="str">
        <f t="shared" ref="D1681:D1744" si="54">VLOOKUP(C1681,$A$1:$B$451,2)</f>
        <v xml:space="preserve">44-Uppland </v>
      </c>
      <c r="E1681" t="str">
        <f>VLOOKUP($D1681,metadata!$B$2:$S$451,2,FALSE)</f>
        <v>Schroeder, M; Dalin, P</v>
      </c>
      <c r="F1681" t="str">
        <f>VLOOKUP($D1681,metadata!$B$2:$S$451,3,FALSE)</f>
        <v>Differences in photoperiod-induced diapause plasticity among different populations of the bark beetle Ips typographus and its predator Thanasimus formicarius</v>
      </c>
      <c r="G1681" t="str">
        <f>VLOOKUP($D1681,metadata!$B$2:$S$451,4,FALSE)</f>
        <v>10.1111/afe.12189</v>
      </c>
      <c r="H1681" t="str">
        <f>VLOOKUP($D1681,metadata!$B$2:$S$451,5,FALSE)</f>
        <v>y</v>
      </c>
      <c r="I1681" t="str">
        <f>VLOOKUP($D1681,metadata!$B$2:$S$451,6,FALSE)</f>
        <v>a</v>
      </c>
      <c r="J1681" t="str">
        <f>VLOOKUP($D1681,metadata!$B$2:$S$451,7,FALSE)</f>
        <v>i</v>
      </c>
      <c r="K1681">
        <f>VLOOKUP($D1681,metadata!$B$2:$S$451,8,FALSE)</f>
        <v>4</v>
      </c>
      <c r="L1681">
        <f>VLOOKUP($D1681,metadata!$B$2:$S$451,9,FALSE)</f>
        <v>5</v>
      </c>
      <c r="M1681" t="str">
        <f>VLOOKUP($D1681,metadata!$B$2:$S$451,10,FALSE)</f>
        <v/>
      </c>
      <c r="N1681" t="str">
        <f>VLOOKUP($D1681,metadata!$B$2:$S$451,11,FALSE)</f>
        <v>Ips typographus</v>
      </c>
      <c r="O1681" t="str">
        <f>VLOOKUP($D1681,metadata!$B$2:$S$451,12,FALSE)</f>
        <v>coleoptera</v>
      </c>
      <c r="P1681" t="str">
        <f>VLOOKUP($D1681,metadata!$B$2:$S$451,13,FALSE)</f>
        <v xml:space="preserve">Uppland </v>
      </c>
      <c r="Q1681">
        <f>VLOOKUP($D1681,metadata!$B$2:$S$451,14,FALSE)</f>
        <v>60.25</v>
      </c>
      <c r="R1681">
        <f>VLOOKUP($D1681,metadata!$B$2:$S$451,15,FALSE)</f>
        <v>18.533333333333335</v>
      </c>
      <c r="S1681" t="str">
        <f>VLOOKUP($D1681,metadata!$B$2:$S$451,16,FALSE)</f>
        <v>1'</v>
      </c>
      <c r="T1681">
        <f>VLOOKUP($D1681,metadata!$B$2:$S$451,17,FALSE)</f>
        <v>50</v>
      </c>
      <c r="U1681" t="str">
        <f>VLOOKUP($D1681,metadata!$B$2:$S$451,18,FALSE)</f>
        <v/>
      </c>
      <c r="V1681">
        <f>VLOOKUP($D1681,metadata!$B$2:$Z$451,19,FALSE)</f>
        <v>46.4</v>
      </c>
      <c r="W1681" t="str">
        <f>VLOOKUP($D1681,metadata!$B$2:$Z$451,20,FALSE)</f>
        <v>acc</v>
      </c>
      <c r="X1681" t="str">
        <f>VLOOKUP($D1681,metadata!$B$2:$Z$451,21,FALSE)</f>
        <v/>
      </c>
      <c r="Y1681">
        <f>VLOOKUP($D1681,metadata!$B$2:$Z$451,22,FALSE)</f>
        <v>44</v>
      </c>
      <c r="Z1681" t="str">
        <f>VLOOKUP($D1681,metadata!$B$2:$Z$451,23,FALSE)</f>
        <v/>
      </c>
      <c r="AA1681" t="str">
        <f>VLOOKUP($D1681,metadata!$B$2:$Z$451,24,FALSE)</f>
        <v/>
      </c>
      <c r="AB1681" t="str">
        <f>VLOOKUP($D1681,metadata!$B$2:$Z$451,25,FALSE)</f>
        <v/>
      </c>
      <c r="AC1681">
        <v>23.499454106893399</v>
      </c>
      <c r="AD1681">
        <v>13.3113283398924</v>
      </c>
      <c r="AF1681" t="str">
        <f t="shared" si="53"/>
        <v>NA</v>
      </c>
    </row>
    <row r="1682" spans="3:32" x14ac:dyDescent="0.3">
      <c r="C1682">
        <v>1681</v>
      </c>
      <c r="D1682" s="4" t="str">
        <f t="shared" si="54"/>
        <v xml:space="preserve">44-Vindeln </v>
      </c>
      <c r="E1682" t="str">
        <f>VLOOKUP($D1682,metadata!$B$2:$S$451,2,FALSE)</f>
        <v>Schroeder, M; Dalin, P</v>
      </c>
      <c r="F1682" t="str">
        <f>VLOOKUP($D1682,metadata!$B$2:$S$451,3,FALSE)</f>
        <v>Differences in photoperiod-induced diapause plasticity among different populations of the bark beetle Ips typographus and its predator Thanasimus formicarius</v>
      </c>
      <c r="G1682" t="str">
        <f>VLOOKUP($D1682,metadata!$B$2:$S$451,4,FALSE)</f>
        <v>10.1111/afe.12189</v>
      </c>
      <c r="H1682" t="str">
        <f>VLOOKUP($D1682,metadata!$B$2:$S$451,5,FALSE)</f>
        <v>y</v>
      </c>
      <c r="I1682" t="str">
        <f>VLOOKUP($D1682,metadata!$B$2:$S$451,6,FALSE)</f>
        <v>a</v>
      </c>
      <c r="J1682" t="str">
        <f>VLOOKUP($D1682,metadata!$B$2:$S$451,7,FALSE)</f>
        <v>i</v>
      </c>
      <c r="K1682">
        <f>VLOOKUP($D1682,metadata!$B$2:$S$451,8,FALSE)</f>
        <v>4</v>
      </c>
      <c r="L1682">
        <f>VLOOKUP($D1682,metadata!$B$2:$S$451,9,FALSE)</f>
        <v>5</v>
      </c>
      <c r="M1682" t="str">
        <f>VLOOKUP($D1682,metadata!$B$2:$S$451,10,FALSE)</f>
        <v/>
      </c>
      <c r="N1682" t="str">
        <f>VLOOKUP($D1682,metadata!$B$2:$S$451,11,FALSE)</f>
        <v>Ips typographus</v>
      </c>
      <c r="O1682" t="str">
        <f>VLOOKUP($D1682,metadata!$B$2:$S$451,12,FALSE)</f>
        <v>coleoptera</v>
      </c>
      <c r="P1682" t="str">
        <f>VLOOKUP($D1682,metadata!$B$2:$S$451,13,FALSE)</f>
        <v xml:space="preserve">Vindeln </v>
      </c>
      <c r="Q1682">
        <f>VLOOKUP($D1682,metadata!$B$2:$S$451,14,FALSE)</f>
        <v>64.166666666666671</v>
      </c>
      <c r="R1682">
        <f>VLOOKUP($D1682,metadata!$B$2:$S$451,15,FALSE)</f>
        <v>19.75</v>
      </c>
      <c r="S1682" t="str">
        <f>VLOOKUP($D1682,metadata!$B$2:$S$451,16,FALSE)</f>
        <v>1'</v>
      </c>
      <c r="T1682">
        <f>VLOOKUP($D1682,metadata!$B$2:$S$451,17,FALSE)</f>
        <v>200</v>
      </c>
      <c r="U1682" t="str">
        <f>VLOOKUP($D1682,metadata!$B$2:$S$451,18,FALSE)</f>
        <v/>
      </c>
      <c r="V1682">
        <f>VLOOKUP($D1682,metadata!$B$2:$Z$451,19,FALSE)</f>
        <v>50.6</v>
      </c>
      <c r="W1682" t="str">
        <f>VLOOKUP($D1682,metadata!$B$2:$Z$451,20,FALSE)</f>
        <v>acc</v>
      </c>
      <c r="X1682" t="str">
        <f>VLOOKUP($D1682,metadata!$B$2:$Z$451,21,FALSE)</f>
        <v/>
      </c>
      <c r="Y1682">
        <f>VLOOKUP($D1682,metadata!$B$2:$Z$451,22,FALSE)</f>
        <v>44</v>
      </c>
      <c r="Z1682" t="str">
        <f>VLOOKUP($D1682,metadata!$B$2:$Z$451,23,FALSE)</f>
        <v/>
      </c>
      <c r="AA1682" t="str">
        <f>VLOOKUP($D1682,metadata!$B$2:$Z$451,24,FALSE)</f>
        <v/>
      </c>
      <c r="AB1682" t="str">
        <f>VLOOKUP($D1682,metadata!$B$2:$Z$451,25,FALSE)</f>
        <v/>
      </c>
      <c r="AC1682">
        <v>17.012195844441599</v>
      </c>
      <c r="AD1682">
        <v>84.000888663196605</v>
      </c>
      <c r="AF1682" t="str">
        <f t="shared" si="53"/>
        <v>NA</v>
      </c>
    </row>
    <row r="1683" spans="3:32" x14ac:dyDescent="0.3">
      <c r="C1683">
        <v>1682</v>
      </c>
      <c r="D1683" s="4" t="str">
        <f t="shared" si="54"/>
        <v xml:space="preserve">44-Vindeln </v>
      </c>
      <c r="E1683" t="str">
        <f>VLOOKUP($D1683,metadata!$B$2:$S$451,2,FALSE)</f>
        <v>Schroeder, M; Dalin, P</v>
      </c>
      <c r="F1683" t="str">
        <f>VLOOKUP($D1683,metadata!$B$2:$S$451,3,FALSE)</f>
        <v>Differences in photoperiod-induced diapause plasticity among different populations of the bark beetle Ips typographus and its predator Thanasimus formicarius</v>
      </c>
      <c r="G1683" t="str">
        <f>VLOOKUP($D1683,metadata!$B$2:$S$451,4,FALSE)</f>
        <v>10.1111/afe.12189</v>
      </c>
      <c r="H1683" t="str">
        <f>VLOOKUP($D1683,metadata!$B$2:$S$451,5,FALSE)</f>
        <v>y</v>
      </c>
      <c r="I1683" t="str">
        <f>VLOOKUP($D1683,metadata!$B$2:$S$451,6,FALSE)</f>
        <v>a</v>
      </c>
      <c r="J1683" t="str">
        <f>VLOOKUP($D1683,metadata!$B$2:$S$451,7,FALSE)</f>
        <v>i</v>
      </c>
      <c r="K1683">
        <f>VLOOKUP($D1683,metadata!$B$2:$S$451,8,FALSE)</f>
        <v>4</v>
      </c>
      <c r="L1683">
        <f>VLOOKUP($D1683,metadata!$B$2:$S$451,9,FALSE)</f>
        <v>5</v>
      </c>
      <c r="M1683" t="str">
        <f>VLOOKUP($D1683,metadata!$B$2:$S$451,10,FALSE)</f>
        <v/>
      </c>
      <c r="N1683" t="str">
        <f>VLOOKUP($D1683,metadata!$B$2:$S$451,11,FALSE)</f>
        <v>Ips typographus</v>
      </c>
      <c r="O1683" t="str">
        <f>VLOOKUP($D1683,metadata!$B$2:$S$451,12,FALSE)</f>
        <v>coleoptera</v>
      </c>
      <c r="P1683" t="str">
        <f>VLOOKUP($D1683,metadata!$B$2:$S$451,13,FALSE)</f>
        <v xml:space="preserve">Vindeln </v>
      </c>
      <c r="Q1683">
        <f>VLOOKUP($D1683,metadata!$B$2:$S$451,14,FALSE)</f>
        <v>64.166666666666671</v>
      </c>
      <c r="R1683">
        <f>VLOOKUP($D1683,metadata!$B$2:$S$451,15,FALSE)</f>
        <v>19.75</v>
      </c>
      <c r="S1683" t="str">
        <f>VLOOKUP($D1683,metadata!$B$2:$S$451,16,FALSE)</f>
        <v>1'</v>
      </c>
      <c r="T1683">
        <f>VLOOKUP($D1683,metadata!$B$2:$S$451,17,FALSE)</f>
        <v>200</v>
      </c>
      <c r="U1683" t="str">
        <f>VLOOKUP($D1683,metadata!$B$2:$S$451,18,FALSE)</f>
        <v/>
      </c>
      <c r="V1683">
        <f>VLOOKUP($D1683,metadata!$B$2:$Z$451,19,FALSE)</f>
        <v>50.6</v>
      </c>
      <c r="W1683" t="str">
        <f>VLOOKUP($D1683,metadata!$B$2:$Z$451,20,FALSE)</f>
        <v>acc</v>
      </c>
      <c r="X1683" t="str">
        <f>VLOOKUP($D1683,metadata!$B$2:$Z$451,21,FALSE)</f>
        <v/>
      </c>
      <c r="Y1683">
        <f>VLOOKUP($D1683,metadata!$B$2:$Z$451,22,FALSE)</f>
        <v>44</v>
      </c>
      <c r="Z1683" t="str">
        <f>VLOOKUP($D1683,metadata!$B$2:$Z$451,23,FALSE)</f>
        <v/>
      </c>
      <c r="AA1683" t="str">
        <f>VLOOKUP($D1683,metadata!$B$2:$Z$451,24,FALSE)</f>
        <v/>
      </c>
      <c r="AB1683" t="str">
        <f>VLOOKUP($D1683,metadata!$B$2:$Z$451,25,FALSE)</f>
        <v/>
      </c>
      <c r="AC1683">
        <v>18.0033515297702</v>
      </c>
      <c r="AD1683">
        <v>58.389403749312301</v>
      </c>
      <c r="AF1683" t="str">
        <f t="shared" si="53"/>
        <v>NA</v>
      </c>
    </row>
    <row r="1684" spans="3:32" x14ac:dyDescent="0.3">
      <c r="C1684">
        <v>1683</v>
      </c>
      <c r="D1684" s="4" t="str">
        <f t="shared" si="54"/>
        <v xml:space="preserve">44-Vindeln </v>
      </c>
      <c r="E1684" t="str">
        <f>VLOOKUP($D1684,metadata!$B$2:$S$451,2,FALSE)</f>
        <v>Schroeder, M; Dalin, P</v>
      </c>
      <c r="F1684" t="str">
        <f>VLOOKUP($D1684,metadata!$B$2:$S$451,3,FALSE)</f>
        <v>Differences in photoperiod-induced diapause plasticity among different populations of the bark beetle Ips typographus and its predator Thanasimus formicarius</v>
      </c>
      <c r="G1684" t="str">
        <f>VLOOKUP($D1684,metadata!$B$2:$S$451,4,FALSE)</f>
        <v>10.1111/afe.12189</v>
      </c>
      <c r="H1684" t="str">
        <f>VLOOKUP($D1684,metadata!$B$2:$S$451,5,FALSE)</f>
        <v>y</v>
      </c>
      <c r="I1684" t="str">
        <f>VLOOKUP($D1684,metadata!$B$2:$S$451,6,FALSE)</f>
        <v>a</v>
      </c>
      <c r="J1684" t="str">
        <f>VLOOKUP($D1684,metadata!$B$2:$S$451,7,FALSE)</f>
        <v>i</v>
      </c>
      <c r="K1684">
        <f>VLOOKUP($D1684,metadata!$B$2:$S$451,8,FALSE)</f>
        <v>4</v>
      </c>
      <c r="L1684">
        <f>VLOOKUP($D1684,metadata!$B$2:$S$451,9,FALSE)</f>
        <v>5</v>
      </c>
      <c r="M1684" t="str">
        <f>VLOOKUP($D1684,metadata!$B$2:$S$451,10,FALSE)</f>
        <v/>
      </c>
      <c r="N1684" t="str">
        <f>VLOOKUP($D1684,metadata!$B$2:$S$451,11,FALSE)</f>
        <v>Ips typographus</v>
      </c>
      <c r="O1684" t="str">
        <f>VLOOKUP($D1684,metadata!$B$2:$S$451,12,FALSE)</f>
        <v>coleoptera</v>
      </c>
      <c r="P1684" t="str">
        <f>VLOOKUP($D1684,metadata!$B$2:$S$451,13,FALSE)</f>
        <v xml:space="preserve">Vindeln </v>
      </c>
      <c r="Q1684">
        <f>VLOOKUP($D1684,metadata!$B$2:$S$451,14,FALSE)</f>
        <v>64.166666666666671</v>
      </c>
      <c r="R1684">
        <f>VLOOKUP($D1684,metadata!$B$2:$S$451,15,FALSE)</f>
        <v>19.75</v>
      </c>
      <c r="S1684" t="str">
        <f>VLOOKUP($D1684,metadata!$B$2:$S$451,16,FALSE)</f>
        <v>1'</v>
      </c>
      <c r="T1684">
        <f>VLOOKUP($D1684,metadata!$B$2:$S$451,17,FALSE)</f>
        <v>200</v>
      </c>
      <c r="U1684" t="str">
        <f>VLOOKUP($D1684,metadata!$B$2:$S$451,18,FALSE)</f>
        <v/>
      </c>
      <c r="V1684">
        <f>VLOOKUP($D1684,metadata!$B$2:$Z$451,19,FALSE)</f>
        <v>50.6</v>
      </c>
      <c r="W1684" t="str">
        <f>VLOOKUP($D1684,metadata!$B$2:$Z$451,20,FALSE)</f>
        <v>acc</v>
      </c>
      <c r="X1684" t="str">
        <f>VLOOKUP($D1684,metadata!$B$2:$Z$451,21,FALSE)</f>
        <v/>
      </c>
      <c r="Y1684">
        <f>VLOOKUP($D1684,metadata!$B$2:$Z$451,22,FALSE)</f>
        <v>44</v>
      </c>
      <c r="Z1684" t="str">
        <f>VLOOKUP($D1684,metadata!$B$2:$Z$451,23,FALSE)</f>
        <v/>
      </c>
      <c r="AA1684" t="str">
        <f>VLOOKUP($D1684,metadata!$B$2:$Z$451,24,FALSE)</f>
        <v/>
      </c>
      <c r="AB1684" t="str">
        <f>VLOOKUP($D1684,metadata!$B$2:$Z$451,25,FALSE)</f>
        <v/>
      </c>
      <c r="AC1684">
        <v>19.9976302314756</v>
      </c>
      <c r="AD1684">
        <v>26.390969489230201</v>
      </c>
      <c r="AF1684" t="str">
        <f t="shared" si="53"/>
        <v>NA</v>
      </c>
    </row>
    <row r="1685" spans="3:32" x14ac:dyDescent="0.3">
      <c r="C1685">
        <v>1684</v>
      </c>
      <c r="D1685" s="4" t="str">
        <f t="shared" si="54"/>
        <v xml:space="preserve">44-Vindeln </v>
      </c>
      <c r="E1685" t="str">
        <f>VLOOKUP($D1685,metadata!$B$2:$S$451,2,FALSE)</f>
        <v>Schroeder, M; Dalin, P</v>
      </c>
      <c r="F1685" t="str">
        <f>VLOOKUP($D1685,metadata!$B$2:$S$451,3,FALSE)</f>
        <v>Differences in photoperiod-induced diapause plasticity among different populations of the bark beetle Ips typographus and its predator Thanasimus formicarius</v>
      </c>
      <c r="G1685" t="str">
        <f>VLOOKUP($D1685,metadata!$B$2:$S$451,4,FALSE)</f>
        <v>10.1111/afe.12189</v>
      </c>
      <c r="H1685" t="str">
        <f>VLOOKUP($D1685,metadata!$B$2:$S$451,5,FALSE)</f>
        <v>y</v>
      </c>
      <c r="I1685" t="str">
        <f>VLOOKUP($D1685,metadata!$B$2:$S$451,6,FALSE)</f>
        <v>a</v>
      </c>
      <c r="J1685" t="str">
        <f>VLOOKUP($D1685,metadata!$B$2:$S$451,7,FALSE)</f>
        <v>i</v>
      </c>
      <c r="K1685">
        <f>VLOOKUP($D1685,metadata!$B$2:$S$451,8,FALSE)</f>
        <v>4</v>
      </c>
      <c r="L1685">
        <f>VLOOKUP($D1685,metadata!$B$2:$S$451,9,FALSE)</f>
        <v>5</v>
      </c>
      <c r="M1685" t="str">
        <f>VLOOKUP($D1685,metadata!$B$2:$S$451,10,FALSE)</f>
        <v/>
      </c>
      <c r="N1685" t="str">
        <f>VLOOKUP($D1685,metadata!$B$2:$S$451,11,FALSE)</f>
        <v>Ips typographus</v>
      </c>
      <c r="O1685" t="str">
        <f>VLOOKUP($D1685,metadata!$B$2:$S$451,12,FALSE)</f>
        <v>coleoptera</v>
      </c>
      <c r="P1685" t="str">
        <f>VLOOKUP($D1685,metadata!$B$2:$S$451,13,FALSE)</f>
        <v xml:space="preserve">Vindeln </v>
      </c>
      <c r="Q1685">
        <f>VLOOKUP($D1685,metadata!$B$2:$S$451,14,FALSE)</f>
        <v>64.166666666666671</v>
      </c>
      <c r="R1685">
        <f>VLOOKUP($D1685,metadata!$B$2:$S$451,15,FALSE)</f>
        <v>19.75</v>
      </c>
      <c r="S1685" t="str">
        <f>VLOOKUP($D1685,metadata!$B$2:$S$451,16,FALSE)</f>
        <v>1'</v>
      </c>
      <c r="T1685">
        <f>VLOOKUP($D1685,metadata!$B$2:$S$451,17,FALSE)</f>
        <v>200</v>
      </c>
      <c r="U1685" t="str">
        <f>VLOOKUP($D1685,metadata!$B$2:$S$451,18,FALSE)</f>
        <v/>
      </c>
      <c r="V1685">
        <f>VLOOKUP($D1685,metadata!$B$2:$Z$451,19,FALSE)</f>
        <v>50.6</v>
      </c>
      <c r="W1685" t="str">
        <f>VLOOKUP($D1685,metadata!$B$2:$Z$451,20,FALSE)</f>
        <v>acc</v>
      </c>
      <c r="X1685" t="str">
        <f>VLOOKUP($D1685,metadata!$B$2:$Z$451,21,FALSE)</f>
        <v/>
      </c>
      <c r="Y1685">
        <f>VLOOKUP($D1685,metadata!$B$2:$Z$451,22,FALSE)</f>
        <v>44</v>
      </c>
      <c r="Z1685" t="str">
        <f>VLOOKUP($D1685,metadata!$B$2:$Z$451,23,FALSE)</f>
        <v/>
      </c>
      <c r="AA1685" t="str">
        <f>VLOOKUP($D1685,metadata!$B$2:$Z$451,24,FALSE)</f>
        <v/>
      </c>
      <c r="AB1685" t="str">
        <f>VLOOKUP($D1685,metadata!$B$2:$Z$451,25,FALSE)</f>
        <v/>
      </c>
      <c r="AC1685">
        <v>22.0144386610807</v>
      </c>
      <c r="AD1685">
        <v>18.844949430832301</v>
      </c>
      <c r="AF1685" t="str">
        <f t="shared" si="53"/>
        <v>NA</v>
      </c>
    </row>
    <row r="1686" spans="3:32" x14ac:dyDescent="0.3">
      <c r="C1686">
        <v>1685</v>
      </c>
      <c r="D1686" s="4" t="str">
        <f t="shared" si="54"/>
        <v xml:space="preserve">44-Vindeln </v>
      </c>
      <c r="E1686" t="str">
        <f>VLOOKUP($D1686,metadata!$B$2:$S$451,2,FALSE)</f>
        <v>Schroeder, M; Dalin, P</v>
      </c>
      <c r="F1686" t="str">
        <f>VLOOKUP($D1686,metadata!$B$2:$S$451,3,FALSE)</f>
        <v>Differences in photoperiod-induced diapause plasticity among different populations of the bark beetle Ips typographus and its predator Thanasimus formicarius</v>
      </c>
      <c r="G1686" t="str">
        <f>VLOOKUP($D1686,metadata!$B$2:$S$451,4,FALSE)</f>
        <v>10.1111/afe.12189</v>
      </c>
      <c r="H1686" t="str">
        <f>VLOOKUP($D1686,metadata!$B$2:$S$451,5,FALSE)</f>
        <v>y</v>
      </c>
      <c r="I1686" t="str">
        <f>VLOOKUP($D1686,metadata!$B$2:$S$451,6,FALSE)</f>
        <v>a</v>
      </c>
      <c r="J1686" t="str">
        <f>VLOOKUP($D1686,metadata!$B$2:$S$451,7,FALSE)</f>
        <v>i</v>
      </c>
      <c r="K1686">
        <f>VLOOKUP($D1686,metadata!$B$2:$S$451,8,FALSE)</f>
        <v>4</v>
      </c>
      <c r="L1686">
        <f>VLOOKUP($D1686,metadata!$B$2:$S$451,9,FALSE)</f>
        <v>5</v>
      </c>
      <c r="M1686" t="str">
        <f>VLOOKUP($D1686,metadata!$B$2:$S$451,10,FALSE)</f>
        <v/>
      </c>
      <c r="N1686" t="str">
        <f>VLOOKUP($D1686,metadata!$B$2:$S$451,11,FALSE)</f>
        <v>Ips typographus</v>
      </c>
      <c r="O1686" t="str">
        <f>VLOOKUP($D1686,metadata!$B$2:$S$451,12,FALSE)</f>
        <v>coleoptera</v>
      </c>
      <c r="P1686" t="str">
        <f>VLOOKUP($D1686,metadata!$B$2:$S$451,13,FALSE)</f>
        <v xml:space="preserve">Vindeln </v>
      </c>
      <c r="Q1686">
        <f>VLOOKUP($D1686,metadata!$B$2:$S$451,14,FALSE)</f>
        <v>64.166666666666671</v>
      </c>
      <c r="R1686">
        <f>VLOOKUP($D1686,metadata!$B$2:$S$451,15,FALSE)</f>
        <v>19.75</v>
      </c>
      <c r="S1686" t="str">
        <f>VLOOKUP($D1686,metadata!$B$2:$S$451,16,FALSE)</f>
        <v>1'</v>
      </c>
      <c r="T1686">
        <f>VLOOKUP($D1686,metadata!$B$2:$S$451,17,FALSE)</f>
        <v>200</v>
      </c>
      <c r="U1686" t="str">
        <f>VLOOKUP($D1686,metadata!$B$2:$S$451,18,FALSE)</f>
        <v/>
      </c>
      <c r="V1686">
        <f>VLOOKUP($D1686,metadata!$B$2:$Z$451,19,FALSE)</f>
        <v>50.6</v>
      </c>
      <c r="W1686" t="str">
        <f>VLOOKUP($D1686,metadata!$B$2:$Z$451,20,FALSE)</f>
        <v>acc</v>
      </c>
      <c r="X1686" t="str">
        <f>VLOOKUP($D1686,metadata!$B$2:$Z$451,21,FALSE)</f>
        <v/>
      </c>
      <c r="Y1686">
        <f>VLOOKUP($D1686,metadata!$B$2:$Z$451,22,FALSE)</f>
        <v>44</v>
      </c>
      <c r="Z1686" t="str">
        <f>VLOOKUP($D1686,metadata!$B$2:$Z$451,23,FALSE)</f>
        <v/>
      </c>
      <c r="AA1686" t="str">
        <f>VLOOKUP($D1686,metadata!$B$2:$Z$451,24,FALSE)</f>
        <v/>
      </c>
      <c r="AB1686" t="str">
        <f>VLOOKUP($D1686,metadata!$B$2:$Z$451,25,FALSE)</f>
        <v/>
      </c>
      <c r="AC1686">
        <v>23.520629681350702</v>
      </c>
      <c r="AD1686">
        <v>24.272988870551298</v>
      </c>
      <c r="AF1686" t="str">
        <f t="shared" si="53"/>
        <v>NA</v>
      </c>
    </row>
    <row r="1687" spans="3:32" x14ac:dyDescent="0.3">
      <c r="C1687">
        <v>1686</v>
      </c>
      <c r="D1687" s="4" t="str">
        <f t="shared" si="54"/>
        <v>44-Kalix</v>
      </c>
      <c r="E1687" t="str">
        <f>VLOOKUP($D1687,metadata!$B$2:$S$451,2,FALSE)</f>
        <v>Schroeder, M; Dalin, P</v>
      </c>
      <c r="F1687" t="str">
        <f>VLOOKUP($D1687,metadata!$B$2:$S$451,3,FALSE)</f>
        <v>Differences in photoperiod-induced diapause plasticity among different populations of the bark beetle Ips typographus and its predator Thanasimus formicarius</v>
      </c>
      <c r="G1687" t="str">
        <f>VLOOKUP($D1687,metadata!$B$2:$S$451,4,FALSE)</f>
        <v>10.1111/afe.12189</v>
      </c>
      <c r="H1687" t="str">
        <f>VLOOKUP($D1687,metadata!$B$2:$S$451,5,FALSE)</f>
        <v>y</v>
      </c>
      <c r="I1687" t="str">
        <f>VLOOKUP($D1687,metadata!$B$2:$S$451,6,FALSE)</f>
        <v>a</v>
      </c>
      <c r="J1687" t="str">
        <f>VLOOKUP($D1687,metadata!$B$2:$S$451,7,FALSE)</f>
        <v>i</v>
      </c>
      <c r="K1687">
        <f>VLOOKUP($D1687,metadata!$B$2:$S$451,8,FALSE)</f>
        <v>4</v>
      </c>
      <c r="L1687">
        <f>VLOOKUP($D1687,metadata!$B$2:$S$451,9,FALSE)</f>
        <v>5</v>
      </c>
      <c r="M1687" t="str">
        <f>VLOOKUP($D1687,metadata!$B$2:$S$451,10,FALSE)</f>
        <v/>
      </c>
      <c r="N1687" t="str">
        <f>VLOOKUP($D1687,metadata!$B$2:$S$451,11,FALSE)</f>
        <v>Ips typographus</v>
      </c>
      <c r="O1687" t="str">
        <f>VLOOKUP($D1687,metadata!$B$2:$S$451,12,FALSE)</f>
        <v>coleoptera</v>
      </c>
      <c r="P1687" t="str">
        <f>VLOOKUP($D1687,metadata!$B$2:$S$451,13,FALSE)</f>
        <v>Kalix</v>
      </c>
      <c r="Q1687">
        <f>VLOOKUP($D1687,metadata!$B$2:$S$451,14,FALSE)</f>
        <v>65.916666666666671</v>
      </c>
      <c r="R1687">
        <f>VLOOKUP($D1687,metadata!$B$2:$S$451,15,FALSE)</f>
        <v>23.25</v>
      </c>
      <c r="S1687" t="str">
        <f>VLOOKUP($D1687,metadata!$B$2:$S$451,16,FALSE)</f>
        <v>1'</v>
      </c>
      <c r="T1687">
        <f>VLOOKUP($D1687,metadata!$B$2:$S$451,17,FALSE)</f>
        <v>100</v>
      </c>
      <c r="U1687" t="str">
        <f>VLOOKUP($D1687,metadata!$B$2:$S$451,18,FALSE)</f>
        <v/>
      </c>
      <c r="V1687">
        <f>VLOOKUP($D1687,metadata!$B$2:$Z$451,19,FALSE)</f>
        <v>51.2</v>
      </c>
      <c r="W1687" t="str">
        <f>VLOOKUP($D1687,metadata!$B$2:$Z$451,20,FALSE)</f>
        <v>acc</v>
      </c>
      <c r="X1687" t="str">
        <f>VLOOKUP($D1687,metadata!$B$2:$Z$451,21,FALSE)</f>
        <v/>
      </c>
      <c r="Y1687">
        <f>VLOOKUP($D1687,metadata!$B$2:$Z$451,22,FALSE)</f>
        <v>44</v>
      </c>
      <c r="Z1687" t="str">
        <f>VLOOKUP($D1687,metadata!$B$2:$Z$451,23,FALSE)</f>
        <v/>
      </c>
      <c r="AA1687" t="str">
        <f>VLOOKUP($D1687,metadata!$B$2:$Z$451,24,FALSE)</f>
        <v/>
      </c>
      <c r="AB1687" t="str">
        <f>VLOOKUP($D1687,metadata!$B$2:$Z$451,25,FALSE)</f>
        <v/>
      </c>
      <c r="AC1687">
        <v>17.0029368202784</v>
      </c>
      <c r="AD1687">
        <v>91.757860437560794</v>
      </c>
      <c r="AF1687" t="str">
        <f t="shared" si="53"/>
        <v>NA</v>
      </c>
    </row>
    <row r="1688" spans="3:32" x14ac:dyDescent="0.3">
      <c r="C1688">
        <v>1687</v>
      </c>
      <c r="D1688" s="4" t="str">
        <f t="shared" si="54"/>
        <v>44-Kalix</v>
      </c>
      <c r="E1688" t="str">
        <f>VLOOKUP($D1688,metadata!$B$2:$S$451,2,FALSE)</f>
        <v>Schroeder, M; Dalin, P</v>
      </c>
      <c r="F1688" t="str">
        <f>VLOOKUP($D1688,metadata!$B$2:$S$451,3,FALSE)</f>
        <v>Differences in photoperiod-induced diapause plasticity among different populations of the bark beetle Ips typographus and its predator Thanasimus formicarius</v>
      </c>
      <c r="G1688" t="str">
        <f>VLOOKUP($D1688,metadata!$B$2:$S$451,4,FALSE)</f>
        <v>10.1111/afe.12189</v>
      </c>
      <c r="H1688" t="str">
        <f>VLOOKUP($D1688,metadata!$B$2:$S$451,5,FALSE)</f>
        <v>y</v>
      </c>
      <c r="I1688" t="str">
        <f>VLOOKUP($D1688,metadata!$B$2:$S$451,6,FALSE)</f>
        <v>a</v>
      </c>
      <c r="J1688" t="str">
        <f>VLOOKUP($D1688,metadata!$B$2:$S$451,7,FALSE)</f>
        <v>i</v>
      </c>
      <c r="K1688">
        <f>VLOOKUP($D1688,metadata!$B$2:$S$451,8,FALSE)</f>
        <v>4</v>
      </c>
      <c r="L1688">
        <f>VLOOKUP($D1688,metadata!$B$2:$S$451,9,FALSE)</f>
        <v>5</v>
      </c>
      <c r="M1688" t="str">
        <f>VLOOKUP($D1688,metadata!$B$2:$S$451,10,FALSE)</f>
        <v/>
      </c>
      <c r="N1688" t="str">
        <f>VLOOKUP($D1688,metadata!$B$2:$S$451,11,FALSE)</f>
        <v>Ips typographus</v>
      </c>
      <c r="O1688" t="str">
        <f>VLOOKUP($D1688,metadata!$B$2:$S$451,12,FALSE)</f>
        <v>coleoptera</v>
      </c>
      <c r="P1688" t="str">
        <f>VLOOKUP($D1688,metadata!$B$2:$S$451,13,FALSE)</f>
        <v>Kalix</v>
      </c>
      <c r="Q1688">
        <f>VLOOKUP($D1688,metadata!$B$2:$S$451,14,FALSE)</f>
        <v>65.916666666666671</v>
      </c>
      <c r="R1688">
        <f>VLOOKUP($D1688,metadata!$B$2:$S$451,15,FALSE)</f>
        <v>23.25</v>
      </c>
      <c r="S1688" t="str">
        <f>VLOOKUP($D1688,metadata!$B$2:$S$451,16,FALSE)</f>
        <v>1'</v>
      </c>
      <c r="T1688">
        <f>VLOOKUP($D1688,metadata!$B$2:$S$451,17,FALSE)</f>
        <v>100</v>
      </c>
      <c r="U1688" t="str">
        <f>VLOOKUP($D1688,metadata!$B$2:$S$451,18,FALSE)</f>
        <v/>
      </c>
      <c r="V1688">
        <f>VLOOKUP($D1688,metadata!$B$2:$Z$451,19,FALSE)</f>
        <v>51.2</v>
      </c>
      <c r="W1688" t="str">
        <f>VLOOKUP($D1688,metadata!$B$2:$Z$451,20,FALSE)</f>
        <v>acc</v>
      </c>
      <c r="X1688" t="str">
        <f>VLOOKUP($D1688,metadata!$B$2:$Z$451,21,FALSE)</f>
        <v/>
      </c>
      <c r="Y1688">
        <f>VLOOKUP($D1688,metadata!$B$2:$Z$451,22,FALSE)</f>
        <v>44</v>
      </c>
      <c r="Z1688" t="str">
        <f>VLOOKUP($D1688,metadata!$B$2:$Z$451,23,FALSE)</f>
        <v/>
      </c>
      <c r="AA1688" t="str">
        <f>VLOOKUP($D1688,metadata!$B$2:$Z$451,24,FALSE)</f>
        <v/>
      </c>
      <c r="AB1688" t="str">
        <f>VLOOKUP($D1688,metadata!$B$2:$Z$451,25,FALSE)</f>
        <v/>
      </c>
      <c r="AC1688">
        <v>18.007329355507501</v>
      </c>
      <c r="AD1688">
        <v>98.018492657949196</v>
      </c>
      <c r="AF1688" t="str">
        <f t="shared" si="53"/>
        <v>NA</v>
      </c>
    </row>
    <row r="1689" spans="3:32" x14ac:dyDescent="0.3">
      <c r="C1689">
        <v>1688</v>
      </c>
      <c r="D1689" s="4" t="str">
        <f t="shared" si="54"/>
        <v>44-Kalix</v>
      </c>
      <c r="E1689" t="str">
        <f>VLOOKUP($D1689,metadata!$B$2:$S$451,2,FALSE)</f>
        <v>Schroeder, M; Dalin, P</v>
      </c>
      <c r="F1689" t="str">
        <f>VLOOKUP($D1689,metadata!$B$2:$S$451,3,FALSE)</f>
        <v>Differences in photoperiod-induced diapause plasticity among different populations of the bark beetle Ips typographus and its predator Thanasimus formicarius</v>
      </c>
      <c r="G1689" t="str">
        <f>VLOOKUP($D1689,metadata!$B$2:$S$451,4,FALSE)</f>
        <v>10.1111/afe.12189</v>
      </c>
      <c r="H1689" t="str">
        <f>VLOOKUP($D1689,metadata!$B$2:$S$451,5,FALSE)</f>
        <v>y</v>
      </c>
      <c r="I1689" t="str">
        <f>VLOOKUP($D1689,metadata!$B$2:$S$451,6,FALSE)</f>
        <v>a</v>
      </c>
      <c r="J1689" t="str">
        <f>VLOOKUP($D1689,metadata!$B$2:$S$451,7,FALSE)</f>
        <v>i</v>
      </c>
      <c r="K1689">
        <f>VLOOKUP($D1689,metadata!$B$2:$S$451,8,FALSE)</f>
        <v>4</v>
      </c>
      <c r="L1689">
        <f>VLOOKUP($D1689,metadata!$B$2:$S$451,9,FALSE)</f>
        <v>5</v>
      </c>
      <c r="M1689" t="str">
        <f>VLOOKUP($D1689,metadata!$B$2:$S$451,10,FALSE)</f>
        <v/>
      </c>
      <c r="N1689" t="str">
        <f>VLOOKUP($D1689,metadata!$B$2:$S$451,11,FALSE)</f>
        <v>Ips typographus</v>
      </c>
      <c r="O1689" t="str">
        <f>VLOOKUP($D1689,metadata!$B$2:$S$451,12,FALSE)</f>
        <v>coleoptera</v>
      </c>
      <c r="P1689" t="str">
        <f>VLOOKUP($D1689,metadata!$B$2:$S$451,13,FALSE)</f>
        <v>Kalix</v>
      </c>
      <c r="Q1689">
        <f>VLOOKUP($D1689,metadata!$B$2:$S$451,14,FALSE)</f>
        <v>65.916666666666671</v>
      </c>
      <c r="R1689">
        <f>VLOOKUP($D1689,metadata!$B$2:$S$451,15,FALSE)</f>
        <v>23.25</v>
      </c>
      <c r="S1689" t="str">
        <f>VLOOKUP($D1689,metadata!$B$2:$S$451,16,FALSE)</f>
        <v>1'</v>
      </c>
      <c r="T1689">
        <f>VLOOKUP($D1689,metadata!$B$2:$S$451,17,FALSE)</f>
        <v>100</v>
      </c>
      <c r="U1689" t="str">
        <f>VLOOKUP($D1689,metadata!$B$2:$S$451,18,FALSE)</f>
        <v/>
      </c>
      <c r="V1689">
        <f>VLOOKUP($D1689,metadata!$B$2:$Z$451,19,FALSE)</f>
        <v>51.2</v>
      </c>
      <c r="W1689" t="str">
        <f>VLOOKUP($D1689,metadata!$B$2:$Z$451,20,FALSE)</f>
        <v>acc</v>
      </c>
      <c r="X1689" t="str">
        <f>VLOOKUP($D1689,metadata!$B$2:$Z$451,21,FALSE)</f>
        <v/>
      </c>
      <c r="Y1689">
        <f>VLOOKUP($D1689,metadata!$B$2:$Z$451,22,FALSE)</f>
        <v>44</v>
      </c>
      <c r="Z1689" t="str">
        <f>VLOOKUP($D1689,metadata!$B$2:$Z$451,23,FALSE)</f>
        <v/>
      </c>
      <c r="AA1689" t="str">
        <f>VLOOKUP($D1689,metadata!$B$2:$Z$451,24,FALSE)</f>
        <v/>
      </c>
      <c r="AB1689" t="str">
        <f>VLOOKUP($D1689,metadata!$B$2:$Z$451,25,FALSE)</f>
        <v/>
      </c>
      <c r="AC1689">
        <v>20.011442596589202</v>
      </c>
      <c r="AD1689">
        <v>63.996656933688698</v>
      </c>
      <c r="AF1689" t="str">
        <f t="shared" si="53"/>
        <v>NA</v>
      </c>
    </row>
    <row r="1690" spans="3:32" x14ac:dyDescent="0.3">
      <c r="C1690">
        <v>1689</v>
      </c>
      <c r="D1690" s="4" t="str">
        <f t="shared" si="54"/>
        <v>44-Kalix</v>
      </c>
      <c r="E1690" t="str">
        <f>VLOOKUP($D1690,metadata!$B$2:$S$451,2,FALSE)</f>
        <v>Schroeder, M; Dalin, P</v>
      </c>
      <c r="F1690" t="str">
        <f>VLOOKUP($D1690,metadata!$B$2:$S$451,3,FALSE)</f>
        <v>Differences in photoperiod-induced diapause plasticity among different populations of the bark beetle Ips typographus and its predator Thanasimus formicarius</v>
      </c>
      <c r="G1690" t="str">
        <f>VLOOKUP($D1690,metadata!$B$2:$S$451,4,FALSE)</f>
        <v>10.1111/afe.12189</v>
      </c>
      <c r="H1690" t="str">
        <f>VLOOKUP($D1690,metadata!$B$2:$S$451,5,FALSE)</f>
        <v>y</v>
      </c>
      <c r="I1690" t="str">
        <f>VLOOKUP($D1690,metadata!$B$2:$S$451,6,FALSE)</f>
        <v>a</v>
      </c>
      <c r="J1690" t="str">
        <f>VLOOKUP($D1690,metadata!$B$2:$S$451,7,FALSE)</f>
        <v>i</v>
      </c>
      <c r="K1690">
        <f>VLOOKUP($D1690,metadata!$B$2:$S$451,8,FALSE)</f>
        <v>4</v>
      </c>
      <c r="L1690">
        <f>VLOOKUP($D1690,metadata!$B$2:$S$451,9,FALSE)</f>
        <v>5</v>
      </c>
      <c r="M1690" t="str">
        <f>VLOOKUP($D1690,metadata!$B$2:$S$451,10,FALSE)</f>
        <v/>
      </c>
      <c r="N1690" t="str">
        <f>VLOOKUP($D1690,metadata!$B$2:$S$451,11,FALSE)</f>
        <v>Ips typographus</v>
      </c>
      <c r="O1690" t="str">
        <f>VLOOKUP($D1690,metadata!$B$2:$S$451,12,FALSE)</f>
        <v>coleoptera</v>
      </c>
      <c r="P1690" t="str">
        <f>VLOOKUP($D1690,metadata!$B$2:$S$451,13,FALSE)</f>
        <v>Kalix</v>
      </c>
      <c r="Q1690">
        <f>VLOOKUP($D1690,metadata!$B$2:$S$451,14,FALSE)</f>
        <v>65.916666666666671</v>
      </c>
      <c r="R1690">
        <f>VLOOKUP($D1690,metadata!$B$2:$S$451,15,FALSE)</f>
        <v>23.25</v>
      </c>
      <c r="S1690" t="str">
        <f>VLOOKUP($D1690,metadata!$B$2:$S$451,16,FALSE)</f>
        <v>1'</v>
      </c>
      <c r="T1690">
        <f>VLOOKUP($D1690,metadata!$B$2:$S$451,17,FALSE)</f>
        <v>100</v>
      </c>
      <c r="U1690" t="str">
        <f>VLOOKUP($D1690,metadata!$B$2:$S$451,18,FALSE)</f>
        <v/>
      </c>
      <c r="V1690">
        <f>VLOOKUP($D1690,metadata!$B$2:$Z$451,19,FALSE)</f>
        <v>51.2</v>
      </c>
      <c r="W1690" t="str">
        <f>VLOOKUP($D1690,metadata!$B$2:$Z$451,20,FALSE)</f>
        <v>acc</v>
      </c>
      <c r="X1690" t="str">
        <f>VLOOKUP($D1690,metadata!$B$2:$Z$451,21,FALSE)</f>
        <v/>
      </c>
      <c r="Y1690">
        <f>VLOOKUP($D1690,metadata!$B$2:$Z$451,22,FALSE)</f>
        <v>44</v>
      </c>
      <c r="Z1690" t="str">
        <f>VLOOKUP($D1690,metadata!$B$2:$Z$451,23,FALSE)</f>
        <v/>
      </c>
      <c r="AA1690" t="str">
        <f>VLOOKUP($D1690,metadata!$B$2:$Z$451,24,FALSE)</f>
        <v/>
      </c>
      <c r="AB1690" t="str">
        <f>VLOOKUP($D1690,metadata!$B$2:$Z$451,25,FALSE)</f>
        <v/>
      </c>
      <c r="AC1690">
        <v>22.0081418475731</v>
      </c>
      <c r="AD1690">
        <v>56.112944860564397</v>
      </c>
      <c r="AF1690" t="str">
        <f t="shared" si="53"/>
        <v>NA</v>
      </c>
    </row>
    <row r="1691" spans="3:32" x14ac:dyDescent="0.3">
      <c r="C1691">
        <v>1690</v>
      </c>
      <c r="D1691" s="4" t="str">
        <f t="shared" si="54"/>
        <v>44-Kalix</v>
      </c>
      <c r="E1691" t="str">
        <f>VLOOKUP($D1691,metadata!$B$2:$S$451,2,FALSE)</f>
        <v>Schroeder, M; Dalin, P</v>
      </c>
      <c r="F1691" t="str">
        <f>VLOOKUP($D1691,metadata!$B$2:$S$451,3,FALSE)</f>
        <v>Differences in photoperiod-induced diapause plasticity among different populations of the bark beetle Ips typographus and its predator Thanasimus formicarius</v>
      </c>
      <c r="G1691" t="str">
        <f>VLOOKUP($D1691,metadata!$B$2:$S$451,4,FALSE)</f>
        <v>10.1111/afe.12189</v>
      </c>
      <c r="H1691" t="str">
        <f>VLOOKUP($D1691,metadata!$B$2:$S$451,5,FALSE)</f>
        <v>y</v>
      </c>
      <c r="I1691" t="str">
        <f>VLOOKUP($D1691,metadata!$B$2:$S$451,6,FALSE)</f>
        <v>a</v>
      </c>
      <c r="J1691" t="str">
        <f>VLOOKUP($D1691,metadata!$B$2:$S$451,7,FALSE)</f>
        <v>i</v>
      </c>
      <c r="K1691">
        <f>VLOOKUP($D1691,metadata!$B$2:$S$451,8,FALSE)</f>
        <v>4</v>
      </c>
      <c r="L1691">
        <f>VLOOKUP($D1691,metadata!$B$2:$S$451,9,FALSE)</f>
        <v>5</v>
      </c>
      <c r="M1691" t="str">
        <f>VLOOKUP($D1691,metadata!$B$2:$S$451,10,FALSE)</f>
        <v/>
      </c>
      <c r="N1691" t="str">
        <f>VLOOKUP($D1691,metadata!$B$2:$S$451,11,FALSE)</f>
        <v>Ips typographus</v>
      </c>
      <c r="O1691" t="str">
        <f>VLOOKUP($D1691,metadata!$B$2:$S$451,12,FALSE)</f>
        <v>coleoptera</v>
      </c>
      <c r="P1691" t="str">
        <f>VLOOKUP($D1691,metadata!$B$2:$S$451,13,FALSE)</f>
        <v>Kalix</v>
      </c>
      <c r="Q1691">
        <f>VLOOKUP($D1691,metadata!$B$2:$S$451,14,FALSE)</f>
        <v>65.916666666666671</v>
      </c>
      <c r="R1691">
        <f>VLOOKUP($D1691,metadata!$B$2:$S$451,15,FALSE)</f>
        <v>23.25</v>
      </c>
      <c r="S1691" t="str">
        <f>VLOOKUP($D1691,metadata!$B$2:$S$451,16,FALSE)</f>
        <v>1'</v>
      </c>
      <c r="T1691">
        <f>VLOOKUP($D1691,metadata!$B$2:$S$451,17,FALSE)</f>
        <v>100</v>
      </c>
      <c r="U1691" t="str">
        <f>VLOOKUP($D1691,metadata!$B$2:$S$451,18,FALSE)</f>
        <v/>
      </c>
      <c r="V1691">
        <f>VLOOKUP($D1691,metadata!$B$2:$Z$451,19,FALSE)</f>
        <v>51.2</v>
      </c>
      <c r="W1691" t="str">
        <f>VLOOKUP($D1691,metadata!$B$2:$Z$451,20,FALSE)</f>
        <v>acc</v>
      </c>
      <c r="X1691" t="str">
        <f>VLOOKUP($D1691,metadata!$B$2:$Z$451,21,FALSE)</f>
        <v/>
      </c>
      <c r="Y1691">
        <f>VLOOKUP($D1691,metadata!$B$2:$Z$451,22,FALSE)</f>
        <v>44</v>
      </c>
      <c r="Z1691" t="str">
        <f>VLOOKUP($D1691,metadata!$B$2:$Z$451,23,FALSE)</f>
        <v/>
      </c>
      <c r="AA1691" t="str">
        <f>VLOOKUP($D1691,metadata!$B$2:$Z$451,24,FALSE)</f>
        <v/>
      </c>
      <c r="AB1691" t="str">
        <f>VLOOKUP($D1691,metadata!$B$2:$Z$451,25,FALSE)</f>
        <v/>
      </c>
      <c r="AC1691">
        <v>23.5344759003004</v>
      </c>
      <c r="AD1691">
        <v>62.215945156785502</v>
      </c>
      <c r="AF1691" t="str">
        <f t="shared" si="53"/>
        <v>NA</v>
      </c>
    </row>
    <row r="1692" spans="3:32" x14ac:dyDescent="0.3">
      <c r="C1692">
        <v>1691</v>
      </c>
      <c r="D1692" s="4" t="str">
        <f t="shared" si="54"/>
        <v>45-OBH</v>
      </c>
      <c r="E1692" t="str">
        <f>VLOOKUP($D1692,metadata!$B$2:$S$451,2,FALSE)</f>
        <v>Shimizu, T; Kawasaki, K</v>
      </c>
      <c r="F1692" t="str">
        <f>VLOOKUP($D1692,metadata!$B$2:$S$451,3,FALSE)</f>
        <v>Geographic variability in diapause response of Japanese Orius species</v>
      </c>
      <c r="G1692" t="str">
        <f>VLOOKUP($D1692,metadata!$B$2:$S$451,4,FALSE)</f>
        <v>10.1046/j.1570-7458.2001.00787.x</v>
      </c>
      <c r="H1692" t="str">
        <f>VLOOKUP($D1692,metadata!$B$2:$S$451,5,FALSE)</f>
        <v>y</v>
      </c>
      <c r="I1692" t="str">
        <f>VLOOKUP($D1692,metadata!$B$2:$S$451,6,FALSE)</f>
        <v>a</v>
      </c>
      <c r="J1692" t="str">
        <f>VLOOKUP($D1692,metadata!$B$2:$S$451,7,FALSE)</f>
        <v>i</v>
      </c>
      <c r="K1692">
        <f>VLOOKUP($D1692,metadata!$B$2:$S$451,8,FALSE)</f>
        <v>5</v>
      </c>
      <c r="L1692">
        <f>VLOOKUP($D1692,metadata!$B$2:$S$451,9,FALSE)</f>
        <v>7</v>
      </c>
      <c r="M1692" t="str">
        <f>VLOOKUP($D1692,metadata!$B$2:$S$451,10,FALSE)</f>
        <v/>
      </c>
      <c r="N1692" t="str">
        <f>VLOOKUP($D1692,metadata!$B$2:$S$451,11,FALSE)</f>
        <v>Orius Sauteri</v>
      </c>
      <c r="O1692" t="str">
        <f>VLOOKUP($D1692,metadata!$B$2:$S$451,12,FALSE)</f>
        <v>hemiptera</v>
      </c>
      <c r="P1692" t="str">
        <f>VLOOKUP($D1692,metadata!$B$2:$S$451,13,FALSE)</f>
        <v>OBH</v>
      </c>
      <c r="Q1692">
        <f>VLOOKUP($D1692,metadata!$B$2:$S$451,14,FALSE)</f>
        <v>42.923960999999998</v>
      </c>
      <c r="R1692">
        <f>VLOOKUP($D1692,metadata!$B$2:$S$451,15,FALSE)</f>
        <v>143.196156</v>
      </c>
      <c r="S1692" t="str">
        <f>VLOOKUP($D1692,metadata!$B$2:$S$451,16,FALSE)</f>
        <v/>
      </c>
      <c r="T1692" t="str">
        <f>VLOOKUP($D1692,metadata!$B$2:$S$451,17,FALSE)</f>
        <v>&lt;50</v>
      </c>
      <c r="U1692" t="str">
        <f>VLOOKUP($D1692,metadata!$B$2:$S$451,18,FALSE)</f>
        <v/>
      </c>
      <c r="V1692">
        <f>VLOOKUP($D1692,metadata!$B$2:$Z$451,19,FALSE)</f>
        <v>75</v>
      </c>
      <c r="W1692" t="str">
        <f>VLOOKUP($D1692,metadata!$B$2:$Z$451,20,FALSE)</f>
        <v>global average</v>
      </c>
      <c r="X1692" t="str">
        <f>VLOOKUP($D1692,metadata!$B$2:$Z$451,21,FALSE)</f>
        <v/>
      </c>
      <c r="Y1692" t="str">
        <f>VLOOKUP($D1692,metadata!$B$2:$Z$451,22,FALSE)</f>
        <v>54_1</v>
      </c>
      <c r="Z1692" t="str">
        <f>VLOOKUP($D1692,metadata!$B$2:$Z$451,23,FALSE)</f>
        <v/>
      </c>
      <c r="AA1692" t="str">
        <f>VLOOKUP($D1692,metadata!$B$2:$Z$451,24,FALSE)</f>
        <v/>
      </c>
      <c r="AB1692" t="str">
        <f>VLOOKUP($D1692,metadata!$B$2:$Z$451,25,FALSE)</f>
        <v/>
      </c>
      <c r="AC1692">
        <v>10.016329157795701</v>
      </c>
      <c r="AD1692">
        <v>67.715007179284001</v>
      </c>
      <c r="AF1692" t="str">
        <f t="shared" si="53"/>
        <v>NA</v>
      </c>
    </row>
    <row r="1693" spans="3:32" x14ac:dyDescent="0.3">
      <c r="C1693">
        <v>1692</v>
      </c>
      <c r="D1693" s="4" t="str">
        <f t="shared" si="54"/>
        <v>45-OBH</v>
      </c>
      <c r="E1693" t="str">
        <f>VLOOKUP($D1693,metadata!$B$2:$S$451,2,FALSE)</f>
        <v>Shimizu, T; Kawasaki, K</v>
      </c>
      <c r="F1693" t="str">
        <f>VLOOKUP($D1693,metadata!$B$2:$S$451,3,FALSE)</f>
        <v>Geographic variability in diapause response of Japanese Orius species</v>
      </c>
      <c r="G1693" t="str">
        <f>VLOOKUP($D1693,metadata!$B$2:$S$451,4,FALSE)</f>
        <v>10.1046/j.1570-7458.2001.00787.x</v>
      </c>
      <c r="H1693" t="str">
        <f>VLOOKUP($D1693,metadata!$B$2:$S$451,5,FALSE)</f>
        <v>y</v>
      </c>
      <c r="I1693" t="str">
        <f>VLOOKUP($D1693,metadata!$B$2:$S$451,6,FALSE)</f>
        <v>a</v>
      </c>
      <c r="J1693" t="str">
        <f>VLOOKUP($D1693,metadata!$B$2:$S$451,7,FALSE)</f>
        <v>i</v>
      </c>
      <c r="K1693">
        <f>VLOOKUP($D1693,metadata!$B$2:$S$451,8,FALSE)</f>
        <v>5</v>
      </c>
      <c r="L1693">
        <f>VLOOKUP($D1693,metadata!$B$2:$S$451,9,FALSE)</f>
        <v>7</v>
      </c>
      <c r="M1693" t="str">
        <f>VLOOKUP($D1693,metadata!$B$2:$S$451,10,FALSE)</f>
        <v/>
      </c>
      <c r="N1693" t="str">
        <f>VLOOKUP($D1693,metadata!$B$2:$S$451,11,FALSE)</f>
        <v>Orius Sauteri</v>
      </c>
      <c r="O1693" t="str">
        <f>VLOOKUP($D1693,metadata!$B$2:$S$451,12,FALSE)</f>
        <v>hemiptera</v>
      </c>
      <c r="P1693" t="str">
        <f>VLOOKUP($D1693,metadata!$B$2:$S$451,13,FALSE)</f>
        <v>OBH</v>
      </c>
      <c r="Q1693">
        <f>VLOOKUP($D1693,metadata!$B$2:$S$451,14,FALSE)</f>
        <v>42.923960999999998</v>
      </c>
      <c r="R1693">
        <f>VLOOKUP($D1693,metadata!$B$2:$S$451,15,FALSE)</f>
        <v>143.196156</v>
      </c>
      <c r="S1693" t="str">
        <f>VLOOKUP($D1693,metadata!$B$2:$S$451,16,FALSE)</f>
        <v/>
      </c>
      <c r="T1693" t="str">
        <f>VLOOKUP($D1693,metadata!$B$2:$S$451,17,FALSE)</f>
        <v>&lt;50</v>
      </c>
      <c r="U1693" t="str">
        <f>VLOOKUP($D1693,metadata!$B$2:$S$451,18,FALSE)</f>
        <v/>
      </c>
      <c r="V1693">
        <f>VLOOKUP($D1693,metadata!$B$2:$Z$451,19,FALSE)</f>
        <v>75</v>
      </c>
      <c r="W1693" t="str">
        <f>VLOOKUP($D1693,metadata!$B$2:$Z$451,20,FALSE)</f>
        <v>global average</v>
      </c>
      <c r="X1693" t="str">
        <f>VLOOKUP($D1693,metadata!$B$2:$Z$451,21,FALSE)</f>
        <v/>
      </c>
      <c r="Y1693" t="str">
        <f>VLOOKUP($D1693,metadata!$B$2:$Z$451,22,FALSE)</f>
        <v>54_1</v>
      </c>
      <c r="Z1693" t="str">
        <f>VLOOKUP($D1693,metadata!$B$2:$Z$451,23,FALSE)</f>
        <v/>
      </c>
      <c r="AA1693" t="str">
        <f>VLOOKUP($D1693,metadata!$B$2:$Z$451,24,FALSE)</f>
        <v/>
      </c>
      <c r="AB1693" t="str">
        <f>VLOOKUP($D1693,metadata!$B$2:$Z$451,25,FALSE)</f>
        <v/>
      </c>
      <c r="AC1693">
        <v>11.008154676437</v>
      </c>
      <c r="AD1693">
        <v>69.621725998910705</v>
      </c>
      <c r="AF1693" t="str">
        <f t="shared" si="53"/>
        <v>NA</v>
      </c>
    </row>
    <row r="1694" spans="3:32" x14ac:dyDescent="0.3">
      <c r="C1694">
        <v>1693</v>
      </c>
      <c r="D1694" s="4" t="str">
        <f t="shared" si="54"/>
        <v>45-OBH</v>
      </c>
      <c r="E1694" t="str">
        <f>VLOOKUP($D1694,metadata!$B$2:$S$451,2,FALSE)</f>
        <v>Shimizu, T; Kawasaki, K</v>
      </c>
      <c r="F1694" t="str">
        <f>VLOOKUP($D1694,metadata!$B$2:$S$451,3,FALSE)</f>
        <v>Geographic variability in diapause response of Japanese Orius species</v>
      </c>
      <c r="G1694" t="str">
        <f>VLOOKUP($D1694,metadata!$B$2:$S$451,4,FALSE)</f>
        <v>10.1046/j.1570-7458.2001.00787.x</v>
      </c>
      <c r="H1694" t="str">
        <f>VLOOKUP($D1694,metadata!$B$2:$S$451,5,FALSE)</f>
        <v>y</v>
      </c>
      <c r="I1694" t="str">
        <f>VLOOKUP($D1694,metadata!$B$2:$S$451,6,FALSE)</f>
        <v>a</v>
      </c>
      <c r="J1694" t="str">
        <f>VLOOKUP($D1694,metadata!$B$2:$S$451,7,FALSE)</f>
        <v>i</v>
      </c>
      <c r="K1694">
        <f>VLOOKUP($D1694,metadata!$B$2:$S$451,8,FALSE)</f>
        <v>5</v>
      </c>
      <c r="L1694">
        <f>VLOOKUP($D1694,metadata!$B$2:$S$451,9,FALSE)</f>
        <v>7</v>
      </c>
      <c r="M1694" t="str">
        <f>VLOOKUP($D1694,metadata!$B$2:$S$451,10,FALSE)</f>
        <v/>
      </c>
      <c r="N1694" t="str">
        <f>VLOOKUP($D1694,metadata!$B$2:$S$451,11,FALSE)</f>
        <v>Orius Sauteri</v>
      </c>
      <c r="O1694" t="str">
        <f>VLOOKUP($D1694,metadata!$B$2:$S$451,12,FALSE)</f>
        <v>hemiptera</v>
      </c>
      <c r="P1694" t="str">
        <f>VLOOKUP($D1694,metadata!$B$2:$S$451,13,FALSE)</f>
        <v>OBH</v>
      </c>
      <c r="Q1694">
        <f>VLOOKUP($D1694,metadata!$B$2:$S$451,14,FALSE)</f>
        <v>42.923960999999998</v>
      </c>
      <c r="R1694">
        <f>VLOOKUP($D1694,metadata!$B$2:$S$451,15,FALSE)</f>
        <v>143.196156</v>
      </c>
      <c r="S1694" t="str">
        <f>VLOOKUP($D1694,metadata!$B$2:$S$451,16,FALSE)</f>
        <v/>
      </c>
      <c r="T1694" t="str">
        <f>VLOOKUP($D1694,metadata!$B$2:$S$451,17,FALSE)</f>
        <v>&lt;50</v>
      </c>
      <c r="U1694" t="str">
        <f>VLOOKUP($D1694,metadata!$B$2:$S$451,18,FALSE)</f>
        <v/>
      </c>
      <c r="V1694">
        <f>VLOOKUP($D1694,metadata!$B$2:$Z$451,19,FALSE)</f>
        <v>75</v>
      </c>
      <c r="W1694" t="str">
        <f>VLOOKUP($D1694,metadata!$B$2:$Z$451,20,FALSE)</f>
        <v>global average</v>
      </c>
      <c r="X1694" t="str">
        <f>VLOOKUP($D1694,metadata!$B$2:$Z$451,21,FALSE)</f>
        <v/>
      </c>
      <c r="Y1694" t="str">
        <f>VLOOKUP($D1694,metadata!$B$2:$Z$451,22,FALSE)</f>
        <v>54_1</v>
      </c>
      <c r="Z1694" t="str">
        <f>VLOOKUP($D1694,metadata!$B$2:$Z$451,23,FALSE)</f>
        <v/>
      </c>
      <c r="AA1694" t="str">
        <f>VLOOKUP($D1694,metadata!$B$2:$Z$451,24,FALSE)</f>
        <v/>
      </c>
      <c r="AB1694" t="str">
        <f>VLOOKUP($D1694,metadata!$B$2:$Z$451,25,FALSE)</f>
        <v/>
      </c>
      <c r="AC1694">
        <v>12.0287468435906</v>
      </c>
      <c r="AD1694">
        <v>65.908798336386496</v>
      </c>
      <c r="AF1694" t="str">
        <f t="shared" si="53"/>
        <v>NA</v>
      </c>
    </row>
    <row r="1695" spans="3:32" x14ac:dyDescent="0.3">
      <c r="C1695">
        <v>1694</v>
      </c>
      <c r="D1695" s="4" t="str">
        <f t="shared" si="54"/>
        <v>45-OBH</v>
      </c>
      <c r="E1695" t="str">
        <f>VLOOKUP($D1695,metadata!$B$2:$S$451,2,FALSE)</f>
        <v>Shimizu, T; Kawasaki, K</v>
      </c>
      <c r="F1695" t="str">
        <f>VLOOKUP($D1695,metadata!$B$2:$S$451,3,FALSE)</f>
        <v>Geographic variability in diapause response of Japanese Orius species</v>
      </c>
      <c r="G1695" t="str">
        <f>VLOOKUP($D1695,metadata!$B$2:$S$451,4,FALSE)</f>
        <v>10.1046/j.1570-7458.2001.00787.x</v>
      </c>
      <c r="H1695" t="str">
        <f>VLOOKUP($D1695,metadata!$B$2:$S$451,5,FALSE)</f>
        <v>y</v>
      </c>
      <c r="I1695" t="str">
        <f>VLOOKUP($D1695,metadata!$B$2:$S$451,6,FALSE)</f>
        <v>a</v>
      </c>
      <c r="J1695" t="str">
        <f>VLOOKUP($D1695,metadata!$B$2:$S$451,7,FALSE)</f>
        <v>i</v>
      </c>
      <c r="K1695">
        <f>VLOOKUP($D1695,metadata!$B$2:$S$451,8,FALSE)</f>
        <v>5</v>
      </c>
      <c r="L1695">
        <f>VLOOKUP($D1695,metadata!$B$2:$S$451,9,FALSE)</f>
        <v>7</v>
      </c>
      <c r="M1695" t="str">
        <f>VLOOKUP($D1695,metadata!$B$2:$S$451,10,FALSE)</f>
        <v/>
      </c>
      <c r="N1695" t="str">
        <f>VLOOKUP($D1695,metadata!$B$2:$S$451,11,FALSE)</f>
        <v>Orius Sauteri</v>
      </c>
      <c r="O1695" t="str">
        <f>VLOOKUP($D1695,metadata!$B$2:$S$451,12,FALSE)</f>
        <v>hemiptera</v>
      </c>
      <c r="P1695" t="str">
        <f>VLOOKUP($D1695,metadata!$B$2:$S$451,13,FALSE)</f>
        <v>OBH</v>
      </c>
      <c r="Q1695">
        <f>VLOOKUP($D1695,metadata!$B$2:$S$451,14,FALSE)</f>
        <v>42.923960999999998</v>
      </c>
      <c r="R1695">
        <f>VLOOKUP($D1695,metadata!$B$2:$S$451,15,FALSE)</f>
        <v>143.196156</v>
      </c>
      <c r="S1695" t="str">
        <f>VLOOKUP($D1695,metadata!$B$2:$S$451,16,FALSE)</f>
        <v/>
      </c>
      <c r="T1695" t="str">
        <f>VLOOKUP($D1695,metadata!$B$2:$S$451,17,FALSE)</f>
        <v>&lt;50</v>
      </c>
      <c r="U1695" t="str">
        <f>VLOOKUP($D1695,metadata!$B$2:$S$451,18,FALSE)</f>
        <v/>
      </c>
      <c r="V1695">
        <f>VLOOKUP($D1695,metadata!$B$2:$Z$451,19,FALSE)</f>
        <v>75</v>
      </c>
      <c r="W1695" t="str">
        <f>VLOOKUP($D1695,metadata!$B$2:$Z$451,20,FALSE)</f>
        <v>global average</v>
      </c>
      <c r="X1695" t="str">
        <f>VLOOKUP($D1695,metadata!$B$2:$Z$451,21,FALSE)</f>
        <v/>
      </c>
      <c r="Y1695" t="str">
        <f>VLOOKUP($D1695,metadata!$B$2:$Z$451,22,FALSE)</f>
        <v>54_1</v>
      </c>
      <c r="Z1695" t="str">
        <f>VLOOKUP($D1695,metadata!$B$2:$Z$451,23,FALSE)</f>
        <v/>
      </c>
      <c r="AA1695" t="str">
        <f>VLOOKUP($D1695,metadata!$B$2:$Z$451,24,FALSE)</f>
        <v/>
      </c>
      <c r="AB1695" t="str">
        <f>VLOOKUP($D1695,metadata!$B$2:$Z$451,25,FALSE)</f>
        <v/>
      </c>
      <c r="AC1695">
        <v>13.0185275040847</v>
      </c>
      <c r="AD1695">
        <v>53.998118532455301</v>
      </c>
      <c r="AF1695" t="str">
        <f t="shared" si="53"/>
        <v>NA</v>
      </c>
    </row>
    <row r="1696" spans="3:32" x14ac:dyDescent="0.3">
      <c r="C1696">
        <v>1695</v>
      </c>
      <c r="D1696" s="4" t="str">
        <f t="shared" si="54"/>
        <v>45-OBH</v>
      </c>
      <c r="E1696" t="str">
        <f>VLOOKUP($D1696,metadata!$B$2:$S$451,2,FALSE)</f>
        <v>Shimizu, T; Kawasaki, K</v>
      </c>
      <c r="F1696" t="str">
        <f>VLOOKUP($D1696,metadata!$B$2:$S$451,3,FALSE)</f>
        <v>Geographic variability in diapause response of Japanese Orius species</v>
      </c>
      <c r="G1696" t="str">
        <f>VLOOKUP($D1696,metadata!$B$2:$S$451,4,FALSE)</f>
        <v>10.1046/j.1570-7458.2001.00787.x</v>
      </c>
      <c r="H1696" t="str">
        <f>VLOOKUP($D1696,metadata!$B$2:$S$451,5,FALSE)</f>
        <v>y</v>
      </c>
      <c r="I1696" t="str">
        <f>VLOOKUP($D1696,metadata!$B$2:$S$451,6,FALSE)</f>
        <v>a</v>
      </c>
      <c r="J1696" t="str">
        <f>VLOOKUP($D1696,metadata!$B$2:$S$451,7,FALSE)</f>
        <v>i</v>
      </c>
      <c r="K1696">
        <f>VLOOKUP($D1696,metadata!$B$2:$S$451,8,FALSE)</f>
        <v>5</v>
      </c>
      <c r="L1696">
        <f>VLOOKUP($D1696,metadata!$B$2:$S$451,9,FALSE)</f>
        <v>7</v>
      </c>
      <c r="M1696" t="str">
        <f>VLOOKUP($D1696,metadata!$B$2:$S$451,10,FALSE)</f>
        <v/>
      </c>
      <c r="N1696" t="str">
        <f>VLOOKUP($D1696,metadata!$B$2:$S$451,11,FALSE)</f>
        <v>Orius Sauteri</v>
      </c>
      <c r="O1696" t="str">
        <f>VLOOKUP($D1696,metadata!$B$2:$S$451,12,FALSE)</f>
        <v>hemiptera</v>
      </c>
      <c r="P1696" t="str">
        <f>VLOOKUP($D1696,metadata!$B$2:$S$451,13,FALSE)</f>
        <v>OBH</v>
      </c>
      <c r="Q1696">
        <f>VLOOKUP($D1696,metadata!$B$2:$S$451,14,FALSE)</f>
        <v>42.923960999999998</v>
      </c>
      <c r="R1696">
        <f>VLOOKUP($D1696,metadata!$B$2:$S$451,15,FALSE)</f>
        <v>143.196156</v>
      </c>
      <c r="S1696" t="str">
        <f>VLOOKUP($D1696,metadata!$B$2:$S$451,16,FALSE)</f>
        <v/>
      </c>
      <c r="T1696" t="str">
        <f>VLOOKUP($D1696,metadata!$B$2:$S$451,17,FALSE)</f>
        <v>&lt;50</v>
      </c>
      <c r="U1696" t="str">
        <f>VLOOKUP($D1696,metadata!$B$2:$S$451,18,FALSE)</f>
        <v/>
      </c>
      <c r="V1696">
        <f>VLOOKUP($D1696,metadata!$B$2:$Z$451,19,FALSE)</f>
        <v>75</v>
      </c>
      <c r="W1696" t="str">
        <f>VLOOKUP($D1696,metadata!$B$2:$Z$451,20,FALSE)</f>
        <v>global average</v>
      </c>
      <c r="X1696" t="str">
        <f>VLOOKUP($D1696,metadata!$B$2:$Z$451,21,FALSE)</f>
        <v/>
      </c>
      <c r="Y1696" t="str">
        <f>VLOOKUP($D1696,metadata!$B$2:$Z$451,22,FALSE)</f>
        <v>54_1</v>
      </c>
      <c r="Z1696" t="str">
        <f>VLOOKUP($D1696,metadata!$B$2:$Z$451,23,FALSE)</f>
        <v/>
      </c>
      <c r="AA1696" t="str">
        <f>VLOOKUP($D1696,metadata!$B$2:$Z$451,24,FALSE)</f>
        <v/>
      </c>
      <c r="AB1696" t="str">
        <f>VLOOKUP($D1696,metadata!$B$2:$Z$451,25,FALSE)</f>
        <v/>
      </c>
      <c r="AC1696">
        <v>13.9907709065702</v>
      </c>
      <c r="AD1696">
        <v>23.585681041738798</v>
      </c>
      <c r="AF1696" t="str">
        <f t="shared" si="53"/>
        <v>NA</v>
      </c>
    </row>
    <row r="1697" spans="3:32" x14ac:dyDescent="0.3">
      <c r="C1697">
        <v>1696</v>
      </c>
      <c r="D1697" s="4" t="str">
        <f t="shared" si="54"/>
        <v>45-OBH</v>
      </c>
      <c r="E1697" t="str">
        <f>VLOOKUP($D1697,metadata!$B$2:$S$451,2,FALSE)</f>
        <v>Shimizu, T; Kawasaki, K</v>
      </c>
      <c r="F1697" t="str">
        <f>VLOOKUP($D1697,metadata!$B$2:$S$451,3,FALSE)</f>
        <v>Geographic variability in diapause response of Japanese Orius species</v>
      </c>
      <c r="G1697" t="str">
        <f>VLOOKUP($D1697,metadata!$B$2:$S$451,4,FALSE)</f>
        <v>10.1046/j.1570-7458.2001.00787.x</v>
      </c>
      <c r="H1697" t="str">
        <f>VLOOKUP($D1697,metadata!$B$2:$S$451,5,FALSE)</f>
        <v>y</v>
      </c>
      <c r="I1697" t="str">
        <f>VLOOKUP($D1697,metadata!$B$2:$S$451,6,FALSE)</f>
        <v>a</v>
      </c>
      <c r="J1697" t="str">
        <f>VLOOKUP($D1697,metadata!$B$2:$S$451,7,FALSE)</f>
        <v>i</v>
      </c>
      <c r="K1697">
        <f>VLOOKUP($D1697,metadata!$B$2:$S$451,8,FALSE)</f>
        <v>5</v>
      </c>
      <c r="L1697">
        <f>VLOOKUP($D1697,metadata!$B$2:$S$451,9,FALSE)</f>
        <v>7</v>
      </c>
      <c r="M1697" t="str">
        <f>VLOOKUP($D1697,metadata!$B$2:$S$451,10,FALSE)</f>
        <v/>
      </c>
      <c r="N1697" t="str">
        <f>VLOOKUP($D1697,metadata!$B$2:$S$451,11,FALSE)</f>
        <v>Orius Sauteri</v>
      </c>
      <c r="O1697" t="str">
        <f>VLOOKUP($D1697,metadata!$B$2:$S$451,12,FALSE)</f>
        <v>hemiptera</v>
      </c>
      <c r="P1697" t="str">
        <f>VLOOKUP($D1697,metadata!$B$2:$S$451,13,FALSE)</f>
        <v>OBH</v>
      </c>
      <c r="Q1697">
        <f>VLOOKUP($D1697,metadata!$B$2:$S$451,14,FALSE)</f>
        <v>42.923960999999998</v>
      </c>
      <c r="R1697">
        <f>VLOOKUP($D1697,metadata!$B$2:$S$451,15,FALSE)</f>
        <v>143.196156</v>
      </c>
      <c r="S1697" t="str">
        <f>VLOOKUP($D1697,metadata!$B$2:$S$451,16,FALSE)</f>
        <v/>
      </c>
      <c r="T1697" t="str">
        <f>VLOOKUP($D1697,metadata!$B$2:$S$451,17,FALSE)</f>
        <v>&lt;50</v>
      </c>
      <c r="U1697" t="str">
        <f>VLOOKUP($D1697,metadata!$B$2:$S$451,18,FALSE)</f>
        <v/>
      </c>
      <c r="V1697">
        <f>VLOOKUP($D1697,metadata!$B$2:$Z$451,19,FALSE)</f>
        <v>75</v>
      </c>
      <c r="W1697" t="str">
        <f>VLOOKUP($D1697,metadata!$B$2:$Z$451,20,FALSE)</f>
        <v>global average</v>
      </c>
      <c r="X1697" t="str">
        <f>VLOOKUP($D1697,metadata!$B$2:$Z$451,21,FALSE)</f>
        <v/>
      </c>
      <c r="Y1697" t="str">
        <f>VLOOKUP($D1697,metadata!$B$2:$Z$451,22,FALSE)</f>
        <v>54_1</v>
      </c>
      <c r="Z1697" t="str">
        <f>VLOOKUP($D1697,metadata!$B$2:$Z$451,23,FALSE)</f>
        <v/>
      </c>
      <c r="AA1697" t="str">
        <f>VLOOKUP($D1697,metadata!$B$2:$Z$451,24,FALSE)</f>
        <v/>
      </c>
      <c r="AB1697" t="str">
        <f>VLOOKUP($D1697,metadata!$B$2:$Z$451,25,FALSE)</f>
        <v/>
      </c>
      <c r="AC1697">
        <v>15.009006288062499</v>
      </c>
      <c r="AD1697">
        <v>3.9476159825716599</v>
      </c>
      <c r="AF1697" t="str">
        <f t="shared" si="53"/>
        <v>NA</v>
      </c>
    </row>
    <row r="1698" spans="3:32" x14ac:dyDescent="0.3">
      <c r="C1698">
        <v>1697</v>
      </c>
      <c r="D1698" s="4" t="str">
        <f t="shared" si="54"/>
        <v>45-OBH</v>
      </c>
      <c r="E1698" t="str">
        <f>VLOOKUP($D1698,metadata!$B$2:$S$451,2,FALSE)</f>
        <v>Shimizu, T; Kawasaki, K</v>
      </c>
      <c r="F1698" t="str">
        <f>VLOOKUP($D1698,metadata!$B$2:$S$451,3,FALSE)</f>
        <v>Geographic variability in diapause response of Japanese Orius species</v>
      </c>
      <c r="G1698" t="str">
        <f>VLOOKUP($D1698,metadata!$B$2:$S$451,4,FALSE)</f>
        <v>10.1046/j.1570-7458.2001.00787.x</v>
      </c>
      <c r="H1698" t="str">
        <f>VLOOKUP($D1698,metadata!$B$2:$S$451,5,FALSE)</f>
        <v>y</v>
      </c>
      <c r="I1698" t="str">
        <f>VLOOKUP($D1698,metadata!$B$2:$S$451,6,FALSE)</f>
        <v>a</v>
      </c>
      <c r="J1698" t="str">
        <f>VLOOKUP($D1698,metadata!$B$2:$S$451,7,FALSE)</f>
        <v>i</v>
      </c>
      <c r="K1698">
        <f>VLOOKUP($D1698,metadata!$B$2:$S$451,8,FALSE)</f>
        <v>5</v>
      </c>
      <c r="L1698">
        <f>VLOOKUP($D1698,metadata!$B$2:$S$451,9,FALSE)</f>
        <v>7</v>
      </c>
      <c r="M1698" t="str">
        <f>VLOOKUP($D1698,metadata!$B$2:$S$451,10,FALSE)</f>
        <v/>
      </c>
      <c r="N1698" t="str">
        <f>VLOOKUP($D1698,metadata!$B$2:$S$451,11,FALSE)</f>
        <v>Orius Sauteri</v>
      </c>
      <c r="O1698" t="str">
        <f>VLOOKUP($D1698,metadata!$B$2:$S$451,12,FALSE)</f>
        <v>hemiptera</v>
      </c>
      <c r="P1698" t="str">
        <f>VLOOKUP($D1698,metadata!$B$2:$S$451,13,FALSE)</f>
        <v>OBH</v>
      </c>
      <c r="Q1698">
        <f>VLOOKUP($D1698,metadata!$B$2:$S$451,14,FALSE)</f>
        <v>42.923960999999998</v>
      </c>
      <c r="R1698">
        <f>VLOOKUP($D1698,metadata!$B$2:$S$451,15,FALSE)</f>
        <v>143.196156</v>
      </c>
      <c r="S1698" t="str">
        <f>VLOOKUP($D1698,metadata!$B$2:$S$451,16,FALSE)</f>
        <v/>
      </c>
      <c r="T1698" t="str">
        <f>VLOOKUP($D1698,metadata!$B$2:$S$451,17,FALSE)</f>
        <v>&lt;50</v>
      </c>
      <c r="U1698" t="str">
        <f>VLOOKUP($D1698,metadata!$B$2:$S$451,18,FALSE)</f>
        <v/>
      </c>
      <c r="V1698">
        <f>VLOOKUP($D1698,metadata!$B$2:$Z$451,19,FALSE)</f>
        <v>75</v>
      </c>
      <c r="W1698" t="str">
        <f>VLOOKUP($D1698,metadata!$B$2:$Z$451,20,FALSE)</f>
        <v>global average</v>
      </c>
      <c r="X1698" t="str">
        <f>VLOOKUP($D1698,metadata!$B$2:$Z$451,21,FALSE)</f>
        <v/>
      </c>
      <c r="Y1698" t="str">
        <f>VLOOKUP($D1698,metadata!$B$2:$Z$451,22,FALSE)</f>
        <v>54_1</v>
      </c>
      <c r="Z1698" t="str">
        <f>VLOOKUP($D1698,metadata!$B$2:$Z$451,23,FALSE)</f>
        <v/>
      </c>
      <c r="AA1698" t="str">
        <f>VLOOKUP($D1698,metadata!$B$2:$Z$451,24,FALSE)</f>
        <v/>
      </c>
      <c r="AB1698" t="str">
        <f>VLOOKUP($D1698,metadata!$B$2:$Z$451,25,FALSE)</f>
        <v/>
      </c>
      <c r="AC1698">
        <v>16.030915482497399</v>
      </c>
      <c r="AD1698">
        <v>9.1340298064068808</v>
      </c>
      <c r="AF1698" t="str">
        <f t="shared" si="53"/>
        <v>NA</v>
      </c>
    </row>
    <row r="1699" spans="3:32" x14ac:dyDescent="0.3">
      <c r="C1699">
        <v>1698</v>
      </c>
      <c r="D1699" s="4" t="str">
        <f t="shared" si="54"/>
        <v>45-SPR</v>
      </c>
      <c r="E1699" t="str">
        <f>VLOOKUP($D1699,metadata!$B$2:$S$451,2,FALSE)</f>
        <v>Shimizu, T; Kawasaki, K</v>
      </c>
      <c r="F1699" t="str">
        <f>VLOOKUP($D1699,metadata!$B$2:$S$451,3,FALSE)</f>
        <v>Geographic variability in diapause response of Japanese Orius species</v>
      </c>
      <c r="G1699" t="str">
        <f>VLOOKUP($D1699,metadata!$B$2:$S$451,4,FALSE)</f>
        <v>10.1046/j.1570-7458.2001.00787.x</v>
      </c>
      <c r="H1699" t="str">
        <f>VLOOKUP($D1699,metadata!$B$2:$S$451,5,FALSE)</f>
        <v>y</v>
      </c>
      <c r="I1699" t="str">
        <f>VLOOKUP($D1699,metadata!$B$2:$S$451,6,FALSE)</f>
        <v>a</v>
      </c>
      <c r="J1699" t="str">
        <f>VLOOKUP($D1699,metadata!$B$2:$S$451,7,FALSE)</f>
        <v>i</v>
      </c>
      <c r="K1699">
        <f>VLOOKUP($D1699,metadata!$B$2:$S$451,8,FALSE)</f>
        <v>5</v>
      </c>
      <c r="L1699">
        <f>VLOOKUP($D1699,metadata!$B$2:$S$451,9,FALSE)</f>
        <v>6</v>
      </c>
      <c r="M1699" t="str">
        <f>VLOOKUP($D1699,metadata!$B$2:$S$451,10,FALSE)</f>
        <v/>
      </c>
      <c r="N1699" t="str">
        <f>VLOOKUP($D1699,metadata!$B$2:$S$451,11,FALSE)</f>
        <v>Orius Sauteri</v>
      </c>
      <c r="O1699" t="str">
        <f>VLOOKUP($D1699,metadata!$B$2:$S$451,12,FALSE)</f>
        <v>hemiptera</v>
      </c>
      <c r="P1699" t="str">
        <f>VLOOKUP($D1699,metadata!$B$2:$S$451,13,FALSE)</f>
        <v>SPR</v>
      </c>
      <c r="Q1699">
        <f>VLOOKUP($D1699,metadata!$B$2:$S$451,14,FALSE)</f>
        <v>43.061943999999997</v>
      </c>
      <c r="R1699">
        <f>VLOOKUP($D1699,metadata!$B$2:$S$451,15,FALSE)</f>
        <v>141.35416699999999</v>
      </c>
      <c r="S1699" t="str">
        <f>VLOOKUP($D1699,metadata!$B$2:$S$451,16,FALSE)</f>
        <v/>
      </c>
      <c r="T1699" t="str">
        <f>VLOOKUP($D1699,metadata!$B$2:$S$451,17,FALSE)</f>
        <v>&lt;50</v>
      </c>
      <c r="U1699" t="str">
        <f>VLOOKUP($D1699,metadata!$B$2:$S$451,18,FALSE)</f>
        <v/>
      </c>
      <c r="V1699">
        <f>VLOOKUP($D1699,metadata!$B$2:$Z$451,19,FALSE)</f>
        <v>75</v>
      </c>
      <c r="W1699" t="str">
        <f>VLOOKUP($D1699,metadata!$B$2:$Z$451,20,FALSE)</f>
        <v>global average</v>
      </c>
      <c r="X1699" t="str">
        <f>VLOOKUP($D1699,metadata!$B$2:$Z$451,21,FALSE)</f>
        <v/>
      </c>
      <c r="Y1699" t="str">
        <f>VLOOKUP($D1699,metadata!$B$2:$Z$451,22,FALSE)</f>
        <v>54_1</v>
      </c>
      <c r="Z1699" t="str">
        <f>VLOOKUP($D1699,metadata!$B$2:$Z$451,23,FALSE)</f>
        <v/>
      </c>
      <c r="AA1699" t="str">
        <f>VLOOKUP($D1699,metadata!$B$2:$Z$451,24,FALSE)</f>
        <v/>
      </c>
      <c r="AB1699" t="str">
        <f>VLOOKUP($D1699,metadata!$B$2:$Z$451,25,FALSE)</f>
        <v/>
      </c>
      <c r="AC1699">
        <v>10.049428132891</v>
      </c>
      <c r="AD1699">
        <v>91.369510323315296</v>
      </c>
      <c r="AF1699" t="str">
        <f t="shared" si="53"/>
        <v>NA</v>
      </c>
    </row>
    <row r="1700" spans="3:32" x14ac:dyDescent="0.3">
      <c r="C1700">
        <v>1699</v>
      </c>
      <c r="D1700" s="4" t="str">
        <f t="shared" si="54"/>
        <v>45-SPR</v>
      </c>
      <c r="E1700" t="str">
        <f>VLOOKUP($D1700,metadata!$B$2:$S$451,2,FALSE)</f>
        <v>Shimizu, T; Kawasaki, K</v>
      </c>
      <c r="F1700" t="str">
        <f>VLOOKUP($D1700,metadata!$B$2:$S$451,3,FALSE)</f>
        <v>Geographic variability in diapause response of Japanese Orius species</v>
      </c>
      <c r="G1700" t="str">
        <f>VLOOKUP($D1700,metadata!$B$2:$S$451,4,FALSE)</f>
        <v>10.1046/j.1570-7458.2001.00787.x</v>
      </c>
      <c r="H1700" t="str">
        <f>VLOOKUP($D1700,metadata!$B$2:$S$451,5,FALSE)</f>
        <v>y</v>
      </c>
      <c r="I1700" t="str">
        <f>VLOOKUP($D1700,metadata!$B$2:$S$451,6,FALSE)</f>
        <v>a</v>
      </c>
      <c r="J1700" t="str">
        <f>VLOOKUP($D1700,metadata!$B$2:$S$451,7,FALSE)</f>
        <v>i</v>
      </c>
      <c r="K1700">
        <f>VLOOKUP($D1700,metadata!$B$2:$S$451,8,FALSE)</f>
        <v>5</v>
      </c>
      <c r="L1700">
        <f>VLOOKUP($D1700,metadata!$B$2:$S$451,9,FALSE)</f>
        <v>6</v>
      </c>
      <c r="M1700" t="str">
        <f>VLOOKUP($D1700,metadata!$B$2:$S$451,10,FALSE)</f>
        <v/>
      </c>
      <c r="N1700" t="str">
        <f>VLOOKUP($D1700,metadata!$B$2:$S$451,11,FALSE)</f>
        <v>Orius Sauteri</v>
      </c>
      <c r="O1700" t="str">
        <f>VLOOKUP($D1700,metadata!$B$2:$S$451,12,FALSE)</f>
        <v>hemiptera</v>
      </c>
      <c r="P1700" t="str">
        <f>VLOOKUP($D1700,metadata!$B$2:$S$451,13,FALSE)</f>
        <v>SPR</v>
      </c>
      <c r="Q1700">
        <f>VLOOKUP($D1700,metadata!$B$2:$S$451,14,FALSE)</f>
        <v>43.061943999999997</v>
      </c>
      <c r="R1700">
        <f>VLOOKUP($D1700,metadata!$B$2:$S$451,15,FALSE)</f>
        <v>141.35416699999999</v>
      </c>
      <c r="S1700" t="str">
        <f>VLOOKUP($D1700,metadata!$B$2:$S$451,16,FALSE)</f>
        <v/>
      </c>
      <c r="T1700" t="str">
        <f>VLOOKUP($D1700,metadata!$B$2:$S$451,17,FALSE)</f>
        <v>&lt;50</v>
      </c>
      <c r="U1700" t="str">
        <f>VLOOKUP($D1700,metadata!$B$2:$S$451,18,FALSE)</f>
        <v/>
      </c>
      <c r="V1700">
        <f>VLOOKUP($D1700,metadata!$B$2:$Z$451,19,FALSE)</f>
        <v>75</v>
      </c>
      <c r="W1700" t="str">
        <f>VLOOKUP($D1700,metadata!$B$2:$Z$451,20,FALSE)</f>
        <v>global average</v>
      </c>
      <c r="X1700" t="str">
        <f>VLOOKUP($D1700,metadata!$B$2:$Z$451,21,FALSE)</f>
        <v/>
      </c>
      <c r="Y1700" t="str">
        <f>VLOOKUP($D1700,metadata!$B$2:$Z$451,22,FALSE)</f>
        <v>54_1</v>
      </c>
      <c r="Z1700" t="str">
        <f>VLOOKUP($D1700,metadata!$B$2:$Z$451,23,FALSE)</f>
        <v/>
      </c>
      <c r="AA1700" t="str">
        <f>VLOOKUP($D1700,metadata!$B$2:$Z$451,24,FALSE)</f>
        <v/>
      </c>
      <c r="AB1700" t="str">
        <f>VLOOKUP($D1700,metadata!$B$2:$Z$451,25,FALSE)</f>
        <v/>
      </c>
      <c r="AC1700">
        <v>11.0390355003218</v>
      </c>
      <c r="AD1700">
        <v>78.287864534336705</v>
      </c>
      <c r="AF1700" t="str">
        <f t="shared" si="53"/>
        <v>NA</v>
      </c>
    </row>
    <row r="1701" spans="3:32" x14ac:dyDescent="0.3">
      <c r="C1701">
        <v>1700</v>
      </c>
      <c r="D1701" s="4" t="str">
        <f t="shared" si="54"/>
        <v>45-SPR</v>
      </c>
      <c r="E1701" t="str">
        <f>VLOOKUP($D1701,metadata!$B$2:$S$451,2,FALSE)</f>
        <v>Shimizu, T; Kawasaki, K</v>
      </c>
      <c r="F1701" t="str">
        <f>VLOOKUP($D1701,metadata!$B$2:$S$451,3,FALSE)</f>
        <v>Geographic variability in diapause response of Japanese Orius species</v>
      </c>
      <c r="G1701" t="str">
        <f>VLOOKUP($D1701,metadata!$B$2:$S$451,4,FALSE)</f>
        <v>10.1046/j.1570-7458.2001.00787.x</v>
      </c>
      <c r="H1701" t="str">
        <f>VLOOKUP($D1701,metadata!$B$2:$S$451,5,FALSE)</f>
        <v>y</v>
      </c>
      <c r="I1701" t="str">
        <f>VLOOKUP($D1701,metadata!$B$2:$S$451,6,FALSE)</f>
        <v>a</v>
      </c>
      <c r="J1701" t="str">
        <f>VLOOKUP($D1701,metadata!$B$2:$S$451,7,FALSE)</f>
        <v>i</v>
      </c>
      <c r="K1701">
        <f>VLOOKUP($D1701,metadata!$B$2:$S$451,8,FALSE)</f>
        <v>5</v>
      </c>
      <c r="L1701">
        <f>VLOOKUP($D1701,metadata!$B$2:$S$451,9,FALSE)</f>
        <v>6</v>
      </c>
      <c r="M1701" t="str">
        <f>VLOOKUP($D1701,metadata!$B$2:$S$451,10,FALSE)</f>
        <v/>
      </c>
      <c r="N1701" t="str">
        <f>VLOOKUP($D1701,metadata!$B$2:$S$451,11,FALSE)</f>
        <v>Orius Sauteri</v>
      </c>
      <c r="O1701" t="str">
        <f>VLOOKUP($D1701,metadata!$B$2:$S$451,12,FALSE)</f>
        <v>hemiptera</v>
      </c>
      <c r="P1701" t="str">
        <f>VLOOKUP($D1701,metadata!$B$2:$S$451,13,FALSE)</f>
        <v>SPR</v>
      </c>
      <c r="Q1701">
        <f>VLOOKUP($D1701,metadata!$B$2:$S$451,14,FALSE)</f>
        <v>43.061943999999997</v>
      </c>
      <c r="R1701">
        <f>VLOOKUP($D1701,metadata!$B$2:$S$451,15,FALSE)</f>
        <v>141.35416699999999</v>
      </c>
      <c r="S1701" t="str">
        <f>VLOOKUP($D1701,metadata!$B$2:$S$451,16,FALSE)</f>
        <v/>
      </c>
      <c r="T1701" t="str">
        <f>VLOOKUP($D1701,metadata!$B$2:$S$451,17,FALSE)</f>
        <v>&lt;50</v>
      </c>
      <c r="U1701" t="str">
        <f>VLOOKUP($D1701,metadata!$B$2:$S$451,18,FALSE)</f>
        <v/>
      </c>
      <c r="V1701">
        <f>VLOOKUP($D1701,metadata!$B$2:$Z$451,19,FALSE)</f>
        <v>75</v>
      </c>
      <c r="W1701" t="str">
        <f>VLOOKUP($D1701,metadata!$B$2:$Z$451,20,FALSE)</f>
        <v>global average</v>
      </c>
      <c r="X1701" t="str">
        <f>VLOOKUP($D1701,metadata!$B$2:$Z$451,21,FALSE)</f>
        <v/>
      </c>
      <c r="Y1701" t="str">
        <f>VLOOKUP($D1701,metadata!$B$2:$Z$451,22,FALSE)</f>
        <v>54_1</v>
      </c>
      <c r="Z1701" t="str">
        <f>VLOOKUP($D1701,metadata!$B$2:$Z$451,23,FALSE)</f>
        <v/>
      </c>
      <c r="AA1701" t="str">
        <f>VLOOKUP($D1701,metadata!$B$2:$Z$451,24,FALSE)</f>
        <v/>
      </c>
      <c r="AB1701" t="str">
        <f>VLOOKUP($D1701,metadata!$B$2:$Z$451,25,FALSE)</f>
        <v/>
      </c>
      <c r="AC1701">
        <v>12.0287468435906</v>
      </c>
      <c r="AD1701">
        <v>65.908798336386496</v>
      </c>
      <c r="AF1701" t="str">
        <f t="shared" si="53"/>
        <v>NA</v>
      </c>
    </row>
    <row r="1702" spans="3:32" x14ac:dyDescent="0.3">
      <c r="C1702">
        <v>1701</v>
      </c>
      <c r="D1702" s="4" t="str">
        <f t="shared" si="54"/>
        <v>45-SPR</v>
      </c>
      <c r="E1702" t="str">
        <f>VLOOKUP($D1702,metadata!$B$2:$S$451,2,FALSE)</f>
        <v>Shimizu, T; Kawasaki, K</v>
      </c>
      <c r="F1702" t="str">
        <f>VLOOKUP($D1702,metadata!$B$2:$S$451,3,FALSE)</f>
        <v>Geographic variability in diapause response of Japanese Orius species</v>
      </c>
      <c r="G1702" t="str">
        <f>VLOOKUP($D1702,metadata!$B$2:$S$451,4,FALSE)</f>
        <v>10.1046/j.1570-7458.2001.00787.x</v>
      </c>
      <c r="H1702" t="str">
        <f>VLOOKUP($D1702,metadata!$B$2:$S$451,5,FALSE)</f>
        <v>y</v>
      </c>
      <c r="I1702" t="str">
        <f>VLOOKUP($D1702,metadata!$B$2:$S$451,6,FALSE)</f>
        <v>a</v>
      </c>
      <c r="J1702" t="str">
        <f>VLOOKUP($D1702,metadata!$B$2:$S$451,7,FALSE)</f>
        <v>i</v>
      </c>
      <c r="K1702">
        <f>VLOOKUP($D1702,metadata!$B$2:$S$451,8,FALSE)</f>
        <v>5</v>
      </c>
      <c r="L1702">
        <f>VLOOKUP($D1702,metadata!$B$2:$S$451,9,FALSE)</f>
        <v>6</v>
      </c>
      <c r="M1702" t="str">
        <f>VLOOKUP($D1702,metadata!$B$2:$S$451,10,FALSE)</f>
        <v/>
      </c>
      <c r="N1702" t="str">
        <f>VLOOKUP($D1702,metadata!$B$2:$S$451,11,FALSE)</f>
        <v>Orius Sauteri</v>
      </c>
      <c r="O1702" t="str">
        <f>VLOOKUP($D1702,metadata!$B$2:$S$451,12,FALSE)</f>
        <v>hemiptera</v>
      </c>
      <c r="P1702" t="str">
        <f>VLOOKUP($D1702,metadata!$B$2:$S$451,13,FALSE)</f>
        <v>SPR</v>
      </c>
      <c r="Q1702">
        <f>VLOOKUP($D1702,metadata!$B$2:$S$451,14,FALSE)</f>
        <v>43.061943999999997</v>
      </c>
      <c r="R1702">
        <f>VLOOKUP($D1702,metadata!$B$2:$S$451,15,FALSE)</f>
        <v>141.35416699999999</v>
      </c>
      <c r="S1702" t="str">
        <f>VLOOKUP($D1702,metadata!$B$2:$S$451,16,FALSE)</f>
        <v/>
      </c>
      <c r="T1702" t="str">
        <f>VLOOKUP($D1702,metadata!$B$2:$S$451,17,FALSE)</f>
        <v>&lt;50</v>
      </c>
      <c r="U1702" t="str">
        <f>VLOOKUP($D1702,metadata!$B$2:$S$451,18,FALSE)</f>
        <v/>
      </c>
      <c r="V1702">
        <f>VLOOKUP($D1702,metadata!$B$2:$Z$451,19,FALSE)</f>
        <v>75</v>
      </c>
      <c r="W1702" t="str">
        <f>VLOOKUP($D1702,metadata!$B$2:$Z$451,20,FALSE)</f>
        <v>global average</v>
      </c>
      <c r="X1702" t="str">
        <f>VLOOKUP($D1702,metadata!$B$2:$Z$451,21,FALSE)</f>
        <v/>
      </c>
      <c r="Y1702" t="str">
        <f>VLOOKUP($D1702,metadata!$B$2:$Z$451,22,FALSE)</f>
        <v>54_1</v>
      </c>
      <c r="Z1702" t="str">
        <f>VLOOKUP($D1702,metadata!$B$2:$Z$451,23,FALSE)</f>
        <v/>
      </c>
      <c r="AA1702" t="str">
        <f>VLOOKUP($D1702,metadata!$B$2:$Z$451,24,FALSE)</f>
        <v/>
      </c>
      <c r="AB1702" t="str">
        <f>VLOOKUP($D1702,metadata!$B$2:$Z$451,25,FALSE)</f>
        <v/>
      </c>
      <c r="AC1702">
        <v>14.0180125761251</v>
      </c>
      <c r="AD1702">
        <v>7.6615338911719499</v>
      </c>
      <c r="AF1702" t="str">
        <f t="shared" si="53"/>
        <v>NA</v>
      </c>
    </row>
    <row r="1703" spans="3:32" x14ac:dyDescent="0.3">
      <c r="C1703">
        <v>1702</v>
      </c>
      <c r="D1703" s="4" t="str">
        <f t="shared" si="54"/>
        <v>45-SPR</v>
      </c>
      <c r="E1703" t="str">
        <f>VLOOKUP($D1703,metadata!$B$2:$S$451,2,FALSE)</f>
        <v>Shimizu, T; Kawasaki, K</v>
      </c>
      <c r="F1703" t="str">
        <f>VLOOKUP($D1703,metadata!$B$2:$S$451,3,FALSE)</f>
        <v>Geographic variability in diapause response of Japanese Orius species</v>
      </c>
      <c r="G1703" t="str">
        <f>VLOOKUP($D1703,metadata!$B$2:$S$451,4,FALSE)</f>
        <v>10.1046/j.1570-7458.2001.00787.x</v>
      </c>
      <c r="H1703" t="str">
        <f>VLOOKUP($D1703,metadata!$B$2:$S$451,5,FALSE)</f>
        <v>y</v>
      </c>
      <c r="I1703" t="str">
        <f>VLOOKUP($D1703,metadata!$B$2:$S$451,6,FALSE)</f>
        <v>a</v>
      </c>
      <c r="J1703" t="str">
        <f>VLOOKUP($D1703,metadata!$B$2:$S$451,7,FALSE)</f>
        <v>i</v>
      </c>
      <c r="K1703">
        <f>VLOOKUP($D1703,metadata!$B$2:$S$451,8,FALSE)</f>
        <v>5</v>
      </c>
      <c r="L1703">
        <f>VLOOKUP($D1703,metadata!$B$2:$S$451,9,FALSE)</f>
        <v>6</v>
      </c>
      <c r="M1703" t="str">
        <f>VLOOKUP($D1703,metadata!$B$2:$S$451,10,FALSE)</f>
        <v/>
      </c>
      <c r="N1703" t="str">
        <f>VLOOKUP($D1703,metadata!$B$2:$S$451,11,FALSE)</f>
        <v>Orius Sauteri</v>
      </c>
      <c r="O1703" t="str">
        <f>VLOOKUP($D1703,metadata!$B$2:$S$451,12,FALSE)</f>
        <v>hemiptera</v>
      </c>
      <c r="P1703" t="str">
        <f>VLOOKUP($D1703,metadata!$B$2:$S$451,13,FALSE)</f>
        <v>SPR</v>
      </c>
      <c r="Q1703">
        <f>VLOOKUP($D1703,metadata!$B$2:$S$451,14,FALSE)</f>
        <v>43.061943999999997</v>
      </c>
      <c r="R1703">
        <f>VLOOKUP($D1703,metadata!$B$2:$S$451,15,FALSE)</f>
        <v>141.35416699999999</v>
      </c>
      <c r="S1703" t="str">
        <f>VLOOKUP($D1703,metadata!$B$2:$S$451,16,FALSE)</f>
        <v/>
      </c>
      <c r="T1703" t="str">
        <f>VLOOKUP($D1703,metadata!$B$2:$S$451,17,FALSE)</f>
        <v>&lt;50</v>
      </c>
      <c r="U1703" t="str">
        <f>VLOOKUP($D1703,metadata!$B$2:$S$451,18,FALSE)</f>
        <v/>
      </c>
      <c r="V1703">
        <f>VLOOKUP($D1703,metadata!$B$2:$Z$451,19,FALSE)</f>
        <v>75</v>
      </c>
      <c r="W1703" t="str">
        <f>VLOOKUP($D1703,metadata!$B$2:$Z$451,20,FALSE)</f>
        <v>global average</v>
      </c>
      <c r="X1703" t="str">
        <f>VLOOKUP($D1703,metadata!$B$2:$Z$451,21,FALSE)</f>
        <v/>
      </c>
      <c r="Y1703" t="str">
        <f>VLOOKUP($D1703,metadata!$B$2:$Z$451,22,FALSE)</f>
        <v>54_1</v>
      </c>
      <c r="Z1703" t="str">
        <f>VLOOKUP($D1703,metadata!$B$2:$Z$451,23,FALSE)</f>
        <v/>
      </c>
      <c r="AA1703" t="str">
        <f>VLOOKUP($D1703,metadata!$B$2:$Z$451,24,FALSE)</f>
        <v/>
      </c>
      <c r="AB1703" t="str">
        <f>VLOOKUP($D1703,metadata!$B$2:$Z$451,25,FALSE)</f>
        <v/>
      </c>
      <c r="AC1703">
        <v>15.008971629449899</v>
      </c>
      <c r="AD1703">
        <v>3.7134227855621802</v>
      </c>
      <c r="AF1703" t="str">
        <f t="shared" si="53"/>
        <v>NA</v>
      </c>
    </row>
    <row r="1704" spans="3:32" x14ac:dyDescent="0.3">
      <c r="C1704">
        <v>1703</v>
      </c>
      <c r="D1704" s="4" t="str">
        <f t="shared" si="54"/>
        <v>45-SPR</v>
      </c>
      <c r="E1704" t="str">
        <f>VLOOKUP($D1704,metadata!$B$2:$S$451,2,FALSE)</f>
        <v>Shimizu, T; Kawasaki, K</v>
      </c>
      <c r="F1704" t="str">
        <f>VLOOKUP($D1704,metadata!$B$2:$S$451,3,FALSE)</f>
        <v>Geographic variability in diapause response of Japanese Orius species</v>
      </c>
      <c r="G1704" t="str">
        <f>VLOOKUP($D1704,metadata!$B$2:$S$451,4,FALSE)</f>
        <v>10.1046/j.1570-7458.2001.00787.x</v>
      </c>
      <c r="H1704" t="str">
        <f>VLOOKUP($D1704,metadata!$B$2:$S$451,5,FALSE)</f>
        <v>y</v>
      </c>
      <c r="I1704" t="str">
        <f>VLOOKUP($D1704,metadata!$B$2:$S$451,6,FALSE)</f>
        <v>a</v>
      </c>
      <c r="J1704" t="str">
        <f>VLOOKUP($D1704,metadata!$B$2:$S$451,7,FALSE)</f>
        <v>i</v>
      </c>
      <c r="K1704">
        <f>VLOOKUP($D1704,metadata!$B$2:$S$451,8,FALSE)</f>
        <v>5</v>
      </c>
      <c r="L1704">
        <f>VLOOKUP($D1704,metadata!$B$2:$S$451,9,FALSE)</f>
        <v>6</v>
      </c>
      <c r="M1704" t="str">
        <f>VLOOKUP($D1704,metadata!$B$2:$S$451,10,FALSE)</f>
        <v/>
      </c>
      <c r="N1704" t="str">
        <f>VLOOKUP($D1704,metadata!$B$2:$S$451,11,FALSE)</f>
        <v>Orius Sauteri</v>
      </c>
      <c r="O1704" t="str">
        <f>VLOOKUP($D1704,metadata!$B$2:$S$451,12,FALSE)</f>
        <v>hemiptera</v>
      </c>
      <c r="P1704" t="str">
        <f>VLOOKUP($D1704,metadata!$B$2:$S$451,13,FALSE)</f>
        <v>SPR</v>
      </c>
      <c r="Q1704">
        <f>VLOOKUP($D1704,metadata!$B$2:$S$451,14,FALSE)</f>
        <v>43.061943999999997</v>
      </c>
      <c r="R1704">
        <f>VLOOKUP($D1704,metadata!$B$2:$S$451,15,FALSE)</f>
        <v>141.35416699999999</v>
      </c>
      <c r="S1704" t="str">
        <f>VLOOKUP($D1704,metadata!$B$2:$S$451,16,FALSE)</f>
        <v/>
      </c>
      <c r="T1704" t="str">
        <f>VLOOKUP($D1704,metadata!$B$2:$S$451,17,FALSE)</f>
        <v>&lt;50</v>
      </c>
      <c r="U1704" t="str">
        <f>VLOOKUP($D1704,metadata!$B$2:$S$451,18,FALSE)</f>
        <v/>
      </c>
      <c r="V1704">
        <f>VLOOKUP($D1704,metadata!$B$2:$Z$451,19,FALSE)</f>
        <v>75</v>
      </c>
      <c r="W1704" t="str">
        <f>VLOOKUP($D1704,metadata!$B$2:$Z$451,20,FALSE)</f>
        <v>global average</v>
      </c>
      <c r="X1704" t="str">
        <f>VLOOKUP($D1704,metadata!$B$2:$Z$451,21,FALSE)</f>
        <v/>
      </c>
      <c r="Y1704" t="str">
        <f>VLOOKUP($D1704,metadata!$B$2:$Z$451,22,FALSE)</f>
        <v>54_1</v>
      </c>
      <c r="Z1704" t="str">
        <f>VLOOKUP($D1704,metadata!$B$2:$Z$451,23,FALSE)</f>
        <v/>
      </c>
      <c r="AA1704" t="str">
        <f>VLOOKUP($D1704,metadata!$B$2:$Z$451,24,FALSE)</f>
        <v/>
      </c>
      <c r="AB1704" t="str">
        <f>VLOOKUP($D1704,metadata!$B$2:$Z$451,25,FALSE)</f>
        <v/>
      </c>
      <c r="AC1704">
        <v>16.017398623557899</v>
      </c>
      <c r="AD1704">
        <v>17.798682972718701</v>
      </c>
      <c r="AF1704" t="str">
        <f t="shared" si="53"/>
        <v>NA</v>
      </c>
    </row>
    <row r="1705" spans="3:32" x14ac:dyDescent="0.3">
      <c r="C1705">
        <v>1704</v>
      </c>
      <c r="D1705" s="4" t="str">
        <f t="shared" si="54"/>
        <v>45-HRS</v>
      </c>
      <c r="E1705" t="str">
        <f>VLOOKUP($D1705,metadata!$B$2:$S$451,2,FALSE)</f>
        <v>Shimizu, T; Kawasaki, K</v>
      </c>
      <c r="F1705" t="str">
        <f>VLOOKUP($D1705,metadata!$B$2:$S$451,3,FALSE)</f>
        <v>Geographic variability in diapause response of Japanese Orius species</v>
      </c>
      <c r="G1705" t="str">
        <f>VLOOKUP($D1705,metadata!$B$2:$S$451,4,FALSE)</f>
        <v>10.1046/j.1570-7458.2001.00787.x</v>
      </c>
      <c r="H1705" t="str">
        <f>VLOOKUP($D1705,metadata!$B$2:$S$451,5,FALSE)</f>
        <v>y</v>
      </c>
      <c r="I1705" t="str">
        <f>VLOOKUP($D1705,metadata!$B$2:$S$451,6,FALSE)</f>
        <v>a</v>
      </c>
      <c r="J1705" t="str">
        <f>VLOOKUP($D1705,metadata!$B$2:$S$451,7,FALSE)</f>
        <v>i</v>
      </c>
      <c r="K1705">
        <f>VLOOKUP($D1705,metadata!$B$2:$S$451,8,FALSE)</f>
        <v>5</v>
      </c>
      <c r="L1705">
        <f>VLOOKUP($D1705,metadata!$B$2:$S$451,9,FALSE)</f>
        <v>7</v>
      </c>
      <c r="M1705" t="str">
        <f>VLOOKUP($D1705,metadata!$B$2:$S$451,10,FALSE)</f>
        <v/>
      </c>
      <c r="N1705" t="str">
        <f>VLOOKUP($D1705,metadata!$B$2:$S$451,11,FALSE)</f>
        <v>Orius Sauteri</v>
      </c>
      <c r="O1705" t="str">
        <f>VLOOKUP($D1705,metadata!$B$2:$S$451,12,FALSE)</f>
        <v>hemiptera</v>
      </c>
      <c r="P1705" t="str">
        <f>VLOOKUP($D1705,metadata!$B$2:$S$451,13,FALSE)</f>
        <v>HRS</v>
      </c>
      <c r="Q1705">
        <f>VLOOKUP($D1705,metadata!$B$2:$S$451,14,FALSE)</f>
        <v>40.603152999999999</v>
      </c>
      <c r="R1705">
        <f>VLOOKUP($D1705,metadata!$B$2:$S$451,15,FALSE)</f>
        <v>140.46378899999999</v>
      </c>
      <c r="S1705" t="str">
        <f>VLOOKUP($D1705,metadata!$B$2:$S$451,16,FALSE)</f>
        <v/>
      </c>
      <c r="T1705" t="str">
        <f>VLOOKUP($D1705,metadata!$B$2:$S$451,17,FALSE)</f>
        <v>&lt;50</v>
      </c>
      <c r="U1705" t="str">
        <f>VLOOKUP($D1705,metadata!$B$2:$S$451,18,FALSE)</f>
        <v/>
      </c>
      <c r="V1705">
        <f>VLOOKUP($D1705,metadata!$B$2:$Z$451,19,FALSE)</f>
        <v>75</v>
      </c>
      <c r="W1705" t="str">
        <f>VLOOKUP($D1705,metadata!$B$2:$Z$451,20,FALSE)</f>
        <v>global average</v>
      </c>
      <c r="X1705" t="str">
        <f>VLOOKUP($D1705,metadata!$B$2:$Z$451,21,FALSE)</f>
        <v/>
      </c>
      <c r="Y1705" t="str">
        <f>VLOOKUP($D1705,metadata!$B$2:$Z$451,22,FALSE)</f>
        <v>54_1</v>
      </c>
      <c r="Z1705" t="str">
        <f>VLOOKUP($D1705,metadata!$B$2:$Z$451,23,FALSE)</f>
        <v/>
      </c>
      <c r="AA1705" t="str">
        <f>VLOOKUP($D1705,metadata!$B$2:$Z$451,24,FALSE)</f>
        <v/>
      </c>
      <c r="AB1705" t="str">
        <f>VLOOKUP($D1705,metadata!$B$2:$Z$451,25,FALSE)</f>
        <v/>
      </c>
      <c r="AC1705">
        <v>10.020176263801501</v>
      </c>
      <c r="AD1705">
        <v>93.710452047333703</v>
      </c>
      <c r="AF1705" t="str">
        <f t="shared" si="53"/>
        <v>NA</v>
      </c>
    </row>
    <row r="1706" spans="3:32" x14ac:dyDescent="0.3">
      <c r="C1706">
        <v>1705</v>
      </c>
      <c r="D1706" s="4" t="str">
        <f t="shared" si="54"/>
        <v>45-HRS</v>
      </c>
      <c r="E1706" t="str">
        <f>VLOOKUP($D1706,metadata!$B$2:$S$451,2,FALSE)</f>
        <v>Shimizu, T; Kawasaki, K</v>
      </c>
      <c r="F1706" t="str">
        <f>VLOOKUP($D1706,metadata!$B$2:$S$451,3,FALSE)</f>
        <v>Geographic variability in diapause response of Japanese Orius species</v>
      </c>
      <c r="G1706" t="str">
        <f>VLOOKUP($D1706,metadata!$B$2:$S$451,4,FALSE)</f>
        <v>10.1046/j.1570-7458.2001.00787.x</v>
      </c>
      <c r="H1706" t="str">
        <f>VLOOKUP($D1706,metadata!$B$2:$S$451,5,FALSE)</f>
        <v>y</v>
      </c>
      <c r="I1706" t="str">
        <f>VLOOKUP($D1706,metadata!$B$2:$S$451,6,FALSE)</f>
        <v>a</v>
      </c>
      <c r="J1706" t="str">
        <f>VLOOKUP($D1706,metadata!$B$2:$S$451,7,FALSE)</f>
        <v>i</v>
      </c>
      <c r="K1706">
        <f>VLOOKUP($D1706,metadata!$B$2:$S$451,8,FALSE)</f>
        <v>5</v>
      </c>
      <c r="L1706">
        <f>VLOOKUP($D1706,metadata!$B$2:$S$451,9,FALSE)</f>
        <v>7</v>
      </c>
      <c r="M1706" t="str">
        <f>VLOOKUP($D1706,metadata!$B$2:$S$451,10,FALSE)</f>
        <v/>
      </c>
      <c r="N1706" t="str">
        <f>VLOOKUP($D1706,metadata!$B$2:$S$451,11,FALSE)</f>
        <v>Orius Sauteri</v>
      </c>
      <c r="O1706" t="str">
        <f>VLOOKUP($D1706,metadata!$B$2:$S$451,12,FALSE)</f>
        <v>hemiptera</v>
      </c>
      <c r="P1706" t="str">
        <f>VLOOKUP($D1706,metadata!$B$2:$S$451,13,FALSE)</f>
        <v>HRS</v>
      </c>
      <c r="Q1706">
        <f>VLOOKUP($D1706,metadata!$B$2:$S$451,14,FALSE)</f>
        <v>40.603152999999999</v>
      </c>
      <c r="R1706">
        <f>VLOOKUP($D1706,metadata!$B$2:$S$451,15,FALSE)</f>
        <v>140.46378899999999</v>
      </c>
      <c r="S1706" t="str">
        <f>VLOOKUP($D1706,metadata!$B$2:$S$451,16,FALSE)</f>
        <v/>
      </c>
      <c r="T1706" t="str">
        <f>VLOOKUP($D1706,metadata!$B$2:$S$451,17,FALSE)</f>
        <v>&lt;50</v>
      </c>
      <c r="U1706" t="str">
        <f>VLOOKUP($D1706,metadata!$B$2:$S$451,18,FALSE)</f>
        <v/>
      </c>
      <c r="V1706">
        <f>VLOOKUP($D1706,metadata!$B$2:$Z$451,19,FALSE)</f>
        <v>75</v>
      </c>
      <c r="W1706" t="str">
        <f>VLOOKUP($D1706,metadata!$B$2:$Z$451,20,FALSE)</f>
        <v>global average</v>
      </c>
      <c r="X1706" t="str">
        <f>VLOOKUP($D1706,metadata!$B$2:$Z$451,21,FALSE)</f>
        <v/>
      </c>
      <c r="Y1706" t="str">
        <f>VLOOKUP($D1706,metadata!$B$2:$Z$451,22,FALSE)</f>
        <v>54_1</v>
      </c>
      <c r="Z1706" t="str">
        <f>VLOOKUP($D1706,metadata!$B$2:$Z$451,23,FALSE)</f>
        <v/>
      </c>
      <c r="AA1706" t="str">
        <f>VLOOKUP($D1706,metadata!$B$2:$Z$451,24,FALSE)</f>
        <v/>
      </c>
      <c r="AB1706" t="str">
        <f>VLOOKUP($D1706,metadata!$B$2:$Z$451,25,FALSE)</f>
        <v/>
      </c>
      <c r="AC1706">
        <v>11.0259345447343</v>
      </c>
      <c r="AD1706">
        <v>89.762836064761999</v>
      </c>
      <c r="AF1706" t="str">
        <f t="shared" si="53"/>
        <v>NA</v>
      </c>
    </row>
    <row r="1707" spans="3:32" x14ac:dyDescent="0.3">
      <c r="C1707">
        <v>1706</v>
      </c>
      <c r="D1707" s="4" t="str">
        <f t="shared" si="54"/>
        <v>45-HRS</v>
      </c>
      <c r="E1707" t="str">
        <f>VLOOKUP($D1707,metadata!$B$2:$S$451,2,FALSE)</f>
        <v>Shimizu, T; Kawasaki, K</v>
      </c>
      <c r="F1707" t="str">
        <f>VLOOKUP($D1707,metadata!$B$2:$S$451,3,FALSE)</f>
        <v>Geographic variability in diapause response of Japanese Orius species</v>
      </c>
      <c r="G1707" t="str">
        <f>VLOOKUP($D1707,metadata!$B$2:$S$451,4,FALSE)</f>
        <v>10.1046/j.1570-7458.2001.00787.x</v>
      </c>
      <c r="H1707" t="str">
        <f>VLOOKUP($D1707,metadata!$B$2:$S$451,5,FALSE)</f>
        <v>y</v>
      </c>
      <c r="I1707" t="str">
        <f>VLOOKUP($D1707,metadata!$B$2:$S$451,6,FALSE)</f>
        <v>a</v>
      </c>
      <c r="J1707" t="str">
        <f>VLOOKUP($D1707,metadata!$B$2:$S$451,7,FALSE)</f>
        <v>i</v>
      </c>
      <c r="K1707">
        <f>VLOOKUP($D1707,metadata!$B$2:$S$451,8,FALSE)</f>
        <v>5</v>
      </c>
      <c r="L1707">
        <f>VLOOKUP($D1707,metadata!$B$2:$S$451,9,FALSE)</f>
        <v>7</v>
      </c>
      <c r="M1707" t="str">
        <f>VLOOKUP($D1707,metadata!$B$2:$S$451,10,FALSE)</f>
        <v/>
      </c>
      <c r="N1707" t="str">
        <f>VLOOKUP($D1707,metadata!$B$2:$S$451,11,FALSE)</f>
        <v>Orius Sauteri</v>
      </c>
      <c r="O1707" t="str">
        <f>VLOOKUP($D1707,metadata!$B$2:$S$451,12,FALSE)</f>
        <v>hemiptera</v>
      </c>
      <c r="P1707" t="str">
        <f>VLOOKUP($D1707,metadata!$B$2:$S$451,13,FALSE)</f>
        <v>HRS</v>
      </c>
      <c r="Q1707">
        <f>VLOOKUP($D1707,metadata!$B$2:$S$451,14,FALSE)</f>
        <v>40.603152999999999</v>
      </c>
      <c r="R1707">
        <f>VLOOKUP($D1707,metadata!$B$2:$S$451,15,FALSE)</f>
        <v>140.46378899999999</v>
      </c>
      <c r="S1707" t="str">
        <f>VLOOKUP($D1707,metadata!$B$2:$S$451,16,FALSE)</f>
        <v/>
      </c>
      <c r="T1707" t="str">
        <f>VLOOKUP($D1707,metadata!$B$2:$S$451,17,FALSE)</f>
        <v>&lt;50</v>
      </c>
      <c r="U1707" t="str">
        <f>VLOOKUP($D1707,metadata!$B$2:$S$451,18,FALSE)</f>
        <v/>
      </c>
      <c r="V1707">
        <f>VLOOKUP($D1707,metadata!$B$2:$Z$451,19,FALSE)</f>
        <v>75</v>
      </c>
      <c r="W1707" t="str">
        <f>VLOOKUP($D1707,metadata!$B$2:$Z$451,20,FALSE)</f>
        <v>global average</v>
      </c>
      <c r="X1707" t="str">
        <f>VLOOKUP($D1707,metadata!$B$2:$Z$451,21,FALSE)</f>
        <v/>
      </c>
      <c r="Y1707" t="str">
        <f>VLOOKUP($D1707,metadata!$B$2:$Z$451,22,FALSE)</f>
        <v>54_1</v>
      </c>
      <c r="Z1707" t="str">
        <f>VLOOKUP($D1707,metadata!$B$2:$Z$451,23,FALSE)</f>
        <v/>
      </c>
      <c r="AA1707" t="str">
        <f>VLOOKUP($D1707,metadata!$B$2:$Z$451,24,FALSE)</f>
        <v/>
      </c>
      <c r="AB1707" t="str">
        <f>VLOOKUP($D1707,metadata!$B$2:$Z$451,25,FALSE)</f>
        <v/>
      </c>
      <c r="AC1707">
        <v>12.0145714710105</v>
      </c>
      <c r="AD1707">
        <v>70.123780759518695</v>
      </c>
      <c r="AF1707" t="str">
        <f t="shared" si="53"/>
        <v>NA</v>
      </c>
    </row>
    <row r="1708" spans="3:32" x14ac:dyDescent="0.3">
      <c r="C1708">
        <v>1707</v>
      </c>
      <c r="D1708" s="4" t="str">
        <f t="shared" si="54"/>
        <v>45-HRS</v>
      </c>
      <c r="E1708" t="str">
        <f>VLOOKUP($D1708,metadata!$B$2:$S$451,2,FALSE)</f>
        <v>Shimizu, T; Kawasaki, K</v>
      </c>
      <c r="F1708" t="str">
        <f>VLOOKUP($D1708,metadata!$B$2:$S$451,3,FALSE)</f>
        <v>Geographic variability in diapause response of Japanese Orius species</v>
      </c>
      <c r="G1708" t="str">
        <f>VLOOKUP($D1708,metadata!$B$2:$S$451,4,FALSE)</f>
        <v>10.1046/j.1570-7458.2001.00787.x</v>
      </c>
      <c r="H1708" t="str">
        <f>VLOOKUP($D1708,metadata!$B$2:$S$451,5,FALSE)</f>
        <v>y</v>
      </c>
      <c r="I1708" t="str">
        <f>VLOOKUP($D1708,metadata!$B$2:$S$451,6,FALSE)</f>
        <v>a</v>
      </c>
      <c r="J1708" t="str">
        <f>VLOOKUP($D1708,metadata!$B$2:$S$451,7,FALSE)</f>
        <v>i</v>
      </c>
      <c r="K1708">
        <f>VLOOKUP($D1708,metadata!$B$2:$S$451,8,FALSE)</f>
        <v>5</v>
      </c>
      <c r="L1708">
        <f>VLOOKUP($D1708,metadata!$B$2:$S$451,9,FALSE)</f>
        <v>7</v>
      </c>
      <c r="M1708" t="str">
        <f>VLOOKUP($D1708,metadata!$B$2:$S$451,10,FALSE)</f>
        <v/>
      </c>
      <c r="N1708" t="str">
        <f>VLOOKUP($D1708,metadata!$B$2:$S$451,11,FALSE)</f>
        <v>Orius Sauteri</v>
      </c>
      <c r="O1708" t="str">
        <f>VLOOKUP($D1708,metadata!$B$2:$S$451,12,FALSE)</f>
        <v>hemiptera</v>
      </c>
      <c r="P1708" t="str">
        <f>VLOOKUP($D1708,metadata!$B$2:$S$451,13,FALSE)</f>
        <v>HRS</v>
      </c>
      <c r="Q1708">
        <f>VLOOKUP($D1708,metadata!$B$2:$S$451,14,FALSE)</f>
        <v>40.603152999999999</v>
      </c>
      <c r="R1708">
        <f>VLOOKUP($D1708,metadata!$B$2:$S$451,15,FALSE)</f>
        <v>140.46378899999999</v>
      </c>
      <c r="S1708" t="str">
        <f>VLOOKUP($D1708,metadata!$B$2:$S$451,16,FALSE)</f>
        <v/>
      </c>
      <c r="T1708" t="str">
        <f>VLOOKUP($D1708,metadata!$B$2:$S$451,17,FALSE)</f>
        <v>&lt;50</v>
      </c>
      <c r="U1708" t="str">
        <f>VLOOKUP($D1708,metadata!$B$2:$S$451,18,FALSE)</f>
        <v/>
      </c>
      <c r="V1708">
        <f>VLOOKUP($D1708,metadata!$B$2:$Z$451,19,FALSE)</f>
        <v>75</v>
      </c>
      <c r="W1708" t="str">
        <f>VLOOKUP($D1708,metadata!$B$2:$Z$451,20,FALSE)</f>
        <v>global average</v>
      </c>
      <c r="X1708" t="str">
        <f>VLOOKUP($D1708,metadata!$B$2:$Z$451,21,FALSE)</f>
        <v/>
      </c>
      <c r="Y1708" t="str">
        <f>VLOOKUP($D1708,metadata!$B$2:$Z$451,22,FALSE)</f>
        <v>54_1</v>
      </c>
      <c r="Z1708" t="str">
        <f>VLOOKUP($D1708,metadata!$B$2:$Z$451,23,FALSE)</f>
        <v/>
      </c>
      <c r="AA1708" t="str">
        <f>VLOOKUP($D1708,metadata!$B$2:$Z$451,24,FALSE)</f>
        <v/>
      </c>
      <c r="AB1708" t="str">
        <f>VLOOKUP($D1708,metadata!$B$2:$Z$451,25,FALSE)</f>
        <v/>
      </c>
      <c r="AC1708">
        <v>13.003277714512</v>
      </c>
      <c r="AD1708">
        <v>50.953111848294199</v>
      </c>
      <c r="AF1708" t="str">
        <f t="shared" si="53"/>
        <v>NA</v>
      </c>
    </row>
    <row r="1709" spans="3:32" x14ac:dyDescent="0.3">
      <c r="C1709">
        <v>1708</v>
      </c>
      <c r="D1709" s="4" t="str">
        <f t="shared" si="54"/>
        <v>45-HRS</v>
      </c>
      <c r="E1709" t="str">
        <f>VLOOKUP($D1709,metadata!$B$2:$S$451,2,FALSE)</f>
        <v>Shimizu, T; Kawasaki, K</v>
      </c>
      <c r="F1709" t="str">
        <f>VLOOKUP($D1709,metadata!$B$2:$S$451,3,FALSE)</f>
        <v>Geographic variability in diapause response of Japanese Orius species</v>
      </c>
      <c r="G1709" t="str">
        <f>VLOOKUP($D1709,metadata!$B$2:$S$451,4,FALSE)</f>
        <v>10.1046/j.1570-7458.2001.00787.x</v>
      </c>
      <c r="H1709" t="str">
        <f>VLOOKUP($D1709,metadata!$B$2:$S$451,5,FALSE)</f>
        <v>y</v>
      </c>
      <c r="I1709" t="str">
        <f>VLOOKUP($D1709,metadata!$B$2:$S$451,6,FALSE)</f>
        <v>a</v>
      </c>
      <c r="J1709" t="str">
        <f>VLOOKUP($D1709,metadata!$B$2:$S$451,7,FALSE)</f>
        <v>i</v>
      </c>
      <c r="K1709">
        <f>VLOOKUP($D1709,metadata!$B$2:$S$451,8,FALSE)</f>
        <v>5</v>
      </c>
      <c r="L1709">
        <f>VLOOKUP($D1709,metadata!$B$2:$S$451,9,FALSE)</f>
        <v>7</v>
      </c>
      <c r="M1709" t="str">
        <f>VLOOKUP($D1709,metadata!$B$2:$S$451,10,FALSE)</f>
        <v/>
      </c>
      <c r="N1709" t="str">
        <f>VLOOKUP($D1709,metadata!$B$2:$S$451,11,FALSE)</f>
        <v>Orius Sauteri</v>
      </c>
      <c r="O1709" t="str">
        <f>VLOOKUP($D1709,metadata!$B$2:$S$451,12,FALSE)</f>
        <v>hemiptera</v>
      </c>
      <c r="P1709" t="str">
        <f>VLOOKUP($D1709,metadata!$B$2:$S$451,13,FALSE)</f>
        <v>HRS</v>
      </c>
      <c r="Q1709">
        <f>VLOOKUP($D1709,metadata!$B$2:$S$451,14,FALSE)</f>
        <v>40.603152999999999</v>
      </c>
      <c r="R1709">
        <f>VLOOKUP($D1709,metadata!$B$2:$S$451,15,FALSE)</f>
        <v>140.46378899999999</v>
      </c>
      <c r="S1709" t="str">
        <f>VLOOKUP($D1709,metadata!$B$2:$S$451,16,FALSE)</f>
        <v/>
      </c>
      <c r="T1709" t="str">
        <f>VLOOKUP($D1709,metadata!$B$2:$S$451,17,FALSE)</f>
        <v>&lt;50</v>
      </c>
      <c r="U1709" t="str">
        <f>VLOOKUP($D1709,metadata!$B$2:$S$451,18,FALSE)</f>
        <v/>
      </c>
      <c r="V1709">
        <f>VLOOKUP($D1709,metadata!$B$2:$Z$451,19,FALSE)</f>
        <v>75</v>
      </c>
      <c r="W1709" t="str">
        <f>VLOOKUP($D1709,metadata!$B$2:$Z$451,20,FALSE)</f>
        <v>global average</v>
      </c>
      <c r="X1709" t="str">
        <f>VLOOKUP($D1709,metadata!$B$2:$Z$451,21,FALSE)</f>
        <v/>
      </c>
      <c r="Y1709" t="str">
        <f>VLOOKUP($D1709,metadata!$B$2:$Z$451,22,FALSE)</f>
        <v>54_1</v>
      </c>
      <c r="Z1709" t="str">
        <f>VLOOKUP($D1709,metadata!$B$2:$Z$451,23,FALSE)</f>
        <v/>
      </c>
      <c r="AA1709" t="str">
        <f>VLOOKUP($D1709,metadata!$B$2:$Z$451,24,FALSE)</f>
        <v/>
      </c>
      <c r="AB1709" t="str">
        <f>VLOOKUP($D1709,metadata!$B$2:$Z$451,25,FALSE)</f>
        <v/>
      </c>
      <c r="AC1709">
        <v>13.987894241718999</v>
      </c>
      <c r="AD1709">
        <v>4.14764568995394</v>
      </c>
      <c r="AF1709" t="str">
        <f t="shared" si="53"/>
        <v>NA</v>
      </c>
    </row>
    <row r="1710" spans="3:32" x14ac:dyDescent="0.3">
      <c r="C1710">
        <v>1709</v>
      </c>
      <c r="D1710" s="4" t="str">
        <f t="shared" si="54"/>
        <v>45-HRS</v>
      </c>
      <c r="E1710" t="str">
        <f>VLOOKUP($D1710,metadata!$B$2:$S$451,2,FALSE)</f>
        <v>Shimizu, T; Kawasaki, K</v>
      </c>
      <c r="F1710" t="str">
        <f>VLOOKUP($D1710,metadata!$B$2:$S$451,3,FALSE)</f>
        <v>Geographic variability in diapause response of Japanese Orius species</v>
      </c>
      <c r="G1710" t="str">
        <f>VLOOKUP($D1710,metadata!$B$2:$S$451,4,FALSE)</f>
        <v>10.1046/j.1570-7458.2001.00787.x</v>
      </c>
      <c r="H1710" t="str">
        <f>VLOOKUP($D1710,metadata!$B$2:$S$451,5,FALSE)</f>
        <v>y</v>
      </c>
      <c r="I1710" t="str">
        <f>VLOOKUP($D1710,metadata!$B$2:$S$451,6,FALSE)</f>
        <v>a</v>
      </c>
      <c r="J1710" t="str">
        <f>VLOOKUP($D1710,metadata!$B$2:$S$451,7,FALSE)</f>
        <v>i</v>
      </c>
      <c r="K1710">
        <f>VLOOKUP($D1710,metadata!$B$2:$S$451,8,FALSE)</f>
        <v>5</v>
      </c>
      <c r="L1710">
        <f>VLOOKUP($D1710,metadata!$B$2:$S$451,9,FALSE)</f>
        <v>7</v>
      </c>
      <c r="M1710" t="str">
        <f>VLOOKUP($D1710,metadata!$B$2:$S$451,10,FALSE)</f>
        <v/>
      </c>
      <c r="N1710" t="str">
        <f>VLOOKUP($D1710,metadata!$B$2:$S$451,11,FALSE)</f>
        <v>Orius Sauteri</v>
      </c>
      <c r="O1710" t="str">
        <f>VLOOKUP($D1710,metadata!$B$2:$S$451,12,FALSE)</f>
        <v>hemiptera</v>
      </c>
      <c r="P1710" t="str">
        <f>VLOOKUP($D1710,metadata!$B$2:$S$451,13,FALSE)</f>
        <v>HRS</v>
      </c>
      <c r="Q1710">
        <f>VLOOKUP($D1710,metadata!$B$2:$S$451,14,FALSE)</f>
        <v>40.603152999999999</v>
      </c>
      <c r="R1710">
        <f>VLOOKUP($D1710,metadata!$B$2:$S$451,15,FALSE)</f>
        <v>140.46378899999999</v>
      </c>
      <c r="S1710" t="str">
        <f>VLOOKUP($D1710,metadata!$B$2:$S$451,16,FALSE)</f>
        <v/>
      </c>
      <c r="T1710" t="str">
        <f>VLOOKUP($D1710,metadata!$B$2:$S$451,17,FALSE)</f>
        <v>&lt;50</v>
      </c>
      <c r="U1710" t="str">
        <f>VLOOKUP($D1710,metadata!$B$2:$S$451,18,FALSE)</f>
        <v/>
      </c>
      <c r="V1710">
        <f>VLOOKUP($D1710,metadata!$B$2:$Z$451,19,FALSE)</f>
        <v>75</v>
      </c>
      <c r="W1710" t="str">
        <f>VLOOKUP($D1710,metadata!$B$2:$Z$451,20,FALSE)</f>
        <v>global average</v>
      </c>
      <c r="X1710" t="str">
        <f>VLOOKUP($D1710,metadata!$B$2:$Z$451,21,FALSE)</f>
        <v/>
      </c>
      <c r="Y1710" t="str">
        <f>VLOOKUP($D1710,metadata!$B$2:$Z$451,22,FALSE)</f>
        <v>54_1</v>
      </c>
      <c r="Z1710" t="str">
        <f>VLOOKUP($D1710,metadata!$B$2:$Z$451,23,FALSE)</f>
        <v/>
      </c>
      <c r="AA1710" t="str">
        <f>VLOOKUP($D1710,metadata!$B$2:$Z$451,24,FALSE)</f>
        <v/>
      </c>
      <c r="AB1710" t="str">
        <f>VLOOKUP($D1710,metadata!$B$2:$Z$451,25,FALSE)</f>
        <v/>
      </c>
      <c r="AC1710">
        <v>15.009560825865201</v>
      </c>
      <c r="AD1710">
        <v>7.6947071347229699</v>
      </c>
      <c r="AF1710" t="str">
        <f t="shared" si="53"/>
        <v>NA</v>
      </c>
    </row>
    <row r="1711" spans="3:32" x14ac:dyDescent="0.3">
      <c r="C1711">
        <v>1710</v>
      </c>
      <c r="D1711" s="4" t="str">
        <f t="shared" si="54"/>
        <v>45-HRS</v>
      </c>
      <c r="E1711" t="str">
        <f>VLOOKUP($D1711,metadata!$B$2:$S$451,2,FALSE)</f>
        <v>Shimizu, T; Kawasaki, K</v>
      </c>
      <c r="F1711" t="str">
        <f>VLOOKUP($D1711,metadata!$B$2:$S$451,3,FALSE)</f>
        <v>Geographic variability in diapause response of Japanese Orius species</v>
      </c>
      <c r="G1711" t="str">
        <f>VLOOKUP($D1711,metadata!$B$2:$S$451,4,FALSE)</f>
        <v>10.1046/j.1570-7458.2001.00787.x</v>
      </c>
      <c r="H1711" t="str">
        <f>VLOOKUP($D1711,metadata!$B$2:$S$451,5,FALSE)</f>
        <v>y</v>
      </c>
      <c r="I1711" t="str">
        <f>VLOOKUP($D1711,metadata!$B$2:$S$451,6,FALSE)</f>
        <v>a</v>
      </c>
      <c r="J1711" t="str">
        <f>VLOOKUP($D1711,metadata!$B$2:$S$451,7,FALSE)</f>
        <v>i</v>
      </c>
      <c r="K1711">
        <f>VLOOKUP($D1711,metadata!$B$2:$S$451,8,FALSE)</f>
        <v>5</v>
      </c>
      <c r="L1711">
        <f>VLOOKUP($D1711,metadata!$B$2:$S$451,9,FALSE)</f>
        <v>7</v>
      </c>
      <c r="M1711" t="str">
        <f>VLOOKUP($D1711,metadata!$B$2:$S$451,10,FALSE)</f>
        <v/>
      </c>
      <c r="N1711" t="str">
        <f>VLOOKUP($D1711,metadata!$B$2:$S$451,11,FALSE)</f>
        <v>Orius Sauteri</v>
      </c>
      <c r="O1711" t="str">
        <f>VLOOKUP($D1711,metadata!$B$2:$S$451,12,FALSE)</f>
        <v>hemiptera</v>
      </c>
      <c r="P1711" t="str">
        <f>VLOOKUP($D1711,metadata!$B$2:$S$451,13,FALSE)</f>
        <v>HRS</v>
      </c>
      <c r="Q1711">
        <f>VLOOKUP($D1711,metadata!$B$2:$S$451,14,FALSE)</f>
        <v>40.603152999999999</v>
      </c>
      <c r="R1711">
        <f>VLOOKUP($D1711,metadata!$B$2:$S$451,15,FALSE)</f>
        <v>140.46378899999999</v>
      </c>
      <c r="S1711" t="str">
        <f>VLOOKUP($D1711,metadata!$B$2:$S$451,16,FALSE)</f>
        <v/>
      </c>
      <c r="T1711" t="str">
        <f>VLOOKUP($D1711,metadata!$B$2:$S$451,17,FALSE)</f>
        <v>&lt;50</v>
      </c>
      <c r="U1711" t="str">
        <f>VLOOKUP($D1711,metadata!$B$2:$S$451,18,FALSE)</f>
        <v/>
      </c>
      <c r="V1711">
        <f>VLOOKUP($D1711,metadata!$B$2:$Z$451,19,FALSE)</f>
        <v>75</v>
      </c>
      <c r="W1711" t="str">
        <f>VLOOKUP($D1711,metadata!$B$2:$Z$451,20,FALSE)</f>
        <v>global average</v>
      </c>
      <c r="X1711" t="str">
        <f>VLOOKUP($D1711,metadata!$B$2:$Z$451,21,FALSE)</f>
        <v/>
      </c>
      <c r="Y1711" t="str">
        <f>VLOOKUP($D1711,metadata!$B$2:$Z$451,22,FALSE)</f>
        <v>54_1</v>
      </c>
      <c r="Z1711" t="str">
        <f>VLOOKUP($D1711,metadata!$B$2:$Z$451,23,FALSE)</f>
        <v/>
      </c>
      <c r="AA1711" t="str">
        <f>VLOOKUP($D1711,metadata!$B$2:$Z$451,24,FALSE)</f>
        <v/>
      </c>
      <c r="AB1711" t="str">
        <f>VLOOKUP($D1711,metadata!$B$2:$Z$451,25,FALSE)</f>
        <v/>
      </c>
      <c r="AC1711">
        <v>16.018369064712498</v>
      </c>
      <c r="AD1711">
        <v>24.356092488983499</v>
      </c>
      <c r="AF1711" t="str">
        <f t="shared" si="53"/>
        <v>NA</v>
      </c>
    </row>
    <row r="1712" spans="3:32" x14ac:dyDescent="0.3">
      <c r="C1712">
        <v>1711</v>
      </c>
      <c r="D1712" s="4" t="str">
        <f t="shared" si="54"/>
        <v>45-TKB</v>
      </c>
      <c r="E1712" t="str">
        <f>VLOOKUP($D1712,metadata!$B$2:$S$451,2,FALSE)</f>
        <v>Shimizu, T; Kawasaki, K</v>
      </c>
      <c r="F1712" t="str">
        <f>VLOOKUP($D1712,metadata!$B$2:$S$451,3,FALSE)</f>
        <v>Geographic variability in diapause response of Japanese Orius species</v>
      </c>
      <c r="G1712" t="str">
        <f>VLOOKUP($D1712,metadata!$B$2:$S$451,4,FALSE)</f>
        <v>10.1046/j.1570-7458.2001.00787.x</v>
      </c>
      <c r="H1712" t="str">
        <f>VLOOKUP($D1712,metadata!$B$2:$S$451,5,FALSE)</f>
        <v>y</v>
      </c>
      <c r="I1712" t="str">
        <f>VLOOKUP($D1712,metadata!$B$2:$S$451,6,FALSE)</f>
        <v>a</v>
      </c>
      <c r="J1712" t="str">
        <f>VLOOKUP($D1712,metadata!$B$2:$S$451,7,FALSE)</f>
        <v>i</v>
      </c>
      <c r="K1712">
        <f>VLOOKUP($D1712,metadata!$B$2:$S$451,8,FALSE)</f>
        <v>5</v>
      </c>
      <c r="L1712">
        <f>VLOOKUP($D1712,metadata!$B$2:$S$451,9,FALSE)</f>
        <v>7</v>
      </c>
      <c r="M1712" t="str">
        <f>VLOOKUP($D1712,metadata!$B$2:$S$451,10,FALSE)</f>
        <v/>
      </c>
      <c r="N1712" t="str">
        <f>VLOOKUP($D1712,metadata!$B$2:$S$451,11,FALSE)</f>
        <v>Orius Sauteri</v>
      </c>
      <c r="O1712" t="str">
        <f>VLOOKUP($D1712,metadata!$B$2:$S$451,12,FALSE)</f>
        <v>hemiptera</v>
      </c>
      <c r="P1712" t="str">
        <f>VLOOKUP($D1712,metadata!$B$2:$S$451,13,FALSE)</f>
        <v>TKB</v>
      </c>
      <c r="Q1712">
        <f>VLOOKUP($D1712,metadata!$B$2:$S$451,14,FALSE)</f>
        <v>36.080556000000001</v>
      </c>
      <c r="R1712">
        <f>VLOOKUP($D1712,metadata!$B$2:$S$451,15,FALSE)</f>
        <v>140.114722</v>
      </c>
      <c r="S1712" t="str">
        <f>VLOOKUP($D1712,metadata!$B$2:$S$451,16,FALSE)</f>
        <v/>
      </c>
      <c r="T1712" t="str">
        <f>VLOOKUP($D1712,metadata!$B$2:$S$451,17,FALSE)</f>
        <v>&lt;50</v>
      </c>
      <c r="U1712" t="str">
        <f>VLOOKUP($D1712,metadata!$B$2:$S$451,18,FALSE)</f>
        <v/>
      </c>
      <c r="V1712">
        <f>VLOOKUP($D1712,metadata!$B$2:$Z$451,19,FALSE)</f>
        <v>75</v>
      </c>
      <c r="W1712" t="str">
        <f>VLOOKUP($D1712,metadata!$B$2:$Z$451,20,FALSE)</f>
        <v>global average</v>
      </c>
      <c r="X1712" t="str">
        <f>VLOOKUP($D1712,metadata!$B$2:$Z$451,21,FALSE)</f>
        <v/>
      </c>
      <c r="Y1712" t="str">
        <f>VLOOKUP($D1712,metadata!$B$2:$Z$451,22,FALSE)</f>
        <v>54_1</v>
      </c>
      <c r="Z1712" t="str">
        <f>VLOOKUP($D1712,metadata!$B$2:$Z$451,23,FALSE)</f>
        <v/>
      </c>
      <c r="AA1712" t="str">
        <f>VLOOKUP($D1712,metadata!$B$2:$Z$451,24,FALSE)</f>
        <v/>
      </c>
      <c r="AB1712" t="str">
        <f>VLOOKUP($D1712,metadata!$B$2:$Z$451,25,FALSE)</f>
        <v/>
      </c>
      <c r="AC1712">
        <v>9.0147679324894501</v>
      </c>
      <c r="AD1712">
        <v>39.671361502347402</v>
      </c>
      <c r="AF1712" t="str">
        <f t="shared" si="53"/>
        <v>NA</v>
      </c>
    </row>
    <row r="1713" spans="3:32" x14ac:dyDescent="0.3">
      <c r="C1713">
        <v>1712</v>
      </c>
      <c r="D1713" s="4" t="str">
        <f t="shared" si="54"/>
        <v>45-TKB</v>
      </c>
      <c r="E1713" t="str">
        <f>VLOOKUP($D1713,metadata!$B$2:$S$451,2,FALSE)</f>
        <v>Shimizu, T; Kawasaki, K</v>
      </c>
      <c r="F1713" t="str">
        <f>VLOOKUP($D1713,metadata!$B$2:$S$451,3,FALSE)</f>
        <v>Geographic variability in diapause response of Japanese Orius species</v>
      </c>
      <c r="G1713" t="str">
        <f>VLOOKUP($D1713,metadata!$B$2:$S$451,4,FALSE)</f>
        <v>10.1046/j.1570-7458.2001.00787.x</v>
      </c>
      <c r="H1713" t="str">
        <f>VLOOKUP($D1713,metadata!$B$2:$S$451,5,FALSE)</f>
        <v>y</v>
      </c>
      <c r="I1713" t="str">
        <f>VLOOKUP($D1713,metadata!$B$2:$S$451,6,FALSE)</f>
        <v>a</v>
      </c>
      <c r="J1713" t="str">
        <f>VLOOKUP($D1713,metadata!$B$2:$S$451,7,FALSE)</f>
        <v>i</v>
      </c>
      <c r="K1713">
        <f>VLOOKUP($D1713,metadata!$B$2:$S$451,8,FALSE)</f>
        <v>5</v>
      </c>
      <c r="L1713">
        <f>VLOOKUP($D1713,metadata!$B$2:$S$451,9,FALSE)</f>
        <v>7</v>
      </c>
      <c r="M1713" t="str">
        <f>VLOOKUP($D1713,metadata!$B$2:$S$451,10,FALSE)</f>
        <v/>
      </c>
      <c r="N1713" t="str">
        <f>VLOOKUP($D1713,metadata!$B$2:$S$451,11,FALSE)</f>
        <v>Orius Sauteri</v>
      </c>
      <c r="O1713" t="str">
        <f>VLOOKUP($D1713,metadata!$B$2:$S$451,12,FALSE)</f>
        <v>hemiptera</v>
      </c>
      <c r="P1713" t="str">
        <f>VLOOKUP($D1713,metadata!$B$2:$S$451,13,FALSE)</f>
        <v>TKB</v>
      </c>
      <c r="Q1713">
        <f>VLOOKUP($D1713,metadata!$B$2:$S$451,14,FALSE)</f>
        <v>36.080556000000001</v>
      </c>
      <c r="R1713">
        <f>VLOOKUP($D1713,metadata!$B$2:$S$451,15,FALSE)</f>
        <v>140.114722</v>
      </c>
      <c r="S1713" t="str">
        <f>VLOOKUP($D1713,metadata!$B$2:$S$451,16,FALSE)</f>
        <v/>
      </c>
      <c r="T1713" t="str">
        <f>VLOOKUP($D1713,metadata!$B$2:$S$451,17,FALSE)</f>
        <v>&lt;50</v>
      </c>
      <c r="U1713" t="str">
        <f>VLOOKUP($D1713,metadata!$B$2:$S$451,18,FALSE)</f>
        <v/>
      </c>
      <c r="V1713">
        <f>VLOOKUP($D1713,metadata!$B$2:$Z$451,19,FALSE)</f>
        <v>75</v>
      </c>
      <c r="W1713" t="str">
        <f>VLOOKUP($D1713,metadata!$B$2:$Z$451,20,FALSE)</f>
        <v>global average</v>
      </c>
      <c r="X1713" t="str">
        <f>VLOOKUP($D1713,metadata!$B$2:$Z$451,21,FALSE)</f>
        <v/>
      </c>
      <c r="Y1713" t="str">
        <f>VLOOKUP($D1713,metadata!$B$2:$Z$451,22,FALSE)</f>
        <v>54_1</v>
      </c>
      <c r="Z1713" t="str">
        <f>VLOOKUP($D1713,metadata!$B$2:$Z$451,23,FALSE)</f>
        <v/>
      </c>
      <c r="AA1713" t="str">
        <f>VLOOKUP($D1713,metadata!$B$2:$Z$451,24,FALSE)</f>
        <v/>
      </c>
      <c r="AB1713" t="str">
        <f>VLOOKUP($D1713,metadata!$B$2:$Z$451,25,FALSE)</f>
        <v/>
      </c>
      <c r="AC1713">
        <v>10.004219409282699</v>
      </c>
      <c r="AD1713">
        <v>69.014084507042199</v>
      </c>
      <c r="AF1713" t="str">
        <f t="shared" si="53"/>
        <v>NA</v>
      </c>
    </row>
    <row r="1714" spans="3:32" x14ac:dyDescent="0.3">
      <c r="C1714">
        <v>1713</v>
      </c>
      <c r="D1714" s="4" t="str">
        <f t="shared" si="54"/>
        <v>45-TKB</v>
      </c>
      <c r="E1714" t="str">
        <f>VLOOKUP($D1714,metadata!$B$2:$S$451,2,FALSE)</f>
        <v>Shimizu, T; Kawasaki, K</v>
      </c>
      <c r="F1714" t="str">
        <f>VLOOKUP($D1714,metadata!$B$2:$S$451,3,FALSE)</f>
        <v>Geographic variability in diapause response of Japanese Orius species</v>
      </c>
      <c r="G1714" t="str">
        <f>VLOOKUP($D1714,metadata!$B$2:$S$451,4,FALSE)</f>
        <v>10.1046/j.1570-7458.2001.00787.x</v>
      </c>
      <c r="H1714" t="str">
        <f>VLOOKUP($D1714,metadata!$B$2:$S$451,5,FALSE)</f>
        <v>y</v>
      </c>
      <c r="I1714" t="str">
        <f>VLOOKUP($D1714,metadata!$B$2:$S$451,6,FALSE)</f>
        <v>a</v>
      </c>
      <c r="J1714" t="str">
        <f>VLOOKUP($D1714,metadata!$B$2:$S$451,7,FALSE)</f>
        <v>i</v>
      </c>
      <c r="K1714">
        <f>VLOOKUP($D1714,metadata!$B$2:$S$451,8,FALSE)</f>
        <v>5</v>
      </c>
      <c r="L1714">
        <f>VLOOKUP($D1714,metadata!$B$2:$S$451,9,FALSE)</f>
        <v>7</v>
      </c>
      <c r="M1714" t="str">
        <f>VLOOKUP($D1714,metadata!$B$2:$S$451,10,FALSE)</f>
        <v/>
      </c>
      <c r="N1714" t="str">
        <f>VLOOKUP($D1714,metadata!$B$2:$S$451,11,FALSE)</f>
        <v>Orius Sauteri</v>
      </c>
      <c r="O1714" t="str">
        <f>VLOOKUP($D1714,metadata!$B$2:$S$451,12,FALSE)</f>
        <v>hemiptera</v>
      </c>
      <c r="P1714" t="str">
        <f>VLOOKUP($D1714,metadata!$B$2:$S$451,13,FALSE)</f>
        <v>TKB</v>
      </c>
      <c r="Q1714">
        <f>VLOOKUP($D1714,metadata!$B$2:$S$451,14,FALSE)</f>
        <v>36.080556000000001</v>
      </c>
      <c r="R1714">
        <f>VLOOKUP($D1714,metadata!$B$2:$S$451,15,FALSE)</f>
        <v>140.114722</v>
      </c>
      <c r="S1714" t="str">
        <f>VLOOKUP($D1714,metadata!$B$2:$S$451,16,FALSE)</f>
        <v/>
      </c>
      <c r="T1714" t="str">
        <f>VLOOKUP($D1714,metadata!$B$2:$S$451,17,FALSE)</f>
        <v>&lt;50</v>
      </c>
      <c r="U1714" t="str">
        <f>VLOOKUP($D1714,metadata!$B$2:$S$451,18,FALSE)</f>
        <v/>
      </c>
      <c r="V1714">
        <f>VLOOKUP($D1714,metadata!$B$2:$Z$451,19,FALSE)</f>
        <v>75</v>
      </c>
      <c r="W1714" t="str">
        <f>VLOOKUP($D1714,metadata!$B$2:$Z$451,20,FALSE)</f>
        <v>global average</v>
      </c>
      <c r="X1714" t="str">
        <f>VLOOKUP($D1714,metadata!$B$2:$Z$451,21,FALSE)</f>
        <v/>
      </c>
      <c r="Y1714" t="str">
        <f>VLOOKUP($D1714,metadata!$B$2:$Z$451,22,FALSE)</f>
        <v>54_1</v>
      </c>
      <c r="Z1714" t="str">
        <f>VLOOKUP($D1714,metadata!$B$2:$Z$451,23,FALSE)</f>
        <v/>
      </c>
      <c r="AA1714" t="str">
        <f>VLOOKUP($D1714,metadata!$B$2:$Z$451,24,FALSE)</f>
        <v/>
      </c>
      <c r="AB1714" t="str">
        <f>VLOOKUP($D1714,metadata!$B$2:$Z$451,25,FALSE)</f>
        <v/>
      </c>
      <c r="AC1714">
        <v>11.0084388185654</v>
      </c>
      <c r="AD1714">
        <v>39.671361502347402</v>
      </c>
      <c r="AF1714" t="str">
        <f t="shared" si="53"/>
        <v>NA</v>
      </c>
    </row>
    <row r="1715" spans="3:32" x14ac:dyDescent="0.3">
      <c r="C1715">
        <v>1714</v>
      </c>
      <c r="D1715" s="4" t="str">
        <f t="shared" si="54"/>
        <v>45-TKB</v>
      </c>
      <c r="E1715" t="str">
        <f>VLOOKUP($D1715,metadata!$B$2:$S$451,2,FALSE)</f>
        <v>Shimizu, T; Kawasaki, K</v>
      </c>
      <c r="F1715" t="str">
        <f>VLOOKUP($D1715,metadata!$B$2:$S$451,3,FALSE)</f>
        <v>Geographic variability in diapause response of Japanese Orius species</v>
      </c>
      <c r="G1715" t="str">
        <f>VLOOKUP($D1715,metadata!$B$2:$S$451,4,FALSE)</f>
        <v>10.1046/j.1570-7458.2001.00787.x</v>
      </c>
      <c r="H1715" t="str">
        <f>VLOOKUP($D1715,metadata!$B$2:$S$451,5,FALSE)</f>
        <v>y</v>
      </c>
      <c r="I1715" t="str">
        <f>VLOOKUP($D1715,metadata!$B$2:$S$451,6,FALSE)</f>
        <v>a</v>
      </c>
      <c r="J1715" t="str">
        <f>VLOOKUP($D1715,metadata!$B$2:$S$451,7,FALSE)</f>
        <v>i</v>
      </c>
      <c r="K1715">
        <f>VLOOKUP($D1715,metadata!$B$2:$S$451,8,FALSE)</f>
        <v>5</v>
      </c>
      <c r="L1715">
        <f>VLOOKUP($D1715,metadata!$B$2:$S$451,9,FALSE)</f>
        <v>7</v>
      </c>
      <c r="M1715" t="str">
        <f>VLOOKUP($D1715,metadata!$B$2:$S$451,10,FALSE)</f>
        <v/>
      </c>
      <c r="N1715" t="str">
        <f>VLOOKUP($D1715,metadata!$B$2:$S$451,11,FALSE)</f>
        <v>Orius Sauteri</v>
      </c>
      <c r="O1715" t="str">
        <f>VLOOKUP($D1715,metadata!$B$2:$S$451,12,FALSE)</f>
        <v>hemiptera</v>
      </c>
      <c r="P1715" t="str">
        <f>VLOOKUP($D1715,metadata!$B$2:$S$451,13,FALSE)</f>
        <v>TKB</v>
      </c>
      <c r="Q1715">
        <f>VLOOKUP($D1715,metadata!$B$2:$S$451,14,FALSE)</f>
        <v>36.080556000000001</v>
      </c>
      <c r="R1715">
        <f>VLOOKUP($D1715,metadata!$B$2:$S$451,15,FALSE)</f>
        <v>140.114722</v>
      </c>
      <c r="S1715" t="str">
        <f>VLOOKUP($D1715,metadata!$B$2:$S$451,16,FALSE)</f>
        <v/>
      </c>
      <c r="T1715" t="str">
        <f>VLOOKUP($D1715,metadata!$B$2:$S$451,17,FALSE)</f>
        <v>&lt;50</v>
      </c>
      <c r="U1715" t="str">
        <f>VLOOKUP($D1715,metadata!$B$2:$S$451,18,FALSE)</f>
        <v/>
      </c>
      <c r="V1715">
        <f>VLOOKUP($D1715,metadata!$B$2:$Z$451,19,FALSE)</f>
        <v>75</v>
      </c>
      <c r="W1715" t="str">
        <f>VLOOKUP($D1715,metadata!$B$2:$Z$451,20,FALSE)</f>
        <v>global average</v>
      </c>
      <c r="X1715" t="str">
        <f>VLOOKUP($D1715,metadata!$B$2:$Z$451,21,FALSE)</f>
        <v/>
      </c>
      <c r="Y1715" t="str">
        <f>VLOOKUP($D1715,metadata!$B$2:$Z$451,22,FALSE)</f>
        <v>54_1</v>
      </c>
      <c r="Z1715" t="str">
        <f>VLOOKUP($D1715,metadata!$B$2:$Z$451,23,FALSE)</f>
        <v/>
      </c>
      <c r="AA1715" t="str">
        <f>VLOOKUP($D1715,metadata!$B$2:$Z$451,24,FALSE)</f>
        <v/>
      </c>
      <c r="AB1715" t="str">
        <f>VLOOKUP($D1715,metadata!$B$2:$Z$451,25,FALSE)</f>
        <v/>
      </c>
      <c r="AC1715">
        <v>11.9831223628691</v>
      </c>
      <c r="AD1715">
        <v>15.7276995305164</v>
      </c>
      <c r="AF1715" t="str">
        <f t="shared" si="53"/>
        <v>NA</v>
      </c>
    </row>
    <row r="1716" spans="3:32" x14ac:dyDescent="0.3">
      <c r="C1716">
        <v>1715</v>
      </c>
      <c r="D1716" s="4" t="str">
        <f t="shared" si="54"/>
        <v>45-TKB</v>
      </c>
      <c r="E1716" t="str">
        <f>VLOOKUP($D1716,metadata!$B$2:$S$451,2,FALSE)</f>
        <v>Shimizu, T; Kawasaki, K</v>
      </c>
      <c r="F1716" t="str">
        <f>VLOOKUP($D1716,metadata!$B$2:$S$451,3,FALSE)</f>
        <v>Geographic variability in diapause response of Japanese Orius species</v>
      </c>
      <c r="G1716" t="str">
        <f>VLOOKUP($D1716,metadata!$B$2:$S$451,4,FALSE)</f>
        <v>10.1046/j.1570-7458.2001.00787.x</v>
      </c>
      <c r="H1716" t="str">
        <f>VLOOKUP($D1716,metadata!$B$2:$S$451,5,FALSE)</f>
        <v>y</v>
      </c>
      <c r="I1716" t="str">
        <f>VLOOKUP($D1716,metadata!$B$2:$S$451,6,FALSE)</f>
        <v>a</v>
      </c>
      <c r="J1716" t="str">
        <f>VLOOKUP($D1716,metadata!$B$2:$S$451,7,FALSE)</f>
        <v>i</v>
      </c>
      <c r="K1716">
        <f>VLOOKUP($D1716,metadata!$B$2:$S$451,8,FALSE)</f>
        <v>5</v>
      </c>
      <c r="L1716">
        <f>VLOOKUP($D1716,metadata!$B$2:$S$451,9,FALSE)</f>
        <v>7</v>
      </c>
      <c r="M1716" t="str">
        <f>VLOOKUP($D1716,metadata!$B$2:$S$451,10,FALSE)</f>
        <v/>
      </c>
      <c r="N1716" t="str">
        <f>VLOOKUP($D1716,metadata!$B$2:$S$451,11,FALSE)</f>
        <v>Orius Sauteri</v>
      </c>
      <c r="O1716" t="str">
        <f>VLOOKUP($D1716,metadata!$B$2:$S$451,12,FALSE)</f>
        <v>hemiptera</v>
      </c>
      <c r="P1716" t="str">
        <f>VLOOKUP($D1716,metadata!$B$2:$S$451,13,FALSE)</f>
        <v>TKB</v>
      </c>
      <c r="Q1716">
        <f>VLOOKUP($D1716,metadata!$B$2:$S$451,14,FALSE)</f>
        <v>36.080556000000001</v>
      </c>
      <c r="R1716">
        <f>VLOOKUP($D1716,metadata!$B$2:$S$451,15,FALSE)</f>
        <v>140.114722</v>
      </c>
      <c r="S1716" t="str">
        <f>VLOOKUP($D1716,metadata!$B$2:$S$451,16,FALSE)</f>
        <v/>
      </c>
      <c r="T1716" t="str">
        <f>VLOOKUP($D1716,metadata!$B$2:$S$451,17,FALSE)</f>
        <v>&lt;50</v>
      </c>
      <c r="U1716" t="str">
        <f>VLOOKUP($D1716,metadata!$B$2:$S$451,18,FALSE)</f>
        <v/>
      </c>
      <c r="V1716">
        <f>VLOOKUP($D1716,metadata!$B$2:$Z$451,19,FALSE)</f>
        <v>75</v>
      </c>
      <c r="W1716" t="str">
        <f>VLOOKUP($D1716,metadata!$B$2:$Z$451,20,FALSE)</f>
        <v>global average</v>
      </c>
      <c r="X1716" t="str">
        <f>VLOOKUP($D1716,metadata!$B$2:$Z$451,21,FALSE)</f>
        <v/>
      </c>
      <c r="Y1716" t="str">
        <f>VLOOKUP($D1716,metadata!$B$2:$Z$451,22,FALSE)</f>
        <v>54_1</v>
      </c>
      <c r="Z1716" t="str">
        <f>VLOOKUP($D1716,metadata!$B$2:$Z$451,23,FALSE)</f>
        <v/>
      </c>
      <c r="AA1716" t="str">
        <f>VLOOKUP($D1716,metadata!$B$2:$Z$451,24,FALSE)</f>
        <v/>
      </c>
      <c r="AB1716" t="str">
        <f>VLOOKUP($D1716,metadata!$B$2:$Z$451,25,FALSE)</f>
        <v/>
      </c>
      <c r="AC1716">
        <v>12.972573839662401</v>
      </c>
      <c r="AD1716">
        <v>15.7276995305164</v>
      </c>
      <c r="AF1716" t="str">
        <f t="shared" si="53"/>
        <v>NA</v>
      </c>
    </row>
    <row r="1717" spans="3:32" x14ac:dyDescent="0.3">
      <c r="C1717">
        <v>1716</v>
      </c>
      <c r="D1717" s="4" t="str">
        <f t="shared" si="54"/>
        <v>45-TKB</v>
      </c>
      <c r="E1717" t="str">
        <f>VLOOKUP($D1717,metadata!$B$2:$S$451,2,FALSE)</f>
        <v>Shimizu, T; Kawasaki, K</v>
      </c>
      <c r="F1717" t="str">
        <f>VLOOKUP($D1717,metadata!$B$2:$S$451,3,FALSE)</f>
        <v>Geographic variability in diapause response of Japanese Orius species</v>
      </c>
      <c r="G1717" t="str">
        <f>VLOOKUP($D1717,metadata!$B$2:$S$451,4,FALSE)</f>
        <v>10.1046/j.1570-7458.2001.00787.x</v>
      </c>
      <c r="H1717" t="str">
        <f>VLOOKUP($D1717,metadata!$B$2:$S$451,5,FALSE)</f>
        <v>y</v>
      </c>
      <c r="I1717" t="str">
        <f>VLOOKUP($D1717,metadata!$B$2:$S$451,6,FALSE)</f>
        <v>a</v>
      </c>
      <c r="J1717" t="str">
        <f>VLOOKUP($D1717,metadata!$B$2:$S$451,7,FALSE)</f>
        <v>i</v>
      </c>
      <c r="K1717">
        <f>VLOOKUP($D1717,metadata!$B$2:$S$451,8,FALSE)</f>
        <v>5</v>
      </c>
      <c r="L1717">
        <f>VLOOKUP($D1717,metadata!$B$2:$S$451,9,FALSE)</f>
        <v>7</v>
      </c>
      <c r="M1717" t="str">
        <f>VLOOKUP($D1717,metadata!$B$2:$S$451,10,FALSE)</f>
        <v/>
      </c>
      <c r="N1717" t="str">
        <f>VLOOKUP($D1717,metadata!$B$2:$S$451,11,FALSE)</f>
        <v>Orius Sauteri</v>
      </c>
      <c r="O1717" t="str">
        <f>VLOOKUP($D1717,metadata!$B$2:$S$451,12,FALSE)</f>
        <v>hemiptera</v>
      </c>
      <c r="P1717" t="str">
        <f>VLOOKUP($D1717,metadata!$B$2:$S$451,13,FALSE)</f>
        <v>TKB</v>
      </c>
      <c r="Q1717">
        <f>VLOOKUP($D1717,metadata!$B$2:$S$451,14,FALSE)</f>
        <v>36.080556000000001</v>
      </c>
      <c r="R1717">
        <f>VLOOKUP($D1717,metadata!$B$2:$S$451,15,FALSE)</f>
        <v>140.114722</v>
      </c>
      <c r="S1717" t="str">
        <f>VLOOKUP($D1717,metadata!$B$2:$S$451,16,FALSE)</f>
        <v/>
      </c>
      <c r="T1717" t="str">
        <f>VLOOKUP($D1717,metadata!$B$2:$S$451,17,FALSE)</f>
        <v>&lt;50</v>
      </c>
      <c r="U1717" t="str">
        <f>VLOOKUP($D1717,metadata!$B$2:$S$451,18,FALSE)</f>
        <v/>
      </c>
      <c r="V1717">
        <f>VLOOKUP($D1717,metadata!$B$2:$Z$451,19,FALSE)</f>
        <v>75</v>
      </c>
      <c r="W1717" t="str">
        <f>VLOOKUP($D1717,metadata!$B$2:$Z$451,20,FALSE)</f>
        <v>global average</v>
      </c>
      <c r="X1717" t="str">
        <f>VLOOKUP($D1717,metadata!$B$2:$Z$451,21,FALSE)</f>
        <v/>
      </c>
      <c r="Y1717" t="str">
        <f>VLOOKUP($D1717,metadata!$B$2:$Z$451,22,FALSE)</f>
        <v>54_1</v>
      </c>
      <c r="Z1717" t="str">
        <f>VLOOKUP($D1717,metadata!$B$2:$Z$451,23,FALSE)</f>
        <v/>
      </c>
      <c r="AA1717" t="str">
        <f>VLOOKUP($D1717,metadata!$B$2:$Z$451,24,FALSE)</f>
        <v/>
      </c>
      <c r="AB1717" t="str">
        <f>VLOOKUP($D1717,metadata!$B$2:$Z$451,25,FALSE)</f>
        <v/>
      </c>
      <c r="AC1717">
        <v>14.006329113924</v>
      </c>
      <c r="AD1717">
        <v>5.6338028169014001</v>
      </c>
      <c r="AF1717" t="str">
        <f t="shared" si="53"/>
        <v>NA</v>
      </c>
    </row>
    <row r="1718" spans="3:32" x14ac:dyDescent="0.3">
      <c r="C1718">
        <v>1717</v>
      </c>
      <c r="D1718" s="4" t="str">
        <f t="shared" si="54"/>
        <v>45-TKB</v>
      </c>
      <c r="E1718" t="str">
        <f>VLOOKUP($D1718,metadata!$B$2:$S$451,2,FALSE)</f>
        <v>Shimizu, T; Kawasaki, K</v>
      </c>
      <c r="F1718" t="str">
        <f>VLOOKUP($D1718,metadata!$B$2:$S$451,3,FALSE)</f>
        <v>Geographic variability in diapause response of Japanese Orius species</v>
      </c>
      <c r="G1718" t="str">
        <f>VLOOKUP($D1718,metadata!$B$2:$S$451,4,FALSE)</f>
        <v>10.1046/j.1570-7458.2001.00787.x</v>
      </c>
      <c r="H1718" t="str">
        <f>VLOOKUP($D1718,metadata!$B$2:$S$451,5,FALSE)</f>
        <v>y</v>
      </c>
      <c r="I1718" t="str">
        <f>VLOOKUP($D1718,metadata!$B$2:$S$451,6,FALSE)</f>
        <v>a</v>
      </c>
      <c r="J1718" t="str">
        <f>VLOOKUP($D1718,metadata!$B$2:$S$451,7,FALSE)</f>
        <v>i</v>
      </c>
      <c r="K1718">
        <f>VLOOKUP($D1718,metadata!$B$2:$S$451,8,FALSE)</f>
        <v>5</v>
      </c>
      <c r="L1718">
        <f>VLOOKUP($D1718,metadata!$B$2:$S$451,9,FALSE)</f>
        <v>7</v>
      </c>
      <c r="M1718" t="str">
        <f>VLOOKUP($D1718,metadata!$B$2:$S$451,10,FALSE)</f>
        <v/>
      </c>
      <c r="N1718" t="str">
        <f>VLOOKUP($D1718,metadata!$B$2:$S$451,11,FALSE)</f>
        <v>Orius Sauteri</v>
      </c>
      <c r="O1718" t="str">
        <f>VLOOKUP($D1718,metadata!$B$2:$S$451,12,FALSE)</f>
        <v>hemiptera</v>
      </c>
      <c r="P1718" t="str">
        <f>VLOOKUP($D1718,metadata!$B$2:$S$451,13,FALSE)</f>
        <v>TKB</v>
      </c>
      <c r="Q1718">
        <f>VLOOKUP($D1718,metadata!$B$2:$S$451,14,FALSE)</f>
        <v>36.080556000000001</v>
      </c>
      <c r="R1718">
        <f>VLOOKUP($D1718,metadata!$B$2:$S$451,15,FALSE)</f>
        <v>140.114722</v>
      </c>
      <c r="S1718" t="str">
        <f>VLOOKUP($D1718,metadata!$B$2:$S$451,16,FALSE)</f>
        <v/>
      </c>
      <c r="T1718" t="str">
        <f>VLOOKUP($D1718,metadata!$B$2:$S$451,17,FALSE)</f>
        <v>&lt;50</v>
      </c>
      <c r="U1718" t="str">
        <f>VLOOKUP($D1718,metadata!$B$2:$S$451,18,FALSE)</f>
        <v/>
      </c>
      <c r="V1718">
        <f>VLOOKUP($D1718,metadata!$B$2:$Z$451,19,FALSE)</f>
        <v>75</v>
      </c>
      <c r="W1718" t="str">
        <f>VLOOKUP($D1718,metadata!$B$2:$Z$451,20,FALSE)</f>
        <v>global average</v>
      </c>
      <c r="X1718" t="str">
        <f>VLOOKUP($D1718,metadata!$B$2:$Z$451,21,FALSE)</f>
        <v/>
      </c>
      <c r="Y1718" t="str">
        <f>VLOOKUP($D1718,metadata!$B$2:$Z$451,22,FALSE)</f>
        <v>54_1</v>
      </c>
      <c r="Z1718" t="str">
        <f>VLOOKUP($D1718,metadata!$B$2:$Z$451,23,FALSE)</f>
        <v/>
      </c>
      <c r="AA1718" t="str">
        <f>VLOOKUP($D1718,metadata!$B$2:$Z$451,24,FALSE)</f>
        <v/>
      </c>
      <c r="AB1718" t="str">
        <f>VLOOKUP($D1718,metadata!$B$2:$Z$451,25,FALSE)</f>
        <v/>
      </c>
      <c r="AC1718">
        <v>14.995780590717199</v>
      </c>
      <c r="AD1718">
        <v>6.80751173708921</v>
      </c>
      <c r="AF1718" t="str">
        <f t="shared" si="53"/>
        <v>NA</v>
      </c>
    </row>
    <row r="1719" spans="3:32" x14ac:dyDescent="0.3">
      <c r="C1719">
        <v>1718</v>
      </c>
      <c r="D1719" s="4" t="str">
        <f t="shared" si="54"/>
        <v>45-KCH</v>
      </c>
      <c r="E1719" t="str">
        <f>VLOOKUP($D1719,metadata!$B$2:$S$451,2,FALSE)</f>
        <v>Shimizu, T; Kawasaki, K</v>
      </c>
      <c r="F1719" t="str">
        <f>VLOOKUP($D1719,metadata!$B$2:$S$451,3,FALSE)</f>
        <v>Geographic variability in diapause response of Japanese Orius species</v>
      </c>
      <c r="G1719" t="str">
        <f>VLOOKUP($D1719,metadata!$B$2:$S$451,4,FALSE)</f>
        <v>10.1046/j.1570-7458.2001.00787.x</v>
      </c>
      <c r="H1719" t="str">
        <f>VLOOKUP($D1719,metadata!$B$2:$S$451,5,FALSE)</f>
        <v>y</v>
      </c>
      <c r="I1719" t="str">
        <f>VLOOKUP($D1719,metadata!$B$2:$S$451,6,FALSE)</f>
        <v>a</v>
      </c>
      <c r="J1719" t="str">
        <f>VLOOKUP($D1719,metadata!$B$2:$S$451,7,FALSE)</f>
        <v>i</v>
      </c>
      <c r="K1719">
        <f>VLOOKUP($D1719,metadata!$B$2:$S$451,8,FALSE)</f>
        <v>5</v>
      </c>
      <c r="L1719">
        <f>VLOOKUP($D1719,metadata!$B$2:$S$451,9,FALSE)</f>
        <v>8</v>
      </c>
      <c r="M1719" t="str">
        <f>VLOOKUP($D1719,metadata!$B$2:$S$451,10,FALSE)</f>
        <v/>
      </c>
      <c r="N1719" t="str">
        <f>VLOOKUP($D1719,metadata!$B$2:$S$451,11,FALSE)</f>
        <v>Orius Sauteri</v>
      </c>
      <c r="O1719" t="str">
        <f>VLOOKUP($D1719,metadata!$B$2:$S$451,12,FALSE)</f>
        <v>hemiptera</v>
      </c>
      <c r="P1719" t="str">
        <f>VLOOKUP($D1719,metadata!$B$2:$S$451,13,FALSE)</f>
        <v>KCH</v>
      </c>
      <c r="Q1719">
        <f>VLOOKUP($D1719,metadata!$B$2:$S$451,14,FALSE)</f>
        <v>33.558889000000001</v>
      </c>
      <c r="R1719">
        <f>VLOOKUP($D1719,metadata!$B$2:$S$451,15,FALSE)</f>
        <v>133.53111100000001</v>
      </c>
      <c r="S1719" t="str">
        <f>VLOOKUP($D1719,metadata!$B$2:$S$451,16,FALSE)</f>
        <v/>
      </c>
      <c r="T1719" t="str">
        <f>VLOOKUP($D1719,metadata!$B$2:$S$451,17,FALSE)</f>
        <v>&lt;50</v>
      </c>
      <c r="U1719" t="str">
        <f>VLOOKUP($D1719,metadata!$B$2:$S$451,18,FALSE)</f>
        <v/>
      </c>
      <c r="V1719">
        <f>VLOOKUP($D1719,metadata!$B$2:$Z$451,19,FALSE)</f>
        <v>75</v>
      </c>
      <c r="W1719" t="str">
        <f>VLOOKUP($D1719,metadata!$B$2:$Z$451,20,FALSE)</f>
        <v>global average</v>
      </c>
      <c r="X1719" t="str">
        <f>VLOOKUP($D1719,metadata!$B$2:$Z$451,21,FALSE)</f>
        <v/>
      </c>
      <c r="Y1719" t="str">
        <f>VLOOKUP($D1719,metadata!$B$2:$Z$451,22,FALSE)</f>
        <v>45_2</v>
      </c>
      <c r="Z1719" t="str">
        <f>VLOOKUP($D1719,metadata!$B$2:$Z$451,23,FALSE)</f>
        <v/>
      </c>
      <c r="AA1719" t="str">
        <f>VLOOKUP($D1719,metadata!$B$2:$Z$451,24,FALSE)</f>
        <v/>
      </c>
      <c r="AB1719" t="str">
        <f>VLOOKUP($D1719,metadata!$B$2:$Z$451,25,FALSE)</f>
        <v/>
      </c>
      <c r="AC1719">
        <v>9.0036300174520001</v>
      </c>
      <c r="AD1719">
        <v>12.499626028421799</v>
      </c>
      <c r="AF1719" t="str">
        <f t="shared" si="53"/>
        <v>NA</v>
      </c>
    </row>
    <row r="1720" spans="3:32" x14ac:dyDescent="0.3">
      <c r="C1720">
        <v>1719</v>
      </c>
      <c r="D1720" s="4" t="str">
        <f t="shared" si="54"/>
        <v>45-KCH</v>
      </c>
      <c r="E1720" t="str">
        <f>VLOOKUP($D1720,metadata!$B$2:$S$451,2,FALSE)</f>
        <v>Shimizu, T; Kawasaki, K</v>
      </c>
      <c r="F1720" t="str">
        <f>VLOOKUP($D1720,metadata!$B$2:$S$451,3,FALSE)</f>
        <v>Geographic variability in diapause response of Japanese Orius species</v>
      </c>
      <c r="G1720" t="str">
        <f>VLOOKUP($D1720,metadata!$B$2:$S$451,4,FALSE)</f>
        <v>10.1046/j.1570-7458.2001.00787.x</v>
      </c>
      <c r="H1720" t="str">
        <f>VLOOKUP($D1720,metadata!$B$2:$S$451,5,FALSE)</f>
        <v>y</v>
      </c>
      <c r="I1720" t="str">
        <f>VLOOKUP($D1720,metadata!$B$2:$S$451,6,FALSE)</f>
        <v>a</v>
      </c>
      <c r="J1720" t="str">
        <f>VLOOKUP($D1720,metadata!$B$2:$S$451,7,FALSE)</f>
        <v>i</v>
      </c>
      <c r="K1720">
        <f>VLOOKUP($D1720,metadata!$B$2:$S$451,8,FALSE)</f>
        <v>5</v>
      </c>
      <c r="L1720">
        <f>VLOOKUP($D1720,metadata!$B$2:$S$451,9,FALSE)</f>
        <v>8</v>
      </c>
      <c r="M1720" t="str">
        <f>VLOOKUP($D1720,metadata!$B$2:$S$451,10,FALSE)</f>
        <v/>
      </c>
      <c r="N1720" t="str">
        <f>VLOOKUP($D1720,metadata!$B$2:$S$451,11,FALSE)</f>
        <v>Orius Sauteri</v>
      </c>
      <c r="O1720" t="str">
        <f>VLOOKUP($D1720,metadata!$B$2:$S$451,12,FALSE)</f>
        <v>hemiptera</v>
      </c>
      <c r="P1720" t="str">
        <f>VLOOKUP($D1720,metadata!$B$2:$S$451,13,FALSE)</f>
        <v>KCH</v>
      </c>
      <c r="Q1720">
        <f>VLOOKUP($D1720,metadata!$B$2:$S$451,14,FALSE)</f>
        <v>33.558889000000001</v>
      </c>
      <c r="R1720">
        <f>VLOOKUP($D1720,metadata!$B$2:$S$451,15,FALSE)</f>
        <v>133.53111100000001</v>
      </c>
      <c r="S1720" t="str">
        <f>VLOOKUP($D1720,metadata!$B$2:$S$451,16,FALSE)</f>
        <v/>
      </c>
      <c r="T1720" t="str">
        <f>VLOOKUP($D1720,metadata!$B$2:$S$451,17,FALSE)</f>
        <v>&lt;50</v>
      </c>
      <c r="U1720" t="str">
        <f>VLOOKUP($D1720,metadata!$B$2:$S$451,18,FALSE)</f>
        <v/>
      </c>
      <c r="V1720">
        <f>VLOOKUP($D1720,metadata!$B$2:$Z$451,19,FALSE)</f>
        <v>75</v>
      </c>
      <c r="W1720" t="str">
        <f>VLOOKUP($D1720,metadata!$B$2:$Z$451,20,FALSE)</f>
        <v>global average</v>
      </c>
      <c r="X1720" t="str">
        <f>VLOOKUP($D1720,metadata!$B$2:$Z$451,21,FALSE)</f>
        <v/>
      </c>
      <c r="Y1720" t="str">
        <f>VLOOKUP($D1720,metadata!$B$2:$Z$451,22,FALSE)</f>
        <v>45_2</v>
      </c>
      <c r="Z1720" t="str">
        <f>VLOOKUP($D1720,metadata!$B$2:$Z$451,23,FALSE)</f>
        <v/>
      </c>
      <c r="AA1720" t="str">
        <f>VLOOKUP($D1720,metadata!$B$2:$Z$451,24,FALSE)</f>
        <v/>
      </c>
      <c r="AB1720" t="str">
        <f>VLOOKUP($D1720,metadata!$B$2:$Z$451,25,FALSE)</f>
        <v/>
      </c>
      <c r="AC1720">
        <v>10.023246073298401</v>
      </c>
      <c r="AD1720">
        <v>7.3453004238344501</v>
      </c>
      <c r="AF1720" t="str">
        <f t="shared" si="53"/>
        <v>NA</v>
      </c>
    </row>
    <row r="1721" spans="3:32" x14ac:dyDescent="0.3">
      <c r="C1721">
        <v>1720</v>
      </c>
      <c r="D1721" s="4" t="str">
        <f t="shared" si="54"/>
        <v>45-KCH</v>
      </c>
      <c r="E1721" t="str">
        <f>VLOOKUP($D1721,metadata!$B$2:$S$451,2,FALSE)</f>
        <v>Shimizu, T; Kawasaki, K</v>
      </c>
      <c r="F1721" t="str">
        <f>VLOOKUP($D1721,metadata!$B$2:$S$451,3,FALSE)</f>
        <v>Geographic variability in diapause response of Japanese Orius species</v>
      </c>
      <c r="G1721" t="str">
        <f>VLOOKUP($D1721,metadata!$B$2:$S$451,4,FALSE)</f>
        <v>10.1046/j.1570-7458.2001.00787.x</v>
      </c>
      <c r="H1721" t="str">
        <f>VLOOKUP($D1721,metadata!$B$2:$S$451,5,FALSE)</f>
        <v>y</v>
      </c>
      <c r="I1721" t="str">
        <f>VLOOKUP($D1721,metadata!$B$2:$S$451,6,FALSE)</f>
        <v>a</v>
      </c>
      <c r="J1721" t="str">
        <f>VLOOKUP($D1721,metadata!$B$2:$S$451,7,FALSE)</f>
        <v>i</v>
      </c>
      <c r="K1721">
        <f>VLOOKUP($D1721,metadata!$B$2:$S$451,8,FALSE)</f>
        <v>5</v>
      </c>
      <c r="L1721">
        <f>VLOOKUP($D1721,metadata!$B$2:$S$451,9,FALSE)</f>
        <v>8</v>
      </c>
      <c r="M1721" t="str">
        <f>VLOOKUP($D1721,metadata!$B$2:$S$451,10,FALSE)</f>
        <v/>
      </c>
      <c r="N1721" t="str">
        <f>VLOOKUP($D1721,metadata!$B$2:$S$451,11,FALSE)</f>
        <v>Orius Sauteri</v>
      </c>
      <c r="O1721" t="str">
        <f>VLOOKUP($D1721,metadata!$B$2:$S$451,12,FALSE)</f>
        <v>hemiptera</v>
      </c>
      <c r="P1721" t="str">
        <f>VLOOKUP($D1721,metadata!$B$2:$S$451,13,FALSE)</f>
        <v>KCH</v>
      </c>
      <c r="Q1721">
        <f>VLOOKUP($D1721,metadata!$B$2:$S$451,14,FALSE)</f>
        <v>33.558889000000001</v>
      </c>
      <c r="R1721">
        <f>VLOOKUP($D1721,metadata!$B$2:$S$451,15,FALSE)</f>
        <v>133.53111100000001</v>
      </c>
      <c r="S1721" t="str">
        <f>VLOOKUP($D1721,metadata!$B$2:$S$451,16,FALSE)</f>
        <v/>
      </c>
      <c r="T1721" t="str">
        <f>VLOOKUP($D1721,metadata!$B$2:$S$451,17,FALSE)</f>
        <v>&lt;50</v>
      </c>
      <c r="U1721" t="str">
        <f>VLOOKUP($D1721,metadata!$B$2:$S$451,18,FALSE)</f>
        <v/>
      </c>
      <c r="V1721">
        <f>VLOOKUP($D1721,metadata!$B$2:$Z$451,19,FALSE)</f>
        <v>75</v>
      </c>
      <c r="W1721" t="str">
        <f>VLOOKUP($D1721,metadata!$B$2:$Z$451,20,FALSE)</f>
        <v>global average</v>
      </c>
      <c r="X1721" t="str">
        <f>VLOOKUP($D1721,metadata!$B$2:$Z$451,21,FALSE)</f>
        <v/>
      </c>
      <c r="Y1721" t="str">
        <f>VLOOKUP($D1721,metadata!$B$2:$Z$451,22,FALSE)</f>
        <v>45_2</v>
      </c>
      <c r="Z1721" t="str">
        <f>VLOOKUP($D1721,metadata!$B$2:$Z$451,23,FALSE)</f>
        <v/>
      </c>
      <c r="AA1721" t="str">
        <f>VLOOKUP($D1721,metadata!$B$2:$Z$451,24,FALSE)</f>
        <v/>
      </c>
      <c r="AB1721" t="str">
        <f>VLOOKUP($D1721,metadata!$B$2:$Z$451,25,FALSE)</f>
        <v/>
      </c>
      <c r="AC1721">
        <v>10.984921465968499</v>
      </c>
      <c r="AD1721">
        <v>6.4343056594365597</v>
      </c>
      <c r="AF1721" t="str">
        <f t="shared" si="53"/>
        <v>NA</v>
      </c>
    </row>
    <row r="1722" spans="3:32" x14ac:dyDescent="0.3">
      <c r="C1722">
        <v>1721</v>
      </c>
      <c r="D1722" s="4" t="str">
        <f t="shared" si="54"/>
        <v>45-KCH</v>
      </c>
      <c r="E1722" t="str">
        <f>VLOOKUP($D1722,metadata!$B$2:$S$451,2,FALSE)</f>
        <v>Shimizu, T; Kawasaki, K</v>
      </c>
      <c r="F1722" t="str">
        <f>VLOOKUP($D1722,metadata!$B$2:$S$451,3,FALSE)</f>
        <v>Geographic variability in diapause response of Japanese Orius species</v>
      </c>
      <c r="G1722" t="str">
        <f>VLOOKUP($D1722,metadata!$B$2:$S$451,4,FALSE)</f>
        <v>10.1046/j.1570-7458.2001.00787.x</v>
      </c>
      <c r="H1722" t="str">
        <f>VLOOKUP($D1722,metadata!$B$2:$S$451,5,FALSE)</f>
        <v>y</v>
      </c>
      <c r="I1722" t="str">
        <f>VLOOKUP($D1722,metadata!$B$2:$S$451,6,FALSE)</f>
        <v>a</v>
      </c>
      <c r="J1722" t="str">
        <f>VLOOKUP($D1722,metadata!$B$2:$S$451,7,FALSE)</f>
        <v>i</v>
      </c>
      <c r="K1722">
        <f>VLOOKUP($D1722,metadata!$B$2:$S$451,8,FALSE)</f>
        <v>5</v>
      </c>
      <c r="L1722">
        <f>VLOOKUP($D1722,metadata!$B$2:$S$451,9,FALSE)</f>
        <v>8</v>
      </c>
      <c r="M1722" t="str">
        <f>VLOOKUP($D1722,metadata!$B$2:$S$451,10,FALSE)</f>
        <v/>
      </c>
      <c r="N1722" t="str">
        <f>VLOOKUP($D1722,metadata!$B$2:$S$451,11,FALSE)</f>
        <v>Orius Sauteri</v>
      </c>
      <c r="O1722" t="str">
        <f>VLOOKUP($D1722,metadata!$B$2:$S$451,12,FALSE)</f>
        <v>hemiptera</v>
      </c>
      <c r="P1722" t="str">
        <f>VLOOKUP($D1722,metadata!$B$2:$S$451,13,FALSE)</f>
        <v>KCH</v>
      </c>
      <c r="Q1722">
        <f>VLOOKUP($D1722,metadata!$B$2:$S$451,14,FALSE)</f>
        <v>33.558889000000001</v>
      </c>
      <c r="R1722">
        <f>VLOOKUP($D1722,metadata!$B$2:$S$451,15,FALSE)</f>
        <v>133.53111100000001</v>
      </c>
      <c r="S1722" t="str">
        <f>VLOOKUP($D1722,metadata!$B$2:$S$451,16,FALSE)</f>
        <v/>
      </c>
      <c r="T1722" t="str">
        <f>VLOOKUP($D1722,metadata!$B$2:$S$451,17,FALSE)</f>
        <v>&lt;50</v>
      </c>
      <c r="U1722" t="str">
        <f>VLOOKUP($D1722,metadata!$B$2:$S$451,18,FALSE)</f>
        <v/>
      </c>
      <c r="V1722">
        <f>VLOOKUP($D1722,metadata!$B$2:$Z$451,19,FALSE)</f>
        <v>75</v>
      </c>
      <c r="W1722" t="str">
        <f>VLOOKUP($D1722,metadata!$B$2:$Z$451,20,FALSE)</f>
        <v>global average</v>
      </c>
      <c r="X1722" t="str">
        <f>VLOOKUP($D1722,metadata!$B$2:$Z$451,21,FALSE)</f>
        <v/>
      </c>
      <c r="Y1722" t="str">
        <f>VLOOKUP($D1722,metadata!$B$2:$Z$451,22,FALSE)</f>
        <v>45_2</v>
      </c>
      <c r="Z1722" t="str">
        <f>VLOOKUP($D1722,metadata!$B$2:$Z$451,23,FALSE)</f>
        <v/>
      </c>
      <c r="AA1722" t="str">
        <f>VLOOKUP($D1722,metadata!$B$2:$Z$451,24,FALSE)</f>
        <v/>
      </c>
      <c r="AB1722" t="str">
        <f>VLOOKUP($D1722,metadata!$B$2:$Z$451,25,FALSE)</f>
        <v/>
      </c>
      <c r="AC1722">
        <v>11.993228621291401</v>
      </c>
      <c r="AD1722">
        <v>13.072051857392101</v>
      </c>
      <c r="AF1722" t="str">
        <f t="shared" si="53"/>
        <v>NA</v>
      </c>
    </row>
    <row r="1723" spans="3:32" x14ac:dyDescent="0.3">
      <c r="C1723">
        <v>1722</v>
      </c>
      <c r="D1723" s="4" t="str">
        <f t="shared" si="54"/>
        <v>45-KCH</v>
      </c>
      <c r="E1723" t="str">
        <f>VLOOKUP($D1723,metadata!$B$2:$S$451,2,FALSE)</f>
        <v>Shimizu, T; Kawasaki, K</v>
      </c>
      <c r="F1723" t="str">
        <f>VLOOKUP($D1723,metadata!$B$2:$S$451,3,FALSE)</f>
        <v>Geographic variability in diapause response of Japanese Orius species</v>
      </c>
      <c r="G1723" t="str">
        <f>VLOOKUP($D1723,metadata!$B$2:$S$451,4,FALSE)</f>
        <v>10.1046/j.1570-7458.2001.00787.x</v>
      </c>
      <c r="H1723" t="str">
        <f>VLOOKUP($D1723,metadata!$B$2:$S$451,5,FALSE)</f>
        <v>y</v>
      </c>
      <c r="I1723" t="str">
        <f>VLOOKUP($D1723,metadata!$B$2:$S$451,6,FALSE)</f>
        <v>a</v>
      </c>
      <c r="J1723" t="str">
        <f>VLOOKUP($D1723,metadata!$B$2:$S$451,7,FALSE)</f>
        <v>i</v>
      </c>
      <c r="K1723">
        <f>VLOOKUP($D1723,metadata!$B$2:$S$451,8,FALSE)</f>
        <v>5</v>
      </c>
      <c r="L1723">
        <f>VLOOKUP($D1723,metadata!$B$2:$S$451,9,FALSE)</f>
        <v>8</v>
      </c>
      <c r="M1723" t="str">
        <f>VLOOKUP($D1723,metadata!$B$2:$S$451,10,FALSE)</f>
        <v/>
      </c>
      <c r="N1723" t="str">
        <f>VLOOKUP($D1723,metadata!$B$2:$S$451,11,FALSE)</f>
        <v>Orius Sauteri</v>
      </c>
      <c r="O1723" t="str">
        <f>VLOOKUP($D1723,metadata!$B$2:$S$451,12,FALSE)</f>
        <v>hemiptera</v>
      </c>
      <c r="P1723" t="str">
        <f>VLOOKUP($D1723,metadata!$B$2:$S$451,13,FALSE)</f>
        <v>KCH</v>
      </c>
      <c r="Q1723">
        <f>VLOOKUP($D1723,metadata!$B$2:$S$451,14,FALSE)</f>
        <v>33.558889000000001</v>
      </c>
      <c r="R1723">
        <f>VLOOKUP($D1723,metadata!$B$2:$S$451,15,FALSE)</f>
        <v>133.53111100000001</v>
      </c>
      <c r="S1723" t="str">
        <f>VLOOKUP($D1723,metadata!$B$2:$S$451,16,FALSE)</f>
        <v/>
      </c>
      <c r="T1723" t="str">
        <f>VLOOKUP($D1723,metadata!$B$2:$S$451,17,FALSE)</f>
        <v>&lt;50</v>
      </c>
      <c r="U1723" t="str">
        <f>VLOOKUP($D1723,metadata!$B$2:$S$451,18,FALSE)</f>
        <v/>
      </c>
      <c r="V1723">
        <f>VLOOKUP($D1723,metadata!$B$2:$Z$451,19,FALSE)</f>
        <v>75</v>
      </c>
      <c r="W1723" t="str">
        <f>VLOOKUP($D1723,metadata!$B$2:$Z$451,20,FALSE)</f>
        <v>global average</v>
      </c>
      <c r="X1723" t="str">
        <f>VLOOKUP($D1723,metadata!$B$2:$Z$451,21,FALSE)</f>
        <v/>
      </c>
      <c r="Y1723" t="str">
        <f>VLOOKUP($D1723,metadata!$B$2:$Z$451,22,FALSE)</f>
        <v>45_2</v>
      </c>
      <c r="Z1723" t="str">
        <f>VLOOKUP($D1723,metadata!$B$2:$Z$451,23,FALSE)</f>
        <v/>
      </c>
      <c r="AA1723" t="str">
        <f>VLOOKUP($D1723,metadata!$B$2:$Z$451,24,FALSE)</f>
        <v/>
      </c>
      <c r="AB1723" t="str">
        <f>VLOOKUP($D1723,metadata!$B$2:$Z$451,25,FALSE)</f>
        <v/>
      </c>
      <c r="AC1723">
        <v>12.984851657940601</v>
      </c>
      <c r="AD1723">
        <v>13.3413113936674</v>
      </c>
      <c r="AF1723" t="str">
        <f t="shared" si="53"/>
        <v>NA</v>
      </c>
    </row>
    <row r="1724" spans="3:32" x14ac:dyDescent="0.3">
      <c r="C1724">
        <v>1723</v>
      </c>
      <c r="D1724" s="4" t="str">
        <f t="shared" si="54"/>
        <v>45-KCH</v>
      </c>
      <c r="E1724" t="str">
        <f>VLOOKUP($D1724,metadata!$B$2:$S$451,2,FALSE)</f>
        <v>Shimizu, T; Kawasaki, K</v>
      </c>
      <c r="F1724" t="str">
        <f>VLOOKUP($D1724,metadata!$B$2:$S$451,3,FALSE)</f>
        <v>Geographic variability in diapause response of Japanese Orius species</v>
      </c>
      <c r="G1724" t="str">
        <f>VLOOKUP($D1724,metadata!$B$2:$S$451,4,FALSE)</f>
        <v>10.1046/j.1570-7458.2001.00787.x</v>
      </c>
      <c r="H1724" t="str">
        <f>VLOOKUP($D1724,metadata!$B$2:$S$451,5,FALSE)</f>
        <v>y</v>
      </c>
      <c r="I1724" t="str">
        <f>VLOOKUP($D1724,metadata!$B$2:$S$451,6,FALSE)</f>
        <v>a</v>
      </c>
      <c r="J1724" t="str">
        <f>VLOOKUP($D1724,metadata!$B$2:$S$451,7,FALSE)</f>
        <v>i</v>
      </c>
      <c r="K1724">
        <f>VLOOKUP($D1724,metadata!$B$2:$S$451,8,FALSE)</f>
        <v>5</v>
      </c>
      <c r="L1724">
        <f>VLOOKUP($D1724,metadata!$B$2:$S$451,9,FALSE)</f>
        <v>8</v>
      </c>
      <c r="M1724" t="str">
        <f>VLOOKUP($D1724,metadata!$B$2:$S$451,10,FALSE)</f>
        <v/>
      </c>
      <c r="N1724" t="str">
        <f>VLOOKUP($D1724,metadata!$B$2:$S$451,11,FALSE)</f>
        <v>Orius Sauteri</v>
      </c>
      <c r="O1724" t="str">
        <f>VLOOKUP($D1724,metadata!$B$2:$S$451,12,FALSE)</f>
        <v>hemiptera</v>
      </c>
      <c r="P1724" t="str">
        <f>VLOOKUP($D1724,metadata!$B$2:$S$451,13,FALSE)</f>
        <v>KCH</v>
      </c>
      <c r="Q1724">
        <f>VLOOKUP($D1724,metadata!$B$2:$S$451,14,FALSE)</f>
        <v>33.558889000000001</v>
      </c>
      <c r="R1724">
        <f>VLOOKUP($D1724,metadata!$B$2:$S$451,15,FALSE)</f>
        <v>133.53111100000001</v>
      </c>
      <c r="S1724" t="str">
        <f>VLOOKUP($D1724,metadata!$B$2:$S$451,16,FALSE)</f>
        <v/>
      </c>
      <c r="T1724" t="str">
        <f>VLOOKUP($D1724,metadata!$B$2:$S$451,17,FALSE)</f>
        <v>&lt;50</v>
      </c>
      <c r="U1724" t="str">
        <f>VLOOKUP($D1724,metadata!$B$2:$S$451,18,FALSE)</f>
        <v/>
      </c>
      <c r="V1724">
        <f>VLOOKUP($D1724,metadata!$B$2:$Z$451,19,FALSE)</f>
        <v>75</v>
      </c>
      <c r="W1724" t="str">
        <f>VLOOKUP($D1724,metadata!$B$2:$Z$451,20,FALSE)</f>
        <v>global average</v>
      </c>
      <c r="X1724" t="str">
        <f>VLOOKUP($D1724,metadata!$B$2:$Z$451,21,FALSE)</f>
        <v/>
      </c>
      <c r="Y1724" t="str">
        <f>VLOOKUP($D1724,metadata!$B$2:$Z$451,22,FALSE)</f>
        <v>45_2</v>
      </c>
      <c r="Z1724" t="str">
        <f>VLOOKUP($D1724,metadata!$B$2:$Z$451,23,FALSE)</f>
        <v/>
      </c>
      <c r="AA1724" t="str">
        <f>VLOOKUP($D1724,metadata!$B$2:$Z$451,24,FALSE)</f>
        <v/>
      </c>
      <c r="AB1724" t="str">
        <f>VLOOKUP($D1724,metadata!$B$2:$Z$451,25,FALSE)</f>
        <v/>
      </c>
      <c r="AC1724">
        <v>14.0064921465968</v>
      </c>
      <c r="AD1724">
        <v>15.026676639242</v>
      </c>
      <c r="AF1724" t="str">
        <f t="shared" si="53"/>
        <v>NA</v>
      </c>
    </row>
    <row r="1725" spans="3:32" x14ac:dyDescent="0.3">
      <c r="C1725">
        <v>1724</v>
      </c>
      <c r="D1725" s="4" t="str">
        <f t="shared" si="54"/>
        <v>45-KCH</v>
      </c>
      <c r="E1725" t="str">
        <f>VLOOKUP($D1725,metadata!$B$2:$S$451,2,FALSE)</f>
        <v>Shimizu, T; Kawasaki, K</v>
      </c>
      <c r="F1725" t="str">
        <f>VLOOKUP($D1725,metadata!$B$2:$S$451,3,FALSE)</f>
        <v>Geographic variability in diapause response of Japanese Orius species</v>
      </c>
      <c r="G1725" t="str">
        <f>VLOOKUP($D1725,metadata!$B$2:$S$451,4,FALSE)</f>
        <v>10.1046/j.1570-7458.2001.00787.x</v>
      </c>
      <c r="H1725" t="str">
        <f>VLOOKUP($D1725,metadata!$B$2:$S$451,5,FALSE)</f>
        <v>y</v>
      </c>
      <c r="I1725" t="str">
        <f>VLOOKUP($D1725,metadata!$B$2:$S$451,6,FALSE)</f>
        <v>a</v>
      </c>
      <c r="J1725" t="str">
        <f>VLOOKUP($D1725,metadata!$B$2:$S$451,7,FALSE)</f>
        <v>i</v>
      </c>
      <c r="K1725">
        <f>VLOOKUP($D1725,metadata!$B$2:$S$451,8,FALSE)</f>
        <v>5</v>
      </c>
      <c r="L1725">
        <f>VLOOKUP($D1725,metadata!$B$2:$S$451,9,FALSE)</f>
        <v>8</v>
      </c>
      <c r="M1725" t="str">
        <f>VLOOKUP($D1725,metadata!$B$2:$S$451,10,FALSE)</f>
        <v/>
      </c>
      <c r="N1725" t="str">
        <f>VLOOKUP($D1725,metadata!$B$2:$S$451,11,FALSE)</f>
        <v>Orius Sauteri</v>
      </c>
      <c r="O1725" t="str">
        <f>VLOOKUP($D1725,metadata!$B$2:$S$451,12,FALSE)</f>
        <v>hemiptera</v>
      </c>
      <c r="P1725" t="str">
        <f>VLOOKUP($D1725,metadata!$B$2:$S$451,13,FALSE)</f>
        <v>KCH</v>
      </c>
      <c r="Q1725">
        <f>VLOOKUP($D1725,metadata!$B$2:$S$451,14,FALSE)</f>
        <v>33.558889000000001</v>
      </c>
      <c r="R1725">
        <f>VLOOKUP($D1725,metadata!$B$2:$S$451,15,FALSE)</f>
        <v>133.53111100000001</v>
      </c>
      <c r="S1725" t="str">
        <f>VLOOKUP($D1725,metadata!$B$2:$S$451,16,FALSE)</f>
        <v/>
      </c>
      <c r="T1725" t="str">
        <f>VLOOKUP($D1725,metadata!$B$2:$S$451,17,FALSE)</f>
        <v>&lt;50</v>
      </c>
      <c r="U1725" t="str">
        <f>VLOOKUP($D1725,metadata!$B$2:$S$451,18,FALSE)</f>
        <v/>
      </c>
      <c r="V1725">
        <f>VLOOKUP($D1725,metadata!$B$2:$Z$451,19,FALSE)</f>
        <v>75</v>
      </c>
      <c r="W1725" t="str">
        <f>VLOOKUP($D1725,metadata!$B$2:$Z$451,20,FALSE)</f>
        <v>global average</v>
      </c>
      <c r="X1725" t="str">
        <f>VLOOKUP($D1725,metadata!$B$2:$Z$451,21,FALSE)</f>
        <v/>
      </c>
      <c r="Y1725" t="str">
        <f>VLOOKUP($D1725,metadata!$B$2:$Z$451,22,FALSE)</f>
        <v>45_2</v>
      </c>
      <c r="Z1725" t="str">
        <f>VLOOKUP($D1725,metadata!$B$2:$Z$451,23,FALSE)</f>
        <v/>
      </c>
      <c r="AA1725" t="str">
        <f>VLOOKUP($D1725,metadata!$B$2:$Z$451,24,FALSE)</f>
        <v/>
      </c>
      <c r="AB1725" t="str">
        <f>VLOOKUP($D1725,metadata!$B$2:$Z$451,25,FALSE)</f>
        <v/>
      </c>
      <c r="AC1725">
        <v>15.0097731239092</v>
      </c>
      <c r="AD1725">
        <v>4.6831214161057204</v>
      </c>
      <c r="AF1725" t="str">
        <f t="shared" si="53"/>
        <v>NA</v>
      </c>
    </row>
    <row r="1726" spans="3:32" x14ac:dyDescent="0.3">
      <c r="C1726">
        <v>1725</v>
      </c>
      <c r="D1726" s="4" t="str">
        <f t="shared" si="54"/>
        <v>45-KCH</v>
      </c>
      <c r="E1726" t="str">
        <f>VLOOKUP($D1726,metadata!$B$2:$S$451,2,FALSE)</f>
        <v>Shimizu, T; Kawasaki, K</v>
      </c>
      <c r="F1726" t="str">
        <f>VLOOKUP($D1726,metadata!$B$2:$S$451,3,FALSE)</f>
        <v>Geographic variability in diapause response of Japanese Orius species</v>
      </c>
      <c r="G1726" t="str">
        <f>VLOOKUP($D1726,metadata!$B$2:$S$451,4,FALSE)</f>
        <v>10.1046/j.1570-7458.2001.00787.x</v>
      </c>
      <c r="H1726" t="str">
        <f>VLOOKUP($D1726,metadata!$B$2:$S$451,5,FALSE)</f>
        <v>y</v>
      </c>
      <c r="I1726" t="str">
        <f>VLOOKUP($D1726,metadata!$B$2:$S$451,6,FALSE)</f>
        <v>a</v>
      </c>
      <c r="J1726" t="str">
        <f>VLOOKUP($D1726,metadata!$B$2:$S$451,7,FALSE)</f>
        <v>i</v>
      </c>
      <c r="K1726">
        <f>VLOOKUP($D1726,metadata!$B$2:$S$451,8,FALSE)</f>
        <v>5</v>
      </c>
      <c r="L1726">
        <f>VLOOKUP($D1726,metadata!$B$2:$S$451,9,FALSE)</f>
        <v>8</v>
      </c>
      <c r="M1726" t="str">
        <f>VLOOKUP($D1726,metadata!$B$2:$S$451,10,FALSE)</f>
        <v/>
      </c>
      <c r="N1726" t="str">
        <f>VLOOKUP($D1726,metadata!$B$2:$S$451,11,FALSE)</f>
        <v>Orius Sauteri</v>
      </c>
      <c r="O1726" t="str">
        <f>VLOOKUP($D1726,metadata!$B$2:$S$451,12,FALSE)</f>
        <v>hemiptera</v>
      </c>
      <c r="P1726" t="str">
        <f>VLOOKUP($D1726,metadata!$B$2:$S$451,13,FALSE)</f>
        <v>KCH</v>
      </c>
      <c r="Q1726">
        <f>VLOOKUP($D1726,metadata!$B$2:$S$451,14,FALSE)</f>
        <v>33.558889000000001</v>
      </c>
      <c r="R1726">
        <f>VLOOKUP($D1726,metadata!$B$2:$S$451,15,FALSE)</f>
        <v>133.53111100000001</v>
      </c>
      <c r="S1726" t="str">
        <f>VLOOKUP($D1726,metadata!$B$2:$S$451,16,FALSE)</f>
        <v/>
      </c>
      <c r="T1726" t="str">
        <f>VLOOKUP($D1726,metadata!$B$2:$S$451,17,FALSE)</f>
        <v>&lt;50</v>
      </c>
      <c r="U1726" t="str">
        <f>VLOOKUP($D1726,metadata!$B$2:$S$451,18,FALSE)</f>
        <v/>
      </c>
      <c r="V1726">
        <f>VLOOKUP($D1726,metadata!$B$2:$Z$451,19,FALSE)</f>
        <v>75</v>
      </c>
      <c r="W1726" t="str">
        <f>VLOOKUP($D1726,metadata!$B$2:$Z$451,20,FALSE)</f>
        <v>global average</v>
      </c>
      <c r="X1726" t="str">
        <f>VLOOKUP($D1726,metadata!$B$2:$Z$451,21,FALSE)</f>
        <v/>
      </c>
      <c r="Y1726" t="str">
        <f>VLOOKUP($D1726,metadata!$B$2:$Z$451,22,FALSE)</f>
        <v>45_2</v>
      </c>
      <c r="Z1726" t="str">
        <f>VLOOKUP($D1726,metadata!$B$2:$Z$451,23,FALSE)</f>
        <v/>
      </c>
      <c r="AA1726" t="str">
        <f>VLOOKUP($D1726,metadata!$B$2:$Z$451,24,FALSE)</f>
        <v/>
      </c>
      <c r="AB1726" t="str">
        <f>VLOOKUP($D1726,metadata!$B$2:$Z$451,25,FALSE)</f>
        <v/>
      </c>
      <c r="AC1726">
        <v>16.0162652705061</v>
      </c>
      <c r="AD1726">
        <v>5.1887309897781204</v>
      </c>
      <c r="AF1726" t="str">
        <f t="shared" si="53"/>
        <v>NA</v>
      </c>
    </row>
    <row r="1727" spans="3:32" x14ac:dyDescent="0.3">
      <c r="C1727">
        <v>1726</v>
      </c>
      <c r="D1727" s="4" t="str">
        <f t="shared" si="54"/>
        <v>46-Tsunan</v>
      </c>
      <c r="E1727" t="str">
        <f>VLOOKUP($D1727,metadata!$B$2:$S$451,2,FALSE)</f>
        <v>Shintani, Y; Ishikawa, Y</v>
      </c>
      <c r="F1727" t="str">
        <f>VLOOKUP($D1727,metadata!$B$2:$S$451,3,FALSE)</f>
        <v>Transition of diapause attributes in the hybrid zone of the two morphological types of Psacothea hilaris (Coleoptera : Cerambycidae)</v>
      </c>
      <c r="G1727" t="str">
        <f>VLOOKUP($D1727,metadata!$B$2:$S$451,4,FALSE)</f>
        <v>10.1093/ee/28.4.690</v>
      </c>
      <c r="H1727" t="str">
        <f>VLOOKUP($D1727,metadata!$B$2:$S$451,5,FALSE)</f>
        <v>y</v>
      </c>
      <c r="I1727" t="str">
        <f>VLOOKUP($D1727,metadata!$B$2:$S$451,6,FALSE)</f>
        <v>a</v>
      </c>
      <c r="J1727" t="str">
        <f>VLOOKUP($D1727,metadata!$B$2:$S$451,7,FALSE)</f>
        <v>i</v>
      </c>
      <c r="K1727">
        <f>VLOOKUP($D1727,metadata!$B$2:$S$451,8,FALSE)</f>
        <v>11</v>
      </c>
      <c r="L1727">
        <f>VLOOKUP($D1727,metadata!$B$2:$S$451,9,FALSE)</f>
        <v>4</v>
      </c>
      <c r="M1727" t="str">
        <f>VLOOKUP($D1727,metadata!$B$2:$S$451,10,FALSE)</f>
        <v>n</v>
      </c>
      <c r="N1727" t="str">
        <f>VLOOKUP($D1727,metadata!$B$2:$S$451,11,FALSE)</f>
        <v>Psacothea hilaris</v>
      </c>
      <c r="O1727" t="str">
        <f>VLOOKUP($D1727,metadata!$B$2:$S$451,12,FALSE)</f>
        <v>coleoptera</v>
      </c>
      <c r="P1727" t="str">
        <f>VLOOKUP($D1727,metadata!$B$2:$S$451,13,FALSE)</f>
        <v>Tsunan</v>
      </c>
      <c r="Q1727">
        <f>VLOOKUP($D1727,metadata!$B$2:$S$451,14,FALSE)</f>
        <v>37.014277999999997</v>
      </c>
      <c r="R1727">
        <f>VLOOKUP($D1727,metadata!$B$2:$S$451,15,FALSE)</f>
        <v>138.65252799999999</v>
      </c>
      <c r="S1727" t="str">
        <f>VLOOKUP($D1727,metadata!$B$2:$S$451,16,FALSE)</f>
        <v/>
      </c>
      <c r="T1727" t="str">
        <f>VLOOKUP($D1727,metadata!$B$2:$S$451,17,FALSE)</f>
        <v/>
      </c>
      <c r="U1727" t="str">
        <f>VLOOKUP($D1727,metadata!$B$2:$S$451,18,FALSE)</f>
        <v/>
      </c>
      <c r="V1727">
        <f>VLOOKUP($D1727,metadata!$B$2:$Z$451,19,FALSE)</f>
        <v>25</v>
      </c>
      <c r="W1727" t="str">
        <f>VLOOKUP($D1727,metadata!$B$2:$Z$451,20,FALSE)</f>
        <v>global average</v>
      </c>
      <c r="X1727" t="str">
        <f>VLOOKUP($D1727,metadata!$B$2:$Z$451,21,FALSE)</f>
        <v/>
      </c>
      <c r="Y1727">
        <f>VLOOKUP($D1727,metadata!$B$2:$Z$451,22,FALSE)</f>
        <v>46</v>
      </c>
      <c r="Z1727" t="str">
        <f>VLOOKUP($D1727,metadata!$B$2:$Z$451,23,FALSE)</f>
        <v/>
      </c>
      <c r="AA1727" t="str">
        <f>VLOOKUP($D1727,metadata!$B$2:$Z$451,24,FALSE)</f>
        <v>larval</v>
      </c>
      <c r="AB1727" t="str">
        <f>VLOOKUP($D1727,metadata!$B$2:$Z$451,25,FALSE)</f>
        <v/>
      </c>
      <c r="AC1727">
        <v>12</v>
      </c>
      <c r="AD1727">
        <v>99.999999999999901</v>
      </c>
      <c r="AF1727" t="str">
        <f t="shared" si="53"/>
        <v>NA</v>
      </c>
    </row>
    <row r="1728" spans="3:32" x14ac:dyDescent="0.3">
      <c r="C1728">
        <v>1727</v>
      </c>
      <c r="D1728" s="4" t="str">
        <f t="shared" si="54"/>
        <v>46-Tsunan</v>
      </c>
      <c r="E1728" t="str">
        <f>VLOOKUP($D1728,metadata!$B$2:$S$451,2,FALSE)</f>
        <v>Shintani, Y; Ishikawa, Y</v>
      </c>
      <c r="F1728" t="str">
        <f>VLOOKUP($D1728,metadata!$B$2:$S$451,3,FALSE)</f>
        <v>Transition of diapause attributes in the hybrid zone of the two morphological types of Psacothea hilaris (Coleoptera : Cerambycidae)</v>
      </c>
      <c r="G1728" t="str">
        <f>VLOOKUP($D1728,metadata!$B$2:$S$451,4,FALSE)</f>
        <v>10.1093/ee/28.4.690</v>
      </c>
      <c r="H1728" t="str">
        <f>VLOOKUP($D1728,metadata!$B$2:$S$451,5,FALSE)</f>
        <v>y</v>
      </c>
      <c r="I1728" t="str">
        <f>VLOOKUP($D1728,metadata!$B$2:$S$451,6,FALSE)</f>
        <v>a</v>
      </c>
      <c r="J1728" t="str">
        <f>VLOOKUP($D1728,metadata!$B$2:$S$451,7,FALSE)</f>
        <v>i</v>
      </c>
      <c r="K1728">
        <f>VLOOKUP($D1728,metadata!$B$2:$S$451,8,FALSE)</f>
        <v>11</v>
      </c>
      <c r="L1728">
        <f>VLOOKUP($D1728,metadata!$B$2:$S$451,9,FALSE)</f>
        <v>4</v>
      </c>
      <c r="M1728" t="str">
        <f>VLOOKUP($D1728,metadata!$B$2:$S$451,10,FALSE)</f>
        <v>n</v>
      </c>
      <c r="N1728" t="str">
        <f>VLOOKUP($D1728,metadata!$B$2:$S$451,11,FALSE)</f>
        <v>Psacothea hilaris</v>
      </c>
      <c r="O1728" t="str">
        <f>VLOOKUP($D1728,metadata!$B$2:$S$451,12,FALSE)</f>
        <v>coleoptera</v>
      </c>
      <c r="P1728" t="str">
        <f>VLOOKUP($D1728,metadata!$B$2:$S$451,13,FALSE)</f>
        <v>Tsunan</v>
      </c>
      <c r="Q1728">
        <f>VLOOKUP($D1728,metadata!$B$2:$S$451,14,FALSE)</f>
        <v>37.014277999999997</v>
      </c>
      <c r="R1728">
        <f>VLOOKUP($D1728,metadata!$B$2:$S$451,15,FALSE)</f>
        <v>138.65252799999999</v>
      </c>
      <c r="S1728" t="str">
        <f>VLOOKUP($D1728,metadata!$B$2:$S$451,16,FALSE)</f>
        <v/>
      </c>
      <c r="T1728" t="str">
        <f>VLOOKUP($D1728,metadata!$B$2:$S$451,17,FALSE)</f>
        <v/>
      </c>
      <c r="U1728" t="str">
        <f>VLOOKUP($D1728,metadata!$B$2:$S$451,18,FALSE)</f>
        <v/>
      </c>
      <c r="V1728">
        <f>VLOOKUP($D1728,metadata!$B$2:$Z$451,19,FALSE)</f>
        <v>25</v>
      </c>
      <c r="W1728" t="str">
        <f>VLOOKUP($D1728,metadata!$B$2:$Z$451,20,FALSE)</f>
        <v>global average</v>
      </c>
      <c r="X1728" t="str">
        <f>VLOOKUP($D1728,metadata!$B$2:$Z$451,21,FALSE)</f>
        <v/>
      </c>
      <c r="Y1728">
        <f>VLOOKUP($D1728,metadata!$B$2:$Z$451,22,FALSE)</f>
        <v>46</v>
      </c>
      <c r="Z1728" t="str">
        <f>VLOOKUP($D1728,metadata!$B$2:$Z$451,23,FALSE)</f>
        <v/>
      </c>
      <c r="AA1728" t="str">
        <f>VLOOKUP($D1728,metadata!$B$2:$Z$451,24,FALSE)</f>
        <v>larval</v>
      </c>
      <c r="AB1728" t="str">
        <f>VLOOKUP($D1728,metadata!$B$2:$Z$451,25,FALSE)</f>
        <v/>
      </c>
      <c r="AC1728">
        <v>12.981818181818101</v>
      </c>
      <c r="AD1728">
        <v>99.999999999999901</v>
      </c>
      <c r="AF1728" t="str">
        <f t="shared" si="53"/>
        <v>NA</v>
      </c>
    </row>
    <row r="1729" spans="3:32" x14ac:dyDescent="0.3">
      <c r="C1729">
        <v>1728</v>
      </c>
      <c r="D1729" s="4" t="str">
        <f t="shared" si="54"/>
        <v>46-Tsunan</v>
      </c>
      <c r="E1729" t="str">
        <f>VLOOKUP($D1729,metadata!$B$2:$S$451,2,FALSE)</f>
        <v>Shintani, Y; Ishikawa, Y</v>
      </c>
      <c r="F1729" t="str">
        <f>VLOOKUP($D1729,metadata!$B$2:$S$451,3,FALSE)</f>
        <v>Transition of diapause attributes in the hybrid zone of the two morphological types of Psacothea hilaris (Coleoptera : Cerambycidae)</v>
      </c>
      <c r="G1729" t="str">
        <f>VLOOKUP($D1729,metadata!$B$2:$S$451,4,FALSE)</f>
        <v>10.1093/ee/28.4.690</v>
      </c>
      <c r="H1729" t="str">
        <f>VLOOKUP($D1729,metadata!$B$2:$S$451,5,FALSE)</f>
        <v>y</v>
      </c>
      <c r="I1729" t="str">
        <f>VLOOKUP($D1729,metadata!$B$2:$S$451,6,FALSE)</f>
        <v>a</v>
      </c>
      <c r="J1729" t="str">
        <f>VLOOKUP($D1729,metadata!$B$2:$S$451,7,FALSE)</f>
        <v>i</v>
      </c>
      <c r="K1729">
        <f>VLOOKUP($D1729,metadata!$B$2:$S$451,8,FALSE)</f>
        <v>11</v>
      </c>
      <c r="L1729">
        <f>VLOOKUP($D1729,metadata!$B$2:$S$451,9,FALSE)</f>
        <v>4</v>
      </c>
      <c r="M1729" t="str">
        <f>VLOOKUP($D1729,metadata!$B$2:$S$451,10,FALSE)</f>
        <v>n</v>
      </c>
      <c r="N1729" t="str">
        <f>VLOOKUP($D1729,metadata!$B$2:$S$451,11,FALSE)</f>
        <v>Psacothea hilaris</v>
      </c>
      <c r="O1729" t="str">
        <f>VLOOKUP($D1729,metadata!$B$2:$S$451,12,FALSE)</f>
        <v>coleoptera</v>
      </c>
      <c r="P1729" t="str">
        <f>VLOOKUP($D1729,metadata!$B$2:$S$451,13,FALSE)</f>
        <v>Tsunan</v>
      </c>
      <c r="Q1729">
        <f>VLOOKUP($D1729,metadata!$B$2:$S$451,14,FALSE)</f>
        <v>37.014277999999997</v>
      </c>
      <c r="R1729">
        <f>VLOOKUP($D1729,metadata!$B$2:$S$451,15,FALSE)</f>
        <v>138.65252799999999</v>
      </c>
      <c r="S1729" t="str">
        <f>VLOOKUP($D1729,metadata!$B$2:$S$451,16,FALSE)</f>
        <v/>
      </c>
      <c r="T1729" t="str">
        <f>VLOOKUP($D1729,metadata!$B$2:$S$451,17,FALSE)</f>
        <v/>
      </c>
      <c r="U1729" t="str">
        <f>VLOOKUP($D1729,metadata!$B$2:$S$451,18,FALSE)</f>
        <v/>
      </c>
      <c r="V1729">
        <f>VLOOKUP($D1729,metadata!$B$2:$Z$451,19,FALSE)</f>
        <v>25</v>
      </c>
      <c r="W1729" t="str">
        <f>VLOOKUP($D1729,metadata!$B$2:$Z$451,20,FALSE)</f>
        <v>global average</v>
      </c>
      <c r="X1729" t="str">
        <f>VLOOKUP($D1729,metadata!$B$2:$Z$451,21,FALSE)</f>
        <v/>
      </c>
      <c r="Y1729">
        <f>VLOOKUP($D1729,metadata!$B$2:$Z$451,22,FALSE)</f>
        <v>46</v>
      </c>
      <c r="Z1729" t="str">
        <f>VLOOKUP($D1729,metadata!$B$2:$Z$451,23,FALSE)</f>
        <v/>
      </c>
      <c r="AA1729" t="str">
        <f>VLOOKUP($D1729,metadata!$B$2:$Z$451,24,FALSE)</f>
        <v>larval</v>
      </c>
      <c r="AB1729" t="str">
        <f>VLOOKUP($D1729,metadata!$B$2:$Z$451,25,FALSE)</f>
        <v/>
      </c>
      <c r="AC1729">
        <v>14.0181818181818</v>
      </c>
      <c r="AD1729">
        <v>1.3698630136986101</v>
      </c>
      <c r="AF1729" t="str">
        <f t="shared" si="53"/>
        <v>NA</v>
      </c>
    </row>
    <row r="1730" spans="3:32" x14ac:dyDescent="0.3">
      <c r="C1730">
        <v>1729</v>
      </c>
      <c r="D1730" s="4" t="str">
        <f t="shared" si="54"/>
        <v>46-Tsunan</v>
      </c>
      <c r="E1730" t="str">
        <f>VLOOKUP($D1730,metadata!$B$2:$S$451,2,FALSE)</f>
        <v>Shintani, Y; Ishikawa, Y</v>
      </c>
      <c r="F1730" t="str">
        <f>VLOOKUP($D1730,metadata!$B$2:$S$451,3,FALSE)</f>
        <v>Transition of diapause attributes in the hybrid zone of the two morphological types of Psacothea hilaris (Coleoptera : Cerambycidae)</v>
      </c>
      <c r="G1730" t="str">
        <f>VLOOKUP($D1730,metadata!$B$2:$S$451,4,FALSE)</f>
        <v>10.1093/ee/28.4.690</v>
      </c>
      <c r="H1730" t="str">
        <f>VLOOKUP($D1730,metadata!$B$2:$S$451,5,FALSE)</f>
        <v>y</v>
      </c>
      <c r="I1730" t="str">
        <f>VLOOKUP($D1730,metadata!$B$2:$S$451,6,FALSE)</f>
        <v>a</v>
      </c>
      <c r="J1730" t="str">
        <f>VLOOKUP($D1730,metadata!$B$2:$S$451,7,FALSE)</f>
        <v>i</v>
      </c>
      <c r="K1730">
        <f>VLOOKUP($D1730,metadata!$B$2:$S$451,8,FALSE)</f>
        <v>11</v>
      </c>
      <c r="L1730">
        <f>VLOOKUP($D1730,metadata!$B$2:$S$451,9,FALSE)</f>
        <v>4</v>
      </c>
      <c r="M1730" t="str">
        <f>VLOOKUP($D1730,metadata!$B$2:$S$451,10,FALSE)</f>
        <v>n</v>
      </c>
      <c r="N1730" t="str">
        <f>VLOOKUP($D1730,metadata!$B$2:$S$451,11,FALSE)</f>
        <v>Psacothea hilaris</v>
      </c>
      <c r="O1730" t="str">
        <f>VLOOKUP($D1730,metadata!$B$2:$S$451,12,FALSE)</f>
        <v>coleoptera</v>
      </c>
      <c r="P1730" t="str">
        <f>VLOOKUP($D1730,metadata!$B$2:$S$451,13,FALSE)</f>
        <v>Tsunan</v>
      </c>
      <c r="Q1730">
        <f>VLOOKUP($D1730,metadata!$B$2:$S$451,14,FALSE)</f>
        <v>37.014277999999997</v>
      </c>
      <c r="R1730">
        <f>VLOOKUP($D1730,metadata!$B$2:$S$451,15,FALSE)</f>
        <v>138.65252799999999</v>
      </c>
      <c r="S1730" t="str">
        <f>VLOOKUP($D1730,metadata!$B$2:$S$451,16,FALSE)</f>
        <v/>
      </c>
      <c r="T1730" t="str">
        <f>VLOOKUP($D1730,metadata!$B$2:$S$451,17,FALSE)</f>
        <v/>
      </c>
      <c r="U1730" t="str">
        <f>VLOOKUP($D1730,metadata!$B$2:$S$451,18,FALSE)</f>
        <v/>
      </c>
      <c r="V1730">
        <f>VLOOKUP($D1730,metadata!$B$2:$Z$451,19,FALSE)</f>
        <v>25</v>
      </c>
      <c r="W1730" t="str">
        <f>VLOOKUP($D1730,metadata!$B$2:$Z$451,20,FALSE)</f>
        <v>global average</v>
      </c>
      <c r="X1730" t="str">
        <f>VLOOKUP($D1730,metadata!$B$2:$Z$451,21,FALSE)</f>
        <v/>
      </c>
      <c r="Y1730">
        <f>VLOOKUP($D1730,metadata!$B$2:$Z$451,22,FALSE)</f>
        <v>46</v>
      </c>
      <c r="Z1730" t="str">
        <f>VLOOKUP($D1730,metadata!$B$2:$Z$451,23,FALSE)</f>
        <v/>
      </c>
      <c r="AA1730" t="str">
        <f>VLOOKUP($D1730,metadata!$B$2:$Z$451,24,FALSE)</f>
        <v>larval</v>
      </c>
      <c r="AB1730" t="str">
        <f>VLOOKUP($D1730,metadata!$B$2:$Z$451,25,FALSE)</f>
        <v/>
      </c>
      <c r="AC1730">
        <v>15</v>
      </c>
      <c r="AD1730">
        <v>1.3698630136986101</v>
      </c>
      <c r="AF1730" t="str">
        <f t="shared" si="53"/>
        <v>NA</v>
      </c>
    </row>
    <row r="1731" spans="3:32" x14ac:dyDescent="0.3">
      <c r="C1731">
        <v>1730</v>
      </c>
      <c r="D1731" s="4" t="str">
        <f t="shared" si="54"/>
        <v>46-Minakami</v>
      </c>
      <c r="E1731" t="str">
        <f>VLOOKUP($D1731,metadata!$B$2:$S$451,2,FALSE)</f>
        <v>Shintani, Y; Ishikawa, Y</v>
      </c>
      <c r="F1731" t="str">
        <f>VLOOKUP($D1731,metadata!$B$2:$S$451,3,FALSE)</f>
        <v>Transition of diapause attributes in the hybrid zone of the two morphological types of Psacothea hilaris (Coleoptera : Cerambycidae)</v>
      </c>
      <c r="G1731" t="str">
        <f>VLOOKUP($D1731,metadata!$B$2:$S$451,4,FALSE)</f>
        <v>10.1093/ee/28.4.690</v>
      </c>
      <c r="H1731" t="str">
        <f>VLOOKUP($D1731,metadata!$B$2:$S$451,5,FALSE)</f>
        <v>y</v>
      </c>
      <c r="I1731" t="str">
        <f>VLOOKUP($D1731,metadata!$B$2:$S$451,6,FALSE)</f>
        <v>a</v>
      </c>
      <c r="J1731" t="str">
        <f>VLOOKUP($D1731,metadata!$B$2:$S$451,7,FALSE)</f>
        <v>i</v>
      </c>
      <c r="K1731">
        <f>VLOOKUP($D1731,metadata!$B$2:$S$451,8,FALSE)</f>
        <v>11</v>
      </c>
      <c r="L1731">
        <f>VLOOKUP($D1731,metadata!$B$2:$S$451,9,FALSE)</f>
        <v>4</v>
      </c>
      <c r="M1731" t="str">
        <f>VLOOKUP($D1731,metadata!$B$2:$S$451,10,FALSE)</f>
        <v>n</v>
      </c>
      <c r="N1731" t="str">
        <f>VLOOKUP($D1731,metadata!$B$2:$S$451,11,FALSE)</f>
        <v>Psacothea hilaris</v>
      </c>
      <c r="O1731" t="str">
        <f>VLOOKUP($D1731,metadata!$B$2:$S$451,12,FALSE)</f>
        <v>coleoptera</v>
      </c>
      <c r="P1731" t="str">
        <f>VLOOKUP($D1731,metadata!$B$2:$S$451,13,FALSE)</f>
        <v>Minakami</v>
      </c>
      <c r="Q1731">
        <f>VLOOKUP($D1731,metadata!$B$2:$S$451,14,FALSE)</f>
        <v>36.678556</v>
      </c>
      <c r="R1731">
        <f>VLOOKUP($D1731,metadata!$B$2:$S$451,15,FALSE)</f>
        <v>138.99913900000001</v>
      </c>
      <c r="S1731" t="str">
        <f>VLOOKUP($D1731,metadata!$B$2:$S$451,16,FALSE)</f>
        <v/>
      </c>
      <c r="T1731" t="str">
        <f>VLOOKUP($D1731,metadata!$B$2:$S$451,17,FALSE)</f>
        <v/>
      </c>
      <c r="U1731" t="str">
        <f>VLOOKUP($D1731,metadata!$B$2:$S$451,18,FALSE)</f>
        <v/>
      </c>
      <c r="V1731">
        <f>VLOOKUP($D1731,metadata!$B$2:$Z$451,19,FALSE)</f>
        <v>25</v>
      </c>
      <c r="W1731" t="str">
        <f>VLOOKUP($D1731,metadata!$B$2:$Z$451,20,FALSE)</f>
        <v>global average</v>
      </c>
      <c r="X1731" t="str">
        <f>VLOOKUP($D1731,metadata!$B$2:$Z$451,21,FALSE)</f>
        <v/>
      </c>
      <c r="Y1731">
        <f>VLOOKUP($D1731,metadata!$B$2:$Z$451,22,FALSE)</f>
        <v>46</v>
      </c>
      <c r="Z1731" t="str">
        <f>VLOOKUP($D1731,metadata!$B$2:$Z$451,23,FALSE)</f>
        <v/>
      </c>
      <c r="AA1731" t="str">
        <f>VLOOKUP($D1731,metadata!$B$2:$Z$451,24,FALSE)</f>
        <v>larval</v>
      </c>
      <c r="AB1731" t="str">
        <f>VLOOKUP($D1731,metadata!$B$2:$Z$451,25,FALSE)</f>
        <v/>
      </c>
      <c r="AC1731">
        <v>11.999252615844499</v>
      </c>
      <c r="AD1731">
        <v>100</v>
      </c>
      <c r="AF1731" t="str">
        <f t="shared" ref="AF1731:AF1794" si="55">IF(AE1731="","NA",AE1731)</f>
        <v>NA</v>
      </c>
    </row>
    <row r="1732" spans="3:32" x14ac:dyDescent="0.3">
      <c r="C1732">
        <v>1731</v>
      </c>
      <c r="D1732" s="4" t="str">
        <f t="shared" si="54"/>
        <v>46-Minakami</v>
      </c>
      <c r="E1732" t="str">
        <f>VLOOKUP($D1732,metadata!$B$2:$S$451,2,FALSE)</f>
        <v>Shintani, Y; Ishikawa, Y</v>
      </c>
      <c r="F1732" t="str">
        <f>VLOOKUP($D1732,metadata!$B$2:$S$451,3,FALSE)</f>
        <v>Transition of diapause attributes in the hybrid zone of the two morphological types of Psacothea hilaris (Coleoptera : Cerambycidae)</v>
      </c>
      <c r="G1732" t="str">
        <f>VLOOKUP($D1732,metadata!$B$2:$S$451,4,FALSE)</f>
        <v>10.1093/ee/28.4.690</v>
      </c>
      <c r="H1732" t="str">
        <f>VLOOKUP($D1732,metadata!$B$2:$S$451,5,FALSE)</f>
        <v>y</v>
      </c>
      <c r="I1732" t="str">
        <f>VLOOKUP($D1732,metadata!$B$2:$S$451,6,FALSE)</f>
        <v>a</v>
      </c>
      <c r="J1732" t="str">
        <f>VLOOKUP($D1732,metadata!$B$2:$S$451,7,FALSE)</f>
        <v>i</v>
      </c>
      <c r="K1732">
        <f>VLOOKUP($D1732,metadata!$B$2:$S$451,8,FALSE)</f>
        <v>11</v>
      </c>
      <c r="L1732">
        <f>VLOOKUP($D1732,metadata!$B$2:$S$451,9,FALSE)</f>
        <v>4</v>
      </c>
      <c r="M1732" t="str">
        <f>VLOOKUP($D1732,metadata!$B$2:$S$451,10,FALSE)</f>
        <v>n</v>
      </c>
      <c r="N1732" t="str">
        <f>VLOOKUP($D1732,metadata!$B$2:$S$451,11,FALSE)</f>
        <v>Psacothea hilaris</v>
      </c>
      <c r="O1732" t="str">
        <f>VLOOKUP($D1732,metadata!$B$2:$S$451,12,FALSE)</f>
        <v>coleoptera</v>
      </c>
      <c r="P1732" t="str">
        <f>VLOOKUP($D1732,metadata!$B$2:$S$451,13,FALSE)</f>
        <v>Minakami</v>
      </c>
      <c r="Q1732">
        <f>VLOOKUP($D1732,metadata!$B$2:$S$451,14,FALSE)</f>
        <v>36.678556</v>
      </c>
      <c r="R1732">
        <f>VLOOKUP($D1732,metadata!$B$2:$S$451,15,FALSE)</f>
        <v>138.99913900000001</v>
      </c>
      <c r="S1732" t="str">
        <f>VLOOKUP($D1732,metadata!$B$2:$S$451,16,FALSE)</f>
        <v/>
      </c>
      <c r="T1732" t="str">
        <f>VLOOKUP($D1732,metadata!$B$2:$S$451,17,FALSE)</f>
        <v/>
      </c>
      <c r="U1732" t="str">
        <f>VLOOKUP($D1732,metadata!$B$2:$S$451,18,FALSE)</f>
        <v/>
      </c>
      <c r="V1732">
        <f>VLOOKUP($D1732,metadata!$B$2:$Z$451,19,FALSE)</f>
        <v>25</v>
      </c>
      <c r="W1732" t="str">
        <f>VLOOKUP($D1732,metadata!$B$2:$Z$451,20,FALSE)</f>
        <v>global average</v>
      </c>
      <c r="X1732" t="str">
        <f>VLOOKUP($D1732,metadata!$B$2:$Z$451,21,FALSE)</f>
        <v/>
      </c>
      <c r="Y1732">
        <f>VLOOKUP($D1732,metadata!$B$2:$Z$451,22,FALSE)</f>
        <v>46</v>
      </c>
      <c r="Z1732" t="str">
        <f>VLOOKUP($D1732,metadata!$B$2:$Z$451,23,FALSE)</f>
        <v/>
      </c>
      <c r="AA1732" t="str">
        <f>VLOOKUP($D1732,metadata!$B$2:$Z$451,24,FALSE)</f>
        <v>larval</v>
      </c>
      <c r="AB1732" t="str">
        <f>VLOOKUP($D1732,metadata!$B$2:$Z$451,25,FALSE)</f>
        <v/>
      </c>
      <c r="AC1732">
        <v>12.9790732436472</v>
      </c>
      <c r="AD1732">
        <v>96.337817638266003</v>
      </c>
      <c r="AF1732" t="str">
        <f t="shared" si="55"/>
        <v>NA</v>
      </c>
    </row>
    <row r="1733" spans="3:32" x14ac:dyDescent="0.3">
      <c r="C1733">
        <v>1732</v>
      </c>
      <c r="D1733" s="4" t="str">
        <f t="shared" si="54"/>
        <v>46-Minakami</v>
      </c>
      <c r="E1733" t="str">
        <f>VLOOKUP($D1733,metadata!$B$2:$S$451,2,FALSE)</f>
        <v>Shintani, Y; Ishikawa, Y</v>
      </c>
      <c r="F1733" t="str">
        <f>VLOOKUP($D1733,metadata!$B$2:$S$451,3,FALSE)</f>
        <v>Transition of diapause attributes in the hybrid zone of the two morphological types of Psacothea hilaris (Coleoptera : Cerambycidae)</v>
      </c>
      <c r="G1733" t="str">
        <f>VLOOKUP($D1733,metadata!$B$2:$S$451,4,FALSE)</f>
        <v>10.1093/ee/28.4.690</v>
      </c>
      <c r="H1733" t="str">
        <f>VLOOKUP($D1733,metadata!$B$2:$S$451,5,FALSE)</f>
        <v>y</v>
      </c>
      <c r="I1733" t="str">
        <f>VLOOKUP($D1733,metadata!$B$2:$S$451,6,FALSE)</f>
        <v>a</v>
      </c>
      <c r="J1733" t="str">
        <f>VLOOKUP($D1733,metadata!$B$2:$S$451,7,FALSE)</f>
        <v>i</v>
      </c>
      <c r="K1733">
        <f>VLOOKUP($D1733,metadata!$B$2:$S$451,8,FALSE)</f>
        <v>11</v>
      </c>
      <c r="L1733">
        <f>VLOOKUP($D1733,metadata!$B$2:$S$451,9,FALSE)</f>
        <v>4</v>
      </c>
      <c r="M1733" t="str">
        <f>VLOOKUP($D1733,metadata!$B$2:$S$451,10,FALSE)</f>
        <v>n</v>
      </c>
      <c r="N1733" t="str">
        <f>VLOOKUP($D1733,metadata!$B$2:$S$451,11,FALSE)</f>
        <v>Psacothea hilaris</v>
      </c>
      <c r="O1733" t="str">
        <f>VLOOKUP($D1733,metadata!$B$2:$S$451,12,FALSE)</f>
        <v>coleoptera</v>
      </c>
      <c r="P1733" t="str">
        <f>VLOOKUP($D1733,metadata!$B$2:$S$451,13,FALSE)</f>
        <v>Minakami</v>
      </c>
      <c r="Q1733">
        <f>VLOOKUP($D1733,metadata!$B$2:$S$451,14,FALSE)</f>
        <v>36.678556</v>
      </c>
      <c r="R1733">
        <f>VLOOKUP($D1733,metadata!$B$2:$S$451,15,FALSE)</f>
        <v>138.99913900000001</v>
      </c>
      <c r="S1733" t="str">
        <f>VLOOKUP($D1733,metadata!$B$2:$S$451,16,FALSE)</f>
        <v/>
      </c>
      <c r="T1733" t="str">
        <f>VLOOKUP($D1733,metadata!$B$2:$S$451,17,FALSE)</f>
        <v/>
      </c>
      <c r="U1733" t="str">
        <f>VLOOKUP($D1733,metadata!$B$2:$S$451,18,FALSE)</f>
        <v/>
      </c>
      <c r="V1733">
        <f>VLOOKUP($D1733,metadata!$B$2:$Z$451,19,FALSE)</f>
        <v>25</v>
      </c>
      <c r="W1733" t="str">
        <f>VLOOKUP($D1733,metadata!$B$2:$Z$451,20,FALSE)</f>
        <v>global average</v>
      </c>
      <c r="X1733" t="str">
        <f>VLOOKUP($D1733,metadata!$B$2:$Z$451,21,FALSE)</f>
        <v/>
      </c>
      <c r="Y1733">
        <f>VLOOKUP($D1733,metadata!$B$2:$Z$451,22,FALSE)</f>
        <v>46</v>
      </c>
      <c r="Z1733" t="str">
        <f>VLOOKUP($D1733,metadata!$B$2:$Z$451,23,FALSE)</f>
        <v/>
      </c>
      <c r="AA1733" t="str">
        <f>VLOOKUP($D1733,metadata!$B$2:$Z$451,24,FALSE)</f>
        <v>larval</v>
      </c>
      <c r="AB1733" t="str">
        <f>VLOOKUP($D1733,metadata!$B$2:$Z$451,25,FALSE)</f>
        <v/>
      </c>
      <c r="AC1733">
        <v>13.9648729446935</v>
      </c>
      <c r="AD1733">
        <v>3.6372695565520701</v>
      </c>
      <c r="AF1733" t="str">
        <f t="shared" si="55"/>
        <v>NA</v>
      </c>
    </row>
    <row r="1734" spans="3:32" x14ac:dyDescent="0.3">
      <c r="C1734">
        <v>1733</v>
      </c>
      <c r="D1734" s="4" t="str">
        <f t="shared" si="54"/>
        <v>46-Minakami</v>
      </c>
      <c r="E1734" t="str">
        <f>VLOOKUP($D1734,metadata!$B$2:$S$451,2,FALSE)</f>
        <v>Shintani, Y; Ishikawa, Y</v>
      </c>
      <c r="F1734" t="str">
        <f>VLOOKUP($D1734,metadata!$B$2:$S$451,3,FALSE)</f>
        <v>Transition of diapause attributes in the hybrid zone of the two morphological types of Psacothea hilaris (Coleoptera : Cerambycidae)</v>
      </c>
      <c r="G1734" t="str">
        <f>VLOOKUP($D1734,metadata!$B$2:$S$451,4,FALSE)</f>
        <v>10.1093/ee/28.4.690</v>
      </c>
      <c r="H1734" t="str">
        <f>VLOOKUP($D1734,metadata!$B$2:$S$451,5,FALSE)</f>
        <v>y</v>
      </c>
      <c r="I1734" t="str">
        <f>VLOOKUP($D1734,metadata!$B$2:$S$451,6,FALSE)</f>
        <v>a</v>
      </c>
      <c r="J1734" t="str">
        <f>VLOOKUP($D1734,metadata!$B$2:$S$451,7,FALSE)</f>
        <v>i</v>
      </c>
      <c r="K1734">
        <f>VLOOKUP($D1734,metadata!$B$2:$S$451,8,FALSE)</f>
        <v>11</v>
      </c>
      <c r="L1734">
        <f>VLOOKUP($D1734,metadata!$B$2:$S$451,9,FALSE)</f>
        <v>4</v>
      </c>
      <c r="M1734" t="str">
        <f>VLOOKUP($D1734,metadata!$B$2:$S$451,10,FALSE)</f>
        <v>n</v>
      </c>
      <c r="N1734" t="str">
        <f>VLOOKUP($D1734,metadata!$B$2:$S$451,11,FALSE)</f>
        <v>Psacothea hilaris</v>
      </c>
      <c r="O1734" t="str">
        <f>VLOOKUP($D1734,metadata!$B$2:$S$451,12,FALSE)</f>
        <v>coleoptera</v>
      </c>
      <c r="P1734" t="str">
        <f>VLOOKUP($D1734,metadata!$B$2:$S$451,13,FALSE)</f>
        <v>Minakami</v>
      </c>
      <c r="Q1734">
        <f>VLOOKUP($D1734,metadata!$B$2:$S$451,14,FALSE)</f>
        <v>36.678556</v>
      </c>
      <c r="R1734">
        <f>VLOOKUP($D1734,metadata!$B$2:$S$451,15,FALSE)</f>
        <v>138.99913900000001</v>
      </c>
      <c r="S1734" t="str">
        <f>VLOOKUP($D1734,metadata!$B$2:$S$451,16,FALSE)</f>
        <v/>
      </c>
      <c r="T1734" t="str">
        <f>VLOOKUP($D1734,metadata!$B$2:$S$451,17,FALSE)</f>
        <v/>
      </c>
      <c r="U1734" t="str">
        <f>VLOOKUP($D1734,metadata!$B$2:$S$451,18,FALSE)</f>
        <v/>
      </c>
      <c r="V1734">
        <f>VLOOKUP($D1734,metadata!$B$2:$Z$451,19,FALSE)</f>
        <v>25</v>
      </c>
      <c r="W1734" t="str">
        <f>VLOOKUP($D1734,metadata!$B$2:$Z$451,20,FALSE)</f>
        <v>global average</v>
      </c>
      <c r="X1734" t="str">
        <f>VLOOKUP($D1734,metadata!$B$2:$Z$451,21,FALSE)</f>
        <v/>
      </c>
      <c r="Y1734">
        <f>VLOOKUP($D1734,metadata!$B$2:$Z$451,22,FALSE)</f>
        <v>46</v>
      </c>
      <c r="Z1734" t="str">
        <f>VLOOKUP($D1734,metadata!$B$2:$Z$451,23,FALSE)</f>
        <v/>
      </c>
      <c r="AA1734" t="str">
        <f>VLOOKUP($D1734,metadata!$B$2:$Z$451,24,FALSE)</f>
        <v>larval</v>
      </c>
      <c r="AB1734" t="str">
        <f>VLOOKUP($D1734,metadata!$B$2:$Z$451,25,FALSE)</f>
        <v/>
      </c>
      <c r="AC1734">
        <v>15.0007473841554</v>
      </c>
      <c r="AD1734">
        <v>2.740408570005</v>
      </c>
      <c r="AF1734" t="str">
        <f t="shared" si="55"/>
        <v>NA</v>
      </c>
    </row>
    <row r="1735" spans="3:32" x14ac:dyDescent="0.3">
      <c r="C1735">
        <v>1734</v>
      </c>
      <c r="D1735" s="4" t="str">
        <f t="shared" si="54"/>
        <v>46-Matsumoto</v>
      </c>
      <c r="E1735" t="str">
        <f>VLOOKUP($D1735,metadata!$B$2:$S$451,2,FALSE)</f>
        <v>Shintani, Y; Ishikawa, Y</v>
      </c>
      <c r="F1735" t="str">
        <f>VLOOKUP($D1735,metadata!$B$2:$S$451,3,FALSE)</f>
        <v>Transition of diapause attributes in the hybrid zone of the two morphological types of Psacothea hilaris (Coleoptera : Cerambycidae)</v>
      </c>
      <c r="G1735" t="str">
        <f>VLOOKUP($D1735,metadata!$B$2:$S$451,4,FALSE)</f>
        <v>10.1093/ee/28.4.690</v>
      </c>
      <c r="H1735" t="str">
        <f>VLOOKUP($D1735,metadata!$B$2:$S$451,5,FALSE)</f>
        <v>y</v>
      </c>
      <c r="I1735" t="str">
        <f>VLOOKUP($D1735,metadata!$B$2:$S$451,6,FALSE)</f>
        <v>a</v>
      </c>
      <c r="J1735" t="str">
        <f>VLOOKUP($D1735,metadata!$B$2:$S$451,7,FALSE)</f>
        <v>i</v>
      </c>
      <c r="K1735">
        <f>VLOOKUP($D1735,metadata!$B$2:$S$451,8,FALSE)</f>
        <v>11</v>
      </c>
      <c r="L1735">
        <f>VLOOKUP($D1735,metadata!$B$2:$S$451,9,FALSE)</f>
        <v>4</v>
      </c>
      <c r="M1735" t="str">
        <f>VLOOKUP($D1735,metadata!$B$2:$S$451,10,FALSE)</f>
        <v>n</v>
      </c>
      <c r="N1735" t="str">
        <f>VLOOKUP($D1735,metadata!$B$2:$S$451,11,FALSE)</f>
        <v>Psacothea hilaris</v>
      </c>
      <c r="O1735" t="str">
        <f>VLOOKUP($D1735,metadata!$B$2:$S$451,12,FALSE)</f>
        <v>coleoptera</v>
      </c>
      <c r="P1735" t="str">
        <f>VLOOKUP($D1735,metadata!$B$2:$S$451,13,FALSE)</f>
        <v>Matsumoto</v>
      </c>
      <c r="Q1735">
        <f>VLOOKUP($D1735,metadata!$B$2:$S$451,14,FALSE)</f>
        <v>36.238047000000002</v>
      </c>
      <c r="R1735">
        <f>VLOOKUP($D1735,metadata!$B$2:$S$451,15,FALSE)</f>
        <v>137.97198299999999</v>
      </c>
      <c r="S1735" t="str">
        <f>VLOOKUP($D1735,metadata!$B$2:$S$451,16,FALSE)</f>
        <v/>
      </c>
      <c r="T1735" t="str">
        <f>VLOOKUP($D1735,metadata!$B$2:$S$451,17,FALSE)</f>
        <v/>
      </c>
      <c r="U1735" t="str">
        <f>VLOOKUP($D1735,metadata!$B$2:$S$451,18,FALSE)</f>
        <v/>
      </c>
      <c r="V1735">
        <f>VLOOKUP($D1735,metadata!$B$2:$Z$451,19,FALSE)</f>
        <v>25</v>
      </c>
      <c r="W1735" t="str">
        <f>VLOOKUP($D1735,metadata!$B$2:$Z$451,20,FALSE)</f>
        <v>global average</v>
      </c>
      <c r="X1735" t="str">
        <f>VLOOKUP($D1735,metadata!$B$2:$Z$451,21,FALSE)</f>
        <v/>
      </c>
      <c r="Y1735">
        <f>VLOOKUP($D1735,metadata!$B$2:$Z$451,22,FALSE)</f>
        <v>46</v>
      </c>
      <c r="Z1735" t="str">
        <f>VLOOKUP($D1735,metadata!$B$2:$Z$451,23,FALSE)</f>
        <v/>
      </c>
      <c r="AA1735" t="str">
        <f>VLOOKUP($D1735,metadata!$B$2:$Z$451,24,FALSE)</f>
        <v>larval</v>
      </c>
      <c r="AB1735" t="str">
        <f>VLOOKUP($D1735,metadata!$B$2:$Z$451,25,FALSE)</f>
        <v/>
      </c>
      <c r="AC1735">
        <v>12</v>
      </c>
      <c r="AD1735">
        <v>100</v>
      </c>
      <c r="AF1735" t="str">
        <f t="shared" si="55"/>
        <v>NA</v>
      </c>
    </row>
    <row r="1736" spans="3:32" x14ac:dyDescent="0.3">
      <c r="C1736">
        <v>1735</v>
      </c>
      <c r="D1736" s="4" t="str">
        <f t="shared" si="54"/>
        <v>46-Matsumoto</v>
      </c>
      <c r="E1736" t="str">
        <f>VLOOKUP($D1736,metadata!$B$2:$S$451,2,FALSE)</f>
        <v>Shintani, Y; Ishikawa, Y</v>
      </c>
      <c r="F1736" t="str">
        <f>VLOOKUP($D1736,metadata!$B$2:$S$451,3,FALSE)</f>
        <v>Transition of diapause attributes in the hybrid zone of the two morphological types of Psacothea hilaris (Coleoptera : Cerambycidae)</v>
      </c>
      <c r="G1736" t="str">
        <f>VLOOKUP($D1736,metadata!$B$2:$S$451,4,FALSE)</f>
        <v>10.1093/ee/28.4.690</v>
      </c>
      <c r="H1736" t="str">
        <f>VLOOKUP($D1736,metadata!$B$2:$S$451,5,FALSE)</f>
        <v>y</v>
      </c>
      <c r="I1736" t="str">
        <f>VLOOKUP($D1736,metadata!$B$2:$S$451,6,FALSE)</f>
        <v>a</v>
      </c>
      <c r="J1736" t="str">
        <f>VLOOKUP($D1736,metadata!$B$2:$S$451,7,FALSE)</f>
        <v>i</v>
      </c>
      <c r="K1736">
        <f>VLOOKUP($D1736,metadata!$B$2:$S$451,8,FALSE)</f>
        <v>11</v>
      </c>
      <c r="L1736">
        <f>VLOOKUP($D1736,metadata!$B$2:$S$451,9,FALSE)</f>
        <v>4</v>
      </c>
      <c r="M1736" t="str">
        <f>VLOOKUP($D1736,metadata!$B$2:$S$451,10,FALSE)</f>
        <v>n</v>
      </c>
      <c r="N1736" t="str">
        <f>VLOOKUP($D1736,metadata!$B$2:$S$451,11,FALSE)</f>
        <v>Psacothea hilaris</v>
      </c>
      <c r="O1736" t="str">
        <f>VLOOKUP($D1736,metadata!$B$2:$S$451,12,FALSE)</f>
        <v>coleoptera</v>
      </c>
      <c r="P1736" t="str">
        <f>VLOOKUP($D1736,metadata!$B$2:$S$451,13,FALSE)</f>
        <v>Matsumoto</v>
      </c>
      <c r="Q1736">
        <f>VLOOKUP($D1736,metadata!$B$2:$S$451,14,FALSE)</f>
        <v>36.238047000000002</v>
      </c>
      <c r="R1736">
        <f>VLOOKUP($D1736,metadata!$B$2:$S$451,15,FALSE)</f>
        <v>137.97198299999999</v>
      </c>
      <c r="S1736" t="str">
        <f>VLOOKUP($D1736,metadata!$B$2:$S$451,16,FALSE)</f>
        <v/>
      </c>
      <c r="T1736" t="str">
        <f>VLOOKUP($D1736,metadata!$B$2:$S$451,17,FALSE)</f>
        <v/>
      </c>
      <c r="U1736" t="str">
        <f>VLOOKUP($D1736,metadata!$B$2:$S$451,18,FALSE)</f>
        <v/>
      </c>
      <c r="V1736">
        <f>VLOOKUP($D1736,metadata!$B$2:$Z$451,19,FALSE)</f>
        <v>25</v>
      </c>
      <c r="W1736" t="str">
        <f>VLOOKUP($D1736,metadata!$B$2:$Z$451,20,FALSE)</f>
        <v>global average</v>
      </c>
      <c r="X1736" t="str">
        <f>VLOOKUP($D1736,metadata!$B$2:$Z$451,21,FALSE)</f>
        <v/>
      </c>
      <c r="Y1736">
        <f>VLOOKUP($D1736,metadata!$B$2:$Z$451,22,FALSE)</f>
        <v>46</v>
      </c>
      <c r="Z1736" t="str">
        <f>VLOOKUP($D1736,metadata!$B$2:$Z$451,23,FALSE)</f>
        <v/>
      </c>
      <c r="AA1736" t="str">
        <f>VLOOKUP($D1736,metadata!$B$2:$Z$451,24,FALSE)</f>
        <v>larval</v>
      </c>
      <c r="AB1736" t="str">
        <f>VLOOKUP($D1736,metadata!$B$2:$Z$451,25,FALSE)</f>
        <v/>
      </c>
      <c r="AC1736">
        <v>13.0714285714285</v>
      </c>
      <c r="AD1736">
        <v>89.041095890410901</v>
      </c>
      <c r="AF1736" t="str">
        <f t="shared" si="55"/>
        <v>NA</v>
      </c>
    </row>
    <row r="1737" spans="3:32" x14ac:dyDescent="0.3">
      <c r="C1737">
        <v>1736</v>
      </c>
      <c r="D1737" s="4" t="str">
        <f t="shared" si="54"/>
        <v>46-Matsumoto</v>
      </c>
      <c r="E1737" t="str">
        <f>VLOOKUP($D1737,metadata!$B$2:$S$451,2,FALSE)</f>
        <v>Shintani, Y; Ishikawa, Y</v>
      </c>
      <c r="F1737" t="str">
        <f>VLOOKUP($D1737,metadata!$B$2:$S$451,3,FALSE)</f>
        <v>Transition of diapause attributes in the hybrid zone of the two morphological types of Psacothea hilaris (Coleoptera : Cerambycidae)</v>
      </c>
      <c r="G1737" t="str">
        <f>VLOOKUP($D1737,metadata!$B$2:$S$451,4,FALSE)</f>
        <v>10.1093/ee/28.4.690</v>
      </c>
      <c r="H1737" t="str">
        <f>VLOOKUP($D1737,metadata!$B$2:$S$451,5,FALSE)</f>
        <v>y</v>
      </c>
      <c r="I1737" t="str">
        <f>VLOOKUP($D1737,metadata!$B$2:$S$451,6,FALSE)</f>
        <v>a</v>
      </c>
      <c r="J1737" t="str">
        <f>VLOOKUP($D1737,metadata!$B$2:$S$451,7,FALSE)</f>
        <v>i</v>
      </c>
      <c r="K1737">
        <f>VLOOKUP($D1737,metadata!$B$2:$S$451,8,FALSE)</f>
        <v>11</v>
      </c>
      <c r="L1737">
        <f>VLOOKUP($D1737,metadata!$B$2:$S$451,9,FALSE)</f>
        <v>4</v>
      </c>
      <c r="M1737" t="str">
        <f>VLOOKUP($D1737,metadata!$B$2:$S$451,10,FALSE)</f>
        <v>n</v>
      </c>
      <c r="N1737" t="str">
        <f>VLOOKUP($D1737,metadata!$B$2:$S$451,11,FALSE)</f>
        <v>Psacothea hilaris</v>
      </c>
      <c r="O1737" t="str">
        <f>VLOOKUP($D1737,metadata!$B$2:$S$451,12,FALSE)</f>
        <v>coleoptera</v>
      </c>
      <c r="P1737" t="str">
        <f>VLOOKUP($D1737,metadata!$B$2:$S$451,13,FALSE)</f>
        <v>Matsumoto</v>
      </c>
      <c r="Q1737">
        <f>VLOOKUP($D1737,metadata!$B$2:$S$451,14,FALSE)</f>
        <v>36.238047000000002</v>
      </c>
      <c r="R1737">
        <f>VLOOKUP($D1737,metadata!$B$2:$S$451,15,FALSE)</f>
        <v>137.97198299999999</v>
      </c>
      <c r="S1737" t="str">
        <f>VLOOKUP($D1737,metadata!$B$2:$S$451,16,FALSE)</f>
        <v/>
      </c>
      <c r="T1737" t="str">
        <f>VLOOKUP($D1737,metadata!$B$2:$S$451,17,FALSE)</f>
        <v/>
      </c>
      <c r="U1737" t="str">
        <f>VLOOKUP($D1737,metadata!$B$2:$S$451,18,FALSE)</f>
        <v/>
      </c>
      <c r="V1737">
        <f>VLOOKUP($D1737,metadata!$B$2:$Z$451,19,FALSE)</f>
        <v>25</v>
      </c>
      <c r="W1737" t="str">
        <f>VLOOKUP($D1737,metadata!$B$2:$Z$451,20,FALSE)</f>
        <v>global average</v>
      </c>
      <c r="X1737" t="str">
        <f>VLOOKUP($D1737,metadata!$B$2:$Z$451,21,FALSE)</f>
        <v/>
      </c>
      <c r="Y1737">
        <f>VLOOKUP($D1737,metadata!$B$2:$Z$451,22,FALSE)</f>
        <v>46</v>
      </c>
      <c r="Z1737" t="str">
        <f>VLOOKUP($D1737,metadata!$B$2:$Z$451,23,FALSE)</f>
        <v/>
      </c>
      <c r="AA1737" t="str">
        <f>VLOOKUP($D1737,metadata!$B$2:$Z$451,24,FALSE)</f>
        <v>larval</v>
      </c>
      <c r="AB1737" t="str">
        <f>VLOOKUP($D1737,metadata!$B$2:$Z$451,25,FALSE)</f>
        <v/>
      </c>
      <c r="AC1737">
        <v>13.982142857142801</v>
      </c>
      <c r="AD1737">
        <v>1.3698630136987</v>
      </c>
      <c r="AF1737" t="str">
        <f t="shared" si="55"/>
        <v>NA</v>
      </c>
    </row>
    <row r="1738" spans="3:32" x14ac:dyDescent="0.3">
      <c r="C1738">
        <v>1737</v>
      </c>
      <c r="D1738" s="4" t="str">
        <f t="shared" si="54"/>
        <v>46-Matsumoto</v>
      </c>
      <c r="E1738" t="str">
        <f>VLOOKUP($D1738,metadata!$B$2:$S$451,2,FALSE)</f>
        <v>Shintani, Y; Ishikawa, Y</v>
      </c>
      <c r="F1738" t="str">
        <f>VLOOKUP($D1738,metadata!$B$2:$S$451,3,FALSE)</f>
        <v>Transition of diapause attributes in the hybrid zone of the two morphological types of Psacothea hilaris (Coleoptera : Cerambycidae)</v>
      </c>
      <c r="G1738" t="str">
        <f>VLOOKUP($D1738,metadata!$B$2:$S$451,4,FALSE)</f>
        <v>10.1093/ee/28.4.690</v>
      </c>
      <c r="H1738" t="str">
        <f>VLOOKUP($D1738,metadata!$B$2:$S$451,5,FALSE)</f>
        <v>y</v>
      </c>
      <c r="I1738" t="str">
        <f>VLOOKUP($D1738,metadata!$B$2:$S$451,6,FALSE)</f>
        <v>a</v>
      </c>
      <c r="J1738" t="str">
        <f>VLOOKUP($D1738,metadata!$B$2:$S$451,7,FALSE)</f>
        <v>i</v>
      </c>
      <c r="K1738">
        <f>VLOOKUP($D1738,metadata!$B$2:$S$451,8,FALSE)</f>
        <v>11</v>
      </c>
      <c r="L1738">
        <f>VLOOKUP($D1738,metadata!$B$2:$S$451,9,FALSE)</f>
        <v>4</v>
      </c>
      <c r="M1738" t="str">
        <f>VLOOKUP($D1738,metadata!$B$2:$S$451,10,FALSE)</f>
        <v>n</v>
      </c>
      <c r="N1738" t="str">
        <f>VLOOKUP($D1738,metadata!$B$2:$S$451,11,FALSE)</f>
        <v>Psacothea hilaris</v>
      </c>
      <c r="O1738" t="str">
        <f>VLOOKUP($D1738,metadata!$B$2:$S$451,12,FALSE)</f>
        <v>coleoptera</v>
      </c>
      <c r="P1738" t="str">
        <f>VLOOKUP($D1738,metadata!$B$2:$S$451,13,FALSE)</f>
        <v>Matsumoto</v>
      </c>
      <c r="Q1738">
        <f>VLOOKUP($D1738,metadata!$B$2:$S$451,14,FALSE)</f>
        <v>36.238047000000002</v>
      </c>
      <c r="R1738">
        <f>VLOOKUP($D1738,metadata!$B$2:$S$451,15,FALSE)</f>
        <v>137.97198299999999</v>
      </c>
      <c r="S1738" t="str">
        <f>VLOOKUP($D1738,metadata!$B$2:$S$451,16,FALSE)</f>
        <v/>
      </c>
      <c r="T1738" t="str">
        <f>VLOOKUP($D1738,metadata!$B$2:$S$451,17,FALSE)</f>
        <v/>
      </c>
      <c r="U1738" t="str">
        <f>VLOOKUP($D1738,metadata!$B$2:$S$451,18,FALSE)</f>
        <v/>
      </c>
      <c r="V1738">
        <f>VLOOKUP($D1738,metadata!$B$2:$Z$451,19,FALSE)</f>
        <v>25</v>
      </c>
      <c r="W1738" t="str">
        <f>VLOOKUP($D1738,metadata!$B$2:$Z$451,20,FALSE)</f>
        <v>global average</v>
      </c>
      <c r="X1738" t="str">
        <f>VLOOKUP($D1738,metadata!$B$2:$Z$451,21,FALSE)</f>
        <v/>
      </c>
      <c r="Y1738">
        <f>VLOOKUP($D1738,metadata!$B$2:$Z$451,22,FALSE)</f>
        <v>46</v>
      </c>
      <c r="Z1738" t="str">
        <f>VLOOKUP($D1738,metadata!$B$2:$Z$451,23,FALSE)</f>
        <v/>
      </c>
      <c r="AA1738" t="str">
        <f>VLOOKUP($D1738,metadata!$B$2:$Z$451,24,FALSE)</f>
        <v>larval</v>
      </c>
      <c r="AB1738" t="str">
        <f>VLOOKUP($D1738,metadata!$B$2:$Z$451,25,FALSE)</f>
        <v/>
      </c>
      <c r="AC1738">
        <v>15</v>
      </c>
      <c r="AD1738">
        <v>1.3698630136987</v>
      </c>
      <c r="AF1738" t="str">
        <f t="shared" si="55"/>
        <v>NA</v>
      </c>
    </row>
    <row r="1739" spans="3:32" x14ac:dyDescent="0.3">
      <c r="C1739">
        <v>1738</v>
      </c>
      <c r="D1739" s="4" t="str">
        <f t="shared" si="54"/>
        <v>46-Komoro</v>
      </c>
      <c r="E1739" t="str">
        <f>VLOOKUP($D1739,metadata!$B$2:$S$451,2,FALSE)</f>
        <v>Shintani, Y; Ishikawa, Y</v>
      </c>
      <c r="F1739" t="str">
        <f>VLOOKUP($D1739,metadata!$B$2:$S$451,3,FALSE)</f>
        <v>Transition of diapause attributes in the hybrid zone of the two morphological types of Psacothea hilaris (Coleoptera : Cerambycidae)</v>
      </c>
      <c r="G1739" t="str">
        <f>VLOOKUP($D1739,metadata!$B$2:$S$451,4,FALSE)</f>
        <v>10.1093/ee/28.4.690</v>
      </c>
      <c r="H1739" t="str">
        <f>VLOOKUP($D1739,metadata!$B$2:$S$451,5,FALSE)</f>
        <v>y</v>
      </c>
      <c r="I1739" t="str">
        <f>VLOOKUP($D1739,metadata!$B$2:$S$451,6,FALSE)</f>
        <v>a</v>
      </c>
      <c r="J1739" t="str">
        <f>VLOOKUP($D1739,metadata!$B$2:$S$451,7,FALSE)</f>
        <v>i</v>
      </c>
      <c r="K1739">
        <f>VLOOKUP($D1739,metadata!$B$2:$S$451,8,FALSE)</f>
        <v>11</v>
      </c>
      <c r="L1739">
        <f>VLOOKUP($D1739,metadata!$B$2:$S$451,9,FALSE)</f>
        <v>4</v>
      </c>
      <c r="M1739" t="str">
        <f>VLOOKUP($D1739,metadata!$B$2:$S$451,10,FALSE)</f>
        <v>n</v>
      </c>
      <c r="N1739" t="str">
        <f>VLOOKUP($D1739,metadata!$B$2:$S$451,11,FALSE)</f>
        <v>Psacothea hilaris</v>
      </c>
      <c r="O1739" t="str">
        <f>VLOOKUP($D1739,metadata!$B$2:$S$451,12,FALSE)</f>
        <v>coleoptera</v>
      </c>
      <c r="P1739" t="str">
        <f>VLOOKUP($D1739,metadata!$B$2:$S$451,13,FALSE)</f>
        <v>Komoro</v>
      </c>
      <c r="Q1739">
        <f>VLOOKUP($D1739,metadata!$B$2:$S$451,14,FALSE)</f>
        <v>36.323889000000001</v>
      </c>
      <c r="R1739">
        <f>VLOOKUP($D1739,metadata!$B$2:$S$451,15,FALSE)</f>
        <v>138.42916700000001</v>
      </c>
      <c r="S1739" t="str">
        <f>VLOOKUP($D1739,metadata!$B$2:$S$451,16,FALSE)</f>
        <v/>
      </c>
      <c r="T1739" t="str">
        <f>VLOOKUP($D1739,metadata!$B$2:$S$451,17,FALSE)</f>
        <v/>
      </c>
      <c r="U1739" t="str">
        <f>VLOOKUP($D1739,metadata!$B$2:$S$451,18,FALSE)</f>
        <v/>
      </c>
      <c r="V1739">
        <f>VLOOKUP($D1739,metadata!$B$2:$Z$451,19,FALSE)</f>
        <v>25</v>
      </c>
      <c r="W1739" t="str">
        <f>VLOOKUP($D1739,metadata!$B$2:$Z$451,20,FALSE)</f>
        <v>global average</v>
      </c>
      <c r="X1739" t="str">
        <f>VLOOKUP($D1739,metadata!$B$2:$Z$451,21,FALSE)</f>
        <v/>
      </c>
      <c r="Y1739">
        <f>VLOOKUP($D1739,metadata!$B$2:$Z$451,22,FALSE)</f>
        <v>46</v>
      </c>
      <c r="Z1739" t="str">
        <f>VLOOKUP($D1739,metadata!$B$2:$Z$451,23,FALSE)</f>
        <v/>
      </c>
      <c r="AA1739" t="str">
        <f>VLOOKUP($D1739,metadata!$B$2:$Z$451,24,FALSE)</f>
        <v>larval</v>
      </c>
      <c r="AB1739" t="str">
        <f>VLOOKUP($D1739,metadata!$B$2:$Z$451,25,FALSE)</f>
        <v/>
      </c>
      <c r="AC1739">
        <v>12.051369863013599</v>
      </c>
      <c r="AD1739">
        <v>95.890410958903999</v>
      </c>
      <c r="AF1739" t="str">
        <f t="shared" si="55"/>
        <v>NA</v>
      </c>
    </row>
    <row r="1740" spans="3:32" x14ac:dyDescent="0.3">
      <c r="C1740">
        <v>1739</v>
      </c>
      <c r="D1740" s="4" t="str">
        <f t="shared" si="54"/>
        <v>46-Komoro</v>
      </c>
      <c r="E1740" t="str">
        <f>VLOOKUP($D1740,metadata!$B$2:$S$451,2,FALSE)</f>
        <v>Shintani, Y; Ishikawa, Y</v>
      </c>
      <c r="F1740" t="str">
        <f>VLOOKUP($D1740,metadata!$B$2:$S$451,3,FALSE)</f>
        <v>Transition of diapause attributes in the hybrid zone of the two morphological types of Psacothea hilaris (Coleoptera : Cerambycidae)</v>
      </c>
      <c r="G1740" t="str">
        <f>VLOOKUP($D1740,metadata!$B$2:$S$451,4,FALSE)</f>
        <v>10.1093/ee/28.4.690</v>
      </c>
      <c r="H1740" t="str">
        <f>VLOOKUP($D1740,metadata!$B$2:$S$451,5,FALSE)</f>
        <v>y</v>
      </c>
      <c r="I1740" t="str">
        <f>VLOOKUP($D1740,metadata!$B$2:$S$451,6,FALSE)</f>
        <v>a</v>
      </c>
      <c r="J1740" t="str">
        <f>VLOOKUP($D1740,metadata!$B$2:$S$451,7,FALSE)</f>
        <v>i</v>
      </c>
      <c r="K1740">
        <f>VLOOKUP($D1740,metadata!$B$2:$S$451,8,FALSE)</f>
        <v>11</v>
      </c>
      <c r="L1740">
        <f>VLOOKUP($D1740,metadata!$B$2:$S$451,9,FALSE)</f>
        <v>4</v>
      </c>
      <c r="M1740" t="str">
        <f>VLOOKUP($D1740,metadata!$B$2:$S$451,10,FALSE)</f>
        <v>n</v>
      </c>
      <c r="N1740" t="str">
        <f>VLOOKUP($D1740,metadata!$B$2:$S$451,11,FALSE)</f>
        <v>Psacothea hilaris</v>
      </c>
      <c r="O1740" t="str">
        <f>VLOOKUP($D1740,metadata!$B$2:$S$451,12,FALSE)</f>
        <v>coleoptera</v>
      </c>
      <c r="P1740" t="str">
        <f>VLOOKUP($D1740,metadata!$B$2:$S$451,13,FALSE)</f>
        <v>Komoro</v>
      </c>
      <c r="Q1740">
        <f>VLOOKUP($D1740,metadata!$B$2:$S$451,14,FALSE)</f>
        <v>36.323889000000001</v>
      </c>
      <c r="R1740">
        <f>VLOOKUP($D1740,metadata!$B$2:$S$451,15,FALSE)</f>
        <v>138.42916700000001</v>
      </c>
      <c r="S1740" t="str">
        <f>VLOOKUP($D1740,metadata!$B$2:$S$451,16,FALSE)</f>
        <v/>
      </c>
      <c r="T1740" t="str">
        <f>VLOOKUP($D1740,metadata!$B$2:$S$451,17,FALSE)</f>
        <v/>
      </c>
      <c r="U1740" t="str">
        <f>VLOOKUP($D1740,metadata!$B$2:$S$451,18,FALSE)</f>
        <v/>
      </c>
      <c r="V1740">
        <f>VLOOKUP($D1740,metadata!$B$2:$Z$451,19,FALSE)</f>
        <v>25</v>
      </c>
      <c r="W1740" t="str">
        <f>VLOOKUP($D1740,metadata!$B$2:$Z$451,20,FALSE)</f>
        <v>global average</v>
      </c>
      <c r="X1740" t="str">
        <f>VLOOKUP($D1740,metadata!$B$2:$Z$451,21,FALSE)</f>
        <v/>
      </c>
      <c r="Y1740">
        <f>VLOOKUP($D1740,metadata!$B$2:$Z$451,22,FALSE)</f>
        <v>46</v>
      </c>
      <c r="Z1740" t="str">
        <f>VLOOKUP($D1740,metadata!$B$2:$Z$451,23,FALSE)</f>
        <v/>
      </c>
      <c r="AA1740" t="str">
        <f>VLOOKUP($D1740,metadata!$B$2:$Z$451,24,FALSE)</f>
        <v>larval</v>
      </c>
      <c r="AB1740" t="str">
        <f>VLOOKUP($D1740,metadata!$B$2:$Z$451,25,FALSE)</f>
        <v/>
      </c>
      <c r="AC1740">
        <v>13.0178571428571</v>
      </c>
      <c r="AD1740">
        <v>100</v>
      </c>
      <c r="AF1740" t="str">
        <f t="shared" si="55"/>
        <v>NA</v>
      </c>
    </row>
    <row r="1741" spans="3:32" x14ac:dyDescent="0.3">
      <c r="C1741">
        <v>1740</v>
      </c>
      <c r="D1741" s="4" t="str">
        <f t="shared" si="54"/>
        <v>46-Komoro</v>
      </c>
      <c r="E1741" t="str">
        <f>VLOOKUP($D1741,metadata!$B$2:$S$451,2,FALSE)</f>
        <v>Shintani, Y; Ishikawa, Y</v>
      </c>
      <c r="F1741" t="str">
        <f>VLOOKUP($D1741,metadata!$B$2:$S$451,3,FALSE)</f>
        <v>Transition of diapause attributes in the hybrid zone of the two morphological types of Psacothea hilaris (Coleoptera : Cerambycidae)</v>
      </c>
      <c r="G1741" t="str">
        <f>VLOOKUP($D1741,metadata!$B$2:$S$451,4,FALSE)</f>
        <v>10.1093/ee/28.4.690</v>
      </c>
      <c r="H1741" t="str">
        <f>VLOOKUP($D1741,metadata!$B$2:$S$451,5,FALSE)</f>
        <v>y</v>
      </c>
      <c r="I1741" t="str">
        <f>VLOOKUP($D1741,metadata!$B$2:$S$451,6,FALSE)</f>
        <v>a</v>
      </c>
      <c r="J1741" t="str">
        <f>VLOOKUP($D1741,metadata!$B$2:$S$451,7,FALSE)</f>
        <v>i</v>
      </c>
      <c r="K1741">
        <f>VLOOKUP($D1741,metadata!$B$2:$S$451,8,FALSE)</f>
        <v>11</v>
      </c>
      <c r="L1741">
        <f>VLOOKUP($D1741,metadata!$B$2:$S$451,9,FALSE)</f>
        <v>4</v>
      </c>
      <c r="M1741" t="str">
        <f>VLOOKUP($D1741,metadata!$B$2:$S$451,10,FALSE)</f>
        <v>n</v>
      </c>
      <c r="N1741" t="str">
        <f>VLOOKUP($D1741,metadata!$B$2:$S$451,11,FALSE)</f>
        <v>Psacothea hilaris</v>
      </c>
      <c r="O1741" t="str">
        <f>VLOOKUP($D1741,metadata!$B$2:$S$451,12,FALSE)</f>
        <v>coleoptera</v>
      </c>
      <c r="P1741" t="str">
        <f>VLOOKUP($D1741,metadata!$B$2:$S$451,13,FALSE)</f>
        <v>Komoro</v>
      </c>
      <c r="Q1741">
        <f>VLOOKUP($D1741,metadata!$B$2:$S$451,14,FALSE)</f>
        <v>36.323889000000001</v>
      </c>
      <c r="R1741">
        <f>VLOOKUP($D1741,metadata!$B$2:$S$451,15,FALSE)</f>
        <v>138.42916700000001</v>
      </c>
      <c r="S1741" t="str">
        <f>VLOOKUP($D1741,metadata!$B$2:$S$451,16,FALSE)</f>
        <v/>
      </c>
      <c r="T1741" t="str">
        <f>VLOOKUP($D1741,metadata!$B$2:$S$451,17,FALSE)</f>
        <v/>
      </c>
      <c r="U1741" t="str">
        <f>VLOOKUP($D1741,metadata!$B$2:$S$451,18,FALSE)</f>
        <v/>
      </c>
      <c r="V1741">
        <f>VLOOKUP($D1741,metadata!$B$2:$Z$451,19,FALSE)</f>
        <v>25</v>
      </c>
      <c r="W1741" t="str">
        <f>VLOOKUP($D1741,metadata!$B$2:$Z$451,20,FALSE)</f>
        <v>global average</v>
      </c>
      <c r="X1741" t="str">
        <f>VLOOKUP($D1741,metadata!$B$2:$Z$451,21,FALSE)</f>
        <v/>
      </c>
      <c r="Y1741">
        <f>VLOOKUP($D1741,metadata!$B$2:$Z$451,22,FALSE)</f>
        <v>46</v>
      </c>
      <c r="Z1741" t="str">
        <f>VLOOKUP($D1741,metadata!$B$2:$Z$451,23,FALSE)</f>
        <v/>
      </c>
      <c r="AA1741" t="str">
        <f>VLOOKUP($D1741,metadata!$B$2:$Z$451,24,FALSE)</f>
        <v>larval</v>
      </c>
      <c r="AB1741" t="str">
        <f>VLOOKUP($D1741,metadata!$B$2:$Z$451,25,FALSE)</f>
        <v/>
      </c>
      <c r="AC1741">
        <v>13.9850782778864</v>
      </c>
      <c r="AD1741">
        <v>5.47945205479453</v>
      </c>
      <c r="AF1741" t="str">
        <f t="shared" si="55"/>
        <v>NA</v>
      </c>
    </row>
    <row r="1742" spans="3:32" x14ac:dyDescent="0.3">
      <c r="C1742">
        <v>1741</v>
      </c>
      <c r="D1742" s="4" t="str">
        <f t="shared" si="54"/>
        <v>46-Komoro</v>
      </c>
      <c r="E1742" t="str">
        <f>VLOOKUP($D1742,metadata!$B$2:$S$451,2,FALSE)</f>
        <v>Shintani, Y; Ishikawa, Y</v>
      </c>
      <c r="F1742" t="str">
        <f>VLOOKUP($D1742,metadata!$B$2:$S$451,3,FALSE)</f>
        <v>Transition of diapause attributes in the hybrid zone of the two morphological types of Psacothea hilaris (Coleoptera : Cerambycidae)</v>
      </c>
      <c r="G1742" t="str">
        <f>VLOOKUP($D1742,metadata!$B$2:$S$451,4,FALSE)</f>
        <v>10.1093/ee/28.4.690</v>
      </c>
      <c r="H1742" t="str">
        <f>VLOOKUP($D1742,metadata!$B$2:$S$451,5,FALSE)</f>
        <v>y</v>
      </c>
      <c r="I1742" t="str">
        <f>VLOOKUP($D1742,metadata!$B$2:$S$451,6,FALSE)</f>
        <v>a</v>
      </c>
      <c r="J1742" t="str">
        <f>VLOOKUP($D1742,metadata!$B$2:$S$451,7,FALSE)</f>
        <v>i</v>
      </c>
      <c r="K1742">
        <f>VLOOKUP($D1742,metadata!$B$2:$S$451,8,FALSE)</f>
        <v>11</v>
      </c>
      <c r="L1742">
        <f>VLOOKUP($D1742,metadata!$B$2:$S$451,9,FALSE)</f>
        <v>4</v>
      </c>
      <c r="M1742" t="str">
        <f>VLOOKUP($D1742,metadata!$B$2:$S$451,10,FALSE)</f>
        <v>n</v>
      </c>
      <c r="N1742" t="str">
        <f>VLOOKUP($D1742,metadata!$B$2:$S$451,11,FALSE)</f>
        <v>Psacothea hilaris</v>
      </c>
      <c r="O1742" t="str">
        <f>VLOOKUP($D1742,metadata!$B$2:$S$451,12,FALSE)</f>
        <v>coleoptera</v>
      </c>
      <c r="P1742" t="str">
        <f>VLOOKUP($D1742,metadata!$B$2:$S$451,13,FALSE)</f>
        <v>Komoro</v>
      </c>
      <c r="Q1742">
        <f>VLOOKUP($D1742,metadata!$B$2:$S$451,14,FALSE)</f>
        <v>36.323889000000001</v>
      </c>
      <c r="R1742">
        <f>VLOOKUP($D1742,metadata!$B$2:$S$451,15,FALSE)</f>
        <v>138.42916700000001</v>
      </c>
      <c r="S1742" t="str">
        <f>VLOOKUP($D1742,metadata!$B$2:$S$451,16,FALSE)</f>
        <v/>
      </c>
      <c r="T1742" t="str">
        <f>VLOOKUP($D1742,metadata!$B$2:$S$451,17,FALSE)</f>
        <v/>
      </c>
      <c r="U1742" t="str">
        <f>VLOOKUP($D1742,metadata!$B$2:$S$451,18,FALSE)</f>
        <v/>
      </c>
      <c r="V1742">
        <f>VLOOKUP($D1742,metadata!$B$2:$Z$451,19,FALSE)</f>
        <v>25</v>
      </c>
      <c r="W1742" t="str">
        <f>VLOOKUP($D1742,metadata!$B$2:$Z$451,20,FALSE)</f>
        <v>global average</v>
      </c>
      <c r="X1742" t="str">
        <f>VLOOKUP($D1742,metadata!$B$2:$Z$451,21,FALSE)</f>
        <v/>
      </c>
      <c r="Y1742">
        <f>VLOOKUP($D1742,metadata!$B$2:$Z$451,22,FALSE)</f>
        <v>46</v>
      </c>
      <c r="Z1742" t="str">
        <f>VLOOKUP($D1742,metadata!$B$2:$Z$451,23,FALSE)</f>
        <v/>
      </c>
      <c r="AA1742" t="str">
        <f>VLOOKUP($D1742,metadata!$B$2:$Z$451,24,FALSE)</f>
        <v>larval</v>
      </c>
      <c r="AB1742" t="str">
        <f>VLOOKUP($D1742,metadata!$B$2:$Z$451,25,FALSE)</f>
        <v/>
      </c>
      <c r="AC1742">
        <v>14.947162426614399</v>
      </c>
      <c r="AD1742">
        <v>1.3698630136986401</v>
      </c>
      <c r="AF1742" t="str">
        <f t="shared" si="55"/>
        <v>NA</v>
      </c>
    </row>
    <row r="1743" spans="3:32" x14ac:dyDescent="0.3">
      <c r="C1743">
        <v>1742</v>
      </c>
      <c r="D1743" s="4" t="str">
        <f t="shared" si="54"/>
        <v>46-Yokokawa</v>
      </c>
      <c r="E1743" t="str">
        <f>VLOOKUP($D1743,metadata!$B$2:$S$451,2,FALSE)</f>
        <v>Shintani, Y; Ishikawa, Y</v>
      </c>
      <c r="F1743" t="str">
        <f>VLOOKUP($D1743,metadata!$B$2:$S$451,3,FALSE)</f>
        <v>Transition of diapause attributes in the hybrid zone of the two morphological types of Psacothea hilaris (Coleoptera : Cerambycidae)</v>
      </c>
      <c r="G1743" t="str">
        <f>VLOOKUP($D1743,metadata!$B$2:$S$451,4,FALSE)</f>
        <v>10.1093/ee/28.4.690</v>
      </c>
      <c r="H1743" t="str">
        <f>VLOOKUP($D1743,metadata!$B$2:$S$451,5,FALSE)</f>
        <v>y</v>
      </c>
      <c r="I1743" t="str">
        <f>VLOOKUP($D1743,metadata!$B$2:$S$451,6,FALSE)</f>
        <v>a</v>
      </c>
      <c r="J1743" t="str">
        <f>VLOOKUP($D1743,metadata!$B$2:$S$451,7,FALSE)</f>
        <v>i</v>
      </c>
      <c r="K1743">
        <f>VLOOKUP($D1743,metadata!$B$2:$S$451,8,FALSE)</f>
        <v>11</v>
      </c>
      <c r="L1743">
        <f>VLOOKUP($D1743,metadata!$B$2:$S$451,9,FALSE)</f>
        <v>4</v>
      </c>
      <c r="M1743" t="str">
        <f>VLOOKUP($D1743,metadata!$B$2:$S$451,10,FALSE)</f>
        <v>n</v>
      </c>
      <c r="N1743" t="str">
        <f>VLOOKUP($D1743,metadata!$B$2:$S$451,11,FALSE)</f>
        <v>Psacothea hilaris</v>
      </c>
      <c r="O1743" t="str">
        <f>VLOOKUP($D1743,metadata!$B$2:$S$451,12,FALSE)</f>
        <v>coleoptera</v>
      </c>
      <c r="P1743" t="str">
        <f>VLOOKUP($D1743,metadata!$B$2:$S$451,13,FALSE)</f>
        <v>Yokokawa</v>
      </c>
      <c r="Q1743">
        <f>VLOOKUP($D1743,metadata!$B$2:$S$451,14,FALSE)</f>
        <v>36.323999999999998</v>
      </c>
      <c r="R1743">
        <f>VLOOKUP($D1743,metadata!$B$2:$S$451,15,FALSE)</f>
        <v>138.72359999999998</v>
      </c>
      <c r="S1743" t="str">
        <f>VLOOKUP($D1743,metadata!$B$2:$S$451,16,FALSE)</f>
        <v/>
      </c>
      <c r="T1743" t="str">
        <f>VLOOKUP($D1743,metadata!$B$2:$S$451,17,FALSE)</f>
        <v/>
      </c>
      <c r="U1743" t="str">
        <f>VLOOKUP($D1743,metadata!$B$2:$S$451,18,FALSE)</f>
        <v/>
      </c>
      <c r="V1743">
        <f>VLOOKUP($D1743,metadata!$B$2:$Z$451,19,FALSE)</f>
        <v>25</v>
      </c>
      <c r="W1743" t="str">
        <f>VLOOKUP($D1743,metadata!$B$2:$Z$451,20,FALSE)</f>
        <v>global average</v>
      </c>
      <c r="X1743" t="str">
        <f>VLOOKUP($D1743,metadata!$B$2:$Z$451,21,FALSE)</f>
        <v/>
      </c>
      <c r="Y1743">
        <f>VLOOKUP($D1743,metadata!$B$2:$Z$451,22,FALSE)</f>
        <v>46</v>
      </c>
      <c r="Z1743" t="str">
        <f>VLOOKUP($D1743,metadata!$B$2:$Z$451,23,FALSE)</f>
        <v/>
      </c>
      <c r="AA1743" t="str">
        <f>VLOOKUP($D1743,metadata!$B$2:$Z$451,24,FALSE)</f>
        <v>larval</v>
      </c>
      <c r="AB1743" t="str">
        <f>VLOOKUP($D1743,metadata!$B$2:$Z$451,25,FALSE)</f>
        <v/>
      </c>
      <c r="AC1743">
        <v>12.0228310502283</v>
      </c>
      <c r="AD1743">
        <v>58.904109589041099</v>
      </c>
      <c r="AF1743" t="str">
        <f t="shared" si="55"/>
        <v>NA</v>
      </c>
    </row>
    <row r="1744" spans="3:32" x14ac:dyDescent="0.3">
      <c r="C1744">
        <v>1743</v>
      </c>
      <c r="D1744" s="4" t="str">
        <f t="shared" si="54"/>
        <v>46-Yokokawa</v>
      </c>
      <c r="E1744" t="str">
        <f>VLOOKUP($D1744,metadata!$B$2:$S$451,2,FALSE)</f>
        <v>Shintani, Y; Ishikawa, Y</v>
      </c>
      <c r="F1744" t="str">
        <f>VLOOKUP($D1744,metadata!$B$2:$S$451,3,FALSE)</f>
        <v>Transition of diapause attributes in the hybrid zone of the two morphological types of Psacothea hilaris (Coleoptera : Cerambycidae)</v>
      </c>
      <c r="G1744" t="str">
        <f>VLOOKUP($D1744,metadata!$B$2:$S$451,4,FALSE)</f>
        <v>10.1093/ee/28.4.690</v>
      </c>
      <c r="H1744" t="str">
        <f>VLOOKUP($D1744,metadata!$B$2:$S$451,5,FALSE)</f>
        <v>y</v>
      </c>
      <c r="I1744" t="str">
        <f>VLOOKUP($D1744,metadata!$B$2:$S$451,6,FALSE)</f>
        <v>a</v>
      </c>
      <c r="J1744" t="str">
        <f>VLOOKUP($D1744,metadata!$B$2:$S$451,7,FALSE)</f>
        <v>i</v>
      </c>
      <c r="K1744">
        <f>VLOOKUP($D1744,metadata!$B$2:$S$451,8,FALSE)</f>
        <v>11</v>
      </c>
      <c r="L1744">
        <f>VLOOKUP($D1744,metadata!$B$2:$S$451,9,FALSE)</f>
        <v>4</v>
      </c>
      <c r="M1744" t="str">
        <f>VLOOKUP($D1744,metadata!$B$2:$S$451,10,FALSE)</f>
        <v>n</v>
      </c>
      <c r="N1744" t="str">
        <f>VLOOKUP($D1744,metadata!$B$2:$S$451,11,FALSE)</f>
        <v>Psacothea hilaris</v>
      </c>
      <c r="O1744" t="str">
        <f>VLOOKUP($D1744,metadata!$B$2:$S$451,12,FALSE)</f>
        <v>coleoptera</v>
      </c>
      <c r="P1744" t="str">
        <f>VLOOKUP($D1744,metadata!$B$2:$S$451,13,FALSE)</f>
        <v>Yokokawa</v>
      </c>
      <c r="Q1744">
        <f>VLOOKUP($D1744,metadata!$B$2:$S$451,14,FALSE)</f>
        <v>36.323999999999998</v>
      </c>
      <c r="R1744">
        <f>VLOOKUP($D1744,metadata!$B$2:$S$451,15,FALSE)</f>
        <v>138.72359999999998</v>
      </c>
      <c r="S1744" t="str">
        <f>VLOOKUP($D1744,metadata!$B$2:$S$451,16,FALSE)</f>
        <v/>
      </c>
      <c r="T1744" t="str">
        <f>VLOOKUP($D1744,metadata!$B$2:$S$451,17,FALSE)</f>
        <v/>
      </c>
      <c r="U1744" t="str">
        <f>VLOOKUP($D1744,metadata!$B$2:$S$451,18,FALSE)</f>
        <v/>
      </c>
      <c r="V1744">
        <f>VLOOKUP($D1744,metadata!$B$2:$Z$451,19,FALSE)</f>
        <v>25</v>
      </c>
      <c r="W1744" t="str">
        <f>VLOOKUP($D1744,metadata!$B$2:$Z$451,20,FALSE)</f>
        <v>global average</v>
      </c>
      <c r="X1744" t="str">
        <f>VLOOKUP($D1744,metadata!$B$2:$Z$451,21,FALSE)</f>
        <v/>
      </c>
      <c r="Y1744">
        <f>VLOOKUP($D1744,metadata!$B$2:$Z$451,22,FALSE)</f>
        <v>46</v>
      </c>
      <c r="Z1744" t="str">
        <f>VLOOKUP($D1744,metadata!$B$2:$Z$451,23,FALSE)</f>
        <v/>
      </c>
      <c r="AA1744" t="str">
        <f>VLOOKUP($D1744,metadata!$B$2:$Z$451,24,FALSE)</f>
        <v>larval</v>
      </c>
      <c r="AB1744" t="str">
        <f>VLOOKUP($D1744,metadata!$B$2:$Z$451,25,FALSE)</f>
        <v/>
      </c>
      <c r="AC1744">
        <v>12.990106544901</v>
      </c>
      <c r="AD1744">
        <v>17.808219178082101</v>
      </c>
      <c r="AF1744" t="str">
        <f t="shared" si="55"/>
        <v>NA</v>
      </c>
    </row>
    <row r="1745" spans="3:32" x14ac:dyDescent="0.3">
      <c r="C1745">
        <v>1744</v>
      </c>
      <c r="D1745" s="4" t="str">
        <f t="shared" ref="D1745:D1808" si="56">VLOOKUP(C1745,$A$1:$B$451,2)</f>
        <v>46-Yokokawa</v>
      </c>
      <c r="E1745" t="str">
        <f>VLOOKUP($D1745,metadata!$B$2:$S$451,2,FALSE)</f>
        <v>Shintani, Y; Ishikawa, Y</v>
      </c>
      <c r="F1745" t="str">
        <f>VLOOKUP($D1745,metadata!$B$2:$S$451,3,FALSE)</f>
        <v>Transition of diapause attributes in the hybrid zone of the two morphological types of Psacothea hilaris (Coleoptera : Cerambycidae)</v>
      </c>
      <c r="G1745" t="str">
        <f>VLOOKUP($D1745,metadata!$B$2:$S$451,4,FALSE)</f>
        <v>10.1093/ee/28.4.690</v>
      </c>
      <c r="H1745" t="str">
        <f>VLOOKUP($D1745,metadata!$B$2:$S$451,5,FALSE)</f>
        <v>y</v>
      </c>
      <c r="I1745" t="str">
        <f>VLOOKUP($D1745,metadata!$B$2:$S$451,6,FALSE)</f>
        <v>a</v>
      </c>
      <c r="J1745" t="str">
        <f>VLOOKUP($D1745,metadata!$B$2:$S$451,7,FALSE)</f>
        <v>i</v>
      </c>
      <c r="K1745">
        <f>VLOOKUP($D1745,metadata!$B$2:$S$451,8,FALSE)</f>
        <v>11</v>
      </c>
      <c r="L1745">
        <f>VLOOKUP($D1745,metadata!$B$2:$S$451,9,FALSE)</f>
        <v>4</v>
      </c>
      <c r="M1745" t="str">
        <f>VLOOKUP($D1745,metadata!$B$2:$S$451,10,FALSE)</f>
        <v>n</v>
      </c>
      <c r="N1745" t="str">
        <f>VLOOKUP($D1745,metadata!$B$2:$S$451,11,FALSE)</f>
        <v>Psacothea hilaris</v>
      </c>
      <c r="O1745" t="str">
        <f>VLOOKUP($D1745,metadata!$B$2:$S$451,12,FALSE)</f>
        <v>coleoptera</v>
      </c>
      <c r="P1745" t="str">
        <f>VLOOKUP($D1745,metadata!$B$2:$S$451,13,FALSE)</f>
        <v>Yokokawa</v>
      </c>
      <c r="Q1745">
        <f>VLOOKUP($D1745,metadata!$B$2:$S$451,14,FALSE)</f>
        <v>36.323999999999998</v>
      </c>
      <c r="R1745">
        <f>VLOOKUP($D1745,metadata!$B$2:$S$451,15,FALSE)</f>
        <v>138.72359999999998</v>
      </c>
      <c r="S1745" t="str">
        <f>VLOOKUP($D1745,metadata!$B$2:$S$451,16,FALSE)</f>
        <v/>
      </c>
      <c r="T1745" t="str">
        <f>VLOOKUP($D1745,metadata!$B$2:$S$451,17,FALSE)</f>
        <v/>
      </c>
      <c r="U1745" t="str">
        <f>VLOOKUP($D1745,metadata!$B$2:$S$451,18,FALSE)</f>
        <v/>
      </c>
      <c r="V1745">
        <f>VLOOKUP($D1745,metadata!$B$2:$Z$451,19,FALSE)</f>
        <v>25</v>
      </c>
      <c r="W1745" t="str">
        <f>VLOOKUP($D1745,metadata!$B$2:$Z$451,20,FALSE)</f>
        <v>global average</v>
      </c>
      <c r="X1745" t="str">
        <f>VLOOKUP($D1745,metadata!$B$2:$Z$451,21,FALSE)</f>
        <v/>
      </c>
      <c r="Y1745">
        <f>VLOOKUP($D1745,metadata!$B$2:$Z$451,22,FALSE)</f>
        <v>46</v>
      </c>
      <c r="Z1745" t="str">
        <f>VLOOKUP($D1745,metadata!$B$2:$Z$451,23,FALSE)</f>
        <v/>
      </c>
      <c r="AA1745" t="str">
        <f>VLOOKUP($D1745,metadata!$B$2:$Z$451,24,FALSE)</f>
        <v>larval</v>
      </c>
      <c r="AB1745" t="str">
        <f>VLOOKUP($D1745,metadata!$B$2:$Z$451,25,FALSE)</f>
        <v/>
      </c>
      <c r="AC1745">
        <v>14.053272450532701</v>
      </c>
      <c r="AD1745">
        <v>4.1095890410958802</v>
      </c>
      <c r="AF1745" t="str">
        <f t="shared" si="55"/>
        <v>NA</v>
      </c>
    </row>
    <row r="1746" spans="3:32" x14ac:dyDescent="0.3">
      <c r="C1746">
        <v>1745</v>
      </c>
      <c r="D1746" s="4" t="str">
        <f t="shared" si="56"/>
        <v>46-Yokokawa</v>
      </c>
      <c r="E1746" t="str">
        <f>VLOOKUP($D1746,metadata!$B$2:$S$451,2,FALSE)</f>
        <v>Shintani, Y; Ishikawa, Y</v>
      </c>
      <c r="F1746" t="str">
        <f>VLOOKUP($D1746,metadata!$B$2:$S$451,3,FALSE)</f>
        <v>Transition of diapause attributes in the hybrid zone of the two morphological types of Psacothea hilaris (Coleoptera : Cerambycidae)</v>
      </c>
      <c r="G1746" t="str">
        <f>VLOOKUP($D1746,metadata!$B$2:$S$451,4,FALSE)</f>
        <v>10.1093/ee/28.4.690</v>
      </c>
      <c r="H1746" t="str">
        <f>VLOOKUP($D1746,metadata!$B$2:$S$451,5,FALSE)</f>
        <v>y</v>
      </c>
      <c r="I1746" t="str">
        <f>VLOOKUP($D1746,metadata!$B$2:$S$451,6,FALSE)</f>
        <v>a</v>
      </c>
      <c r="J1746" t="str">
        <f>VLOOKUP($D1746,metadata!$B$2:$S$451,7,FALSE)</f>
        <v>i</v>
      </c>
      <c r="K1746">
        <f>VLOOKUP($D1746,metadata!$B$2:$S$451,8,FALSE)</f>
        <v>11</v>
      </c>
      <c r="L1746">
        <f>VLOOKUP($D1746,metadata!$B$2:$S$451,9,FALSE)</f>
        <v>4</v>
      </c>
      <c r="M1746" t="str">
        <f>VLOOKUP($D1746,metadata!$B$2:$S$451,10,FALSE)</f>
        <v>n</v>
      </c>
      <c r="N1746" t="str">
        <f>VLOOKUP($D1746,metadata!$B$2:$S$451,11,FALSE)</f>
        <v>Psacothea hilaris</v>
      </c>
      <c r="O1746" t="str">
        <f>VLOOKUP($D1746,metadata!$B$2:$S$451,12,FALSE)</f>
        <v>coleoptera</v>
      </c>
      <c r="P1746" t="str">
        <f>VLOOKUP($D1746,metadata!$B$2:$S$451,13,FALSE)</f>
        <v>Yokokawa</v>
      </c>
      <c r="Q1746">
        <f>VLOOKUP($D1746,metadata!$B$2:$S$451,14,FALSE)</f>
        <v>36.323999999999998</v>
      </c>
      <c r="R1746">
        <f>VLOOKUP($D1746,metadata!$B$2:$S$451,15,FALSE)</f>
        <v>138.72359999999998</v>
      </c>
      <c r="S1746" t="str">
        <f>VLOOKUP($D1746,metadata!$B$2:$S$451,16,FALSE)</f>
        <v/>
      </c>
      <c r="T1746" t="str">
        <f>VLOOKUP($D1746,metadata!$B$2:$S$451,17,FALSE)</f>
        <v/>
      </c>
      <c r="U1746" t="str">
        <f>VLOOKUP($D1746,metadata!$B$2:$S$451,18,FALSE)</f>
        <v/>
      </c>
      <c r="V1746">
        <f>VLOOKUP($D1746,metadata!$B$2:$Z$451,19,FALSE)</f>
        <v>25</v>
      </c>
      <c r="W1746" t="str">
        <f>VLOOKUP($D1746,metadata!$B$2:$Z$451,20,FALSE)</f>
        <v>global average</v>
      </c>
      <c r="X1746" t="str">
        <f>VLOOKUP($D1746,metadata!$B$2:$Z$451,21,FALSE)</f>
        <v/>
      </c>
      <c r="Y1746">
        <f>VLOOKUP($D1746,metadata!$B$2:$Z$451,22,FALSE)</f>
        <v>46</v>
      </c>
      <c r="Z1746" t="str">
        <f>VLOOKUP($D1746,metadata!$B$2:$Z$451,23,FALSE)</f>
        <v/>
      </c>
      <c r="AA1746" t="str">
        <f>VLOOKUP($D1746,metadata!$B$2:$Z$451,24,FALSE)</f>
        <v>larval</v>
      </c>
      <c r="AB1746" t="str">
        <f>VLOOKUP($D1746,metadata!$B$2:$Z$451,25,FALSE)</f>
        <v/>
      </c>
      <c r="AC1746">
        <v>15.054794520547899</v>
      </c>
      <c r="AD1746">
        <v>1.3698630136986401</v>
      </c>
      <c r="AF1746" t="str">
        <f t="shared" si="55"/>
        <v>NA</v>
      </c>
    </row>
    <row r="1747" spans="3:32" x14ac:dyDescent="0.3">
      <c r="C1747">
        <v>1746</v>
      </c>
      <c r="D1747" s="4" t="str">
        <f t="shared" si="56"/>
        <v>46-Nirasaki</v>
      </c>
      <c r="E1747" t="str">
        <f>VLOOKUP($D1747,metadata!$B$2:$S$451,2,FALSE)</f>
        <v>Shintani, Y; Ishikawa, Y</v>
      </c>
      <c r="F1747" t="str">
        <f>VLOOKUP($D1747,metadata!$B$2:$S$451,3,FALSE)</f>
        <v>Transition of diapause attributes in the hybrid zone of the two morphological types of Psacothea hilaris (Coleoptera : Cerambycidae)</v>
      </c>
      <c r="G1747" t="str">
        <f>VLOOKUP($D1747,metadata!$B$2:$S$451,4,FALSE)</f>
        <v>10.1093/ee/28.4.690</v>
      </c>
      <c r="H1747" t="str">
        <f>VLOOKUP($D1747,metadata!$B$2:$S$451,5,FALSE)</f>
        <v>y</v>
      </c>
      <c r="I1747" t="str">
        <f>VLOOKUP($D1747,metadata!$B$2:$S$451,6,FALSE)</f>
        <v>a</v>
      </c>
      <c r="J1747" t="str">
        <f>VLOOKUP($D1747,metadata!$B$2:$S$451,7,FALSE)</f>
        <v>i</v>
      </c>
      <c r="K1747">
        <f>VLOOKUP($D1747,metadata!$B$2:$S$451,8,FALSE)</f>
        <v>11</v>
      </c>
      <c r="L1747">
        <f>VLOOKUP($D1747,metadata!$B$2:$S$451,9,FALSE)</f>
        <v>4</v>
      </c>
      <c r="M1747" t="str">
        <f>VLOOKUP($D1747,metadata!$B$2:$S$451,10,FALSE)</f>
        <v>n</v>
      </c>
      <c r="N1747" t="str">
        <f>VLOOKUP($D1747,metadata!$B$2:$S$451,11,FALSE)</f>
        <v>Psacothea hilaris</v>
      </c>
      <c r="O1747" t="str">
        <f>VLOOKUP($D1747,metadata!$B$2:$S$451,12,FALSE)</f>
        <v>coleoptera</v>
      </c>
      <c r="P1747" t="str">
        <f>VLOOKUP($D1747,metadata!$B$2:$S$451,13,FALSE)</f>
        <v>Nirasaki</v>
      </c>
      <c r="Q1747">
        <f>VLOOKUP($D1747,metadata!$B$2:$S$451,14,FALSE)</f>
        <v>35.708888999999999</v>
      </c>
      <c r="R1747">
        <f>VLOOKUP($D1747,metadata!$B$2:$S$451,15,FALSE)</f>
        <v>138.446111</v>
      </c>
      <c r="S1747" t="str">
        <f>VLOOKUP($D1747,metadata!$B$2:$S$451,16,FALSE)</f>
        <v/>
      </c>
      <c r="T1747" t="str">
        <f>VLOOKUP($D1747,metadata!$B$2:$S$451,17,FALSE)</f>
        <v/>
      </c>
      <c r="U1747" t="str">
        <f>VLOOKUP($D1747,metadata!$B$2:$S$451,18,FALSE)</f>
        <v/>
      </c>
      <c r="V1747">
        <f>VLOOKUP($D1747,metadata!$B$2:$Z$451,19,FALSE)</f>
        <v>25</v>
      </c>
      <c r="W1747" t="str">
        <f>VLOOKUP($D1747,metadata!$B$2:$Z$451,20,FALSE)</f>
        <v>global average</v>
      </c>
      <c r="X1747" t="str">
        <f>VLOOKUP($D1747,metadata!$B$2:$Z$451,21,FALSE)</f>
        <v/>
      </c>
      <c r="Y1747">
        <f>VLOOKUP($D1747,metadata!$B$2:$Z$451,22,FALSE)</f>
        <v>46</v>
      </c>
      <c r="Z1747" t="str">
        <f>VLOOKUP($D1747,metadata!$B$2:$Z$451,23,FALSE)</f>
        <v/>
      </c>
      <c r="AA1747" t="str">
        <f>VLOOKUP($D1747,metadata!$B$2:$Z$451,24,FALSE)</f>
        <v>larval</v>
      </c>
      <c r="AB1747" t="str">
        <f>VLOOKUP($D1747,metadata!$B$2:$Z$451,25,FALSE)</f>
        <v/>
      </c>
      <c r="AC1747">
        <v>12</v>
      </c>
      <c r="AD1747">
        <v>100</v>
      </c>
      <c r="AF1747" t="str">
        <f t="shared" si="55"/>
        <v>NA</v>
      </c>
    </row>
    <row r="1748" spans="3:32" x14ac:dyDescent="0.3">
      <c r="C1748">
        <v>1747</v>
      </c>
      <c r="D1748" s="4" t="str">
        <f t="shared" si="56"/>
        <v>46-Nirasaki</v>
      </c>
      <c r="E1748" t="str">
        <f>VLOOKUP($D1748,metadata!$B$2:$S$451,2,FALSE)</f>
        <v>Shintani, Y; Ishikawa, Y</v>
      </c>
      <c r="F1748" t="str">
        <f>VLOOKUP($D1748,metadata!$B$2:$S$451,3,FALSE)</f>
        <v>Transition of diapause attributes in the hybrid zone of the two morphological types of Psacothea hilaris (Coleoptera : Cerambycidae)</v>
      </c>
      <c r="G1748" t="str">
        <f>VLOOKUP($D1748,metadata!$B$2:$S$451,4,FALSE)</f>
        <v>10.1093/ee/28.4.690</v>
      </c>
      <c r="H1748" t="str">
        <f>VLOOKUP($D1748,metadata!$B$2:$S$451,5,FALSE)</f>
        <v>y</v>
      </c>
      <c r="I1748" t="str">
        <f>VLOOKUP($D1748,metadata!$B$2:$S$451,6,FALSE)</f>
        <v>a</v>
      </c>
      <c r="J1748" t="str">
        <f>VLOOKUP($D1748,metadata!$B$2:$S$451,7,FALSE)</f>
        <v>i</v>
      </c>
      <c r="K1748">
        <f>VLOOKUP($D1748,metadata!$B$2:$S$451,8,FALSE)</f>
        <v>11</v>
      </c>
      <c r="L1748">
        <f>VLOOKUP($D1748,metadata!$B$2:$S$451,9,FALSE)</f>
        <v>4</v>
      </c>
      <c r="M1748" t="str">
        <f>VLOOKUP($D1748,metadata!$B$2:$S$451,10,FALSE)</f>
        <v>n</v>
      </c>
      <c r="N1748" t="str">
        <f>VLOOKUP($D1748,metadata!$B$2:$S$451,11,FALSE)</f>
        <v>Psacothea hilaris</v>
      </c>
      <c r="O1748" t="str">
        <f>VLOOKUP($D1748,metadata!$B$2:$S$451,12,FALSE)</f>
        <v>coleoptera</v>
      </c>
      <c r="P1748" t="str">
        <f>VLOOKUP($D1748,metadata!$B$2:$S$451,13,FALSE)</f>
        <v>Nirasaki</v>
      </c>
      <c r="Q1748">
        <f>VLOOKUP($D1748,metadata!$B$2:$S$451,14,FALSE)</f>
        <v>35.708888999999999</v>
      </c>
      <c r="R1748">
        <f>VLOOKUP($D1748,metadata!$B$2:$S$451,15,FALSE)</f>
        <v>138.446111</v>
      </c>
      <c r="S1748" t="str">
        <f>VLOOKUP($D1748,metadata!$B$2:$S$451,16,FALSE)</f>
        <v/>
      </c>
      <c r="T1748" t="str">
        <f>VLOOKUP($D1748,metadata!$B$2:$S$451,17,FALSE)</f>
        <v/>
      </c>
      <c r="U1748" t="str">
        <f>VLOOKUP($D1748,metadata!$B$2:$S$451,18,FALSE)</f>
        <v/>
      </c>
      <c r="V1748">
        <f>VLOOKUP($D1748,metadata!$B$2:$Z$451,19,FALSE)</f>
        <v>25</v>
      </c>
      <c r="W1748" t="str">
        <f>VLOOKUP($D1748,metadata!$B$2:$Z$451,20,FALSE)</f>
        <v>global average</v>
      </c>
      <c r="X1748" t="str">
        <f>VLOOKUP($D1748,metadata!$B$2:$Z$451,21,FALSE)</f>
        <v/>
      </c>
      <c r="Y1748">
        <f>VLOOKUP($D1748,metadata!$B$2:$Z$451,22,FALSE)</f>
        <v>46</v>
      </c>
      <c r="Z1748" t="str">
        <f>VLOOKUP($D1748,metadata!$B$2:$Z$451,23,FALSE)</f>
        <v/>
      </c>
      <c r="AA1748" t="str">
        <f>VLOOKUP($D1748,metadata!$B$2:$Z$451,24,FALSE)</f>
        <v>larval</v>
      </c>
      <c r="AB1748" t="str">
        <f>VLOOKUP($D1748,metadata!$B$2:$Z$451,25,FALSE)</f>
        <v/>
      </c>
      <c r="AC1748">
        <v>12.981818181818101</v>
      </c>
      <c r="AD1748">
        <v>75.342465753424605</v>
      </c>
      <c r="AF1748" t="str">
        <f t="shared" si="55"/>
        <v>NA</v>
      </c>
    </row>
    <row r="1749" spans="3:32" x14ac:dyDescent="0.3">
      <c r="C1749">
        <v>1748</v>
      </c>
      <c r="D1749" s="4" t="str">
        <f t="shared" si="56"/>
        <v>46-Nirasaki</v>
      </c>
      <c r="E1749" t="str">
        <f>VLOOKUP($D1749,metadata!$B$2:$S$451,2,FALSE)</f>
        <v>Shintani, Y; Ishikawa, Y</v>
      </c>
      <c r="F1749" t="str">
        <f>VLOOKUP($D1749,metadata!$B$2:$S$451,3,FALSE)</f>
        <v>Transition of diapause attributes in the hybrid zone of the two morphological types of Psacothea hilaris (Coleoptera : Cerambycidae)</v>
      </c>
      <c r="G1749" t="str">
        <f>VLOOKUP($D1749,metadata!$B$2:$S$451,4,FALSE)</f>
        <v>10.1093/ee/28.4.690</v>
      </c>
      <c r="H1749" t="str">
        <f>VLOOKUP($D1749,metadata!$B$2:$S$451,5,FALSE)</f>
        <v>y</v>
      </c>
      <c r="I1749" t="str">
        <f>VLOOKUP($D1749,metadata!$B$2:$S$451,6,FALSE)</f>
        <v>a</v>
      </c>
      <c r="J1749" t="str">
        <f>VLOOKUP($D1749,metadata!$B$2:$S$451,7,FALSE)</f>
        <v>i</v>
      </c>
      <c r="K1749">
        <f>VLOOKUP($D1749,metadata!$B$2:$S$451,8,FALSE)</f>
        <v>11</v>
      </c>
      <c r="L1749">
        <f>VLOOKUP($D1749,metadata!$B$2:$S$451,9,FALSE)</f>
        <v>4</v>
      </c>
      <c r="M1749" t="str">
        <f>VLOOKUP($D1749,metadata!$B$2:$S$451,10,FALSE)</f>
        <v>n</v>
      </c>
      <c r="N1749" t="str">
        <f>VLOOKUP($D1749,metadata!$B$2:$S$451,11,FALSE)</f>
        <v>Psacothea hilaris</v>
      </c>
      <c r="O1749" t="str">
        <f>VLOOKUP($D1749,metadata!$B$2:$S$451,12,FALSE)</f>
        <v>coleoptera</v>
      </c>
      <c r="P1749" t="str">
        <f>VLOOKUP($D1749,metadata!$B$2:$S$451,13,FALSE)</f>
        <v>Nirasaki</v>
      </c>
      <c r="Q1749">
        <f>VLOOKUP($D1749,metadata!$B$2:$S$451,14,FALSE)</f>
        <v>35.708888999999999</v>
      </c>
      <c r="R1749">
        <f>VLOOKUP($D1749,metadata!$B$2:$S$451,15,FALSE)</f>
        <v>138.446111</v>
      </c>
      <c r="S1749" t="str">
        <f>VLOOKUP($D1749,metadata!$B$2:$S$451,16,FALSE)</f>
        <v/>
      </c>
      <c r="T1749" t="str">
        <f>VLOOKUP($D1749,metadata!$B$2:$S$451,17,FALSE)</f>
        <v/>
      </c>
      <c r="U1749" t="str">
        <f>VLOOKUP($D1749,metadata!$B$2:$S$451,18,FALSE)</f>
        <v/>
      </c>
      <c r="V1749">
        <f>VLOOKUP($D1749,metadata!$B$2:$Z$451,19,FALSE)</f>
        <v>25</v>
      </c>
      <c r="W1749" t="str">
        <f>VLOOKUP($D1749,metadata!$B$2:$Z$451,20,FALSE)</f>
        <v>global average</v>
      </c>
      <c r="X1749" t="str">
        <f>VLOOKUP($D1749,metadata!$B$2:$Z$451,21,FALSE)</f>
        <v/>
      </c>
      <c r="Y1749">
        <f>VLOOKUP($D1749,metadata!$B$2:$Z$451,22,FALSE)</f>
        <v>46</v>
      </c>
      <c r="Z1749" t="str">
        <f>VLOOKUP($D1749,metadata!$B$2:$Z$451,23,FALSE)</f>
        <v/>
      </c>
      <c r="AA1749" t="str">
        <f>VLOOKUP($D1749,metadata!$B$2:$Z$451,24,FALSE)</f>
        <v>larval</v>
      </c>
      <c r="AB1749" t="str">
        <f>VLOOKUP($D1749,metadata!$B$2:$Z$451,25,FALSE)</f>
        <v/>
      </c>
      <c r="AC1749">
        <v>14.0181818181818</v>
      </c>
      <c r="AD1749">
        <v>5.4794520547944696</v>
      </c>
      <c r="AF1749" t="str">
        <f t="shared" si="55"/>
        <v>NA</v>
      </c>
    </row>
    <row r="1750" spans="3:32" x14ac:dyDescent="0.3">
      <c r="C1750">
        <v>1749</v>
      </c>
      <c r="D1750" s="4" t="str">
        <f t="shared" si="56"/>
        <v>46-Nirasaki</v>
      </c>
      <c r="E1750" t="str">
        <f>VLOOKUP($D1750,metadata!$B$2:$S$451,2,FALSE)</f>
        <v>Shintani, Y; Ishikawa, Y</v>
      </c>
      <c r="F1750" t="str">
        <f>VLOOKUP($D1750,metadata!$B$2:$S$451,3,FALSE)</f>
        <v>Transition of diapause attributes in the hybrid zone of the two morphological types of Psacothea hilaris (Coleoptera : Cerambycidae)</v>
      </c>
      <c r="G1750" t="str">
        <f>VLOOKUP($D1750,metadata!$B$2:$S$451,4,FALSE)</f>
        <v>10.1093/ee/28.4.690</v>
      </c>
      <c r="H1750" t="str">
        <f>VLOOKUP($D1750,metadata!$B$2:$S$451,5,FALSE)</f>
        <v>y</v>
      </c>
      <c r="I1750" t="str">
        <f>VLOOKUP($D1750,metadata!$B$2:$S$451,6,FALSE)</f>
        <v>a</v>
      </c>
      <c r="J1750" t="str">
        <f>VLOOKUP($D1750,metadata!$B$2:$S$451,7,FALSE)</f>
        <v>i</v>
      </c>
      <c r="K1750">
        <f>VLOOKUP($D1750,metadata!$B$2:$S$451,8,FALSE)</f>
        <v>11</v>
      </c>
      <c r="L1750">
        <f>VLOOKUP($D1750,metadata!$B$2:$S$451,9,FALSE)</f>
        <v>4</v>
      </c>
      <c r="M1750" t="str">
        <f>VLOOKUP($D1750,metadata!$B$2:$S$451,10,FALSE)</f>
        <v>n</v>
      </c>
      <c r="N1750" t="str">
        <f>VLOOKUP($D1750,metadata!$B$2:$S$451,11,FALSE)</f>
        <v>Psacothea hilaris</v>
      </c>
      <c r="O1750" t="str">
        <f>VLOOKUP($D1750,metadata!$B$2:$S$451,12,FALSE)</f>
        <v>coleoptera</v>
      </c>
      <c r="P1750" t="str">
        <f>VLOOKUP($D1750,metadata!$B$2:$S$451,13,FALSE)</f>
        <v>Nirasaki</v>
      </c>
      <c r="Q1750">
        <f>VLOOKUP($D1750,metadata!$B$2:$S$451,14,FALSE)</f>
        <v>35.708888999999999</v>
      </c>
      <c r="R1750">
        <f>VLOOKUP($D1750,metadata!$B$2:$S$451,15,FALSE)</f>
        <v>138.446111</v>
      </c>
      <c r="S1750" t="str">
        <f>VLOOKUP($D1750,metadata!$B$2:$S$451,16,FALSE)</f>
        <v/>
      </c>
      <c r="T1750" t="str">
        <f>VLOOKUP($D1750,metadata!$B$2:$S$451,17,FALSE)</f>
        <v/>
      </c>
      <c r="U1750" t="str">
        <f>VLOOKUP($D1750,metadata!$B$2:$S$451,18,FALSE)</f>
        <v/>
      </c>
      <c r="V1750">
        <f>VLOOKUP($D1750,metadata!$B$2:$Z$451,19,FALSE)</f>
        <v>25</v>
      </c>
      <c r="W1750" t="str">
        <f>VLOOKUP($D1750,metadata!$B$2:$Z$451,20,FALSE)</f>
        <v>global average</v>
      </c>
      <c r="X1750" t="str">
        <f>VLOOKUP($D1750,metadata!$B$2:$Z$451,21,FALSE)</f>
        <v/>
      </c>
      <c r="Y1750">
        <f>VLOOKUP($D1750,metadata!$B$2:$Z$451,22,FALSE)</f>
        <v>46</v>
      </c>
      <c r="Z1750" t="str">
        <f>VLOOKUP($D1750,metadata!$B$2:$Z$451,23,FALSE)</f>
        <v/>
      </c>
      <c r="AA1750" t="str">
        <f>VLOOKUP($D1750,metadata!$B$2:$Z$451,24,FALSE)</f>
        <v>larval</v>
      </c>
      <c r="AB1750" t="str">
        <f>VLOOKUP($D1750,metadata!$B$2:$Z$451,25,FALSE)</f>
        <v/>
      </c>
      <c r="AC1750">
        <v>15</v>
      </c>
      <c r="AD1750">
        <v>6.8493150684931798</v>
      </c>
      <c r="AF1750" t="str">
        <f t="shared" si="55"/>
        <v>NA</v>
      </c>
    </row>
    <row r="1751" spans="3:32" x14ac:dyDescent="0.3">
      <c r="C1751">
        <v>1750</v>
      </c>
      <c r="D1751" s="4" t="str">
        <f t="shared" si="56"/>
        <v>46-Nirasaki2</v>
      </c>
      <c r="E1751" t="str">
        <f>VLOOKUP($D1751,metadata!$B$2:$S$451,2,FALSE)</f>
        <v>Shintani, Y; Ishikawa, Y</v>
      </c>
      <c r="F1751" t="str">
        <f>VLOOKUP($D1751,metadata!$B$2:$S$451,3,FALSE)</f>
        <v>Transition of diapause attributes in the hybrid zone of the two morphological types of Psacothea hilaris (Coleoptera : Cerambycidae)</v>
      </c>
      <c r="G1751" t="str">
        <f>VLOOKUP($D1751,metadata!$B$2:$S$451,4,FALSE)</f>
        <v>10.1093/ee/28.4.690</v>
      </c>
      <c r="H1751" t="str">
        <f>VLOOKUP($D1751,metadata!$B$2:$S$451,5,FALSE)</f>
        <v>y</v>
      </c>
      <c r="I1751" t="str">
        <f>VLOOKUP($D1751,metadata!$B$2:$S$451,6,FALSE)</f>
        <v>a</v>
      </c>
      <c r="J1751" t="str">
        <f>VLOOKUP($D1751,metadata!$B$2:$S$451,7,FALSE)</f>
        <v>i</v>
      </c>
      <c r="K1751">
        <f>VLOOKUP($D1751,metadata!$B$2:$S$451,8,FALSE)</f>
        <v>11</v>
      </c>
      <c r="L1751">
        <f>VLOOKUP($D1751,metadata!$B$2:$S$451,9,FALSE)</f>
        <v>4</v>
      </c>
      <c r="M1751" t="str">
        <f>VLOOKUP($D1751,metadata!$B$2:$S$451,10,FALSE)</f>
        <v>n</v>
      </c>
      <c r="N1751" t="str">
        <f>VLOOKUP($D1751,metadata!$B$2:$S$451,11,FALSE)</f>
        <v>Psacothea hilaris</v>
      </c>
      <c r="O1751" t="str">
        <f>VLOOKUP($D1751,metadata!$B$2:$S$451,12,FALSE)</f>
        <v>coleoptera</v>
      </c>
      <c r="P1751" t="str">
        <f>VLOOKUP($D1751,metadata!$B$2:$S$451,13,FALSE)</f>
        <v>Nirasaki2</v>
      </c>
      <c r="Q1751">
        <f>VLOOKUP($D1751,metadata!$B$2:$S$451,14,FALSE)</f>
        <v>35.708888999999999</v>
      </c>
      <c r="R1751">
        <f>VLOOKUP($D1751,metadata!$B$2:$S$451,15,FALSE)</f>
        <v>138.446111</v>
      </c>
      <c r="S1751" t="str">
        <f>VLOOKUP($D1751,metadata!$B$2:$S$451,16,FALSE)</f>
        <v/>
      </c>
      <c r="T1751" t="str">
        <f>VLOOKUP($D1751,metadata!$B$2:$S$451,17,FALSE)</f>
        <v/>
      </c>
      <c r="U1751" t="str">
        <f>VLOOKUP($D1751,metadata!$B$2:$S$451,18,FALSE)</f>
        <v/>
      </c>
      <c r="V1751">
        <f>VLOOKUP($D1751,metadata!$B$2:$Z$451,19,FALSE)</f>
        <v>25</v>
      </c>
      <c r="W1751" t="str">
        <f>VLOOKUP($D1751,metadata!$B$2:$Z$451,20,FALSE)</f>
        <v>global average</v>
      </c>
      <c r="X1751" t="str">
        <f>VLOOKUP($D1751,metadata!$B$2:$Z$451,21,FALSE)</f>
        <v/>
      </c>
      <c r="Y1751">
        <f>VLOOKUP($D1751,metadata!$B$2:$Z$451,22,FALSE)</f>
        <v>46</v>
      </c>
      <c r="Z1751" t="str">
        <f>VLOOKUP($D1751,metadata!$B$2:$Z$451,23,FALSE)</f>
        <v/>
      </c>
      <c r="AA1751" t="str">
        <f>VLOOKUP($D1751,metadata!$B$2:$Z$451,24,FALSE)</f>
        <v>larval</v>
      </c>
      <c r="AB1751" t="str">
        <f>VLOOKUP($D1751,metadata!$B$2:$Z$451,25,FALSE)</f>
        <v/>
      </c>
      <c r="AC1751">
        <v>11.945454545454499</v>
      </c>
      <c r="AD1751">
        <v>100</v>
      </c>
      <c r="AF1751" t="str">
        <f t="shared" si="55"/>
        <v>NA</v>
      </c>
    </row>
    <row r="1752" spans="3:32" x14ac:dyDescent="0.3">
      <c r="C1752">
        <v>1751</v>
      </c>
      <c r="D1752" s="4" t="str">
        <f t="shared" si="56"/>
        <v>46-Nirasaki2</v>
      </c>
      <c r="E1752" t="str">
        <f>VLOOKUP($D1752,metadata!$B$2:$S$451,2,FALSE)</f>
        <v>Shintani, Y; Ishikawa, Y</v>
      </c>
      <c r="F1752" t="str">
        <f>VLOOKUP($D1752,metadata!$B$2:$S$451,3,FALSE)</f>
        <v>Transition of diapause attributes in the hybrid zone of the two morphological types of Psacothea hilaris (Coleoptera : Cerambycidae)</v>
      </c>
      <c r="G1752" t="str">
        <f>VLOOKUP($D1752,metadata!$B$2:$S$451,4,FALSE)</f>
        <v>10.1093/ee/28.4.690</v>
      </c>
      <c r="H1752" t="str">
        <f>VLOOKUP($D1752,metadata!$B$2:$S$451,5,FALSE)</f>
        <v>y</v>
      </c>
      <c r="I1752" t="str">
        <f>VLOOKUP($D1752,metadata!$B$2:$S$451,6,FALSE)</f>
        <v>a</v>
      </c>
      <c r="J1752" t="str">
        <f>VLOOKUP($D1752,metadata!$B$2:$S$451,7,FALSE)</f>
        <v>i</v>
      </c>
      <c r="K1752">
        <f>VLOOKUP($D1752,metadata!$B$2:$S$451,8,FALSE)</f>
        <v>11</v>
      </c>
      <c r="L1752">
        <f>VLOOKUP($D1752,metadata!$B$2:$S$451,9,FALSE)</f>
        <v>4</v>
      </c>
      <c r="M1752" t="str">
        <f>VLOOKUP($D1752,metadata!$B$2:$S$451,10,FALSE)</f>
        <v>n</v>
      </c>
      <c r="N1752" t="str">
        <f>VLOOKUP($D1752,metadata!$B$2:$S$451,11,FALSE)</f>
        <v>Psacothea hilaris</v>
      </c>
      <c r="O1752" t="str">
        <f>VLOOKUP($D1752,metadata!$B$2:$S$451,12,FALSE)</f>
        <v>coleoptera</v>
      </c>
      <c r="P1752" t="str">
        <f>VLOOKUP($D1752,metadata!$B$2:$S$451,13,FALSE)</f>
        <v>Nirasaki2</v>
      </c>
      <c r="Q1752">
        <f>VLOOKUP($D1752,metadata!$B$2:$S$451,14,FALSE)</f>
        <v>35.708888999999999</v>
      </c>
      <c r="R1752">
        <f>VLOOKUP($D1752,metadata!$B$2:$S$451,15,FALSE)</f>
        <v>138.446111</v>
      </c>
      <c r="S1752" t="str">
        <f>VLOOKUP($D1752,metadata!$B$2:$S$451,16,FALSE)</f>
        <v/>
      </c>
      <c r="T1752" t="str">
        <f>VLOOKUP($D1752,metadata!$B$2:$S$451,17,FALSE)</f>
        <v/>
      </c>
      <c r="U1752" t="str">
        <f>VLOOKUP($D1752,metadata!$B$2:$S$451,18,FALSE)</f>
        <v/>
      </c>
      <c r="V1752">
        <f>VLOOKUP($D1752,metadata!$B$2:$Z$451,19,FALSE)</f>
        <v>25</v>
      </c>
      <c r="W1752" t="str">
        <f>VLOOKUP($D1752,metadata!$B$2:$Z$451,20,FALSE)</f>
        <v>global average</v>
      </c>
      <c r="X1752" t="str">
        <f>VLOOKUP($D1752,metadata!$B$2:$Z$451,21,FALSE)</f>
        <v/>
      </c>
      <c r="Y1752">
        <f>VLOOKUP($D1752,metadata!$B$2:$Z$451,22,FALSE)</f>
        <v>46</v>
      </c>
      <c r="Z1752" t="str">
        <f>VLOOKUP($D1752,metadata!$B$2:$Z$451,23,FALSE)</f>
        <v/>
      </c>
      <c r="AA1752" t="str">
        <f>VLOOKUP($D1752,metadata!$B$2:$Z$451,24,FALSE)</f>
        <v>larval</v>
      </c>
      <c r="AB1752" t="str">
        <f>VLOOKUP($D1752,metadata!$B$2:$Z$451,25,FALSE)</f>
        <v/>
      </c>
      <c r="AC1752">
        <v>13.0363636363636</v>
      </c>
      <c r="AD1752">
        <v>90.410958904109606</v>
      </c>
      <c r="AF1752" t="str">
        <f t="shared" si="55"/>
        <v>NA</v>
      </c>
    </row>
    <row r="1753" spans="3:32" x14ac:dyDescent="0.3">
      <c r="C1753">
        <v>1752</v>
      </c>
      <c r="D1753" s="4" t="str">
        <f t="shared" si="56"/>
        <v>46-Nirasaki2</v>
      </c>
      <c r="E1753" t="str">
        <f>VLOOKUP($D1753,metadata!$B$2:$S$451,2,FALSE)</f>
        <v>Shintani, Y; Ishikawa, Y</v>
      </c>
      <c r="F1753" t="str">
        <f>VLOOKUP($D1753,metadata!$B$2:$S$451,3,FALSE)</f>
        <v>Transition of diapause attributes in the hybrid zone of the two morphological types of Psacothea hilaris (Coleoptera : Cerambycidae)</v>
      </c>
      <c r="G1753" t="str">
        <f>VLOOKUP($D1753,metadata!$B$2:$S$451,4,FALSE)</f>
        <v>10.1093/ee/28.4.690</v>
      </c>
      <c r="H1753" t="str">
        <f>VLOOKUP($D1753,metadata!$B$2:$S$451,5,FALSE)</f>
        <v>y</v>
      </c>
      <c r="I1753" t="str">
        <f>VLOOKUP($D1753,metadata!$B$2:$S$451,6,FALSE)</f>
        <v>a</v>
      </c>
      <c r="J1753" t="str">
        <f>VLOOKUP($D1753,metadata!$B$2:$S$451,7,FALSE)</f>
        <v>i</v>
      </c>
      <c r="K1753">
        <f>VLOOKUP($D1753,metadata!$B$2:$S$451,8,FALSE)</f>
        <v>11</v>
      </c>
      <c r="L1753">
        <f>VLOOKUP($D1753,metadata!$B$2:$S$451,9,FALSE)</f>
        <v>4</v>
      </c>
      <c r="M1753" t="str">
        <f>VLOOKUP($D1753,metadata!$B$2:$S$451,10,FALSE)</f>
        <v>n</v>
      </c>
      <c r="N1753" t="str">
        <f>VLOOKUP($D1753,metadata!$B$2:$S$451,11,FALSE)</f>
        <v>Psacothea hilaris</v>
      </c>
      <c r="O1753" t="str">
        <f>VLOOKUP($D1753,metadata!$B$2:$S$451,12,FALSE)</f>
        <v>coleoptera</v>
      </c>
      <c r="P1753" t="str">
        <f>VLOOKUP($D1753,metadata!$B$2:$S$451,13,FALSE)</f>
        <v>Nirasaki2</v>
      </c>
      <c r="Q1753">
        <f>VLOOKUP($D1753,metadata!$B$2:$S$451,14,FALSE)</f>
        <v>35.708888999999999</v>
      </c>
      <c r="R1753">
        <f>VLOOKUP($D1753,metadata!$B$2:$S$451,15,FALSE)</f>
        <v>138.446111</v>
      </c>
      <c r="S1753" t="str">
        <f>VLOOKUP($D1753,metadata!$B$2:$S$451,16,FALSE)</f>
        <v/>
      </c>
      <c r="T1753" t="str">
        <f>VLOOKUP($D1753,metadata!$B$2:$S$451,17,FALSE)</f>
        <v/>
      </c>
      <c r="U1753" t="str">
        <f>VLOOKUP($D1753,metadata!$B$2:$S$451,18,FALSE)</f>
        <v/>
      </c>
      <c r="V1753">
        <f>VLOOKUP($D1753,metadata!$B$2:$Z$451,19,FALSE)</f>
        <v>25</v>
      </c>
      <c r="W1753" t="str">
        <f>VLOOKUP($D1753,metadata!$B$2:$Z$451,20,FALSE)</f>
        <v>global average</v>
      </c>
      <c r="X1753" t="str">
        <f>VLOOKUP($D1753,metadata!$B$2:$Z$451,21,FALSE)</f>
        <v/>
      </c>
      <c r="Y1753">
        <f>VLOOKUP($D1753,metadata!$B$2:$Z$451,22,FALSE)</f>
        <v>46</v>
      </c>
      <c r="Z1753" t="str">
        <f>VLOOKUP($D1753,metadata!$B$2:$Z$451,23,FALSE)</f>
        <v/>
      </c>
      <c r="AA1753" t="str">
        <f>VLOOKUP($D1753,metadata!$B$2:$Z$451,24,FALSE)</f>
        <v>larval</v>
      </c>
      <c r="AB1753" t="str">
        <f>VLOOKUP($D1753,metadata!$B$2:$Z$451,25,FALSE)</f>
        <v/>
      </c>
      <c r="AC1753">
        <v>14.0181818181818</v>
      </c>
      <c r="AD1753">
        <v>-1.3698630136987</v>
      </c>
      <c r="AF1753" t="str">
        <f t="shared" si="55"/>
        <v>NA</v>
      </c>
    </row>
    <row r="1754" spans="3:32" x14ac:dyDescent="0.3">
      <c r="C1754">
        <v>1753</v>
      </c>
      <c r="D1754" s="4" t="str">
        <f t="shared" si="56"/>
        <v>46-Nirasaki2</v>
      </c>
      <c r="E1754" t="str">
        <f>VLOOKUP($D1754,metadata!$B$2:$S$451,2,FALSE)</f>
        <v>Shintani, Y; Ishikawa, Y</v>
      </c>
      <c r="F1754" t="str">
        <f>VLOOKUP($D1754,metadata!$B$2:$S$451,3,FALSE)</f>
        <v>Transition of diapause attributes in the hybrid zone of the two morphological types of Psacothea hilaris (Coleoptera : Cerambycidae)</v>
      </c>
      <c r="G1754" t="str">
        <f>VLOOKUP($D1754,metadata!$B$2:$S$451,4,FALSE)</f>
        <v>10.1093/ee/28.4.690</v>
      </c>
      <c r="H1754" t="str">
        <f>VLOOKUP($D1754,metadata!$B$2:$S$451,5,FALSE)</f>
        <v>y</v>
      </c>
      <c r="I1754" t="str">
        <f>VLOOKUP($D1754,metadata!$B$2:$S$451,6,FALSE)</f>
        <v>a</v>
      </c>
      <c r="J1754" t="str">
        <f>VLOOKUP($D1754,metadata!$B$2:$S$451,7,FALSE)</f>
        <v>i</v>
      </c>
      <c r="K1754">
        <f>VLOOKUP($D1754,metadata!$B$2:$S$451,8,FALSE)</f>
        <v>11</v>
      </c>
      <c r="L1754">
        <f>VLOOKUP($D1754,metadata!$B$2:$S$451,9,FALSE)</f>
        <v>4</v>
      </c>
      <c r="M1754" t="str">
        <f>VLOOKUP($D1754,metadata!$B$2:$S$451,10,FALSE)</f>
        <v>n</v>
      </c>
      <c r="N1754" t="str">
        <f>VLOOKUP($D1754,metadata!$B$2:$S$451,11,FALSE)</f>
        <v>Psacothea hilaris</v>
      </c>
      <c r="O1754" t="str">
        <f>VLOOKUP($D1754,metadata!$B$2:$S$451,12,FALSE)</f>
        <v>coleoptera</v>
      </c>
      <c r="P1754" t="str">
        <f>VLOOKUP($D1754,metadata!$B$2:$S$451,13,FALSE)</f>
        <v>Nirasaki2</v>
      </c>
      <c r="Q1754">
        <f>VLOOKUP($D1754,metadata!$B$2:$S$451,14,FALSE)</f>
        <v>35.708888999999999</v>
      </c>
      <c r="R1754">
        <f>VLOOKUP($D1754,metadata!$B$2:$S$451,15,FALSE)</f>
        <v>138.446111</v>
      </c>
      <c r="S1754" t="str">
        <f>VLOOKUP($D1754,metadata!$B$2:$S$451,16,FALSE)</f>
        <v/>
      </c>
      <c r="T1754" t="str">
        <f>VLOOKUP($D1754,metadata!$B$2:$S$451,17,FALSE)</f>
        <v/>
      </c>
      <c r="U1754" t="str">
        <f>VLOOKUP($D1754,metadata!$B$2:$S$451,18,FALSE)</f>
        <v/>
      </c>
      <c r="V1754">
        <f>VLOOKUP($D1754,metadata!$B$2:$Z$451,19,FALSE)</f>
        <v>25</v>
      </c>
      <c r="W1754" t="str">
        <f>VLOOKUP($D1754,metadata!$B$2:$Z$451,20,FALSE)</f>
        <v>global average</v>
      </c>
      <c r="X1754" t="str">
        <f>VLOOKUP($D1754,metadata!$B$2:$Z$451,21,FALSE)</f>
        <v/>
      </c>
      <c r="Y1754">
        <f>VLOOKUP($D1754,metadata!$B$2:$Z$451,22,FALSE)</f>
        <v>46</v>
      </c>
      <c r="Z1754" t="str">
        <f>VLOOKUP($D1754,metadata!$B$2:$Z$451,23,FALSE)</f>
        <v/>
      </c>
      <c r="AA1754" t="str">
        <f>VLOOKUP($D1754,metadata!$B$2:$Z$451,24,FALSE)</f>
        <v>larval</v>
      </c>
      <c r="AB1754" t="str">
        <f>VLOOKUP($D1754,metadata!$B$2:$Z$451,25,FALSE)</f>
        <v/>
      </c>
      <c r="AC1754">
        <v>15</v>
      </c>
      <c r="AD1754">
        <v>1.3698630136987</v>
      </c>
      <c r="AF1754" t="str">
        <f t="shared" si="55"/>
        <v>NA</v>
      </c>
    </row>
    <row r="1755" spans="3:32" x14ac:dyDescent="0.3">
      <c r="C1755">
        <v>1754</v>
      </c>
      <c r="D1755" s="4" t="str">
        <f t="shared" si="56"/>
        <v>46-Nirasaki3</v>
      </c>
      <c r="E1755" t="str">
        <f>VLOOKUP($D1755,metadata!$B$2:$S$451,2,FALSE)</f>
        <v>Shintani, Y; Ishikawa, Y</v>
      </c>
      <c r="F1755" t="str">
        <f>VLOOKUP($D1755,metadata!$B$2:$S$451,3,FALSE)</f>
        <v>Transition of diapause attributes in the hybrid zone of the two morphological types of Psacothea hilaris (Coleoptera : Cerambycidae)</v>
      </c>
      <c r="G1755" t="str">
        <f>VLOOKUP($D1755,metadata!$B$2:$S$451,4,FALSE)</f>
        <v>10.1093/ee/28.4.690</v>
      </c>
      <c r="H1755" t="str">
        <f>VLOOKUP($D1755,metadata!$B$2:$S$451,5,FALSE)</f>
        <v>y</v>
      </c>
      <c r="I1755" t="str">
        <f>VLOOKUP($D1755,metadata!$B$2:$S$451,6,FALSE)</f>
        <v>a</v>
      </c>
      <c r="J1755" t="str">
        <f>VLOOKUP($D1755,metadata!$B$2:$S$451,7,FALSE)</f>
        <v>i</v>
      </c>
      <c r="K1755">
        <f>VLOOKUP($D1755,metadata!$B$2:$S$451,8,FALSE)</f>
        <v>11</v>
      </c>
      <c r="L1755">
        <f>VLOOKUP($D1755,metadata!$B$2:$S$451,9,FALSE)</f>
        <v>4</v>
      </c>
      <c r="M1755" t="str">
        <f>VLOOKUP($D1755,metadata!$B$2:$S$451,10,FALSE)</f>
        <v>n</v>
      </c>
      <c r="N1755" t="str">
        <f>VLOOKUP($D1755,metadata!$B$2:$S$451,11,FALSE)</f>
        <v>Psacothea hilaris</v>
      </c>
      <c r="O1755" t="str">
        <f>VLOOKUP($D1755,metadata!$B$2:$S$451,12,FALSE)</f>
        <v>coleoptera</v>
      </c>
      <c r="P1755" t="str">
        <f>VLOOKUP($D1755,metadata!$B$2:$S$451,13,FALSE)</f>
        <v>Nirasaki3</v>
      </c>
      <c r="Q1755">
        <f>VLOOKUP($D1755,metadata!$B$2:$S$451,14,FALSE)</f>
        <v>35.708888999999999</v>
      </c>
      <c r="R1755">
        <f>VLOOKUP($D1755,metadata!$B$2:$S$451,15,FALSE)</f>
        <v>138.446111</v>
      </c>
      <c r="S1755" t="str">
        <f>VLOOKUP($D1755,metadata!$B$2:$S$451,16,FALSE)</f>
        <v/>
      </c>
      <c r="T1755" t="str">
        <f>VLOOKUP($D1755,metadata!$B$2:$S$451,17,FALSE)</f>
        <v/>
      </c>
      <c r="U1755" t="str">
        <f>VLOOKUP($D1755,metadata!$B$2:$S$451,18,FALSE)</f>
        <v/>
      </c>
      <c r="V1755">
        <f>VLOOKUP($D1755,metadata!$B$2:$Z$451,19,FALSE)</f>
        <v>25</v>
      </c>
      <c r="W1755" t="str">
        <f>VLOOKUP($D1755,metadata!$B$2:$Z$451,20,FALSE)</f>
        <v>global average</v>
      </c>
      <c r="X1755" t="str">
        <f>VLOOKUP($D1755,metadata!$B$2:$Z$451,21,FALSE)</f>
        <v/>
      </c>
      <c r="Y1755">
        <f>VLOOKUP($D1755,metadata!$B$2:$Z$451,22,FALSE)</f>
        <v>46</v>
      </c>
      <c r="Z1755" t="str">
        <f>VLOOKUP($D1755,metadata!$B$2:$Z$451,23,FALSE)</f>
        <v/>
      </c>
      <c r="AA1755" t="str">
        <f>VLOOKUP($D1755,metadata!$B$2:$Z$451,24,FALSE)</f>
        <v>larval</v>
      </c>
      <c r="AB1755" t="str">
        <f>VLOOKUP($D1755,metadata!$B$2:$Z$451,25,FALSE)</f>
        <v/>
      </c>
      <c r="AC1755">
        <v>12</v>
      </c>
      <c r="AD1755">
        <v>79.452054794520606</v>
      </c>
      <c r="AF1755" t="str">
        <f t="shared" si="55"/>
        <v>NA</v>
      </c>
    </row>
    <row r="1756" spans="3:32" x14ac:dyDescent="0.3">
      <c r="C1756">
        <v>1755</v>
      </c>
      <c r="D1756" s="4" t="str">
        <f t="shared" si="56"/>
        <v>46-Nirasaki3</v>
      </c>
      <c r="E1756" t="str">
        <f>VLOOKUP($D1756,metadata!$B$2:$S$451,2,FALSE)</f>
        <v>Shintani, Y; Ishikawa, Y</v>
      </c>
      <c r="F1756" t="str">
        <f>VLOOKUP($D1756,metadata!$B$2:$S$451,3,FALSE)</f>
        <v>Transition of diapause attributes in the hybrid zone of the two morphological types of Psacothea hilaris (Coleoptera : Cerambycidae)</v>
      </c>
      <c r="G1756" t="str">
        <f>VLOOKUP($D1756,metadata!$B$2:$S$451,4,FALSE)</f>
        <v>10.1093/ee/28.4.690</v>
      </c>
      <c r="H1756" t="str">
        <f>VLOOKUP($D1756,metadata!$B$2:$S$451,5,FALSE)</f>
        <v>y</v>
      </c>
      <c r="I1756" t="str">
        <f>VLOOKUP($D1756,metadata!$B$2:$S$451,6,FALSE)</f>
        <v>a</v>
      </c>
      <c r="J1756" t="str">
        <f>VLOOKUP($D1756,metadata!$B$2:$S$451,7,FALSE)</f>
        <v>i</v>
      </c>
      <c r="K1756">
        <f>VLOOKUP($D1756,metadata!$B$2:$S$451,8,FALSE)</f>
        <v>11</v>
      </c>
      <c r="L1756">
        <f>VLOOKUP($D1756,metadata!$B$2:$S$451,9,FALSE)</f>
        <v>4</v>
      </c>
      <c r="M1756" t="str">
        <f>VLOOKUP($D1756,metadata!$B$2:$S$451,10,FALSE)</f>
        <v>n</v>
      </c>
      <c r="N1756" t="str">
        <f>VLOOKUP($D1756,metadata!$B$2:$S$451,11,FALSE)</f>
        <v>Psacothea hilaris</v>
      </c>
      <c r="O1756" t="str">
        <f>VLOOKUP($D1756,metadata!$B$2:$S$451,12,FALSE)</f>
        <v>coleoptera</v>
      </c>
      <c r="P1756" t="str">
        <f>VLOOKUP($D1756,metadata!$B$2:$S$451,13,FALSE)</f>
        <v>Nirasaki3</v>
      </c>
      <c r="Q1756">
        <f>VLOOKUP($D1756,metadata!$B$2:$S$451,14,FALSE)</f>
        <v>35.708888999999999</v>
      </c>
      <c r="R1756">
        <f>VLOOKUP($D1756,metadata!$B$2:$S$451,15,FALSE)</f>
        <v>138.446111</v>
      </c>
      <c r="S1756" t="str">
        <f>VLOOKUP($D1756,metadata!$B$2:$S$451,16,FALSE)</f>
        <v/>
      </c>
      <c r="T1756" t="str">
        <f>VLOOKUP($D1756,metadata!$B$2:$S$451,17,FALSE)</f>
        <v/>
      </c>
      <c r="U1756" t="str">
        <f>VLOOKUP($D1756,metadata!$B$2:$S$451,18,FALSE)</f>
        <v/>
      </c>
      <c r="V1756">
        <f>VLOOKUP($D1756,metadata!$B$2:$Z$451,19,FALSE)</f>
        <v>25</v>
      </c>
      <c r="W1756" t="str">
        <f>VLOOKUP($D1756,metadata!$B$2:$Z$451,20,FALSE)</f>
        <v>global average</v>
      </c>
      <c r="X1756" t="str">
        <f>VLOOKUP($D1756,metadata!$B$2:$Z$451,21,FALSE)</f>
        <v/>
      </c>
      <c r="Y1756">
        <f>VLOOKUP($D1756,metadata!$B$2:$Z$451,22,FALSE)</f>
        <v>46</v>
      </c>
      <c r="Z1756" t="str">
        <f>VLOOKUP($D1756,metadata!$B$2:$Z$451,23,FALSE)</f>
        <v/>
      </c>
      <c r="AA1756" t="str">
        <f>VLOOKUP($D1756,metadata!$B$2:$Z$451,24,FALSE)</f>
        <v>larval</v>
      </c>
      <c r="AB1756" t="str">
        <f>VLOOKUP($D1756,metadata!$B$2:$Z$451,25,FALSE)</f>
        <v/>
      </c>
      <c r="AC1756">
        <v>12.964285714285699</v>
      </c>
      <c r="AD1756">
        <v>67.123287671232902</v>
      </c>
      <c r="AF1756" t="str">
        <f t="shared" si="55"/>
        <v>NA</v>
      </c>
    </row>
    <row r="1757" spans="3:32" x14ac:dyDescent="0.3">
      <c r="C1757">
        <v>1756</v>
      </c>
      <c r="D1757" s="4" t="str">
        <f t="shared" si="56"/>
        <v>46-Nirasaki3</v>
      </c>
      <c r="E1757" t="str">
        <f>VLOOKUP($D1757,metadata!$B$2:$S$451,2,FALSE)</f>
        <v>Shintani, Y; Ishikawa, Y</v>
      </c>
      <c r="F1757" t="str">
        <f>VLOOKUP($D1757,metadata!$B$2:$S$451,3,FALSE)</f>
        <v>Transition of diapause attributes in the hybrid zone of the two morphological types of Psacothea hilaris (Coleoptera : Cerambycidae)</v>
      </c>
      <c r="G1757" t="str">
        <f>VLOOKUP($D1757,metadata!$B$2:$S$451,4,FALSE)</f>
        <v>10.1093/ee/28.4.690</v>
      </c>
      <c r="H1757" t="str">
        <f>VLOOKUP($D1757,metadata!$B$2:$S$451,5,FALSE)</f>
        <v>y</v>
      </c>
      <c r="I1757" t="str">
        <f>VLOOKUP($D1757,metadata!$B$2:$S$451,6,FALSE)</f>
        <v>a</v>
      </c>
      <c r="J1757" t="str">
        <f>VLOOKUP($D1757,metadata!$B$2:$S$451,7,FALSE)</f>
        <v>i</v>
      </c>
      <c r="K1757">
        <f>VLOOKUP($D1757,metadata!$B$2:$S$451,8,FALSE)</f>
        <v>11</v>
      </c>
      <c r="L1757">
        <f>VLOOKUP($D1757,metadata!$B$2:$S$451,9,FALSE)</f>
        <v>4</v>
      </c>
      <c r="M1757" t="str">
        <f>VLOOKUP($D1757,metadata!$B$2:$S$451,10,FALSE)</f>
        <v>n</v>
      </c>
      <c r="N1757" t="str">
        <f>VLOOKUP($D1757,metadata!$B$2:$S$451,11,FALSE)</f>
        <v>Psacothea hilaris</v>
      </c>
      <c r="O1757" t="str">
        <f>VLOOKUP($D1757,metadata!$B$2:$S$451,12,FALSE)</f>
        <v>coleoptera</v>
      </c>
      <c r="P1757" t="str">
        <f>VLOOKUP($D1757,metadata!$B$2:$S$451,13,FALSE)</f>
        <v>Nirasaki3</v>
      </c>
      <c r="Q1757">
        <f>VLOOKUP($D1757,metadata!$B$2:$S$451,14,FALSE)</f>
        <v>35.708888999999999</v>
      </c>
      <c r="R1757">
        <f>VLOOKUP($D1757,metadata!$B$2:$S$451,15,FALSE)</f>
        <v>138.446111</v>
      </c>
      <c r="S1757" t="str">
        <f>VLOOKUP($D1757,metadata!$B$2:$S$451,16,FALSE)</f>
        <v/>
      </c>
      <c r="T1757" t="str">
        <f>VLOOKUP($D1757,metadata!$B$2:$S$451,17,FALSE)</f>
        <v/>
      </c>
      <c r="U1757" t="str">
        <f>VLOOKUP($D1757,metadata!$B$2:$S$451,18,FALSE)</f>
        <v/>
      </c>
      <c r="V1757">
        <f>VLOOKUP($D1757,metadata!$B$2:$Z$451,19,FALSE)</f>
        <v>25</v>
      </c>
      <c r="W1757" t="str">
        <f>VLOOKUP($D1757,metadata!$B$2:$Z$451,20,FALSE)</f>
        <v>global average</v>
      </c>
      <c r="X1757" t="str">
        <f>VLOOKUP($D1757,metadata!$B$2:$Z$451,21,FALSE)</f>
        <v/>
      </c>
      <c r="Y1757">
        <f>VLOOKUP($D1757,metadata!$B$2:$Z$451,22,FALSE)</f>
        <v>46</v>
      </c>
      <c r="Z1757" t="str">
        <f>VLOOKUP($D1757,metadata!$B$2:$Z$451,23,FALSE)</f>
        <v/>
      </c>
      <c r="AA1757" t="str">
        <f>VLOOKUP($D1757,metadata!$B$2:$Z$451,24,FALSE)</f>
        <v>larval</v>
      </c>
      <c r="AB1757" t="str">
        <f>VLOOKUP($D1757,metadata!$B$2:$Z$451,25,FALSE)</f>
        <v/>
      </c>
      <c r="AC1757">
        <v>13.982142857142801</v>
      </c>
      <c r="AD1757">
        <v>5.4794520547945904</v>
      </c>
      <c r="AF1757" t="str">
        <f t="shared" si="55"/>
        <v>NA</v>
      </c>
    </row>
    <row r="1758" spans="3:32" x14ac:dyDescent="0.3">
      <c r="C1758">
        <v>1757</v>
      </c>
      <c r="D1758" s="4" t="str">
        <f t="shared" si="56"/>
        <v>46-Nirasaki3</v>
      </c>
      <c r="E1758" t="str">
        <f>VLOOKUP($D1758,metadata!$B$2:$S$451,2,FALSE)</f>
        <v>Shintani, Y; Ishikawa, Y</v>
      </c>
      <c r="F1758" t="str">
        <f>VLOOKUP($D1758,metadata!$B$2:$S$451,3,FALSE)</f>
        <v>Transition of diapause attributes in the hybrid zone of the two morphological types of Psacothea hilaris (Coleoptera : Cerambycidae)</v>
      </c>
      <c r="G1758" t="str">
        <f>VLOOKUP($D1758,metadata!$B$2:$S$451,4,FALSE)</f>
        <v>10.1093/ee/28.4.690</v>
      </c>
      <c r="H1758" t="str">
        <f>VLOOKUP($D1758,metadata!$B$2:$S$451,5,FALSE)</f>
        <v>y</v>
      </c>
      <c r="I1758" t="str">
        <f>VLOOKUP($D1758,metadata!$B$2:$S$451,6,FALSE)</f>
        <v>a</v>
      </c>
      <c r="J1758" t="str">
        <f>VLOOKUP($D1758,metadata!$B$2:$S$451,7,FALSE)</f>
        <v>i</v>
      </c>
      <c r="K1758">
        <f>VLOOKUP($D1758,metadata!$B$2:$S$451,8,FALSE)</f>
        <v>11</v>
      </c>
      <c r="L1758">
        <f>VLOOKUP($D1758,metadata!$B$2:$S$451,9,FALSE)</f>
        <v>4</v>
      </c>
      <c r="M1758" t="str">
        <f>VLOOKUP($D1758,metadata!$B$2:$S$451,10,FALSE)</f>
        <v>n</v>
      </c>
      <c r="N1758" t="str">
        <f>VLOOKUP($D1758,metadata!$B$2:$S$451,11,FALSE)</f>
        <v>Psacothea hilaris</v>
      </c>
      <c r="O1758" t="str">
        <f>VLOOKUP($D1758,metadata!$B$2:$S$451,12,FALSE)</f>
        <v>coleoptera</v>
      </c>
      <c r="P1758" t="str">
        <f>VLOOKUP($D1758,metadata!$B$2:$S$451,13,FALSE)</f>
        <v>Nirasaki3</v>
      </c>
      <c r="Q1758">
        <f>VLOOKUP($D1758,metadata!$B$2:$S$451,14,FALSE)</f>
        <v>35.708888999999999</v>
      </c>
      <c r="R1758">
        <f>VLOOKUP($D1758,metadata!$B$2:$S$451,15,FALSE)</f>
        <v>138.446111</v>
      </c>
      <c r="S1758" t="str">
        <f>VLOOKUP($D1758,metadata!$B$2:$S$451,16,FALSE)</f>
        <v/>
      </c>
      <c r="T1758" t="str">
        <f>VLOOKUP($D1758,metadata!$B$2:$S$451,17,FALSE)</f>
        <v/>
      </c>
      <c r="U1758" t="str">
        <f>VLOOKUP($D1758,metadata!$B$2:$S$451,18,FALSE)</f>
        <v/>
      </c>
      <c r="V1758">
        <f>VLOOKUP($D1758,metadata!$B$2:$Z$451,19,FALSE)</f>
        <v>25</v>
      </c>
      <c r="W1758" t="str">
        <f>VLOOKUP($D1758,metadata!$B$2:$Z$451,20,FALSE)</f>
        <v>global average</v>
      </c>
      <c r="X1758" t="str">
        <f>VLOOKUP($D1758,metadata!$B$2:$Z$451,21,FALSE)</f>
        <v/>
      </c>
      <c r="Y1758">
        <f>VLOOKUP($D1758,metadata!$B$2:$Z$451,22,FALSE)</f>
        <v>46</v>
      </c>
      <c r="Z1758" t="str">
        <f>VLOOKUP($D1758,metadata!$B$2:$Z$451,23,FALSE)</f>
        <v/>
      </c>
      <c r="AA1758" t="str">
        <f>VLOOKUP($D1758,metadata!$B$2:$Z$451,24,FALSE)</f>
        <v>larval</v>
      </c>
      <c r="AB1758" t="str">
        <f>VLOOKUP($D1758,metadata!$B$2:$Z$451,25,FALSE)</f>
        <v/>
      </c>
      <c r="AC1758">
        <v>15</v>
      </c>
      <c r="AD1758">
        <v>1.3698630136987</v>
      </c>
      <c r="AF1758" t="str">
        <f t="shared" si="55"/>
        <v>NA</v>
      </c>
    </row>
    <row r="1759" spans="3:32" x14ac:dyDescent="0.3">
      <c r="C1759">
        <v>1758</v>
      </c>
      <c r="D1759" s="4" t="str">
        <f t="shared" si="56"/>
        <v>46-Hatsukari</v>
      </c>
      <c r="E1759" t="str">
        <f>VLOOKUP($D1759,metadata!$B$2:$S$451,2,FALSE)</f>
        <v>Shintani, Y; Ishikawa, Y</v>
      </c>
      <c r="F1759" t="str">
        <f>VLOOKUP($D1759,metadata!$B$2:$S$451,3,FALSE)</f>
        <v>Transition of diapause attributes in the hybrid zone of the two morphological types of Psacothea hilaris (Coleoptera : Cerambycidae)</v>
      </c>
      <c r="G1759" t="str">
        <f>VLOOKUP($D1759,metadata!$B$2:$S$451,4,FALSE)</f>
        <v>10.1093/ee/28.4.690</v>
      </c>
      <c r="H1759" t="str">
        <f>VLOOKUP($D1759,metadata!$B$2:$S$451,5,FALSE)</f>
        <v>y</v>
      </c>
      <c r="I1759" t="str">
        <f>VLOOKUP($D1759,metadata!$B$2:$S$451,6,FALSE)</f>
        <v>a</v>
      </c>
      <c r="J1759" t="str">
        <f>VLOOKUP($D1759,metadata!$B$2:$S$451,7,FALSE)</f>
        <v>i</v>
      </c>
      <c r="K1759">
        <f>VLOOKUP($D1759,metadata!$B$2:$S$451,8,FALSE)</f>
        <v>11</v>
      </c>
      <c r="L1759">
        <f>VLOOKUP($D1759,metadata!$B$2:$S$451,9,FALSE)</f>
        <v>4</v>
      </c>
      <c r="M1759" t="str">
        <f>VLOOKUP($D1759,metadata!$B$2:$S$451,10,FALSE)</f>
        <v>n</v>
      </c>
      <c r="N1759" t="str">
        <f>VLOOKUP($D1759,metadata!$B$2:$S$451,11,FALSE)</f>
        <v>Psacothea hilaris</v>
      </c>
      <c r="O1759" t="str">
        <f>VLOOKUP($D1759,metadata!$B$2:$S$451,12,FALSE)</f>
        <v>coleoptera</v>
      </c>
      <c r="P1759" t="str">
        <f>VLOOKUP($D1759,metadata!$B$2:$S$451,13,FALSE)</f>
        <v>Hatsukari</v>
      </c>
      <c r="Q1759">
        <f>VLOOKUP($D1759,metadata!$B$2:$S$451,14,FALSE)</f>
        <v>35.610556000000003</v>
      </c>
      <c r="R1759">
        <f>VLOOKUP($D1759,metadata!$B$2:$S$451,15,FALSE)</f>
        <v>138.94</v>
      </c>
      <c r="S1759" t="str">
        <f>VLOOKUP($D1759,metadata!$B$2:$S$451,16,FALSE)</f>
        <v/>
      </c>
      <c r="T1759" t="str">
        <f>VLOOKUP($D1759,metadata!$B$2:$S$451,17,FALSE)</f>
        <v/>
      </c>
      <c r="U1759" t="str">
        <f>VLOOKUP($D1759,metadata!$B$2:$S$451,18,FALSE)</f>
        <v/>
      </c>
      <c r="V1759">
        <f>VLOOKUP($D1759,metadata!$B$2:$Z$451,19,FALSE)</f>
        <v>25</v>
      </c>
      <c r="W1759" t="str">
        <f>VLOOKUP($D1759,metadata!$B$2:$Z$451,20,FALSE)</f>
        <v>global average</v>
      </c>
      <c r="X1759" t="str">
        <f>VLOOKUP($D1759,metadata!$B$2:$Z$451,21,FALSE)</f>
        <v/>
      </c>
      <c r="Y1759">
        <f>VLOOKUP($D1759,metadata!$B$2:$Z$451,22,FALSE)</f>
        <v>46</v>
      </c>
      <c r="Z1759" t="str">
        <f>VLOOKUP($D1759,metadata!$B$2:$Z$451,23,FALSE)</f>
        <v/>
      </c>
      <c r="AA1759" t="str">
        <f>VLOOKUP($D1759,metadata!$B$2:$Z$451,24,FALSE)</f>
        <v>larval</v>
      </c>
      <c r="AB1759" t="str">
        <f>VLOOKUP($D1759,metadata!$B$2:$Z$451,25,FALSE)</f>
        <v/>
      </c>
      <c r="AC1759">
        <v>12</v>
      </c>
      <c r="AD1759">
        <v>40.277777777777601</v>
      </c>
      <c r="AF1759" t="str">
        <f t="shared" si="55"/>
        <v>NA</v>
      </c>
    </row>
    <row r="1760" spans="3:32" x14ac:dyDescent="0.3">
      <c r="C1760">
        <v>1759</v>
      </c>
      <c r="D1760" s="4" t="str">
        <f t="shared" si="56"/>
        <v>46-Hatsukari</v>
      </c>
      <c r="E1760" t="str">
        <f>VLOOKUP($D1760,metadata!$B$2:$S$451,2,FALSE)</f>
        <v>Shintani, Y; Ishikawa, Y</v>
      </c>
      <c r="F1760" t="str">
        <f>VLOOKUP($D1760,metadata!$B$2:$S$451,3,FALSE)</f>
        <v>Transition of diapause attributes in the hybrid zone of the two morphological types of Psacothea hilaris (Coleoptera : Cerambycidae)</v>
      </c>
      <c r="G1760" t="str">
        <f>VLOOKUP($D1760,metadata!$B$2:$S$451,4,FALSE)</f>
        <v>10.1093/ee/28.4.690</v>
      </c>
      <c r="H1760" t="str">
        <f>VLOOKUP($D1760,metadata!$B$2:$S$451,5,FALSE)</f>
        <v>y</v>
      </c>
      <c r="I1760" t="str">
        <f>VLOOKUP($D1760,metadata!$B$2:$S$451,6,FALSE)</f>
        <v>a</v>
      </c>
      <c r="J1760" t="str">
        <f>VLOOKUP($D1760,metadata!$B$2:$S$451,7,FALSE)</f>
        <v>i</v>
      </c>
      <c r="K1760">
        <f>VLOOKUP($D1760,metadata!$B$2:$S$451,8,FALSE)</f>
        <v>11</v>
      </c>
      <c r="L1760">
        <f>VLOOKUP($D1760,metadata!$B$2:$S$451,9,FALSE)</f>
        <v>4</v>
      </c>
      <c r="M1760" t="str">
        <f>VLOOKUP($D1760,metadata!$B$2:$S$451,10,FALSE)</f>
        <v>n</v>
      </c>
      <c r="N1760" t="str">
        <f>VLOOKUP($D1760,metadata!$B$2:$S$451,11,FALSE)</f>
        <v>Psacothea hilaris</v>
      </c>
      <c r="O1760" t="str">
        <f>VLOOKUP($D1760,metadata!$B$2:$S$451,12,FALSE)</f>
        <v>coleoptera</v>
      </c>
      <c r="P1760" t="str">
        <f>VLOOKUP($D1760,metadata!$B$2:$S$451,13,FALSE)</f>
        <v>Hatsukari</v>
      </c>
      <c r="Q1760">
        <f>VLOOKUP($D1760,metadata!$B$2:$S$451,14,FALSE)</f>
        <v>35.610556000000003</v>
      </c>
      <c r="R1760">
        <f>VLOOKUP($D1760,metadata!$B$2:$S$451,15,FALSE)</f>
        <v>138.94</v>
      </c>
      <c r="S1760" t="str">
        <f>VLOOKUP($D1760,metadata!$B$2:$S$451,16,FALSE)</f>
        <v/>
      </c>
      <c r="T1760" t="str">
        <f>VLOOKUP($D1760,metadata!$B$2:$S$451,17,FALSE)</f>
        <v/>
      </c>
      <c r="U1760" t="str">
        <f>VLOOKUP($D1760,metadata!$B$2:$S$451,18,FALSE)</f>
        <v/>
      </c>
      <c r="V1760">
        <f>VLOOKUP($D1760,metadata!$B$2:$Z$451,19,FALSE)</f>
        <v>25</v>
      </c>
      <c r="W1760" t="str">
        <f>VLOOKUP($D1760,metadata!$B$2:$Z$451,20,FALSE)</f>
        <v>global average</v>
      </c>
      <c r="X1760" t="str">
        <f>VLOOKUP($D1760,metadata!$B$2:$Z$451,21,FALSE)</f>
        <v/>
      </c>
      <c r="Y1760">
        <f>VLOOKUP($D1760,metadata!$B$2:$Z$451,22,FALSE)</f>
        <v>46</v>
      </c>
      <c r="Z1760" t="str">
        <f>VLOOKUP($D1760,metadata!$B$2:$Z$451,23,FALSE)</f>
        <v/>
      </c>
      <c r="AA1760" t="str">
        <f>VLOOKUP($D1760,metadata!$B$2:$Z$451,24,FALSE)</f>
        <v>larval</v>
      </c>
      <c r="AB1760" t="str">
        <f>VLOOKUP($D1760,metadata!$B$2:$Z$451,25,FALSE)</f>
        <v/>
      </c>
      <c r="AC1760">
        <v>13.0178571428571</v>
      </c>
      <c r="AD1760">
        <v>15.2777777777777</v>
      </c>
      <c r="AF1760" t="str">
        <f t="shared" si="55"/>
        <v>NA</v>
      </c>
    </row>
    <row r="1761" spans="3:32" x14ac:dyDescent="0.3">
      <c r="C1761">
        <v>1760</v>
      </c>
      <c r="D1761" s="4" t="str">
        <f t="shared" si="56"/>
        <v>46-Hatsukari</v>
      </c>
      <c r="E1761" t="str">
        <f>VLOOKUP($D1761,metadata!$B$2:$S$451,2,FALSE)</f>
        <v>Shintani, Y; Ishikawa, Y</v>
      </c>
      <c r="F1761" t="str">
        <f>VLOOKUP($D1761,metadata!$B$2:$S$451,3,FALSE)</f>
        <v>Transition of diapause attributes in the hybrid zone of the two morphological types of Psacothea hilaris (Coleoptera : Cerambycidae)</v>
      </c>
      <c r="G1761" t="str">
        <f>VLOOKUP($D1761,metadata!$B$2:$S$451,4,FALSE)</f>
        <v>10.1093/ee/28.4.690</v>
      </c>
      <c r="H1761" t="str">
        <f>VLOOKUP($D1761,metadata!$B$2:$S$451,5,FALSE)</f>
        <v>y</v>
      </c>
      <c r="I1761" t="str">
        <f>VLOOKUP($D1761,metadata!$B$2:$S$451,6,FALSE)</f>
        <v>a</v>
      </c>
      <c r="J1761" t="str">
        <f>VLOOKUP($D1761,metadata!$B$2:$S$451,7,FALSE)</f>
        <v>i</v>
      </c>
      <c r="K1761">
        <f>VLOOKUP($D1761,metadata!$B$2:$S$451,8,FALSE)</f>
        <v>11</v>
      </c>
      <c r="L1761">
        <f>VLOOKUP($D1761,metadata!$B$2:$S$451,9,FALSE)</f>
        <v>4</v>
      </c>
      <c r="M1761" t="str">
        <f>VLOOKUP($D1761,metadata!$B$2:$S$451,10,FALSE)</f>
        <v>n</v>
      </c>
      <c r="N1761" t="str">
        <f>VLOOKUP($D1761,metadata!$B$2:$S$451,11,FALSE)</f>
        <v>Psacothea hilaris</v>
      </c>
      <c r="O1761" t="str">
        <f>VLOOKUP($D1761,metadata!$B$2:$S$451,12,FALSE)</f>
        <v>coleoptera</v>
      </c>
      <c r="P1761" t="str">
        <f>VLOOKUP($D1761,metadata!$B$2:$S$451,13,FALSE)</f>
        <v>Hatsukari</v>
      </c>
      <c r="Q1761">
        <f>VLOOKUP($D1761,metadata!$B$2:$S$451,14,FALSE)</f>
        <v>35.610556000000003</v>
      </c>
      <c r="R1761">
        <f>VLOOKUP($D1761,metadata!$B$2:$S$451,15,FALSE)</f>
        <v>138.94</v>
      </c>
      <c r="S1761" t="str">
        <f>VLOOKUP($D1761,metadata!$B$2:$S$451,16,FALSE)</f>
        <v/>
      </c>
      <c r="T1761" t="str">
        <f>VLOOKUP($D1761,metadata!$B$2:$S$451,17,FALSE)</f>
        <v/>
      </c>
      <c r="U1761" t="str">
        <f>VLOOKUP($D1761,metadata!$B$2:$S$451,18,FALSE)</f>
        <v/>
      </c>
      <c r="V1761">
        <f>VLOOKUP($D1761,metadata!$B$2:$Z$451,19,FALSE)</f>
        <v>25</v>
      </c>
      <c r="W1761" t="str">
        <f>VLOOKUP($D1761,metadata!$B$2:$Z$451,20,FALSE)</f>
        <v>global average</v>
      </c>
      <c r="X1761" t="str">
        <f>VLOOKUP($D1761,metadata!$B$2:$Z$451,21,FALSE)</f>
        <v/>
      </c>
      <c r="Y1761">
        <f>VLOOKUP($D1761,metadata!$B$2:$Z$451,22,FALSE)</f>
        <v>46</v>
      </c>
      <c r="Z1761" t="str">
        <f>VLOOKUP($D1761,metadata!$B$2:$Z$451,23,FALSE)</f>
        <v/>
      </c>
      <c r="AA1761" t="str">
        <f>VLOOKUP($D1761,metadata!$B$2:$Z$451,24,FALSE)</f>
        <v>larval</v>
      </c>
      <c r="AB1761" t="str">
        <f>VLOOKUP($D1761,metadata!$B$2:$Z$451,25,FALSE)</f>
        <v/>
      </c>
      <c r="AC1761">
        <v>14.035714285714199</v>
      </c>
      <c r="AD1761">
        <v>0</v>
      </c>
      <c r="AF1761" t="str">
        <f t="shared" si="55"/>
        <v>NA</v>
      </c>
    </row>
    <row r="1762" spans="3:32" x14ac:dyDescent="0.3">
      <c r="C1762">
        <v>1761</v>
      </c>
      <c r="D1762" s="4" t="str">
        <f t="shared" si="56"/>
        <v>46-Hatsukari</v>
      </c>
      <c r="E1762" t="str">
        <f>VLOOKUP($D1762,metadata!$B$2:$S$451,2,FALSE)</f>
        <v>Shintani, Y; Ishikawa, Y</v>
      </c>
      <c r="F1762" t="str">
        <f>VLOOKUP($D1762,metadata!$B$2:$S$451,3,FALSE)</f>
        <v>Transition of diapause attributes in the hybrid zone of the two morphological types of Psacothea hilaris (Coleoptera : Cerambycidae)</v>
      </c>
      <c r="G1762" t="str">
        <f>VLOOKUP($D1762,metadata!$B$2:$S$451,4,FALSE)</f>
        <v>10.1093/ee/28.4.690</v>
      </c>
      <c r="H1762" t="str">
        <f>VLOOKUP($D1762,metadata!$B$2:$S$451,5,FALSE)</f>
        <v>y</v>
      </c>
      <c r="I1762" t="str">
        <f>VLOOKUP($D1762,metadata!$B$2:$S$451,6,FALSE)</f>
        <v>a</v>
      </c>
      <c r="J1762" t="str">
        <f>VLOOKUP($D1762,metadata!$B$2:$S$451,7,FALSE)</f>
        <v>i</v>
      </c>
      <c r="K1762">
        <f>VLOOKUP($D1762,metadata!$B$2:$S$451,8,FALSE)</f>
        <v>11</v>
      </c>
      <c r="L1762">
        <f>VLOOKUP($D1762,metadata!$B$2:$S$451,9,FALSE)</f>
        <v>4</v>
      </c>
      <c r="M1762" t="str">
        <f>VLOOKUP($D1762,metadata!$B$2:$S$451,10,FALSE)</f>
        <v>n</v>
      </c>
      <c r="N1762" t="str">
        <f>VLOOKUP($D1762,metadata!$B$2:$S$451,11,FALSE)</f>
        <v>Psacothea hilaris</v>
      </c>
      <c r="O1762" t="str">
        <f>VLOOKUP($D1762,metadata!$B$2:$S$451,12,FALSE)</f>
        <v>coleoptera</v>
      </c>
      <c r="P1762" t="str">
        <f>VLOOKUP($D1762,metadata!$B$2:$S$451,13,FALSE)</f>
        <v>Hatsukari</v>
      </c>
      <c r="Q1762">
        <f>VLOOKUP($D1762,metadata!$B$2:$S$451,14,FALSE)</f>
        <v>35.610556000000003</v>
      </c>
      <c r="R1762">
        <f>VLOOKUP($D1762,metadata!$B$2:$S$451,15,FALSE)</f>
        <v>138.94</v>
      </c>
      <c r="S1762" t="str">
        <f>VLOOKUP($D1762,metadata!$B$2:$S$451,16,FALSE)</f>
        <v/>
      </c>
      <c r="T1762" t="str">
        <f>VLOOKUP($D1762,metadata!$B$2:$S$451,17,FALSE)</f>
        <v/>
      </c>
      <c r="U1762" t="str">
        <f>VLOOKUP($D1762,metadata!$B$2:$S$451,18,FALSE)</f>
        <v/>
      </c>
      <c r="V1762">
        <f>VLOOKUP($D1762,metadata!$B$2:$Z$451,19,FALSE)</f>
        <v>25</v>
      </c>
      <c r="W1762" t="str">
        <f>VLOOKUP($D1762,metadata!$B$2:$Z$451,20,FALSE)</f>
        <v>global average</v>
      </c>
      <c r="X1762" t="str">
        <f>VLOOKUP($D1762,metadata!$B$2:$Z$451,21,FALSE)</f>
        <v/>
      </c>
      <c r="Y1762">
        <f>VLOOKUP($D1762,metadata!$B$2:$Z$451,22,FALSE)</f>
        <v>46</v>
      </c>
      <c r="Z1762" t="str">
        <f>VLOOKUP($D1762,metadata!$B$2:$Z$451,23,FALSE)</f>
        <v/>
      </c>
      <c r="AA1762" t="str">
        <f>VLOOKUP($D1762,metadata!$B$2:$Z$451,24,FALSE)</f>
        <v>larval</v>
      </c>
      <c r="AB1762" t="str">
        <f>VLOOKUP($D1762,metadata!$B$2:$Z$451,25,FALSE)</f>
        <v/>
      </c>
      <c r="AC1762">
        <v>15</v>
      </c>
      <c r="AD1762">
        <v>1.3888888888886799</v>
      </c>
      <c r="AF1762" t="str">
        <f t="shared" si="55"/>
        <v>NA</v>
      </c>
    </row>
    <row r="1763" spans="3:32" x14ac:dyDescent="0.3">
      <c r="C1763">
        <v>1762</v>
      </c>
      <c r="D1763" s="4" t="str">
        <f t="shared" si="56"/>
        <v>46-Hatsukari2</v>
      </c>
      <c r="E1763" t="str">
        <f>VLOOKUP($D1763,metadata!$B$2:$S$451,2,FALSE)</f>
        <v>Shintani, Y; Ishikawa, Y</v>
      </c>
      <c r="F1763" t="str">
        <f>VLOOKUP($D1763,metadata!$B$2:$S$451,3,FALSE)</f>
        <v>Transition of diapause attributes in the hybrid zone of the two morphological types of Psacothea hilaris (Coleoptera : Cerambycidae)</v>
      </c>
      <c r="G1763" t="str">
        <f>VLOOKUP($D1763,metadata!$B$2:$S$451,4,FALSE)</f>
        <v>10.1093/ee/28.4.690</v>
      </c>
      <c r="H1763" t="str">
        <f>VLOOKUP($D1763,metadata!$B$2:$S$451,5,FALSE)</f>
        <v>y</v>
      </c>
      <c r="I1763" t="str">
        <f>VLOOKUP($D1763,metadata!$B$2:$S$451,6,FALSE)</f>
        <v>a</v>
      </c>
      <c r="J1763" t="str">
        <f>VLOOKUP($D1763,metadata!$B$2:$S$451,7,FALSE)</f>
        <v>i</v>
      </c>
      <c r="K1763">
        <f>VLOOKUP($D1763,metadata!$B$2:$S$451,8,FALSE)</f>
        <v>11</v>
      </c>
      <c r="L1763">
        <f>VLOOKUP($D1763,metadata!$B$2:$S$451,9,FALSE)</f>
        <v>4</v>
      </c>
      <c r="M1763" t="str">
        <f>VLOOKUP($D1763,metadata!$B$2:$S$451,10,FALSE)</f>
        <v>n</v>
      </c>
      <c r="N1763" t="str">
        <f>VLOOKUP($D1763,metadata!$B$2:$S$451,11,FALSE)</f>
        <v>Psacothea hilaris</v>
      </c>
      <c r="O1763" t="str">
        <f>VLOOKUP($D1763,metadata!$B$2:$S$451,12,FALSE)</f>
        <v>coleoptera</v>
      </c>
      <c r="P1763" t="str">
        <f>VLOOKUP($D1763,metadata!$B$2:$S$451,13,FALSE)</f>
        <v>Hatsukari2</v>
      </c>
      <c r="Q1763">
        <f>VLOOKUP($D1763,metadata!$B$2:$S$451,14,FALSE)</f>
        <v>35.610556000000003</v>
      </c>
      <c r="R1763">
        <f>VLOOKUP($D1763,metadata!$B$2:$S$451,15,FALSE)</f>
        <v>138.94</v>
      </c>
      <c r="S1763" t="str">
        <f>VLOOKUP($D1763,metadata!$B$2:$S$451,16,FALSE)</f>
        <v/>
      </c>
      <c r="T1763" t="str">
        <f>VLOOKUP($D1763,metadata!$B$2:$S$451,17,FALSE)</f>
        <v/>
      </c>
      <c r="U1763" t="str">
        <f>VLOOKUP($D1763,metadata!$B$2:$S$451,18,FALSE)</f>
        <v/>
      </c>
      <c r="V1763">
        <f>VLOOKUP($D1763,metadata!$B$2:$Z$451,19,FALSE)</f>
        <v>25</v>
      </c>
      <c r="W1763" t="str">
        <f>VLOOKUP($D1763,metadata!$B$2:$Z$451,20,FALSE)</f>
        <v>global average</v>
      </c>
      <c r="X1763" t="str">
        <f>VLOOKUP($D1763,metadata!$B$2:$Z$451,21,FALSE)</f>
        <v/>
      </c>
      <c r="Y1763">
        <f>VLOOKUP($D1763,metadata!$B$2:$Z$451,22,FALSE)</f>
        <v>46</v>
      </c>
      <c r="Z1763" t="str">
        <f>VLOOKUP($D1763,metadata!$B$2:$Z$451,23,FALSE)</f>
        <v/>
      </c>
      <c r="AA1763" t="str">
        <f>VLOOKUP($D1763,metadata!$B$2:$Z$451,24,FALSE)</f>
        <v>larval</v>
      </c>
      <c r="AB1763" t="str">
        <f>VLOOKUP($D1763,metadata!$B$2:$Z$451,25,FALSE)</f>
        <v/>
      </c>
      <c r="AC1763">
        <v>12.0855654761904</v>
      </c>
      <c r="AD1763">
        <v>59.722222222222101</v>
      </c>
      <c r="AF1763" t="str">
        <f t="shared" si="55"/>
        <v>NA</v>
      </c>
    </row>
    <row r="1764" spans="3:32" x14ac:dyDescent="0.3">
      <c r="C1764">
        <v>1763</v>
      </c>
      <c r="D1764" s="4" t="str">
        <f t="shared" si="56"/>
        <v>46-Hatsukari2</v>
      </c>
      <c r="E1764" t="str">
        <f>VLOOKUP($D1764,metadata!$B$2:$S$451,2,FALSE)</f>
        <v>Shintani, Y; Ishikawa, Y</v>
      </c>
      <c r="F1764" t="str">
        <f>VLOOKUP($D1764,metadata!$B$2:$S$451,3,FALSE)</f>
        <v>Transition of diapause attributes in the hybrid zone of the two morphological types of Psacothea hilaris (Coleoptera : Cerambycidae)</v>
      </c>
      <c r="G1764" t="str">
        <f>VLOOKUP($D1764,metadata!$B$2:$S$451,4,FALSE)</f>
        <v>10.1093/ee/28.4.690</v>
      </c>
      <c r="H1764" t="str">
        <f>VLOOKUP($D1764,metadata!$B$2:$S$451,5,FALSE)</f>
        <v>y</v>
      </c>
      <c r="I1764" t="str">
        <f>VLOOKUP($D1764,metadata!$B$2:$S$451,6,FALSE)</f>
        <v>a</v>
      </c>
      <c r="J1764" t="str">
        <f>VLOOKUP($D1764,metadata!$B$2:$S$451,7,FALSE)</f>
        <v>i</v>
      </c>
      <c r="K1764">
        <f>VLOOKUP($D1764,metadata!$B$2:$S$451,8,FALSE)</f>
        <v>11</v>
      </c>
      <c r="L1764">
        <f>VLOOKUP($D1764,metadata!$B$2:$S$451,9,FALSE)</f>
        <v>4</v>
      </c>
      <c r="M1764" t="str">
        <f>VLOOKUP($D1764,metadata!$B$2:$S$451,10,FALSE)</f>
        <v>n</v>
      </c>
      <c r="N1764" t="str">
        <f>VLOOKUP($D1764,metadata!$B$2:$S$451,11,FALSE)</f>
        <v>Psacothea hilaris</v>
      </c>
      <c r="O1764" t="str">
        <f>VLOOKUP($D1764,metadata!$B$2:$S$451,12,FALSE)</f>
        <v>coleoptera</v>
      </c>
      <c r="P1764" t="str">
        <f>VLOOKUP($D1764,metadata!$B$2:$S$451,13,FALSE)</f>
        <v>Hatsukari2</v>
      </c>
      <c r="Q1764">
        <f>VLOOKUP($D1764,metadata!$B$2:$S$451,14,FALSE)</f>
        <v>35.610556000000003</v>
      </c>
      <c r="R1764">
        <f>VLOOKUP($D1764,metadata!$B$2:$S$451,15,FALSE)</f>
        <v>138.94</v>
      </c>
      <c r="S1764" t="str">
        <f>VLOOKUP($D1764,metadata!$B$2:$S$451,16,FALSE)</f>
        <v/>
      </c>
      <c r="T1764" t="str">
        <f>VLOOKUP($D1764,metadata!$B$2:$S$451,17,FALSE)</f>
        <v/>
      </c>
      <c r="U1764" t="str">
        <f>VLOOKUP($D1764,metadata!$B$2:$S$451,18,FALSE)</f>
        <v/>
      </c>
      <c r="V1764">
        <f>VLOOKUP($D1764,metadata!$B$2:$Z$451,19,FALSE)</f>
        <v>25</v>
      </c>
      <c r="W1764" t="str">
        <f>VLOOKUP($D1764,metadata!$B$2:$Z$451,20,FALSE)</f>
        <v>global average</v>
      </c>
      <c r="X1764" t="str">
        <f>VLOOKUP($D1764,metadata!$B$2:$Z$451,21,FALSE)</f>
        <v/>
      </c>
      <c r="Y1764">
        <f>VLOOKUP($D1764,metadata!$B$2:$Z$451,22,FALSE)</f>
        <v>46</v>
      </c>
      <c r="Z1764" t="str">
        <f>VLOOKUP($D1764,metadata!$B$2:$Z$451,23,FALSE)</f>
        <v/>
      </c>
      <c r="AA1764" t="str">
        <f>VLOOKUP($D1764,metadata!$B$2:$Z$451,24,FALSE)</f>
        <v>larval</v>
      </c>
      <c r="AB1764" t="str">
        <f>VLOOKUP($D1764,metadata!$B$2:$Z$451,25,FALSE)</f>
        <v/>
      </c>
      <c r="AC1764">
        <v>13.0372023809523</v>
      </c>
      <c r="AD1764">
        <v>36.111111111111001</v>
      </c>
      <c r="AF1764" t="str">
        <f t="shared" si="55"/>
        <v>NA</v>
      </c>
    </row>
    <row r="1765" spans="3:32" x14ac:dyDescent="0.3">
      <c r="C1765">
        <v>1764</v>
      </c>
      <c r="D1765" s="4" t="str">
        <f t="shared" si="56"/>
        <v>46-Hatsukari2</v>
      </c>
      <c r="E1765" t="str">
        <f>VLOOKUP($D1765,metadata!$B$2:$S$451,2,FALSE)</f>
        <v>Shintani, Y; Ishikawa, Y</v>
      </c>
      <c r="F1765" t="str">
        <f>VLOOKUP($D1765,metadata!$B$2:$S$451,3,FALSE)</f>
        <v>Transition of diapause attributes in the hybrid zone of the two morphological types of Psacothea hilaris (Coleoptera : Cerambycidae)</v>
      </c>
      <c r="G1765" t="str">
        <f>VLOOKUP($D1765,metadata!$B$2:$S$451,4,FALSE)</f>
        <v>10.1093/ee/28.4.690</v>
      </c>
      <c r="H1765" t="str">
        <f>VLOOKUP($D1765,metadata!$B$2:$S$451,5,FALSE)</f>
        <v>y</v>
      </c>
      <c r="I1765" t="str">
        <f>VLOOKUP($D1765,metadata!$B$2:$S$451,6,FALSE)</f>
        <v>a</v>
      </c>
      <c r="J1765" t="str">
        <f>VLOOKUP($D1765,metadata!$B$2:$S$451,7,FALSE)</f>
        <v>i</v>
      </c>
      <c r="K1765">
        <f>VLOOKUP($D1765,metadata!$B$2:$S$451,8,FALSE)</f>
        <v>11</v>
      </c>
      <c r="L1765">
        <f>VLOOKUP($D1765,metadata!$B$2:$S$451,9,FALSE)</f>
        <v>4</v>
      </c>
      <c r="M1765" t="str">
        <f>VLOOKUP($D1765,metadata!$B$2:$S$451,10,FALSE)</f>
        <v>n</v>
      </c>
      <c r="N1765" t="str">
        <f>VLOOKUP($D1765,metadata!$B$2:$S$451,11,FALSE)</f>
        <v>Psacothea hilaris</v>
      </c>
      <c r="O1765" t="str">
        <f>VLOOKUP($D1765,metadata!$B$2:$S$451,12,FALSE)</f>
        <v>coleoptera</v>
      </c>
      <c r="P1765" t="str">
        <f>VLOOKUP($D1765,metadata!$B$2:$S$451,13,FALSE)</f>
        <v>Hatsukari2</v>
      </c>
      <c r="Q1765">
        <f>VLOOKUP($D1765,metadata!$B$2:$S$451,14,FALSE)</f>
        <v>35.610556000000003</v>
      </c>
      <c r="R1765">
        <f>VLOOKUP($D1765,metadata!$B$2:$S$451,15,FALSE)</f>
        <v>138.94</v>
      </c>
      <c r="S1765" t="str">
        <f>VLOOKUP($D1765,metadata!$B$2:$S$451,16,FALSE)</f>
        <v/>
      </c>
      <c r="T1765" t="str">
        <f>VLOOKUP($D1765,metadata!$B$2:$S$451,17,FALSE)</f>
        <v/>
      </c>
      <c r="U1765" t="str">
        <f>VLOOKUP($D1765,metadata!$B$2:$S$451,18,FALSE)</f>
        <v/>
      </c>
      <c r="V1765">
        <f>VLOOKUP($D1765,metadata!$B$2:$Z$451,19,FALSE)</f>
        <v>25</v>
      </c>
      <c r="W1765" t="str">
        <f>VLOOKUP($D1765,metadata!$B$2:$Z$451,20,FALSE)</f>
        <v>global average</v>
      </c>
      <c r="X1765" t="str">
        <f>VLOOKUP($D1765,metadata!$B$2:$Z$451,21,FALSE)</f>
        <v/>
      </c>
      <c r="Y1765">
        <f>VLOOKUP($D1765,metadata!$B$2:$Z$451,22,FALSE)</f>
        <v>46</v>
      </c>
      <c r="Z1765" t="str">
        <f>VLOOKUP($D1765,metadata!$B$2:$Z$451,23,FALSE)</f>
        <v/>
      </c>
      <c r="AA1765" t="str">
        <f>VLOOKUP($D1765,metadata!$B$2:$Z$451,24,FALSE)</f>
        <v>larval</v>
      </c>
      <c r="AB1765" t="str">
        <f>VLOOKUP($D1765,metadata!$B$2:$Z$451,25,FALSE)</f>
        <v/>
      </c>
      <c r="AC1765">
        <v>14.039434523809501</v>
      </c>
      <c r="AD1765">
        <v>6.9444444444443398</v>
      </c>
      <c r="AF1765" t="str">
        <f t="shared" si="55"/>
        <v>NA</v>
      </c>
    </row>
    <row r="1766" spans="3:32" x14ac:dyDescent="0.3">
      <c r="C1766">
        <v>1765</v>
      </c>
      <c r="D1766" s="4" t="str">
        <f t="shared" si="56"/>
        <v>46-Hatsukari2</v>
      </c>
      <c r="E1766" t="str">
        <f>VLOOKUP($D1766,metadata!$B$2:$S$451,2,FALSE)</f>
        <v>Shintani, Y; Ishikawa, Y</v>
      </c>
      <c r="F1766" t="str">
        <f>VLOOKUP($D1766,metadata!$B$2:$S$451,3,FALSE)</f>
        <v>Transition of diapause attributes in the hybrid zone of the two morphological types of Psacothea hilaris (Coleoptera : Cerambycidae)</v>
      </c>
      <c r="G1766" t="str">
        <f>VLOOKUP($D1766,metadata!$B$2:$S$451,4,FALSE)</f>
        <v>10.1093/ee/28.4.690</v>
      </c>
      <c r="H1766" t="str">
        <f>VLOOKUP($D1766,metadata!$B$2:$S$451,5,FALSE)</f>
        <v>y</v>
      </c>
      <c r="I1766" t="str">
        <f>VLOOKUP($D1766,metadata!$B$2:$S$451,6,FALSE)</f>
        <v>a</v>
      </c>
      <c r="J1766" t="str">
        <f>VLOOKUP($D1766,metadata!$B$2:$S$451,7,FALSE)</f>
        <v>i</v>
      </c>
      <c r="K1766">
        <f>VLOOKUP($D1766,metadata!$B$2:$S$451,8,FALSE)</f>
        <v>11</v>
      </c>
      <c r="L1766">
        <f>VLOOKUP($D1766,metadata!$B$2:$S$451,9,FALSE)</f>
        <v>4</v>
      </c>
      <c r="M1766" t="str">
        <f>VLOOKUP($D1766,metadata!$B$2:$S$451,10,FALSE)</f>
        <v>n</v>
      </c>
      <c r="N1766" t="str">
        <f>VLOOKUP($D1766,metadata!$B$2:$S$451,11,FALSE)</f>
        <v>Psacothea hilaris</v>
      </c>
      <c r="O1766" t="str">
        <f>VLOOKUP($D1766,metadata!$B$2:$S$451,12,FALSE)</f>
        <v>coleoptera</v>
      </c>
      <c r="P1766" t="str">
        <f>VLOOKUP($D1766,metadata!$B$2:$S$451,13,FALSE)</f>
        <v>Hatsukari2</v>
      </c>
      <c r="Q1766">
        <f>VLOOKUP($D1766,metadata!$B$2:$S$451,14,FALSE)</f>
        <v>35.610556000000003</v>
      </c>
      <c r="R1766">
        <f>VLOOKUP($D1766,metadata!$B$2:$S$451,15,FALSE)</f>
        <v>138.94</v>
      </c>
      <c r="S1766" t="str">
        <f>VLOOKUP($D1766,metadata!$B$2:$S$451,16,FALSE)</f>
        <v/>
      </c>
      <c r="T1766" t="str">
        <f>VLOOKUP($D1766,metadata!$B$2:$S$451,17,FALSE)</f>
        <v/>
      </c>
      <c r="U1766" t="str">
        <f>VLOOKUP($D1766,metadata!$B$2:$S$451,18,FALSE)</f>
        <v/>
      </c>
      <c r="V1766">
        <f>VLOOKUP($D1766,metadata!$B$2:$Z$451,19,FALSE)</f>
        <v>25</v>
      </c>
      <c r="W1766" t="str">
        <f>VLOOKUP($D1766,metadata!$B$2:$Z$451,20,FALSE)</f>
        <v>global average</v>
      </c>
      <c r="X1766" t="str">
        <f>VLOOKUP($D1766,metadata!$B$2:$Z$451,21,FALSE)</f>
        <v/>
      </c>
      <c r="Y1766">
        <f>VLOOKUP($D1766,metadata!$B$2:$Z$451,22,FALSE)</f>
        <v>46</v>
      </c>
      <c r="Z1766" t="str">
        <f>VLOOKUP($D1766,metadata!$B$2:$Z$451,23,FALSE)</f>
        <v/>
      </c>
      <c r="AA1766" t="str">
        <f>VLOOKUP($D1766,metadata!$B$2:$Z$451,24,FALSE)</f>
        <v>larval</v>
      </c>
      <c r="AB1766" t="str">
        <f>VLOOKUP($D1766,metadata!$B$2:$Z$451,25,FALSE)</f>
        <v/>
      </c>
      <c r="AC1766">
        <v>15</v>
      </c>
      <c r="AD1766">
        <v>0</v>
      </c>
      <c r="AF1766" t="str">
        <f t="shared" si="55"/>
        <v>NA</v>
      </c>
    </row>
    <row r="1767" spans="3:32" x14ac:dyDescent="0.3">
      <c r="C1767">
        <v>1766</v>
      </c>
      <c r="D1767" s="4" t="str">
        <f t="shared" si="56"/>
        <v>46-Sagamihara</v>
      </c>
      <c r="E1767" t="str">
        <f>VLOOKUP($D1767,metadata!$B$2:$S$451,2,FALSE)</f>
        <v>Shintani, Y; Ishikawa, Y</v>
      </c>
      <c r="F1767" t="str">
        <f>VLOOKUP($D1767,metadata!$B$2:$S$451,3,FALSE)</f>
        <v>Transition of diapause attributes in the hybrid zone of the two morphological types of Psacothea hilaris (Coleoptera : Cerambycidae)</v>
      </c>
      <c r="G1767" t="str">
        <f>VLOOKUP($D1767,metadata!$B$2:$S$451,4,FALSE)</f>
        <v>10.1093/ee/28.4.690</v>
      </c>
      <c r="H1767" t="str">
        <f>VLOOKUP($D1767,metadata!$B$2:$S$451,5,FALSE)</f>
        <v>y</v>
      </c>
      <c r="I1767" t="str">
        <f>VLOOKUP($D1767,metadata!$B$2:$S$451,6,FALSE)</f>
        <v>a</v>
      </c>
      <c r="J1767" t="str">
        <f>VLOOKUP($D1767,metadata!$B$2:$S$451,7,FALSE)</f>
        <v>i</v>
      </c>
      <c r="K1767">
        <f>VLOOKUP($D1767,metadata!$B$2:$S$451,8,FALSE)</f>
        <v>11</v>
      </c>
      <c r="L1767">
        <f>VLOOKUP($D1767,metadata!$B$2:$S$451,9,FALSE)</f>
        <v>4</v>
      </c>
      <c r="M1767" t="str">
        <f>VLOOKUP($D1767,metadata!$B$2:$S$451,10,FALSE)</f>
        <v>n</v>
      </c>
      <c r="N1767" t="str">
        <f>VLOOKUP($D1767,metadata!$B$2:$S$451,11,FALSE)</f>
        <v>Psacothea hilaris</v>
      </c>
      <c r="O1767" t="str">
        <f>VLOOKUP($D1767,metadata!$B$2:$S$451,12,FALSE)</f>
        <v>coleoptera</v>
      </c>
      <c r="P1767" t="str">
        <f>VLOOKUP($D1767,metadata!$B$2:$S$451,13,FALSE)</f>
        <v>Sagamihara</v>
      </c>
      <c r="Q1767">
        <f>VLOOKUP($D1767,metadata!$B$2:$S$451,14,FALSE)</f>
        <v>35.571389000000003</v>
      </c>
      <c r="R1767">
        <f>VLOOKUP($D1767,metadata!$B$2:$S$451,15,FALSE)</f>
        <v>139.373333</v>
      </c>
      <c r="S1767" t="str">
        <f>VLOOKUP($D1767,metadata!$B$2:$S$451,16,FALSE)</f>
        <v/>
      </c>
      <c r="T1767" t="str">
        <f>VLOOKUP($D1767,metadata!$B$2:$S$451,17,FALSE)</f>
        <v/>
      </c>
      <c r="U1767" t="str">
        <f>VLOOKUP($D1767,metadata!$B$2:$S$451,18,FALSE)</f>
        <v/>
      </c>
      <c r="V1767">
        <f>VLOOKUP($D1767,metadata!$B$2:$Z$451,19,FALSE)</f>
        <v>25</v>
      </c>
      <c r="W1767" t="str">
        <f>VLOOKUP($D1767,metadata!$B$2:$Z$451,20,FALSE)</f>
        <v>global average</v>
      </c>
      <c r="X1767" t="str">
        <f>VLOOKUP($D1767,metadata!$B$2:$Z$451,21,FALSE)</f>
        <v/>
      </c>
      <c r="Y1767">
        <f>VLOOKUP($D1767,metadata!$B$2:$Z$451,22,FALSE)</f>
        <v>46</v>
      </c>
      <c r="Z1767" t="str">
        <f>VLOOKUP($D1767,metadata!$B$2:$Z$451,23,FALSE)</f>
        <v/>
      </c>
      <c r="AA1767" t="str">
        <f>VLOOKUP($D1767,metadata!$B$2:$Z$451,24,FALSE)</f>
        <v>larval</v>
      </c>
      <c r="AB1767" t="str">
        <f>VLOOKUP($D1767,metadata!$B$2:$Z$451,25,FALSE)</f>
        <v/>
      </c>
      <c r="AC1767">
        <v>12.0535714285714</v>
      </c>
      <c r="AD1767">
        <v>80.821917808219098</v>
      </c>
      <c r="AF1767" t="str">
        <f t="shared" si="55"/>
        <v>NA</v>
      </c>
    </row>
    <row r="1768" spans="3:32" x14ac:dyDescent="0.3">
      <c r="C1768">
        <v>1767</v>
      </c>
      <c r="D1768" s="4" t="str">
        <f t="shared" si="56"/>
        <v>46-Sagamihara</v>
      </c>
      <c r="E1768" t="str">
        <f>VLOOKUP($D1768,metadata!$B$2:$S$451,2,FALSE)</f>
        <v>Shintani, Y; Ishikawa, Y</v>
      </c>
      <c r="F1768" t="str">
        <f>VLOOKUP($D1768,metadata!$B$2:$S$451,3,FALSE)</f>
        <v>Transition of diapause attributes in the hybrid zone of the two morphological types of Psacothea hilaris (Coleoptera : Cerambycidae)</v>
      </c>
      <c r="G1768" t="str">
        <f>VLOOKUP($D1768,metadata!$B$2:$S$451,4,FALSE)</f>
        <v>10.1093/ee/28.4.690</v>
      </c>
      <c r="H1768" t="str">
        <f>VLOOKUP($D1768,metadata!$B$2:$S$451,5,FALSE)</f>
        <v>y</v>
      </c>
      <c r="I1768" t="str">
        <f>VLOOKUP($D1768,metadata!$B$2:$S$451,6,FALSE)</f>
        <v>a</v>
      </c>
      <c r="J1768" t="str">
        <f>VLOOKUP($D1768,metadata!$B$2:$S$451,7,FALSE)</f>
        <v>i</v>
      </c>
      <c r="K1768">
        <f>VLOOKUP($D1768,metadata!$B$2:$S$451,8,FALSE)</f>
        <v>11</v>
      </c>
      <c r="L1768">
        <f>VLOOKUP($D1768,metadata!$B$2:$S$451,9,FALSE)</f>
        <v>4</v>
      </c>
      <c r="M1768" t="str">
        <f>VLOOKUP($D1768,metadata!$B$2:$S$451,10,FALSE)</f>
        <v>n</v>
      </c>
      <c r="N1768" t="str">
        <f>VLOOKUP($D1768,metadata!$B$2:$S$451,11,FALSE)</f>
        <v>Psacothea hilaris</v>
      </c>
      <c r="O1768" t="str">
        <f>VLOOKUP($D1768,metadata!$B$2:$S$451,12,FALSE)</f>
        <v>coleoptera</v>
      </c>
      <c r="P1768" t="str">
        <f>VLOOKUP($D1768,metadata!$B$2:$S$451,13,FALSE)</f>
        <v>Sagamihara</v>
      </c>
      <c r="Q1768">
        <f>VLOOKUP($D1768,metadata!$B$2:$S$451,14,FALSE)</f>
        <v>35.571389000000003</v>
      </c>
      <c r="R1768">
        <f>VLOOKUP($D1768,metadata!$B$2:$S$451,15,FALSE)</f>
        <v>139.373333</v>
      </c>
      <c r="S1768" t="str">
        <f>VLOOKUP($D1768,metadata!$B$2:$S$451,16,FALSE)</f>
        <v/>
      </c>
      <c r="T1768" t="str">
        <f>VLOOKUP($D1768,metadata!$B$2:$S$451,17,FALSE)</f>
        <v/>
      </c>
      <c r="U1768" t="str">
        <f>VLOOKUP($D1768,metadata!$B$2:$S$451,18,FALSE)</f>
        <v/>
      </c>
      <c r="V1768">
        <f>VLOOKUP($D1768,metadata!$B$2:$Z$451,19,FALSE)</f>
        <v>25</v>
      </c>
      <c r="W1768" t="str">
        <f>VLOOKUP($D1768,metadata!$B$2:$Z$451,20,FALSE)</f>
        <v>global average</v>
      </c>
      <c r="X1768" t="str">
        <f>VLOOKUP($D1768,metadata!$B$2:$Z$451,21,FALSE)</f>
        <v/>
      </c>
      <c r="Y1768">
        <f>VLOOKUP($D1768,metadata!$B$2:$Z$451,22,FALSE)</f>
        <v>46</v>
      </c>
      <c r="Z1768" t="str">
        <f>VLOOKUP($D1768,metadata!$B$2:$Z$451,23,FALSE)</f>
        <v/>
      </c>
      <c r="AA1768" t="str">
        <f>VLOOKUP($D1768,metadata!$B$2:$Z$451,24,FALSE)</f>
        <v>larval</v>
      </c>
      <c r="AB1768" t="str">
        <f>VLOOKUP($D1768,metadata!$B$2:$Z$451,25,FALSE)</f>
        <v/>
      </c>
      <c r="AC1768">
        <v>13.0178571428571</v>
      </c>
      <c r="AD1768">
        <v>63.502935420743398</v>
      </c>
      <c r="AF1768" t="str">
        <f t="shared" si="55"/>
        <v>NA</v>
      </c>
    </row>
    <row r="1769" spans="3:32" x14ac:dyDescent="0.3">
      <c r="C1769">
        <v>1768</v>
      </c>
      <c r="D1769" s="4" t="str">
        <f t="shared" si="56"/>
        <v>46-Sagamihara</v>
      </c>
      <c r="E1769" t="str">
        <f>VLOOKUP($D1769,metadata!$B$2:$S$451,2,FALSE)</f>
        <v>Shintani, Y; Ishikawa, Y</v>
      </c>
      <c r="F1769" t="str">
        <f>VLOOKUP($D1769,metadata!$B$2:$S$451,3,FALSE)</f>
        <v>Transition of diapause attributes in the hybrid zone of the two morphological types of Psacothea hilaris (Coleoptera : Cerambycidae)</v>
      </c>
      <c r="G1769" t="str">
        <f>VLOOKUP($D1769,metadata!$B$2:$S$451,4,FALSE)</f>
        <v>10.1093/ee/28.4.690</v>
      </c>
      <c r="H1769" t="str">
        <f>VLOOKUP($D1769,metadata!$B$2:$S$451,5,FALSE)</f>
        <v>y</v>
      </c>
      <c r="I1769" t="str">
        <f>VLOOKUP($D1769,metadata!$B$2:$S$451,6,FALSE)</f>
        <v>a</v>
      </c>
      <c r="J1769" t="str">
        <f>VLOOKUP($D1769,metadata!$B$2:$S$451,7,FALSE)</f>
        <v>i</v>
      </c>
      <c r="K1769">
        <f>VLOOKUP($D1769,metadata!$B$2:$S$451,8,FALSE)</f>
        <v>11</v>
      </c>
      <c r="L1769">
        <f>VLOOKUP($D1769,metadata!$B$2:$S$451,9,FALSE)</f>
        <v>4</v>
      </c>
      <c r="M1769" t="str">
        <f>VLOOKUP($D1769,metadata!$B$2:$S$451,10,FALSE)</f>
        <v>n</v>
      </c>
      <c r="N1769" t="str">
        <f>VLOOKUP($D1769,metadata!$B$2:$S$451,11,FALSE)</f>
        <v>Psacothea hilaris</v>
      </c>
      <c r="O1769" t="str">
        <f>VLOOKUP($D1769,metadata!$B$2:$S$451,12,FALSE)</f>
        <v>coleoptera</v>
      </c>
      <c r="P1769" t="str">
        <f>VLOOKUP($D1769,metadata!$B$2:$S$451,13,FALSE)</f>
        <v>Sagamihara</v>
      </c>
      <c r="Q1769">
        <f>VLOOKUP($D1769,metadata!$B$2:$S$451,14,FALSE)</f>
        <v>35.571389000000003</v>
      </c>
      <c r="R1769">
        <f>VLOOKUP($D1769,metadata!$B$2:$S$451,15,FALSE)</f>
        <v>139.373333</v>
      </c>
      <c r="S1769" t="str">
        <f>VLOOKUP($D1769,metadata!$B$2:$S$451,16,FALSE)</f>
        <v/>
      </c>
      <c r="T1769" t="str">
        <f>VLOOKUP($D1769,metadata!$B$2:$S$451,17,FALSE)</f>
        <v/>
      </c>
      <c r="U1769" t="str">
        <f>VLOOKUP($D1769,metadata!$B$2:$S$451,18,FALSE)</f>
        <v/>
      </c>
      <c r="V1769">
        <f>VLOOKUP($D1769,metadata!$B$2:$Z$451,19,FALSE)</f>
        <v>25</v>
      </c>
      <c r="W1769" t="str">
        <f>VLOOKUP($D1769,metadata!$B$2:$Z$451,20,FALSE)</f>
        <v>global average</v>
      </c>
      <c r="X1769" t="str">
        <f>VLOOKUP($D1769,metadata!$B$2:$Z$451,21,FALSE)</f>
        <v/>
      </c>
      <c r="Y1769">
        <f>VLOOKUP($D1769,metadata!$B$2:$Z$451,22,FALSE)</f>
        <v>46</v>
      </c>
      <c r="Z1769" t="str">
        <f>VLOOKUP($D1769,metadata!$B$2:$Z$451,23,FALSE)</f>
        <v/>
      </c>
      <c r="AA1769" t="str">
        <f>VLOOKUP($D1769,metadata!$B$2:$Z$451,24,FALSE)</f>
        <v>larval</v>
      </c>
      <c r="AB1769" t="str">
        <f>VLOOKUP($D1769,metadata!$B$2:$Z$451,25,FALSE)</f>
        <v/>
      </c>
      <c r="AC1769">
        <v>13.982142857142801</v>
      </c>
      <c r="AD1769">
        <v>-3.1311154598825999</v>
      </c>
      <c r="AF1769" t="str">
        <f t="shared" si="55"/>
        <v>NA</v>
      </c>
    </row>
    <row r="1770" spans="3:32" x14ac:dyDescent="0.3">
      <c r="C1770">
        <v>1769</v>
      </c>
      <c r="D1770" s="4" t="str">
        <f t="shared" si="56"/>
        <v>46-Sagamihara</v>
      </c>
      <c r="E1770" t="str">
        <f>VLOOKUP($D1770,metadata!$B$2:$S$451,2,FALSE)</f>
        <v>Shintani, Y; Ishikawa, Y</v>
      </c>
      <c r="F1770" t="str">
        <f>VLOOKUP($D1770,metadata!$B$2:$S$451,3,FALSE)</f>
        <v>Transition of diapause attributes in the hybrid zone of the two morphological types of Psacothea hilaris (Coleoptera : Cerambycidae)</v>
      </c>
      <c r="G1770" t="str">
        <f>VLOOKUP($D1770,metadata!$B$2:$S$451,4,FALSE)</f>
        <v>10.1093/ee/28.4.690</v>
      </c>
      <c r="H1770" t="str">
        <f>VLOOKUP($D1770,metadata!$B$2:$S$451,5,FALSE)</f>
        <v>y</v>
      </c>
      <c r="I1770" t="str">
        <f>VLOOKUP($D1770,metadata!$B$2:$S$451,6,FALSE)</f>
        <v>a</v>
      </c>
      <c r="J1770" t="str">
        <f>VLOOKUP($D1770,metadata!$B$2:$S$451,7,FALSE)</f>
        <v>i</v>
      </c>
      <c r="K1770">
        <f>VLOOKUP($D1770,metadata!$B$2:$S$451,8,FALSE)</f>
        <v>11</v>
      </c>
      <c r="L1770">
        <f>VLOOKUP($D1770,metadata!$B$2:$S$451,9,FALSE)</f>
        <v>4</v>
      </c>
      <c r="M1770" t="str">
        <f>VLOOKUP($D1770,metadata!$B$2:$S$451,10,FALSE)</f>
        <v>n</v>
      </c>
      <c r="N1770" t="str">
        <f>VLOOKUP($D1770,metadata!$B$2:$S$451,11,FALSE)</f>
        <v>Psacothea hilaris</v>
      </c>
      <c r="O1770" t="str">
        <f>VLOOKUP($D1770,metadata!$B$2:$S$451,12,FALSE)</f>
        <v>coleoptera</v>
      </c>
      <c r="P1770" t="str">
        <f>VLOOKUP($D1770,metadata!$B$2:$S$451,13,FALSE)</f>
        <v>Sagamihara</v>
      </c>
      <c r="Q1770">
        <f>VLOOKUP($D1770,metadata!$B$2:$S$451,14,FALSE)</f>
        <v>35.571389000000003</v>
      </c>
      <c r="R1770">
        <f>VLOOKUP($D1770,metadata!$B$2:$S$451,15,FALSE)</f>
        <v>139.373333</v>
      </c>
      <c r="S1770" t="str">
        <f>VLOOKUP($D1770,metadata!$B$2:$S$451,16,FALSE)</f>
        <v/>
      </c>
      <c r="T1770" t="str">
        <f>VLOOKUP($D1770,metadata!$B$2:$S$451,17,FALSE)</f>
        <v/>
      </c>
      <c r="U1770" t="str">
        <f>VLOOKUP($D1770,metadata!$B$2:$S$451,18,FALSE)</f>
        <v/>
      </c>
      <c r="V1770">
        <f>VLOOKUP($D1770,metadata!$B$2:$Z$451,19,FALSE)</f>
        <v>25</v>
      </c>
      <c r="W1770" t="str">
        <f>VLOOKUP($D1770,metadata!$B$2:$Z$451,20,FALSE)</f>
        <v>global average</v>
      </c>
      <c r="X1770" t="str">
        <f>VLOOKUP($D1770,metadata!$B$2:$Z$451,21,FALSE)</f>
        <v/>
      </c>
      <c r="Y1770">
        <f>VLOOKUP($D1770,metadata!$B$2:$Z$451,22,FALSE)</f>
        <v>46</v>
      </c>
      <c r="Z1770" t="str">
        <f>VLOOKUP($D1770,metadata!$B$2:$Z$451,23,FALSE)</f>
        <v/>
      </c>
      <c r="AA1770" t="str">
        <f>VLOOKUP($D1770,metadata!$B$2:$Z$451,24,FALSE)</f>
        <v>larval</v>
      </c>
      <c r="AB1770" t="str">
        <f>VLOOKUP($D1770,metadata!$B$2:$Z$451,25,FALSE)</f>
        <v/>
      </c>
      <c r="AC1770">
        <v>15</v>
      </c>
      <c r="AD1770">
        <v>-1.3209393346379501</v>
      </c>
      <c r="AF1770" t="str">
        <f t="shared" si="55"/>
        <v>NA</v>
      </c>
    </row>
    <row r="1771" spans="3:32" x14ac:dyDescent="0.3">
      <c r="C1771">
        <v>1770</v>
      </c>
      <c r="D1771" s="4" t="str">
        <f t="shared" si="56"/>
        <v>47-Akita</v>
      </c>
      <c r="E1771" t="str">
        <f>VLOOKUP($D1771,metadata!$B$2:$S$451,2,FALSE)</f>
        <v>Shintani, Y; Tatsuki, S; Ishikawa, Y</v>
      </c>
      <c r="F1771" t="str">
        <f>VLOOKUP($D1771,metadata!$B$2:$S$451,3,FALSE)</f>
        <v>Geographic variation of photoperiodic response in larval development of the yellow-spotted longicorn beetle, Psacothea hilaris (PASCOE) (Coleoptera: Cerambycidae)</v>
      </c>
      <c r="G1771" t="str">
        <f>VLOOKUP($D1771,metadata!$B$2:$S$451,4,FALSE)</f>
        <v>10.1303/aez.31.495</v>
      </c>
      <c r="H1771" t="str">
        <f>VLOOKUP($D1771,metadata!$B$2:$S$451,5,FALSE)</f>
        <v>y</v>
      </c>
      <c r="I1771" t="str">
        <f>VLOOKUP($D1771,metadata!$B$2:$S$451,6,FALSE)</f>
        <v>a</v>
      </c>
      <c r="J1771" t="str">
        <f>VLOOKUP($D1771,metadata!$B$2:$S$451,7,FALSE)</f>
        <v>i</v>
      </c>
      <c r="K1771">
        <f>VLOOKUP($D1771,metadata!$B$2:$S$451,8,FALSE)</f>
        <v>4</v>
      </c>
      <c r="L1771">
        <f>VLOOKUP($D1771,metadata!$B$2:$S$451,9,FALSE)</f>
        <v>5</v>
      </c>
      <c r="M1771" t="str">
        <f>VLOOKUP($D1771,metadata!$B$2:$S$451,10,FALSE)</f>
        <v/>
      </c>
      <c r="N1771" t="str">
        <f>VLOOKUP($D1771,metadata!$B$2:$S$451,11,FALSE)</f>
        <v>Psacothea hilaris</v>
      </c>
      <c r="O1771" t="str">
        <f>VLOOKUP($D1771,metadata!$B$2:$S$451,12,FALSE)</f>
        <v>coleoptera</v>
      </c>
      <c r="P1771" t="str">
        <f>VLOOKUP($D1771,metadata!$B$2:$S$451,13,FALSE)</f>
        <v>Akita</v>
      </c>
      <c r="Q1771">
        <f>VLOOKUP($D1771,metadata!$B$2:$S$451,14,FALSE)</f>
        <v>39.72</v>
      </c>
      <c r="R1771">
        <f>VLOOKUP($D1771,metadata!$B$2:$S$451,15,FALSE)</f>
        <v>140.10249999999999</v>
      </c>
      <c r="S1771" t="str">
        <f>VLOOKUP($D1771,metadata!$B$2:$S$451,16,FALSE)</f>
        <v/>
      </c>
      <c r="T1771" t="str">
        <f>VLOOKUP($D1771,metadata!$B$2:$S$451,17,FALSE)</f>
        <v/>
      </c>
      <c r="U1771" t="str">
        <f>VLOOKUP($D1771,metadata!$B$2:$S$451,18,FALSE)</f>
        <v/>
      </c>
      <c r="V1771">
        <f>VLOOKUP($D1771,metadata!$B$2:$Z$451,19,FALSE)</f>
        <v>20</v>
      </c>
      <c r="W1771" t="str">
        <f>VLOOKUP($D1771,metadata!$B$2:$Z$451,20,FALSE)</f>
        <v>global average</v>
      </c>
      <c r="X1771" t="str">
        <f>VLOOKUP($D1771,metadata!$B$2:$Z$451,21,FALSE)</f>
        <v/>
      </c>
      <c r="Y1771">
        <f>VLOOKUP($D1771,metadata!$B$2:$Z$451,22,FALSE)</f>
        <v>47</v>
      </c>
      <c r="Z1771" t="str">
        <f>VLOOKUP($D1771,metadata!$B$2:$Z$451,23,FALSE)</f>
        <v/>
      </c>
      <c r="AA1771" t="str">
        <f>VLOOKUP($D1771,metadata!$B$2:$Z$451,24,FALSE)</f>
        <v>larval</v>
      </c>
      <c r="AB1771" t="str">
        <f>VLOOKUP($D1771,metadata!$B$2:$Z$451,25,FALSE)</f>
        <v/>
      </c>
      <c r="AC1771">
        <v>10.9949650214228</v>
      </c>
      <c r="AD1771">
        <v>12.7447895233714</v>
      </c>
      <c r="AF1771" t="str">
        <f t="shared" si="55"/>
        <v>NA</v>
      </c>
    </row>
    <row r="1772" spans="3:32" x14ac:dyDescent="0.3">
      <c r="C1772">
        <v>1771</v>
      </c>
      <c r="D1772" s="4" t="str">
        <f t="shared" si="56"/>
        <v>47-Akita</v>
      </c>
      <c r="E1772" t="str">
        <f>VLOOKUP($D1772,metadata!$B$2:$S$451,2,FALSE)</f>
        <v>Shintani, Y; Tatsuki, S; Ishikawa, Y</v>
      </c>
      <c r="F1772" t="str">
        <f>VLOOKUP($D1772,metadata!$B$2:$S$451,3,FALSE)</f>
        <v>Geographic variation of photoperiodic response in larval development of the yellow-spotted longicorn beetle, Psacothea hilaris (PASCOE) (Coleoptera: Cerambycidae)</v>
      </c>
      <c r="G1772" t="str">
        <f>VLOOKUP($D1772,metadata!$B$2:$S$451,4,FALSE)</f>
        <v>10.1303/aez.31.495</v>
      </c>
      <c r="H1772" t="str">
        <f>VLOOKUP($D1772,metadata!$B$2:$S$451,5,FALSE)</f>
        <v>y</v>
      </c>
      <c r="I1772" t="str">
        <f>VLOOKUP($D1772,metadata!$B$2:$S$451,6,FALSE)</f>
        <v>a</v>
      </c>
      <c r="J1772" t="str">
        <f>VLOOKUP($D1772,metadata!$B$2:$S$451,7,FALSE)</f>
        <v>i</v>
      </c>
      <c r="K1772">
        <f>VLOOKUP($D1772,metadata!$B$2:$S$451,8,FALSE)</f>
        <v>4</v>
      </c>
      <c r="L1772">
        <f>VLOOKUP($D1772,metadata!$B$2:$S$451,9,FALSE)</f>
        <v>5</v>
      </c>
      <c r="M1772" t="str">
        <f>VLOOKUP($D1772,metadata!$B$2:$S$451,10,FALSE)</f>
        <v/>
      </c>
      <c r="N1772" t="str">
        <f>VLOOKUP($D1772,metadata!$B$2:$S$451,11,FALSE)</f>
        <v>Psacothea hilaris</v>
      </c>
      <c r="O1772" t="str">
        <f>VLOOKUP($D1772,metadata!$B$2:$S$451,12,FALSE)</f>
        <v>coleoptera</v>
      </c>
      <c r="P1772" t="str">
        <f>VLOOKUP($D1772,metadata!$B$2:$S$451,13,FALSE)</f>
        <v>Akita</v>
      </c>
      <c r="Q1772">
        <f>VLOOKUP($D1772,metadata!$B$2:$S$451,14,FALSE)</f>
        <v>39.72</v>
      </c>
      <c r="R1772">
        <f>VLOOKUP($D1772,metadata!$B$2:$S$451,15,FALSE)</f>
        <v>140.10249999999999</v>
      </c>
      <c r="S1772" t="str">
        <f>VLOOKUP($D1772,metadata!$B$2:$S$451,16,FALSE)</f>
        <v/>
      </c>
      <c r="T1772" t="str">
        <f>VLOOKUP($D1772,metadata!$B$2:$S$451,17,FALSE)</f>
        <v/>
      </c>
      <c r="U1772" t="str">
        <f>VLOOKUP($D1772,metadata!$B$2:$S$451,18,FALSE)</f>
        <v/>
      </c>
      <c r="V1772">
        <f>VLOOKUP($D1772,metadata!$B$2:$Z$451,19,FALSE)</f>
        <v>20</v>
      </c>
      <c r="W1772" t="str">
        <f>VLOOKUP($D1772,metadata!$B$2:$Z$451,20,FALSE)</f>
        <v>global average</v>
      </c>
      <c r="X1772" t="str">
        <f>VLOOKUP($D1772,metadata!$B$2:$Z$451,21,FALSE)</f>
        <v/>
      </c>
      <c r="Y1772">
        <f>VLOOKUP($D1772,metadata!$B$2:$Z$451,22,FALSE)</f>
        <v>47</v>
      </c>
      <c r="Z1772" t="str">
        <f>VLOOKUP($D1772,metadata!$B$2:$Z$451,23,FALSE)</f>
        <v/>
      </c>
      <c r="AA1772" t="str">
        <f>VLOOKUP($D1772,metadata!$B$2:$Z$451,24,FALSE)</f>
        <v>larval</v>
      </c>
      <c r="AB1772" t="str">
        <f>VLOOKUP($D1772,metadata!$B$2:$Z$451,25,FALSE)</f>
        <v/>
      </c>
      <c r="AC1772">
        <v>12.0163878870034</v>
      </c>
      <c r="AD1772">
        <v>27.268161022487899</v>
      </c>
      <c r="AF1772" t="str">
        <f t="shared" si="55"/>
        <v>NA</v>
      </c>
    </row>
    <row r="1773" spans="3:32" x14ac:dyDescent="0.3">
      <c r="C1773">
        <v>1772</v>
      </c>
      <c r="D1773" s="4" t="str">
        <f t="shared" si="56"/>
        <v>47-Akita</v>
      </c>
      <c r="E1773" t="str">
        <f>VLOOKUP($D1773,metadata!$B$2:$S$451,2,FALSE)</f>
        <v>Shintani, Y; Tatsuki, S; Ishikawa, Y</v>
      </c>
      <c r="F1773" t="str">
        <f>VLOOKUP($D1773,metadata!$B$2:$S$451,3,FALSE)</f>
        <v>Geographic variation of photoperiodic response in larval development of the yellow-spotted longicorn beetle, Psacothea hilaris (PASCOE) (Coleoptera: Cerambycidae)</v>
      </c>
      <c r="G1773" t="str">
        <f>VLOOKUP($D1773,metadata!$B$2:$S$451,4,FALSE)</f>
        <v>10.1303/aez.31.495</v>
      </c>
      <c r="H1773" t="str">
        <f>VLOOKUP($D1773,metadata!$B$2:$S$451,5,FALSE)</f>
        <v>y</v>
      </c>
      <c r="I1773" t="str">
        <f>VLOOKUP($D1773,metadata!$B$2:$S$451,6,FALSE)</f>
        <v>a</v>
      </c>
      <c r="J1773" t="str">
        <f>VLOOKUP($D1773,metadata!$B$2:$S$451,7,FALSE)</f>
        <v>i</v>
      </c>
      <c r="K1773">
        <f>VLOOKUP($D1773,metadata!$B$2:$S$451,8,FALSE)</f>
        <v>4</v>
      </c>
      <c r="L1773">
        <f>VLOOKUP($D1773,metadata!$B$2:$S$451,9,FALSE)</f>
        <v>5</v>
      </c>
      <c r="M1773" t="str">
        <f>VLOOKUP($D1773,metadata!$B$2:$S$451,10,FALSE)</f>
        <v/>
      </c>
      <c r="N1773" t="str">
        <f>VLOOKUP($D1773,metadata!$B$2:$S$451,11,FALSE)</f>
        <v>Psacothea hilaris</v>
      </c>
      <c r="O1773" t="str">
        <f>VLOOKUP($D1773,metadata!$B$2:$S$451,12,FALSE)</f>
        <v>coleoptera</v>
      </c>
      <c r="P1773" t="str">
        <f>VLOOKUP($D1773,metadata!$B$2:$S$451,13,FALSE)</f>
        <v>Akita</v>
      </c>
      <c r="Q1773">
        <f>VLOOKUP($D1773,metadata!$B$2:$S$451,14,FALSE)</f>
        <v>39.72</v>
      </c>
      <c r="R1773">
        <f>VLOOKUP($D1773,metadata!$B$2:$S$451,15,FALSE)</f>
        <v>140.10249999999999</v>
      </c>
      <c r="S1773" t="str">
        <f>VLOOKUP($D1773,metadata!$B$2:$S$451,16,FALSE)</f>
        <v/>
      </c>
      <c r="T1773" t="str">
        <f>VLOOKUP($D1773,metadata!$B$2:$S$451,17,FALSE)</f>
        <v/>
      </c>
      <c r="U1773" t="str">
        <f>VLOOKUP($D1773,metadata!$B$2:$S$451,18,FALSE)</f>
        <v/>
      </c>
      <c r="V1773">
        <f>VLOOKUP($D1773,metadata!$B$2:$Z$451,19,FALSE)</f>
        <v>20</v>
      </c>
      <c r="W1773" t="str">
        <f>VLOOKUP($D1773,metadata!$B$2:$Z$451,20,FALSE)</f>
        <v>global average</v>
      </c>
      <c r="X1773" t="str">
        <f>VLOOKUP($D1773,metadata!$B$2:$Z$451,21,FALSE)</f>
        <v/>
      </c>
      <c r="Y1773">
        <f>VLOOKUP($D1773,metadata!$B$2:$Z$451,22,FALSE)</f>
        <v>47</v>
      </c>
      <c r="Z1773" t="str">
        <f>VLOOKUP($D1773,metadata!$B$2:$Z$451,23,FALSE)</f>
        <v/>
      </c>
      <c r="AA1773" t="str">
        <f>VLOOKUP($D1773,metadata!$B$2:$Z$451,24,FALSE)</f>
        <v>larval</v>
      </c>
      <c r="AB1773" t="str">
        <f>VLOOKUP($D1773,metadata!$B$2:$Z$451,25,FALSE)</f>
        <v/>
      </c>
      <c r="AC1773">
        <v>13.0149596959647</v>
      </c>
      <c r="AD1773">
        <v>-0.366730410786473</v>
      </c>
      <c r="AF1773" t="str">
        <f t="shared" si="55"/>
        <v>NA</v>
      </c>
    </row>
    <row r="1774" spans="3:32" x14ac:dyDescent="0.3">
      <c r="C1774">
        <v>1773</v>
      </c>
      <c r="D1774" s="4" t="str">
        <f t="shared" si="56"/>
        <v>47-Akita</v>
      </c>
      <c r="E1774" t="str">
        <f>VLOOKUP($D1774,metadata!$B$2:$S$451,2,FALSE)</f>
        <v>Shintani, Y; Tatsuki, S; Ishikawa, Y</v>
      </c>
      <c r="F1774" t="str">
        <f>VLOOKUP($D1774,metadata!$B$2:$S$451,3,FALSE)</f>
        <v>Geographic variation of photoperiodic response in larval development of the yellow-spotted longicorn beetle, Psacothea hilaris (PASCOE) (Coleoptera: Cerambycidae)</v>
      </c>
      <c r="G1774" t="str">
        <f>VLOOKUP($D1774,metadata!$B$2:$S$451,4,FALSE)</f>
        <v>10.1303/aez.31.495</v>
      </c>
      <c r="H1774" t="str">
        <f>VLOOKUP($D1774,metadata!$B$2:$S$451,5,FALSE)</f>
        <v>y</v>
      </c>
      <c r="I1774" t="str">
        <f>VLOOKUP($D1774,metadata!$B$2:$S$451,6,FALSE)</f>
        <v>a</v>
      </c>
      <c r="J1774" t="str">
        <f>VLOOKUP($D1774,metadata!$B$2:$S$451,7,FALSE)</f>
        <v>i</v>
      </c>
      <c r="K1774">
        <f>VLOOKUP($D1774,metadata!$B$2:$S$451,8,FALSE)</f>
        <v>4</v>
      </c>
      <c r="L1774">
        <f>VLOOKUP($D1774,metadata!$B$2:$S$451,9,FALSE)</f>
        <v>5</v>
      </c>
      <c r="M1774" t="str">
        <f>VLOOKUP($D1774,metadata!$B$2:$S$451,10,FALSE)</f>
        <v/>
      </c>
      <c r="N1774" t="str">
        <f>VLOOKUP($D1774,metadata!$B$2:$S$451,11,FALSE)</f>
        <v>Psacothea hilaris</v>
      </c>
      <c r="O1774" t="str">
        <f>VLOOKUP($D1774,metadata!$B$2:$S$451,12,FALSE)</f>
        <v>coleoptera</v>
      </c>
      <c r="P1774" t="str">
        <f>VLOOKUP($D1774,metadata!$B$2:$S$451,13,FALSE)</f>
        <v>Akita</v>
      </c>
      <c r="Q1774">
        <f>VLOOKUP($D1774,metadata!$B$2:$S$451,14,FALSE)</f>
        <v>39.72</v>
      </c>
      <c r="R1774">
        <f>VLOOKUP($D1774,metadata!$B$2:$S$451,15,FALSE)</f>
        <v>140.10249999999999</v>
      </c>
      <c r="S1774" t="str">
        <f>VLOOKUP($D1774,metadata!$B$2:$S$451,16,FALSE)</f>
        <v/>
      </c>
      <c r="T1774" t="str">
        <f>VLOOKUP($D1774,metadata!$B$2:$S$451,17,FALSE)</f>
        <v/>
      </c>
      <c r="U1774" t="str">
        <f>VLOOKUP($D1774,metadata!$B$2:$S$451,18,FALSE)</f>
        <v/>
      </c>
      <c r="V1774">
        <f>VLOOKUP($D1774,metadata!$B$2:$Z$451,19,FALSE)</f>
        <v>20</v>
      </c>
      <c r="W1774" t="str">
        <f>VLOOKUP($D1774,metadata!$B$2:$Z$451,20,FALSE)</f>
        <v>global average</v>
      </c>
      <c r="X1774" t="str">
        <f>VLOOKUP($D1774,metadata!$B$2:$Z$451,21,FALSE)</f>
        <v/>
      </c>
      <c r="Y1774">
        <f>VLOOKUP($D1774,metadata!$B$2:$Z$451,22,FALSE)</f>
        <v>47</v>
      </c>
      <c r="Z1774" t="str">
        <f>VLOOKUP($D1774,metadata!$B$2:$Z$451,23,FALSE)</f>
        <v/>
      </c>
      <c r="AA1774" t="str">
        <f>VLOOKUP($D1774,metadata!$B$2:$Z$451,24,FALSE)</f>
        <v>larval</v>
      </c>
      <c r="AB1774" t="str">
        <f>VLOOKUP($D1774,metadata!$B$2:$Z$451,25,FALSE)</f>
        <v/>
      </c>
      <c r="AC1774">
        <v>14.0025901091718</v>
      </c>
      <c r="AD1774">
        <v>-0.30621384134975899</v>
      </c>
      <c r="AF1774" t="str">
        <f t="shared" si="55"/>
        <v>NA</v>
      </c>
    </row>
    <row r="1775" spans="3:32" x14ac:dyDescent="0.3">
      <c r="C1775">
        <v>1774</v>
      </c>
      <c r="D1775" s="4" t="str">
        <f t="shared" si="56"/>
        <v>47-Akita</v>
      </c>
      <c r="E1775" t="str">
        <f>VLOOKUP($D1775,metadata!$B$2:$S$451,2,FALSE)</f>
        <v>Shintani, Y; Tatsuki, S; Ishikawa, Y</v>
      </c>
      <c r="F1775" t="str">
        <f>VLOOKUP($D1775,metadata!$B$2:$S$451,3,FALSE)</f>
        <v>Geographic variation of photoperiodic response in larval development of the yellow-spotted longicorn beetle, Psacothea hilaris (PASCOE) (Coleoptera: Cerambycidae)</v>
      </c>
      <c r="G1775" t="str">
        <f>VLOOKUP($D1775,metadata!$B$2:$S$451,4,FALSE)</f>
        <v>10.1303/aez.31.495</v>
      </c>
      <c r="H1775" t="str">
        <f>VLOOKUP($D1775,metadata!$B$2:$S$451,5,FALSE)</f>
        <v>y</v>
      </c>
      <c r="I1775" t="str">
        <f>VLOOKUP($D1775,metadata!$B$2:$S$451,6,FALSE)</f>
        <v>a</v>
      </c>
      <c r="J1775" t="str">
        <f>VLOOKUP($D1775,metadata!$B$2:$S$451,7,FALSE)</f>
        <v>i</v>
      </c>
      <c r="K1775">
        <f>VLOOKUP($D1775,metadata!$B$2:$S$451,8,FALSE)</f>
        <v>4</v>
      </c>
      <c r="L1775">
        <f>VLOOKUP($D1775,metadata!$B$2:$S$451,9,FALSE)</f>
        <v>5</v>
      </c>
      <c r="M1775" t="str">
        <f>VLOOKUP($D1775,metadata!$B$2:$S$451,10,FALSE)</f>
        <v/>
      </c>
      <c r="N1775" t="str">
        <f>VLOOKUP($D1775,metadata!$B$2:$S$451,11,FALSE)</f>
        <v>Psacothea hilaris</v>
      </c>
      <c r="O1775" t="str">
        <f>VLOOKUP($D1775,metadata!$B$2:$S$451,12,FALSE)</f>
        <v>coleoptera</v>
      </c>
      <c r="P1775" t="str">
        <f>VLOOKUP($D1775,metadata!$B$2:$S$451,13,FALSE)</f>
        <v>Akita</v>
      </c>
      <c r="Q1775">
        <f>VLOOKUP($D1775,metadata!$B$2:$S$451,14,FALSE)</f>
        <v>39.72</v>
      </c>
      <c r="R1775">
        <f>VLOOKUP($D1775,metadata!$B$2:$S$451,15,FALSE)</f>
        <v>140.10249999999999</v>
      </c>
      <c r="S1775" t="str">
        <f>VLOOKUP($D1775,metadata!$B$2:$S$451,16,FALSE)</f>
        <v/>
      </c>
      <c r="T1775" t="str">
        <f>VLOOKUP($D1775,metadata!$B$2:$S$451,17,FALSE)</f>
        <v/>
      </c>
      <c r="U1775" t="str">
        <f>VLOOKUP($D1775,metadata!$B$2:$S$451,18,FALSE)</f>
        <v/>
      </c>
      <c r="V1775">
        <f>VLOOKUP($D1775,metadata!$B$2:$Z$451,19,FALSE)</f>
        <v>20</v>
      </c>
      <c r="W1775" t="str">
        <f>VLOOKUP($D1775,metadata!$B$2:$Z$451,20,FALSE)</f>
        <v>global average</v>
      </c>
      <c r="X1775" t="str">
        <f>VLOOKUP($D1775,metadata!$B$2:$Z$451,21,FALSE)</f>
        <v/>
      </c>
      <c r="Y1775">
        <f>VLOOKUP($D1775,metadata!$B$2:$Z$451,22,FALSE)</f>
        <v>47</v>
      </c>
      <c r="Z1775" t="str">
        <f>VLOOKUP($D1775,metadata!$B$2:$Z$451,23,FALSE)</f>
        <v/>
      </c>
      <c r="AA1775" t="str">
        <f>VLOOKUP($D1775,metadata!$B$2:$Z$451,24,FALSE)</f>
        <v>larval</v>
      </c>
      <c r="AB1775" t="str">
        <f>VLOOKUP($D1775,metadata!$B$2:$Z$451,25,FALSE)</f>
        <v/>
      </c>
      <c r="AC1775">
        <v>15.0002904795332</v>
      </c>
      <c r="AD1775">
        <v>-0.73527631865603305</v>
      </c>
      <c r="AF1775" t="str">
        <f t="shared" si="55"/>
        <v>NA</v>
      </c>
    </row>
    <row r="1776" spans="3:32" x14ac:dyDescent="0.3">
      <c r="C1776">
        <v>1775</v>
      </c>
      <c r="D1776" s="4" t="str">
        <f t="shared" si="56"/>
        <v>47- Ayabe</v>
      </c>
      <c r="E1776" t="str">
        <f>VLOOKUP($D1776,metadata!$B$2:$S$451,2,FALSE)</f>
        <v>Shintani, Y; Tatsuki, S; Ishikawa, Y</v>
      </c>
      <c r="F1776" t="str">
        <f>VLOOKUP($D1776,metadata!$B$2:$S$451,3,FALSE)</f>
        <v>Geographic variation of photoperiodic response in larval development of the yellow-spotted longicorn beetle, Psacothea hilaris (PASCOE) (Coleoptera: Cerambycidae)</v>
      </c>
      <c r="G1776" t="str">
        <f>VLOOKUP($D1776,metadata!$B$2:$S$451,4,FALSE)</f>
        <v>10.1303/aez.31.495</v>
      </c>
      <c r="H1776" t="str">
        <f>VLOOKUP($D1776,metadata!$B$2:$S$451,5,FALSE)</f>
        <v>y</v>
      </c>
      <c r="I1776" t="str">
        <f>VLOOKUP($D1776,metadata!$B$2:$S$451,6,FALSE)</f>
        <v>a</v>
      </c>
      <c r="J1776" t="str">
        <f>VLOOKUP($D1776,metadata!$B$2:$S$451,7,FALSE)</f>
        <v>i</v>
      </c>
      <c r="K1776">
        <f>VLOOKUP($D1776,metadata!$B$2:$S$451,8,FALSE)</f>
        <v>4</v>
      </c>
      <c r="L1776">
        <f>VLOOKUP($D1776,metadata!$B$2:$S$451,9,FALSE)</f>
        <v>5</v>
      </c>
      <c r="M1776" t="str">
        <f>VLOOKUP($D1776,metadata!$B$2:$S$451,10,FALSE)</f>
        <v/>
      </c>
      <c r="N1776" t="str">
        <f>VLOOKUP($D1776,metadata!$B$2:$S$451,11,FALSE)</f>
        <v>Psacothea hilaris</v>
      </c>
      <c r="O1776" t="str">
        <f>VLOOKUP($D1776,metadata!$B$2:$S$451,12,FALSE)</f>
        <v>coleoptera</v>
      </c>
      <c r="P1776" t="str">
        <f>VLOOKUP($D1776,metadata!$B$2:$S$451,13,FALSE)</f>
        <v xml:space="preserve"> Ayabe</v>
      </c>
      <c r="Q1776">
        <f>VLOOKUP($D1776,metadata!$B$2:$S$451,14,FALSE)</f>
        <v>35.299999999999997</v>
      </c>
      <c r="R1776">
        <f>VLOOKUP($D1776,metadata!$B$2:$S$451,15,FALSE)</f>
        <v>135.26666700000001</v>
      </c>
      <c r="S1776" t="str">
        <f>VLOOKUP($D1776,metadata!$B$2:$S$451,16,FALSE)</f>
        <v/>
      </c>
      <c r="T1776" t="str">
        <f>VLOOKUP($D1776,metadata!$B$2:$S$451,17,FALSE)</f>
        <v/>
      </c>
      <c r="U1776" t="str">
        <f>VLOOKUP($D1776,metadata!$B$2:$S$451,18,FALSE)</f>
        <v/>
      </c>
      <c r="V1776">
        <f>VLOOKUP($D1776,metadata!$B$2:$Z$451,19,FALSE)</f>
        <v>20</v>
      </c>
      <c r="W1776" t="str">
        <f>VLOOKUP($D1776,metadata!$B$2:$Z$451,20,FALSE)</f>
        <v>global average</v>
      </c>
      <c r="X1776" t="str">
        <f>VLOOKUP($D1776,metadata!$B$2:$Z$451,21,FALSE)</f>
        <v/>
      </c>
      <c r="Y1776">
        <f>VLOOKUP($D1776,metadata!$B$2:$Z$451,22,FALSE)</f>
        <v>47</v>
      </c>
      <c r="Z1776" t="str">
        <f>VLOOKUP($D1776,metadata!$B$2:$Z$451,23,FALSE)</f>
        <v/>
      </c>
      <c r="AA1776" t="str">
        <f>VLOOKUP($D1776,metadata!$B$2:$Z$451,24,FALSE)</f>
        <v>larval</v>
      </c>
      <c r="AB1776" t="str">
        <f>VLOOKUP($D1776,metadata!$B$2:$Z$451,25,FALSE)</f>
        <v/>
      </c>
      <c r="AC1776">
        <v>11.009779477620899</v>
      </c>
      <c r="AD1776">
        <v>100.245697271913</v>
      </c>
      <c r="AF1776" t="str">
        <f t="shared" si="55"/>
        <v>NA</v>
      </c>
    </row>
    <row r="1777" spans="3:32" x14ac:dyDescent="0.3">
      <c r="C1777">
        <v>1776</v>
      </c>
      <c r="D1777" s="4" t="str">
        <f t="shared" si="56"/>
        <v>47- Ayabe</v>
      </c>
      <c r="E1777" t="str">
        <f>VLOOKUP($D1777,metadata!$B$2:$S$451,2,FALSE)</f>
        <v>Shintani, Y; Tatsuki, S; Ishikawa, Y</v>
      </c>
      <c r="F1777" t="str">
        <f>VLOOKUP($D1777,metadata!$B$2:$S$451,3,FALSE)</f>
        <v>Geographic variation of photoperiodic response in larval development of the yellow-spotted longicorn beetle, Psacothea hilaris (PASCOE) (Coleoptera: Cerambycidae)</v>
      </c>
      <c r="G1777" t="str">
        <f>VLOOKUP($D1777,metadata!$B$2:$S$451,4,FALSE)</f>
        <v>10.1303/aez.31.495</v>
      </c>
      <c r="H1777" t="str">
        <f>VLOOKUP($D1777,metadata!$B$2:$S$451,5,FALSE)</f>
        <v>y</v>
      </c>
      <c r="I1777" t="str">
        <f>VLOOKUP($D1777,metadata!$B$2:$S$451,6,FALSE)</f>
        <v>a</v>
      </c>
      <c r="J1777" t="str">
        <f>VLOOKUP($D1777,metadata!$B$2:$S$451,7,FALSE)</f>
        <v>i</v>
      </c>
      <c r="K1777">
        <f>VLOOKUP($D1777,metadata!$B$2:$S$451,8,FALSE)</f>
        <v>4</v>
      </c>
      <c r="L1777">
        <f>VLOOKUP($D1777,metadata!$B$2:$S$451,9,FALSE)</f>
        <v>5</v>
      </c>
      <c r="M1777" t="str">
        <f>VLOOKUP($D1777,metadata!$B$2:$S$451,10,FALSE)</f>
        <v/>
      </c>
      <c r="N1777" t="str">
        <f>VLOOKUP($D1777,metadata!$B$2:$S$451,11,FALSE)</f>
        <v>Psacothea hilaris</v>
      </c>
      <c r="O1777" t="str">
        <f>VLOOKUP($D1777,metadata!$B$2:$S$451,12,FALSE)</f>
        <v>coleoptera</v>
      </c>
      <c r="P1777" t="str">
        <f>VLOOKUP($D1777,metadata!$B$2:$S$451,13,FALSE)</f>
        <v xml:space="preserve"> Ayabe</v>
      </c>
      <c r="Q1777">
        <f>VLOOKUP($D1777,metadata!$B$2:$S$451,14,FALSE)</f>
        <v>35.299999999999997</v>
      </c>
      <c r="R1777">
        <f>VLOOKUP($D1777,metadata!$B$2:$S$451,15,FALSE)</f>
        <v>135.26666700000001</v>
      </c>
      <c r="S1777" t="str">
        <f>VLOOKUP($D1777,metadata!$B$2:$S$451,16,FALSE)</f>
        <v/>
      </c>
      <c r="T1777" t="str">
        <f>VLOOKUP($D1777,metadata!$B$2:$S$451,17,FALSE)</f>
        <v/>
      </c>
      <c r="U1777" t="str">
        <f>VLOOKUP($D1777,metadata!$B$2:$S$451,18,FALSE)</f>
        <v/>
      </c>
      <c r="V1777">
        <f>VLOOKUP($D1777,metadata!$B$2:$Z$451,19,FALSE)</f>
        <v>20</v>
      </c>
      <c r="W1777" t="str">
        <f>VLOOKUP($D1777,metadata!$B$2:$Z$451,20,FALSE)</f>
        <v>global average</v>
      </c>
      <c r="X1777" t="str">
        <f>VLOOKUP($D1777,metadata!$B$2:$Z$451,21,FALSE)</f>
        <v/>
      </c>
      <c r="Y1777">
        <f>VLOOKUP($D1777,metadata!$B$2:$Z$451,22,FALSE)</f>
        <v>47</v>
      </c>
      <c r="Z1777" t="str">
        <f>VLOOKUP($D1777,metadata!$B$2:$Z$451,23,FALSE)</f>
        <v/>
      </c>
      <c r="AA1777" t="str">
        <f>VLOOKUP($D1777,metadata!$B$2:$Z$451,24,FALSE)</f>
        <v>larval</v>
      </c>
      <c r="AB1777" t="str">
        <f>VLOOKUP($D1777,metadata!$B$2:$Z$451,25,FALSE)</f>
        <v/>
      </c>
      <c r="AC1777">
        <v>12.0074798479823</v>
      </c>
      <c r="AD1777">
        <v>99.816634794606699</v>
      </c>
      <c r="AF1777" t="str">
        <f t="shared" si="55"/>
        <v>NA</v>
      </c>
    </row>
    <row r="1778" spans="3:32" x14ac:dyDescent="0.3">
      <c r="C1778">
        <v>1777</v>
      </c>
      <c r="D1778" s="4" t="str">
        <f t="shared" si="56"/>
        <v>47- Ayabe</v>
      </c>
      <c r="E1778" t="str">
        <f>VLOOKUP($D1778,metadata!$B$2:$S$451,2,FALSE)</f>
        <v>Shintani, Y; Tatsuki, S; Ishikawa, Y</v>
      </c>
      <c r="F1778" t="str">
        <f>VLOOKUP($D1778,metadata!$B$2:$S$451,3,FALSE)</f>
        <v>Geographic variation of photoperiodic response in larval development of the yellow-spotted longicorn beetle, Psacothea hilaris (PASCOE) (Coleoptera: Cerambycidae)</v>
      </c>
      <c r="G1778" t="str">
        <f>VLOOKUP($D1778,metadata!$B$2:$S$451,4,FALSE)</f>
        <v>10.1303/aez.31.495</v>
      </c>
      <c r="H1778" t="str">
        <f>VLOOKUP($D1778,metadata!$B$2:$S$451,5,FALSE)</f>
        <v>y</v>
      </c>
      <c r="I1778" t="str">
        <f>VLOOKUP($D1778,metadata!$B$2:$S$451,6,FALSE)</f>
        <v>a</v>
      </c>
      <c r="J1778" t="str">
        <f>VLOOKUP($D1778,metadata!$B$2:$S$451,7,FALSE)</f>
        <v>i</v>
      </c>
      <c r="K1778">
        <f>VLOOKUP($D1778,metadata!$B$2:$S$451,8,FALSE)</f>
        <v>4</v>
      </c>
      <c r="L1778">
        <f>VLOOKUP($D1778,metadata!$B$2:$S$451,9,FALSE)</f>
        <v>5</v>
      </c>
      <c r="M1778" t="str">
        <f>VLOOKUP($D1778,metadata!$B$2:$S$451,10,FALSE)</f>
        <v/>
      </c>
      <c r="N1778" t="str">
        <f>VLOOKUP($D1778,metadata!$B$2:$S$451,11,FALSE)</f>
        <v>Psacothea hilaris</v>
      </c>
      <c r="O1778" t="str">
        <f>VLOOKUP($D1778,metadata!$B$2:$S$451,12,FALSE)</f>
        <v>coleoptera</v>
      </c>
      <c r="P1778" t="str">
        <f>VLOOKUP($D1778,metadata!$B$2:$S$451,13,FALSE)</f>
        <v xml:space="preserve"> Ayabe</v>
      </c>
      <c r="Q1778">
        <f>VLOOKUP($D1778,metadata!$B$2:$S$451,14,FALSE)</f>
        <v>35.299999999999997</v>
      </c>
      <c r="R1778">
        <f>VLOOKUP($D1778,metadata!$B$2:$S$451,15,FALSE)</f>
        <v>135.26666700000001</v>
      </c>
      <c r="S1778" t="str">
        <f>VLOOKUP($D1778,metadata!$B$2:$S$451,16,FALSE)</f>
        <v/>
      </c>
      <c r="T1778" t="str">
        <f>VLOOKUP($D1778,metadata!$B$2:$S$451,17,FALSE)</f>
        <v/>
      </c>
      <c r="U1778" t="str">
        <f>VLOOKUP($D1778,metadata!$B$2:$S$451,18,FALSE)</f>
        <v/>
      </c>
      <c r="V1778">
        <f>VLOOKUP($D1778,metadata!$B$2:$Z$451,19,FALSE)</f>
        <v>20</v>
      </c>
      <c r="W1778" t="str">
        <f>VLOOKUP($D1778,metadata!$B$2:$Z$451,20,FALSE)</f>
        <v>global average</v>
      </c>
      <c r="X1778" t="str">
        <f>VLOOKUP($D1778,metadata!$B$2:$Z$451,21,FALSE)</f>
        <v/>
      </c>
      <c r="Y1778">
        <f>VLOOKUP($D1778,metadata!$B$2:$Z$451,22,FALSE)</f>
        <v>47</v>
      </c>
      <c r="Z1778" t="str">
        <f>VLOOKUP($D1778,metadata!$B$2:$Z$451,23,FALSE)</f>
        <v/>
      </c>
      <c r="AA1778" t="str">
        <f>VLOOKUP($D1778,metadata!$B$2:$Z$451,24,FALSE)</f>
        <v>larval</v>
      </c>
      <c r="AB1778" t="str">
        <f>VLOOKUP($D1778,metadata!$B$2:$Z$451,25,FALSE)</f>
        <v/>
      </c>
      <c r="AC1778">
        <v>12.9996611072111</v>
      </c>
      <c r="AD1778">
        <v>88.357822371765394</v>
      </c>
      <c r="AF1778" t="str">
        <f t="shared" si="55"/>
        <v>NA</v>
      </c>
    </row>
    <row r="1779" spans="3:32" x14ac:dyDescent="0.3">
      <c r="C1779">
        <v>1778</v>
      </c>
      <c r="D1779" s="4" t="str">
        <f t="shared" si="56"/>
        <v>47- Ayabe</v>
      </c>
      <c r="E1779" t="str">
        <f>VLOOKUP($D1779,metadata!$B$2:$S$451,2,FALSE)</f>
        <v>Shintani, Y; Tatsuki, S; Ishikawa, Y</v>
      </c>
      <c r="F1779" t="str">
        <f>VLOOKUP($D1779,metadata!$B$2:$S$451,3,FALSE)</f>
        <v>Geographic variation of photoperiodic response in larval development of the yellow-spotted longicorn beetle, Psacothea hilaris (PASCOE) (Coleoptera: Cerambycidae)</v>
      </c>
      <c r="G1779" t="str">
        <f>VLOOKUP($D1779,metadata!$B$2:$S$451,4,FALSE)</f>
        <v>10.1303/aez.31.495</v>
      </c>
      <c r="H1779" t="str">
        <f>VLOOKUP($D1779,metadata!$B$2:$S$451,5,FALSE)</f>
        <v>y</v>
      </c>
      <c r="I1779" t="str">
        <f>VLOOKUP($D1779,metadata!$B$2:$S$451,6,FALSE)</f>
        <v>a</v>
      </c>
      <c r="J1779" t="str">
        <f>VLOOKUP($D1779,metadata!$B$2:$S$451,7,FALSE)</f>
        <v>i</v>
      </c>
      <c r="K1779">
        <f>VLOOKUP($D1779,metadata!$B$2:$S$451,8,FALSE)</f>
        <v>4</v>
      </c>
      <c r="L1779">
        <f>VLOOKUP($D1779,metadata!$B$2:$S$451,9,FALSE)</f>
        <v>5</v>
      </c>
      <c r="M1779" t="str">
        <f>VLOOKUP($D1779,metadata!$B$2:$S$451,10,FALSE)</f>
        <v/>
      </c>
      <c r="N1779" t="str">
        <f>VLOOKUP($D1779,metadata!$B$2:$S$451,11,FALSE)</f>
        <v>Psacothea hilaris</v>
      </c>
      <c r="O1779" t="str">
        <f>VLOOKUP($D1779,metadata!$B$2:$S$451,12,FALSE)</f>
        <v>coleoptera</v>
      </c>
      <c r="P1779" t="str">
        <f>VLOOKUP($D1779,metadata!$B$2:$S$451,13,FALSE)</f>
        <v xml:space="preserve"> Ayabe</v>
      </c>
      <c r="Q1779">
        <f>VLOOKUP($D1779,metadata!$B$2:$S$451,14,FALSE)</f>
        <v>35.299999999999997</v>
      </c>
      <c r="R1779">
        <f>VLOOKUP($D1779,metadata!$B$2:$S$451,15,FALSE)</f>
        <v>135.26666700000001</v>
      </c>
      <c r="S1779" t="str">
        <f>VLOOKUP($D1779,metadata!$B$2:$S$451,16,FALSE)</f>
        <v/>
      </c>
      <c r="T1779" t="str">
        <f>VLOOKUP($D1779,metadata!$B$2:$S$451,17,FALSE)</f>
        <v/>
      </c>
      <c r="U1779" t="str">
        <f>VLOOKUP($D1779,metadata!$B$2:$S$451,18,FALSE)</f>
        <v/>
      </c>
      <c r="V1779">
        <f>VLOOKUP($D1779,metadata!$B$2:$Z$451,19,FALSE)</f>
        <v>20</v>
      </c>
      <c r="W1779" t="str">
        <f>VLOOKUP($D1779,metadata!$B$2:$Z$451,20,FALSE)</f>
        <v>global average</v>
      </c>
      <c r="X1779" t="str">
        <f>VLOOKUP($D1779,metadata!$B$2:$Z$451,21,FALSE)</f>
        <v/>
      </c>
      <c r="Y1779">
        <f>VLOOKUP($D1779,metadata!$B$2:$Z$451,22,FALSE)</f>
        <v>47</v>
      </c>
      <c r="Z1779" t="str">
        <f>VLOOKUP($D1779,metadata!$B$2:$Z$451,23,FALSE)</f>
        <v/>
      </c>
      <c r="AA1779" t="str">
        <f>VLOOKUP($D1779,metadata!$B$2:$Z$451,24,FALSE)</f>
        <v>larval</v>
      </c>
      <c r="AB1779" t="str">
        <f>VLOOKUP($D1779,metadata!$B$2:$Z$451,25,FALSE)</f>
        <v/>
      </c>
      <c r="AC1779">
        <v>14.0004599259277</v>
      </c>
      <c r="AD1779">
        <v>5.0858124954612496</v>
      </c>
      <c r="AF1779" t="str">
        <f t="shared" si="55"/>
        <v>NA</v>
      </c>
    </row>
    <row r="1780" spans="3:32" x14ac:dyDescent="0.3">
      <c r="C1780">
        <v>1779</v>
      </c>
      <c r="D1780" s="4" t="str">
        <f t="shared" si="56"/>
        <v>47- Ayabe</v>
      </c>
      <c r="E1780" t="str">
        <f>VLOOKUP($D1780,metadata!$B$2:$S$451,2,FALSE)</f>
        <v>Shintani, Y; Tatsuki, S; Ishikawa, Y</v>
      </c>
      <c r="F1780" t="str">
        <f>VLOOKUP($D1780,metadata!$B$2:$S$451,3,FALSE)</f>
        <v>Geographic variation of photoperiodic response in larval development of the yellow-spotted longicorn beetle, Psacothea hilaris (PASCOE) (Coleoptera: Cerambycidae)</v>
      </c>
      <c r="G1780" t="str">
        <f>VLOOKUP($D1780,metadata!$B$2:$S$451,4,FALSE)</f>
        <v>10.1303/aez.31.495</v>
      </c>
      <c r="H1780" t="str">
        <f>VLOOKUP($D1780,metadata!$B$2:$S$451,5,FALSE)</f>
        <v>y</v>
      </c>
      <c r="I1780" t="str">
        <f>VLOOKUP($D1780,metadata!$B$2:$S$451,6,FALSE)</f>
        <v>a</v>
      </c>
      <c r="J1780" t="str">
        <f>VLOOKUP($D1780,metadata!$B$2:$S$451,7,FALSE)</f>
        <v>i</v>
      </c>
      <c r="K1780">
        <f>VLOOKUP($D1780,metadata!$B$2:$S$451,8,FALSE)</f>
        <v>4</v>
      </c>
      <c r="L1780">
        <f>VLOOKUP($D1780,metadata!$B$2:$S$451,9,FALSE)</f>
        <v>5</v>
      </c>
      <c r="M1780" t="str">
        <f>VLOOKUP($D1780,metadata!$B$2:$S$451,10,FALSE)</f>
        <v/>
      </c>
      <c r="N1780" t="str">
        <f>VLOOKUP($D1780,metadata!$B$2:$S$451,11,FALSE)</f>
        <v>Psacothea hilaris</v>
      </c>
      <c r="O1780" t="str">
        <f>VLOOKUP($D1780,metadata!$B$2:$S$451,12,FALSE)</f>
        <v>coleoptera</v>
      </c>
      <c r="P1780" t="str">
        <f>VLOOKUP($D1780,metadata!$B$2:$S$451,13,FALSE)</f>
        <v xml:space="preserve"> Ayabe</v>
      </c>
      <c r="Q1780">
        <f>VLOOKUP($D1780,metadata!$B$2:$S$451,14,FALSE)</f>
        <v>35.299999999999997</v>
      </c>
      <c r="R1780">
        <f>VLOOKUP($D1780,metadata!$B$2:$S$451,15,FALSE)</f>
        <v>135.26666700000001</v>
      </c>
      <c r="S1780" t="str">
        <f>VLOOKUP($D1780,metadata!$B$2:$S$451,16,FALSE)</f>
        <v/>
      </c>
      <c r="T1780" t="str">
        <f>VLOOKUP($D1780,metadata!$B$2:$S$451,17,FALSE)</f>
        <v/>
      </c>
      <c r="U1780" t="str">
        <f>VLOOKUP($D1780,metadata!$B$2:$S$451,18,FALSE)</f>
        <v/>
      </c>
      <c r="V1780">
        <f>VLOOKUP($D1780,metadata!$B$2:$Z$451,19,FALSE)</f>
        <v>20</v>
      </c>
      <c r="W1780" t="str">
        <f>VLOOKUP($D1780,metadata!$B$2:$Z$451,20,FALSE)</f>
        <v>global average</v>
      </c>
      <c r="X1780" t="str">
        <f>VLOOKUP($D1780,metadata!$B$2:$Z$451,21,FALSE)</f>
        <v/>
      </c>
      <c r="Y1780">
        <f>VLOOKUP($D1780,metadata!$B$2:$Z$451,22,FALSE)</f>
        <v>47</v>
      </c>
      <c r="Z1780" t="str">
        <f>VLOOKUP($D1780,metadata!$B$2:$Z$451,23,FALSE)</f>
        <v/>
      </c>
      <c r="AA1780" t="str">
        <f>VLOOKUP($D1780,metadata!$B$2:$Z$451,24,FALSE)</f>
        <v>larval</v>
      </c>
      <c r="AB1780" t="str">
        <f>VLOOKUP($D1780,metadata!$B$2:$Z$451,25,FALSE)</f>
        <v/>
      </c>
      <c r="AC1780">
        <v>15.000096826510999</v>
      </c>
      <c r="AD1780">
        <v>-0.245092106218677</v>
      </c>
      <c r="AF1780" t="str">
        <f t="shared" si="55"/>
        <v>NA</v>
      </c>
    </row>
    <row r="1781" spans="3:32" x14ac:dyDescent="0.3">
      <c r="C1781">
        <v>1780</v>
      </c>
      <c r="D1781" s="4" t="str">
        <f t="shared" si="56"/>
        <v>47- Ino</v>
      </c>
      <c r="E1781" t="str">
        <f>VLOOKUP($D1781,metadata!$B$2:$S$451,2,FALSE)</f>
        <v>Shintani, Y; Tatsuki, S; Ishikawa, Y</v>
      </c>
      <c r="F1781" t="str">
        <f>VLOOKUP($D1781,metadata!$B$2:$S$451,3,FALSE)</f>
        <v>Geographic variation of photoperiodic response in larval development of the yellow-spotted longicorn beetle, Psacothea hilaris (PASCOE) (Coleoptera: Cerambycidae)</v>
      </c>
      <c r="G1781" t="str">
        <f>VLOOKUP($D1781,metadata!$B$2:$S$451,4,FALSE)</f>
        <v>10.1303/aez.31.495</v>
      </c>
      <c r="H1781" t="str">
        <f>VLOOKUP($D1781,metadata!$B$2:$S$451,5,FALSE)</f>
        <v>y</v>
      </c>
      <c r="I1781" t="str">
        <f>VLOOKUP($D1781,metadata!$B$2:$S$451,6,FALSE)</f>
        <v>a</v>
      </c>
      <c r="J1781" t="str">
        <f>VLOOKUP($D1781,metadata!$B$2:$S$451,7,FALSE)</f>
        <v>i</v>
      </c>
      <c r="K1781">
        <f>VLOOKUP($D1781,metadata!$B$2:$S$451,8,FALSE)</f>
        <v>4</v>
      </c>
      <c r="L1781">
        <f>VLOOKUP($D1781,metadata!$B$2:$S$451,9,FALSE)</f>
        <v>5</v>
      </c>
      <c r="M1781" t="str">
        <f>VLOOKUP($D1781,metadata!$B$2:$S$451,10,FALSE)</f>
        <v/>
      </c>
      <c r="N1781" t="str">
        <f>VLOOKUP($D1781,metadata!$B$2:$S$451,11,FALSE)</f>
        <v>Psacothea hilaris</v>
      </c>
      <c r="O1781" t="str">
        <f>VLOOKUP($D1781,metadata!$B$2:$S$451,12,FALSE)</f>
        <v>coleoptera</v>
      </c>
      <c r="P1781" t="str">
        <f>VLOOKUP($D1781,metadata!$B$2:$S$451,13,FALSE)</f>
        <v xml:space="preserve"> Ino</v>
      </c>
      <c r="Q1781">
        <f>VLOOKUP($D1781,metadata!$B$2:$S$451,14,FALSE)</f>
        <v>33.549999999999997</v>
      </c>
      <c r="R1781">
        <f>VLOOKUP($D1781,metadata!$B$2:$S$451,15,FALSE)</f>
        <v>133.433333</v>
      </c>
      <c r="S1781" t="str">
        <f>VLOOKUP($D1781,metadata!$B$2:$S$451,16,FALSE)</f>
        <v/>
      </c>
      <c r="T1781" t="str">
        <f>VLOOKUP($D1781,metadata!$B$2:$S$451,17,FALSE)</f>
        <v/>
      </c>
      <c r="U1781" t="str">
        <f>VLOOKUP($D1781,metadata!$B$2:$S$451,18,FALSE)</f>
        <v/>
      </c>
      <c r="V1781">
        <f>VLOOKUP($D1781,metadata!$B$2:$Z$451,19,FALSE)</f>
        <v>20</v>
      </c>
      <c r="W1781" t="str">
        <f>VLOOKUP($D1781,metadata!$B$2:$Z$451,20,FALSE)</f>
        <v>global average</v>
      </c>
      <c r="X1781" t="str">
        <f>VLOOKUP($D1781,metadata!$B$2:$Z$451,21,FALSE)</f>
        <v/>
      </c>
      <c r="Y1781">
        <f>VLOOKUP($D1781,metadata!$B$2:$Z$451,22,FALSE)</f>
        <v>47</v>
      </c>
      <c r="Z1781" t="str">
        <f>VLOOKUP($D1781,metadata!$B$2:$Z$451,23,FALSE)</f>
        <v/>
      </c>
      <c r="AA1781" t="str">
        <f>VLOOKUP($D1781,metadata!$B$2:$Z$451,24,FALSE)</f>
        <v>larval</v>
      </c>
      <c r="AB1781" t="str">
        <f>VLOOKUP($D1781,metadata!$B$2:$Z$451,25,FALSE)</f>
        <v/>
      </c>
      <c r="AC1781">
        <v>11.009876304132</v>
      </c>
      <c r="AD1781">
        <v>100.000605165694</v>
      </c>
      <c r="AF1781" t="str">
        <f t="shared" si="55"/>
        <v>NA</v>
      </c>
    </row>
    <row r="1782" spans="3:32" x14ac:dyDescent="0.3">
      <c r="C1782">
        <v>1781</v>
      </c>
      <c r="D1782" s="4" t="str">
        <f t="shared" si="56"/>
        <v>47- Ino</v>
      </c>
      <c r="E1782" t="str">
        <f>VLOOKUP($D1782,metadata!$B$2:$S$451,2,FALSE)</f>
        <v>Shintani, Y; Tatsuki, S; Ishikawa, Y</v>
      </c>
      <c r="F1782" t="str">
        <f>VLOOKUP($D1782,metadata!$B$2:$S$451,3,FALSE)</f>
        <v>Geographic variation of photoperiodic response in larval development of the yellow-spotted longicorn beetle, Psacothea hilaris (PASCOE) (Coleoptera: Cerambycidae)</v>
      </c>
      <c r="G1782" t="str">
        <f>VLOOKUP($D1782,metadata!$B$2:$S$451,4,FALSE)</f>
        <v>10.1303/aez.31.495</v>
      </c>
      <c r="H1782" t="str">
        <f>VLOOKUP($D1782,metadata!$B$2:$S$451,5,FALSE)</f>
        <v>y</v>
      </c>
      <c r="I1782" t="str">
        <f>VLOOKUP($D1782,metadata!$B$2:$S$451,6,FALSE)</f>
        <v>a</v>
      </c>
      <c r="J1782" t="str">
        <f>VLOOKUP($D1782,metadata!$B$2:$S$451,7,FALSE)</f>
        <v>i</v>
      </c>
      <c r="K1782">
        <f>VLOOKUP($D1782,metadata!$B$2:$S$451,8,FALSE)</f>
        <v>4</v>
      </c>
      <c r="L1782">
        <f>VLOOKUP($D1782,metadata!$B$2:$S$451,9,FALSE)</f>
        <v>5</v>
      </c>
      <c r="M1782" t="str">
        <f>VLOOKUP($D1782,metadata!$B$2:$S$451,10,FALSE)</f>
        <v/>
      </c>
      <c r="N1782" t="str">
        <f>VLOOKUP($D1782,metadata!$B$2:$S$451,11,FALSE)</f>
        <v>Psacothea hilaris</v>
      </c>
      <c r="O1782" t="str">
        <f>VLOOKUP($D1782,metadata!$B$2:$S$451,12,FALSE)</f>
        <v>coleoptera</v>
      </c>
      <c r="P1782" t="str">
        <f>VLOOKUP($D1782,metadata!$B$2:$S$451,13,FALSE)</f>
        <v xml:space="preserve"> Ino</v>
      </c>
      <c r="Q1782">
        <f>VLOOKUP($D1782,metadata!$B$2:$S$451,14,FALSE)</f>
        <v>33.549999999999997</v>
      </c>
      <c r="R1782">
        <f>VLOOKUP($D1782,metadata!$B$2:$S$451,15,FALSE)</f>
        <v>133.433333</v>
      </c>
      <c r="S1782" t="str">
        <f>VLOOKUP($D1782,metadata!$B$2:$S$451,16,FALSE)</f>
        <v/>
      </c>
      <c r="T1782" t="str">
        <f>VLOOKUP($D1782,metadata!$B$2:$S$451,17,FALSE)</f>
        <v/>
      </c>
      <c r="U1782" t="str">
        <f>VLOOKUP($D1782,metadata!$B$2:$S$451,18,FALSE)</f>
        <v/>
      </c>
      <c r="V1782">
        <f>VLOOKUP($D1782,metadata!$B$2:$Z$451,19,FALSE)</f>
        <v>20</v>
      </c>
      <c r="W1782" t="str">
        <f>VLOOKUP($D1782,metadata!$B$2:$Z$451,20,FALSE)</f>
        <v>global average</v>
      </c>
      <c r="X1782" t="str">
        <f>VLOOKUP($D1782,metadata!$B$2:$Z$451,21,FALSE)</f>
        <v/>
      </c>
      <c r="Y1782">
        <f>VLOOKUP($D1782,metadata!$B$2:$Z$451,22,FALSE)</f>
        <v>47</v>
      </c>
      <c r="Z1782" t="str">
        <f>VLOOKUP($D1782,metadata!$B$2:$Z$451,23,FALSE)</f>
        <v/>
      </c>
      <c r="AA1782" t="str">
        <f>VLOOKUP($D1782,metadata!$B$2:$Z$451,24,FALSE)</f>
        <v>larval</v>
      </c>
      <c r="AB1782" t="str">
        <f>VLOOKUP($D1782,metadata!$B$2:$Z$451,25,FALSE)</f>
        <v/>
      </c>
      <c r="AC1782">
        <v>12.0074798479823</v>
      </c>
      <c r="AD1782">
        <v>99.816634794606699</v>
      </c>
      <c r="AF1782" t="str">
        <f t="shared" si="55"/>
        <v>NA</v>
      </c>
    </row>
    <row r="1783" spans="3:32" x14ac:dyDescent="0.3">
      <c r="C1783">
        <v>1782</v>
      </c>
      <c r="D1783" s="4" t="str">
        <f t="shared" si="56"/>
        <v>47- Ino</v>
      </c>
      <c r="E1783" t="str">
        <f>VLOOKUP($D1783,metadata!$B$2:$S$451,2,FALSE)</f>
        <v>Shintani, Y; Tatsuki, S; Ishikawa, Y</v>
      </c>
      <c r="F1783" t="str">
        <f>VLOOKUP($D1783,metadata!$B$2:$S$451,3,FALSE)</f>
        <v>Geographic variation of photoperiodic response in larval development of the yellow-spotted longicorn beetle, Psacothea hilaris (PASCOE) (Coleoptera: Cerambycidae)</v>
      </c>
      <c r="G1783" t="str">
        <f>VLOOKUP($D1783,metadata!$B$2:$S$451,4,FALSE)</f>
        <v>10.1303/aez.31.495</v>
      </c>
      <c r="H1783" t="str">
        <f>VLOOKUP($D1783,metadata!$B$2:$S$451,5,FALSE)</f>
        <v>y</v>
      </c>
      <c r="I1783" t="str">
        <f>VLOOKUP($D1783,metadata!$B$2:$S$451,6,FALSE)</f>
        <v>a</v>
      </c>
      <c r="J1783" t="str">
        <f>VLOOKUP($D1783,metadata!$B$2:$S$451,7,FALSE)</f>
        <v>i</v>
      </c>
      <c r="K1783">
        <f>VLOOKUP($D1783,metadata!$B$2:$S$451,8,FALSE)</f>
        <v>4</v>
      </c>
      <c r="L1783">
        <f>VLOOKUP($D1783,metadata!$B$2:$S$451,9,FALSE)</f>
        <v>5</v>
      </c>
      <c r="M1783" t="str">
        <f>VLOOKUP($D1783,metadata!$B$2:$S$451,10,FALSE)</f>
        <v/>
      </c>
      <c r="N1783" t="str">
        <f>VLOOKUP($D1783,metadata!$B$2:$S$451,11,FALSE)</f>
        <v>Psacothea hilaris</v>
      </c>
      <c r="O1783" t="str">
        <f>VLOOKUP($D1783,metadata!$B$2:$S$451,12,FALSE)</f>
        <v>coleoptera</v>
      </c>
      <c r="P1783" t="str">
        <f>VLOOKUP($D1783,metadata!$B$2:$S$451,13,FALSE)</f>
        <v xml:space="preserve"> Ino</v>
      </c>
      <c r="Q1783">
        <f>VLOOKUP($D1783,metadata!$B$2:$S$451,14,FALSE)</f>
        <v>33.549999999999997</v>
      </c>
      <c r="R1783">
        <f>VLOOKUP($D1783,metadata!$B$2:$S$451,15,FALSE)</f>
        <v>133.433333</v>
      </c>
      <c r="S1783" t="str">
        <f>VLOOKUP($D1783,metadata!$B$2:$S$451,16,FALSE)</f>
        <v/>
      </c>
      <c r="T1783" t="str">
        <f>VLOOKUP($D1783,metadata!$B$2:$S$451,17,FALSE)</f>
        <v/>
      </c>
      <c r="U1783" t="str">
        <f>VLOOKUP($D1783,metadata!$B$2:$S$451,18,FALSE)</f>
        <v/>
      </c>
      <c r="V1783">
        <f>VLOOKUP($D1783,metadata!$B$2:$Z$451,19,FALSE)</f>
        <v>20</v>
      </c>
      <c r="W1783" t="str">
        <f>VLOOKUP($D1783,metadata!$B$2:$Z$451,20,FALSE)</f>
        <v>global average</v>
      </c>
      <c r="X1783" t="str">
        <f>VLOOKUP($D1783,metadata!$B$2:$Z$451,21,FALSE)</f>
        <v/>
      </c>
      <c r="Y1783">
        <f>VLOOKUP($D1783,metadata!$B$2:$Z$451,22,FALSE)</f>
        <v>47</v>
      </c>
      <c r="Z1783" t="str">
        <f>VLOOKUP($D1783,metadata!$B$2:$Z$451,23,FALSE)</f>
        <v/>
      </c>
      <c r="AA1783" t="str">
        <f>VLOOKUP($D1783,metadata!$B$2:$Z$451,24,FALSE)</f>
        <v>larval</v>
      </c>
      <c r="AB1783" t="str">
        <f>VLOOKUP($D1783,metadata!$B$2:$Z$451,25,FALSE)</f>
        <v/>
      </c>
      <c r="AC1783">
        <v>13.0067294425213</v>
      </c>
      <c r="AD1783">
        <v>95.466098617801507</v>
      </c>
      <c r="AF1783" t="str">
        <f t="shared" si="55"/>
        <v>NA</v>
      </c>
    </row>
    <row r="1784" spans="3:32" x14ac:dyDescent="0.3">
      <c r="C1784">
        <v>1783</v>
      </c>
      <c r="D1784" s="4" t="str">
        <f t="shared" si="56"/>
        <v>47- Ino</v>
      </c>
      <c r="E1784" t="str">
        <f>VLOOKUP($D1784,metadata!$B$2:$S$451,2,FALSE)</f>
        <v>Shintani, Y; Tatsuki, S; Ishikawa, Y</v>
      </c>
      <c r="F1784" t="str">
        <f>VLOOKUP($D1784,metadata!$B$2:$S$451,3,FALSE)</f>
        <v>Geographic variation of photoperiodic response in larval development of the yellow-spotted longicorn beetle, Psacothea hilaris (PASCOE) (Coleoptera: Cerambycidae)</v>
      </c>
      <c r="G1784" t="str">
        <f>VLOOKUP($D1784,metadata!$B$2:$S$451,4,FALSE)</f>
        <v>10.1303/aez.31.495</v>
      </c>
      <c r="H1784" t="str">
        <f>VLOOKUP($D1784,metadata!$B$2:$S$451,5,FALSE)</f>
        <v>y</v>
      </c>
      <c r="I1784" t="str">
        <f>VLOOKUP($D1784,metadata!$B$2:$S$451,6,FALSE)</f>
        <v>a</v>
      </c>
      <c r="J1784" t="str">
        <f>VLOOKUP($D1784,metadata!$B$2:$S$451,7,FALSE)</f>
        <v>i</v>
      </c>
      <c r="K1784">
        <f>VLOOKUP($D1784,metadata!$B$2:$S$451,8,FALSE)</f>
        <v>4</v>
      </c>
      <c r="L1784">
        <f>VLOOKUP($D1784,metadata!$B$2:$S$451,9,FALSE)</f>
        <v>5</v>
      </c>
      <c r="M1784" t="str">
        <f>VLOOKUP($D1784,metadata!$B$2:$S$451,10,FALSE)</f>
        <v/>
      </c>
      <c r="N1784" t="str">
        <f>VLOOKUP($D1784,metadata!$B$2:$S$451,11,FALSE)</f>
        <v>Psacothea hilaris</v>
      </c>
      <c r="O1784" t="str">
        <f>VLOOKUP($D1784,metadata!$B$2:$S$451,12,FALSE)</f>
        <v>coleoptera</v>
      </c>
      <c r="P1784" t="str">
        <f>VLOOKUP($D1784,metadata!$B$2:$S$451,13,FALSE)</f>
        <v xml:space="preserve"> Ino</v>
      </c>
      <c r="Q1784">
        <f>VLOOKUP($D1784,metadata!$B$2:$S$451,14,FALSE)</f>
        <v>33.549999999999997</v>
      </c>
      <c r="R1784">
        <f>VLOOKUP($D1784,metadata!$B$2:$S$451,15,FALSE)</f>
        <v>133.433333</v>
      </c>
      <c r="S1784" t="str">
        <f>VLOOKUP($D1784,metadata!$B$2:$S$451,16,FALSE)</f>
        <v/>
      </c>
      <c r="T1784" t="str">
        <f>VLOOKUP($D1784,metadata!$B$2:$S$451,17,FALSE)</f>
        <v/>
      </c>
      <c r="U1784" t="str">
        <f>VLOOKUP($D1784,metadata!$B$2:$S$451,18,FALSE)</f>
        <v/>
      </c>
      <c r="V1784">
        <f>VLOOKUP($D1784,metadata!$B$2:$Z$451,19,FALSE)</f>
        <v>20</v>
      </c>
      <c r="W1784" t="str">
        <f>VLOOKUP($D1784,metadata!$B$2:$Z$451,20,FALSE)</f>
        <v>global average</v>
      </c>
      <c r="X1784" t="str">
        <f>VLOOKUP($D1784,metadata!$B$2:$Z$451,21,FALSE)</f>
        <v/>
      </c>
      <c r="Y1784">
        <f>VLOOKUP($D1784,metadata!$B$2:$Z$451,22,FALSE)</f>
        <v>47</v>
      </c>
      <c r="Z1784" t="str">
        <f>VLOOKUP($D1784,metadata!$B$2:$Z$451,23,FALSE)</f>
        <v/>
      </c>
      <c r="AA1784" t="str">
        <f>VLOOKUP($D1784,metadata!$B$2:$Z$451,24,FALSE)</f>
        <v>larval</v>
      </c>
      <c r="AB1784" t="str">
        <f>VLOOKUP($D1784,metadata!$B$2:$Z$451,25,FALSE)</f>
        <v/>
      </c>
      <c r="AC1784">
        <v>13.9976519571058</v>
      </c>
      <c r="AD1784">
        <v>12.193483575803</v>
      </c>
      <c r="AF1784" t="str">
        <f t="shared" si="55"/>
        <v>NA</v>
      </c>
    </row>
    <row r="1785" spans="3:32" x14ac:dyDescent="0.3">
      <c r="C1785">
        <v>1784</v>
      </c>
      <c r="D1785" s="4" t="str">
        <f t="shared" si="56"/>
        <v>47- Ino</v>
      </c>
      <c r="E1785" t="str">
        <f>VLOOKUP($D1785,metadata!$B$2:$S$451,2,FALSE)</f>
        <v>Shintani, Y; Tatsuki, S; Ishikawa, Y</v>
      </c>
      <c r="F1785" t="str">
        <f>VLOOKUP($D1785,metadata!$B$2:$S$451,3,FALSE)</f>
        <v>Geographic variation of photoperiodic response in larval development of the yellow-spotted longicorn beetle, Psacothea hilaris (PASCOE) (Coleoptera: Cerambycidae)</v>
      </c>
      <c r="G1785" t="str">
        <f>VLOOKUP($D1785,metadata!$B$2:$S$451,4,FALSE)</f>
        <v>10.1303/aez.31.495</v>
      </c>
      <c r="H1785" t="str">
        <f>VLOOKUP($D1785,metadata!$B$2:$S$451,5,FALSE)</f>
        <v>y</v>
      </c>
      <c r="I1785" t="str">
        <f>VLOOKUP($D1785,metadata!$B$2:$S$451,6,FALSE)</f>
        <v>a</v>
      </c>
      <c r="J1785" t="str">
        <f>VLOOKUP($D1785,metadata!$B$2:$S$451,7,FALSE)</f>
        <v>i</v>
      </c>
      <c r="K1785">
        <f>VLOOKUP($D1785,metadata!$B$2:$S$451,8,FALSE)</f>
        <v>4</v>
      </c>
      <c r="L1785">
        <f>VLOOKUP($D1785,metadata!$B$2:$S$451,9,FALSE)</f>
        <v>5</v>
      </c>
      <c r="M1785" t="str">
        <f>VLOOKUP($D1785,metadata!$B$2:$S$451,10,FALSE)</f>
        <v/>
      </c>
      <c r="N1785" t="str">
        <f>VLOOKUP($D1785,metadata!$B$2:$S$451,11,FALSE)</f>
        <v>Psacothea hilaris</v>
      </c>
      <c r="O1785" t="str">
        <f>VLOOKUP($D1785,metadata!$B$2:$S$451,12,FALSE)</f>
        <v>coleoptera</v>
      </c>
      <c r="P1785" t="str">
        <f>VLOOKUP($D1785,metadata!$B$2:$S$451,13,FALSE)</f>
        <v xml:space="preserve"> Ino</v>
      </c>
      <c r="Q1785">
        <f>VLOOKUP($D1785,metadata!$B$2:$S$451,14,FALSE)</f>
        <v>33.549999999999997</v>
      </c>
      <c r="R1785">
        <f>VLOOKUP($D1785,metadata!$B$2:$S$451,15,FALSE)</f>
        <v>133.433333</v>
      </c>
      <c r="S1785" t="str">
        <f>VLOOKUP($D1785,metadata!$B$2:$S$451,16,FALSE)</f>
        <v/>
      </c>
      <c r="T1785" t="str">
        <f>VLOOKUP($D1785,metadata!$B$2:$S$451,17,FALSE)</f>
        <v/>
      </c>
      <c r="U1785" t="str">
        <f>VLOOKUP($D1785,metadata!$B$2:$S$451,18,FALSE)</f>
        <v/>
      </c>
      <c r="V1785">
        <f>VLOOKUP($D1785,metadata!$B$2:$Z$451,19,FALSE)</f>
        <v>20</v>
      </c>
      <c r="W1785" t="str">
        <f>VLOOKUP($D1785,metadata!$B$2:$Z$451,20,FALSE)</f>
        <v>global average</v>
      </c>
      <c r="X1785" t="str">
        <f>VLOOKUP($D1785,metadata!$B$2:$Z$451,21,FALSE)</f>
        <v/>
      </c>
      <c r="Y1785">
        <f>VLOOKUP($D1785,metadata!$B$2:$Z$451,22,FALSE)</f>
        <v>47</v>
      </c>
      <c r="Z1785" t="str">
        <f>VLOOKUP($D1785,metadata!$B$2:$Z$451,23,FALSE)</f>
        <v/>
      </c>
      <c r="AA1785" t="str">
        <f>VLOOKUP($D1785,metadata!$B$2:$Z$451,24,FALSE)</f>
        <v>larval</v>
      </c>
      <c r="AB1785" t="str">
        <f>VLOOKUP($D1785,metadata!$B$2:$Z$451,25,FALSE)</f>
        <v/>
      </c>
      <c r="AC1785">
        <v>15.006100070199199</v>
      </c>
      <c r="AD1785">
        <v>9.5591973082229895</v>
      </c>
      <c r="AF1785" t="str">
        <f t="shared" si="55"/>
        <v>NA</v>
      </c>
    </row>
    <row r="1786" spans="3:32" x14ac:dyDescent="0.3">
      <c r="C1786">
        <v>1785</v>
      </c>
      <c r="D1786" s="4" t="str">
        <f t="shared" si="56"/>
        <v>47- Naze</v>
      </c>
      <c r="E1786" t="str">
        <f>VLOOKUP($D1786,metadata!$B$2:$S$451,2,FALSE)</f>
        <v>Shintani, Y; Tatsuki, S; Ishikawa, Y</v>
      </c>
      <c r="F1786" t="str">
        <f>VLOOKUP($D1786,metadata!$B$2:$S$451,3,FALSE)</f>
        <v>Geographic variation of photoperiodic response in larval development of the yellow-spotted longicorn beetle, Psacothea hilaris (PASCOE) (Coleoptera: Cerambycidae)</v>
      </c>
      <c r="G1786" t="str">
        <f>VLOOKUP($D1786,metadata!$B$2:$S$451,4,FALSE)</f>
        <v>10.1303/aez.31.495</v>
      </c>
      <c r="H1786" t="str">
        <f>VLOOKUP($D1786,metadata!$B$2:$S$451,5,FALSE)</f>
        <v>y</v>
      </c>
      <c r="I1786" t="str">
        <f>VLOOKUP($D1786,metadata!$B$2:$S$451,6,FALSE)</f>
        <v>a</v>
      </c>
      <c r="J1786" t="str">
        <f>VLOOKUP($D1786,metadata!$B$2:$S$451,7,FALSE)</f>
        <v>i</v>
      </c>
      <c r="K1786">
        <f>VLOOKUP($D1786,metadata!$B$2:$S$451,8,FALSE)</f>
        <v>4</v>
      </c>
      <c r="L1786">
        <f>VLOOKUP($D1786,metadata!$B$2:$S$451,9,FALSE)</f>
        <v>5</v>
      </c>
      <c r="M1786" t="str">
        <f>VLOOKUP($D1786,metadata!$B$2:$S$451,10,FALSE)</f>
        <v/>
      </c>
      <c r="N1786" t="str">
        <f>VLOOKUP($D1786,metadata!$B$2:$S$451,11,FALSE)</f>
        <v>Psacothea hilaris</v>
      </c>
      <c r="O1786" t="str">
        <f>VLOOKUP($D1786,metadata!$B$2:$S$451,12,FALSE)</f>
        <v>coleoptera</v>
      </c>
      <c r="P1786" t="str">
        <f>VLOOKUP($D1786,metadata!$B$2:$S$451,13,FALSE)</f>
        <v xml:space="preserve"> Naze</v>
      </c>
      <c r="Q1786">
        <f>VLOOKUP($D1786,metadata!$B$2:$S$451,14,FALSE)</f>
        <v>28.377247000000001</v>
      </c>
      <c r="R1786">
        <f>VLOOKUP($D1786,metadata!$B$2:$S$451,15,FALSE)</f>
        <v>129.493742</v>
      </c>
      <c r="S1786" t="str">
        <f>VLOOKUP($D1786,metadata!$B$2:$S$451,16,FALSE)</f>
        <v/>
      </c>
      <c r="T1786" t="str">
        <f>VLOOKUP($D1786,metadata!$B$2:$S$451,17,FALSE)</f>
        <v/>
      </c>
      <c r="U1786" t="str">
        <f>VLOOKUP($D1786,metadata!$B$2:$S$451,18,FALSE)</f>
        <v/>
      </c>
      <c r="V1786">
        <f>VLOOKUP($D1786,metadata!$B$2:$Z$451,19,FALSE)</f>
        <v>20</v>
      </c>
      <c r="W1786" t="str">
        <f>VLOOKUP($D1786,metadata!$B$2:$Z$451,20,FALSE)</f>
        <v>global average</v>
      </c>
      <c r="X1786" t="str">
        <f>VLOOKUP($D1786,metadata!$B$2:$Z$451,21,FALSE)</f>
        <v/>
      </c>
      <c r="Y1786">
        <f>VLOOKUP($D1786,metadata!$B$2:$Z$451,22,FALSE)</f>
        <v>47</v>
      </c>
      <c r="Z1786" t="str">
        <f>VLOOKUP($D1786,metadata!$B$2:$Z$451,23,FALSE)</f>
        <v/>
      </c>
      <c r="AA1786" t="str">
        <f>VLOOKUP($D1786,metadata!$B$2:$Z$451,24,FALSE)</f>
        <v>larval</v>
      </c>
      <c r="AB1786" t="str">
        <f>VLOOKUP($D1786,metadata!$B$2:$Z$451,25,FALSE)</f>
        <v/>
      </c>
      <c r="AC1786">
        <v>11.009876304132</v>
      </c>
      <c r="AD1786">
        <v>100.000605165694</v>
      </c>
      <c r="AF1786" t="str">
        <f t="shared" si="55"/>
        <v>NA</v>
      </c>
    </row>
    <row r="1787" spans="3:32" x14ac:dyDescent="0.3">
      <c r="C1787">
        <v>1786</v>
      </c>
      <c r="D1787" s="4" t="str">
        <f t="shared" si="56"/>
        <v>47- Naze</v>
      </c>
      <c r="E1787" t="str">
        <f>VLOOKUP($D1787,metadata!$B$2:$S$451,2,FALSE)</f>
        <v>Shintani, Y; Tatsuki, S; Ishikawa, Y</v>
      </c>
      <c r="F1787" t="str">
        <f>VLOOKUP($D1787,metadata!$B$2:$S$451,3,FALSE)</f>
        <v>Geographic variation of photoperiodic response in larval development of the yellow-spotted longicorn beetle, Psacothea hilaris (PASCOE) (Coleoptera: Cerambycidae)</v>
      </c>
      <c r="G1787" t="str">
        <f>VLOOKUP($D1787,metadata!$B$2:$S$451,4,FALSE)</f>
        <v>10.1303/aez.31.495</v>
      </c>
      <c r="H1787" t="str">
        <f>VLOOKUP($D1787,metadata!$B$2:$S$451,5,FALSE)</f>
        <v>y</v>
      </c>
      <c r="I1787" t="str">
        <f>VLOOKUP($D1787,metadata!$B$2:$S$451,6,FALSE)</f>
        <v>a</v>
      </c>
      <c r="J1787" t="str">
        <f>VLOOKUP($D1787,metadata!$B$2:$S$451,7,FALSE)</f>
        <v>i</v>
      </c>
      <c r="K1787">
        <f>VLOOKUP($D1787,metadata!$B$2:$S$451,8,FALSE)</f>
        <v>4</v>
      </c>
      <c r="L1787">
        <f>VLOOKUP($D1787,metadata!$B$2:$S$451,9,FALSE)</f>
        <v>5</v>
      </c>
      <c r="M1787" t="str">
        <f>VLOOKUP($D1787,metadata!$B$2:$S$451,10,FALSE)</f>
        <v/>
      </c>
      <c r="N1787" t="str">
        <f>VLOOKUP($D1787,metadata!$B$2:$S$451,11,FALSE)</f>
        <v>Psacothea hilaris</v>
      </c>
      <c r="O1787" t="str">
        <f>VLOOKUP($D1787,metadata!$B$2:$S$451,12,FALSE)</f>
        <v>coleoptera</v>
      </c>
      <c r="P1787" t="str">
        <f>VLOOKUP($D1787,metadata!$B$2:$S$451,13,FALSE)</f>
        <v xml:space="preserve"> Naze</v>
      </c>
      <c r="Q1787">
        <f>VLOOKUP($D1787,metadata!$B$2:$S$451,14,FALSE)</f>
        <v>28.377247000000001</v>
      </c>
      <c r="R1787">
        <f>VLOOKUP($D1787,metadata!$B$2:$S$451,15,FALSE)</f>
        <v>129.493742</v>
      </c>
      <c r="S1787" t="str">
        <f>VLOOKUP($D1787,metadata!$B$2:$S$451,16,FALSE)</f>
        <v/>
      </c>
      <c r="T1787" t="str">
        <f>VLOOKUP($D1787,metadata!$B$2:$S$451,17,FALSE)</f>
        <v/>
      </c>
      <c r="U1787" t="str">
        <f>VLOOKUP($D1787,metadata!$B$2:$S$451,18,FALSE)</f>
        <v/>
      </c>
      <c r="V1787">
        <f>VLOOKUP($D1787,metadata!$B$2:$Z$451,19,FALSE)</f>
        <v>20</v>
      </c>
      <c r="W1787" t="str">
        <f>VLOOKUP($D1787,metadata!$B$2:$Z$451,20,FALSE)</f>
        <v>global average</v>
      </c>
      <c r="X1787" t="str">
        <f>VLOOKUP($D1787,metadata!$B$2:$Z$451,21,FALSE)</f>
        <v/>
      </c>
      <c r="Y1787">
        <f>VLOOKUP($D1787,metadata!$B$2:$Z$451,22,FALSE)</f>
        <v>47</v>
      </c>
      <c r="Z1787" t="str">
        <f>VLOOKUP($D1787,metadata!$B$2:$Z$451,23,FALSE)</f>
        <v/>
      </c>
      <c r="AA1787" t="str">
        <f>VLOOKUP($D1787,metadata!$B$2:$Z$451,24,FALSE)</f>
        <v>larval</v>
      </c>
      <c r="AB1787" t="str">
        <f>VLOOKUP($D1787,metadata!$B$2:$Z$451,25,FALSE)</f>
        <v/>
      </c>
      <c r="AC1787">
        <v>12.013579918181501</v>
      </c>
      <c r="AD1787">
        <v>84.375832102829705</v>
      </c>
      <c r="AF1787" t="str">
        <f t="shared" si="55"/>
        <v>NA</v>
      </c>
    </row>
    <row r="1788" spans="3:32" x14ac:dyDescent="0.3">
      <c r="C1788">
        <v>1787</v>
      </c>
      <c r="D1788" s="4" t="str">
        <f t="shared" si="56"/>
        <v>47- Naze</v>
      </c>
      <c r="E1788" t="str">
        <f>VLOOKUP($D1788,metadata!$B$2:$S$451,2,FALSE)</f>
        <v>Shintani, Y; Tatsuki, S; Ishikawa, Y</v>
      </c>
      <c r="F1788" t="str">
        <f>VLOOKUP($D1788,metadata!$B$2:$S$451,3,FALSE)</f>
        <v>Geographic variation of photoperiodic response in larval development of the yellow-spotted longicorn beetle, Psacothea hilaris (PASCOE) (Coleoptera: Cerambycidae)</v>
      </c>
      <c r="G1788" t="str">
        <f>VLOOKUP($D1788,metadata!$B$2:$S$451,4,FALSE)</f>
        <v>10.1303/aez.31.495</v>
      </c>
      <c r="H1788" t="str">
        <f>VLOOKUP($D1788,metadata!$B$2:$S$451,5,FALSE)</f>
        <v>y</v>
      </c>
      <c r="I1788" t="str">
        <f>VLOOKUP($D1788,metadata!$B$2:$S$451,6,FALSE)</f>
        <v>a</v>
      </c>
      <c r="J1788" t="str">
        <f>VLOOKUP($D1788,metadata!$B$2:$S$451,7,FALSE)</f>
        <v>i</v>
      </c>
      <c r="K1788">
        <f>VLOOKUP($D1788,metadata!$B$2:$S$451,8,FALSE)</f>
        <v>4</v>
      </c>
      <c r="L1788">
        <f>VLOOKUP($D1788,metadata!$B$2:$S$451,9,FALSE)</f>
        <v>5</v>
      </c>
      <c r="M1788" t="str">
        <f>VLOOKUP($D1788,metadata!$B$2:$S$451,10,FALSE)</f>
        <v/>
      </c>
      <c r="N1788" t="str">
        <f>VLOOKUP($D1788,metadata!$B$2:$S$451,11,FALSE)</f>
        <v>Psacothea hilaris</v>
      </c>
      <c r="O1788" t="str">
        <f>VLOOKUP($D1788,metadata!$B$2:$S$451,12,FALSE)</f>
        <v>coleoptera</v>
      </c>
      <c r="P1788" t="str">
        <f>VLOOKUP($D1788,metadata!$B$2:$S$451,13,FALSE)</f>
        <v xml:space="preserve"> Naze</v>
      </c>
      <c r="Q1788">
        <f>VLOOKUP($D1788,metadata!$B$2:$S$451,14,FALSE)</f>
        <v>28.377247000000001</v>
      </c>
      <c r="R1788">
        <f>VLOOKUP($D1788,metadata!$B$2:$S$451,15,FALSE)</f>
        <v>129.493742</v>
      </c>
      <c r="S1788" t="str">
        <f>VLOOKUP($D1788,metadata!$B$2:$S$451,16,FALSE)</f>
        <v/>
      </c>
      <c r="T1788" t="str">
        <f>VLOOKUP($D1788,metadata!$B$2:$S$451,17,FALSE)</f>
        <v/>
      </c>
      <c r="U1788" t="str">
        <f>VLOOKUP($D1788,metadata!$B$2:$S$451,18,FALSE)</f>
        <v/>
      </c>
      <c r="V1788">
        <f>VLOOKUP($D1788,metadata!$B$2:$Z$451,19,FALSE)</f>
        <v>20</v>
      </c>
      <c r="W1788" t="str">
        <f>VLOOKUP($D1788,metadata!$B$2:$Z$451,20,FALSE)</f>
        <v>global average</v>
      </c>
      <c r="X1788" t="str">
        <f>VLOOKUP($D1788,metadata!$B$2:$Z$451,21,FALSE)</f>
        <v/>
      </c>
      <c r="Y1788">
        <f>VLOOKUP($D1788,metadata!$B$2:$Z$451,22,FALSE)</f>
        <v>47</v>
      </c>
      <c r="Z1788" t="str">
        <f>VLOOKUP($D1788,metadata!$B$2:$Z$451,23,FALSE)</f>
        <v/>
      </c>
      <c r="AA1788" t="str">
        <f>VLOOKUP($D1788,metadata!$B$2:$Z$451,24,FALSE)</f>
        <v>larval</v>
      </c>
      <c r="AB1788" t="str">
        <f>VLOOKUP($D1788,metadata!$B$2:$Z$451,25,FALSE)</f>
        <v/>
      </c>
      <c r="AC1788">
        <v>13.017864491297701</v>
      </c>
      <c r="AD1788">
        <v>42.280506402653003</v>
      </c>
      <c r="AF1788" t="str">
        <f t="shared" si="55"/>
        <v>NA</v>
      </c>
    </row>
    <row r="1789" spans="3:32" x14ac:dyDescent="0.3">
      <c r="C1789">
        <v>1788</v>
      </c>
      <c r="D1789" s="4" t="str">
        <f t="shared" si="56"/>
        <v>47- Naze</v>
      </c>
      <c r="E1789" t="str">
        <f>VLOOKUP($D1789,metadata!$B$2:$S$451,2,FALSE)</f>
        <v>Shintani, Y; Tatsuki, S; Ishikawa, Y</v>
      </c>
      <c r="F1789" t="str">
        <f>VLOOKUP($D1789,metadata!$B$2:$S$451,3,FALSE)</f>
        <v>Geographic variation of photoperiodic response in larval development of the yellow-spotted longicorn beetle, Psacothea hilaris (PASCOE) (Coleoptera: Cerambycidae)</v>
      </c>
      <c r="G1789" t="str">
        <f>VLOOKUP($D1789,metadata!$B$2:$S$451,4,FALSE)</f>
        <v>10.1303/aez.31.495</v>
      </c>
      <c r="H1789" t="str">
        <f>VLOOKUP($D1789,metadata!$B$2:$S$451,5,FALSE)</f>
        <v>y</v>
      </c>
      <c r="I1789" t="str">
        <f>VLOOKUP($D1789,metadata!$B$2:$S$451,6,FALSE)</f>
        <v>a</v>
      </c>
      <c r="J1789" t="str">
        <f>VLOOKUP($D1789,metadata!$B$2:$S$451,7,FALSE)</f>
        <v>i</v>
      </c>
      <c r="K1789">
        <f>VLOOKUP($D1789,metadata!$B$2:$S$451,8,FALSE)</f>
        <v>4</v>
      </c>
      <c r="L1789">
        <f>VLOOKUP($D1789,metadata!$B$2:$S$451,9,FALSE)</f>
        <v>5</v>
      </c>
      <c r="M1789" t="str">
        <f>VLOOKUP($D1789,metadata!$B$2:$S$451,10,FALSE)</f>
        <v/>
      </c>
      <c r="N1789" t="str">
        <f>VLOOKUP($D1789,metadata!$B$2:$S$451,11,FALSE)</f>
        <v>Psacothea hilaris</v>
      </c>
      <c r="O1789" t="str">
        <f>VLOOKUP($D1789,metadata!$B$2:$S$451,12,FALSE)</f>
        <v>coleoptera</v>
      </c>
      <c r="P1789" t="str">
        <f>VLOOKUP($D1789,metadata!$B$2:$S$451,13,FALSE)</f>
        <v xml:space="preserve"> Naze</v>
      </c>
      <c r="Q1789">
        <f>VLOOKUP($D1789,metadata!$B$2:$S$451,14,FALSE)</f>
        <v>28.377247000000001</v>
      </c>
      <c r="R1789">
        <f>VLOOKUP($D1789,metadata!$B$2:$S$451,15,FALSE)</f>
        <v>129.493742</v>
      </c>
      <c r="S1789" t="str">
        <f>VLOOKUP($D1789,metadata!$B$2:$S$451,16,FALSE)</f>
        <v/>
      </c>
      <c r="T1789" t="str">
        <f>VLOOKUP($D1789,metadata!$B$2:$S$451,17,FALSE)</f>
        <v/>
      </c>
      <c r="U1789" t="str">
        <f>VLOOKUP($D1789,metadata!$B$2:$S$451,18,FALSE)</f>
        <v/>
      </c>
      <c r="V1789">
        <f>VLOOKUP($D1789,metadata!$B$2:$Z$451,19,FALSE)</f>
        <v>20</v>
      </c>
      <c r="W1789" t="str">
        <f>VLOOKUP($D1789,metadata!$B$2:$Z$451,20,FALSE)</f>
        <v>global average</v>
      </c>
      <c r="X1789" t="str">
        <f>VLOOKUP($D1789,metadata!$B$2:$Z$451,21,FALSE)</f>
        <v/>
      </c>
      <c r="Y1789">
        <f>VLOOKUP($D1789,metadata!$B$2:$Z$451,22,FALSE)</f>
        <v>47</v>
      </c>
      <c r="Z1789" t="str">
        <f>VLOOKUP($D1789,metadata!$B$2:$Z$451,23,FALSE)</f>
        <v/>
      </c>
      <c r="AA1789" t="str">
        <f>VLOOKUP($D1789,metadata!$B$2:$Z$451,24,FALSE)</f>
        <v>larval</v>
      </c>
      <c r="AB1789" t="str">
        <f>VLOOKUP($D1789,metadata!$B$2:$Z$451,25,FALSE)</f>
        <v/>
      </c>
      <c r="AC1789">
        <v>14.0004599259277</v>
      </c>
      <c r="AD1789">
        <v>5.0858124954612496</v>
      </c>
      <c r="AF1789" t="str">
        <f t="shared" si="55"/>
        <v>NA</v>
      </c>
    </row>
    <row r="1790" spans="3:32" x14ac:dyDescent="0.3">
      <c r="C1790">
        <v>1789</v>
      </c>
      <c r="D1790" s="4" t="str">
        <f t="shared" si="56"/>
        <v>47- Naze</v>
      </c>
      <c r="E1790" t="str">
        <f>VLOOKUP($D1790,metadata!$B$2:$S$451,2,FALSE)</f>
        <v>Shintani, Y; Tatsuki, S; Ishikawa, Y</v>
      </c>
      <c r="F1790" t="str">
        <f>VLOOKUP($D1790,metadata!$B$2:$S$451,3,FALSE)</f>
        <v>Geographic variation of photoperiodic response in larval development of the yellow-spotted longicorn beetle, Psacothea hilaris (PASCOE) (Coleoptera: Cerambycidae)</v>
      </c>
      <c r="G1790" t="str">
        <f>VLOOKUP($D1790,metadata!$B$2:$S$451,4,FALSE)</f>
        <v>10.1303/aez.31.495</v>
      </c>
      <c r="H1790" t="str">
        <f>VLOOKUP($D1790,metadata!$B$2:$S$451,5,FALSE)</f>
        <v>y</v>
      </c>
      <c r="I1790" t="str">
        <f>VLOOKUP($D1790,metadata!$B$2:$S$451,6,FALSE)</f>
        <v>a</v>
      </c>
      <c r="J1790" t="str">
        <f>VLOOKUP($D1790,metadata!$B$2:$S$451,7,FALSE)</f>
        <v>i</v>
      </c>
      <c r="K1790">
        <f>VLOOKUP($D1790,metadata!$B$2:$S$451,8,FALSE)</f>
        <v>4</v>
      </c>
      <c r="L1790">
        <f>VLOOKUP($D1790,metadata!$B$2:$S$451,9,FALSE)</f>
        <v>5</v>
      </c>
      <c r="M1790" t="str">
        <f>VLOOKUP($D1790,metadata!$B$2:$S$451,10,FALSE)</f>
        <v/>
      </c>
      <c r="N1790" t="str">
        <f>VLOOKUP($D1790,metadata!$B$2:$S$451,11,FALSE)</f>
        <v>Psacothea hilaris</v>
      </c>
      <c r="O1790" t="str">
        <f>VLOOKUP($D1790,metadata!$B$2:$S$451,12,FALSE)</f>
        <v>coleoptera</v>
      </c>
      <c r="P1790" t="str">
        <f>VLOOKUP($D1790,metadata!$B$2:$S$451,13,FALSE)</f>
        <v xml:space="preserve"> Naze</v>
      </c>
      <c r="Q1790">
        <f>VLOOKUP($D1790,metadata!$B$2:$S$451,14,FALSE)</f>
        <v>28.377247000000001</v>
      </c>
      <c r="R1790">
        <f>VLOOKUP($D1790,metadata!$B$2:$S$451,15,FALSE)</f>
        <v>129.493742</v>
      </c>
      <c r="S1790" t="str">
        <f>VLOOKUP($D1790,metadata!$B$2:$S$451,16,FALSE)</f>
        <v/>
      </c>
      <c r="T1790" t="str">
        <f>VLOOKUP($D1790,metadata!$B$2:$S$451,17,FALSE)</f>
        <v/>
      </c>
      <c r="U1790" t="str">
        <f>VLOOKUP($D1790,metadata!$B$2:$S$451,18,FALSE)</f>
        <v/>
      </c>
      <c r="V1790">
        <f>VLOOKUP($D1790,metadata!$B$2:$Z$451,19,FALSE)</f>
        <v>20</v>
      </c>
      <c r="W1790" t="str">
        <f>VLOOKUP($D1790,metadata!$B$2:$Z$451,20,FALSE)</f>
        <v>global average</v>
      </c>
      <c r="X1790" t="str">
        <f>VLOOKUP($D1790,metadata!$B$2:$Z$451,21,FALSE)</f>
        <v/>
      </c>
      <c r="Y1790">
        <f>VLOOKUP($D1790,metadata!$B$2:$Z$451,22,FALSE)</f>
        <v>47</v>
      </c>
      <c r="Z1790" t="str">
        <f>VLOOKUP($D1790,metadata!$B$2:$Z$451,23,FALSE)</f>
        <v/>
      </c>
      <c r="AA1790" t="str">
        <f>VLOOKUP($D1790,metadata!$B$2:$Z$451,24,FALSE)</f>
        <v>larval</v>
      </c>
      <c r="AB1790" t="str">
        <f>VLOOKUP($D1790,metadata!$B$2:$Z$451,25,FALSE)</f>
        <v/>
      </c>
      <c r="AC1790">
        <v>15.008230253443299</v>
      </c>
      <c r="AD1790">
        <v>4.1671709714119602</v>
      </c>
      <c r="AF1790" t="str">
        <f t="shared" si="55"/>
        <v>NA</v>
      </c>
    </row>
    <row r="1791" spans="3:32" x14ac:dyDescent="0.3">
      <c r="C1791">
        <v>1790</v>
      </c>
      <c r="D1791" s="4" t="str">
        <f t="shared" si="56"/>
        <v>48- UNDERCIV</v>
      </c>
      <c r="E1791" t="str">
        <f>VLOOKUP($D1791,metadata!$B$2:$S$451,2,FALSE)</f>
        <v>SHROYER, DA; CRAIG, GB</v>
      </c>
      <c r="F1791" t="str">
        <f>VLOOKUP($D1791,metadata!$B$2:$S$451,3,FALSE)</f>
        <v>EGG DIAPAUSE IN AEDES-TRISERIATUS (DIPTERA, CULICIDAE) - GEOGRAPHIC-VARIATION IN PHOTOPERIODIC RESPONSE AND FACTORS INFLUENCING DIAPAUSE TERMINATION</v>
      </c>
      <c r="G1791" t="str">
        <f>VLOOKUP($D1791,metadata!$B$2:$S$451,4,FALSE)</f>
        <v>10.1093/jmedent/20.6.601</v>
      </c>
      <c r="H1791" t="str">
        <f>VLOOKUP($D1791,metadata!$B$2:$S$451,5,FALSE)</f>
        <v>y</v>
      </c>
      <c r="I1791" t="str">
        <f>VLOOKUP($D1791,metadata!$B$2:$S$451,6,FALSE)</f>
        <v>a</v>
      </c>
      <c r="J1791" t="str">
        <f>VLOOKUP($D1791,metadata!$B$2:$S$451,7,FALSE)</f>
        <v>i</v>
      </c>
      <c r="K1791">
        <f>VLOOKUP($D1791,metadata!$B$2:$S$451,8,FALSE)</f>
        <v>9</v>
      </c>
      <c r="L1791">
        <f>VLOOKUP($D1791,metadata!$B$2:$S$451,9,FALSE)</f>
        <v>9</v>
      </c>
      <c r="M1791" t="str">
        <f>VLOOKUP($D1791,metadata!$B$2:$S$451,10,FALSE)</f>
        <v>n</v>
      </c>
      <c r="N1791" t="str">
        <f>VLOOKUP($D1791,metadata!$B$2:$S$451,11,FALSE)</f>
        <v>Aedes triseratius</v>
      </c>
      <c r="O1791" t="str">
        <f>VLOOKUP($D1791,metadata!$B$2:$S$451,12,FALSE)</f>
        <v>diptera</v>
      </c>
      <c r="P1791" t="str">
        <f>VLOOKUP($D1791,metadata!$B$2:$S$451,13,FALSE)</f>
        <v xml:space="preserve"> UNDERCIV</v>
      </c>
      <c r="Q1791">
        <f>VLOOKUP($D1791,metadata!$B$2:$S$451,14,FALSE)</f>
        <v>46.154722</v>
      </c>
      <c r="R1791">
        <f>VLOOKUP($D1791,metadata!$B$2:$S$451,15,FALSE)</f>
        <v>-89.385278</v>
      </c>
      <c r="S1791">
        <f>VLOOKUP($D1791,metadata!$B$2:$S$451,16,FALSE)</f>
        <v>0.01</v>
      </c>
      <c r="T1791" t="str">
        <f>VLOOKUP($D1791,metadata!$B$2:$S$451,17,FALSE)</f>
        <v/>
      </c>
      <c r="U1791" t="str">
        <f>VLOOKUP($D1791,metadata!$B$2:$S$451,18,FALSE)</f>
        <v/>
      </c>
      <c r="V1791">
        <f>VLOOKUP($D1791,metadata!$B$2:$Z$451,19,FALSE)</f>
        <v>90</v>
      </c>
      <c r="W1791" t="str">
        <f>VLOOKUP($D1791,metadata!$B$2:$Z$451,20,FALSE)</f>
        <v>global average</v>
      </c>
      <c r="X1791" t="str">
        <f>VLOOKUP($D1791,metadata!$B$2:$Z$451,21,FALSE)</f>
        <v/>
      </c>
      <c r="Y1791">
        <f>VLOOKUP($D1791,metadata!$B$2:$Z$451,22,FALSE)</f>
        <v>48</v>
      </c>
      <c r="Z1791" t="str">
        <f>VLOOKUP($D1791,metadata!$B$2:$Z$451,23,FALSE)</f>
        <v/>
      </c>
      <c r="AA1791" t="str">
        <f>VLOOKUP($D1791,metadata!$B$2:$Z$451,24,FALSE)</f>
        <v>egg</v>
      </c>
      <c r="AB1791" t="str">
        <f>VLOOKUP($D1791,metadata!$B$2:$Z$451,25,FALSE)</f>
        <v/>
      </c>
      <c r="AC1791">
        <v>12.9818117396952</v>
      </c>
      <c r="AD1791">
        <v>99.099444903743901</v>
      </c>
      <c r="AF1791" t="str">
        <f t="shared" si="55"/>
        <v>NA</v>
      </c>
    </row>
    <row r="1792" spans="3:32" x14ac:dyDescent="0.3">
      <c r="C1792">
        <v>1791</v>
      </c>
      <c r="D1792" s="4" t="str">
        <f t="shared" si="56"/>
        <v>48- UNDERCIV</v>
      </c>
      <c r="E1792" t="str">
        <f>VLOOKUP($D1792,metadata!$B$2:$S$451,2,FALSE)</f>
        <v>SHROYER, DA; CRAIG, GB</v>
      </c>
      <c r="F1792" t="str">
        <f>VLOOKUP($D1792,metadata!$B$2:$S$451,3,FALSE)</f>
        <v>EGG DIAPAUSE IN AEDES-TRISERIATUS (DIPTERA, CULICIDAE) - GEOGRAPHIC-VARIATION IN PHOTOPERIODIC RESPONSE AND FACTORS INFLUENCING DIAPAUSE TERMINATION</v>
      </c>
      <c r="G1792" t="str">
        <f>VLOOKUP($D1792,metadata!$B$2:$S$451,4,FALSE)</f>
        <v>10.1093/jmedent/20.6.601</v>
      </c>
      <c r="H1792" t="str">
        <f>VLOOKUP($D1792,metadata!$B$2:$S$451,5,FALSE)</f>
        <v>y</v>
      </c>
      <c r="I1792" t="str">
        <f>VLOOKUP($D1792,metadata!$B$2:$S$451,6,FALSE)</f>
        <v>a</v>
      </c>
      <c r="J1792" t="str">
        <f>VLOOKUP($D1792,metadata!$B$2:$S$451,7,FALSE)</f>
        <v>i</v>
      </c>
      <c r="K1792">
        <f>VLOOKUP($D1792,metadata!$B$2:$S$451,8,FALSE)</f>
        <v>9</v>
      </c>
      <c r="L1792">
        <f>VLOOKUP($D1792,metadata!$B$2:$S$451,9,FALSE)</f>
        <v>9</v>
      </c>
      <c r="M1792" t="str">
        <f>VLOOKUP($D1792,metadata!$B$2:$S$451,10,FALSE)</f>
        <v>n</v>
      </c>
      <c r="N1792" t="str">
        <f>VLOOKUP($D1792,metadata!$B$2:$S$451,11,FALSE)</f>
        <v>Aedes triseratius</v>
      </c>
      <c r="O1792" t="str">
        <f>VLOOKUP($D1792,metadata!$B$2:$S$451,12,FALSE)</f>
        <v>diptera</v>
      </c>
      <c r="P1792" t="str">
        <f>VLOOKUP($D1792,metadata!$B$2:$S$451,13,FALSE)</f>
        <v xml:space="preserve"> UNDERCIV</v>
      </c>
      <c r="Q1792">
        <f>VLOOKUP($D1792,metadata!$B$2:$S$451,14,FALSE)</f>
        <v>46.154722</v>
      </c>
      <c r="R1792">
        <f>VLOOKUP($D1792,metadata!$B$2:$S$451,15,FALSE)</f>
        <v>-89.385278</v>
      </c>
      <c r="S1792">
        <f>VLOOKUP($D1792,metadata!$B$2:$S$451,16,FALSE)</f>
        <v>0.01</v>
      </c>
      <c r="T1792" t="str">
        <f>VLOOKUP($D1792,metadata!$B$2:$S$451,17,FALSE)</f>
        <v/>
      </c>
      <c r="U1792" t="str">
        <f>VLOOKUP($D1792,metadata!$B$2:$S$451,18,FALSE)</f>
        <v/>
      </c>
      <c r="V1792">
        <f>VLOOKUP($D1792,metadata!$B$2:$Z$451,19,FALSE)</f>
        <v>90</v>
      </c>
      <c r="W1792" t="str">
        <f>VLOOKUP($D1792,metadata!$B$2:$Z$451,20,FALSE)</f>
        <v>global average</v>
      </c>
      <c r="X1792" t="str">
        <f>VLOOKUP($D1792,metadata!$B$2:$Z$451,21,FALSE)</f>
        <v/>
      </c>
      <c r="Y1792">
        <f>VLOOKUP($D1792,metadata!$B$2:$Z$451,22,FALSE)</f>
        <v>48</v>
      </c>
      <c r="Z1792" t="str">
        <f>VLOOKUP($D1792,metadata!$B$2:$Z$451,23,FALSE)</f>
        <v/>
      </c>
      <c r="AA1792" t="str">
        <f>VLOOKUP($D1792,metadata!$B$2:$Z$451,24,FALSE)</f>
        <v>egg</v>
      </c>
      <c r="AB1792" t="str">
        <f>VLOOKUP($D1792,metadata!$B$2:$Z$451,25,FALSE)</f>
        <v/>
      </c>
      <c r="AC1792">
        <v>13.962560529113</v>
      </c>
      <c r="AD1792">
        <v>99.607298925239107</v>
      </c>
      <c r="AF1792" t="str">
        <f t="shared" si="55"/>
        <v>NA</v>
      </c>
    </row>
    <row r="1793" spans="3:32" x14ac:dyDescent="0.3">
      <c r="C1793">
        <v>1792</v>
      </c>
      <c r="D1793" s="4" t="str">
        <f t="shared" si="56"/>
        <v>48- UNDERCIV</v>
      </c>
      <c r="E1793" t="str">
        <f>VLOOKUP($D1793,metadata!$B$2:$S$451,2,FALSE)</f>
        <v>SHROYER, DA; CRAIG, GB</v>
      </c>
      <c r="F1793" t="str">
        <f>VLOOKUP($D1793,metadata!$B$2:$S$451,3,FALSE)</f>
        <v>EGG DIAPAUSE IN AEDES-TRISERIATUS (DIPTERA, CULICIDAE) - GEOGRAPHIC-VARIATION IN PHOTOPERIODIC RESPONSE AND FACTORS INFLUENCING DIAPAUSE TERMINATION</v>
      </c>
      <c r="G1793" t="str">
        <f>VLOOKUP($D1793,metadata!$B$2:$S$451,4,FALSE)</f>
        <v>10.1093/jmedent/20.6.601</v>
      </c>
      <c r="H1793" t="str">
        <f>VLOOKUP($D1793,metadata!$B$2:$S$451,5,FALSE)</f>
        <v>y</v>
      </c>
      <c r="I1793" t="str">
        <f>VLOOKUP($D1793,metadata!$B$2:$S$451,6,FALSE)</f>
        <v>a</v>
      </c>
      <c r="J1793" t="str">
        <f>VLOOKUP($D1793,metadata!$B$2:$S$451,7,FALSE)</f>
        <v>i</v>
      </c>
      <c r="K1793">
        <f>VLOOKUP($D1793,metadata!$B$2:$S$451,8,FALSE)</f>
        <v>9</v>
      </c>
      <c r="L1793">
        <f>VLOOKUP($D1793,metadata!$B$2:$S$451,9,FALSE)</f>
        <v>9</v>
      </c>
      <c r="M1793" t="str">
        <f>VLOOKUP($D1793,metadata!$B$2:$S$451,10,FALSE)</f>
        <v>n</v>
      </c>
      <c r="N1793" t="str">
        <f>VLOOKUP($D1793,metadata!$B$2:$S$451,11,FALSE)</f>
        <v>Aedes triseratius</v>
      </c>
      <c r="O1793" t="str">
        <f>VLOOKUP($D1793,metadata!$B$2:$S$451,12,FALSE)</f>
        <v>diptera</v>
      </c>
      <c r="P1793" t="str">
        <f>VLOOKUP($D1793,metadata!$B$2:$S$451,13,FALSE)</f>
        <v xml:space="preserve"> UNDERCIV</v>
      </c>
      <c r="Q1793">
        <f>VLOOKUP($D1793,metadata!$B$2:$S$451,14,FALSE)</f>
        <v>46.154722</v>
      </c>
      <c r="R1793">
        <f>VLOOKUP($D1793,metadata!$B$2:$S$451,15,FALSE)</f>
        <v>-89.385278</v>
      </c>
      <c r="S1793">
        <f>VLOOKUP($D1793,metadata!$B$2:$S$451,16,FALSE)</f>
        <v>0.01</v>
      </c>
      <c r="T1793" t="str">
        <f>VLOOKUP($D1793,metadata!$B$2:$S$451,17,FALSE)</f>
        <v/>
      </c>
      <c r="U1793" t="str">
        <f>VLOOKUP($D1793,metadata!$B$2:$S$451,18,FALSE)</f>
        <v/>
      </c>
      <c r="V1793">
        <f>VLOOKUP($D1793,metadata!$B$2:$Z$451,19,FALSE)</f>
        <v>90</v>
      </c>
      <c r="W1793" t="str">
        <f>VLOOKUP($D1793,metadata!$B$2:$Z$451,20,FALSE)</f>
        <v>global average</v>
      </c>
      <c r="X1793" t="str">
        <f>VLOOKUP($D1793,metadata!$B$2:$Z$451,21,FALSE)</f>
        <v/>
      </c>
      <c r="Y1793">
        <f>VLOOKUP($D1793,metadata!$B$2:$Z$451,22,FALSE)</f>
        <v>48</v>
      </c>
      <c r="Z1793" t="str">
        <f>VLOOKUP($D1793,metadata!$B$2:$Z$451,23,FALSE)</f>
        <v/>
      </c>
      <c r="AA1793" t="str">
        <f>VLOOKUP($D1793,metadata!$B$2:$Z$451,24,FALSE)</f>
        <v>egg</v>
      </c>
      <c r="AB1793" t="str">
        <f>VLOOKUP($D1793,metadata!$B$2:$Z$451,25,FALSE)</f>
        <v/>
      </c>
      <c r="AC1793">
        <v>15.019133104995801</v>
      </c>
      <c r="AD1793">
        <v>99.648635880477102</v>
      </c>
      <c r="AF1793" t="str">
        <f t="shared" si="55"/>
        <v>NA</v>
      </c>
    </row>
    <row r="1794" spans="3:32" x14ac:dyDescent="0.3">
      <c r="C1794">
        <v>1793</v>
      </c>
      <c r="D1794" s="4" t="str">
        <f t="shared" si="56"/>
        <v>48- UNDERCIV</v>
      </c>
      <c r="E1794" t="str">
        <f>VLOOKUP($D1794,metadata!$B$2:$S$451,2,FALSE)</f>
        <v>SHROYER, DA; CRAIG, GB</v>
      </c>
      <c r="F1794" t="str">
        <f>VLOOKUP($D1794,metadata!$B$2:$S$451,3,FALSE)</f>
        <v>EGG DIAPAUSE IN AEDES-TRISERIATUS (DIPTERA, CULICIDAE) - GEOGRAPHIC-VARIATION IN PHOTOPERIODIC RESPONSE AND FACTORS INFLUENCING DIAPAUSE TERMINATION</v>
      </c>
      <c r="G1794" t="str">
        <f>VLOOKUP($D1794,metadata!$B$2:$S$451,4,FALSE)</f>
        <v>10.1093/jmedent/20.6.601</v>
      </c>
      <c r="H1794" t="str">
        <f>VLOOKUP($D1794,metadata!$B$2:$S$451,5,FALSE)</f>
        <v>y</v>
      </c>
      <c r="I1794" t="str">
        <f>VLOOKUP($D1794,metadata!$B$2:$S$451,6,FALSE)</f>
        <v>a</v>
      </c>
      <c r="J1794" t="str">
        <f>VLOOKUP($D1794,metadata!$B$2:$S$451,7,FALSE)</f>
        <v>i</v>
      </c>
      <c r="K1794">
        <f>VLOOKUP($D1794,metadata!$B$2:$S$451,8,FALSE)</f>
        <v>9</v>
      </c>
      <c r="L1794">
        <f>VLOOKUP($D1794,metadata!$B$2:$S$451,9,FALSE)</f>
        <v>9</v>
      </c>
      <c r="M1794" t="str">
        <f>VLOOKUP($D1794,metadata!$B$2:$S$451,10,FALSE)</f>
        <v>n</v>
      </c>
      <c r="N1794" t="str">
        <f>VLOOKUP($D1794,metadata!$B$2:$S$451,11,FALSE)</f>
        <v>Aedes triseratius</v>
      </c>
      <c r="O1794" t="str">
        <f>VLOOKUP($D1794,metadata!$B$2:$S$451,12,FALSE)</f>
        <v>diptera</v>
      </c>
      <c r="P1794" t="str">
        <f>VLOOKUP($D1794,metadata!$B$2:$S$451,13,FALSE)</f>
        <v xml:space="preserve"> UNDERCIV</v>
      </c>
      <c r="Q1794">
        <f>VLOOKUP($D1794,metadata!$B$2:$S$451,14,FALSE)</f>
        <v>46.154722</v>
      </c>
      <c r="R1794">
        <f>VLOOKUP($D1794,metadata!$B$2:$S$451,15,FALSE)</f>
        <v>-89.385278</v>
      </c>
      <c r="S1794">
        <f>VLOOKUP($D1794,metadata!$B$2:$S$451,16,FALSE)</f>
        <v>0.01</v>
      </c>
      <c r="T1794" t="str">
        <f>VLOOKUP($D1794,metadata!$B$2:$S$451,17,FALSE)</f>
        <v/>
      </c>
      <c r="U1794" t="str">
        <f>VLOOKUP($D1794,metadata!$B$2:$S$451,18,FALSE)</f>
        <v/>
      </c>
      <c r="V1794">
        <f>VLOOKUP($D1794,metadata!$B$2:$Z$451,19,FALSE)</f>
        <v>90</v>
      </c>
      <c r="W1794" t="str">
        <f>VLOOKUP($D1794,metadata!$B$2:$Z$451,20,FALSE)</f>
        <v>global average</v>
      </c>
      <c r="X1794" t="str">
        <f>VLOOKUP($D1794,metadata!$B$2:$Z$451,21,FALSE)</f>
        <v/>
      </c>
      <c r="Y1794">
        <f>VLOOKUP($D1794,metadata!$B$2:$Z$451,22,FALSE)</f>
        <v>48</v>
      </c>
      <c r="Z1794" t="str">
        <f>VLOOKUP($D1794,metadata!$B$2:$Z$451,23,FALSE)</f>
        <v/>
      </c>
      <c r="AA1794" t="str">
        <f>VLOOKUP($D1794,metadata!$B$2:$Z$451,24,FALSE)</f>
        <v>egg</v>
      </c>
      <c r="AB1794" t="str">
        <f>VLOOKUP($D1794,metadata!$B$2:$Z$451,25,FALSE)</f>
        <v/>
      </c>
      <c r="AC1794">
        <v>16.037439470886898</v>
      </c>
      <c r="AD1794">
        <v>50.392701074760801</v>
      </c>
      <c r="AF1794" t="str">
        <f t="shared" si="55"/>
        <v>NA</v>
      </c>
    </row>
    <row r="1795" spans="3:32" x14ac:dyDescent="0.3">
      <c r="C1795">
        <v>1794</v>
      </c>
      <c r="D1795" s="4" t="str">
        <f t="shared" si="56"/>
        <v>48- UNDERCIV</v>
      </c>
      <c r="E1795" t="str">
        <f>VLOOKUP($D1795,metadata!$B$2:$S$451,2,FALSE)</f>
        <v>SHROYER, DA; CRAIG, GB</v>
      </c>
      <c r="F1795" t="str">
        <f>VLOOKUP($D1795,metadata!$B$2:$S$451,3,FALSE)</f>
        <v>EGG DIAPAUSE IN AEDES-TRISERIATUS (DIPTERA, CULICIDAE) - GEOGRAPHIC-VARIATION IN PHOTOPERIODIC RESPONSE AND FACTORS INFLUENCING DIAPAUSE TERMINATION</v>
      </c>
      <c r="G1795" t="str">
        <f>VLOOKUP($D1795,metadata!$B$2:$S$451,4,FALSE)</f>
        <v>10.1093/jmedent/20.6.601</v>
      </c>
      <c r="H1795" t="str">
        <f>VLOOKUP($D1795,metadata!$B$2:$S$451,5,FALSE)</f>
        <v>y</v>
      </c>
      <c r="I1795" t="str">
        <f>VLOOKUP($D1795,metadata!$B$2:$S$451,6,FALSE)</f>
        <v>a</v>
      </c>
      <c r="J1795" t="str">
        <f>VLOOKUP($D1795,metadata!$B$2:$S$451,7,FALSE)</f>
        <v>i</v>
      </c>
      <c r="K1795">
        <f>VLOOKUP($D1795,metadata!$B$2:$S$451,8,FALSE)</f>
        <v>9</v>
      </c>
      <c r="L1795">
        <f>VLOOKUP($D1795,metadata!$B$2:$S$451,9,FALSE)</f>
        <v>9</v>
      </c>
      <c r="M1795" t="str">
        <f>VLOOKUP($D1795,metadata!$B$2:$S$451,10,FALSE)</f>
        <v>n</v>
      </c>
      <c r="N1795" t="str">
        <f>VLOOKUP($D1795,metadata!$B$2:$S$451,11,FALSE)</f>
        <v>Aedes triseratius</v>
      </c>
      <c r="O1795" t="str">
        <f>VLOOKUP($D1795,metadata!$B$2:$S$451,12,FALSE)</f>
        <v>diptera</v>
      </c>
      <c r="P1795" t="str">
        <f>VLOOKUP($D1795,metadata!$B$2:$S$451,13,FALSE)</f>
        <v xml:space="preserve"> UNDERCIV</v>
      </c>
      <c r="Q1795">
        <f>VLOOKUP($D1795,metadata!$B$2:$S$451,14,FALSE)</f>
        <v>46.154722</v>
      </c>
      <c r="R1795">
        <f>VLOOKUP($D1795,metadata!$B$2:$S$451,15,FALSE)</f>
        <v>-89.385278</v>
      </c>
      <c r="S1795">
        <f>VLOOKUP($D1795,metadata!$B$2:$S$451,16,FALSE)</f>
        <v>0.01</v>
      </c>
      <c r="T1795" t="str">
        <f>VLOOKUP($D1795,metadata!$B$2:$S$451,17,FALSE)</f>
        <v/>
      </c>
      <c r="U1795" t="str">
        <f>VLOOKUP($D1795,metadata!$B$2:$S$451,18,FALSE)</f>
        <v/>
      </c>
      <c r="V1795">
        <f>VLOOKUP($D1795,metadata!$B$2:$Z$451,19,FALSE)</f>
        <v>90</v>
      </c>
      <c r="W1795" t="str">
        <f>VLOOKUP($D1795,metadata!$B$2:$Z$451,20,FALSE)</f>
        <v>global average</v>
      </c>
      <c r="X1795" t="str">
        <f>VLOOKUP($D1795,metadata!$B$2:$Z$451,21,FALSE)</f>
        <v/>
      </c>
      <c r="Y1795">
        <f>VLOOKUP($D1795,metadata!$B$2:$Z$451,22,FALSE)</f>
        <v>48</v>
      </c>
      <c r="Z1795" t="str">
        <f>VLOOKUP($D1795,metadata!$B$2:$Z$451,23,FALSE)</f>
        <v/>
      </c>
      <c r="AA1795" t="str">
        <f>VLOOKUP($D1795,metadata!$B$2:$Z$451,24,FALSE)</f>
        <v>egg</v>
      </c>
      <c r="AB1795" t="str">
        <f>VLOOKUP($D1795,metadata!$B$2:$Z$451,25,FALSE)</f>
        <v/>
      </c>
      <c r="AC1795">
        <v>16.9724813983701</v>
      </c>
      <c r="AD1795">
        <v>11.462147159560599</v>
      </c>
      <c r="AF1795" t="str">
        <f t="shared" ref="AF1795:AF1858" si="57">IF(AE1795="","NA",AE1795)</f>
        <v>NA</v>
      </c>
    </row>
    <row r="1796" spans="3:32" x14ac:dyDescent="0.3">
      <c r="C1796">
        <v>1795</v>
      </c>
      <c r="D1796" s="4" t="str">
        <f t="shared" si="56"/>
        <v>48- UNDERCIV</v>
      </c>
      <c r="E1796" t="str">
        <f>VLOOKUP($D1796,metadata!$B$2:$S$451,2,FALSE)</f>
        <v>SHROYER, DA; CRAIG, GB</v>
      </c>
      <c r="F1796" t="str">
        <f>VLOOKUP($D1796,metadata!$B$2:$S$451,3,FALSE)</f>
        <v>EGG DIAPAUSE IN AEDES-TRISERIATUS (DIPTERA, CULICIDAE) - GEOGRAPHIC-VARIATION IN PHOTOPERIODIC RESPONSE AND FACTORS INFLUENCING DIAPAUSE TERMINATION</v>
      </c>
      <c r="G1796" t="str">
        <f>VLOOKUP($D1796,metadata!$B$2:$S$451,4,FALSE)</f>
        <v>10.1093/jmedent/20.6.601</v>
      </c>
      <c r="H1796" t="str">
        <f>VLOOKUP($D1796,metadata!$B$2:$S$451,5,FALSE)</f>
        <v>y</v>
      </c>
      <c r="I1796" t="str">
        <f>VLOOKUP($D1796,metadata!$B$2:$S$451,6,FALSE)</f>
        <v>a</v>
      </c>
      <c r="J1796" t="str">
        <f>VLOOKUP($D1796,metadata!$B$2:$S$451,7,FALSE)</f>
        <v>i</v>
      </c>
      <c r="K1796">
        <f>VLOOKUP($D1796,metadata!$B$2:$S$451,8,FALSE)</f>
        <v>9</v>
      </c>
      <c r="L1796">
        <f>VLOOKUP($D1796,metadata!$B$2:$S$451,9,FALSE)</f>
        <v>9</v>
      </c>
      <c r="M1796" t="str">
        <f>VLOOKUP($D1796,metadata!$B$2:$S$451,10,FALSE)</f>
        <v>n</v>
      </c>
      <c r="N1796" t="str">
        <f>VLOOKUP($D1796,metadata!$B$2:$S$451,11,FALSE)</f>
        <v>Aedes triseratius</v>
      </c>
      <c r="O1796" t="str">
        <f>VLOOKUP($D1796,metadata!$B$2:$S$451,12,FALSE)</f>
        <v>diptera</v>
      </c>
      <c r="P1796" t="str">
        <f>VLOOKUP($D1796,metadata!$B$2:$S$451,13,FALSE)</f>
        <v xml:space="preserve"> UNDERCIV</v>
      </c>
      <c r="Q1796">
        <f>VLOOKUP($D1796,metadata!$B$2:$S$451,14,FALSE)</f>
        <v>46.154722</v>
      </c>
      <c r="R1796">
        <f>VLOOKUP($D1796,metadata!$B$2:$S$451,15,FALSE)</f>
        <v>-89.385278</v>
      </c>
      <c r="S1796">
        <f>VLOOKUP($D1796,metadata!$B$2:$S$451,16,FALSE)</f>
        <v>0.01</v>
      </c>
      <c r="T1796" t="str">
        <f>VLOOKUP($D1796,metadata!$B$2:$S$451,17,FALSE)</f>
        <v/>
      </c>
      <c r="U1796" t="str">
        <f>VLOOKUP($D1796,metadata!$B$2:$S$451,18,FALSE)</f>
        <v/>
      </c>
      <c r="V1796">
        <f>VLOOKUP($D1796,metadata!$B$2:$Z$451,19,FALSE)</f>
        <v>90</v>
      </c>
      <c r="W1796" t="str">
        <f>VLOOKUP($D1796,metadata!$B$2:$Z$451,20,FALSE)</f>
        <v>global average</v>
      </c>
      <c r="X1796" t="str">
        <f>VLOOKUP($D1796,metadata!$B$2:$Z$451,21,FALSE)</f>
        <v/>
      </c>
      <c r="Y1796">
        <f>VLOOKUP($D1796,metadata!$B$2:$Z$451,22,FALSE)</f>
        <v>48</v>
      </c>
      <c r="Z1796" t="str">
        <f>VLOOKUP($D1796,metadata!$B$2:$Z$451,23,FALSE)</f>
        <v/>
      </c>
      <c r="AA1796" t="str">
        <f>VLOOKUP($D1796,metadata!$B$2:$Z$451,24,FALSE)</f>
        <v>egg</v>
      </c>
      <c r="AB1796" t="str">
        <f>VLOOKUP($D1796,metadata!$B$2:$Z$451,25,FALSE)</f>
        <v/>
      </c>
      <c r="AC1796">
        <v>18.1062950277548</v>
      </c>
      <c r="AD1796">
        <v>9.1590882248730399</v>
      </c>
      <c r="AF1796" t="str">
        <f t="shared" si="57"/>
        <v>NA</v>
      </c>
    </row>
    <row r="1797" spans="3:32" x14ac:dyDescent="0.3">
      <c r="C1797">
        <v>1796</v>
      </c>
      <c r="D1797" s="4" t="str">
        <f t="shared" si="56"/>
        <v>48- UNDERCIV</v>
      </c>
      <c r="E1797" t="str">
        <f>VLOOKUP($D1797,metadata!$B$2:$S$451,2,FALSE)</f>
        <v>SHROYER, DA; CRAIG, GB</v>
      </c>
      <c r="F1797" t="str">
        <f>VLOOKUP($D1797,metadata!$B$2:$S$451,3,FALSE)</f>
        <v>EGG DIAPAUSE IN AEDES-TRISERIATUS (DIPTERA, CULICIDAE) - GEOGRAPHIC-VARIATION IN PHOTOPERIODIC RESPONSE AND FACTORS INFLUENCING DIAPAUSE TERMINATION</v>
      </c>
      <c r="G1797" t="str">
        <f>VLOOKUP($D1797,metadata!$B$2:$S$451,4,FALSE)</f>
        <v>10.1093/jmedent/20.6.601</v>
      </c>
      <c r="H1797" t="str">
        <f>VLOOKUP($D1797,metadata!$B$2:$S$451,5,FALSE)</f>
        <v>y</v>
      </c>
      <c r="I1797" t="str">
        <f>VLOOKUP($D1797,metadata!$B$2:$S$451,6,FALSE)</f>
        <v>a</v>
      </c>
      <c r="J1797" t="str">
        <f>VLOOKUP($D1797,metadata!$B$2:$S$451,7,FALSE)</f>
        <v>i</v>
      </c>
      <c r="K1797">
        <f>VLOOKUP($D1797,metadata!$B$2:$S$451,8,FALSE)</f>
        <v>9</v>
      </c>
      <c r="L1797">
        <f>VLOOKUP($D1797,metadata!$B$2:$S$451,9,FALSE)</f>
        <v>9</v>
      </c>
      <c r="M1797" t="str">
        <f>VLOOKUP($D1797,metadata!$B$2:$S$451,10,FALSE)</f>
        <v>n</v>
      </c>
      <c r="N1797" t="str">
        <f>VLOOKUP($D1797,metadata!$B$2:$S$451,11,FALSE)</f>
        <v>Aedes triseratius</v>
      </c>
      <c r="O1797" t="str">
        <f>VLOOKUP($D1797,metadata!$B$2:$S$451,12,FALSE)</f>
        <v>diptera</v>
      </c>
      <c r="P1797" t="str">
        <f>VLOOKUP($D1797,metadata!$B$2:$S$451,13,FALSE)</f>
        <v xml:space="preserve"> UNDERCIV</v>
      </c>
      <c r="Q1797">
        <f>VLOOKUP($D1797,metadata!$B$2:$S$451,14,FALSE)</f>
        <v>46.154722</v>
      </c>
      <c r="R1797">
        <f>VLOOKUP($D1797,metadata!$B$2:$S$451,15,FALSE)</f>
        <v>-89.385278</v>
      </c>
      <c r="S1797">
        <f>VLOOKUP($D1797,metadata!$B$2:$S$451,16,FALSE)</f>
        <v>0.01</v>
      </c>
      <c r="T1797" t="str">
        <f>VLOOKUP($D1797,metadata!$B$2:$S$451,17,FALSE)</f>
        <v/>
      </c>
      <c r="U1797" t="str">
        <f>VLOOKUP($D1797,metadata!$B$2:$S$451,18,FALSE)</f>
        <v/>
      </c>
      <c r="V1797">
        <f>VLOOKUP($D1797,metadata!$B$2:$Z$451,19,FALSE)</f>
        <v>90</v>
      </c>
      <c r="W1797" t="str">
        <f>VLOOKUP($D1797,metadata!$B$2:$Z$451,20,FALSE)</f>
        <v>global average</v>
      </c>
      <c r="X1797" t="str">
        <f>VLOOKUP($D1797,metadata!$B$2:$Z$451,21,FALSE)</f>
        <v/>
      </c>
      <c r="Y1797">
        <f>VLOOKUP($D1797,metadata!$B$2:$Z$451,22,FALSE)</f>
        <v>48</v>
      </c>
      <c r="Z1797" t="str">
        <f>VLOOKUP($D1797,metadata!$B$2:$Z$451,23,FALSE)</f>
        <v/>
      </c>
      <c r="AA1797" t="str">
        <f>VLOOKUP($D1797,metadata!$B$2:$Z$451,24,FALSE)</f>
        <v>egg</v>
      </c>
      <c r="AB1797" t="str">
        <f>VLOOKUP($D1797,metadata!$B$2:$Z$451,25,FALSE)</f>
        <v/>
      </c>
      <c r="AC1797">
        <v>19.012282980984999</v>
      </c>
      <c r="AD1797">
        <v>8.7250501948742194</v>
      </c>
      <c r="AF1797" t="str">
        <f t="shared" si="57"/>
        <v>NA</v>
      </c>
    </row>
    <row r="1798" spans="3:32" x14ac:dyDescent="0.3">
      <c r="C1798">
        <v>1797</v>
      </c>
      <c r="D1798" s="4" t="str">
        <f t="shared" si="56"/>
        <v>48- UNDERCIV</v>
      </c>
      <c r="E1798" t="str">
        <f>VLOOKUP($D1798,metadata!$B$2:$S$451,2,FALSE)</f>
        <v>SHROYER, DA; CRAIG, GB</v>
      </c>
      <c r="F1798" t="str">
        <f>VLOOKUP($D1798,metadata!$B$2:$S$451,3,FALSE)</f>
        <v>EGG DIAPAUSE IN AEDES-TRISERIATUS (DIPTERA, CULICIDAE) - GEOGRAPHIC-VARIATION IN PHOTOPERIODIC RESPONSE AND FACTORS INFLUENCING DIAPAUSE TERMINATION</v>
      </c>
      <c r="G1798" t="str">
        <f>VLOOKUP($D1798,metadata!$B$2:$S$451,4,FALSE)</f>
        <v>10.1093/jmedent/20.6.601</v>
      </c>
      <c r="H1798" t="str">
        <f>VLOOKUP($D1798,metadata!$B$2:$S$451,5,FALSE)</f>
        <v>y</v>
      </c>
      <c r="I1798" t="str">
        <f>VLOOKUP($D1798,metadata!$B$2:$S$451,6,FALSE)</f>
        <v>a</v>
      </c>
      <c r="J1798" t="str">
        <f>VLOOKUP($D1798,metadata!$B$2:$S$451,7,FALSE)</f>
        <v>i</v>
      </c>
      <c r="K1798">
        <f>VLOOKUP($D1798,metadata!$B$2:$S$451,8,FALSE)</f>
        <v>9</v>
      </c>
      <c r="L1798">
        <f>VLOOKUP($D1798,metadata!$B$2:$S$451,9,FALSE)</f>
        <v>9</v>
      </c>
      <c r="M1798" t="str">
        <f>VLOOKUP($D1798,metadata!$B$2:$S$451,10,FALSE)</f>
        <v>n</v>
      </c>
      <c r="N1798" t="str">
        <f>VLOOKUP($D1798,metadata!$B$2:$S$451,11,FALSE)</f>
        <v>Aedes triseratius</v>
      </c>
      <c r="O1798" t="str">
        <f>VLOOKUP($D1798,metadata!$B$2:$S$451,12,FALSE)</f>
        <v>diptera</v>
      </c>
      <c r="P1798" t="str">
        <f>VLOOKUP($D1798,metadata!$B$2:$S$451,13,FALSE)</f>
        <v xml:space="preserve"> UNDERCIV</v>
      </c>
      <c r="Q1798">
        <f>VLOOKUP($D1798,metadata!$B$2:$S$451,14,FALSE)</f>
        <v>46.154722</v>
      </c>
      <c r="R1798">
        <f>VLOOKUP($D1798,metadata!$B$2:$S$451,15,FALSE)</f>
        <v>-89.385278</v>
      </c>
      <c r="S1798">
        <f>VLOOKUP($D1798,metadata!$B$2:$S$451,16,FALSE)</f>
        <v>0.01</v>
      </c>
      <c r="T1798" t="str">
        <f>VLOOKUP($D1798,metadata!$B$2:$S$451,17,FALSE)</f>
        <v/>
      </c>
      <c r="U1798" t="str">
        <f>VLOOKUP($D1798,metadata!$B$2:$S$451,18,FALSE)</f>
        <v/>
      </c>
      <c r="V1798">
        <f>VLOOKUP($D1798,metadata!$B$2:$Z$451,19,FALSE)</f>
        <v>90</v>
      </c>
      <c r="W1798" t="str">
        <f>VLOOKUP($D1798,metadata!$B$2:$Z$451,20,FALSE)</f>
        <v>global average</v>
      </c>
      <c r="X1798" t="str">
        <f>VLOOKUP($D1798,metadata!$B$2:$Z$451,21,FALSE)</f>
        <v/>
      </c>
      <c r="Y1798">
        <f>VLOOKUP($D1798,metadata!$B$2:$Z$451,22,FALSE)</f>
        <v>48</v>
      </c>
      <c r="Z1798" t="str">
        <f>VLOOKUP($D1798,metadata!$B$2:$Z$451,23,FALSE)</f>
        <v/>
      </c>
      <c r="AA1798" t="str">
        <f>VLOOKUP($D1798,metadata!$B$2:$Z$451,24,FALSE)</f>
        <v>egg</v>
      </c>
      <c r="AB1798" t="str">
        <f>VLOOKUP($D1798,metadata!$B$2:$Z$451,25,FALSE)</f>
        <v/>
      </c>
      <c r="AC1798">
        <v>19.987008385496601</v>
      </c>
      <c r="AD1798">
        <v>17.213889216959899</v>
      </c>
      <c r="AF1798" t="str">
        <f t="shared" si="57"/>
        <v>NA</v>
      </c>
    </row>
    <row r="1799" spans="3:32" x14ac:dyDescent="0.3">
      <c r="C1799">
        <v>1798</v>
      </c>
      <c r="D1799" s="4" t="str">
        <f t="shared" si="56"/>
        <v>48- UNDERCIV</v>
      </c>
      <c r="E1799" t="str">
        <f>VLOOKUP($D1799,metadata!$B$2:$S$451,2,FALSE)</f>
        <v>SHROYER, DA; CRAIG, GB</v>
      </c>
      <c r="F1799" t="str">
        <f>VLOOKUP($D1799,metadata!$B$2:$S$451,3,FALSE)</f>
        <v>EGG DIAPAUSE IN AEDES-TRISERIATUS (DIPTERA, CULICIDAE) - GEOGRAPHIC-VARIATION IN PHOTOPERIODIC RESPONSE AND FACTORS INFLUENCING DIAPAUSE TERMINATION</v>
      </c>
      <c r="G1799" t="str">
        <f>VLOOKUP($D1799,metadata!$B$2:$S$451,4,FALSE)</f>
        <v>10.1093/jmedent/20.6.601</v>
      </c>
      <c r="H1799" t="str">
        <f>VLOOKUP($D1799,metadata!$B$2:$S$451,5,FALSE)</f>
        <v>y</v>
      </c>
      <c r="I1799" t="str">
        <f>VLOOKUP($D1799,metadata!$B$2:$S$451,6,FALSE)</f>
        <v>a</v>
      </c>
      <c r="J1799" t="str">
        <f>VLOOKUP($D1799,metadata!$B$2:$S$451,7,FALSE)</f>
        <v>i</v>
      </c>
      <c r="K1799">
        <f>VLOOKUP($D1799,metadata!$B$2:$S$451,8,FALSE)</f>
        <v>9</v>
      </c>
      <c r="L1799">
        <f>VLOOKUP($D1799,metadata!$B$2:$S$451,9,FALSE)</f>
        <v>9</v>
      </c>
      <c r="M1799" t="str">
        <f>VLOOKUP($D1799,metadata!$B$2:$S$451,10,FALSE)</f>
        <v>n</v>
      </c>
      <c r="N1799" t="str">
        <f>VLOOKUP($D1799,metadata!$B$2:$S$451,11,FALSE)</f>
        <v>Aedes triseratius</v>
      </c>
      <c r="O1799" t="str">
        <f>VLOOKUP($D1799,metadata!$B$2:$S$451,12,FALSE)</f>
        <v>diptera</v>
      </c>
      <c r="P1799" t="str">
        <f>VLOOKUP($D1799,metadata!$B$2:$S$451,13,FALSE)</f>
        <v xml:space="preserve"> UNDERCIV</v>
      </c>
      <c r="Q1799">
        <f>VLOOKUP($D1799,metadata!$B$2:$S$451,14,FALSE)</f>
        <v>46.154722</v>
      </c>
      <c r="R1799">
        <f>VLOOKUP($D1799,metadata!$B$2:$S$451,15,FALSE)</f>
        <v>-89.385278</v>
      </c>
      <c r="S1799">
        <f>VLOOKUP($D1799,metadata!$B$2:$S$451,16,FALSE)</f>
        <v>0.01</v>
      </c>
      <c r="T1799" t="str">
        <f>VLOOKUP($D1799,metadata!$B$2:$S$451,17,FALSE)</f>
        <v/>
      </c>
      <c r="U1799" t="str">
        <f>VLOOKUP($D1799,metadata!$B$2:$S$451,18,FALSE)</f>
        <v/>
      </c>
      <c r="V1799">
        <f>VLOOKUP($D1799,metadata!$B$2:$Z$451,19,FALSE)</f>
        <v>90</v>
      </c>
      <c r="W1799" t="str">
        <f>VLOOKUP($D1799,metadata!$B$2:$Z$451,20,FALSE)</f>
        <v>global average</v>
      </c>
      <c r="X1799" t="str">
        <f>VLOOKUP($D1799,metadata!$B$2:$Z$451,21,FALSE)</f>
        <v/>
      </c>
      <c r="Y1799">
        <f>VLOOKUP($D1799,metadata!$B$2:$Z$451,22,FALSE)</f>
        <v>48</v>
      </c>
      <c r="Z1799" t="str">
        <f>VLOOKUP($D1799,metadata!$B$2:$Z$451,23,FALSE)</f>
        <v/>
      </c>
      <c r="AA1799" t="str">
        <f>VLOOKUP($D1799,metadata!$B$2:$Z$451,24,FALSE)</f>
        <v>egg</v>
      </c>
      <c r="AB1799" t="str">
        <f>VLOOKUP($D1799,metadata!$B$2:$Z$451,25,FALSE)</f>
        <v/>
      </c>
      <c r="AC1799">
        <v>24.053856147395699</v>
      </c>
      <c r="AD1799">
        <v>28.640604700602299</v>
      </c>
      <c r="AF1799" t="str">
        <f t="shared" si="57"/>
        <v>NA</v>
      </c>
    </row>
    <row r="1800" spans="3:32" x14ac:dyDescent="0.3">
      <c r="C1800">
        <v>1799</v>
      </c>
      <c r="D1800" s="4" t="str">
        <f t="shared" si="56"/>
        <v>48- ORONOIII</v>
      </c>
      <c r="E1800" t="str">
        <f>VLOOKUP($D1800,metadata!$B$2:$S$451,2,FALSE)</f>
        <v>SHROYER, DA; CRAIG, GB</v>
      </c>
      <c r="F1800" t="str">
        <f>VLOOKUP($D1800,metadata!$B$2:$S$451,3,FALSE)</f>
        <v>EGG DIAPAUSE IN AEDES-TRISERIATUS (DIPTERA, CULICIDAE) - GEOGRAPHIC-VARIATION IN PHOTOPERIODIC RESPONSE AND FACTORS INFLUENCING DIAPAUSE TERMINATION</v>
      </c>
      <c r="G1800" t="str">
        <f>VLOOKUP($D1800,metadata!$B$2:$S$451,4,FALSE)</f>
        <v>10.1093/jmedent/20.6.601</v>
      </c>
      <c r="H1800" t="str">
        <f>VLOOKUP($D1800,metadata!$B$2:$S$451,5,FALSE)</f>
        <v>y</v>
      </c>
      <c r="I1800" t="str">
        <f>VLOOKUP($D1800,metadata!$B$2:$S$451,6,FALSE)</f>
        <v>a</v>
      </c>
      <c r="J1800" t="str">
        <f>VLOOKUP($D1800,metadata!$B$2:$S$451,7,FALSE)</f>
        <v>i</v>
      </c>
      <c r="K1800">
        <f>VLOOKUP($D1800,metadata!$B$2:$S$451,8,FALSE)</f>
        <v>9</v>
      </c>
      <c r="L1800">
        <f>VLOOKUP($D1800,metadata!$B$2:$S$451,9,FALSE)</f>
        <v>10</v>
      </c>
      <c r="M1800" t="str">
        <f>VLOOKUP($D1800,metadata!$B$2:$S$451,10,FALSE)</f>
        <v/>
      </c>
      <c r="N1800" t="str">
        <f>VLOOKUP($D1800,metadata!$B$2:$S$451,11,FALSE)</f>
        <v>Aedes triseratius</v>
      </c>
      <c r="O1800" t="str">
        <f>VLOOKUP($D1800,metadata!$B$2:$S$451,12,FALSE)</f>
        <v>diptera</v>
      </c>
      <c r="P1800" t="str">
        <f>VLOOKUP($D1800,metadata!$B$2:$S$451,13,FALSE)</f>
        <v xml:space="preserve"> ORONOIII</v>
      </c>
      <c r="Q1800">
        <f>VLOOKUP($D1800,metadata!$B$2:$S$451,14,FALSE)</f>
        <v>44.883000000000003</v>
      </c>
      <c r="R1800">
        <f>VLOOKUP($D1800,metadata!$B$2:$S$451,15,FALSE)</f>
        <v>-68.671999999999997</v>
      </c>
      <c r="S1800">
        <f>VLOOKUP($D1800,metadata!$B$2:$S$451,16,FALSE)</f>
        <v>0.01</v>
      </c>
      <c r="T1800" t="str">
        <f>VLOOKUP($D1800,metadata!$B$2:$S$451,17,FALSE)</f>
        <v/>
      </c>
      <c r="U1800" t="str">
        <f>VLOOKUP($D1800,metadata!$B$2:$S$451,18,FALSE)</f>
        <v/>
      </c>
      <c r="V1800">
        <f>VLOOKUP($D1800,metadata!$B$2:$Z$451,19,FALSE)</f>
        <v>90</v>
      </c>
      <c r="W1800" t="str">
        <f>VLOOKUP($D1800,metadata!$B$2:$Z$451,20,FALSE)</f>
        <v>global average</v>
      </c>
      <c r="X1800" t="str">
        <f>VLOOKUP($D1800,metadata!$B$2:$Z$451,21,FALSE)</f>
        <v/>
      </c>
      <c r="Y1800">
        <f>VLOOKUP($D1800,metadata!$B$2:$Z$451,22,FALSE)</f>
        <v>48</v>
      </c>
      <c r="Z1800" t="str">
        <f>VLOOKUP($D1800,metadata!$B$2:$Z$451,23,FALSE)</f>
        <v/>
      </c>
      <c r="AA1800" t="str">
        <f>VLOOKUP($D1800,metadata!$B$2:$Z$451,24,FALSE)</f>
        <v>egg</v>
      </c>
      <c r="AB1800" t="str">
        <f>VLOOKUP($D1800,metadata!$B$2:$Z$451,25,FALSE)</f>
        <v/>
      </c>
      <c r="AC1800">
        <v>12.981457422936099</v>
      </c>
      <c r="AD1800">
        <v>99.568914609660993</v>
      </c>
      <c r="AF1800" t="str">
        <f t="shared" si="57"/>
        <v>NA</v>
      </c>
    </row>
    <row r="1801" spans="3:32" x14ac:dyDescent="0.3">
      <c r="C1801">
        <v>1800</v>
      </c>
      <c r="D1801" s="4" t="str">
        <f t="shared" si="56"/>
        <v>48- ORONOIII</v>
      </c>
      <c r="E1801" t="str">
        <f>VLOOKUP($D1801,metadata!$B$2:$S$451,2,FALSE)</f>
        <v>SHROYER, DA; CRAIG, GB</v>
      </c>
      <c r="F1801" t="str">
        <f>VLOOKUP($D1801,metadata!$B$2:$S$451,3,FALSE)</f>
        <v>EGG DIAPAUSE IN AEDES-TRISERIATUS (DIPTERA, CULICIDAE) - GEOGRAPHIC-VARIATION IN PHOTOPERIODIC RESPONSE AND FACTORS INFLUENCING DIAPAUSE TERMINATION</v>
      </c>
      <c r="G1801" t="str">
        <f>VLOOKUP($D1801,metadata!$B$2:$S$451,4,FALSE)</f>
        <v>10.1093/jmedent/20.6.601</v>
      </c>
      <c r="H1801" t="str">
        <f>VLOOKUP($D1801,metadata!$B$2:$S$451,5,FALSE)</f>
        <v>y</v>
      </c>
      <c r="I1801" t="str">
        <f>VLOOKUP($D1801,metadata!$B$2:$S$451,6,FALSE)</f>
        <v>a</v>
      </c>
      <c r="J1801" t="str">
        <f>VLOOKUP($D1801,metadata!$B$2:$S$451,7,FALSE)</f>
        <v>i</v>
      </c>
      <c r="K1801">
        <f>VLOOKUP($D1801,metadata!$B$2:$S$451,8,FALSE)</f>
        <v>9</v>
      </c>
      <c r="L1801">
        <f>VLOOKUP($D1801,metadata!$B$2:$S$451,9,FALSE)</f>
        <v>10</v>
      </c>
      <c r="M1801" t="str">
        <f>VLOOKUP($D1801,metadata!$B$2:$S$451,10,FALSE)</f>
        <v/>
      </c>
      <c r="N1801" t="str">
        <f>VLOOKUP($D1801,metadata!$B$2:$S$451,11,FALSE)</f>
        <v>Aedes triseratius</v>
      </c>
      <c r="O1801" t="str">
        <f>VLOOKUP($D1801,metadata!$B$2:$S$451,12,FALSE)</f>
        <v>diptera</v>
      </c>
      <c r="P1801" t="str">
        <f>VLOOKUP($D1801,metadata!$B$2:$S$451,13,FALSE)</f>
        <v xml:space="preserve"> ORONOIII</v>
      </c>
      <c r="Q1801">
        <f>VLOOKUP($D1801,metadata!$B$2:$S$451,14,FALSE)</f>
        <v>44.883000000000003</v>
      </c>
      <c r="R1801">
        <f>VLOOKUP($D1801,metadata!$B$2:$S$451,15,FALSE)</f>
        <v>-68.671999999999997</v>
      </c>
      <c r="S1801">
        <f>VLOOKUP($D1801,metadata!$B$2:$S$451,16,FALSE)</f>
        <v>0.01</v>
      </c>
      <c r="T1801" t="str">
        <f>VLOOKUP($D1801,metadata!$B$2:$S$451,17,FALSE)</f>
        <v/>
      </c>
      <c r="U1801" t="str">
        <f>VLOOKUP($D1801,metadata!$B$2:$S$451,18,FALSE)</f>
        <v/>
      </c>
      <c r="V1801">
        <f>VLOOKUP($D1801,metadata!$B$2:$Z$451,19,FALSE)</f>
        <v>90</v>
      </c>
      <c r="W1801" t="str">
        <f>VLOOKUP($D1801,metadata!$B$2:$Z$451,20,FALSE)</f>
        <v>global average</v>
      </c>
      <c r="X1801" t="str">
        <f>VLOOKUP($D1801,metadata!$B$2:$Z$451,21,FALSE)</f>
        <v/>
      </c>
      <c r="Y1801">
        <f>VLOOKUP($D1801,metadata!$B$2:$Z$451,22,FALSE)</f>
        <v>48</v>
      </c>
      <c r="Z1801" t="str">
        <f>VLOOKUP($D1801,metadata!$B$2:$Z$451,23,FALSE)</f>
        <v/>
      </c>
      <c r="AA1801" t="str">
        <f>VLOOKUP($D1801,metadata!$B$2:$Z$451,24,FALSE)</f>
        <v>egg</v>
      </c>
      <c r="AB1801" t="str">
        <f>VLOOKUP($D1801,metadata!$B$2:$Z$451,25,FALSE)</f>
        <v/>
      </c>
      <c r="AC1801">
        <v>13.962560529113</v>
      </c>
      <c r="AD1801">
        <v>99.607298925239107</v>
      </c>
      <c r="AF1801" t="str">
        <f t="shared" si="57"/>
        <v>NA</v>
      </c>
    </row>
    <row r="1802" spans="3:32" x14ac:dyDescent="0.3">
      <c r="C1802">
        <v>1801</v>
      </c>
      <c r="D1802" s="4" t="str">
        <f t="shared" si="56"/>
        <v>48- ORONOIII</v>
      </c>
      <c r="E1802" t="str">
        <f>VLOOKUP($D1802,metadata!$B$2:$S$451,2,FALSE)</f>
        <v>SHROYER, DA; CRAIG, GB</v>
      </c>
      <c r="F1802" t="str">
        <f>VLOOKUP($D1802,metadata!$B$2:$S$451,3,FALSE)</f>
        <v>EGG DIAPAUSE IN AEDES-TRISERIATUS (DIPTERA, CULICIDAE) - GEOGRAPHIC-VARIATION IN PHOTOPERIODIC RESPONSE AND FACTORS INFLUENCING DIAPAUSE TERMINATION</v>
      </c>
      <c r="G1802" t="str">
        <f>VLOOKUP($D1802,metadata!$B$2:$S$451,4,FALSE)</f>
        <v>10.1093/jmedent/20.6.601</v>
      </c>
      <c r="H1802" t="str">
        <f>VLOOKUP($D1802,metadata!$B$2:$S$451,5,FALSE)</f>
        <v>y</v>
      </c>
      <c r="I1802" t="str">
        <f>VLOOKUP($D1802,metadata!$B$2:$S$451,6,FALSE)</f>
        <v>a</v>
      </c>
      <c r="J1802" t="str">
        <f>VLOOKUP($D1802,metadata!$B$2:$S$451,7,FALSE)</f>
        <v>i</v>
      </c>
      <c r="K1802">
        <f>VLOOKUP($D1802,metadata!$B$2:$S$451,8,FALSE)</f>
        <v>9</v>
      </c>
      <c r="L1802">
        <f>VLOOKUP($D1802,metadata!$B$2:$S$451,9,FALSE)</f>
        <v>10</v>
      </c>
      <c r="M1802" t="str">
        <f>VLOOKUP($D1802,metadata!$B$2:$S$451,10,FALSE)</f>
        <v/>
      </c>
      <c r="N1802" t="str">
        <f>VLOOKUP($D1802,metadata!$B$2:$S$451,11,FALSE)</f>
        <v>Aedes triseratius</v>
      </c>
      <c r="O1802" t="str">
        <f>VLOOKUP($D1802,metadata!$B$2:$S$451,12,FALSE)</f>
        <v>diptera</v>
      </c>
      <c r="P1802" t="str">
        <f>VLOOKUP($D1802,metadata!$B$2:$S$451,13,FALSE)</f>
        <v xml:space="preserve"> ORONOIII</v>
      </c>
      <c r="Q1802">
        <f>VLOOKUP($D1802,metadata!$B$2:$S$451,14,FALSE)</f>
        <v>44.883000000000003</v>
      </c>
      <c r="R1802">
        <f>VLOOKUP($D1802,metadata!$B$2:$S$451,15,FALSE)</f>
        <v>-68.671999999999997</v>
      </c>
      <c r="S1802">
        <f>VLOOKUP($D1802,metadata!$B$2:$S$451,16,FALSE)</f>
        <v>0.01</v>
      </c>
      <c r="T1802" t="str">
        <f>VLOOKUP($D1802,metadata!$B$2:$S$451,17,FALSE)</f>
        <v/>
      </c>
      <c r="U1802" t="str">
        <f>VLOOKUP($D1802,metadata!$B$2:$S$451,18,FALSE)</f>
        <v/>
      </c>
      <c r="V1802">
        <f>VLOOKUP($D1802,metadata!$B$2:$Z$451,19,FALSE)</f>
        <v>90</v>
      </c>
      <c r="W1802" t="str">
        <f>VLOOKUP($D1802,metadata!$B$2:$Z$451,20,FALSE)</f>
        <v>global average</v>
      </c>
      <c r="X1802" t="str">
        <f>VLOOKUP($D1802,metadata!$B$2:$Z$451,21,FALSE)</f>
        <v/>
      </c>
      <c r="Y1802">
        <f>VLOOKUP($D1802,metadata!$B$2:$Z$451,22,FALSE)</f>
        <v>48</v>
      </c>
      <c r="Z1802" t="str">
        <f>VLOOKUP($D1802,metadata!$B$2:$Z$451,23,FALSE)</f>
        <v/>
      </c>
      <c r="AA1802" t="str">
        <f>VLOOKUP($D1802,metadata!$B$2:$Z$451,24,FALSE)</f>
        <v>egg</v>
      </c>
      <c r="AB1802" t="str">
        <f>VLOOKUP($D1802,metadata!$B$2:$Z$451,25,FALSE)</f>
        <v/>
      </c>
      <c r="AC1802">
        <v>14.951812920751101</v>
      </c>
      <c r="AD1802">
        <v>88.847880004724203</v>
      </c>
      <c r="AF1802" t="str">
        <f t="shared" si="57"/>
        <v>NA</v>
      </c>
    </row>
    <row r="1803" spans="3:32" x14ac:dyDescent="0.3">
      <c r="C1803">
        <v>1802</v>
      </c>
      <c r="D1803" s="4" t="str">
        <f t="shared" si="56"/>
        <v>48- ORONOIII</v>
      </c>
      <c r="E1803" t="str">
        <f>VLOOKUP($D1803,metadata!$B$2:$S$451,2,FALSE)</f>
        <v>SHROYER, DA; CRAIG, GB</v>
      </c>
      <c r="F1803" t="str">
        <f>VLOOKUP($D1803,metadata!$B$2:$S$451,3,FALSE)</f>
        <v>EGG DIAPAUSE IN AEDES-TRISERIATUS (DIPTERA, CULICIDAE) - GEOGRAPHIC-VARIATION IN PHOTOPERIODIC RESPONSE AND FACTORS INFLUENCING DIAPAUSE TERMINATION</v>
      </c>
      <c r="G1803" t="str">
        <f>VLOOKUP($D1803,metadata!$B$2:$S$451,4,FALSE)</f>
        <v>10.1093/jmedent/20.6.601</v>
      </c>
      <c r="H1803" t="str">
        <f>VLOOKUP($D1803,metadata!$B$2:$S$451,5,FALSE)</f>
        <v>y</v>
      </c>
      <c r="I1803" t="str">
        <f>VLOOKUP($D1803,metadata!$B$2:$S$451,6,FALSE)</f>
        <v>a</v>
      </c>
      <c r="J1803" t="str">
        <f>VLOOKUP($D1803,metadata!$B$2:$S$451,7,FALSE)</f>
        <v>i</v>
      </c>
      <c r="K1803">
        <f>VLOOKUP($D1803,metadata!$B$2:$S$451,8,FALSE)</f>
        <v>9</v>
      </c>
      <c r="L1803">
        <f>VLOOKUP($D1803,metadata!$B$2:$S$451,9,FALSE)</f>
        <v>10</v>
      </c>
      <c r="M1803" t="str">
        <f>VLOOKUP($D1803,metadata!$B$2:$S$451,10,FALSE)</f>
        <v/>
      </c>
      <c r="N1803" t="str">
        <f>VLOOKUP($D1803,metadata!$B$2:$S$451,11,FALSE)</f>
        <v>Aedes triseratius</v>
      </c>
      <c r="O1803" t="str">
        <f>VLOOKUP($D1803,metadata!$B$2:$S$451,12,FALSE)</f>
        <v>diptera</v>
      </c>
      <c r="P1803" t="str">
        <f>VLOOKUP($D1803,metadata!$B$2:$S$451,13,FALSE)</f>
        <v xml:space="preserve"> ORONOIII</v>
      </c>
      <c r="Q1803">
        <f>VLOOKUP($D1803,metadata!$B$2:$S$451,14,FALSE)</f>
        <v>44.883000000000003</v>
      </c>
      <c r="R1803">
        <f>VLOOKUP($D1803,metadata!$B$2:$S$451,15,FALSE)</f>
        <v>-68.671999999999997</v>
      </c>
      <c r="S1803">
        <f>VLOOKUP($D1803,metadata!$B$2:$S$451,16,FALSE)</f>
        <v>0.01</v>
      </c>
      <c r="T1803" t="str">
        <f>VLOOKUP($D1803,metadata!$B$2:$S$451,17,FALSE)</f>
        <v/>
      </c>
      <c r="U1803" t="str">
        <f>VLOOKUP($D1803,metadata!$B$2:$S$451,18,FALSE)</f>
        <v/>
      </c>
      <c r="V1803">
        <f>VLOOKUP($D1803,metadata!$B$2:$Z$451,19,FALSE)</f>
        <v>90</v>
      </c>
      <c r="W1803" t="str">
        <f>VLOOKUP($D1803,metadata!$B$2:$Z$451,20,FALSE)</f>
        <v>global average</v>
      </c>
      <c r="X1803" t="str">
        <f>VLOOKUP($D1803,metadata!$B$2:$Z$451,21,FALSE)</f>
        <v/>
      </c>
      <c r="Y1803">
        <f>VLOOKUP($D1803,metadata!$B$2:$Z$451,22,FALSE)</f>
        <v>48</v>
      </c>
      <c r="Z1803" t="str">
        <f>VLOOKUP($D1803,metadata!$B$2:$Z$451,23,FALSE)</f>
        <v/>
      </c>
      <c r="AA1803" t="str">
        <f>VLOOKUP($D1803,metadata!$B$2:$Z$451,24,FALSE)</f>
        <v>egg</v>
      </c>
      <c r="AB1803" t="str">
        <f>VLOOKUP($D1803,metadata!$B$2:$Z$451,25,FALSE)</f>
        <v/>
      </c>
      <c r="AC1803">
        <v>15.9874808078422</v>
      </c>
      <c r="AD1803">
        <v>16.5879296090705</v>
      </c>
      <c r="AF1803" t="str">
        <f t="shared" si="57"/>
        <v>NA</v>
      </c>
    </row>
    <row r="1804" spans="3:32" x14ac:dyDescent="0.3">
      <c r="C1804">
        <v>1803</v>
      </c>
      <c r="D1804" s="4" t="str">
        <f t="shared" si="56"/>
        <v>48- ORONOIII</v>
      </c>
      <c r="E1804" t="str">
        <f>VLOOKUP($D1804,metadata!$B$2:$S$451,2,FALSE)</f>
        <v>SHROYER, DA; CRAIG, GB</v>
      </c>
      <c r="F1804" t="str">
        <f>VLOOKUP($D1804,metadata!$B$2:$S$451,3,FALSE)</f>
        <v>EGG DIAPAUSE IN AEDES-TRISERIATUS (DIPTERA, CULICIDAE) - GEOGRAPHIC-VARIATION IN PHOTOPERIODIC RESPONSE AND FACTORS INFLUENCING DIAPAUSE TERMINATION</v>
      </c>
      <c r="G1804" t="str">
        <f>VLOOKUP($D1804,metadata!$B$2:$S$451,4,FALSE)</f>
        <v>10.1093/jmedent/20.6.601</v>
      </c>
      <c r="H1804" t="str">
        <f>VLOOKUP($D1804,metadata!$B$2:$S$451,5,FALSE)</f>
        <v>y</v>
      </c>
      <c r="I1804" t="str">
        <f>VLOOKUP($D1804,metadata!$B$2:$S$451,6,FALSE)</f>
        <v>a</v>
      </c>
      <c r="J1804" t="str">
        <f>VLOOKUP($D1804,metadata!$B$2:$S$451,7,FALSE)</f>
        <v>i</v>
      </c>
      <c r="K1804">
        <f>VLOOKUP($D1804,metadata!$B$2:$S$451,8,FALSE)</f>
        <v>9</v>
      </c>
      <c r="L1804">
        <f>VLOOKUP($D1804,metadata!$B$2:$S$451,9,FALSE)</f>
        <v>10</v>
      </c>
      <c r="M1804" t="str">
        <f>VLOOKUP($D1804,metadata!$B$2:$S$451,10,FALSE)</f>
        <v/>
      </c>
      <c r="N1804" t="str">
        <f>VLOOKUP($D1804,metadata!$B$2:$S$451,11,FALSE)</f>
        <v>Aedes triseratius</v>
      </c>
      <c r="O1804" t="str">
        <f>VLOOKUP($D1804,metadata!$B$2:$S$451,12,FALSE)</f>
        <v>diptera</v>
      </c>
      <c r="P1804" t="str">
        <f>VLOOKUP($D1804,metadata!$B$2:$S$451,13,FALSE)</f>
        <v xml:space="preserve"> ORONOIII</v>
      </c>
      <c r="Q1804">
        <f>VLOOKUP($D1804,metadata!$B$2:$S$451,14,FALSE)</f>
        <v>44.883000000000003</v>
      </c>
      <c r="R1804">
        <f>VLOOKUP($D1804,metadata!$B$2:$S$451,15,FALSE)</f>
        <v>-68.671999999999997</v>
      </c>
      <c r="S1804">
        <f>VLOOKUP($D1804,metadata!$B$2:$S$451,16,FALSE)</f>
        <v>0.01</v>
      </c>
      <c r="T1804" t="str">
        <f>VLOOKUP($D1804,metadata!$B$2:$S$451,17,FALSE)</f>
        <v/>
      </c>
      <c r="U1804" t="str">
        <f>VLOOKUP($D1804,metadata!$B$2:$S$451,18,FALSE)</f>
        <v/>
      </c>
      <c r="V1804">
        <f>VLOOKUP($D1804,metadata!$B$2:$Z$451,19,FALSE)</f>
        <v>90</v>
      </c>
      <c r="W1804" t="str">
        <f>VLOOKUP($D1804,metadata!$B$2:$Z$451,20,FALSE)</f>
        <v>global average</v>
      </c>
      <c r="X1804" t="str">
        <f>VLOOKUP($D1804,metadata!$B$2:$Z$451,21,FALSE)</f>
        <v/>
      </c>
      <c r="Y1804">
        <f>VLOOKUP($D1804,metadata!$B$2:$Z$451,22,FALSE)</f>
        <v>48</v>
      </c>
      <c r="Z1804" t="str">
        <f>VLOOKUP($D1804,metadata!$B$2:$Z$451,23,FALSE)</f>
        <v/>
      </c>
      <c r="AA1804" t="str">
        <f>VLOOKUP($D1804,metadata!$B$2:$Z$451,24,FALSE)</f>
        <v>egg</v>
      </c>
      <c r="AB1804" t="str">
        <f>VLOOKUP($D1804,metadata!$B$2:$Z$451,25,FALSE)</f>
        <v/>
      </c>
      <c r="AC1804">
        <v>17.052556985945401</v>
      </c>
      <c r="AD1804">
        <v>5.36199362229834</v>
      </c>
      <c r="AF1804" t="str">
        <f t="shared" si="57"/>
        <v>NA</v>
      </c>
    </row>
    <row r="1805" spans="3:32" x14ac:dyDescent="0.3">
      <c r="C1805">
        <v>1804</v>
      </c>
      <c r="D1805" s="4" t="str">
        <f t="shared" si="56"/>
        <v>48- ORONOIII</v>
      </c>
      <c r="E1805" t="str">
        <f>VLOOKUP($D1805,metadata!$B$2:$S$451,2,FALSE)</f>
        <v>SHROYER, DA; CRAIG, GB</v>
      </c>
      <c r="F1805" t="str">
        <f>VLOOKUP($D1805,metadata!$B$2:$S$451,3,FALSE)</f>
        <v>EGG DIAPAUSE IN AEDES-TRISERIATUS (DIPTERA, CULICIDAE) - GEOGRAPHIC-VARIATION IN PHOTOPERIODIC RESPONSE AND FACTORS INFLUENCING DIAPAUSE TERMINATION</v>
      </c>
      <c r="G1805" t="str">
        <f>VLOOKUP($D1805,metadata!$B$2:$S$451,4,FALSE)</f>
        <v>10.1093/jmedent/20.6.601</v>
      </c>
      <c r="H1805" t="str">
        <f>VLOOKUP($D1805,metadata!$B$2:$S$451,5,FALSE)</f>
        <v>y</v>
      </c>
      <c r="I1805" t="str">
        <f>VLOOKUP($D1805,metadata!$B$2:$S$451,6,FALSE)</f>
        <v>a</v>
      </c>
      <c r="J1805" t="str">
        <f>VLOOKUP($D1805,metadata!$B$2:$S$451,7,FALSE)</f>
        <v>i</v>
      </c>
      <c r="K1805">
        <f>VLOOKUP($D1805,metadata!$B$2:$S$451,8,FALSE)</f>
        <v>9</v>
      </c>
      <c r="L1805">
        <f>VLOOKUP($D1805,metadata!$B$2:$S$451,9,FALSE)</f>
        <v>10</v>
      </c>
      <c r="M1805" t="str">
        <f>VLOOKUP($D1805,metadata!$B$2:$S$451,10,FALSE)</f>
        <v/>
      </c>
      <c r="N1805" t="str">
        <f>VLOOKUP($D1805,metadata!$B$2:$S$451,11,FALSE)</f>
        <v>Aedes triseratius</v>
      </c>
      <c r="O1805" t="str">
        <f>VLOOKUP($D1805,metadata!$B$2:$S$451,12,FALSE)</f>
        <v>diptera</v>
      </c>
      <c r="P1805" t="str">
        <f>VLOOKUP($D1805,metadata!$B$2:$S$451,13,FALSE)</f>
        <v xml:space="preserve"> ORONOIII</v>
      </c>
      <c r="Q1805">
        <f>VLOOKUP($D1805,metadata!$B$2:$S$451,14,FALSE)</f>
        <v>44.883000000000003</v>
      </c>
      <c r="R1805">
        <f>VLOOKUP($D1805,metadata!$B$2:$S$451,15,FALSE)</f>
        <v>-68.671999999999997</v>
      </c>
      <c r="S1805">
        <f>VLOOKUP($D1805,metadata!$B$2:$S$451,16,FALSE)</f>
        <v>0.01</v>
      </c>
      <c r="T1805" t="str">
        <f>VLOOKUP($D1805,metadata!$B$2:$S$451,17,FALSE)</f>
        <v/>
      </c>
      <c r="U1805" t="str">
        <f>VLOOKUP($D1805,metadata!$B$2:$S$451,18,FALSE)</f>
        <v/>
      </c>
      <c r="V1805">
        <f>VLOOKUP($D1805,metadata!$B$2:$Z$451,19,FALSE)</f>
        <v>90</v>
      </c>
      <c r="W1805" t="str">
        <f>VLOOKUP($D1805,metadata!$B$2:$Z$451,20,FALSE)</f>
        <v>global average</v>
      </c>
      <c r="X1805" t="str">
        <f>VLOOKUP($D1805,metadata!$B$2:$Z$451,21,FALSE)</f>
        <v/>
      </c>
      <c r="Y1805">
        <f>VLOOKUP($D1805,metadata!$B$2:$Z$451,22,FALSE)</f>
        <v>48</v>
      </c>
      <c r="Z1805" t="str">
        <f>VLOOKUP($D1805,metadata!$B$2:$Z$451,23,FALSE)</f>
        <v/>
      </c>
      <c r="AA1805" t="str">
        <f>VLOOKUP($D1805,metadata!$B$2:$Z$451,24,FALSE)</f>
        <v>egg</v>
      </c>
      <c r="AB1805" t="str">
        <f>VLOOKUP($D1805,metadata!$B$2:$Z$451,25,FALSE)</f>
        <v/>
      </c>
      <c r="AC1805">
        <v>18.0329514586039</v>
      </c>
      <c r="AD1805">
        <v>6.3393173497106501</v>
      </c>
      <c r="AF1805" t="str">
        <f t="shared" si="57"/>
        <v>NA</v>
      </c>
    </row>
    <row r="1806" spans="3:32" x14ac:dyDescent="0.3">
      <c r="C1806">
        <v>1805</v>
      </c>
      <c r="D1806" s="4" t="str">
        <f t="shared" si="56"/>
        <v>48- ORONOIII</v>
      </c>
      <c r="E1806" t="str">
        <f>VLOOKUP($D1806,metadata!$B$2:$S$451,2,FALSE)</f>
        <v>SHROYER, DA; CRAIG, GB</v>
      </c>
      <c r="F1806" t="str">
        <f>VLOOKUP($D1806,metadata!$B$2:$S$451,3,FALSE)</f>
        <v>EGG DIAPAUSE IN AEDES-TRISERIATUS (DIPTERA, CULICIDAE) - GEOGRAPHIC-VARIATION IN PHOTOPERIODIC RESPONSE AND FACTORS INFLUENCING DIAPAUSE TERMINATION</v>
      </c>
      <c r="G1806" t="str">
        <f>VLOOKUP($D1806,metadata!$B$2:$S$451,4,FALSE)</f>
        <v>10.1093/jmedent/20.6.601</v>
      </c>
      <c r="H1806" t="str">
        <f>VLOOKUP($D1806,metadata!$B$2:$S$451,5,FALSE)</f>
        <v>y</v>
      </c>
      <c r="I1806" t="str">
        <f>VLOOKUP($D1806,metadata!$B$2:$S$451,6,FALSE)</f>
        <v>a</v>
      </c>
      <c r="J1806" t="str">
        <f>VLOOKUP($D1806,metadata!$B$2:$S$451,7,FALSE)</f>
        <v>i</v>
      </c>
      <c r="K1806">
        <f>VLOOKUP($D1806,metadata!$B$2:$S$451,8,FALSE)</f>
        <v>9</v>
      </c>
      <c r="L1806">
        <f>VLOOKUP($D1806,metadata!$B$2:$S$451,9,FALSE)</f>
        <v>10</v>
      </c>
      <c r="M1806" t="str">
        <f>VLOOKUP($D1806,metadata!$B$2:$S$451,10,FALSE)</f>
        <v/>
      </c>
      <c r="N1806" t="str">
        <f>VLOOKUP($D1806,metadata!$B$2:$S$451,11,FALSE)</f>
        <v>Aedes triseratius</v>
      </c>
      <c r="O1806" t="str">
        <f>VLOOKUP($D1806,metadata!$B$2:$S$451,12,FALSE)</f>
        <v>diptera</v>
      </c>
      <c r="P1806" t="str">
        <f>VLOOKUP($D1806,metadata!$B$2:$S$451,13,FALSE)</f>
        <v xml:space="preserve"> ORONOIII</v>
      </c>
      <c r="Q1806">
        <f>VLOOKUP($D1806,metadata!$B$2:$S$451,14,FALSE)</f>
        <v>44.883000000000003</v>
      </c>
      <c r="R1806">
        <f>VLOOKUP($D1806,metadata!$B$2:$S$451,15,FALSE)</f>
        <v>-68.671999999999997</v>
      </c>
      <c r="S1806">
        <f>VLOOKUP($D1806,metadata!$B$2:$S$451,16,FALSE)</f>
        <v>0.01</v>
      </c>
      <c r="T1806" t="str">
        <f>VLOOKUP($D1806,metadata!$B$2:$S$451,17,FALSE)</f>
        <v/>
      </c>
      <c r="U1806" t="str">
        <f>VLOOKUP($D1806,metadata!$B$2:$S$451,18,FALSE)</f>
        <v/>
      </c>
      <c r="V1806">
        <f>VLOOKUP($D1806,metadata!$B$2:$Z$451,19,FALSE)</f>
        <v>90</v>
      </c>
      <c r="W1806" t="str">
        <f>VLOOKUP($D1806,metadata!$B$2:$Z$451,20,FALSE)</f>
        <v>global average</v>
      </c>
      <c r="X1806" t="str">
        <f>VLOOKUP($D1806,metadata!$B$2:$Z$451,21,FALSE)</f>
        <v/>
      </c>
      <c r="Y1806">
        <f>VLOOKUP($D1806,metadata!$B$2:$Z$451,22,FALSE)</f>
        <v>48</v>
      </c>
      <c r="Z1806" t="str">
        <f>VLOOKUP($D1806,metadata!$B$2:$Z$451,23,FALSE)</f>
        <v/>
      </c>
      <c r="AA1806" t="str">
        <f>VLOOKUP($D1806,metadata!$B$2:$Z$451,24,FALSE)</f>
        <v>egg</v>
      </c>
      <c r="AB1806" t="str">
        <f>VLOOKUP($D1806,metadata!$B$2:$Z$451,25,FALSE)</f>
        <v/>
      </c>
      <c r="AC1806">
        <v>19.0147631982992</v>
      </c>
      <c r="AD1806">
        <v>5.4387622534545903</v>
      </c>
      <c r="AF1806" t="str">
        <f t="shared" si="57"/>
        <v>NA</v>
      </c>
    </row>
    <row r="1807" spans="3:32" x14ac:dyDescent="0.3">
      <c r="C1807">
        <v>1806</v>
      </c>
      <c r="D1807" s="4" t="str">
        <f t="shared" si="56"/>
        <v>48- ORONOIII</v>
      </c>
      <c r="E1807" t="str">
        <f>VLOOKUP($D1807,metadata!$B$2:$S$451,2,FALSE)</f>
        <v>SHROYER, DA; CRAIG, GB</v>
      </c>
      <c r="F1807" t="str">
        <f>VLOOKUP($D1807,metadata!$B$2:$S$451,3,FALSE)</f>
        <v>EGG DIAPAUSE IN AEDES-TRISERIATUS (DIPTERA, CULICIDAE) - GEOGRAPHIC-VARIATION IN PHOTOPERIODIC RESPONSE AND FACTORS INFLUENCING DIAPAUSE TERMINATION</v>
      </c>
      <c r="G1807" t="str">
        <f>VLOOKUP($D1807,metadata!$B$2:$S$451,4,FALSE)</f>
        <v>10.1093/jmedent/20.6.601</v>
      </c>
      <c r="H1807" t="str">
        <f>VLOOKUP($D1807,metadata!$B$2:$S$451,5,FALSE)</f>
        <v>y</v>
      </c>
      <c r="I1807" t="str">
        <f>VLOOKUP($D1807,metadata!$B$2:$S$451,6,FALSE)</f>
        <v>a</v>
      </c>
      <c r="J1807" t="str">
        <f>VLOOKUP($D1807,metadata!$B$2:$S$451,7,FALSE)</f>
        <v>i</v>
      </c>
      <c r="K1807">
        <f>VLOOKUP($D1807,metadata!$B$2:$S$451,8,FALSE)</f>
        <v>9</v>
      </c>
      <c r="L1807">
        <f>VLOOKUP($D1807,metadata!$B$2:$S$451,9,FALSE)</f>
        <v>10</v>
      </c>
      <c r="M1807" t="str">
        <f>VLOOKUP($D1807,metadata!$B$2:$S$451,10,FALSE)</f>
        <v/>
      </c>
      <c r="N1807" t="str">
        <f>VLOOKUP($D1807,metadata!$B$2:$S$451,11,FALSE)</f>
        <v>Aedes triseratius</v>
      </c>
      <c r="O1807" t="str">
        <f>VLOOKUP($D1807,metadata!$B$2:$S$451,12,FALSE)</f>
        <v>diptera</v>
      </c>
      <c r="P1807" t="str">
        <f>VLOOKUP($D1807,metadata!$B$2:$S$451,13,FALSE)</f>
        <v xml:space="preserve"> ORONOIII</v>
      </c>
      <c r="Q1807">
        <f>VLOOKUP($D1807,metadata!$B$2:$S$451,14,FALSE)</f>
        <v>44.883000000000003</v>
      </c>
      <c r="R1807">
        <f>VLOOKUP($D1807,metadata!$B$2:$S$451,15,FALSE)</f>
        <v>-68.671999999999997</v>
      </c>
      <c r="S1807">
        <f>VLOOKUP($D1807,metadata!$B$2:$S$451,16,FALSE)</f>
        <v>0.01</v>
      </c>
      <c r="T1807" t="str">
        <f>VLOOKUP($D1807,metadata!$B$2:$S$451,17,FALSE)</f>
        <v/>
      </c>
      <c r="U1807" t="str">
        <f>VLOOKUP($D1807,metadata!$B$2:$S$451,18,FALSE)</f>
        <v/>
      </c>
      <c r="V1807">
        <f>VLOOKUP($D1807,metadata!$B$2:$Z$451,19,FALSE)</f>
        <v>90</v>
      </c>
      <c r="W1807" t="str">
        <f>VLOOKUP($D1807,metadata!$B$2:$Z$451,20,FALSE)</f>
        <v>global average</v>
      </c>
      <c r="X1807" t="str">
        <f>VLOOKUP($D1807,metadata!$B$2:$Z$451,21,FALSE)</f>
        <v/>
      </c>
      <c r="Y1807">
        <f>VLOOKUP($D1807,metadata!$B$2:$Z$451,22,FALSE)</f>
        <v>48</v>
      </c>
      <c r="Z1807" t="str">
        <f>VLOOKUP($D1807,metadata!$B$2:$Z$451,23,FALSE)</f>
        <v/>
      </c>
      <c r="AA1807" t="str">
        <f>VLOOKUP($D1807,metadata!$B$2:$Z$451,24,FALSE)</f>
        <v>egg</v>
      </c>
      <c r="AB1807" t="str">
        <f>VLOOKUP($D1807,metadata!$B$2:$Z$451,25,FALSE)</f>
        <v/>
      </c>
      <c r="AC1807">
        <v>19.985236801700701</v>
      </c>
      <c r="AD1807">
        <v>19.561237746545402</v>
      </c>
      <c r="AF1807" t="str">
        <f t="shared" si="57"/>
        <v>NA</v>
      </c>
    </row>
    <row r="1808" spans="3:32" x14ac:dyDescent="0.3">
      <c r="C1808">
        <v>1807</v>
      </c>
      <c r="D1808" s="4" t="str">
        <f t="shared" si="56"/>
        <v>48- ORONOIII</v>
      </c>
      <c r="E1808" t="str">
        <f>VLOOKUP($D1808,metadata!$B$2:$S$451,2,FALSE)</f>
        <v>SHROYER, DA; CRAIG, GB</v>
      </c>
      <c r="F1808" t="str">
        <f>VLOOKUP($D1808,metadata!$B$2:$S$451,3,FALSE)</f>
        <v>EGG DIAPAUSE IN AEDES-TRISERIATUS (DIPTERA, CULICIDAE) - GEOGRAPHIC-VARIATION IN PHOTOPERIODIC RESPONSE AND FACTORS INFLUENCING DIAPAUSE TERMINATION</v>
      </c>
      <c r="G1808" t="str">
        <f>VLOOKUP($D1808,metadata!$B$2:$S$451,4,FALSE)</f>
        <v>10.1093/jmedent/20.6.601</v>
      </c>
      <c r="H1808" t="str">
        <f>VLOOKUP($D1808,metadata!$B$2:$S$451,5,FALSE)</f>
        <v>y</v>
      </c>
      <c r="I1808" t="str">
        <f>VLOOKUP($D1808,metadata!$B$2:$S$451,6,FALSE)</f>
        <v>a</v>
      </c>
      <c r="J1808" t="str">
        <f>VLOOKUP($D1808,metadata!$B$2:$S$451,7,FALSE)</f>
        <v>i</v>
      </c>
      <c r="K1808">
        <f>VLOOKUP($D1808,metadata!$B$2:$S$451,8,FALSE)</f>
        <v>9</v>
      </c>
      <c r="L1808">
        <f>VLOOKUP($D1808,metadata!$B$2:$S$451,9,FALSE)</f>
        <v>10</v>
      </c>
      <c r="M1808" t="str">
        <f>VLOOKUP($D1808,metadata!$B$2:$S$451,10,FALSE)</f>
        <v/>
      </c>
      <c r="N1808" t="str">
        <f>VLOOKUP($D1808,metadata!$B$2:$S$451,11,FALSE)</f>
        <v>Aedes triseratius</v>
      </c>
      <c r="O1808" t="str">
        <f>VLOOKUP($D1808,metadata!$B$2:$S$451,12,FALSE)</f>
        <v>diptera</v>
      </c>
      <c r="P1808" t="str">
        <f>VLOOKUP($D1808,metadata!$B$2:$S$451,13,FALSE)</f>
        <v xml:space="preserve"> ORONOIII</v>
      </c>
      <c r="Q1808">
        <f>VLOOKUP($D1808,metadata!$B$2:$S$451,14,FALSE)</f>
        <v>44.883000000000003</v>
      </c>
      <c r="R1808">
        <f>VLOOKUP($D1808,metadata!$B$2:$S$451,15,FALSE)</f>
        <v>-68.671999999999997</v>
      </c>
      <c r="S1808">
        <f>VLOOKUP($D1808,metadata!$B$2:$S$451,16,FALSE)</f>
        <v>0.01</v>
      </c>
      <c r="T1808" t="str">
        <f>VLOOKUP($D1808,metadata!$B$2:$S$451,17,FALSE)</f>
        <v/>
      </c>
      <c r="U1808" t="str">
        <f>VLOOKUP($D1808,metadata!$B$2:$S$451,18,FALSE)</f>
        <v/>
      </c>
      <c r="V1808">
        <f>VLOOKUP($D1808,metadata!$B$2:$Z$451,19,FALSE)</f>
        <v>90</v>
      </c>
      <c r="W1808" t="str">
        <f>VLOOKUP($D1808,metadata!$B$2:$Z$451,20,FALSE)</f>
        <v>global average</v>
      </c>
      <c r="X1808" t="str">
        <f>VLOOKUP($D1808,metadata!$B$2:$Z$451,21,FALSE)</f>
        <v/>
      </c>
      <c r="Y1808">
        <f>VLOOKUP($D1808,metadata!$B$2:$Z$451,22,FALSE)</f>
        <v>48</v>
      </c>
      <c r="Z1808" t="str">
        <f>VLOOKUP($D1808,metadata!$B$2:$Z$451,23,FALSE)</f>
        <v/>
      </c>
      <c r="AA1808" t="str">
        <f>VLOOKUP($D1808,metadata!$B$2:$Z$451,24,FALSE)</f>
        <v>egg</v>
      </c>
      <c r="AB1808" t="str">
        <f>VLOOKUP($D1808,metadata!$B$2:$Z$451,25,FALSE)</f>
        <v/>
      </c>
      <c r="AC1808">
        <v>22.0183063658911</v>
      </c>
      <c r="AD1808">
        <v>25.7440651942836</v>
      </c>
      <c r="AF1808" t="str">
        <f t="shared" si="57"/>
        <v>NA</v>
      </c>
    </row>
    <row r="1809" spans="3:32" x14ac:dyDescent="0.3">
      <c r="C1809">
        <v>1808</v>
      </c>
      <c r="D1809" s="4" t="str">
        <f t="shared" ref="D1809:D1872" si="58">VLOOKUP(C1809,$A$1:$B$451,2)</f>
        <v>48- ORONOIII</v>
      </c>
      <c r="E1809" t="str">
        <f>VLOOKUP($D1809,metadata!$B$2:$S$451,2,FALSE)</f>
        <v>SHROYER, DA; CRAIG, GB</v>
      </c>
      <c r="F1809" t="str">
        <f>VLOOKUP($D1809,metadata!$B$2:$S$451,3,FALSE)</f>
        <v>EGG DIAPAUSE IN AEDES-TRISERIATUS (DIPTERA, CULICIDAE) - GEOGRAPHIC-VARIATION IN PHOTOPERIODIC RESPONSE AND FACTORS INFLUENCING DIAPAUSE TERMINATION</v>
      </c>
      <c r="G1809" t="str">
        <f>VLOOKUP($D1809,metadata!$B$2:$S$451,4,FALSE)</f>
        <v>10.1093/jmedent/20.6.601</v>
      </c>
      <c r="H1809" t="str">
        <f>VLOOKUP($D1809,metadata!$B$2:$S$451,5,FALSE)</f>
        <v>y</v>
      </c>
      <c r="I1809" t="str">
        <f>VLOOKUP($D1809,metadata!$B$2:$S$451,6,FALSE)</f>
        <v>a</v>
      </c>
      <c r="J1809" t="str">
        <f>VLOOKUP($D1809,metadata!$B$2:$S$451,7,FALSE)</f>
        <v>i</v>
      </c>
      <c r="K1809">
        <f>VLOOKUP($D1809,metadata!$B$2:$S$451,8,FALSE)</f>
        <v>9</v>
      </c>
      <c r="L1809">
        <f>VLOOKUP($D1809,metadata!$B$2:$S$451,9,FALSE)</f>
        <v>10</v>
      </c>
      <c r="M1809" t="str">
        <f>VLOOKUP($D1809,metadata!$B$2:$S$451,10,FALSE)</f>
        <v/>
      </c>
      <c r="N1809" t="str">
        <f>VLOOKUP($D1809,metadata!$B$2:$S$451,11,FALSE)</f>
        <v>Aedes triseratius</v>
      </c>
      <c r="O1809" t="str">
        <f>VLOOKUP($D1809,metadata!$B$2:$S$451,12,FALSE)</f>
        <v>diptera</v>
      </c>
      <c r="P1809" t="str">
        <f>VLOOKUP($D1809,metadata!$B$2:$S$451,13,FALSE)</f>
        <v xml:space="preserve"> ORONOIII</v>
      </c>
      <c r="Q1809">
        <f>VLOOKUP($D1809,metadata!$B$2:$S$451,14,FALSE)</f>
        <v>44.883000000000003</v>
      </c>
      <c r="R1809">
        <f>VLOOKUP($D1809,metadata!$B$2:$S$451,15,FALSE)</f>
        <v>-68.671999999999997</v>
      </c>
      <c r="S1809">
        <f>VLOOKUP($D1809,metadata!$B$2:$S$451,16,FALSE)</f>
        <v>0.01</v>
      </c>
      <c r="T1809" t="str">
        <f>VLOOKUP($D1809,metadata!$B$2:$S$451,17,FALSE)</f>
        <v/>
      </c>
      <c r="U1809" t="str">
        <f>VLOOKUP($D1809,metadata!$B$2:$S$451,18,FALSE)</f>
        <v/>
      </c>
      <c r="V1809">
        <f>VLOOKUP($D1809,metadata!$B$2:$Z$451,19,FALSE)</f>
        <v>90</v>
      </c>
      <c r="W1809" t="str">
        <f>VLOOKUP($D1809,metadata!$B$2:$Z$451,20,FALSE)</f>
        <v>global average</v>
      </c>
      <c r="X1809" t="str">
        <f>VLOOKUP($D1809,metadata!$B$2:$Z$451,21,FALSE)</f>
        <v/>
      </c>
      <c r="Y1809">
        <f>VLOOKUP($D1809,metadata!$B$2:$Z$451,22,FALSE)</f>
        <v>48</v>
      </c>
      <c r="Z1809" t="str">
        <f>VLOOKUP($D1809,metadata!$B$2:$Z$451,23,FALSE)</f>
        <v/>
      </c>
      <c r="AA1809" t="str">
        <f>VLOOKUP($D1809,metadata!$B$2:$Z$451,24,FALSE)</f>
        <v>egg</v>
      </c>
      <c r="AB1809" t="str">
        <f>VLOOKUP($D1809,metadata!$B$2:$Z$451,25,FALSE)</f>
        <v/>
      </c>
      <c r="AC1809">
        <v>23.987953230187699</v>
      </c>
      <c r="AD1809">
        <v>15.961970001180999</v>
      </c>
      <c r="AF1809" t="str">
        <f t="shared" si="57"/>
        <v>NA</v>
      </c>
    </row>
    <row r="1810" spans="3:32" x14ac:dyDescent="0.3">
      <c r="C1810">
        <v>1809</v>
      </c>
      <c r="D1810" s="4" t="str">
        <f t="shared" si="58"/>
        <v>48- KRAMERI</v>
      </c>
      <c r="E1810" t="str">
        <f>VLOOKUP($D1810,metadata!$B$2:$S$451,2,FALSE)</f>
        <v>SHROYER, DA; CRAIG, GB</v>
      </c>
      <c r="F1810" t="str">
        <f>VLOOKUP($D1810,metadata!$B$2:$S$451,3,FALSE)</f>
        <v>EGG DIAPAUSE IN AEDES-TRISERIATUS (DIPTERA, CULICIDAE) - GEOGRAPHIC-VARIATION IN PHOTOPERIODIC RESPONSE AND FACTORS INFLUENCING DIAPAUSE TERMINATION</v>
      </c>
      <c r="G1810" t="str">
        <f>VLOOKUP($D1810,metadata!$B$2:$S$451,4,FALSE)</f>
        <v>10.1093/jmedent/20.6.601</v>
      </c>
      <c r="H1810" t="str">
        <f>VLOOKUP($D1810,metadata!$B$2:$S$451,5,FALSE)</f>
        <v>y</v>
      </c>
      <c r="I1810" t="str">
        <f>VLOOKUP($D1810,metadata!$B$2:$S$451,6,FALSE)</f>
        <v>a</v>
      </c>
      <c r="J1810" t="str">
        <f>VLOOKUP($D1810,metadata!$B$2:$S$451,7,FALSE)</f>
        <v>i</v>
      </c>
      <c r="K1810">
        <f>VLOOKUP($D1810,metadata!$B$2:$S$451,8,FALSE)</f>
        <v>9</v>
      </c>
      <c r="L1810">
        <f>VLOOKUP($D1810,metadata!$B$2:$S$451,9,FALSE)</f>
        <v>10</v>
      </c>
      <c r="M1810" t="str">
        <f>VLOOKUP($D1810,metadata!$B$2:$S$451,10,FALSE)</f>
        <v/>
      </c>
      <c r="N1810" t="str">
        <f>VLOOKUP($D1810,metadata!$B$2:$S$451,11,FALSE)</f>
        <v>Aedes triseratius</v>
      </c>
      <c r="O1810" t="str">
        <f>VLOOKUP($D1810,metadata!$B$2:$S$451,12,FALSE)</f>
        <v>diptera</v>
      </c>
      <c r="P1810" t="str">
        <f>VLOOKUP($D1810,metadata!$B$2:$S$451,13,FALSE)</f>
        <v xml:space="preserve"> KRAMERI</v>
      </c>
      <c r="Q1810">
        <f>VLOOKUP($D1810,metadata!$B$2:$S$451,14,FALSE)</f>
        <v>41.613332999999997</v>
      </c>
      <c r="R1810">
        <f>VLOOKUP($D1810,metadata!$B$2:$S$451,15,FALSE)</f>
        <v>-86.247500000000002</v>
      </c>
      <c r="S1810">
        <f>VLOOKUP($D1810,metadata!$B$2:$S$451,16,FALSE)</f>
        <v>0.2</v>
      </c>
      <c r="T1810" t="str">
        <f>VLOOKUP($D1810,metadata!$B$2:$S$451,17,FALSE)</f>
        <v/>
      </c>
      <c r="U1810" t="str">
        <f>VLOOKUP($D1810,metadata!$B$2:$S$451,18,FALSE)</f>
        <v/>
      </c>
      <c r="V1810">
        <f>VLOOKUP($D1810,metadata!$B$2:$Z$451,19,FALSE)</f>
        <v>90</v>
      </c>
      <c r="W1810" t="str">
        <f>VLOOKUP($D1810,metadata!$B$2:$Z$451,20,FALSE)</f>
        <v>global average</v>
      </c>
      <c r="X1810" t="str">
        <f>VLOOKUP($D1810,metadata!$B$2:$Z$451,21,FALSE)</f>
        <v/>
      </c>
      <c r="Y1810">
        <f>VLOOKUP($D1810,metadata!$B$2:$Z$451,22,FALSE)</f>
        <v>48</v>
      </c>
      <c r="Z1810" t="str">
        <f>VLOOKUP($D1810,metadata!$B$2:$Z$451,23,FALSE)</f>
        <v/>
      </c>
      <c r="AA1810" t="str">
        <f>VLOOKUP($D1810,metadata!$B$2:$Z$451,24,FALSE)</f>
        <v>egg</v>
      </c>
      <c r="AB1810" t="str">
        <f>VLOOKUP($D1810,metadata!$B$2:$Z$451,25,FALSE)</f>
        <v/>
      </c>
      <c r="AC1810">
        <v>9.9626786346994205</v>
      </c>
      <c r="AD1810">
        <v>99.4508090232668</v>
      </c>
      <c r="AF1810" t="str">
        <f t="shared" si="57"/>
        <v>NA</v>
      </c>
    </row>
    <row r="1811" spans="3:32" x14ac:dyDescent="0.3">
      <c r="C1811">
        <v>1810</v>
      </c>
      <c r="D1811" s="4" t="str">
        <f t="shared" si="58"/>
        <v>48- KRAMERI</v>
      </c>
      <c r="E1811" t="str">
        <f>VLOOKUP($D1811,metadata!$B$2:$S$451,2,FALSE)</f>
        <v>SHROYER, DA; CRAIG, GB</v>
      </c>
      <c r="F1811" t="str">
        <f>VLOOKUP($D1811,metadata!$B$2:$S$451,3,FALSE)</f>
        <v>EGG DIAPAUSE IN AEDES-TRISERIATUS (DIPTERA, CULICIDAE) - GEOGRAPHIC-VARIATION IN PHOTOPERIODIC RESPONSE AND FACTORS INFLUENCING DIAPAUSE TERMINATION</v>
      </c>
      <c r="G1811" t="str">
        <f>VLOOKUP($D1811,metadata!$B$2:$S$451,4,FALSE)</f>
        <v>10.1093/jmedent/20.6.601</v>
      </c>
      <c r="H1811" t="str">
        <f>VLOOKUP($D1811,metadata!$B$2:$S$451,5,FALSE)</f>
        <v>y</v>
      </c>
      <c r="I1811" t="str">
        <f>VLOOKUP($D1811,metadata!$B$2:$S$451,6,FALSE)</f>
        <v>a</v>
      </c>
      <c r="J1811" t="str">
        <f>VLOOKUP($D1811,metadata!$B$2:$S$451,7,FALSE)</f>
        <v>i</v>
      </c>
      <c r="K1811">
        <f>VLOOKUP($D1811,metadata!$B$2:$S$451,8,FALSE)</f>
        <v>9</v>
      </c>
      <c r="L1811">
        <f>VLOOKUP($D1811,metadata!$B$2:$S$451,9,FALSE)</f>
        <v>10</v>
      </c>
      <c r="M1811" t="str">
        <f>VLOOKUP($D1811,metadata!$B$2:$S$451,10,FALSE)</f>
        <v/>
      </c>
      <c r="N1811" t="str">
        <f>VLOOKUP($D1811,metadata!$B$2:$S$451,11,FALSE)</f>
        <v>Aedes triseratius</v>
      </c>
      <c r="O1811" t="str">
        <f>VLOOKUP($D1811,metadata!$B$2:$S$451,12,FALSE)</f>
        <v>diptera</v>
      </c>
      <c r="P1811" t="str">
        <f>VLOOKUP($D1811,metadata!$B$2:$S$451,13,FALSE)</f>
        <v xml:space="preserve"> KRAMERI</v>
      </c>
      <c r="Q1811">
        <f>VLOOKUP($D1811,metadata!$B$2:$S$451,14,FALSE)</f>
        <v>41.613332999999997</v>
      </c>
      <c r="R1811">
        <f>VLOOKUP($D1811,metadata!$B$2:$S$451,15,FALSE)</f>
        <v>-86.247500000000002</v>
      </c>
      <c r="S1811">
        <f>VLOOKUP($D1811,metadata!$B$2:$S$451,16,FALSE)</f>
        <v>0.2</v>
      </c>
      <c r="T1811" t="str">
        <f>VLOOKUP($D1811,metadata!$B$2:$S$451,17,FALSE)</f>
        <v/>
      </c>
      <c r="U1811" t="str">
        <f>VLOOKUP($D1811,metadata!$B$2:$S$451,18,FALSE)</f>
        <v/>
      </c>
      <c r="V1811">
        <f>VLOOKUP($D1811,metadata!$B$2:$Z$451,19,FALSE)</f>
        <v>90</v>
      </c>
      <c r="W1811" t="str">
        <f>VLOOKUP($D1811,metadata!$B$2:$Z$451,20,FALSE)</f>
        <v>global average</v>
      </c>
      <c r="X1811" t="str">
        <f>VLOOKUP($D1811,metadata!$B$2:$Z$451,21,FALSE)</f>
        <v/>
      </c>
      <c r="Y1811">
        <f>VLOOKUP($D1811,metadata!$B$2:$Z$451,22,FALSE)</f>
        <v>48</v>
      </c>
      <c r="Z1811" t="str">
        <f>VLOOKUP($D1811,metadata!$B$2:$Z$451,23,FALSE)</f>
        <v/>
      </c>
      <c r="AA1811" t="str">
        <f>VLOOKUP($D1811,metadata!$B$2:$Z$451,24,FALSE)</f>
        <v>egg</v>
      </c>
      <c r="AB1811" t="str">
        <f>VLOOKUP($D1811,metadata!$B$2:$Z$451,25,FALSE)</f>
        <v/>
      </c>
      <c r="AC1811">
        <v>10.9437817408763</v>
      </c>
      <c r="AD1811">
        <v>99.489193338844899</v>
      </c>
      <c r="AF1811" t="str">
        <f t="shared" si="57"/>
        <v>NA</v>
      </c>
    </row>
    <row r="1812" spans="3:32" x14ac:dyDescent="0.3">
      <c r="C1812">
        <v>1811</v>
      </c>
      <c r="D1812" s="4" t="str">
        <f t="shared" si="58"/>
        <v>48- KRAMERI</v>
      </c>
      <c r="E1812" t="str">
        <f>VLOOKUP($D1812,metadata!$B$2:$S$451,2,FALSE)</f>
        <v>SHROYER, DA; CRAIG, GB</v>
      </c>
      <c r="F1812" t="str">
        <f>VLOOKUP($D1812,metadata!$B$2:$S$451,3,FALSE)</f>
        <v>EGG DIAPAUSE IN AEDES-TRISERIATUS (DIPTERA, CULICIDAE) - GEOGRAPHIC-VARIATION IN PHOTOPERIODIC RESPONSE AND FACTORS INFLUENCING DIAPAUSE TERMINATION</v>
      </c>
      <c r="G1812" t="str">
        <f>VLOOKUP($D1812,metadata!$B$2:$S$451,4,FALSE)</f>
        <v>10.1093/jmedent/20.6.601</v>
      </c>
      <c r="H1812" t="str">
        <f>VLOOKUP($D1812,metadata!$B$2:$S$451,5,FALSE)</f>
        <v>y</v>
      </c>
      <c r="I1812" t="str">
        <f>VLOOKUP($D1812,metadata!$B$2:$S$451,6,FALSE)</f>
        <v>a</v>
      </c>
      <c r="J1812" t="str">
        <f>VLOOKUP($D1812,metadata!$B$2:$S$451,7,FALSE)</f>
        <v>i</v>
      </c>
      <c r="K1812">
        <f>VLOOKUP($D1812,metadata!$B$2:$S$451,8,FALSE)</f>
        <v>9</v>
      </c>
      <c r="L1812">
        <f>VLOOKUP($D1812,metadata!$B$2:$S$451,9,FALSE)</f>
        <v>10</v>
      </c>
      <c r="M1812" t="str">
        <f>VLOOKUP($D1812,metadata!$B$2:$S$451,10,FALSE)</f>
        <v/>
      </c>
      <c r="N1812" t="str">
        <f>VLOOKUP($D1812,metadata!$B$2:$S$451,11,FALSE)</f>
        <v>Aedes triseratius</v>
      </c>
      <c r="O1812" t="str">
        <f>VLOOKUP($D1812,metadata!$B$2:$S$451,12,FALSE)</f>
        <v>diptera</v>
      </c>
      <c r="P1812" t="str">
        <f>VLOOKUP($D1812,metadata!$B$2:$S$451,13,FALSE)</f>
        <v xml:space="preserve"> KRAMERI</v>
      </c>
      <c r="Q1812">
        <f>VLOOKUP($D1812,metadata!$B$2:$S$451,14,FALSE)</f>
        <v>41.613332999999997</v>
      </c>
      <c r="R1812">
        <f>VLOOKUP($D1812,metadata!$B$2:$S$451,15,FALSE)</f>
        <v>-86.247500000000002</v>
      </c>
      <c r="S1812">
        <f>VLOOKUP($D1812,metadata!$B$2:$S$451,16,FALSE)</f>
        <v>0.2</v>
      </c>
      <c r="T1812" t="str">
        <f>VLOOKUP($D1812,metadata!$B$2:$S$451,17,FALSE)</f>
        <v/>
      </c>
      <c r="U1812" t="str">
        <f>VLOOKUP($D1812,metadata!$B$2:$S$451,18,FALSE)</f>
        <v/>
      </c>
      <c r="V1812">
        <f>VLOOKUP($D1812,metadata!$B$2:$Z$451,19,FALSE)</f>
        <v>90</v>
      </c>
      <c r="W1812" t="str">
        <f>VLOOKUP($D1812,metadata!$B$2:$Z$451,20,FALSE)</f>
        <v>global average</v>
      </c>
      <c r="X1812" t="str">
        <f>VLOOKUP($D1812,metadata!$B$2:$Z$451,21,FALSE)</f>
        <v/>
      </c>
      <c r="Y1812">
        <f>VLOOKUP($D1812,metadata!$B$2:$Z$451,22,FALSE)</f>
        <v>48</v>
      </c>
      <c r="Z1812" t="str">
        <f>VLOOKUP($D1812,metadata!$B$2:$Z$451,23,FALSE)</f>
        <v/>
      </c>
      <c r="AA1812" t="str">
        <f>VLOOKUP($D1812,metadata!$B$2:$Z$451,24,FALSE)</f>
        <v>egg</v>
      </c>
      <c r="AB1812" t="str">
        <f>VLOOKUP($D1812,metadata!$B$2:$Z$451,25,FALSE)</f>
        <v/>
      </c>
      <c r="AC1812">
        <v>12.0003543167591</v>
      </c>
      <c r="AD1812">
        <v>99.530530294082894</v>
      </c>
      <c r="AF1812" t="str">
        <f t="shared" si="57"/>
        <v>NA</v>
      </c>
    </row>
    <row r="1813" spans="3:32" x14ac:dyDescent="0.3">
      <c r="C1813">
        <v>1812</v>
      </c>
      <c r="D1813" s="4" t="str">
        <f t="shared" si="58"/>
        <v>48- KRAMERI</v>
      </c>
      <c r="E1813" t="str">
        <f>VLOOKUP($D1813,metadata!$B$2:$S$451,2,FALSE)</f>
        <v>SHROYER, DA; CRAIG, GB</v>
      </c>
      <c r="F1813" t="str">
        <f>VLOOKUP($D1813,metadata!$B$2:$S$451,3,FALSE)</f>
        <v>EGG DIAPAUSE IN AEDES-TRISERIATUS (DIPTERA, CULICIDAE) - GEOGRAPHIC-VARIATION IN PHOTOPERIODIC RESPONSE AND FACTORS INFLUENCING DIAPAUSE TERMINATION</v>
      </c>
      <c r="G1813" t="str">
        <f>VLOOKUP($D1813,metadata!$B$2:$S$451,4,FALSE)</f>
        <v>10.1093/jmedent/20.6.601</v>
      </c>
      <c r="H1813" t="str">
        <f>VLOOKUP($D1813,metadata!$B$2:$S$451,5,FALSE)</f>
        <v>y</v>
      </c>
      <c r="I1813" t="str">
        <f>VLOOKUP($D1813,metadata!$B$2:$S$451,6,FALSE)</f>
        <v>a</v>
      </c>
      <c r="J1813" t="str">
        <f>VLOOKUP($D1813,metadata!$B$2:$S$451,7,FALSE)</f>
        <v>i</v>
      </c>
      <c r="K1813">
        <f>VLOOKUP($D1813,metadata!$B$2:$S$451,8,FALSE)</f>
        <v>9</v>
      </c>
      <c r="L1813">
        <f>VLOOKUP($D1813,metadata!$B$2:$S$451,9,FALSE)</f>
        <v>10</v>
      </c>
      <c r="M1813" t="str">
        <f>VLOOKUP($D1813,metadata!$B$2:$S$451,10,FALSE)</f>
        <v/>
      </c>
      <c r="N1813" t="str">
        <f>VLOOKUP($D1813,metadata!$B$2:$S$451,11,FALSE)</f>
        <v>Aedes triseratius</v>
      </c>
      <c r="O1813" t="str">
        <f>VLOOKUP($D1813,metadata!$B$2:$S$451,12,FALSE)</f>
        <v>diptera</v>
      </c>
      <c r="P1813" t="str">
        <f>VLOOKUP($D1813,metadata!$B$2:$S$451,13,FALSE)</f>
        <v xml:space="preserve"> KRAMERI</v>
      </c>
      <c r="Q1813">
        <f>VLOOKUP($D1813,metadata!$B$2:$S$451,14,FALSE)</f>
        <v>41.613332999999997</v>
      </c>
      <c r="R1813">
        <f>VLOOKUP($D1813,metadata!$B$2:$S$451,15,FALSE)</f>
        <v>-86.247500000000002</v>
      </c>
      <c r="S1813">
        <f>VLOOKUP($D1813,metadata!$B$2:$S$451,16,FALSE)</f>
        <v>0.2</v>
      </c>
      <c r="T1813" t="str">
        <f>VLOOKUP($D1813,metadata!$B$2:$S$451,17,FALSE)</f>
        <v/>
      </c>
      <c r="U1813" t="str">
        <f>VLOOKUP($D1813,metadata!$B$2:$S$451,18,FALSE)</f>
        <v/>
      </c>
      <c r="V1813">
        <f>VLOOKUP($D1813,metadata!$B$2:$Z$451,19,FALSE)</f>
        <v>90</v>
      </c>
      <c r="W1813" t="str">
        <f>VLOOKUP($D1813,metadata!$B$2:$Z$451,20,FALSE)</f>
        <v>global average</v>
      </c>
      <c r="X1813" t="str">
        <f>VLOOKUP($D1813,metadata!$B$2:$Z$451,21,FALSE)</f>
        <v/>
      </c>
      <c r="Y1813">
        <f>VLOOKUP($D1813,metadata!$B$2:$Z$451,22,FALSE)</f>
        <v>48</v>
      </c>
      <c r="Z1813" t="str">
        <f>VLOOKUP($D1813,metadata!$B$2:$Z$451,23,FALSE)</f>
        <v/>
      </c>
      <c r="AA1813" t="str">
        <f>VLOOKUP($D1813,metadata!$B$2:$Z$451,24,FALSE)</f>
        <v>egg</v>
      </c>
      <c r="AB1813" t="str">
        <f>VLOOKUP($D1813,metadata!$B$2:$Z$451,25,FALSE)</f>
        <v/>
      </c>
      <c r="AC1813">
        <v>12.9828746899728</v>
      </c>
      <c r="AD1813">
        <v>97.691035785992696</v>
      </c>
      <c r="AF1813" t="str">
        <f t="shared" si="57"/>
        <v>NA</v>
      </c>
    </row>
    <row r="1814" spans="3:32" x14ac:dyDescent="0.3">
      <c r="C1814">
        <v>1813</v>
      </c>
      <c r="D1814" s="4" t="str">
        <f t="shared" si="58"/>
        <v>48- KRAMERI</v>
      </c>
      <c r="E1814" t="str">
        <f>VLOOKUP($D1814,metadata!$B$2:$S$451,2,FALSE)</f>
        <v>SHROYER, DA; CRAIG, GB</v>
      </c>
      <c r="F1814" t="str">
        <f>VLOOKUP($D1814,metadata!$B$2:$S$451,3,FALSE)</f>
        <v>EGG DIAPAUSE IN AEDES-TRISERIATUS (DIPTERA, CULICIDAE) - GEOGRAPHIC-VARIATION IN PHOTOPERIODIC RESPONSE AND FACTORS INFLUENCING DIAPAUSE TERMINATION</v>
      </c>
      <c r="G1814" t="str">
        <f>VLOOKUP($D1814,metadata!$B$2:$S$451,4,FALSE)</f>
        <v>10.1093/jmedent/20.6.601</v>
      </c>
      <c r="H1814" t="str">
        <f>VLOOKUP($D1814,metadata!$B$2:$S$451,5,FALSE)</f>
        <v>y</v>
      </c>
      <c r="I1814" t="str">
        <f>VLOOKUP($D1814,metadata!$B$2:$S$451,6,FALSE)</f>
        <v>a</v>
      </c>
      <c r="J1814" t="str">
        <f>VLOOKUP($D1814,metadata!$B$2:$S$451,7,FALSE)</f>
        <v>i</v>
      </c>
      <c r="K1814">
        <f>VLOOKUP($D1814,metadata!$B$2:$S$451,8,FALSE)</f>
        <v>9</v>
      </c>
      <c r="L1814">
        <f>VLOOKUP($D1814,metadata!$B$2:$S$451,9,FALSE)</f>
        <v>10</v>
      </c>
      <c r="M1814" t="str">
        <f>VLOOKUP($D1814,metadata!$B$2:$S$451,10,FALSE)</f>
        <v/>
      </c>
      <c r="N1814" t="str">
        <f>VLOOKUP($D1814,metadata!$B$2:$S$451,11,FALSE)</f>
        <v>Aedes triseratius</v>
      </c>
      <c r="O1814" t="str">
        <f>VLOOKUP($D1814,metadata!$B$2:$S$451,12,FALSE)</f>
        <v>diptera</v>
      </c>
      <c r="P1814" t="str">
        <f>VLOOKUP($D1814,metadata!$B$2:$S$451,13,FALSE)</f>
        <v xml:space="preserve"> KRAMERI</v>
      </c>
      <c r="Q1814">
        <f>VLOOKUP($D1814,metadata!$B$2:$S$451,14,FALSE)</f>
        <v>41.613332999999997</v>
      </c>
      <c r="R1814">
        <f>VLOOKUP($D1814,metadata!$B$2:$S$451,15,FALSE)</f>
        <v>-86.247500000000002</v>
      </c>
      <c r="S1814">
        <f>VLOOKUP($D1814,metadata!$B$2:$S$451,16,FALSE)</f>
        <v>0.2</v>
      </c>
      <c r="T1814" t="str">
        <f>VLOOKUP($D1814,metadata!$B$2:$S$451,17,FALSE)</f>
        <v/>
      </c>
      <c r="U1814" t="str">
        <f>VLOOKUP($D1814,metadata!$B$2:$S$451,18,FALSE)</f>
        <v/>
      </c>
      <c r="V1814">
        <f>VLOOKUP($D1814,metadata!$B$2:$Z$451,19,FALSE)</f>
        <v>90</v>
      </c>
      <c r="W1814" t="str">
        <f>VLOOKUP($D1814,metadata!$B$2:$Z$451,20,FALSE)</f>
        <v>global average</v>
      </c>
      <c r="X1814" t="str">
        <f>VLOOKUP($D1814,metadata!$B$2:$Z$451,21,FALSE)</f>
        <v/>
      </c>
      <c r="Y1814">
        <f>VLOOKUP($D1814,metadata!$B$2:$Z$451,22,FALSE)</f>
        <v>48</v>
      </c>
      <c r="Z1814" t="str">
        <f>VLOOKUP($D1814,metadata!$B$2:$Z$451,23,FALSE)</f>
        <v/>
      </c>
      <c r="AA1814" t="str">
        <f>VLOOKUP($D1814,metadata!$B$2:$Z$451,24,FALSE)</f>
        <v>egg</v>
      </c>
      <c r="AB1814" t="str">
        <f>VLOOKUP($D1814,metadata!$B$2:$Z$451,25,FALSE)</f>
        <v/>
      </c>
      <c r="AC1814">
        <v>13.980985000590501</v>
      </c>
      <c r="AD1814">
        <v>75.194874217550506</v>
      </c>
      <c r="AF1814" t="str">
        <f t="shared" si="57"/>
        <v>NA</v>
      </c>
    </row>
    <row r="1815" spans="3:32" x14ac:dyDescent="0.3">
      <c r="C1815">
        <v>1814</v>
      </c>
      <c r="D1815" s="4" t="str">
        <f t="shared" si="58"/>
        <v>48- KRAMERI</v>
      </c>
      <c r="E1815" t="str">
        <f>VLOOKUP($D1815,metadata!$B$2:$S$451,2,FALSE)</f>
        <v>SHROYER, DA; CRAIG, GB</v>
      </c>
      <c r="F1815" t="str">
        <f>VLOOKUP($D1815,metadata!$B$2:$S$451,3,FALSE)</f>
        <v>EGG DIAPAUSE IN AEDES-TRISERIATUS (DIPTERA, CULICIDAE) - GEOGRAPHIC-VARIATION IN PHOTOPERIODIC RESPONSE AND FACTORS INFLUENCING DIAPAUSE TERMINATION</v>
      </c>
      <c r="G1815" t="str">
        <f>VLOOKUP($D1815,metadata!$B$2:$S$451,4,FALSE)</f>
        <v>10.1093/jmedent/20.6.601</v>
      </c>
      <c r="H1815" t="str">
        <f>VLOOKUP($D1815,metadata!$B$2:$S$451,5,FALSE)</f>
        <v>y</v>
      </c>
      <c r="I1815" t="str">
        <f>VLOOKUP($D1815,metadata!$B$2:$S$451,6,FALSE)</f>
        <v>a</v>
      </c>
      <c r="J1815" t="str">
        <f>VLOOKUP($D1815,metadata!$B$2:$S$451,7,FALSE)</f>
        <v>i</v>
      </c>
      <c r="K1815">
        <f>VLOOKUP($D1815,metadata!$B$2:$S$451,8,FALSE)</f>
        <v>9</v>
      </c>
      <c r="L1815">
        <f>VLOOKUP($D1815,metadata!$B$2:$S$451,9,FALSE)</f>
        <v>10</v>
      </c>
      <c r="M1815" t="str">
        <f>VLOOKUP($D1815,metadata!$B$2:$S$451,10,FALSE)</f>
        <v/>
      </c>
      <c r="N1815" t="str">
        <f>VLOOKUP($D1815,metadata!$B$2:$S$451,11,FALSE)</f>
        <v>Aedes triseratius</v>
      </c>
      <c r="O1815" t="str">
        <f>VLOOKUP($D1815,metadata!$B$2:$S$451,12,FALSE)</f>
        <v>diptera</v>
      </c>
      <c r="P1815" t="str">
        <f>VLOOKUP($D1815,metadata!$B$2:$S$451,13,FALSE)</f>
        <v xml:space="preserve"> KRAMERI</v>
      </c>
      <c r="Q1815">
        <f>VLOOKUP($D1815,metadata!$B$2:$S$451,14,FALSE)</f>
        <v>41.613332999999997</v>
      </c>
      <c r="R1815">
        <f>VLOOKUP($D1815,metadata!$B$2:$S$451,15,FALSE)</f>
        <v>-86.247500000000002</v>
      </c>
      <c r="S1815">
        <f>VLOOKUP($D1815,metadata!$B$2:$S$451,16,FALSE)</f>
        <v>0.2</v>
      </c>
      <c r="T1815" t="str">
        <f>VLOOKUP($D1815,metadata!$B$2:$S$451,17,FALSE)</f>
        <v/>
      </c>
      <c r="U1815" t="str">
        <f>VLOOKUP($D1815,metadata!$B$2:$S$451,18,FALSE)</f>
        <v/>
      </c>
      <c r="V1815">
        <f>VLOOKUP($D1815,metadata!$B$2:$Z$451,19,FALSE)</f>
        <v>90</v>
      </c>
      <c r="W1815" t="str">
        <f>VLOOKUP($D1815,metadata!$B$2:$Z$451,20,FALSE)</f>
        <v>global average</v>
      </c>
      <c r="X1815" t="str">
        <f>VLOOKUP($D1815,metadata!$B$2:$Z$451,21,FALSE)</f>
        <v/>
      </c>
      <c r="Y1815">
        <f>VLOOKUP($D1815,metadata!$B$2:$Z$451,22,FALSE)</f>
        <v>48</v>
      </c>
      <c r="Z1815" t="str">
        <f>VLOOKUP($D1815,metadata!$B$2:$Z$451,23,FALSE)</f>
        <v/>
      </c>
      <c r="AA1815" t="str">
        <f>VLOOKUP($D1815,metadata!$B$2:$Z$451,24,FALSE)</f>
        <v>egg</v>
      </c>
      <c r="AB1815" t="str">
        <f>VLOOKUP($D1815,metadata!$B$2:$Z$451,25,FALSE)</f>
        <v/>
      </c>
      <c r="AC1815">
        <v>14.5393882130624</v>
      </c>
      <c r="AD1815">
        <v>35.310617692216802</v>
      </c>
      <c r="AF1815" t="str">
        <f t="shared" si="57"/>
        <v>NA</v>
      </c>
    </row>
    <row r="1816" spans="3:32" x14ac:dyDescent="0.3">
      <c r="C1816">
        <v>1815</v>
      </c>
      <c r="D1816" s="4" t="str">
        <f t="shared" si="58"/>
        <v>48- KRAMERI</v>
      </c>
      <c r="E1816" t="str">
        <f>VLOOKUP($D1816,metadata!$B$2:$S$451,2,FALSE)</f>
        <v>SHROYER, DA; CRAIG, GB</v>
      </c>
      <c r="F1816" t="str">
        <f>VLOOKUP($D1816,metadata!$B$2:$S$451,3,FALSE)</f>
        <v>EGG DIAPAUSE IN AEDES-TRISERIATUS (DIPTERA, CULICIDAE) - GEOGRAPHIC-VARIATION IN PHOTOPERIODIC RESPONSE AND FACTORS INFLUENCING DIAPAUSE TERMINATION</v>
      </c>
      <c r="G1816" t="str">
        <f>VLOOKUP($D1816,metadata!$B$2:$S$451,4,FALSE)</f>
        <v>10.1093/jmedent/20.6.601</v>
      </c>
      <c r="H1816" t="str">
        <f>VLOOKUP($D1816,metadata!$B$2:$S$451,5,FALSE)</f>
        <v>y</v>
      </c>
      <c r="I1816" t="str">
        <f>VLOOKUP($D1816,metadata!$B$2:$S$451,6,FALSE)</f>
        <v>a</v>
      </c>
      <c r="J1816" t="str">
        <f>VLOOKUP($D1816,metadata!$B$2:$S$451,7,FALSE)</f>
        <v>i</v>
      </c>
      <c r="K1816">
        <f>VLOOKUP($D1816,metadata!$B$2:$S$451,8,FALSE)</f>
        <v>9</v>
      </c>
      <c r="L1816">
        <f>VLOOKUP($D1816,metadata!$B$2:$S$451,9,FALSE)</f>
        <v>10</v>
      </c>
      <c r="M1816" t="str">
        <f>VLOOKUP($D1816,metadata!$B$2:$S$451,10,FALSE)</f>
        <v/>
      </c>
      <c r="N1816" t="str">
        <f>VLOOKUP($D1816,metadata!$B$2:$S$451,11,FALSE)</f>
        <v>Aedes triseratius</v>
      </c>
      <c r="O1816" t="str">
        <f>VLOOKUP($D1816,metadata!$B$2:$S$451,12,FALSE)</f>
        <v>diptera</v>
      </c>
      <c r="P1816" t="str">
        <f>VLOOKUP($D1816,metadata!$B$2:$S$451,13,FALSE)</f>
        <v xml:space="preserve"> KRAMERI</v>
      </c>
      <c r="Q1816">
        <f>VLOOKUP($D1816,metadata!$B$2:$S$451,14,FALSE)</f>
        <v>41.613332999999997</v>
      </c>
      <c r="R1816">
        <f>VLOOKUP($D1816,metadata!$B$2:$S$451,15,FALSE)</f>
        <v>-86.247500000000002</v>
      </c>
      <c r="S1816">
        <f>VLOOKUP($D1816,metadata!$B$2:$S$451,16,FALSE)</f>
        <v>0.2</v>
      </c>
      <c r="T1816" t="str">
        <f>VLOOKUP($D1816,metadata!$B$2:$S$451,17,FALSE)</f>
        <v/>
      </c>
      <c r="U1816" t="str">
        <f>VLOOKUP($D1816,metadata!$B$2:$S$451,18,FALSE)</f>
        <v/>
      </c>
      <c r="V1816">
        <f>VLOOKUP($D1816,metadata!$B$2:$Z$451,19,FALSE)</f>
        <v>90</v>
      </c>
      <c r="W1816" t="str">
        <f>VLOOKUP($D1816,metadata!$B$2:$Z$451,20,FALSE)</f>
        <v>global average</v>
      </c>
      <c r="X1816" t="str">
        <f>VLOOKUP($D1816,metadata!$B$2:$Z$451,21,FALSE)</f>
        <v/>
      </c>
      <c r="Y1816">
        <f>VLOOKUP($D1816,metadata!$B$2:$Z$451,22,FALSE)</f>
        <v>48</v>
      </c>
      <c r="Z1816" t="str">
        <f>VLOOKUP($D1816,metadata!$B$2:$Z$451,23,FALSE)</f>
        <v/>
      </c>
      <c r="AA1816" t="str">
        <f>VLOOKUP($D1816,metadata!$B$2:$Z$451,24,FALSE)</f>
        <v>egg</v>
      </c>
      <c r="AB1816" t="str">
        <f>VLOOKUP($D1816,metadata!$B$2:$Z$451,25,FALSE)</f>
        <v/>
      </c>
      <c r="AC1816">
        <v>14.936222983347101</v>
      </c>
      <c r="AD1816">
        <v>9.5045470650761796</v>
      </c>
      <c r="AF1816" t="str">
        <f t="shared" si="57"/>
        <v>NA</v>
      </c>
    </row>
    <row r="1817" spans="3:32" x14ac:dyDescent="0.3">
      <c r="C1817">
        <v>1816</v>
      </c>
      <c r="D1817" s="4" t="str">
        <f t="shared" si="58"/>
        <v>48- KRAMERI</v>
      </c>
      <c r="E1817" t="str">
        <f>VLOOKUP($D1817,metadata!$B$2:$S$451,2,FALSE)</f>
        <v>SHROYER, DA; CRAIG, GB</v>
      </c>
      <c r="F1817" t="str">
        <f>VLOOKUP($D1817,metadata!$B$2:$S$451,3,FALSE)</f>
        <v>EGG DIAPAUSE IN AEDES-TRISERIATUS (DIPTERA, CULICIDAE) - GEOGRAPHIC-VARIATION IN PHOTOPERIODIC RESPONSE AND FACTORS INFLUENCING DIAPAUSE TERMINATION</v>
      </c>
      <c r="G1817" t="str">
        <f>VLOOKUP($D1817,metadata!$B$2:$S$451,4,FALSE)</f>
        <v>10.1093/jmedent/20.6.601</v>
      </c>
      <c r="H1817" t="str">
        <f>VLOOKUP($D1817,metadata!$B$2:$S$451,5,FALSE)</f>
        <v>y</v>
      </c>
      <c r="I1817" t="str">
        <f>VLOOKUP($D1817,metadata!$B$2:$S$451,6,FALSE)</f>
        <v>a</v>
      </c>
      <c r="J1817" t="str">
        <f>VLOOKUP($D1817,metadata!$B$2:$S$451,7,FALSE)</f>
        <v>i</v>
      </c>
      <c r="K1817">
        <f>VLOOKUP($D1817,metadata!$B$2:$S$451,8,FALSE)</f>
        <v>9</v>
      </c>
      <c r="L1817">
        <f>VLOOKUP($D1817,metadata!$B$2:$S$451,9,FALSE)</f>
        <v>10</v>
      </c>
      <c r="M1817" t="str">
        <f>VLOOKUP($D1817,metadata!$B$2:$S$451,10,FALSE)</f>
        <v/>
      </c>
      <c r="N1817" t="str">
        <f>VLOOKUP($D1817,metadata!$B$2:$S$451,11,FALSE)</f>
        <v>Aedes triseratius</v>
      </c>
      <c r="O1817" t="str">
        <f>VLOOKUP($D1817,metadata!$B$2:$S$451,12,FALSE)</f>
        <v>diptera</v>
      </c>
      <c r="P1817" t="str">
        <f>VLOOKUP($D1817,metadata!$B$2:$S$451,13,FALSE)</f>
        <v xml:space="preserve"> KRAMERI</v>
      </c>
      <c r="Q1817">
        <f>VLOOKUP($D1817,metadata!$B$2:$S$451,14,FALSE)</f>
        <v>41.613332999999997</v>
      </c>
      <c r="R1817">
        <f>VLOOKUP($D1817,metadata!$B$2:$S$451,15,FALSE)</f>
        <v>-86.247500000000002</v>
      </c>
      <c r="S1817">
        <f>VLOOKUP($D1817,metadata!$B$2:$S$451,16,FALSE)</f>
        <v>0.2</v>
      </c>
      <c r="T1817" t="str">
        <f>VLOOKUP($D1817,metadata!$B$2:$S$451,17,FALSE)</f>
        <v/>
      </c>
      <c r="U1817" t="str">
        <f>VLOOKUP($D1817,metadata!$B$2:$S$451,18,FALSE)</f>
        <v/>
      </c>
      <c r="V1817">
        <f>VLOOKUP($D1817,metadata!$B$2:$Z$451,19,FALSE)</f>
        <v>90</v>
      </c>
      <c r="W1817" t="str">
        <f>VLOOKUP($D1817,metadata!$B$2:$Z$451,20,FALSE)</f>
        <v>global average</v>
      </c>
      <c r="X1817" t="str">
        <f>VLOOKUP($D1817,metadata!$B$2:$Z$451,21,FALSE)</f>
        <v/>
      </c>
      <c r="Y1817">
        <f>VLOOKUP($D1817,metadata!$B$2:$Z$451,22,FALSE)</f>
        <v>48</v>
      </c>
      <c r="Z1817" t="str">
        <f>VLOOKUP($D1817,metadata!$B$2:$Z$451,23,FALSE)</f>
        <v/>
      </c>
      <c r="AA1817" t="str">
        <f>VLOOKUP($D1817,metadata!$B$2:$Z$451,24,FALSE)</f>
        <v>egg</v>
      </c>
      <c r="AB1817" t="str">
        <f>VLOOKUP($D1817,metadata!$B$2:$Z$451,25,FALSE)</f>
        <v/>
      </c>
      <c r="AC1817">
        <v>15.993149875989101</v>
      </c>
      <c r="AD1817">
        <v>9.0764143143970806</v>
      </c>
      <c r="AF1817" t="str">
        <f t="shared" si="57"/>
        <v>NA</v>
      </c>
    </row>
    <row r="1818" spans="3:32" x14ac:dyDescent="0.3">
      <c r="C1818">
        <v>1817</v>
      </c>
      <c r="D1818" s="4" t="str">
        <f t="shared" si="58"/>
        <v>48- KRAMERI</v>
      </c>
      <c r="E1818" t="str">
        <f>VLOOKUP($D1818,metadata!$B$2:$S$451,2,FALSE)</f>
        <v>SHROYER, DA; CRAIG, GB</v>
      </c>
      <c r="F1818" t="str">
        <f>VLOOKUP($D1818,metadata!$B$2:$S$451,3,FALSE)</f>
        <v>EGG DIAPAUSE IN AEDES-TRISERIATUS (DIPTERA, CULICIDAE) - GEOGRAPHIC-VARIATION IN PHOTOPERIODIC RESPONSE AND FACTORS INFLUENCING DIAPAUSE TERMINATION</v>
      </c>
      <c r="G1818" t="str">
        <f>VLOOKUP($D1818,metadata!$B$2:$S$451,4,FALSE)</f>
        <v>10.1093/jmedent/20.6.601</v>
      </c>
      <c r="H1818" t="str">
        <f>VLOOKUP($D1818,metadata!$B$2:$S$451,5,FALSE)</f>
        <v>y</v>
      </c>
      <c r="I1818" t="str">
        <f>VLOOKUP($D1818,metadata!$B$2:$S$451,6,FALSE)</f>
        <v>a</v>
      </c>
      <c r="J1818" t="str">
        <f>VLOOKUP($D1818,metadata!$B$2:$S$451,7,FALSE)</f>
        <v>i</v>
      </c>
      <c r="K1818">
        <f>VLOOKUP($D1818,metadata!$B$2:$S$451,8,FALSE)</f>
        <v>9</v>
      </c>
      <c r="L1818">
        <f>VLOOKUP($D1818,metadata!$B$2:$S$451,9,FALSE)</f>
        <v>10</v>
      </c>
      <c r="M1818" t="str">
        <f>VLOOKUP($D1818,metadata!$B$2:$S$451,10,FALSE)</f>
        <v/>
      </c>
      <c r="N1818" t="str">
        <f>VLOOKUP($D1818,metadata!$B$2:$S$451,11,FALSE)</f>
        <v>Aedes triseratius</v>
      </c>
      <c r="O1818" t="str">
        <f>VLOOKUP($D1818,metadata!$B$2:$S$451,12,FALSE)</f>
        <v>diptera</v>
      </c>
      <c r="P1818" t="str">
        <f>VLOOKUP($D1818,metadata!$B$2:$S$451,13,FALSE)</f>
        <v xml:space="preserve"> KRAMERI</v>
      </c>
      <c r="Q1818">
        <f>VLOOKUP($D1818,metadata!$B$2:$S$451,14,FALSE)</f>
        <v>41.613332999999997</v>
      </c>
      <c r="R1818">
        <f>VLOOKUP($D1818,metadata!$B$2:$S$451,15,FALSE)</f>
        <v>-86.247500000000002</v>
      </c>
      <c r="S1818">
        <f>VLOOKUP($D1818,metadata!$B$2:$S$451,16,FALSE)</f>
        <v>0.2</v>
      </c>
      <c r="T1818" t="str">
        <f>VLOOKUP($D1818,metadata!$B$2:$S$451,17,FALSE)</f>
        <v/>
      </c>
      <c r="U1818" t="str">
        <f>VLOOKUP($D1818,metadata!$B$2:$S$451,18,FALSE)</f>
        <v/>
      </c>
      <c r="V1818">
        <f>VLOOKUP($D1818,metadata!$B$2:$Z$451,19,FALSE)</f>
        <v>90</v>
      </c>
      <c r="W1818" t="str">
        <f>VLOOKUP($D1818,metadata!$B$2:$Z$451,20,FALSE)</f>
        <v>global average</v>
      </c>
      <c r="X1818" t="str">
        <f>VLOOKUP($D1818,metadata!$B$2:$Z$451,21,FALSE)</f>
        <v/>
      </c>
      <c r="Y1818">
        <f>VLOOKUP($D1818,metadata!$B$2:$Z$451,22,FALSE)</f>
        <v>48</v>
      </c>
      <c r="Z1818" t="str">
        <f>VLOOKUP($D1818,metadata!$B$2:$Z$451,23,FALSE)</f>
        <v/>
      </c>
      <c r="AA1818" t="str">
        <f>VLOOKUP($D1818,metadata!$B$2:$Z$451,24,FALSE)</f>
        <v>egg</v>
      </c>
      <c r="AB1818" t="str">
        <f>VLOOKUP($D1818,metadata!$B$2:$Z$451,25,FALSE)</f>
        <v/>
      </c>
      <c r="AC1818">
        <v>16.968938230778299</v>
      </c>
      <c r="AD1818">
        <v>16.1568442187315</v>
      </c>
      <c r="AF1818" t="str">
        <f t="shared" si="57"/>
        <v>NA</v>
      </c>
    </row>
    <row r="1819" spans="3:32" x14ac:dyDescent="0.3">
      <c r="C1819">
        <v>1818</v>
      </c>
      <c r="D1819" s="4" t="str">
        <f t="shared" si="58"/>
        <v>48- KRAMERI</v>
      </c>
      <c r="E1819" t="str">
        <f>VLOOKUP($D1819,metadata!$B$2:$S$451,2,FALSE)</f>
        <v>SHROYER, DA; CRAIG, GB</v>
      </c>
      <c r="F1819" t="str">
        <f>VLOOKUP($D1819,metadata!$B$2:$S$451,3,FALSE)</f>
        <v>EGG DIAPAUSE IN AEDES-TRISERIATUS (DIPTERA, CULICIDAE) - GEOGRAPHIC-VARIATION IN PHOTOPERIODIC RESPONSE AND FACTORS INFLUENCING DIAPAUSE TERMINATION</v>
      </c>
      <c r="G1819" t="str">
        <f>VLOOKUP($D1819,metadata!$B$2:$S$451,4,FALSE)</f>
        <v>10.1093/jmedent/20.6.601</v>
      </c>
      <c r="H1819" t="str">
        <f>VLOOKUP($D1819,metadata!$B$2:$S$451,5,FALSE)</f>
        <v>y</v>
      </c>
      <c r="I1819" t="str">
        <f>VLOOKUP($D1819,metadata!$B$2:$S$451,6,FALSE)</f>
        <v>a</v>
      </c>
      <c r="J1819" t="str">
        <f>VLOOKUP($D1819,metadata!$B$2:$S$451,7,FALSE)</f>
        <v>i</v>
      </c>
      <c r="K1819">
        <f>VLOOKUP($D1819,metadata!$B$2:$S$451,8,FALSE)</f>
        <v>9</v>
      </c>
      <c r="L1819">
        <f>VLOOKUP($D1819,metadata!$B$2:$S$451,9,FALSE)</f>
        <v>10</v>
      </c>
      <c r="M1819" t="str">
        <f>VLOOKUP($D1819,metadata!$B$2:$S$451,10,FALSE)</f>
        <v/>
      </c>
      <c r="N1819" t="str">
        <f>VLOOKUP($D1819,metadata!$B$2:$S$451,11,FALSE)</f>
        <v>Aedes triseratius</v>
      </c>
      <c r="O1819" t="str">
        <f>VLOOKUP($D1819,metadata!$B$2:$S$451,12,FALSE)</f>
        <v>diptera</v>
      </c>
      <c r="P1819" t="str">
        <f>VLOOKUP($D1819,metadata!$B$2:$S$451,13,FALSE)</f>
        <v xml:space="preserve"> KRAMERI</v>
      </c>
      <c r="Q1819">
        <f>VLOOKUP($D1819,metadata!$B$2:$S$451,14,FALSE)</f>
        <v>41.613332999999997</v>
      </c>
      <c r="R1819">
        <f>VLOOKUP($D1819,metadata!$B$2:$S$451,15,FALSE)</f>
        <v>-86.247500000000002</v>
      </c>
      <c r="S1819">
        <f>VLOOKUP($D1819,metadata!$B$2:$S$451,16,FALSE)</f>
        <v>0.2</v>
      </c>
      <c r="T1819" t="str">
        <f>VLOOKUP($D1819,metadata!$B$2:$S$451,17,FALSE)</f>
        <v/>
      </c>
      <c r="U1819" t="str">
        <f>VLOOKUP($D1819,metadata!$B$2:$S$451,18,FALSE)</f>
        <v/>
      </c>
      <c r="V1819">
        <f>VLOOKUP($D1819,metadata!$B$2:$Z$451,19,FALSE)</f>
        <v>90</v>
      </c>
      <c r="W1819" t="str">
        <f>VLOOKUP($D1819,metadata!$B$2:$Z$451,20,FALSE)</f>
        <v>global average</v>
      </c>
      <c r="X1819" t="str">
        <f>VLOOKUP($D1819,metadata!$B$2:$Z$451,21,FALSE)</f>
        <v/>
      </c>
      <c r="Y1819">
        <f>VLOOKUP($D1819,metadata!$B$2:$Z$451,22,FALSE)</f>
        <v>48</v>
      </c>
      <c r="Z1819" t="str">
        <f>VLOOKUP($D1819,metadata!$B$2:$Z$451,23,FALSE)</f>
        <v/>
      </c>
      <c r="AA1819" t="str">
        <f>VLOOKUP($D1819,metadata!$B$2:$Z$451,24,FALSE)</f>
        <v>egg</v>
      </c>
      <c r="AB1819" t="str">
        <f>VLOOKUP($D1819,metadata!$B$2:$Z$451,25,FALSE)</f>
        <v/>
      </c>
      <c r="AC1819">
        <v>23.989724813983699</v>
      </c>
      <c r="AD1819">
        <v>13.6146214715956</v>
      </c>
      <c r="AF1819" t="str">
        <f t="shared" si="57"/>
        <v>NA</v>
      </c>
    </row>
    <row r="1820" spans="3:32" x14ac:dyDescent="0.3">
      <c r="C1820">
        <v>1819</v>
      </c>
      <c r="D1820" s="4" t="str">
        <f t="shared" si="58"/>
        <v>48- BURDETTE</v>
      </c>
      <c r="E1820" t="str">
        <f>VLOOKUP($D1820,metadata!$B$2:$S$451,2,FALSE)</f>
        <v>SHROYER, DA; CRAIG, GB</v>
      </c>
      <c r="F1820" t="str">
        <f>VLOOKUP($D1820,metadata!$B$2:$S$451,3,FALSE)</f>
        <v>EGG DIAPAUSE IN AEDES-TRISERIATUS (DIPTERA, CULICIDAE) - GEOGRAPHIC-VARIATION IN PHOTOPERIODIC RESPONSE AND FACTORS INFLUENCING DIAPAUSE TERMINATION</v>
      </c>
      <c r="G1820" t="str">
        <f>VLOOKUP($D1820,metadata!$B$2:$S$451,4,FALSE)</f>
        <v>10.1093/jmedent/20.6.601</v>
      </c>
      <c r="H1820" t="str">
        <f>VLOOKUP($D1820,metadata!$B$2:$S$451,5,FALSE)</f>
        <v>y</v>
      </c>
      <c r="I1820" t="str">
        <f>VLOOKUP($D1820,metadata!$B$2:$S$451,6,FALSE)</f>
        <v>a</v>
      </c>
      <c r="J1820" t="str">
        <f>VLOOKUP($D1820,metadata!$B$2:$S$451,7,FALSE)</f>
        <v>i</v>
      </c>
      <c r="K1820">
        <f>VLOOKUP($D1820,metadata!$B$2:$S$451,8,FALSE)</f>
        <v>9</v>
      </c>
      <c r="L1820">
        <f>VLOOKUP($D1820,metadata!$B$2:$S$451,9,FALSE)</f>
        <v>11</v>
      </c>
      <c r="M1820" t="str">
        <f>VLOOKUP($D1820,metadata!$B$2:$S$451,10,FALSE)</f>
        <v/>
      </c>
      <c r="N1820" t="str">
        <f>VLOOKUP($D1820,metadata!$B$2:$S$451,11,FALSE)</f>
        <v>Aedes triseratius</v>
      </c>
      <c r="O1820" t="str">
        <f>VLOOKUP($D1820,metadata!$B$2:$S$451,12,FALSE)</f>
        <v>diptera</v>
      </c>
      <c r="P1820" t="str">
        <f>VLOOKUP($D1820,metadata!$B$2:$S$451,13,FALSE)</f>
        <v xml:space="preserve"> BURDETTE</v>
      </c>
      <c r="Q1820">
        <f>VLOOKUP($D1820,metadata!$B$2:$S$451,14,FALSE)</f>
        <v>41.613332999999997</v>
      </c>
      <c r="R1820">
        <f>VLOOKUP($D1820,metadata!$B$2:$S$451,15,FALSE)</f>
        <v>-86.247500000000002</v>
      </c>
      <c r="S1820">
        <f>VLOOKUP($D1820,metadata!$B$2:$S$451,16,FALSE)</f>
        <v>0.2</v>
      </c>
      <c r="T1820" t="str">
        <f>VLOOKUP($D1820,metadata!$B$2:$S$451,17,FALSE)</f>
        <v/>
      </c>
      <c r="U1820" t="str">
        <f>VLOOKUP($D1820,metadata!$B$2:$S$451,18,FALSE)</f>
        <v/>
      </c>
      <c r="V1820">
        <f>VLOOKUP($D1820,metadata!$B$2:$Z$451,19,FALSE)</f>
        <v>90</v>
      </c>
      <c r="W1820" t="str">
        <f>VLOOKUP($D1820,metadata!$B$2:$Z$451,20,FALSE)</f>
        <v>global average</v>
      </c>
      <c r="X1820" t="str">
        <f>VLOOKUP($D1820,metadata!$B$2:$Z$451,21,FALSE)</f>
        <v/>
      </c>
      <c r="Y1820">
        <f>VLOOKUP($D1820,metadata!$B$2:$Z$451,22,FALSE)</f>
        <v>48</v>
      </c>
      <c r="Z1820" t="str">
        <f>VLOOKUP($D1820,metadata!$B$2:$Z$451,23,FALSE)</f>
        <v/>
      </c>
      <c r="AA1820" t="str">
        <f>VLOOKUP($D1820,metadata!$B$2:$Z$451,24,FALSE)</f>
        <v>egg</v>
      </c>
      <c r="AB1820" t="str">
        <f>VLOOKUP($D1820,metadata!$B$2:$Z$451,25,FALSE)</f>
        <v/>
      </c>
      <c r="AC1820">
        <v>4.9060114085124997</v>
      </c>
      <c r="AD1820">
        <v>99.534883720930196</v>
      </c>
      <c r="AF1820" t="str">
        <f t="shared" si="57"/>
        <v>NA</v>
      </c>
    </row>
    <row r="1821" spans="3:32" x14ac:dyDescent="0.3">
      <c r="C1821">
        <v>1820</v>
      </c>
      <c r="D1821" s="4" t="str">
        <f t="shared" si="58"/>
        <v>48- BURDETTE</v>
      </c>
      <c r="E1821" t="str">
        <f>VLOOKUP($D1821,metadata!$B$2:$S$451,2,FALSE)</f>
        <v>SHROYER, DA; CRAIG, GB</v>
      </c>
      <c r="F1821" t="str">
        <f>VLOOKUP($D1821,metadata!$B$2:$S$451,3,FALSE)</f>
        <v>EGG DIAPAUSE IN AEDES-TRISERIATUS (DIPTERA, CULICIDAE) - GEOGRAPHIC-VARIATION IN PHOTOPERIODIC RESPONSE AND FACTORS INFLUENCING DIAPAUSE TERMINATION</v>
      </c>
      <c r="G1821" t="str">
        <f>VLOOKUP($D1821,metadata!$B$2:$S$451,4,FALSE)</f>
        <v>10.1093/jmedent/20.6.601</v>
      </c>
      <c r="H1821" t="str">
        <f>VLOOKUP($D1821,metadata!$B$2:$S$451,5,FALSE)</f>
        <v>y</v>
      </c>
      <c r="I1821" t="str">
        <f>VLOOKUP($D1821,metadata!$B$2:$S$451,6,FALSE)</f>
        <v>a</v>
      </c>
      <c r="J1821" t="str">
        <f>VLOOKUP($D1821,metadata!$B$2:$S$451,7,FALSE)</f>
        <v>i</v>
      </c>
      <c r="K1821">
        <f>VLOOKUP($D1821,metadata!$B$2:$S$451,8,FALSE)</f>
        <v>9</v>
      </c>
      <c r="L1821">
        <f>VLOOKUP($D1821,metadata!$B$2:$S$451,9,FALSE)</f>
        <v>11</v>
      </c>
      <c r="M1821" t="str">
        <f>VLOOKUP($D1821,metadata!$B$2:$S$451,10,FALSE)</f>
        <v/>
      </c>
      <c r="N1821" t="str">
        <f>VLOOKUP($D1821,metadata!$B$2:$S$451,11,FALSE)</f>
        <v>Aedes triseratius</v>
      </c>
      <c r="O1821" t="str">
        <f>VLOOKUP($D1821,metadata!$B$2:$S$451,12,FALSE)</f>
        <v>diptera</v>
      </c>
      <c r="P1821" t="str">
        <f>VLOOKUP($D1821,metadata!$B$2:$S$451,13,FALSE)</f>
        <v xml:space="preserve"> BURDETTE</v>
      </c>
      <c r="Q1821">
        <f>VLOOKUP($D1821,metadata!$B$2:$S$451,14,FALSE)</f>
        <v>41.613332999999997</v>
      </c>
      <c r="R1821">
        <f>VLOOKUP($D1821,metadata!$B$2:$S$451,15,FALSE)</f>
        <v>-86.247500000000002</v>
      </c>
      <c r="S1821">
        <f>VLOOKUP($D1821,metadata!$B$2:$S$451,16,FALSE)</f>
        <v>0.2</v>
      </c>
      <c r="T1821" t="str">
        <f>VLOOKUP($D1821,metadata!$B$2:$S$451,17,FALSE)</f>
        <v/>
      </c>
      <c r="U1821" t="str">
        <f>VLOOKUP($D1821,metadata!$B$2:$S$451,18,FALSE)</f>
        <v/>
      </c>
      <c r="V1821">
        <f>VLOOKUP($D1821,metadata!$B$2:$Z$451,19,FALSE)</f>
        <v>90</v>
      </c>
      <c r="W1821" t="str">
        <f>VLOOKUP($D1821,metadata!$B$2:$Z$451,20,FALSE)</f>
        <v>global average</v>
      </c>
      <c r="X1821" t="str">
        <f>VLOOKUP($D1821,metadata!$B$2:$Z$451,21,FALSE)</f>
        <v/>
      </c>
      <c r="Y1821">
        <f>VLOOKUP($D1821,metadata!$B$2:$Z$451,22,FALSE)</f>
        <v>48</v>
      </c>
      <c r="Z1821" t="str">
        <f>VLOOKUP($D1821,metadata!$B$2:$Z$451,23,FALSE)</f>
        <v/>
      </c>
      <c r="AA1821" t="str">
        <f>VLOOKUP($D1821,metadata!$B$2:$Z$451,24,FALSE)</f>
        <v>egg</v>
      </c>
      <c r="AB1821" t="str">
        <f>VLOOKUP($D1821,metadata!$B$2:$Z$451,25,FALSE)</f>
        <v/>
      </c>
      <c r="AC1821">
        <v>9.9622641509433905</v>
      </c>
      <c r="AD1821">
        <v>99.999999999999901</v>
      </c>
      <c r="AF1821" t="str">
        <f t="shared" si="57"/>
        <v>NA</v>
      </c>
    </row>
    <row r="1822" spans="3:32" x14ac:dyDescent="0.3">
      <c r="C1822">
        <v>1821</v>
      </c>
      <c r="D1822" s="4" t="str">
        <f t="shared" si="58"/>
        <v>48- BURDETTE</v>
      </c>
      <c r="E1822" t="str">
        <f>VLOOKUP($D1822,metadata!$B$2:$S$451,2,FALSE)</f>
        <v>SHROYER, DA; CRAIG, GB</v>
      </c>
      <c r="F1822" t="str">
        <f>VLOOKUP($D1822,metadata!$B$2:$S$451,3,FALSE)</f>
        <v>EGG DIAPAUSE IN AEDES-TRISERIATUS (DIPTERA, CULICIDAE) - GEOGRAPHIC-VARIATION IN PHOTOPERIODIC RESPONSE AND FACTORS INFLUENCING DIAPAUSE TERMINATION</v>
      </c>
      <c r="G1822" t="str">
        <f>VLOOKUP($D1822,metadata!$B$2:$S$451,4,FALSE)</f>
        <v>10.1093/jmedent/20.6.601</v>
      </c>
      <c r="H1822" t="str">
        <f>VLOOKUP($D1822,metadata!$B$2:$S$451,5,FALSE)</f>
        <v>y</v>
      </c>
      <c r="I1822" t="str">
        <f>VLOOKUP($D1822,metadata!$B$2:$S$451,6,FALSE)</f>
        <v>a</v>
      </c>
      <c r="J1822" t="str">
        <f>VLOOKUP($D1822,metadata!$B$2:$S$451,7,FALSE)</f>
        <v>i</v>
      </c>
      <c r="K1822">
        <f>VLOOKUP($D1822,metadata!$B$2:$S$451,8,FALSE)</f>
        <v>9</v>
      </c>
      <c r="L1822">
        <f>VLOOKUP($D1822,metadata!$B$2:$S$451,9,FALSE)</f>
        <v>11</v>
      </c>
      <c r="M1822" t="str">
        <f>VLOOKUP($D1822,metadata!$B$2:$S$451,10,FALSE)</f>
        <v/>
      </c>
      <c r="N1822" t="str">
        <f>VLOOKUP($D1822,metadata!$B$2:$S$451,11,FALSE)</f>
        <v>Aedes triseratius</v>
      </c>
      <c r="O1822" t="str">
        <f>VLOOKUP($D1822,metadata!$B$2:$S$451,12,FALSE)</f>
        <v>diptera</v>
      </c>
      <c r="P1822" t="str">
        <f>VLOOKUP($D1822,metadata!$B$2:$S$451,13,FALSE)</f>
        <v xml:space="preserve"> BURDETTE</v>
      </c>
      <c r="Q1822">
        <f>VLOOKUP($D1822,metadata!$B$2:$S$451,14,FALSE)</f>
        <v>41.613332999999997</v>
      </c>
      <c r="R1822">
        <f>VLOOKUP($D1822,metadata!$B$2:$S$451,15,FALSE)</f>
        <v>-86.247500000000002</v>
      </c>
      <c r="S1822">
        <f>VLOOKUP($D1822,metadata!$B$2:$S$451,16,FALSE)</f>
        <v>0.2</v>
      </c>
      <c r="T1822" t="str">
        <f>VLOOKUP($D1822,metadata!$B$2:$S$451,17,FALSE)</f>
        <v/>
      </c>
      <c r="U1822" t="str">
        <f>VLOOKUP($D1822,metadata!$B$2:$S$451,18,FALSE)</f>
        <v/>
      </c>
      <c r="V1822">
        <f>VLOOKUP($D1822,metadata!$B$2:$Z$451,19,FALSE)</f>
        <v>90</v>
      </c>
      <c r="W1822" t="str">
        <f>VLOOKUP($D1822,metadata!$B$2:$Z$451,20,FALSE)</f>
        <v>global average</v>
      </c>
      <c r="X1822" t="str">
        <f>VLOOKUP($D1822,metadata!$B$2:$Z$451,21,FALSE)</f>
        <v/>
      </c>
      <c r="Y1822">
        <f>VLOOKUP($D1822,metadata!$B$2:$Z$451,22,FALSE)</f>
        <v>48</v>
      </c>
      <c r="Z1822" t="str">
        <f>VLOOKUP($D1822,metadata!$B$2:$Z$451,23,FALSE)</f>
        <v/>
      </c>
      <c r="AA1822" t="str">
        <f>VLOOKUP($D1822,metadata!$B$2:$Z$451,24,FALSE)</f>
        <v>egg</v>
      </c>
      <c r="AB1822" t="str">
        <f>VLOOKUP($D1822,metadata!$B$2:$Z$451,25,FALSE)</f>
        <v/>
      </c>
      <c r="AC1822">
        <v>10.868275559455901</v>
      </c>
      <c r="AD1822">
        <v>99.534883720930196</v>
      </c>
      <c r="AF1822" t="str">
        <f t="shared" si="57"/>
        <v>NA</v>
      </c>
    </row>
    <row r="1823" spans="3:32" x14ac:dyDescent="0.3">
      <c r="C1823">
        <v>1822</v>
      </c>
      <c r="D1823" s="4" t="str">
        <f t="shared" si="58"/>
        <v>48- BURDETTE</v>
      </c>
      <c r="E1823" t="str">
        <f>VLOOKUP($D1823,metadata!$B$2:$S$451,2,FALSE)</f>
        <v>SHROYER, DA; CRAIG, GB</v>
      </c>
      <c r="F1823" t="str">
        <f>VLOOKUP($D1823,metadata!$B$2:$S$451,3,FALSE)</f>
        <v>EGG DIAPAUSE IN AEDES-TRISERIATUS (DIPTERA, CULICIDAE) - GEOGRAPHIC-VARIATION IN PHOTOPERIODIC RESPONSE AND FACTORS INFLUENCING DIAPAUSE TERMINATION</v>
      </c>
      <c r="G1823" t="str">
        <f>VLOOKUP($D1823,metadata!$B$2:$S$451,4,FALSE)</f>
        <v>10.1093/jmedent/20.6.601</v>
      </c>
      <c r="H1823" t="str">
        <f>VLOOKUP($D1823,metadata!$B$2:$S$451,5,FALSE)</f>
        <v>y</v>
      </c>
      <c r="I1823" t="str">
        <f>VLOOKUP($D1823,metadata!$B$2:$S$451,6,FALSE)</f>
        <v>a</v>
      </c>
      <c r="J1823" t="str">
        <f>VLOOKUP($D1823,metadata!$B$2:$S$451,7,FALSE)</f>
        <v>i</v>
      </c>
      <c r="K1823">
        <f>VLOOKUP($D1823,metadata!$B$2:$S$451,8,FALSE)</f>
        <v>9</v>
      </c>
      <c r="L1823">
        <f>VLOOKUP($D1823,metadata!$B$2:$S$451,9,FALSE)</f>
        <v>11</v>
      </c>
      <c r="M1823" t="str">
        <f>VLOOKUP($D1823,metadata!$B$2:$S$451,10,FALSE)</f>
        <v/>
      </c>
      <c r="N1823" t="str">
        <f>VLOOKUP($D1823,metadata!$B$2:$S$451,11,FALSE)</f>
        <v>Aedes triseratius</v>
      </c>
      <c r="O1823" t="str">
        <f>VLOOKUP($D1823,metadata!$B$2:$S$451,12,FALSE)</f>
        <v>diptera</v>
      </c>
      <c r="P1823" t="str">
        <f>VLOOKUP($D1823,metadata!$B$2:$S$451,13,FALSE)</f>
        <v xml:space="preserve"> BURDETTE</v>
      </c>
      <c r="Q1823">
        <f>VLOOKUP($D1823,metadata!$B$2:$S$451,14,FALSE)</f>
        <v>41.613332999999997</v>
      </c>
      <c r="R1823">
        <f>VLOOKUP($D1823,metadata!$B$2:$S$451,15,FALSE)</f>
        <v>-86.247500000000002</v>
      </c>
      <c r="S1823">
        <f>VLOOKUP($D1823,metadata!$B$2:$S$451,16,FALSE)</f>
        <v>0.2</v>
      </c>
      <c r="T1823" t="str">
        <f>VLOOKUP($D1823,metadata!$B$2:$S$451,17,FALSE)</f>
        <v/>
      </c>
      <c r="U1823" t="str">
        <f>VLOOKUP($D1823,metadata!$B$2:$S$451,18,FALSE)</f>
        <v/>
      </c>
      <c r="V1823">
        <f>VLOOKUP($D1823,metadata!$B$2:$Z$451,19,FALSE)</f>
        <v>90</v>
      </c>
      <c r="W1823" t="str">
        <f>VLOOKUP($D1823,metadata!$B$2:$Z$451,20,FALSE)</f>
        <v>global average</v>
      </c>
      <c r="X1823" t="str">
        <f>VLOOKUP($D1823,metadata!$B$2:$Z$451,21,FALSE)</f>
        <v/>
      </c>
      <c r="Y1823">
        <f>VLOOKUP($D1823,metadata!$B$2:$Z$451,22,FALSE)</f>
        <v>48</v>
      </c>
      <c r="Z1823" t="str">
        <f>VLOOKUP($D1823,metadata!$B$2:$Z$451,23,FALSE)</f>
        <v/>
      </c>
      <c r="AA1823" t="str">
        <f>VLOOKUP($D1823,metadata!$B$2:$Z$451,24,FALSE)</f>
        <v>egg</v>
      </c>
      <c r="AB1823" t="str">
        <f>VLOOKUP($D1823,metadata!$B$2:$Z$451,25,FALSE)</f>
        <v/>
      </c>
      <c r="AC1823">
        <v>11.924879333040799</v>
      </c>
      <c r="AD1823">
        <v>99.534883720930196</v>
      </c>
      <c r="AF1823" t="str">
        <f t="shared" si="57"/>
        <v>NA</v>
      </c>
    </row>
    <row r="1824" spans="3:32" x14ac:dyDescent="0.3">
      <c r="C1824">
        <v>1823</v>
      </c>
      <c r="D1824" s="4" t="str">
        <f t="shared" si="58"/>
        <v>48- BURDETTE</v>
      </c>
      <c r="E1824" t="str">
        <f>VLOOKUP($D1824,metadata!$B$2:$S$451,2,FALSE)</f>
        <v>SHROYER, DA; CRAIG, GB</v>
      </c>
      <c r="F1824" t="str">
        <f>VLOOKUP($D1824,metadata!$B$2:$S$451,3,FALSE)</f>
        <v>EGG DIAPAUSE IN AEDES-TRISERIATUS (DIPTERA, CULICIDAE) - GEOGRAPHIC-VARIATION IN PHOTOPERIODIC RESPONSE AND FACTORS INFLUENCING DIAPAUSE TERMINATION</v>
      </c>
      <c r="G1824" t="str">
        <f>VLOOKUP($D1824,metadata!$B$2:$S$451,4,FALSE)</f>
        <v>10.1093/jmedent/20.6.601</v>
      </c>
      <c r="H1824" t="str">
        <f>VLOOKUP($D1824,metadata!$B$2:$S$451,5,FALSE)</f>
        <v>y</v>
      </c>
      <c r="I1824" t="str">
        <f>VLOOKUP($D1824,metadata!$B$2:$S$451,6,FALSE)</f>
        <v>a</v>
      </c>
      <c r="J1824" t="str">
        <f>VLOOKUP($D1824,metadata!$B$2:$S$451,7,FALSE)</f>
        <v>i</v>
      </c>
      <c r="K1824">
        <f>VLOOKUP($D1824,metadata!$B$2:$S$451,8,FALSE)</f>
        <v>9</v>
      </c>
      <c r="L1824">
        <f>VLOOKUP($D1824,metadata!$B$2:$S$451,9,FALSE)</f>
        <v>11</v>
      </c>
      <c r="M1824" t="str">
        <f>VLOOKUP($D1824,metadata!$B$2:$S$451,10,FALSE)</f>
        <v/>
      </c>
      <c r="N1824" t="str">
        <f>VLOOKUP($D1824,metadata!$B$2:$S$451,11,FALSE)</f>
        <v>Aedes triseratius</v>
      </c>
      <c r="O1824" t="str">
        <f>VLOOKUP($D1824,metadata!$B$2:$S$451,12,FALSE)</f>
        <v>diptera</v>
      </c>
      <c r="P1824" t="str">
        <f>VLOOKUP($D1824,metadata!$B$2:$S$451,13,FALSE)</f>
        <v xml:space="preserve"> BURDETTE</v>
      </c>
      <c r="Q1824">
        <f>VLOOKUP($D1824,metadata!$B$2:$S$451,14,FALSE)</f>
        <v>41.613332999999997</v>
      </c>
      <c r="R1824">
        <f>VLOOKUP($D1824,metadata!$B$2:$S$451,15,FALSE)</f>
        <v>-86.247500000000002</v>
      </c>
      <c r="S1824">
        <f>VLOOKUP($D1824,metadata!$B$2:$S$451,16,FALSE)</f>
        <v>0.2</v>
      </c>
      <c r="T1824" t="str">
        <f>VLOOKUP($D1824,metadata!$B$2:$S$451,17,FALSE)</f>
        <v/>
      </c>
      <c r="U1824" t="str">
        <f>VLOOKUP($D1824,metadata!$B$2:$S$451,18,FALSE)</f>
        <v/>
      </c>
      <c r="V1824">
        <f>VLOOKUP($D1824,metadata!$B$2:$Z$451,19,FALSE)</f>
        <v>90</v>
      </c>
      <c r="W1824" t="str">
        <f>VLOOKUP($D1824,metadata!$B$2:$Z$451,20,FALSE)</f>
        <v>global average</v>
      </c>
      <c r="X1824" t="str">
        <f>VLOOKUP($D1824,metadata!$B$2:$Z$451,21,FALSE)</f>
        <v/>
      </c>
      <c r="Y1824">
        <f>VLOOKUP($D1824,metadata!$B$2:$Z$451,22,FALSE)</f>
        <v>48</v>
      </c>
      <c r="Z1824" t="str">
        <f>VLOOKUP($D1824,metadata!$B$2:$Z$451,23,FALSE)</f>
        <v/>
      </c>
      <c r="AA1824" t="str">
        <f>VLOOKUP($D1824,metadata!$B$2:$Z$451,24,FALSE)</f>
        <v>egg</v>
      </c>
      <c r="AB1824" t="str">
        <f>VLOOKUP($D1824,metadata!$B$2:$Z$451,25,FALSE)</f>
        <v/>
      </c>
      <c r="AC1824">
        <v>12.981483106625699</v>
      </c>
      <c r="AD1824">
        <v>99.534883720930196</v>
      </c>
      <c r="AF1824" t="str">
        <f t="shared" si="57"/>
        <v>NA</v>
      </c>
    </row>
    <row r="1825" spans="3:32" x14ac:dyDescent="0.3">
      <c r="C1825">
        <v>1824</v>
      </c>
      <c r="D1825" s="4" t="str">
        <f t="shared" si="58"/>
        <v>48- BURDETTE</v>
      </c>
      <c r="E1825" t="str">
        <f>VLOOKUP($D1825,metadata!$B$2:$S$451,2,FALSE)</f>
        <v>SHROYER, DA; CRAIG, GB</v>
      </c>
      <c r="F1825" t="str">
        <f>VLOOKUP($D1825,metadata!$B$2:$S$451,3,FALSE)</f>
        <v>EGG DIAPAUSE IN AEDES-TRISERIATUS (DIPTERA, CULICIDAE) - GEOGRAPHIC-VARIATION IN PHOTOPERIODIC RESPONSE AND FACTORS INFLUENCING DIAPAUSE TERMINATION</v>
      </c>
      <c r="G1825" t="str">
        <f>VLOOKUP($D1825,metadata!$B$2:$S$451,4,FALSE)</f>
        <v>10.1093/jmedent/20.6.601</v>
      </c>
      <c r="H1825" t="str">
        <f>VLOOKUP($D1825,metadata!$B$2:$S$451,5,FALSE)</f>
        <v>y</v>
      </c>
      <c r="I1825" t="str">
        <f>VLOOKUP($D1825,metadata!$B$2:$S$451,6,FALSE)</f>
        <v>a</v>
      </c>
      <c r="J1825" t="str">
        <f>VLOOKUP($D1825,metadata!$B$2:$S$451,7,FALSE)</f>
        <v>i</v>
      </c>
      <c r="K1825">
        <f>VLOOKUP($D1825,metadata!$B$2:$S$451,8,FALSE)</f>
        <v>9</v>
      </c>
      <c r="L1825">
        <f>VLOOKUP($D1825,metadata!$B$2:$S$451,9,FALSE)</f>
        <v>11</v>
      </c>
      <c r="M1825" t="str">
        <f>VLOOKUP($D1825,metadata!$B$2:$S$451,10,FALSE)</f>
        <v/>
      </c>
      <c r="N1825" t="str">
        <f>VLOOKUP($D1825,metadata!$B$2:$S$451,11,FALSE)</f>
        <v>Aedes triseratius</v>
      </c>
      <c r="O1825" t="str">
        <f>VLOOKUP($D1825,metadata!$B$2:$S$451,12,FALSE)</f>
        <v>diptera</v>
      </c>
      <c r="P1825" t="str">
        <f>VLOOKUP($D1825,metadata!$B$2:$S$451,13,FALSE)</f>
        <v xml:space="preserve"> BURDETTE</v>
      </c>
      <c r="Q1825">
        <f>VLOOKUP($D1825,metadata!$B$2:$S$451,14,FALSE)</f>
        <v>41.613332999999997</v>
      </c>
      <c r="R1825">
        <f>VLOOKUP($D1825,metadata!$B$2:$S$451,15,FALSE)</f>
        <v>-86.247500000000002</v>
      </c>
      <c r="S1825">
        <f>VLOOKUP($D1825,metadata!$B$2:$S$451,16,FALSE)</f>
        <v>0.2</v>
      </c>
      <c r="T1825" t="str">
        <f>VLOOKUP($D1825,metadata!$B$2:$S$451,17,FALSE)</f>
        <v/>
      </c>
      <c r="U1825" t="str">
        <f>VLOOKUP($D1825,metadata!$B$2:$S$451,18,FALSE)</f>
        <v/>
      </c>
      <c r="V1825">
        <f>VLOOKUP($D1825,metadata!$B$2:$Z$451,19,FALSE)</f>
        <v>90</v>
      </c>
      <c r="W1825" t="str">
        <f>VLOOKUP($D1825,metadata!$B$2:$Z$451,20,FALSE)</f>
        <v>global average</v>
      </c>
      <c r="X1825" t="str">
        <f>VLOOKUP($D1825,metadata!$B$2:$Z$451,21,FALSE)</f>
        <v/>
      </c>
      <c r="Y1825">
        <f>VLOOKUP($D1825,metadata!$B$2:$Z$451,22,FALSE)</f>
        <v>48</v>
      </c>
      <c r="Z1825" t="str">
        <f>VLOOKUP($D1825,metadata!$B$2:$Z$451,23,FALSE)</f>
        <v/>
      </c>
      <c r="AA1825" t="str">
        <f>VLOOKUP($D1825,metadata!$B$2:$Z$451,24,FALSE)</f>
        <v>egg</v>
      </c>
      <c r="AB1825" t="str">
        <f>VLOOKUP($D1825,metadata!$B$2:$Z$451,25,FALSE)</f>
        <v/>
      </c>
      <c r="AC1825">
        <v>13.9720930232558</v>
      </c>
      <c r="AD1825">
        <v>86.976744186046403</v>
      </c>
      <c r="AF1825" t="str">
        <f t="shared" si="57"/>
        <v>NA</v>
      </c>
    </row>
    <row r="1826" spans="3:32" x14ac:dyDescent="0.3">
      <c r="C1826">
        <v>1825</v>
      </c>
      <c r="D1826" s="4" t="str">
        <f t="shared" si="58"/>
        <v>48- BURDETTE</v>
      </c>
      <c r="E1826" t="str">
        <f>VLOOKUP($D1826,metadata!$B$2:$S$451,2,FALSE)</f>
        <v>SHROYER, DA; CRAIG, GB</v>
      </c>
      <c r="F1826" t="str">
        <f>VLOOKUP($D1826,metadata!$B$2:$S$451,3,FALSE)</f>
        <v>EGG DIAPAUSE IN AEDES-TRISERIATUS (DIPTERA, CULICIDAE) - GEOGRAPHIC-VARIATION IN PHOTOPERIODIC RESPONSE AND FACTORS INFLUENCING DIAPAUSE TERMINATION</v>
      </c>
      <c r="G1826" t="str">
        <f>VLOOKUP($D1826,metadata!$B$2:$S$451,4,FALSE)</f>
        <v>10.1093/jmedent/20.6.601</v>
      </c>
      <c r="H1826" t="str">
        <f>VLOOKUP($D1826,metadata!$B$2:$S$451,5,FALSE)</f>
        <v>y</v>
      </c>
      <c r="I1826" t="str">
        <f>VLOOKUP($D1826,metadata!$B$2:$S$451,6,FALSE)</f>
        <v>a</v>
      </c>
      <c r="J1826" t="str">
        <f>VLOOKUP($D1826,metadata!$B$2:$S$451,7,FALSE)</f>
        <v>i</v>
      </c>
      <c r="K1826">
        <f>VLOOKUP($D1826,metadata!$B$2:$S$451,8,FALSE)</f>
        <v>9</v>
      </c>
      <c r="L1826">
        <f>VLOOKUP($D1826,metadata!$B$2:$S$451,9,FALSE)</f>
        <v>11</v>
      </c>
      <c r="M1826" t="str">
        <f>VLOOKUP($D1826,metadata!$B$2:$S$451,10,FALSE)</f>
        <v/>
      </c>
      <c r="N1826" t="str">
        <f>VLOOKUP($D1826,metadata!$B$2:$S$451,11,FALSE)</f>
        <v>Aedes triseratius</v>
      </c>
      <c r="O1826" t="str">
        <f>VLOOKUP($D1826,metadata!$B$2:$S$451,12,FALSE)</f>
        <v>diptera</v>
      </c>
      <c r="P1826" t="str">
        <f>VLOOKUP($D1826,metadata!$B$2:$S$451,13,FALSE)</f>
        <v xml:space="preserve"> BURDETTE</v>
      </c>
      <c r="Q1826">
        <f>VLOOKUP($D1826,metadata!$B$2:$S$451,14,FALSE)</f>
        <v>41.613332999999997</v>
      </c>
      <c r="R1826">
        <f>VLOOKUP($D1826,metadata!$B$2:$S$451,15,FALSE)</f>
        <v>-86.247500000000002</v>
      </c>
      <c r="S1826">
        <f>VLOOKUP($D1826,metadata!$B$2:$S$451,16,FALSE)</f>
        <v>0.2</v>
      </c>
      <c r="T1826" t="str">
        <f>VLOOKUP($D1826,metadata!$B$2:$S$451,17,FALSE)</f>
        <v/>
      </c>
      <c r="U1826" t="str">
        <f>VLOOKUP($D1826,metadata!$B$2:$S$451,18,FALSE)</f>
        <v/>
      </c>
      <c r="V1826">
        <f>VLOOKUP($D1826,metadata!$B$2:$Z$451,19,FALSE)</f>
        <v>90</v>
      </c>
      <c r="W1826" t="str">
        <f>VLOOKUP($D1826,metadata!$B$2:$Z$451,20,FALSE)</f>
        <v>global average</v>
      </c>
      <c r="X1826" t="str">
        <f>VLOOKUP($D1826,metadata!$B$2:$Z$451,21,FALSE)</f>
        <v/>
      </c>
      <c r="Y1826">
        <f>VLOOKUP($D1826,metadata!$B$2:$Z$451,22,FALSE)</f>
        <v>48</v>
      </c>
      <c r="Z1826" t="str">
        <f>VLOOKUP($D1826,metadata!$B$2:$Z$451,23,FALSE)</f>
        <v/>
      </c>
      <c r="AA1826" t="str">
        <f>VLOOKUP($D1826,metadata!$B$2:$Z$451,24,FALSE)</f>
        <v>egg</v>
      </c>
      <c r="AB1826" t="str">
        <f>VLOOKUP($D1826,metadata!$B$2:$Z$451,25,FALSE)</f>
        <v/>
      </c>
      <c r="AC1826">
        <v>15.0143045195261</v>
      </c>
      <c r="AD1826">
        <v>6.0465116279069901</v>
      </c>
      <c r="AF1826" t="str">
        <f t="shared" si="57"/>
        <v>NA</v>
      </c>
    </row>
    <row r="1827" spans="3:32" x14ac:dyDescent="0.3">
      <c r="C1827">
        <v>1826</v>
      </c>
      <c r="D1827" s="4" t="str">
        <f t="shared" si="58"/>
        <v>48- BURDETTE</v>
      </c>
      <c r="E1827" t="str">
        <f>VLOOKUP($D1827,metadata!$B$2:$S$451,2,FALSE)</f>
        <v>SHROYER, DA; CRAIG, GB</v>
      </c>
      <c r="F1827" t="str">
        <f>VLOOKUP($D1827,metadata!$B$2:$S$451,3,FALSE)</f>
        <v>EGG DIAPAUSE IN AEDES-TRISERIATUS (DIPTERA, CULICIDAE) - GEOGRAPHIC-VARIATION IN PHOTOPERIODIC RESPONSE AND FACTORS INFLUENCING DIAPAUSE TERMINATION</v>
      </c>
      <c r="G1827" t="str">
        <f>VLOOKUP($D1827,metadata!$B$2:$S$451,4,FALSE)</f>
        <v>10.1093/jmedent/20.6.601</v>
      </c>
      <c r="H1827" t="str">
        <f>VLOOKUP($D1827,metadata!$B$2:$S$451,5,FALSE)</f>
        <v>y</v>
      </c>
      <c r="I1827" t="str">
        <f>VLOOKUP($D1827,metadata!$B$2:$S$451,6,FALSE)</f>
        <v>a</v>
      </c>
      <c r="J1827" t="str">
        <f>VLOOKUP($D1827,metadata!$B$2:$S$451,7,FALSE)</f>
        <v>i</v>
      </c>
      <c r="K1827">
        <f>VLOOKUP($D1827,metadata!$B$2:$S$451,8,FALSE)</f>
        <v>9</v>
      </c>
      <c r="L1827">
        <f>VLOOKUP($D1827,metadata!$B$2:$S$451,9,FALSE)</f>
        <v>11</v>
      </c>
      <c r="M1827" t="str">
        <f>VLOOKUP($D1827,metadata!$B$2:$S$451,10,FALSE)</f>
        <v/>
      </c>
      <c r="N1827" t="str">
        <f>VLOOKUP($D1827,metadata!$B$2:$S$451,11,FALSE)</f>
        <v>Aedes triseratius</v>
      </c>
      <c r="O1827" t="str">
        <f>VLOOKUP($D1827,metadata!$B$2:$S$451,12,FALSE)</f>
        <v>diptera</v>
      </c>
      <c r="P1827" t="str">
        <f>VLOOKUP($D1827,metadata!$B$2:$S$451,13,FALSE)</f>
        <v xml:space="preserve"> BURDETTE</v>
      </c>
      <c r="Q1827">
        <f>VLOOKUP($D1827,metadata!$B$2:$S$451,14,FALSE)</f>
        <v>41.613332999999997</v>
      </c>
      <c r="R1827">
        <f>VLOOKUP($D1827,metadata!$B$2:$S$451,15,FALSE)</f>
        <v>-86.247500000000002</v>
      </c>
      <c r="S1827">
        <f>VLOOKUP($D1827,metadata!$B$2:$S$451,16,FALSE)</f>
        <v>0.2</v>
      </c>
      <c r="T1827" t="str">
        <f>VLOOKUP($D1827,metadata!$B$2:$S$451,17,FALSE)</f>
        <v/>
      </c>
      <c r="U1827" t="str">
        <f>VLOOKUP($D1827,metadata!$B$2:$S$451,18,FALSE)</f>
        <v/>
      </c>
      <c r="V1827">
        <f>VLOOKUP($D1827,metadata!$B$2:$Z$451,19,FALSE)</f>
        <v>90</v>
      </c>
      <c r="W1827" t="str">
        <f>VLOOKUP($D1827,metadata!$B$2:$Z$451,20,FALSE)</f>
        <v>global average</v>
      </c>
      <c r="X1827" t="str">
        <f>VLOOKUP($D1827,metadata!$B$2:$Z$451,21,FALSE)</f>
        <v/>
      </c>
      <c r="Y1827">
        <f>VLOOKUP($D1827,metadata!$B$2:$Z$451,22,FALSE)</f>
        <v>48</v>
      </c>
      <c r="Z1827" t="str">
        <f>VLOOKUP($D1827,metadata!$B$2:$Z$451,23,FALSE)</f>
        <v/>
      </c>
      <c r="AA1827" t="str">
        <f>VLOOKUP($D1827,metadata!$B$2:$Z$451,24,FALSE)</f>
        <v>egg</v>
      </c>
      <c r="AB1827" t="str">
        <f>VLOOKUP($D1827,metadata!$B$2:$Z$451,25,FALSE)</f>
        <v/>
      </c>
      <c r="AC1827">
        <v>15.9992979376919</v>
      </c>
      <c r="AD1827">
        <v>0.93023255813954997</v>
      </c>
      <c r="AF1827" t="str">
        <f t="shared" si="57"/>
        <v>NA</v>
      </c>
    </row>
    <row r="1828" spans="3:32" x14ac:dyDescent="0.3">
      <c r="C1828">
        <v>1827</v>
      </c>
      <c r="D1828" s="4" t="str">
        <f t="shared" si="58"/>
        <v>48- BURDETTE</v>
      </c>
      <c r="E1828" t="str">
        <f>VLOOKUP($D1828,metadata!$B$2:$S$451,2,FALSE)</f>
        <v>SHROYER, DA; CRAIG, GB</v>
      </c>
      <c r="F1828" t="str">
        <f>VLOOKUP($D1828,metadata!$B$2:$S$451,3,FALSE)</f>
        <v>EGG DIAPAUSE IN AEDES-TRISERIATUS (DIPTERA, CULICIDAE) - GEOGRAPHIC-VARIATION IN PHOTOPERIODIC RESPONSE AND FACTORS INFLUENCING DIAPAUSE TERMINATION</v>
      </c>
      <c r="G1828" t="str">
        <f>VLOOKUP($D1828,metadata!$B$2:$S$451,4,FALSE)</f>
        <v>10.1093/jmedent/20.6.601</v>
      </c>
      <c r="H1828" t="str">
        <f>VLOOKUP($D1828,metadata!$B$2:$S$451,5,FALSE)</f>
        <v>y</v>
      </c>
      <c r="I1828" t="str">
        <f>VLOOKUP($D1828,metadata!$B$2:$S$451,6,FALSE)</f>
        <v>a</v>
      </c>
      <c r="J1828" t="str">
        <f>VLOOKUP($D1828,metadata!$B$2:$S$451,7,FALSE)</f>
        <v>i</v>
      </c>
      <c r="K1828">
        <f>VLOOKUP($D1828,metadata!$B$2:$S$451,8,FALSE)</f>
        <v>9</v>
      </c>
      <c r="L1828">
        <f>VLOOKUP($D1828,metadata!$B$2:$S$451,9,FALSE)</f>
        <v>11</v>
      </c>
      <c r="M1828" t="str">
        <f>VLOOKUP($D1828,metadata!$B$2:$S$451,10,FALSE)</f>
        <v/>
      </c>
      <c r="N1828" t="str">
        <f>VLOOKUP($D1828,metadata!$B$2:$S$451,11,FALSE)</f>
        <v>Aedes triseratius</v>
      </c>
      <c r="O1828" t="str">
        <f>VLOOKUP($D1828,metadata!$B$2:$S$451,12,FALSE)</f>
        <v>diptera</v>
      </c>
      <c r="P1828" t="str">
        <f>VLOOKUP($D1828,metadata!$B$2:$S$451,13,FALSE)</f>
        <v xml:space="preserve"> BURDETTE</v>
      </c>
      <c r="Q1828">
        <f>VLOOKUP($D1828,metadata!$B$2:$S$451,14,FALSE)</f>
        <v>41.613332999999997</v>
      </c>
      <c r="R1828">
        <f>VLOOKUP($D1828,metadata!$B$2:$S$451,15,FALSE)</f>
        <v>-86.247500000000002</v>
      </c>
      <c r="S1828">
        <f>VLOOKUP($D1828,metadata!$B$2:$S$451,16,FALSE)</f>
        <v>0.2</v>
      </c>
      <c r="T1828" t="str">
        <f>VLOOKUP($D1828,metadata!$B$2:$S$451,17,FALSE)</f>
        <v/>
      </c>
      <c r="U1828" t="str">
        <f>VLOOKUP($D1828,metadata!$B$2:$S$451,18,FALSE)</f>
        <v/>
      </c>
      <c r="V1828">
        <f>VLOOKUP($D1828,metadata!$B$2:$Z$451,19,FALSE)</f>
        <v>90</v>
      </c>
      <c r="W1828" t="str">
        <f>VLOOKUP($D1828,metadata!$B$2:$Z$451,20,FALSE)</f>
        <v>global average</v>
      </c>
      <c r="X1828" t="str">
        <f>VLOOKUP($D1828,metadata!$B$2:$Z$451,21,FALSE)</f>
        <v/>
      </c>
      <c r="Y1828">
        <f>VLOOKUP($D1828,metadata!$B$2:$Z$451,22,FALSE)</f>
        <v>48</v>
      </c>
      <c r="Z1828" t="str">
        <f>VLOOKUP($D1828,metadata!$B$2:$Z$451,23,FALSE)</f>
        <v/>
      </c>
      <c r="AA1828" t="str">
        <f>VLOOKUP($D1828,metadata!$B$2:$Z$451,24,FALSE)</f>
        <v>egg</v>
      </c>
      <c r="AB1828" t="str">
        <f>VLOOKUP($D1828,metadata!$B$2:$Z$451,25,FALSE)</f>
        <v/>
      </c>
      <c r="AC1828">
        <v>16.980430013163598</v>
      </c>
      <c r="AD1828">
        <v>0.93023255813954997</v>
      </c>
      <c r="AF1828" t="str">
        <f t="shared" si="57"/>
        <v>NA</v>
      </c>
    </row>
    <row r="1829" spans="3:32" x14ac:dyDescent="0.3">
      <c r="C1829">
        <v>1828</v>
      </c>
      <c r="D1829" s="4" t="str">
        <f t="shared" si="58"/>
        <v>48- BURDETTE</v>
      </c>
      <c r="E1829" t="str">
        <f>VLOOKUP($D1829,metadata!$B$2:$S$451,2,FALSE)</f>
        <v>SHROYER, DA; CRAIG, GB</v>
      </c>
      <c r="F1829" t="str">
        <f>VLOOKUP($D1829,metadata!$B$2:$S$451,3,FALSE)</f>
        <v>EGG DIAPAUSE IN AEDES-TRISERIATUS (DIPTERA, CULICIDAE) - GEOGRAPHIC-VARIATION IN PHOTOPERIODIC RESPONSE AND FACTORS INFLUENCING DIAPAUSE TERMINATION</v>
      </c>
      <c r="G1829" t="str">
        <f>VLOOKUP($D1829,metadata!$B$2:$S$451,4,FALSE)</f>
        <v>10.1093/jmedent/20.6.601</v>
      </c>
      <c r="H1829" t="str">
        <f>VLOOKUP($D1829,metadata!$B$2:$S$451,5,FALSE)</f>
        <v>y</v>
      </c>
      <c r="I1829" t="str">
        <f>VLOOKUP($D1829,metadata!$B$2:$S$451,6,FALSE)</f>
        <v>a</v>
      </c>
      <c r="J1829" t="str">
        <f>VLOOKUP($D1829,metadata!$B$2:$S$451,7,FALSE)</f>
        <v>i</v>
      </c>
      <c r="K1829">
        <f>VLOOKUP($D1829,metadata!$B$2:$S$451,8,FALSE)</f>
        <v>9</v>
      </c>
      <c r="L1829">
        <f>VLOOKUP($D1829,metadata!$B$2:$S$451,9,FALSE)</f>
        <v>11</v>
      </c>
      <c r="M1829" t="str">
        <f>VLOOKUP($D1829,metadata!$B$2:$S$451,10,FALSE)</f>
        <v/>
      </c>
      <c r="N1829" t="str">
        <f>VLOOKUP($D1829,metadata!$B$2:$S$451,11,FALSE)</f>
        <v>Aedes triseratius</v>
      </c>
      <c r="O1829" t="str">
        <f>VLOOKUP($D1829,metadata!$B$2:$S$451,12,FALSE)</f>
        <v>diptera</v>
      </c>
      <c r="P1829" t="str">
        <f>VLOOKUP($D1829,metadata!$B$2:$S$451,13,FALSE)</f>
        <v xml:space="preserve"> BURDETTE</v>
      </c>
      <c r="Q1829">
        <f>VLOOKUP($D1829,metadata!$B$2:$S$451,14,FALSE)</f>
        <v>41.613332999999997</v>
      </c>
      <c r="R1829">
        <f>VLOOKUP($D1829,metadata!$B$2:$S$451,15,FALSE)</f>
        <v>-86.247500000000002</v>
      </c>
      <c r="S1829">
        <f>VLOOKUP($D1829,metadata!$B$2:$S$451,16,FALSE)</f>
        <v>0.2</v>
      </c>
      <c r="T1829" t="str">
        <f>VLOOKUP($D1829,metadata!$B$2:$S$451,17,FALSE)</f>
        <v/>
      </c>
      <c r="U1829" t="str">
        <f>VLOOKUP($D1829,metadata!$B$2:$S$451,18,FALSE)</f>
        <v/>
      </c>
      <c r="V1829">
        <f>VLOOKUP($D1829,metadata!$B$2:$Z$451,19,FALSE)</f>
        <v>90</v>
      </c>
      <c r="W1829" t="str">
        <f>VLOOKUP($D1829,metadata!$B$2:$Z$451,20,FALSE)</f>
        <v>global average</v>
      </c>
      <c r="X1829" t="str">
        <f>VLOOKUP($D1829,metadata!$B$2:$Z$451,21,FALSE)</f>
        <v/>
      </c>
      <c r="Y1829">
        <f>VLOOKUP($D1829,metadata!$B$2:$Z$451,22,FALSE)</f>
        <v>48</v>
      </c>
      <c r="Z1829" t="str">
        <f>VLOOKUP($D1829,metadata!$B$2:$Z$451,23,FALSE)</f>
        <v/>
      </c>
      <c r="AA1829" t="str">
        <f>VLOOKUP($D1829,metadata!$B$2:$Z$451,24,FALSE)</f>
        <v>egg</v>
      </c>
      <c r="AB1829" t="str">
        <f>VLOOKUP($D1829,metadata!$B$2:$Z$451,25,FALSE)</f>
        <v/>
      </c>
      <c r="AC1829">
        <v>18.037033786748498</v>
      </c>
      <c r="AD1829">
        <v>0.93023255813954997</v>
      </c>
      <c r="AF1829" t="str">
        <f t="shared" si="57"/>
        <v>NA</v>
      </c>
    </row>
    <row r="1830" spans="3:32" x14ac:dyDescent="0.3">
      <c r="C1830">
        <v>1829</v>
      </c>
      <c r="D1830" s="4" t="str">
        <f t="shared" si="58"/>
        <v>48- BURDETTE</v>
      </c>
      <c r="E1830" t="str">
        <f>VLOOKUP($D1830,metadata!$B$2:$S$451,2,FALSE)</f>
        <v>SHROYER, DA; CRAIG, GB</v>
      </c>
      <c r="F1830" t="str">
        <f>VLOOKUP($D1830,metadata!$B$2:$S$451,3,FALSE)</f>
        <v>EGG DIAPAUSE IN AEDES-TRISERIATUS (DIPTERA, CULICIDAE) - GEOGRAPHIC-VARIATION IN PHOTOPERIODIC RESPONSE AND FACTORS INFLUENCING DIAPAUSE TERMINATION</v>
      </c>
      <c r="G1830" t="str">
        <f>VLOOKUP($D1830,metadata!$B$2:$S$451,4,FALSE)</f>
        <v>10.1093/jmedent/20.6.601</v>
      </c>
      <c r="H1830" t="str">
        <f>VLOOKUP($D1830,metadata!$B$2:$S$451,5,FALSE)</f>
        <v>y</v>
      </c>
      <c r="I1830" t="str">
        <f>VLOOKUP($D1830,metadata!$B$2:$S$451,6,FALSE)</f>
        <v>a</v>
      </c>
      <c r="J1830" t="str">
        <f>VLOOKUP($D1830,metadata!$B$2:$S$451,7,FALSE)</f>
        <v>i</v>
      </c>
      <c r="K1830">
        <f>VLOOKUP($D1830,metadata!$B$2:$S$451,8,FALSE)</f>
        <v>9</v>
      </c>
      <c r="L1830">
        <f>VLOOKUP($D1830,metadata!$B$2:$S$451,9,FALSE)</f>
        <v>11</v>
      </c>
      <c r="M1830" t="str">
        <f>VLOOKUP($D1830,metadata!$B$2:$S$451,10,FALSE)</f>
        <v/>
      </c>
      <c r="N1830" t="str">
        <f>VLOOKUP($D1830,metadata!$B$2:$S$451,11,FALSE)</f>
        <v>Aedes triseratius</v>
      </c>
      <c r="O1830" t="str">
        <f>VLOOKUP($D1830,metadata!$B$2:$S$451,12,FALSE)</f>
        <v>diptera</v>
      </c>
      <c r="P1830" t="str">
        <f>VLOOKUP($D1830,metadata!$B$2:$S$451,13,FALSE)</f>
        <v xml:space="preserve"> BURDETTE</v>
      </c>
      <c r="Q1830">
        <f>VLOOKUP($D1830,metadata!$B$2:$S$451,14,FALSE)</f>
        <v>41.613332999999997</v>
      </c>
      <c r="R1830">
        <f>VLOOKUP($D1830,metadata!$B$2:$S$451,15,FALSE)</f>
        <v>-86.247500000000002</v>
      </c>
      <c r="S1830">
        <f>VLOOKUP($D1830,metadata!$B$2:$S$451,16,FALSE)</f>
        <v>0.2</v>
      </c>
      <c r="T1830" t="str">
        <f>VLOOKUP($D1830,metadata!$B$2:$S$451,17,FALSE)</f>
        <v/>
      </c>
      <c r="U1830" t="str">
        <f>VLOOKUP($D1830,metadata!$B$2:$S$451,18,FALSE)</f>
        <v/>
      </c>
      <c r="V1830">
        <f>VLOOKUP($D1830,metadata!$B$2:$Z$451,19,FALSE)</f>
        <v>90</v>
      </c>
      <c r="W1830" t="str">
        <f>VLOOKUP($D1830,metadata!$B$2:$Z$451,20,FALSE)</f>
        <v>global average</v>
      </c>
      <c r="X1830" t="str">
        <f>VLOOKUP($D1830,metadata!$B$2:$Z$451,21,FALSE)</f>
        <v/>
      </c>
      <c r="Y1830">
        <f>VLOOKUP($D1830,metadata!$B$2:$Z$451,22,FALSE)</f>
        <v>48</v>
      </c>
      <c r="Z1830" t="str">
        <f>VLOOKUP($D1830,metadata!$B$2:$Z$451,23,FALSE)</f>
        <v/>
      </c>
      <c r="AA1830" t="str">
        <f>VLOOKUP($D1830,metadata!$B$2:$Z$451,24,FALSE)</f>
        <v>egg</v>
      </c>
      <c r="AB1830" t="str">
        <f>VLOOKUP($D1830,metadata!$B$2:$Z$451,25,FALSE)</f>
        <v/>
      </c>
      <c r="AC1830">
        <v>23.998244844229902</v>
      </c>
      <c r="AD1830">
        <v>2.32558139534884</v>
      </c>
      <c r="AF1830" t="str">
        <f t="shared" si="57"/>
        <v>NA</v>
      </c>
    </row>
    <row r="1831" spans="3:32" x14ac:dyDescent="0.3">
      <c r="C1831">
        <v>1830</v>
      </c>
      <c r="D1831" s="4" t="str">
        <f t="shared" si="58"/>
        <v>48- TOPSY</v>
      </c>
      <c r="E1831" t="str">
        <f>VLOOKUP($D1831,metadata!$B$2:$S$451,2,FALSE)</f>
        <v>SHROYER, DA; CRAIG, GB</v>
      </c>
      <c r="F1831" t="str">
        <f>VLOOKUP($D1831,metadata!$B$2:$S$451,3,FALSE)</f>
        <v>EGG DIAPAUSE IN AEDES-TRISERIATUS (DIPTERA, CULICIDAE) - GEOGRAPHIC-VARIATION IN PHOTOPERIODIC RESPONSE AND FACTORS INFLUENCING DIAPAUSE TERMINATION</v>
      </c>
      <c r="G1831" t="str">
        <f>VLOOKUP($D1831,metadata!$B$2:$S$451,4,FALSE)</f>
        <v>10.1093/jmedent/20.6.601</v>
      </c>
      <c r="H1831" t="str">
        <f>VLOOKUP($D1831,metadata!$B$2:$S$451,5,FALSE)</f>
        <v>y</v>
      </c>
      <c r="I1831" t="str">
        <f>VLOOKUP($D1831,metadata!$B$2:$S$451,6,FALSE)</f>
        <v>a</v>
      </c>
      <c r="J1831" t="str">
        <f>VLOOKUP($D1831,metadata!$B$2:$S$451,7,FALSE)</f>
        <v>i</v>
      </c>
      <c r="K1831">
        <f>VLOOKUP($D1831,metadata!$B$2:$S$451,8,FALSE)</f>
        <v>9</v>
      </c>
      <c r="L1831">
        <f>VLOOKUP($D1831,metadata!$B$2:$S$451,9,FALSE)</f>
        <v>10</v>
      </c>
      <c r="M1831" t="str">
        <f>VLOOKUP($D1831,metadata!$B$2:$S$451,10,FALSE)</f>
        <v/>
      </c>
      <c r="N1831" t="str">
        <f>VLOOKUP($D1831,metadata!$B$2:$S$451,11,FALSE)</f>
        <v>Aedes triseratius</v>
      </c>
      <c r="O1831" t="str">
        <f>VLOOKUP($D1831,metadata!$B$2:$S$451,12,FALSE)</f>
        <v>diptera</v>
      </c>
      <c r="P1831" t="str">
        <f>VLOOKUP($D1831,metadata!$B$2:$S$451,13,FALSE)</f>
        <v xml:space="preserve"> TOPSY</v>
      </c>
      <c r="Q1831">
        <f>VLOOKUP($D1831,metadata!$B$2:$S$451,14,FALSE)</f>
        <v>30.280277999999999</v>
      </c>
      <c r="R1831">
        <f>VLOOKUP($D1831,metadata!$B$2:$S$451,15,FALSE)</f>
        <v>-93.360833</v>
      </c>
      <c r="S1831">
        <f>VLOOKUP($D1831,metadata!$B$2:$S$451,16,FALSE)</f>
        <v>0.2</v>
      </c>
      <c r="T1831" t="str">
        <f>VLOOKUP($D1831,metadata!$B$2:$S$451,17,FALSE)</f>
        <v/>
      </c>
      <c r="U1831" t="str">
        <f>VLOOKUP($D1831,metadata!$B$2:$S$451,18,FALSE)</f>
        <v/>
      </c>
      <c r="V1831">
        <f>VLOOKUP($D1831,metadata!$B$2:$Z$451,19,FALSE)</f>
        <v>90</v>
      </c>
      <c r="W1831" t="str">
        <f>VLOOKUP($D1831,metadata!$B$2:$Z$451,20,FALSE)</f>
        <v>global average</v>
      </c>
      <c r="X1831" t="str">
        <f>VLOOKUP($D1831,metadata!$B$2:$Z$451,21,FALSE)</f>
        <v/>
      </c>
      <c r="Y1831">
        <f>VLOOKUP($D1831,metadata!$B$2:$Z$451,22,FALSE)</f>
        <v>48</v>
      </c>
      <c r="Z1831" t="str">
        <f>VLOOKUP($D1831,metadata!$B$2:$Z$451,23,FALSE)</f>
        <v/>
      </c>
      <c r="AA1831" t="str">
        <f>VLOOKUP($D1831,metadata!$B$2:$Z$451,24,FALSE)</f>
        <v>egg</v>
      </c>
      <c r="AB1831" t="str">
        <f>VLOOKUP($D1831,metadata!$B$2:$Z$451,25,FALSE)</f>
        <v/>
      </c>
      <c r="AC1831">
        <v>9.8917068889863895</v>
      </c>
      <c r="AD1831">
        <v>93.488372093023202</v>
      </c>
      <c r="AF1831" t="str">
        <f t="shared" si="57"/>
        <v>NA</v>
      </c>
    </row>
    <row r="1832" spans="3:32" x14ac:dyDescent="0.3">
      <c r="C1832">
        <v>1831</v>
      </c>
      <c r="D1832" s="4" t="str">
        <f t="shared" si="58"/>
        <v>48- TOPSY</v>
      </c>
      <c r="E1832" t="str">
        <f>VLOOKUP($D1832,metadata!$B$2:$S$451,2,FALSE)</f>
        <v>SHROYER, DA; CRAIG, GB</v>
      </c>
      <c r="F1832" t="str">
        <f>VLOOKUP($D1832,metadata!$B$2:$S$451,3,FALSE)</f>
        <v>EGG DIAPAUSE IN AEDES-TRISERIATUS (DIPTERA, CULICIDAE) - GEOGRAPHIC-VARIATION IN PHOTOPERIODIC RESPONSE AND FACTORS INFLUENCING DIAPAUSE TERMINATION</v>
      </c>
      <c r="G1832" t="str">
        <f>VLOOKUP($D1832,metadata!$B$2:$S$451,4,FALSE)</f>
        <v>10.1093/jmedent/20.6.601</v>
      </c>
      <c r="H1832" t="str">
        <f>VLOOKUP($D1832,metadata!$B$2:$S$451,5,FALSE)</f>
        <v>y</v>
      </c>
      <c r="I1832" t="str">
        <f>VLOOKUP($D1832,metadata!$B$2:$S$451,6,FALSE)</f>
        <v>a</v>
      </c>
      <c r="J1832" t="str">
        <f>VLOOKUP($D1832,metadata!$B$2:$S$451,7,FALSE)</f>
        <v>i</v>
      </c>
      <c r="K1832">
        <f>VLOOKUP($D1832,metadata!$B$2:$S$451,8,FALSE)</f>
        <v>9</v>
      </c>
      <c r="L1832">
        <f>VLOOKUP($D1832,metadata!$B$2:$S$451,9,FALSE)</f>
        <v>10</v>
      </c>
      <c r="M1832" t="str">
        <f>VLOOKUP($D1832,metadata!$B$2:$S$451,10,FALSE)</f>
        <v/>
      </c>
      <c r="N1832" t="str">
        <f>VLOOKUP($D1832,metadata!$B$2:$S$451,11,FALSE)</f>
        <v>Aedes triseratius</v>
      </c>
      <c r="O1832" t="str">
        <f>VLOOKUP($D1832,metadata!$B$2:$S$451,12,FALSE)</f>
        <v>diptera</v>
      </c>
      <c r="P1832" t="str">
        <f>VLOOKUP($D1832,metadata!$B$2:$S$451,13,FALSE)</f>
        <v xml:space="preserve"> TOPSY</v>
      </c>
      <c r="Q1832">
        <f>VLOOKUP($D1832,metadata!$B$2:$S$451,14,FALSE)</f>
        <v>30.280277999999999</v>
      </c>
      <c r="R1832">
        <f>VLOOKUP($D1832,metadata!$B$2:$S$451,15,FALSE)</f>
        <v>-93.360833</v>
      </c>
      <c r="S1832">
        <f>VLOOKUP($D1832,metadata!$B$2:$S$451,16,FALSE)</f>
        <v>0.2</v>
      </c>
      <c r="T1832" t="str">
        <f>VLOOKUP($D1832,metadata!$B$2:$S$451,17,FALSE)</f>
        <v/>
      </c>
      <c r="U1832" t="str">
        <f>VLOOKUP($D1832,metadata!$B$2:$S$451,18,FALSE)</f>
        <v/>
      </c>
      <c r="V1832">
        <f>VLOOKUP($D1832,metadata!$B$2:$Z$451,19,FALSE)</f>
        <v>90</v>
      </c>
      <c r="W1832" t="str">
        <f>VLOOKUP($D1832,metadata!$B$2:$Z$451,20,FALSE)</f>
        <v>global average</v>
      </c>
      <c r="X1832" t="str">
        <f>VLOOKUP($D1832,metadata!$B$2:$Z$451,21,FALSE)</f>
        <v/>
      </c>
      <c r="Y1832">
        <f>VLOOKUP($D1832,metadata!$B$2:$Z$451,22,FALSE)</f>
        <v>48</v>
      </c>
      <c r="Z1832" t="str">
        <f>VLOOKUP($D1832,metadata!$B$2:$Z$451,23,FALSE)</f>
        <v/>
      </c>
      <c r="AA1832" t="str">
        <f>VLOOKUP($D1832,metadata!$B$2:$Z$451,24,FALSE)</f>
        <v>egg</v>
      </c>
      <c r="AB1832" t="str">
        <f>VLOOKUP($D1832,metadata!$B$2:$Z$451,25,FALSE)</f>
        <v/>
      </c>
      <c r="AC1832">
        <v>10.9476086002632</v>
      </c>
      <c r="AD1832">
        <v>94.418604651162696</v>
      </c>
      <c r="AF1832" t="str">
        <f t="shared" si="57"/>
        <v>NA</v>
      </c>
    </row>
    <row r="1833" spans="3:32" x14ac:dyDescent="0.3">
      <c r="C1833">
        <v>1832</v>
      </c>
      <c r="D1833" s="4" t="str">
        <f t="shared" si="58"/>
        <v>48- TOPSY</v>
      </c>
      <c r="E1833" t="str">
        <f>VLOOKUP($D1833,metadata!$B$2:$S$451,2,FALSE)</f>
        <v>SHROYER, DA; CRAIG, GB</v>
      </c>
      <c r="F1833" t="str">
        <f>VLOOKUP($D1833,metadata!$B$2:$S$451,3,FALSE)</f>
        <v>EGG DIAPAUSE IN AEDES-TRISERIATUS (DIPTERA, CULICIDAE) - GEOGRAPHIC-VARIATION IN PHOTOPERIODIC RESPONSE AND FACTORS INFLUENCING DIAPAUSE TERMINATION</v>
      </c>
      <c r="G1833" t="str">
        <f>VLOOKUP($D1833,metadata!$B$2:$S$451,4,FALSE)</f>
        <v>10.1093/jmedent/20.6.601</v>
      </c>
      <c r="H1833" t="str">
        <f>VLOOKUP($D1833,metadata!$B$2:$S$451,5,FALSE)</f>
        <v>y</v>
      </c>
      <c r="I1833" t="str">
        <f>VLOOKUP($D1833,metadata!$B$2:$S$451,6,FALSE)</f>
        <v>a</v>
      </c>
      <c r="J1833" t="str">
        <f>VLOOKUP($D1833,metadata!$B$2:$S$451,7,FALSE)</f>
        <v>i</v>
      </c>
      <c r="K1833">
        <f>VLOOKUP($D1833,metadata!$B$2:$S$451,8,FALSE)</f>
        <v>9</v>
      </c>
      <c r="L1833">
        <f>VLOOKUP($D1833,metadata!$B$2:$S$451,9,FALSE)</f>
        <v>10</v>
      </c>
      <c r="M1833" t="str">
        <f>VLOOKUP($D1833,metadata!$B$2:$S$451,10,FALSE)</f>
        <v/>
      </c>
      <c r="N1833" t="str">
        <f>VLOOKUP($D1833,metadata!$B$2:$S$451,11,FALSE)</f>
        <v>Aedes triseratius</v>
      </c>
      <c r="O1833" t="str">
        <f>VLOOKUP($D1833,metadata!$B$2:$S$451,12,FALSE)</f>
        <v>diptera</v>
      </c>
      <c r="P1833" t="str">
        <f>VLOOKUP($D1833,metadata!$B$2:$S$451,13,FALSE)</f>
        <v xml:space="preserve"> TOPSY</v>
      </c>
      <c r="Q1833">
        <f>VLOOKUP($D1833,metadata!$B$2:$S$451,14,FALSE)</f>
        <v>30.280277999999999</v>
      </c>
      <c r="R1833">
        <f>VLOOKUP($D1833,metadata!$B$2:$S$451,15,FALSE)</f>
        <v>-93.360833</v>
      </c>
      <c r="S1833">
        <f>VLOOKUP($D1833,metadata!$B$2:$S$451,16,FALSE)</f>
        <v>0.2</v>
      </c>
      <c r="T1833" t="str">
        <f>VLOOKUP($D1833,metadata!$B$2:$S$451,17,FALSE)</f>
        <v/>
      </c>
      <c r="U1833" t="str">
        <f>VLOOKUP($D1833,metadata!$B$2:$S$451,18,FALSE)</f>
        <v/>
      </c>
      <c r="V1833">
        <f>VLOOKUP($D1833,metadata!$B$2:$Z$451,19,FALSE)</f>
        <v>90</v>
      </c>
      <c r="W1833" t="str">
        <f>VLOOKUP($D1833,metadata!$B$2:$Z$451,20,FALSE)</f>
        <v>global average</v>
      </c>
      <c r="X1833" t="str">
        <f>VLOOKUP($D1833,metadata!$B$2:$Z$451,21,FALSE)</f>
        <v/>
      </c>
      <c r="Y1833">
        <f>VLOOKUP($D1833,metadata!$B$2:$Z$451,22,FALSE)</f>
        <v>48</v>
      </c>
      <c r="Z1833" t="str">
        <f>VLOOKUP($D1833,metadata!$B$2:$Z$451,23,FALSE)</f>
        <v/>
      </c>
      <c r="AA1833" t="str">
        <f>VLOOKUP($D1833,metadata!$B$2:$Z$451,24,FALSE)</f>
        <v>egg</v>
      </c>
      <c r="AB1833" t="str">
        <f>VLOOKUP($D1833,metadata!$B$2:$Z$451,25,FALSE)</f>
        <v/>
      </c>
      <c r="AC1833">
        <v>11.887318999561201</v>
      </c>
      <c r="AD1833">
        <v>49.302325581395301</v>
      </c>
      <c r="AF1833" t="str">
        <f t="shared" si="57"/>
        <v>NA</v>
      </c>
    </row>
    <row r="1834" spans="3:32" x14ac:dyDescent="0.3">
      <c r="C1834">
        <v>1833</v>
      </c>
      <c r="D1834" s="4" t="str">
        <f t="shared" si="58"/>
        <v>48- TOPSY</v>
      </c>
      <c r="E1834" t="str">
        <f>VLOOKUP($D1834,metadata!$B$2:$S$451,2,FALSE)</f>
        <v>SHROYER, DA; CRAIG, GB</v>
      </c>
      <c r="F1834" t="str">
        <f>VLOOKUP($D1834,metadata!$B$2:$S$451,3,FALSE)</f>
        <v>EGG DIAPAUSE IN AEDES-TRISERIATUS (DIPTERA, CULICIDAE) - GEOGRAPHIC-VARIATION IN PHOTOPERIODIC RESPONSE AND FACTORS INFLUENCING DIAPAUSE TERMINATION</v>
      </c>
      <c r="G1834" t="str">
        <f>VLOOKUP($D1834,metadata!$B$2:$S$451,4,FALSE)</f>
        <v>10.1093/jmedent/20.6.601</v>
      </c>
      <c r="H1834" t="str">
        <f>VLOOKUP($D1834,metadata!$B$2:$S$451,5,FALSE)</f>
        <v>y</v>
      </c>
      <c r="I1834" t="str">
        <f>VLOOKUP($D1834,metadata!$B$2:$S$451,6,FALSE)</f>
        <v>a</v>
      </c>
      <c r="J1834" t="str">
        <f>VLOOKUP($D1834,metadata!$B$2:$S$451,7,FALSE)</f>
        <v>i</v>
      </c>
      <c r="K1834">
        <f>VLOOKUP($D1834,metadata!$B$2:$S$451,8,FALSE)</f>
        <v>9</v>
      </c>
      <c r="L1834">
        <f>VLOOKUP($D1834,metadata!$B$2:$S$451,9,FALSE)</f>
        <v>10</v>
      </c>
      <c r="M1834" t="str">
        <f>VLOOKUP($D1834,metadata!$B$2:$S$451,10,FALSE)</f>
        <v/>
      </c>
      <c r="N1834" t="str">
        <f>VLOOKUP($D1834,metadata!$B$2:$S$451,11,FALSE)</f>
        <v>Aedes triseratius</v>
      </c>
      <c r="O1834" t="str">
        <f>VLOOKUP($D1834,metadata!$B$2:$S$451,12,FALSE)</f>
        <v>diptera</v>
      </c>
      <c r="P1834" t="str">
        <f>VLOOKUP($D1834,metadata!$B$2:$S$451,13,FALSE)</f>
        <v xml:space="preserve"> TOPSY</v>
      </c>
      <c r="Q1834">
        <f>VLOOKUP($D1834,metadata!$B$2:$S$451,14,FALSE)</f>
        <v>30.280277999999999</v>
      </c>
      <c r="R1834">
        <f>VLOOKUP($D1834,metadata!$B$2:$S$451,15,FALSE)</f>
        <v>-93.360833</v>
      </c>
      <c r="S1834">
        <f>VLOOKUP($D1834,metadata!$B$2:$S$451,16,FALSE)</f>
        <v>0.2</v>
      </c>
      <c r="T1834" t="str">
        <f>VLOOKUP($D1834,metadata!$B$2:$S$451,17,FALSE)</f>
        <v/>
      </c>
      <c r="U1834" t="str">
        <f>VLOOKUP($D1834,metadata!$B$2:$S$451,18,FALSE)</f>
        <v/>
      </c>
      <c r="V1834">
        <f>VLOOKUP($D1834,metadata!$B$2:$Z$451,19,FALSE)</f>
        <v>90</v>
      </c>
      <c r="W1834" t="str">
        <f>VLOOKUP($D1834,metadata!$B$2:$Z$451,20,FALSE)</f>
        <v>global average</v>
      </c>
      <c r="X1834" t="str">
        <f>VLOOKUP($D1834,metadata!$B$2:$Z$451,21,FALSE)</f>
        <v/>
      </c>
      <c r="Y1834">
        <f>VLOOKUP($D1834,metadata!$B$2:$Z$451,22,FALSE)</f>
        <v>48</v>
      </c>
      <c r="Z1834" t="str">
        <f>VLOOKUP($D1834,metadata!$B$2:$Z$451,23,FALSE)</f>
        <v/>
      </c>
      <c r="AA1834" t="str">
        <f>VLOOKUP($D1834,metadata!$B$2:$Z$451,24,FALSE)</f>
        <v>egg</v>
      </c>
      <c r="AB1834" t="str">
        <f>VLOOKUP($D1834,metadata!$B$2:$Z$451,25,FALSE)</f>
        <v/>
      </c>
      <c r="AC1834">
        <v>13.0559017112768</v>
      </c>
      <c r="AD1834">
        <v>0.93023255813954997</v>
      </c>
      <c r="AF1834" t="str">
        <f t="shared" si="57"/>
        <v>NA</v>
      </c>
    </row>
    <row r="1835" spans="3:32" x14ac:dyDescent="0.3">
      <c r="C1835">
        <v>1834</v>
      </c>
      <c r="D1835" s="4" t="str">
        <f t="shared" si="58"/>
        <v>48- TOPSY</v>
      </c>
      <c r="E1835" t="str">
        <f>VLOOKUP($D1835,metadata!$B$2:$S$451,2,FALSE)</f>
        <v>SHROYER, DA; CRAIG, GB</v>
      </c>
      <c r="F1835" t="str">
        <f>VLOOKUP($D1835,metadata!$B$2:$S$451,3,FALSE)</f>
        <v>EGG DIAPAUSE IN AEDES-TRISERIATUS (DIPTERA, CULICIDAE) - GEOGRAPHIC-VARIATION IN PHOTOPERIODIC RESPONSE AND FACTORS INFLUENCING DIAPAUSE TERMINATION</v>
      </c>
      <c r="G1835" t="str">
        <f>VLOOKUP($D1835,metadata!$B$2:$S$451,4,FALSE)</f>
        <v>10.1093/jmedent/20.6.601</v>
      </c>
      <c r="H1835" t="str">
        <f>VLOOKUP($D1835,metadata!$B$2:$S$451,5,FALSE)</f>
        <v>y</v>
      </c>
      <c r="I1835" t="str">
        <f>VLOOKUP($D1835,metadata!$B$2:$S$451,6,FALSE)</f>
        <v>a</v>
      </c>
      <c r="J1835" t="str">
        <f>VLOOKUP($D1835,metadata!$B$2:$S$451,7,FALSE)</f>
        <v>i</v>
      </c>
      <c r="K1835">
        <f>VLOOKUP($D1835,metadata!$B$2:$S$451,8,FALSE)</f>
        <v>9</v>
      </c>
      <c r="L1835">
        <f>VLOOKUP($D1835,metadata!$B$2:$S$451,9,FALSE)</f>
        <v>10</v>
      </c>
      <c r="M1835" t="str">
        <f>VLOOKUP($D1835,metadata!$B$2:$S$451,10,FALSE)</f>
        <v/>
      </c>
      <c r="N1835" t="str">
        <f>VLOOKUP($D1835,metadata!$B$2:$S$451,11,FALSE)</f>
        <v>Aedes triseratius</v>
      </c>
      <c r="O1835" t="str">
        <f>VLOOKUP($D1835,metadata!$B$2:$S$451,12,FALSE)</f>
        <v>diptera</v>
      </c>
      <c r="P1835" t="str">
        <f>VLOOKUP($D1835,metadata!$B$2:$S$451,13,FALSE)</f>
        <v xml:space="preserve"> TOPSY</v>
      </c>
      <c r="Q1835">
        <f>VLOOKUP($D1835,metadata!$B$2:$S$451,14,FALSE)</f>
        <v>30.280277999999999</v>
      </c>
      <c r="R1835">
        <f>VLOOKUP($D1835,metadata!$B$2:$S$451,15,FALSE)</f>
        <v>-93.360833</v>
      </c>
      <c r="S1835">
        <f>VLOOKUP($D1835,metadata!$B$2:$S$451,16,FALSE)</f>
        <v>0.2</v>
      </c>
      <c r="T1835" t="str">
        <f>VLOOKUP($D1835,metadata!$B$2:$S$451,17,FALSE)</f>
        <v/>
      </c>
      <c r="U1835" t="str">
        <f>VLOOKUP($D1835,metadata!$B$2:$S$451,18,FALSE)</f>
        <v/>
      </c>
      <c r="V1835">
        <f>VLOOKUP($D1835,metadata!$B$2:$Z$451,19,FALSE)</f>
        <v>90</v>
      </c>
      <c r="W1835" t="str">
        <f>VLOOKUP($D1835,metadata!$B$2:$Z$451,20,FALSE)</f>
        <v>global average</v>
      </c>
      <c r="X1835" t="str">
        <f>VLOOKUP($D1835,metadata!$B$2:$Z$451,21,FALSE)</f>
        <v/>
      </c>
      <c r="Y1835">
        <f>VLOOKUP($D1835,metadata!$B$2:$Z$451,22,FALSE)</f>
        <v>48</v>
      </c>
      <c r="Z1835" t="str">
        <f>VLOOKUP($D1835,metadata!$B$2:$Z$451,23,FALSE)</f>
        <v/>
      </c>
      <c r="AA1835" t="str">
        <f>VLOOKUP($D1835,metadata!$B$2:$Z$451,24,FALSE)</f>
        <v>egg</v>
      </c>
      <c r="AB1835" t="str">
        <f>VLOOKUP($D1835,metadata!$B$2:$Z$451,25,FALSE)</f>
        <v/>
      </c>
      <c r="AC1835">
        <v>14.035980693286501</v>
      </c>
      <c r="AD1835">
        <v>2.32558139534884</v>
      </c>
      <c r="AF1835" t="str">
        <f t="shared" si="57"/>
        <v>NA</v>
      </c>
    </row>
    <row r="1836" spans="3:32" x14ac:dyDescent="0.3">
      <c r="C1836">
        <v>1835</v>
      </c>
      <c r="D1836" s="4" t="str">
        <f t="shared" si="58"/>
        <v>48- TOPSY</v>
      </c>
      <c r="E1836" t="str">
        <f>VLOOKUP($D1836,metadata!$B$2:$S$451,2,FALSE)</f>
        <v>SHROYER, DA; CRAIG, GB</v>
      </c>
      <c r="F1836" t="str">
        <f>VLOOKUP($D1836,metadata!$B$2:$S$451,3,FALSE)</f>
        <v>EGG DIAPAUSE IN AEDES-TRISERIATUS (DIPTERA, CULICIDAE) - GEOGRAPHIC-VARIATION IN PHOTOPERIODIC RESPONSE AND FACTORS INFLUENCING DIAPAUSE TERMINATION</v>
      </c>
      <c r="G1836" t="str">
        <f>VLOOKUP($D1836,metadata!$B$2:$S$451,4,FALSE)</f>
        <v>10.1093/jmedent/20.6.601</v>
      </c>
      <c r="H1836" t="str">
        <f>VLOOKUP($D1836,metadata!$B$2:$S$451,5,FALSE)</f>
        <v>y</v>
      </c>
      <c r="I1836" t="str">
        <f>VLOOKUP($D1836,metadata!$B$2:$S$451,6,FALSE)</f>
        <v>a</v>
      </c>
      <c r="J1836" t="str">
        <f>VLOOKUP($D1836,metadata!$B$2:$S$451,7,FALSE)</f>
        <v>i</v>
      </c>
      <c r="K1836">
        <f>VLOOKUP($D1836,metadata!$B$2:$S$451,8,FALSE)</f>
        <v>9</v>
      </c>
      <c r="L1836">
        <f>VLOOKUP($D1836,metadata!$B$2:$S$451,9,FALSE)</f>
        <v>10</v>
      </c>
      <c r="M1836" t="str">
        <f>VLOOKUP($D1836,metadata!$B$2:$S$451,10,FALSE)</f>
        <v/>
      </c>
      <c r="N1836" t="str">
        <f>VLOOKUP($D1836,metadata!$B$2:$S$451,11,FALSE)</f>
        <v>Aedes triseratius</v>
      </c>
      <c r="O1836" t="str">
        <f>VLOOKUP($D1836,metadata!$B$2:$S$451,12,FALSE)</f>
        <v>diptera</v>
      </c>
      <c r="P1836" t="str">
        <f>VLOOKUP($D1836,metadata!$B$2:$S$451,13,FALSE)</f>
        <v xml:space="preserve"> TOPSY</v>
      </c>
      <c r="Q1836">
        <f>VLOOKUP($D1836,metadata!$B$2:$S$451,14,FALSE)</f>
        <v>30.280277999999999</v>
      </c>
      <c r="R1836">
        <f>VLOOKUP($D1836,metadata!$B$2:$S$451,15,FALSE)</f>
        <v>-93.360833</v>
      </c>
      <c r="S1836">
        <f>VLOOKUP($D1836,metadata!$B$2:$S$451,16,FALSE)</f>
        <v>0.2</v>
      </c>
      <c r="T1836" t="str">
        <f>VLOOKUP($D1836,metadata!$B$2:$S$451,17,FALSE)</f>
        <v/>
      </c>
      <c r="U1836" t="str">
        <f>VLOOKUP($D1836,metadata!$B$2:$S$451,18,FALSE)</f>
        <v/>
      </c>
      <c r="V1836">
        <f>VLOOKUP($D1836,metadata!$B$2:$Z$451,19,FALSE)</f>
        <v>90</v>
      </c>
      <c r="W1836" t="str">
        <f>VLOOKUP($D1836,metadata!$B$2:$Z$451,20,FALSE)</f>
        <v>global average</v>
      </c>
      <c r="X1836" t="str">
        <f>VLOOKUP($D1836,metadata!$B$2:$Z$451,21,FALSE)</f>
        <v/>
      </c>
      <c r="Y1836">
        <f>VLOOKUP($D1836,metadata!$B$2:$Z$451,22,FALSE)</f>
        <v>48</v>
      </c>
      <c r="Z1836" t="str">
        <f>VLOOKUP($D1836,metadata!$B$2:$Z$451,23,FALSE)</f>
        <v/>
      </c>
      <c r="AA1836" t="str">
        <f>VLOOKUP($D1836,metadata!$B$2:$Z$451,24,FALSE)</f>
        <v>egg</v>
      </c>
      <c r="AB1836" t="str">
        <f>VLOOKUP($D1836,metadata!$B$2:$Z$451,25,FALSE)</f>
        <v/>
      </c>
      <c r="AC1836">
        <v>15.0143045195261</v>
      </c>
      <c r="AD1836">
        <v>6.0465116279069901</v>
      </c>
      <c r="AF1836" t="str">
        <f t="shared" si="57"/>
        <v>NA</v>
      </c>
    </row>
    <row r="1837" spans="3:32" x14ac:dyDescent="0.3">
      <c r="C1837">
        <v>1836</v>
      </c>
      <c r="D1837" s="4" t="str">
        <f t="shared" si="58"/>
        <v>48- TOPSY</v>
      </c>
      <c r="E1837" t="str">
        <f>VLOOKUP($D1837,metadata!$B$2:$S$451,2,FALSE)</f>
        <v>SHROYER, DA; CRAIG, GB</v>
      </c>
      <c r="F1837" t="str">
        <f>VLOOKUP($D1837,metadata!$B$2:$S$451,3,FALSE)</f>
        <v>EGG DIAPAUSE IN AEDES-TRISERIATUS (DIPTERA, CULICIDAE) - GEOGRAPHIC-VARIATION IN PHOTOPERIODIC RESPONSE AND FACTORS INFLUENCING DIAPAUSE TERMINATION</v>
      </c>
      <c r="G1837" t="str">
        <f>VLOOKUP($D1837,metadata!$B$2:$S$451,4,FALSE)</f>
        <v>10.1093/jmedent/20.6.601</v>
      </c>
      <c r="H1837" t="str">
        <f>VLOOKUP($D1837,metadata!$B$2:$S$451,5,FALSE)</f>
        <v>y</v>
      </c>
      <c r="I1837" t="str">
        <f>VLOOKUP($D1837,metadata!$B$2:$S$451,6,FALSE)</f>
        <v>a</v>
      </c>
      <c r="J1837" t="str">
        <f>VLOOKUP($D1837,metadata!$B$2:$S$451,7,FALSE)</f>
        <v>i</v>
      </c>
      <c r="K1837">
        <f>VLOOKUP($D1837,metadata!$B$2:$S$451,8,FALSE)</f>
        <v>9</v>
      </c>
      <c r="L1837">
        <f>VLOOKUP($D1837,metadata!$B$2:$S$451,9,FALSE)</f>
        <v>10</v>
      </c>
      <c r="M1837" t="str">
        <f>VLOOKUP($D1837,metadata!$B$2:$S$451,10,FALSE)</f>
        <v/>
      </c>
      <c r="N1837" t="str">
        <f>VLOOKUP($D1837,metadata!$B$2:$S$451,11,FALSE)</f>
        <v>Aedes triseratius</v>
      </c>
      <c r="O1837" t="str">
        <f>VLOOKUP($D1837,metadata!$B$2:$S$451,12,FALSE)</f>
        <v>diptera</v>
      </c>
      <c r="P1837" t="str">
        <f>VLOOKUP($D1837,metadata!$B$2:$S$451,13,FALSE)</f>
        <v xml:space="preserve"> TOPSY</v>
      </c>
      <c r="Q1837">
        <f>VLOOKUP($D1837,metadata!$B$2:$S$451,14,FALSE)</f>
        <v>30.280277999999999</v>
      </c>
      <c r="R1837">
        <f>VLOOKUP($D1837,metadata!$B$2:$S$451,15,FALSE)</f>
        <v>-93.360833</v>
      </c>
      <c r="S1837">
        <f>VLOOKUP($D1837,metadata!$B$2:$S$451,16,FALSE)</f>
        <v>0.2</v>
      </c>
      <c r="T1837" t="str">
        <f>VLOOKUP($D1837,metadata!$B$2:$S$451,17,FALSE)</f>
        <v/>
      </c>
      <c r="U1837" t="str">
        <f>VLOOKUP($D1837,metadata!$B$2:$S$451,18,FALSE)</f>
        <v/>
      </c>
      <c r="V1837">
        <f>VLOOKUP($D1837,metadata!$B$2:$Z$451,19,FALSE)</f>
        <v>90</v>
      </c>
      <c r="W1837" t="str">
        <f>VLOOKUP($D1837,metadata!$B$2:$Z$451,20,FALSE)</f>
        <v>global average</v>
      </c>
      <c r="X1837" t="str">
        <f>VLOOKUP($D1837,metadata!$B$2:$Z$451,21,FALSE)</f>
        <v/>
      </c>
      <c r="Y1837">
        <f>VLOOKUP($D1837,metadata!$B$2:$Z$451,22,FALSE)</f>
        <v>48</v>
      </c>
      <c r="Z1837" t="str">
        <f>VLOOKUP($D1837,metadata!$B$2:$Z$451,23,FALSE)</f>
        <v/>
      </c>
      <c r="AA1837" t="str">
        <f>VLOOKUP($D1837,metadata!$B$2:$Z$451,24,FALSE)</f>
        <v>egg</v>
      </c>
      <c r="AB1837" t="str">
        <f>VLOOKUP($D1837,metadata!$B$2:$Z$451,25,FALSE)</f>
        <v/>
      </c>
      <c r="AC1837">
        <v>15.998946906537901</v>
      </c>
      <c r="AD1837">
        <v>1.3953488372093199</v>
      </c>
      <c r="AF1837" t="str">
        <f t="shared" si="57"/>
        <v>NA</v>
      </c>
    </row>
    <row r="1838" spans="3:32" x14ac:dyDescent="0.3">
      <c r="C1838">
        <v>1837</v>
      </c>
      <c r="D1838" s="4" t="str">
        <f t="shared" si="58"/>
        <v>48- TOPSY</v>
      </c>
      <c r="E1838" t="str">
        <f>VLOOKUP($D1838,metadata!$B$2:$S$451,2,FALSE)</f>
        <v>SHROYER, DA; CRAIG, GB</v>
      </c>
      <c r="F1838" t="str">
        <f>VLOOKUP($D1838,metadata!$B$2:$S$451,3,FALSE)</f>
        <v>EGG DIAPAUSE IN AEDES-TRISERIATUS (DIPTERA, CULICIDAE) - GEOGRAPHIC-VARIATION IN PHOTOPERIODIC RESPONSE AND FACTORS INFLUENCING DIAPAUSE TERMINATION</v>
      </c>
      <c r="G1838" t="str">
        <f>VLOOKUP($D1838,metadata!$B$2:$S$451,4,FALSE)</f>
        <v>10.1093/jmedent/20.6.601</v>
      </c>
      <c r="H1838" t="str">
        <f>VLOOKUP($D1838,metadata!$B$2:$S$451,5,FALSE)</f>
        <v>y</v>
      </c>
      <c r="I1838" t="str">
        <f>VLOOKUP($D1838,metadata!$B$2:$S$451,6,FALSE)</f>
        <v>a</v>
      </c>
      <c r="J1838" t="str">
        <f>VLOOKUP($D1838,metadata!$B$2:$S$451,7,FALSE)</f>
        <v>i</v>
      </c>
      <c r="K1838">
        <f>VLOOKUP($D1838,metadata!$B$2:$S$451,8,FALSE)</f>
        <v>9</v>
      </c>
      <c r="L1838">
        <f>VLOOKUP($D1838,metadata!$B$2:$S$451,9,FALSE)</f>
        <v>10</v>
      </c>
      <c r="M1838" t="str">
        <f>VLOOKUP($D1838,metadata!$B$2:$S$451,10,FALSE)</f>
        <v/>
      </c>
      <c r="N1838" t="str">
        <f>VLOOKUP($D1838,metadata!$B$2:$S$451,11,FALSE)</f>
        <v>Aedes triseratius</v>
      </c>
      <c r="O1838" t="str">
        <f>VLOOKUP($D1838,metadata!$B$2:$S$451,12,FALSE)</f>
        <v>diptera</v>
      </c>
      <c r="P1838" t="str">
        <f>VLOOKUP($D1838,metadata!$B$2:$S$451,13,FALSE)</f>
        <v xml:space="preserve"> TOPSY</v>
      </c>
      <c r="Q1838">
        <f>VLOOKUP($D1838,metadata!$B$2:$S$451,14,FALSE)</f>
        <v>30.280277999999999</v>
      </c>
      <c r="R1838">
        <f>VLOOKUP($D1838,metadata!$B$2:$S$451,15,FALSE)</f>
        <v>-93.360833</v>
      </c>
      <c r="S1838">
        <f>VLOOKUP($D1838,metadata!$B$2:$S$451,16,FALSE)</f>
        <v>0.2</v>
      </c>
      <c r="T1838" t="str">
        <f>VLOOKUP($D1838,metadata!$B$2:$S$451,17,FALSE)</f>
        <v/>
      </c>
      <c r="U1838" t="str">
        <f>VLOOKUP($D1838,metadata!$B$2:$S$451,18,FALSE)</f>
        <v/>
      </c>
      <c r="V1838">
        <f>VLOOKUP($D1838,metadata!$B$2:$Z$451,19,FALSE)</f>
        <v>90</v>
      </c>
      <c r="W1838" t="str">
        <f>VLOOKUP($D1838,metadata!$B$2:$Z$451,20,FALSE)</f>
        <v>global average</v>
      </c>
      <c r="X1838" t="str">
        <f>VLOOKUP($D1838,metadata!$B$2:$Z$451,21,FALSE)</f>
        <v/>
      </c>
      <c r="Y1838">
        <f>VLOOKUP($D1838,metadata!$B$2:$Z$451,22,FALSE)</f>
        <v>48</v>
      </c>
      <c r="Z1838" t="str">
        <f>VLOOKUP($D1838,metadata!$B$2:$Z$451,23,FALSE)</f>
        <v/>
      </c>
      <c r="AA1838" t="str">
        <f>VLOOKUP($D1838,metadata!$B$2:$Z$451,24,FALSE)</f>
        <v>egg</v>
      </c>
      <c r="AB1838" t="str">
        <f>VLOOKUP($D1838,metadata!$B$2:$Z$451,25,FALSE)</f>
        <v/>
      </c>
      <c r="AC1838">
        <v>17.0559017112768</v>
      </c>
      <c r="AD1838">
        <v>0.93023255813954997</v>
      </c>
      <c r="AF1838" t="str">
        <f t="shared" si="57"/>
        <v>NA</v>
      </c>
    </row>
    <row r="1839" spans="3:32" x14ac:dyDescent="0.3">
      <c r="C1839">
        <v>1838</v>
      </c>
      <c r="D1839" s="4" t="str">
        <f t="shared" si="58"/>
        <v>48- TOPSY</v>
      </c>
      <c r="E1839" t="str">
        <f>VLOOKUP($D1839,metadata!$B$2:$S$451,2,FALSE)</f>
        <v>SHROYER, DA; CRAIG, GB</v>
      </c>
      <c r="F1839" t="str">
        <f>VLOOKUP($D1839,metadata!$B$2:$S$451,3,FALSE)</f>
        <v>EGG DIAPAUSE IN AEDES-TRISERIATUS (DIPTERA, CULICIDAE) - GEOGRAPHIC-VARIATION IN PHOTOPERIODIC RESPONSE AND FACTORS INFLUENCING DIAPAUSE TERMINATION</v>
      </c>
      <c r="G1839" t="str">
        <f>VLOOKUP($D1839,metadata!$B$2:$S$451,4,FALSE)</f>
        <v>10.1093/jmedent/20.6.601</v>
      </c>
      <c r="H1839" t="str">
        <f>VLOOKUP($D1839,metadata!$B$2:$S$451,5,FALSE)</f>
        <v>y</v>
      </c>
      <c r="I1839" t="str">
        <f>VLOOKUP($D1839,metadata!$B$2:$S$451,6,FALSE)</f>
        <v>a</v>
      </c>
      <c r="J1839" t="str">
        <f>VLOOKUP($D1839,metadata!$B$2:$S$451,7,FALSE)</f>
        <v>i</v>
      </c>
      <c r="K1839">
        <f>VLOOKUP($D1839,metadata!$B$2:$S$451,8,FALSE)</f>
        <v>9</v>
      </c>
      <c r="L1839">
        <f>VLOOKUP($D1839,metadata!$B$2:$S$451,9,FALSE)</f>
        <v>10</v>
      </c>
      <c r="M1839" t="str">
        <f>VLOOKUP($D1839,metadata!$B$2:$S$451,10,FALSE)</f>
        <v/>
      </c>
      <c r="N1839" t="str">
        <f>VLOOKUP($D1839,metadata!$B$2:$S$451,11,FALSE)</f>
        <v>Aedes triseratius</v>
      </c>
      <c r="O1839" t="str">
        <f>VLOOKUP($D1839,metadata!$B$2:$S$451,12,FALSE)</f>
        <v>diptera</v>
      </c>
      <c r="P1839" t="str">
        <f>VLOOKUP($D1839,metadata!$B$2:$S$451,13,FALSE)</f>
        <v xml:space="preserve"> TOPSY</v>
      </c>
      <c r="Q1839">
        <f>VLOOKUP($D1839,metadata!$B$2:$S$451,14,FALSE)</f>
        <v>30.280277999999999</v>
      </c>
      <c r="R1839">
        <f>VLOOKUP($D1839,metadata!$B$2:$S$451,15,FALSE)</f>
        <v>-93.360833</v>
      </c>
      <c r="S1839">
        <f>VLOOKUP($D1839,metadata!$B$2:$S$451,16,FALSE)</f>
        <v>0.2</v>
      </c>
      <c r="T1839" t="str">
        <f>VLOOKUP($D1839,metadata!$B$2:$S$451,17,FALSE)</f>
        <v/>
      </c>
      <c r="U1839" t="str">
        <f>VLOOKUP($D1839,metadata!$B$2:$S$451,18,FALSE)</f>
        <v/>
      </c>
      <c r="V1839">
        <f>VLOOKUP($D1839,metadata!$B$2:$Z$451,19,FALSE)</f>
        <v>90</v>
      </c>
      <c r="W1839" t="str">
        <f>VLOOKUP($D1839,metadata!$B$2:$Z$451,20,FALSE)</f>
        <v>global average</v>
      </c>
      <c r="X1839" t="str">
        <f>VLOOKUP($D1839,metadata!$B$2:$Z$451,21,FALSE)</f>
        <v/>
      </c>
      <c r="Y1839">
        <f>VLOOKUP($D1839,metadata!$B$2:$Z$451,22,FALSE)</f>
        <v>48</v>
      </c>
      <c r="Z1839" t="str">
        <f>VLOOKUP($D1839,metadata!$B$2:$Z$451,23,FALSE)</f>
        <v/>
      </c>
      <c r="AA1839" t="str">
        <f>VLOOKUP($D1839,metadata!$B$2:$Z$451,24,FALSE)</f>
        <v>egg</v>
      </c>
      <c r="AB1839" t="str">
        <f>VLOOKUP($D1839,metadata!$B$2:$Z$451,25,FALSE)</f>
        <v/>
      </c>
      <c r="AC1839">
        <v>18.037033786748498</v>
      </c>
      <c r="AD1839">
        <v>0.93023255813954997</v>
      </c>
      <c r="AF1839" t="str">
        <f t="shared" si="57"/>
        <v>NA</v>
      </c>
    </row>
    <row r="1840" spans="3:32" x14ac:dyDescent="0.3">
      <c r="C1840">
        <v>1839</v>
      </c>
      <c r="D1840" s="4" t="str">
        <f t="shared" si="58"/>
        <v>48- TOPSY</v>
      </c>
      <c r="E1840" t="str">
        <f>VLOOKUP($D1840,metadata!$B$2:$S$451,2,FALSE)</f>
        <v>SHROYER, DA; CRAIG, GB</v>
      </c>
      <c r="F1840" t="str">
        <f>VLOOKUP($D1840,metadata!$B$2:$S$451,3,FALSE)</f>
        <v>EGG DIAPAUSE IN AEDES-TRISERIATUS (DIPTERA, CULICIDAE) - GEOGRAPHIC-VARIATION IN PHOTOPERIODIC RESPONSE AND FACTORS INFLUENCING DIAPAUSE TERMINATION</v>
      </c>
      <c r="G1840" t="str">
        <f>VLOOKUP($D1840,metadata!$B$2:$S$451,4,FALSE)</f>
        <v>10.1093/jmedent/20.6.601</v>
      </c>
      <c r="H1840" t="str">
        <f>VLOOKUP($D1840,metadata!$B$2:$S$451,5,FALSE)</f>
        <v>y</v>
      </c>
      <c r="I1840" t="str">
        <f>VLOOKUP($D1840,metadata!$B$2:$S$451,6,FALSE)</f>
        <v>a</v>
      </c>
      <c r="J1840" t="str">
        <f>VLOOKUP($D1840,metadata!$B$2:$S$451,7,FALSE)</f>
        <v>i</v>
      </c>
      <c r="K1840">
        <f>VLOOKUP($D1840,metadata!$B$2:$S$451,8,FALSE)</f>
        <v>9</v>
      </c>
      <c r="L1840">
        <f>VLOOKUP($D1840,metadata!$B$2:$S$451,9,FALSE)</f>
        <v>10</v>
      </c>
      <c r="M1840" t="str">
        <f>VLOOKUP($D1840,metadata!$B$2:$S$451,10,FALSE)</f>
        <v/>
      </c>
      <c r="N1840" t="str">
        <f>VLOOKUP($D1840,metadata!$B$2:$S$451,11,FALSE)</f>
        <v>Aedes triseratius</v>
      </c>
      <c r="O1840" t="str">
        <f>VLOOKUP($D1840,metadata!$B$2:$S$451,12,FALSE)</f>
        <v>diptera</v>
      </c>
      <c r="P1840" t="str">
        <f>VLOOKUP($D1840,metadata!$B$2:$S$451,13,FALSE)</f>
        <v xml:space="preserve"> TOPSY</v>
      </c>
      <c r="Q1840">
        <f>VLOOKUP($D1840,metadata!$B$2:$S$451,14,FALSE)</f>
        <v>30.280277999999999</v>
      </c>
      <c r="R1840">
        <f>VLOOKUP($D1840,metadata!$B$2:$S$451,15,FALSE)</f>
        <v>-93.360833</v>
      </c>
      <c r="S1840">
        <f>VLOOKUP($D1840,metadata!$B$2:$S$451,16,FALSE)</f>
        <v>0.2</v>
      </c>
      <c r="T1840" t="str">
        <f>VLOOKUP($D1840,metadata!$B$2:$S$451,17,FALSE)</f>
        <v/>
      </c>
      <c r="U1840" t="str">
        <f>VLOOKUP($D1840,metadata!$B$2:$S$451,18,FALSE)</f>
        <v/>
      </c>
      <c r="V1840">
        <f>VLOOKUP($D1840,metadata!$B$2:$Z$451,19,FALSE)</f>
        <v>90</v>
      </c>
      <c r="W1840" t="str">
        <f>VLOOKUP($D1840,metadata!$B$2:$Z$451,20,FALSE)</f>
        <v>global average</v>
      </c>
      <c r="X1840" t="str">
        <f>VLOOKUP($D1840,metadata!$B$2:$Z$451,21,FALSE)</f>
        <v/>
      </c>
      <c r="Y1840">
        <f>VLOOKUP($D1840,metadata!$B$2:$Z$451,22,FALSE)</f>
        <v>48</v>
      </c>
      <c r="Z1840" t="str">
        <f>VLOOKUP($D1840,metadata!$B$2:$Z$451,23,FALSE)</f>
        <v/>
      </c>
      <c r="AA1840" t="str">
        <f>VLOOKUP($D1840,metadata!$B$2:$Z$451,24,FALSE)</f>
        <v>egg</v>
      </c>
      <c r="AB1840" t="str">
        <f>VLOOKUP($D1840,metadata!$B$2:$Z$451,25,FALSE)</f>
        <v/>
      </c>
      <c r="AC1840">
        <v>24.073716542343099</v>
      </c>
      <c r="AD1840">
        <v>2.32558139534884</v>
      </c>
      <c r="AF1840" t="str">
        <f t="shared" si="57"/>
        <v>NA</v>
      </c>
    </row>
    <row r="1841" spans="3:32" x14ac:dyDescent="0.3">
      <c r="C1841">
        <v>1840</v>
      </c>
      <c r="D1841" s="4" t="str">
        <f t="shared" si="58"/>
        <v>48- WALTON</v>
      </c>
      <c r="E1841" t="str">
        <f>VLOOKUP($D1841,metadata!$B$2:$S$451,2,FALSE)</f>
        <v>SHROYER, DA; CRAIG, GB</v>
      </c>
      <c r="F1841" t="str">
        <f>VLOOKUP($D1841,metadata!$B$2:$S$451,3,FALSE)</f>
        <v>EGG DIAPAUSE IN AEDES-TRISERIATUS (DIPTERA, CULICIDAE) - GEOGRAPHIC-VARIATION IN PHOTOPERIODIC RESPONSE AND FACTORS INFLUENCING DIAPAUSE TERMINATION</v>
      </c>
      <c r="G1841" t="str">
        <f>VLOOKUP($D1841,metadata!$B$2:$S$451,4,FALSE)</f>
        <v>10.1093/jmedent/20.6.601</v>
      </c>
      <c r="H1841" t="str">
        <f>VLOOKUP($D1841,metadata!$B$2:$S$451,5,FALSE)</f>
        <v>y</v>
      </c>
      <c r="I1841" t="str">
        <f>VLOOKUP($D1841,metadata!$B$2:$S$451,6,FALSE)</f>
        <v>a</v>
      </c>
      <c r="J1841" t="str">
        <f>VLOOKUP($D1841,metadata!$B$2:$S$451,7,FALSE)</f>
        <v>i</v>
      </c>
      <c r="K1841">
        <f>VLOOKUP($D1841,metadata!$B$2:$S$451,8,FALSE)</f>
        <v>9</v>
      </c>
      <c r="L1841">
        <f>VLOOKUP($D1841,metadata!$B$2:$S$451,9,FALSE)</f>
        <v>9</v>
      </c>
      <c r="M1841" t="str">
        <f>VLOOKUP($D1841,metadata!$B$2:$S$451,10,FALSE)</f>
        <v/>
      </c>
      <c r="N1841" t="str">
        <f>VLOOKUP($D1841,metadata!$B$2:$S$451,11,FALSE)</f>
        <v>Aedes triseratius</v>
      </c>
      <c r="O1841" t="str">
        <f>VLOOKUP($D1841,metadata!$B$2:$S$451,12,FALSE)</f>
        <v>diptera</v>
      </c>
      <c r="P1841" t="str">
        <f>VLOOKUP($D1841,metadata!$B$2:$S$451,13,FALSE)</f>
        <v xml:space="preserve"> WALTON</v>
      </c>
      <c r="Q1841">
        <f>VLOOKUP($D1841,metadata!$B$2:$S$451,14,FALSE)</f>
        <v>41.613332999999997</v>
      </c>
      <c r="R1841">
        <f>VLOOKUP($D1841,metadata!$B$2:$S$451,15,FALSE)</f>
        <v>-86.247500000000002</v>
      </c>
      <c r="S1841">
        <f>VLOOKUP($D1841,metadata!$B$2:$S$451,16,FALSE)</f>
        <v>0.2</v>
      </c>
      <c r="T1841" t="str">
        <f>VLOOKUP($D1841,metadata!$B$2:$S$451,17,FALSE)</f>
        <v/>
      </c>
      <c r="U1841" t="str">
        <f>VLOOKUP($D1841,metadata!$B$2:$S$451,18,FALSE)</f>
        <v/>
      </c>
      <c r="V1841">
        <f>VLOOKUP($D1841,metadata!$B$2:$Z$451,19,FALSE)</f>
        <v>90</v>
      </c>
      <c r="W1841" t="str">
        <f>VLOOKUP($D1841,metadata!$B$2:$Z$451,20,FALSE)</f>
        <v>global average</v>
      </c>
      <c r="X1841" t="str">
        <f>VLOOKUP($D1841,metadata!$B$2:$Z$451,21,FALSE)</f>
        <v/>
      </c>
      <c r="Y1841">
        <f>VLOOKUP($D1841,metadata!$B$2:$Z$451,22,FALSE)</f>
        <v>48</v>
      </c>
      <c r="Z1841" t="str">
        <f>VLOOKUP($D1841,metadata!$B$2:$Z$451,23,FALSE)</f>
        <v/>
      </c>
      <c r="AA1841" t="str">
        <f>VLOOKUP($D1841,metadata!$B$2:$Z$451,24,FALSE)</f>
        <v>egg</v>
      </c>
      <c r="AB1841" t="str">
        <f>VLOOKUP($D1841,metadata!$B$2:$Z$451,25,FALSE)</f>
        <v/>
      </c>
      <c r="AC1841">
        <v>10.0395604395604</v>
      </c>
      <c r="AD1841">
        <v>77.692307692307594</v>
      </c>
      <c r="AF1841" t="str">
        <f t="shared" si="57"/>
        <v>NA</v>
      </c>
    </row>
    <row r="1842" spans="3:32" x14ac:dyDescent="0.3">
      <c r="C1842">
        <v>1841</v>
      </c>
      <c r="D1842" s="4" t="str">
        <f t="shared" si="58"/>
        <v>48- WALTON</v>
      </c>
      <c r="E1842" t="str">
        <f>VLOOKUP($D1842,metadata!$B$2:$S$451,2,FALSE)</f>
        <v>SHROYER, DA; CRAIG, GB</v>
      </c>
      <c r="F1842" t="str">
        <f>VLOOKUP($D1842,metadata!$B$2:$S$451,3,FALSE)</f>
        <v>EGG DIAPAUSE IN AEDES-TRISERIATUS (DIPTERA, CULICIDAE) - GEOGRAPHIC-VARIATION IN PHOTOPERIODIC RESPONSE AND FACTORS INFLUENCING DIAPAUSE TERMINATION</v>
      </c>
      <c r="G1842" t="str">
        <f>VLOOKUP($D1842,metadata!$B$2:$S$451,4,FALSE)</f>
        <v>10.1093/jmedent/20.6.601</v>
      </c>
      <c r="H1842" t="str">
        <f>VLOOKUP($D1842,metadata!$B$2:$S$451,5,FALSE)</f>
        <v>y</v>
      </c>
      <c r="I1842" t="str">
        <f>VLOOKUP($D1842,metadata!$B$2:$S$451,6,FALSE)</f>
        <v>a</v>
      </c>
      <c r="J1842" t="str">
        <f>VLOOKUP($D1842,metadata!$B$2:$S$451,7,FALSE)</f>
        <v>i</v>
      </c>
      <c r="K1842">
        <f>VLOOKUP($D1842,metadata!$B$2:$S$451,8,FALSE)</f>
        <v>9</v>
      </c>
      <c r="L1842">
        <f>VLOOKUP($D1842,metadata!$B$2:$S$451,9,FALSE)</f>
        <v>9</v>
      </c>
      <c r="M1842" t="str">
        <f>VLOOKUP($D1842,metadata!$B$2:$S$451,10,FALSE)</f>
        <v/>
      </c>
      <c r="N1842" t="str">
        <f>VLOOKUP($D1842,metadata!$B$2:$S$451,11,FALSE)</f>
        <v>Aedes triseratius</v>
      </c>
      <c r="O1842" t="str">
        <f>VLOOKUP($D1842,metadata!$B$2:$S$451,12,FALSE)</f>
        <v>diptera</v>
      </c>
      <c r="P1842" t="str">
        <f>VLOOKUP($D1842,metadata!$B$2:$S$451,13,FALSE)</f>
        <v xml:space="preserve"> WALTON</v>
      </c>
      <c r="Q1842">
        <f>VLOOKUP($D1842,metadata!$B$2:$S$451,14,FALSE)</f>
        <v>41.613332999999997</v>
      </c>
      <c r="R1842">
        <f>VLOOKUP($D1842,metadata!$B$2:$S$451,15,FALSE)</f>
        <v>-86.247500000000002</v>
      </c>
      <c r="S1842">
        <f>VLOOKUP($D1842,metadata!$B$2:$S$451,16,FALSE)</f>
        <v>0.2</v>
      </c>
      <c r="T1842" t="str">
        <f>VLOOKUP($D1842,metadata!$B$2:$S$451,17,FALSE)</f>
        <v/>
      </c>
      <c r="U1842" t="str">
        <f>VLOOKUP($D1842,metadata!$B$2:$S$451,18,FALSE)</f>
        <v/>
      </c>
      <c r="V1842">
        <f>VLOOKUP($D1842,metadata!$B$2:$Z$451,19,FALSE)</f>
        <v>90</v>
      </c>
      <c r="W1842" t="str">
        <f>VLOOKUP($D1842,metadata!$B$2:$Z$451,20,FALSE)</f>
        <v>global average</v>
      </c>
      <c r="X1842" t="str">
        <f>VLOOKUP($D1842,metadata!$B$2:$Z$451,21,FALSE)</f>
        <v/>
      </c>
      <c r="Y1842">
        <f>VLOOKUP($D1842,metadata!$B$2:$Z$451,22,FALSE)</f>
        <v>48</v>
      </c>
      <c r="Z1842" t="str">
        <f>VLOOKUP($D1842,metadata!$B$2:$Z$451,23,FALSE)</f>
        <v/>
      </c>
      <c r="AA1842" t="str">
        <f>VLOOKUP($D1842,metadata!$B$2:$Z$451,24,FALSE)</f>
        <v>egg</v>
      </c>
      <c r="AB1842" t="str">
        <f>VLOOKUP($D1842,metadata!$B$2:$Z$451,25,FALSE)</f>
        <v/>
      </c>
      <c r="AC1842">
        <v>11.0294505494505</v>
      </c>
      <c r="AD1842">
        <v>76.923076923076906</v>
      </c>
      <c r="AF1842" t="str">
        <f t="shared" si="57"/>
        <v>NA</v>
      </c>
    </row>
    <row r="1843" spans="3:32" x14ac:dyDescent="0.3">
      <c r="C1843">
        <v>1842</v>
      </c>
      <c r="D1843" s="4" t="str">
        <f t="shared" si="58"/>
        <v>48- WALTON</v>
      </c>
      <c r="E1843" t="str">
        <f>VLOOKUP($D1843,metadata!$B$2:$S$451,2,FALSE)</f>
        <v>SHROYER, DA; CRAIG, GB</v>
      </c>
      <c r="F1843" t="str">
        <f>VLOOKUP($D1843,metadata!$B$2:$S$451,3,FALSE)</f>
        <v>EGG DIAPAUSE IN AEDES-TRISERIATUS (DIPTERA, CULICIDAE) - GEOGRAPHIC-VARIATION IN PHOTOPERIODIC RESPONSE AND FACTORS INFLUENCING DIAPAUSE TERMINATION</v>
      </c>
      <c r="G1843" t="str">
        <f>VLOOKUP($D1843,metadata!$B$2:$S$451,4,FALSE)</f>
        <v>10.1093/jmedent/20.6.601</v>
      </c>
      <c r="H1843" t="str">
        <f>VLOOKUP($D1843,metadata!$B$2:$S$451,5,FALSE)</f>
        <v>y</v>
      </c>
      <c r="I1843" t="str">
        <f>VLOOKUP($D1843,metadata!$B$2:$S$451,6,FALSE)</f>
        <v>a</v>
      </c>
      <c r="J1843" t="str">
        <f>VLOOKUP($D1843,metadata!$B$2:$S$451,7,FALSE)</f>
        <v>i</v>
      </c>
      <c r="K1843">
        <f>VLOOKUP($D1843,metadata!$B$2:$S$451,8,FALSE)</f>
        <v>9</v>
      </c>
      <c r="L1843">
        <f>VLOOKUP($D1843,metadata!$B$2:$S$451,9,FALSE)</f>
        <v>9</v>
      </c>
      <c r="M1843" t="str">
        <f>VLOOKUP($D1843,metadata!$B$2:$S$451,10,FALSE)</f>
        <v/>
      </c>
      <c r="N1843" t="str">
        <f>VLOOKUP($D1843,metadata!$B$2:$S$451,11,FALSE)</f>
        <v>Aedes triseratius</v>
      </c>
      <c r="O1843" t="str">
        <f>VLOOKUP($D1843,metadata!$B$2:$S$451,12,FALSE)</f>
        <v>diptera</v>
      </c>
      <c r="P1843" t="str">
        <f>VLOOKUP($D1843,metadata!$B$2:$S$451,13,FALSE)</f>
        <v xml:space="preserve"> WALTON</v>
      </c>
      <c r="Q1843">
        <f>VLOOKUP($D1843,metadata!$B$2:$S$451,14,FALSE)</f>
        <v>41.613332999999997</v>
      </c>
      <c r="R1843">
        <f>VLOOKUP($D1843,metadata!$B$2:$S$451,15,FALSE)</f>
        <v>-86.247500000000002</v>
      </c>
      <c r="S1843">
        <f>VLOOKUP($D1843,metadata!$B$2:$S$451,16,FALSE)</f>
        <v>0.2</v>
      </c>
      <c r="T1843" t="str">
        <f>VLOOKUP($D1843,metadata!$B$2:$S$451,17,FALSE)</f>
        <v/>
      </c>
      <c r="U1843" t="str">
        <f>VLOOKUP($D1843,metadata!$B$2:$S$451,18,FALSE)</f>
        <v/>
      </c>
      <c r="V1843">
        <f>VLOOKUP($D1843,metadata!$B$2:$Z$451,19,FALSE)</f>
        <v>90</v>
      </c>
      <c r="W1843" t="str">
        <f>VLOOKUP($D1843,metadata!$B$2:$Z$451,20,FALSE)</f>
        <v>global average</v>
      </c>
      <c r="X1843" t="str">
        <f>VLOOKUP($D1843,metadata!$B$2:$Z$451,21,FALSE)</f>
        <v/>
      </c>
      <c r="Y1843">
        <f>VLOOKUP($D1843,metadata!$B$2:$Z$451,22,FALSE)</f>
        <v>48</v>
      </c>
      <c r="Z1843" t="str">
        <f>VLOOKUP($D1843,metadata!$B$2:$Z$451,23,FALSE)</f>
        <v/>
      </c>
      <c r="AA1843" t="str">
        <f>VLOOKUP($D1843,metadata!$B$2:$Z$451,24,FALSE)</f>
        <v>egg</v>
      </c>
      <c r="AB1843" t="str">
        <f>VLOOKUP($D1843,metadata!$B$2:$Z$451,25,FALSE)</f>
        <v/>
      </c>
      <c r="AC1843">
        <v>12.068571428571399</v>
      </c>
      <c r="AD1843">
        <v>40.769230769230703</v>
      </c>
      <c r="AF1843" t="str">
        <f t="shared" si="57"/>
        <v>NA</v>
      </c>
    </row>
    <row r="1844" spans="3:32" x14ac:dyDescent="0.3">
      <c r="C1844">
        <v>1843</v>
      </c>
      <c r="D1844" s="4" t="str">
        <f t="shared" si="58"/>
        <v>48- WALTON</v>
      </c>
      <c r="E1844" t="str">
        <f>VLOOKUP($D1844,metadata!$B$2:$S$451,2,FALSE)</f>
        <v>SHROYER, DA; CRAIG, GB</v>
      </c>
      <c r="F1844" t="str">
        <f>VLOOKUP($D1844,metadata!$B$2:$S$451,3,FALSE)</f>
        <v>EGG DIAPAUSE IN AEDES-TRISERIATUS (DIPTERA, CULICIDAE) - GEOGRAPHIC-VARIATION IN PHOTOPERIODIC RESPONSE AND FACTORS INFLUENCING DIAPAUSE TERMINATION</v>
      </c>
      <c r="G1844" t="str">
        <f>VLOOKUP($D1844,metadata!$B$2:$S$451,4,FALSE)</f>
        <v>10.1093/jmedent/20.6.601</v>
      </c>
      <c r="H1844" t="str">
        <f>VLOOKUP($D1844,metadata!$B$2:$S$451,5,FALSE)</f>
        <v>y</v>
      </c>
      <c r="I1844" t="str">
        <f>VLOOKUP($D1844,metadata!$B$2:$S$451,6,FALSE)</f>
        <v>a</v>
      </c>
      <c r="J1844" t="str">
        <f>VLOOKUP($D1844,metadata!$B$2:$S$451,7,FALSE)</f>
        <v>i</v>
      </c>
      <c r="K1844">
        <f>VLOOKUP($D1844,metadata!$B$2:$S$451,8,FALSE)</f>
        <v>9</v>
      </c>
      <c r="L1844">
        <f>VLOOKUP($D1844,metadata!$B$2:$S$451,9,FALSE)</f>
        <v>9</v>
      </c>
      <c r="M1844" t="str">
        <f>VLOOKUP($D1844,metadata!$B$2:$S$451,10,FALSE)</f>
        <v/>
      </c>
      <c r="N1844" t="str">
        <f>VLOOKUP($D1844,metadata!$B$2:$S$451,11,FALSE)</f>
        <v>Aedes triseratius</v>
      </c>
      <c r="O1844" t="str">
        <f>VLOOKUP($D1844,metadata!$B$2:$S$451,12,FALSE)</f>
        <v>diptera</v>
      </c>
      <c r="P1844" t="str">
        <f>VLOOKUP($D1844,metadata!$B$2:$S$451,13,FALSE)</f>
        <v xml:space="preserve"> WALTON</v>
      </c>
      <c r="Q1844">
        <f>VLOOKUP($D1844,metadata!$B$2:$S$451,14,FALSE)</f>
        <v>41.613332999999997</v>
      </c>
      <c r="R1844">
        <f>VLOOKUP($D1844,metadata!$B$2:$S$451,15,FALSE)</f>
        <v>-86.247500000000002</v>
      </c>
      <c r="S1844">
        <f>VLOOKUP($D1844,metadata!$B$2:$S$451,16,FALSE)</f>
        <v>0.2</v>
      </c>
      <c r="T1844" t="str">
        <f>VLOOKUP($D1844,metadata!$B$2:$S$451,17,FALSE)</f>
        <v/>
      </c>
      <c r="U1844" t="str">
        <f>VLOOKUP($D1844,metadata!$B$2:$S$451,18,FALSE)</f>
        <v/>
      </c>
      <c r="V1844">
        <f>VLOOKUP($D1844,metadata!$B$2:$Z$451,19,FALSE)</f>
        <v>90</v>
      </c>
      <c r="W1844" t="str">
        <f>VLOOKUP($D1844,metadata!$B$2:$Z$451,20,FALSE)</f>
        <v>global average</v>
      </c>
      <c r="X1844" t="str">
        <f>VLOOKUP($D1844,metadata!$B$2:$Z$451,21,FALSE)</f>
        <v/>
      </c>
      <c r="Y1844">
        <f>VLOOKUP($D1844,metadata!$B$2:$Z$451,22,FALSE)</f>
        <v>48</v>
      </c>
      <c r="Z1844" t="str">
        <f>VLOOKUP($D1844,metadata!$B$2:$Z$451,23,FALSE)</f>
        <v/>
      </c>
      <c r="AA1844" t="str">
        <f>VLOOKUP($D1844,metadata!$B$2:$Z$451,24,FALSE)</f>
        <v>egg</v>
      </c>
      <c r="AB1844" t="str">
        <f>VLOOKUP($D1844,metadata!$B$2:$Z$451,25,FALSE)</f>
        <v/>
      </c>
      <c r="AC1844">
        <v>13.1082783882783</v>
      </c>
      <c r="AD1844">
        <v>5.3846153846153504</v>
      </c>
      <c r="AF1844" t="str">
        <f t="shared" si="57"/>
        <v>NA</v>
      </c>
    </row>
    <row r="1845" spans="3:32" x14ac:dyDescent="0.3">
      <c r="C1845">
        <v>1844</v>
      </c>
      <c r="D1845" s="4" t="str">
        <f t="shared" si="58"/>
        <v>48- WALTON</v>
      </c>
      <c r="E1845" t="str">
        <f>VLOOKUP($D1845,metadata!$B$2:$S$451,2,FALSE)</f>
        <v>SHROYER, DA; CRAIG, GB</v>
      </c>
      <c r="F1845" t="str">
        <f>VLOOKUP($D1845,metadata!$B$2:$S$451,3,FALSE)</f>
        <v>EGG DIAPAUSE IN AEDES-TRISERIATUS (DIPTERA, CULICIDAE) - GEOGRAPHIC-VARIATION IN PHOTOPERIODIC RESPONSE AND FACTORS INFLUENCING DIAPAUSE TERMINATION</v>
      </c>
      <c r="G1845" t="str">
        <f>VLOOKUP($D1845,metadata!$B$2:$S$451,4,FALSE)</f>
        <v>10.1093/jmedent/20.6.601</v>
      </c>
      <c r="H1845" t="str">
        <f>VLOOKUP($D1845,metadata!$B$2:$S$451,5,FALSE)</f>
        <v>y</v>
      </c>
      <c r="I1845" t="str">
        <f>VLOOKUP($D1845,metadata!$B$2:$S$451,6,FALSE)</f>
        <v>a</v>
      </c>
      <c r="J1845" t="str">
        <f>VLOOKUP($D1845,metadata!$B$2:$S$451,7,FALSE)</f>
        <v>i</v>
      </c>
      <c r="K1845">
        <f>VLOOKUP($D1845,metadata!$B$2:$S$451,8,FALSE)</f>
        <v>9</v>
      </c>
      <c r="L1845">
        <f>VLOOKUP($D1845,metadata!$B$2:$S$451,9,FALSE)</f>
        <v>9</v>
      </c>
      <c r="M1845" t="str">
        <f>VLOOKUP($D1845,metadata!$B$2:$S$451,10,FALSE)</f>
        <v/>
      </c>
      <c r="N1845" t="str">
        <f>VLOOKUP($D1845,metadata!$B$2:$S$451,11,FALSE)</f>
        <v>Aedes triseratius</v>
      </c>
      <c r="O1845" t="str">
        <f>VLOOKUP($D1845,metadata!$B$2:$S$451,12,FALSE)</f>
        <v>diptera</v>
      </c>
      <c r="P1845" t="str">
        <f>VLOOKUP($D1845,metadata!$B$2:$S$451,13,FALSE)</f>
        <v xml:space="preserve"> WALTON</v>
      </c>
      <c r="Q1845">
        <f>VLOOKUP($D1845,metadata!$B$2:$S$451,14,FALSE)</f>
        <v>41.613332999999997</v>
      </c>
      <c r="R1845">
        <f>VLOOKUP($D1845,metadata!$B$2:$S$451,15,FALSE)</f>
        <v>-86.247500000000002</v>
      </c>
      <c r="S1845">
        <f>VLOOKUP($D1845,metadata!$B$2:$S$451,16,FALSE)</f>
        <v>0.2</v>
      </c>
      <c r="T1845" t="str">
        <f>VLOOKUP($D1845,metadata!$B$2:$S$451,17,FALSE)</f>
        <v/>
      </c>
      <c r="U1845" t="str">
        <f>VLOOKUP($D1845,metadata!$B$2:$S$451,18,FALSE)</f>
        <v/>
      </c>
      <c r="V1845">
        <f>VLOOKUP($D1845,metadata!$B$2:$Z$451,19,FALSE)</f>
        <v>90</v>
      </c>
      <c r="W1845" t="str">
        <f>VLOOKUP($D1845,metadata!$B$2:$Z$451,20,FALSE)</f>
        <v>global average</v>
      </c>
      <c r="X1845" t="str">
        <f>VLOOKUP($D1845,metadata!$B$2:$Z$451,21,FALSE)</f>
        <v/>
      </c>
      <c r="Y1845">
        <f>VLOOKUP($D1845,metadata!$B$2:$Z$451,22,FALSE)</f>
        <v>48</v>
      </c>
      <c r="Z1845" t="str">
        <f>VLOOKUP($D1845,metadata!$B$2:$Z$451,23,FALSE)</f>
        <v/>
      </c>
      <c r="AA1845" t="str">
        <f>VLOOKUP($D1845,metadata!$B$2:$Z$451,24,FALSE)</f>
        <v>egg</v>
      </c>
      <c r="AB1845" t="str">
        <f>VLOOKUP($D1845,metadata!$B$2:$Z$451,25,FALSE)</f>
        <v/>
      </c>
      <c r="AC1845">
        <v>14.100512820512799</v>
      </c>
      <c r="AD1845">
        <v>7.6923076923076703</v>
      </c>
      <c r="AF1845" t="str">
        <f t="shared" si="57"/>
        <v>NA</v>
      </c>
    </row>
    <row r="1846" spans="3:32" x14ac:dyDescent="0.3">
      <c r="C1846">
        <v>1845</v>
      </c>
      <c r="D1846" s="4" t="str">
        <f t="shared" si="58"/>
        <v>48- WALTON</v>
      </c>
      <c r="E1846" t="str">
        <f>VLOOKUP($D1846,metadata!$B$2:$S$451,2,FALSE)</f>
        <v>SHROYER, DA; CRAIG, GB</v>
      </c>
      <c r="F1846" t="str">
        <f>VLOOKUP($D1846,metadata!$B$2:$S$451,3,FALSE)</f>
        <v>EGG DIAPAUSE IN AEDES-TRISERIATUS (DIPTERA, CULICIDAE) - GEOGRAPHIC-VARIATION IN PHOTOPERIODIC RESPONSE AND FACTORS INFLUENCING DIAPAUSE TERMINATION</v>
      </c>
      <c r="G1846" t="str">
        <f>VLOOKUP($D1846,metadata!$B$2:$S$451,4,FALSE)</f>
        <v>10.1093/jmedent/20.6.601</v>
      </c>
      <c r="H1846" t="str">
        <f>VLOOKUP($D1846,metadata!$B$2:$S$451,5,FALSE)</f>
        <v>y</v>
      </c>
      <c r="I1846" t="str">
        <f>VLOOKUP($D1846,metadata!$B$2:$S$451,6,FALSE)</f>
        <v>a</v>
      </c>
      <c r="J1846" t="str">
        <f>VLOOKUP($D1846,metadata!$B$2:$S$451,7,FALSE)</f>
        <v>i</v>
      </c>
      <c r="K1846">
        <f>VLOOKUP($D1846,metadata!$B$2:$S$451,8,FALSE)</f>
        <v>9</v>
      </c>
      <c r="L1846">
        <f>VLOOKUP($D1846,metadata!$B$2:$S$451,9,FALSE)</f>
        <v>9</v>
      </c>
      <c r="M1846" t="str">
        <f>VLOOKUP($D1846,metadata!$B$2:$S$451,10,FALSE)</f>
        <v/>
      </c>
      <c r="N1846" t="str">
        <f>VLOOKUP($D1846,metadata!$B$2:$S$451,11,FALSE)</f>
        <v>Aedes triseratius</v>
      </c>
      <c r="O1846" t="str">
        <f>VLOOKUP($D1846,metadata!$B$2:$S$451,12,FALSE)</f>
        <v>diptera</v>
      </c>
      <c r="P1846" t="str">
        <f>VLOOKUP($D1846,metadata!$B$2:$S$451,13,FALSE)</f>
        <v xml:space="preserve"> WALTON</v>
      </c>
      <c r="Q1846">
        <f>VLOOKUP($D1846,metadata!$B$2:$S$451,14,FALSE)</f>
        <v>41.613332999999997</v>
      </c>
      <c r="R1846">
        <f>VLOOKUP($D1846,metadata!$B$2:$S$451,15,FALSE)</f>
        <v>-86.247500000000002</v>
      </c>
      <c r="S1846">
        <f>VLOOKUP($D1846,metadata!$B$2:$S$451,16,FALSE)</f>
        <v>0.2</v>
      </c>
      <c r="T1846" t="str">
        <f>VLOOKUP($D1846,metadata!$B$2:$S$451,17,FALSE)</f>
        <v/>
      </c>
      <c r="U1846" t="str">
        <f>VLOOKUP($D1846,metadata!$B$2:$S$451,18,FALSE)</f>
        <v/>
      </c>
      <c r="V1846">
        <f>VLOOKUP($D1846,metadata!$B$2:$Z$451,19,FALSE)</f>
        <v>90</v>
      </c>
      <c r="W1846" t="str">
        <f>VLOOKUP($D1846,metadata!$B$2:$Z$451,20,FALSE)</f>
        <v>global average</v>
      </c>
      <c r="X1846" t="str">
        <f>VLOOKUP($D1846,metadata!$B$2:$Z$451,21,FALSE)</f>
        <v/>
      </c>
      <c r="Y1846">
        <f>VLOOKUP($D1846,metadata!$B$2:$Z$451,22,FALSE)</f>
        <v>48</v>
      </c>
      <c r="Z1846" t="str">
        <f>VLOOKUP($D1846,metadata!$B$2:$Z$451,23,FALSE)</f>
        <v/>
      </c>
      <c r="AA1846" t="str">
        <f>VLOOKUP($D1846,metadata!$B$2:$Z$451,24,FALSE)</f>
        <v>egg</v>
      </c>
      <c r="AB1846" t="str">
        <f>VLOOKUP($D1846,metadata!$B$2:$Z$451,25,FALSE)</f>
        <v/>
      </c>
      <c r="AC1846">
        <v>15.0118681318681</v>
      </c>
      <c r="AD1846">
        <v>3.8461538461538098</v>
      </c>
      <c r="AF1846" t="str">
        <f t="shared" si="57"/>
        <v>NA</v>
      </c>
    </row>
    <row r="1847" spans="3:32" x14ac:dyDescent="0.3">
      <c r="C1847">
        <v>1846</v>
      </c>
      <c r="D1847" s="4" t="str">
        <f t="shared" si="58"/>
        <v>48- WALTON</v>
      </c>
      <c r="E1847" t="str">
        <f>VLOOKUP($D1847,metadata!$B$2:$S$451,2,FALSE)</f>
        <v>SHROYER, DA; CRAIG, GB</v>
      </c>
      <c r="F1847" t="str">
        <f>VLOOKUP($D1847,metadata!$B$2:$S$451,3,FALSE)</f>
        <v>EGG DIAPAUSE IN AEDES-TRISERIATUS (DIPTERA, CULICIDAE) - GEOGRAPHIC-VARIATION IN PHOTOPERIODIC RESPONSE AND FACTORS INFLUENCING DIAPAUSE TERMINATION</v>
      </c>
      <c r="G1847" t="str">
        <f>VLOOKUP($D1847,metadata!$B$2:$S$451,4,FALSE)</f>
        <v>10.1093/jmedent/20.6.601</v>
      </c>
      <c r="H1847" t="str">
        <f>VLOOKUP($D1847,metadata!$B$2:$S$451,5,FALSE)</f>
        <v>y</v>
      </c>
      <c r="I1847" t="str">
        <f>VLOOKUP($D1847,metadata!$B$2:$S$451,6,FALSE)</f>
        <v>a</v>
      </c>
      <c r="J1847" t="str">
        <f>VLOOKUP($D1847,metadata!$B$2:$S$451,7,FALSE)</f>
        <v>i</v>
      </c>
      <c r="K1847">
        <f>VLOOKUP($D1847,metadata!$B$2:$S$451,8,FALSE)</f>
        <v>9</v>
      </c>
      <c r="L1847">
        <f>VLOOKUP($D1847,metadata!$B$2:$S$451,9,FALSE)</f>
        <v>9</v>
      </c>
      <c r="M1847" t="str">
        <f>VLOOKUP($D1847,metadata!$B$2:$S$451,10,FALSE)</f>
        <v/>
      </c>
      <c r="N1847" t="str">
        <f>VLOOKUP($D1847,metadata!$B$2:$S$451,11,FALSE)</f>
        <v>Aedes triseratius</v>
      </c>
      <c r="O1847" t="str">
        <f>VLOOKUP($D1847,metadata!$B$2:$S$451,12,FALSE)</f>
        <v>diptera</v>
      </c>
      <c r="P1847" t="str">
        <f>VLOOKUP($D1847,metadata!$B$2:$S$451,13,FALSE)</f>
        <v xml:space="preserve"> WALTON</v>
      </c>
      <c r="Q1847">
        <f>VLOOKUP($D1847,metadata!$B$2:$S$451,14,FALSE)</f>
        <v>41.613332999999997</v>
      </c>
      <c r="R1847">
        <f>VLOOKUP($D1847,metadata!$B$2:$S$451,15,FALSE)</f>
        <v>-86.247500000000002</v>
      </c>
      <c r="S1847">
        <f>VLOOKUP($D1847,metadata!$B$2:$S$451,16,FALSE)</f>
        <v>0.2</v>
      </c>
      <c r="T1847" t="str">
        <f>VLOOKUP($D1847,metadata!$B$2:$S$451,17,FALSE)</f>
        <v/>
      </c>
      <c r="U1847" t="str">
        <f>VLOOKUP($D1847,metadata!$B$2:$S$451,18,FALSE)</f>
        <v/>
      </c>
      <c r="V1847">
        <f>VLOOKUP($D1847,metadata!$B$2:$Z$451,19,FALSE)</f>
        <v>90</v>
      </c>
      <c r="W1847" t="str">
        <f>VLOOKUP($D1847,metadata!$B$2:$Z$451,20,FALSE)</f>
        <v>global average</v>
      </c>
      <c r="X1847" t="str">
        <f>VLOOKUP($D1847,metadata!$B$2:$Z$451,21,FALSE)</f>
        <v/>
      </c>
      <c r="Y1847">
        <f>VLOOKUP($D1847,metadata!$B$2:$Z$451,22,FALSE)</f>
        <v>48</v>
      </c>
      <c r="Z1847" t="str">
        <f>VLOOKUP($D1847,metadata!$B$2:$Z$451,23,FALSE)</f>
        <v/>
      </c>
      <c r="AA1847" t="str">
        <f>VLOOKUP($D1847,metadata!$B$2:$Z$451,24,FALSE)</f>
        <v>egg</v>
      </c>
      <c r="AB1847" t="str">
        <f>VLOOKUP($D1847,metadata!$B$2:$Z$451,25,FALSE)</f>
        <v/>
      </c>
      <c r="AC1847">
        <v>16.0017582417582</v>
      </c>
      <c r="AD1847">
        <v>3.07692307692309</v>
      </c>
      <c r="AF1847" t="str">
        <f t="shared" si="57"/>
        <v>NA</v>
      </c>
    </row>
    <row r="1848" spans="3:32" x14ac:dyDescent="0.3">
      <c r="C1848">
        <v>1847</v>
      </c>
      <c r="D1848" s="4" t="str">
        <f t="shared" si="58"/>
        <v>48- WALTON</v>
      </c>
      <c r="E1848" t="str">
        <f>VLOOKUP($D1848,metadata!$B$2:$S$451,2,FALSE)</f>
        <v>SHROYER, DA; CRAIG, GB</v>
      </c>
      <c r="F1848" t="str">
        <f>VLOOKUP($D1848,metadata!$B$2:$S$451,3,FALSE)</f>
        <v>EGG DIAPAUSE IN AEDES-TRISERIATUS (DIPTERA, CULICIDAE) - GEOGRAPHIC-VARIATION IN PHOTOPERIODIC RESPONSE AND FACTORS INFLUENCING DIAPAUSE TERMINATION</v>
      </c>
      <c r="G1848" t="str">
        <f>VLOOKUP($D1848,metadata!$B$2:$S$451,4,FALSE)</f>
        <v>10.1093/jmedent/20.6.601</v>
      </c>
      <c r="H1848" t="str">
        <f>VLOOKUP($D1848,metadata!$B$2:$S$451,5,FALSE)</f>
        <v>y</v>
      </c>
      <c r="I1848" t="str">
        <f>VLOOKUP($D1848,metadata!$B$2:$S$451,6,FALSE)</f>
        <v>a</v>
      </c>
      <c r="J1848" t="str">
        <f>VLOOKUP($D1848,metadata!$B$2:$S$451,7,FALSE)</f>
        <v>i</v>
      </c>
      <c r="K1848">
        <f>VLOOKUP($D1848,metadata!$B$2:$S$451,8,FALSE)</f>
        <v>9</v>
      </c>
      <c r="L1848">
        <f>VLOOKUP($D1848,metadata!$B$2:$S$451,9,FALSE)</f>
        <v>9</v>
      </c>
      <c r="M1848" t="str">
        <f>VLOOKUP($D1848,metadata!$B$2:$S$451,10,FALSE)</f>
        <v/>
      </c>
      <c r="N1848" t="str">
        <f>VLOOKUP($D1848,metadata!$B$2:$S$451,11,FALSE)</f>
        <v>Aedes triseratius</v>
      </c>
      <c r="O1848" t="str">
        <f>VLOOKUP($D1848,metadata!$B$2:$S$451,12,FALSE)</f>
        <v>diptera</v>
      </c>
      <c r="P1848" t="str">
        <f>VLOOKUP($D1848,metadata!$B$2:$S$451,13,FALSE)</f>
        <v xml:space="preserve"> WALTON</v>
      </c>
      <c r="Q1848">
        <f>VLOOKUP($D1848,metadata!$B$2:$S$451,14,FALSE)</f>
        <v>41.613332999999997</v>
      </c>
      <c r="R1848">
        <f>VLOOKUP($D1848,metadata!$B$2:$S$451,15,FALSE)</f>
        <v>-86.247500000000002</v>
      </c>
      <c r="S1848">
        <f>VLOOKUP($D1848,metadata!$B$2:$S$451,16,FALSE)</f>
        <v>0.2</v>
      </c>
      <c r="T1848" t="str">
        <f>VLOOKUP($D1848,metadata!$B$2:$S$451,17,FALSE)</f>
        <v/>
      </c>
      <c r="U1848" t="str">
        <f>VLOOKUP($D1848,metadata!$B$2:$S$451,18,FALSE)</f>
        <v/>
      </c>
      <c r="V1848">
        <f>VLOOKUP($D1848,metadata!$B$2:$Z$451,19,FALSE)</f>
        <v>90</v>
      </c>
      <c r="W1848" t="str">
        <f>VLOOKUP($D1848,metadata!$B$2:$Z$451,20,FALSE)</f>
        <v>global average</v>
      </c>
      <c r="X1848" t="str">
        <f>VLOOKUP($D1848,metadata!$B$2:$Z$451,21,FALSE)</f>
        <v/>
      </c>
      <c r="Y1848">
        <f>VLOOKUP($D1848,metadata!$B$2:$Z$451,22,FALSE)</f>
        <v>48</v>
      </c>
      <c r="Z1848" t="str">
        <f>VLOOKUP($D1848,metadata!$B$2:$Z$451,23,FALSE)</f>
        <v/>
      </c>
      <c r="AA1848" t="str">
        <f>VLOOKUP($D1848,metadata!$B$2:$Z$451,24,FALSE)</f>
        <v>egg</v>
      </c>
      <c r="AB1848" t="str">
        <f>VLOOKUP($D1848,metadata!$B$2:$Z$451,25,FALSE)</f>
        <v/>
      </c>
      <c r="AC1848">
        <v>16.9957509157509</v>
      </c>
      <c r="AD1848">
        <v>7.6923076923076703</v>
      </c>
      <c r="AF1848" t="str">
        <f t="shared" si="57"/>
        <v>NA</v>
      </c>
    </row>
    <row r="1849" spans="3:32" x14ac:dyDescent="0.3">
      <c r="C1849">
        <v>1848</v>
      </c>
      <c r="D1849" s="4" t="str">
        <f t="shared" si="58"/>
        <v>48- WALTON</v>
      </c>
      <c r="E1849" t="str">
        <f>VLOOKUP($D1849,metadata!$B$2:$S$451,2,FALSE)</f>
        <v>SHROYER, DA; CRAIG, GB</v>
      </c>
      <c r="F1849" t="str">
        <f>VLOOKUP($D1849,metadata!$B$2:$S$451,3,FALSE)</f>
        <v>EGG DIAPAUSE IN AEDES-TRISERIATUS (DIPTERA, CULICIDAE) - GEOGRAPHIC-VARIATION IN PHOTOPERIODIC RESPONSE AND FACTORS INFLUENCING DIAPAUSE TERMINATION</v>
      </c>
      <c r="G1849" t="str">
        <f>VLOOKUP($D1849,metadata!$B$2:$S$451,4,FALSE)</f>
        <v>10.1093/jmedent/20.6.601</v>
      </c>
      <c r="H1849" t="str">
        <f>VLOOKUP($D1849,metadata!$B$2:$S$451,5,FALSE)</f>
        <v>y</v>
      </c>
      <c r="I1849" t="str">
        <f>VLOOKUP($D1849,metadata!$B$2:$S$451,6,FALSE)</f>
        <v>a</v>
      </c>
      <c r="J1849" t="str">
        <f>VLOOKUP($D1849,metadata!$B$2:$S$451,7,FALSE)</f>
        <v>i</v>
      </c>
      <c r="K1849">
        <f>VLOOKUP($D1849,metadata!$B$2:$S$451,8,FALSE)</f>
        <v>9</v>
      </c>
      <c r="L1849">
        <f>VLOOKUP($D1849,metadata!$B$2:$S$451,9,FALSE)</f>
        <v>9</v>
      </c>
      <c r="M1849" t="str">
        <f>VLOOKUP($D1849,metadata!$B$2:$S$451,10,FALSE)</f>
        <v/>
      </c>
      <c r="N1849" t="str">
        <f>VLOOKUP($D1849,metadata!$B$2:$S$451,11,FALSE)</f>
        <v>Aedes triseratius</v>
      </c>
      <c r="O1849" t="str">
        <f>VLOOKUP($D1849,metadata!$B$2:$S$451,12,FALSE)</f>
        <v>diptera</v>
      </c>
      <c r="P1849" t="str">
        <f>VLOOKUP($D1849,metadata!$B$2:$S$451,13,FALSE)</f>
        <v xml:space="preserve"> WALTON</v>
      </c>
      <c r="Q1849">
        <f>VLOOKUP($D1849,metadata!$B$2:$S$451,14,FALSE)</f>
        <v>41.613332999999997</v>
      </c>
      <c r="R1849">
        <f>VLOOKUP($D1849,metadata!$B$2:$S$451,15,FALSE)</f>
        <v>-86.247500000000002</v>
      </c>
      <c r="S1849">
        <f>VLOOKUP($D1849,metadata!$B$2:$S$451,16,FALSE)</f>
        <v>0.2</v>
      </c>
      <c r="T1849" t="str">
        <f>VLOOKUP($D1849,metadata!$B$2:$S$451,17,FALSE)</f>
        <v/>
      </c>
      <c r="U1849" t="str">
        <f>VLOOKUP($D1849,metadata!$B$2:$S$451,18,FALSE)</f>
        <v/>
      </c>
      <c r="V1849">
        <f>VLOOKUP($D1849,metadata!$B$2:$Z$451,19,FALSE)</f>
        <v>90</v>
      </c>
      <c r="W1849" t="str">
        <f>VLOOKUP($D1849,metadata!$B$2:$Z$451,20,FALSE)</f>
        <v>global average</v>
      </c>
      <c r="X1849" t="str">
        <f>VLOOKUP($D1849,metadata!$B$2:$Z$451,21,FALSE)</f>
        <v/>
      </c>
      <c r="Y1849">
        <f>VLOOKUP($D1849,metadata!$B$2:$Z$451,22,FALSE)</f>
        <v>48</v>
      </c>
      <c r="Z1849" t="str">
        <f>VLOOKUP($D1849,metadata!$B$2:$Z$451,23,FALSE)</f>
        <v/>
      </c>
      <c r="AA1849" t="str">
        <f>VLOOKUP($D1849,metadata!$B$2:$Z$451,24,FALSE)</f>
        <v>egg</v>
      </c>
      <c r="AB1849" t="str">
        <f>VLOOKUP($D1849,metadata!$B$2:$Z$451,25,FALSE)</f>
        <v/>
      </c>
      <c r="AC1849">
        <v>24.008205128205098</v>
      </c>
      <c r="AD1849">
        <v>11.5384615384616</v>
      </c>
      <c r="AF1849" t="str">
        <f t="shared" si="57"/>
        <v>NA</v>
      </c>
    </row>
    <row r="1850" spans="3:32" x14ac:dyDescent="0.3">
      <c r="C1850">
        <v>1849</v>
      </c>
      <c r="D1850" s="4" t="str">
        <f t="shared" si="58"/>
        <v>48- Alabama</v>
      </c>
      <c r="E1850" t="str">
        <f>VLOOKUP($D1850,metadata!$B$2:$S$451,2,FALSE)</f>
        <v>SHROYER, DA; CRAIG, GB</v>
      </c>
      <c r="F1850" t="str">
        <f>VLOOKUP($D1850,metadata!$B$2:$S$451,3,FALSE)</f>
        <v>EGG DIAPAUSE IN AEDES-TRISERIATUS (DIPTERA, CULICIDAE) - GEOGRAPHIC-VARIATION IN PHOTOPERIODIC RESPONSE AND FACTORS INFLUENCING DIAPAUSE TERMINATION</v>
      </c>
      <c r="G1850" t="str">
        <f>VLOOKUP($D1850,metadata!$B$2:$S$451,4,FALSE)</f>
        <v>10.1093/jmedent/20.6.601</v>
      </c>
      <c r="H1850" t="str">
        <f>VLOOKUP($D1850,metadata!$B$2:$S$451,5,FALSE)</f>
        <v>y</v>
      </c>
      <c r="I1850" t="str">
        <f>VLOOKUP($D1850,metadata!$B$2:$S$451,6,FALSE)</f>
        <v>a</v>
      </c>
      <c r="J1850" t="str">
        <f>VLOOKUP($D1850,metadata!$B$2:$S$451,7,FALSE)</f>
        <v>i</v>
      </c>
      <c r="K1850">
        <f>VLOOKUP($D1850,metadata!$B$2:$S$451,8,FALSE)</f>
        <v>9</v>
      </c>
      <c r="L1850">
        <f>VLOOKUP($D1850,metadata!$B$2:$S$451,9,FALSE)</f>
        <v>9</v>
      </c>
      <c r="M1850" t="str">
        <f>VLOOKUP($D1850,metadata!$B$2:$S$451,10,FALSE)</f>
        <v/>
      </c>
      <c r="N1850" t="str">
        <f>VLOOKUP($D1850,metadata!$B$2:$S$451,11,FALSE)</f>
        <v>Aedes triseratius</v>
      </c>
      <c r="O1850" t="str">
        <f>VLOOKUP($D1850,metadata!$B$2:$S$451,12,FALSE)</f>
        <v>diptera</v>
      </c>
      <c r="P1850" t="str">
        <f>VLOOKUP($D1850,metadata!$B$2:$S$451,13,FALSE)</f>
        <v xml:space="preserve"> Alabama</v>
      </c>
      <c r="Q1850">
        <f>VLOOKUP($D1850,metadata!$B$2:$S$451,14,FALSE)</f>
        <v>32.791666999999997</v>
      </c>
      <c r="R1850">
        <f>VLOOKUP($D1850,metadata!$B$2:$S$451,15,FALSE)</f>
        <v>-86.830832999999998</v>
      </c>
      <c r="S1850" t="str">
        <f>VLOOKUP($D1850,metadata!$B$2:$S$451,16,FALSE)</f>
        <v>1°</v>
      </c>
      <c r="T1850" t="str">
        <f>VLOOKUP($D1850,metadata!$B$2:$S$451,17,FALSE)</f>
        <v/>
      </c>
      <c r="U1850" t="str">
        <f>VLOOKUP($D1850,metadata!$B$2:$S$451,18,FALSE)</f>
        <v/>
      </c>
      <c r="V1850">
        <f>VLOOKUP($D1850,metadata!$B$2:$Z$451,19,FALSE)</f>
        <v>90</v>
      </c>
      <c r="W1850" t="str">
        <f>VLOOKUP($D1850,metadata!$B$2:$Z$451,20,FALSE)</f>
        <v>global average</v>
      </c>
      <c r="X1850" t="str">
        <f>VLOOKUP($D1850,metadata!$B$2:$Z$451,21,FALSE)</f>
        <v/>
      </c>
      <c r="Y1850">
        <f>VLOOKUP($D1850,metadata!$B$2:$Z$451,22,FALSE)</f>
        <v>48</v>
      </c>
      <c r="Z1850" t="str">
        <f>VLOOKUP($D1850,metadata!$B$2:$Z$451,23,FALSE)</f>
        <v/>
      </c>
      <c r="AA1850" t="str">
        <f>VLOOKUP($D1850,metadata!$B$2:$Z$451,24,FALSE)</f>
        <v>egg</v>
      </c>
      <c r="AB1850" t="str">
        <f>VLOOKUP($D1850,metadata!$B$2:$Z$451,25,FALSE)</f>
        <v/>
      </c>
      <c r="AC1850">
        <v>10.078827838827801</v>
      </c>
      <c r="AD1850">
        <v>29.230769230769202</v>
      </c>
      <c r="AF1850" t="str">
        <f t="shared" si="57"/>
        <v>NA</v>
      </c>
    </row>
    <row r="1851" spans="3:32" x14ac:dyDescent="0.3">
      <c r="C1851">
        <v>1850</v>
      </c>
      <c r="D1851" s="4" t="str">
        <f t="shared" si="58"/>
        <v>48- Alabama</v>
      </c>
      <c r="E1851" t="str">
        <f>VLOOKUP($D1851,metadata!$B$2:$S$451,2,FALSE)</f>
        <v>SHROYER, DA; CRAIG, GB</v>
      </c>
      <c r="F1851" t="str">
        <f>VLOOKUP($D1851,metadata!$B$2:$S$451,3,FALSE)</f>
        <v>EGG DIAPAUSE IN AEDES-TRISERIATUS (DIPTERA, CULICIDAE) - GEOGRAPHIC-VARIATION IN PHOTOPERIODIC RESPONSE AND FACTORS INFLUENCING DIAPAUSE TERMINATION</v>
      </c>
      <c r="G1851" t="str">
        <f>VLOOKUP($D1851,metadata!$B$2:$S$451,4,FALSE)</f>
        <v>10.1093/jmedent/20.6.601</v>
      </c>
      <c r="H1851" t="str">
        <f>VLOOKUP($D1851,metadata!$B$2:$S$451,5,FALSE)</f>
        <v>y</v>
      </c>
      <c r="I1851" t="str">
        <f>VLOOKUP($D1851,metadata!$B$2:$S$451,6,FALSE)</f>
        <v>a</v>
      </c>
      <c r="J1851" t="str">
        <f>VLOOKUP($D1851,metadata!$B$2:$S$451,7,FALSE)</f>
        <v>i</v>
      </c>
      <c r="K1851">
        <f>VLOOKUP($D1851,metadata!$B$2:$S$451,8,FALSE)</f>
        <v>9</v>
      </c>
      <c r="L1851">
        <f>VLOOKUP($D1851,metadata!$B$2:$S$451,9,FALSE)</f>
        <v>9</v>
      </c>
      <c r="M1851" t="str">
        <f>VLOOKUP($D1851,metadata!$B$2:$S$451,10,FALSE)</f>
        <v/>
      </c>
      <c r="N1851" t="str">
        <f>VLOOKUP($D1851,metadata!$B$2:$S$451,11,FALSE)</f>
        <v>Aedes triseratius</v>
      </c>
      <c r="O1851" t="str">
        <f>VLOOKUP($D1851,metadata!$B$2:$S$451,12,FALSE)</f>
        <v>diptera</v>
      </c>
      <c r="P1851" t="str">
        <f>VLOOKUP($D1851,metadata!$B$2:$S$451,13,FALSE)</f>
        <v xml:space="preserve"> Alabama</v>
      </c>
      <c r="Q1851">
        <f>VLOOKUP($D1851,metadata!$B$2:$S$451,14,FALSE)</f>
        <v>32.791666999999997</v>
      </c>
      <c r="R1851">
        <f>VLOOKUP($D1851,metadata!$B$2:$S$451,15,FALSE)</f>
        <v>-86.830832999999998</v>
      </c>
      <c r="S1851" t="str">
        <f>VLOOKUP($D1851,metadata!$B$2:$S$451,16,FALSE)</f>
        <v>1°</v>
      </c>
      <c r="T1851" t="str">
        <f>VLOOKUP($D1851,metadata!$B$2:$S$451,17,FALSE)</f>
        <v/>
      </c>
      <c r="U1851" t="str">
        <f>VLOOKUP($D1851,metadata!$B$2:$S$451,18,FALSE)</f>
        <v/>
      </c>
      <c r="V1851">
        <f>VLOOKUP($D1851,metadata!$B$2:$Z$451,19,FALSE)</f>
        <v>90</v>
      </c>
      <c r="W1851" t="str">
        <f>VLOOKUP($D1851,metadata!$B$2:$Z$451,20,FALSE)</f>
        <v>global average</v>
      </c>
      <c r="X1851" t="str">
        <f>VLOOKUP($D1851,metadata!$B$2:$Z$451,21,FALSE)</f>
        <v/>
      </c>
      <c r="Y1851">
        <f>VLOOKUP($D1851,metadata!$B$2:$Z$451,22,FALSE)</f>
        <v>48</v>
      </c>
      <c r="Z1851" t="str">
        <f>VLOOKUP($D1851,metadata!$B$2:$Z$451,23,FALSE)</f>
        <v/>
      </c>
      <c r="AA1851" t="str">
        <f>VLOOKUP($D1851,metadata!$B$2:$Z$451,24,FALSE)</f>
        <v>egg</v>
      </c>
      <c r="AB1851" t="str">
        <f>VLOOKUP($D1851,metadata!$B$2:$Z$451,25,FALSE)</f>
        <v/>
      </c>
      <c r="AC1851">
        <v>11.067545787545701</v>
      </c>
      <c r="AD1851">
        <v>26.923076923076898</v>
      </c>
      <c r="AF1851" t="str">
        <f t="shared" si="57"/>
        <v>NA</v>
      </c>
    </row>
    <row r="1852" spans="3:32" x14ac:dyDescent="0.3">
      <c r="C1852">
        <v>1851</v>
      </c>
      <c r="D1852" s="4" t="str">
        <f t="shared" si="58"/>
        <v>48- Alabama</v>
      </c>
      <c r="E1852" t="str">
        <f>VLOOKUP($D1852,metadata!$B$2:$S$451,2,FALSE)</f>
        <v>SHROYER, DA; CRAIG, GB</v>
      </c>
      <c r="F1852" t="str">
        <f>VLOOKUP($D1852,metadata!$B$2:$S$451,3,FALSE)</f>
        <v>EGG DIAPAUSE IN AEDES-TRISERIATUS (DIPTERA, CULICIDAE) - GEOGRAPHIC-VARIATION IN PHOTOPERIODIC RESPONSE AND FACTORS INFLUENCING DIAPAUSE TERMINATION</v>
      </c>
      <c r="G1852" t="str">
        <f>VLOOKUP($D1852,metadata!$B$2:$S$451,4,FALSE)</f>
        <v>10.1093/jmedent/20.6.601</v>
      </c>
      <c r="H1852" t="str">
        <f>VLOOKUP($D1852,metadata!$B$2:$S$451,5,FALSE)</f>
        <v>y</v>
      </c>
      <c r="I1852" t="str">
        <f>VLOOKUP($D1852,metadata!$B$2:$S$451,6,FALSE)</f>
        <v>a</v>
      </c>
      <c r="J1852" t="str">
        <f>VLOOKUP($D1852,metadata!$B$2:$S$451,7,FALSE)</f>
        <v>i</v>
      </c>
      <c r="K1852">
        <f>VLOOKUP($D1852,metadata!$B$2:$S$451,8,FALSE)</f>
        <v>9</v>
      </c>
      <c r="L1852">
        <f>VLOOKUP($D1852,metadata!$B$2:$S$451,9,FALSE)</f>
        <v>9</v>
      </c>
      <c r="M1852" t="str">
        <f>VLOOKUP($D1852,metadata!$B$2:$S$451,10,FALSE)</f>
        <v/>
      </c>
      <c r="N1852" t="str">
        <f>VLOOKUP($D1852,metadata!$B$2:$S$451,11,FALSE)</f>
        <v>Aedes triseratius</v>
      </c>
      <c r="O1852" t="str">
        <f>VLOOKUP($D1852,metadata!$B$2:$S$451,12,FALSE)</f>
        <v>diptera</v>
      </c>
      <c r="P1852" t="str">
        <f>VLOOKUP($D1852,metadata!$B$2:$S$451,13,FALSE)</f>
        <v xml:space="preserve"> Alabama</v>
      </c>
      <c r="Q1852">
        <f>VLOOKUP($D1852,metadata!$B$2:$S$451,14,FALSE)</f>
        <v>32.791666999999997</v>
      </c>
      <c r="R1852">
        <f>VLOOKUP($D1852,metadata!$B$2:$S$451,15,FALSE)</f>
        <v>-86.830832999999998</v>
      </c>
      <c r="S1852" t="str">
        <f>VLOOKUP($D1852,metadata!$B$2:$S$451,16,FALSE)</f>
        <v>1°</v>
      </c>
      <c r="T1852" t="str">
        <f>VLOOKUP($D1852,metadata!$B$2:$S$451,17,FALSE)</f>
        <v/>
      </c>
      <c r="U1852" t="str">
        <f>VLOOKUP($D1852,metadata!$B$2:$S$451,18,FALSE)</f>
        <v/>
      </c>
      <c r="V1852">
        <f>VLOOKUP($D1852,metadata!$B$2:$Z$451,19,FALSE)</f>
        <v>90</v>
      </c>
      <c r="W1852" t="str">
        <f>VLOOKUP($D1852,metadata!$B$2:$Z$451,20,FALSE)</f>
        <v>global average</v>
      </c>
      <c r="X1852" t="str">
        <f>VLOOKUP($D1852,metadata!$B$2:$Z$451,21,FALSE)</f>
        <v/>
      </c>
      <c r="Y1852">
        <f>VLOOKUP($D1852,metadata!$B$2:$Z$451,22,FALSE)</f>
        <v>48</v>
      </c>
      <c r="Z1852" t="str">
        <f>VLOOKUP($D1852,metadata!$B$2:$Z$451,23,FALSE)</f>
        <v/>
      </c>
      <c r="AA1852" t="str">
        <f>VLOOKUP($D1852,metadata!$B$2:$Z$451,24,FALSE)</f>
        <v>egg</v>
      </c>
      <c r="AB1852" t="str">
        <f>VLOOKUP($D1852,metadata!$B$2:$Z$451,25,FALSE)</f>
        <v/>
      </c>
      <c r="AC1852">
        <v>12.0650549450549</v>
      </c>
      <c r="AD1852">
        <v>36.153846153846096</v>
      </c>
      <c r="AF1852" t="str">
        <f t="shared" si="57"/>
        <v>NA</v>
      </c>
    </row>
    <row r="1853" spans="3:32" x14ac:dyDescent="0.3">
      <c r="C1853">
        <v>1852</v>
      </c>
      <c r="D1853" s="4" t="str">
        <f t="shared" si="58"/>
        <v>48- Alabama</v>
      </c>
      <c r="E1853" t="str">
        <f>VLOOKUP($D1853,metadata!$B$2:$S$451,2,FALSE)</f>
        <v>SHROYER, DA; CRAIG, GB</v>
      </c>
      <c r="F1853" t="str">
        <f>VLOOKUP($D1853,metadata!$B$2:$S$451,3,FALSE)</f>
        <v>EGG DIAPAUSE IN AEDES-TRISERIATUS (DIPTERA, CULICIDAE) - GEOGRAPHIC-VARIATION IN PHOTOPERIODIC RESPONSE AND FACTORS INFLUENCING DIAPAUSE TERMINATION</v>
      </c>
      <c r="G1853" t="str">
        <f>VLOOKUP($D1853,metadata!$B$2:$S$451,4,FALSE)</f>
        <v>10.1093/jmedent/20.6.601</v>
      </c>
      <c r="H1853" t="str">
        <f>VLOOKUP($D1853,metadata!$B$2:$S$451,5,FALSE)</f>
        <v>y</v>
      </c>
      <c r="I1853" t="str">
        <f>VLOOKUP($D1853,metadata!$B$2:$S$451,6,FALSE)</f>
        <v>a</v>
      </c>
      <c r="J1853" t="str">
        <f>VLOOKUP($D1853,metadata!$B$2:$S$451,7,FALSE)</f>
        <v>i</v>
      </c>
      <c r="K1853">
        <f>VLOOKUP($D1853,metadata!$B$2:$S$451,8,FALSE)</f>
        <v>9</v>
      </c>
      <c r="L1853">
        <f>VLOOKUP($D1853,metadata!$B$2:$S$451,9,FALSE)</f>
        <v>9</v>
      </c>
      <c r="M1853" t="str">
        <f>VLOOKUP($D1853,metadata!$B$2:$S$451,10,FALSE)</f>
        <v/>
      </c>
      <c r="N1853" t="str">
        <f>VLOOKUP($D1853,metadata!$B$2:$S$451,11,FALSE)</f>
        <v>Aedes triseratius</v>
      </c>
      <c r="O1853" t="str">
        <f>VLOOKUP($D1853,metadata!$B$2:$S$451,12,FALSE)</f>
        <v>diptera</v>
      </c>
      <c r="P1853" t="str">
        <f>VLOOKUP($D1853,metadata!$B$2:$S$451,13,FALSE)</f>
        <v xml:space="preserve"> Alabama</v>
      </c>
      <c r="Q1853">
        <f>VLOOKUP($D1853,metadata!$B$2:$S$451,14,FALSE)</f>
        <v>32.791666999999997</v>
      </c>
      <c r="R1853">
        <f>VLOOKUP($D1853,metadata!$B$2:$S$451,15,FALSE)</f>
        <v>-86.830832999999998</v>
      </c>
      <c r="S1853" t="str">
        <f>VLOOKUP($D1853,metadata!$B$2:$S$451,16,FALSE)</f>
        <v>1°</v>
      </c>
      <c r="T1853" t="str">
        <f>VLOOKUP($D1853,metadata!$B$2:$S$451,17,FALSE)</f>
        <v/>
      </c>
      <c r="U1853" t="str">
        <f>VLOOKUP($D1853,metadata!$B$2:$S$451,18,FALSE)</f>
        <v/>
      </c>
      <c r="V1853">
        <f>VLOOKUP($D1853,metadata!$B$2:$Z$451,19,FALSE)</f>
        <v>90</v>
      </c>
      <c r="W1853" t="str">
        <f>VLOOKUP($D1853,metadata!$B$2:$Z$451,20,FALSE)</f>
        <v>global average</v>
      </c>
      <c r="X1853" t="str">
        <f>VLOOKUP($D1853,metadata!$B$2:$Z$451,21,FALSE)</f>
        <v/>
      </c>
      <c r="Y1853">
        <f>VLOOKUP($D1853,metadata!$B$2:$Z$451,22,FALSE)</f>
        <v>48</v>
      </c>
      <c r="Z1853" t="str">
        <f>VLOOKUP($D1853,metadata!$B$2:$Z$451,23,FALSE)</f>
        <v/>
      </c>
      <c r="AA1853" t="str">
        <f>VLOOKUP($D1853,metadata!$B$2:$Z$451,24,FALSE)</f>
        <v>egg</v>
      </c>
      <c r="AB1853" t="str">
        <f>VLOOKUP($D1853,metadata!$B$2:$Z$451,25,FALSE)</f>
        <v/>
      </c>
      <c r="AC1853">
        <v>13.1106227106227</v>
      </c>
      <c r="AD1853">
        <v>8.4615384615384492</v>
      </c>
      <c r="AF1853" t="str">
        <f t="shared" si="57"/>
        <v>NA</v>
      </c>
    </row>
    <row r="1854" spans="3:32" x14ac:dyDescent="0.3">
      <c r="C1854">
        <v>1853</v>
      </c>
      <c r="D1854" s="4" t="str">
        <f t="shared" si="58"/>
        <v>48- Alabama</v>
      </c>
      <c r="E1854" t="str">
        <f>VLOOKUP($D1854,metadata!$B$2:$S$451,2,FALSE)</f>
        <v>SHROYER, DA; CRAIG, GB</v>
      </c>
      <c r="F1854" t="str">
        <f>VLOOKUP($D1854,metadata!$B$2:$S$451,3,FALSE)</f>
        <v>EGG DIAPAUSE IN AEDES-TRISERIATUS (DIPTERA, CULICIDAE) - GEOGRAPHIC-VARIATION IN PHOTOPERIODIC RESPONSE AND FACTORS INFLUENCING DIAPAUSE TERMINATION</v>
      </c>
      <c r="G1854" t="str">
        <f>VLOOKUP($D1854,metadata!$B$2:$S$451,4,FALSE)</f>
        <v>10.1093/jmedent/20.6.601</v>
      </c>
      <c r="H1854" t="str">
        <f>VLOOKUP($D1854,metadata!$B$2:$S$451,5,FALSE)</f>
        <v>y</v>
      </c>
      <c r="I1854" t="str">
        <f>VLOOKUP($D1854,metadata!$B$2:$S$451,6,FALSE)</f>
        <v>a</v>
      </c>
      <c r="J1854" t="str">
        <f>VLOOKUP($D1854,metadata!$B$2:$S$451,7,FALSE)</f>
        <v>i</v>
      </c>
      <c r="K1854">
        <f>VLOOKUP($D1854,metadata!$B$2:$S$451,8,FALSE)</f>
        <v>9</v>
      </c>
      <c r="L1854">
        <f>VLOOKUP($D1854,metadata!$B$2:$S$451,9,FALSE)</f>
        <v>9</v>
      </c>
      <c r="M1854" t="str">
        <f>VLOOKUP($D1854,metadata!$B$2:$S$451,10,FALSE)</f>
        <v/>
      </c>
      <c r="N1854" t="str">
        <f>VLOOKUP($D1854,metadata!$B$2:$S$451,11,FALSE)</f>
        <v>Aedes triseratius</v>
      </c>
      <c r="O1854" t="str">
        <f>VLOOKUP($D1854,metadata!$B$2:$S$451,12,FALSE)</f>
        <v>diptera</v>
      </c>
      <c r="P1854" t="str">
        <f>VLOOKUP($D1854,metadata!$B$2:$S$451,13,FALSE)</f>
        <v xml:space="preserve"> Alabama</v>
      </c>
      <c r="Q1854">
        <f>VLOOKUP($D1854,metadata!$B$2:$S$451,14,FALSE)</f>
        <v>32.791666999999997</v>
      </c>
      <c r="R1854">
        <f>VLOOKUP($D1854,metadata!$B$2:$S$451,15,FALSE)</f>
        <v>-86.830832999999998</v>
      </c>
      <c r="S1854" t="str">
        <f>VLOOKUP($D1854,metadata!$B$2:$S$451,16,FALSE)</f>
        <v>1°</v>
      </c>
      <c r="T1854" t="str">
        <f>VLOOKUP($D1854,metadata!$B$2:$S$451,17,FALSE)</f>
        <v/>
      </c>
      <c r="U1854" t="str">
        <f>VLOOKUP($D1854,metadata!$B$2:$S$451,18,FALSE)</f>
        <v/>
      </c>
      <c r="V1854">
        <f>VLOOKUP($D1854,metadata!$B$2:$Z$451,19,FALSE)</f>
        <v>90</v>
      </c>
      <c r="W1854" t="str">
        <f>VLOOKUP($D1854,metadata!$B$2:$Z$451,20,FALSE)</f>
        <v>global average</v>
      </c>
      <c r="X1854" t="str">
        <f>VLOOKUP($D1854,metadata!$B$2:$Z$451,21,FALSE)</f>
        <v/>
      </c>
      <c r="Y1854">
        <f>VLOOKUP($D1854,metadata!$B$2:$Z$451,22,FALSE)</f>
        <v>48</v>
      </c>
      <c r="Z1854" t="str">
        <f>VLOOKUP($D1854,metadata!$B$2:$Z$451,23,FALSE)</f>
        <v/>
      </c>
      <c r="AA1854" t="str">
        <f>VLOOKUP($D1854,metadata!$B$2:$Z$451,24,FALSE)</f>
        <v>egg</v>
      </c>
      <c r="AB1854" t="str">
        <f>VLOOKUP($D1854,metadata!$B$2:$Z$451,25,FALSE)</f>
        <v/>
      </c>
      <c r="AC1854">
        <v>14.0202197802197</v>
      </c>
      <c r="AD1854">
        <v>2.30769230769226</v>
      </c>
      <c r="AF1854" t="str">
        <f t="shared" si="57"/>
        <v>NA</v>
      </c>
    </row>
    <row r="1855" spans="3:32" x14ac:dyDescent="0.3">
      <c r="C1855">
        <v>1854</v>
      </c>
      <c r="D1855" s="4" t="str">
        <f t="shared" si="58"/>
        <v>48- Alabama</v>
      </c>
      <c r="E1855" t="str">
        <f>VLOOKUP($D1855,metadata!$B$2:$S$451,2,FALSE)</f>
        <v>SHROYER, DA; CRAIG, GB</v>
      </c>
      <c r="F1855" t="str">
        <f>VLOOKUP($D1855,metadata!$B$2:$S$451,3,FALSE)</f>
        <v>EGG DIAPAUSE IN AEDES-TRISERIATUS (DIPTERA, CULICIDAE) - GEOGRAPHIC-VARIATION IN PHOTOPERIODIC RESPONSE AND FACTORS INFLUENCING DIAPAUSE TERMINATION</v>
      </c>
      <c r="G1855" t="str">
        <f>VLOOKUP($D1855,metadata!$B$2:$S$451,4,FALSE)</f>
        <v>10.1093/jmedent/20.6.601</v>
      </c>
      <c r="H1855" t="str">
        <f>VLOOKUP($D1855,metadata!$B$2:$S$451,5,FALSE)</f>
        <v>y</v>
      </c>
      <c r="I1855" t="str">
        <f>VLOOKUP($D1855,metadata!$B$2:$S$451,6,FALSE)</f>
        <v>a</v>
      </c>
      <c r="J1855" t="str">
        <f>VLOOKUP($D1855,metadata!$B$2:$S$451,7,FALSE)</f>
        <v>i</v>
      </c>
      <c r="K1855">
        <f>VLOOKUP($D1855,metadata!$B$2:$S$451,8,FALSE)</f>
        <v>9</v>
      </c>
      <c r="L1855">
        <f>VLOOKUP($D1855,metadata!$B$2:$S$451,9,FALSE)</f>
        <v>9</v>
      </c>
      <c r="M1855" t="str">
        <f>VLOOKUP($D1855,metadata!$B$2:$S$451,10,FALSE)</f>
        <v/>
      </c>
      <c r="N1855" t="str">
        <f>VLOOKUP($D1855,metadata!$B$2:$S$451,11,FALSE)</f>
        <v>Aedes triseratius</v>
      </c>
      <c r="O1855" t="str">
        <f>VLOOKUP($D1855,metadata!$B$2:$S$451,12,FALSE)</f>
        <v>diptera</v>
      </c>
      <c r="P1855" t="str">
        <f>VLOOKUP($D1855,metadata!$B$2:$S$451,13,FALSE)</f>
        <v xml:space="preserve"> Alabama</v>
      </c>
      <c r="Q1855">
        <f>VLOOKUP($D1855,metadata!$B$2:$S$451,14,FALSE)</f>
        <v>32.791666999999997</v>
      </c>
      <c r="R1855">
        <f>VLOOKUP($D1855,metadata!$B$2:$S$451,15,FALSE)</f>
        <v>-86.830832999999998</v>
      </c>
      <c r="S1855" t="str">
        <f>VLOOKUP($D1855,metadata!$B$2:$S$451,16,FALSE)</f>
        <v>1°</v>
      </c>
      <c r="T1855" t="str">
        <f>VLOOKUP($D1855,metadata!$B$2:$S$451,17,FALSE)</f>
        <v/>
      </c>
      <c r="U1855" t="str">
        <f>VLOOKUP($D1855,metadata!$B$2:$S$451,18,FALSE)</f>
        <v/>
      </c>
      <c r="V1855">
        <f>VLOOKUP($D1855,metadata!$B$2:$Z$451,19,FALSE)</f>
        <v>90</v>
      </c>
      <c r="W1855" t="str">
        <f>VLOOKUP($D1855,metadata!$B$2:$Z$451,20,FALSE)</f>
        <v>global average</v>
      </c>
      <c r="X1855" t="str">
        <f>VLOOKUP($D1855,metadata!$B$2:$Z$451,21,FALSE)</f>
        <v/>
      </c>
      <c r="Y1855">
        <f>VLOOKUP($D1855,metadata!$B$2:$Z$451,22,FALSE)</f>
        <v>48</v>
      </c>
      <c r="Z1855" t="str">
        <f>VLOOKUP($D1855,metadata!$B$2:$Z$451,23,FALSE)</f>
        <v/>
      </c>
      <c r="AA1855" t="str">
        <f>VLOOKUP($D1855,metadata!$B$2:$Z$451,24,FALSE)</f>
        <v>egg</v>
      </c>
      <c r="AB1855" t="str">
        <f>VLOOKUP($D1855,metadata!$B$2:$Z$451,25,FALSE)</f>
        <v/>
      </c>
      <c r="AC1855">
        <v>15.0136263736263</v>
      </c>
      <c r="AD1855">
        <v>6.1538461538461302</v>
      </c>
      <c r="AF1855" t="str">
        <f t="shared" si="57"/>
        <v>NA</v>
      </c>
    </row>
    <row r="1856" spans="3:32" x14ac:dyDescent="0.3">
      <c r="C1856">
        <v>1855</v>
      </c>
      <c r="D1856" s="4" t="str">
        <f t="shared" si="58"/>
        <v>48- Alabama</v>
      </c>
      <c r="E1856" t="str">
        <f>VLOOKUP($D1856,metadata!$B$2:$S$451,2,FALSE)</f>
        <v>SHROYER, DA; CRAIG, GB</v>
      </c>
      <c r="F1856" t="str">
        <f>VLOOKUP($D1856,metadata!$B$2:$S$451,3,FALSE)</f>
        <v>EGG DIAPAUSE IN AEDES-TRISERIATUS (DIPTERA, CULICIDAE) - GEOGRAPHIC-VARIATION IN PHOTOPERIODIC RESPONSE AND FACTORS INFLUENCING DIAPAUSE TERMINATION</v>
      </c>
      <c r="G1856" t="str">
        <f>VLOOKUP($D1856,metadata!$B$2:$S$451,4,FALSE)</f>
        <v>10.1093/jmedent/20.6.601</v>
      </c>
      <c r="H1856" t="str">
        <f>VLOOKUP($D1856,metadata!$B$2:$S$451,5,FALSE)</f>
        <v>y</v>
      </c>
      <c r="I1856" t="str">
        <f>VLOOKUP($D1856,metadata!$B$2:$S$451,6,FALSE)</f>
        <v>a</v>
      </c>
      <c r="J1856" t="str">
        <f>VLOOKUP($D1856,metadata!$B$2:$S$451,7,FALSE)</f>
        <v>i</v>
      </c>
      <c r="K1856">
        <f>VLOOKUP($D1856,metadata!$B$2:$S$451,8,FALSE)</f>
        <v>9</v>
      </c>
      <c r="L1856">
        <f>VLOOKUP($D1856,metadata!$B$2:$S$451,9,FALSE)</f>
        <v>9</v>
      </c>
      <c r="M1856" t="str">
        <f>VLOOKUP($D1856,metadata!$B$2:$S$451,10,FALSE)</f>
        <v/>
      </c>
      <c r="N1856" t="str">
        <f>VLOOKUP($D1856,metadata!$B$2:$S$451,11,FALSE)</f>
        <v>Aedes triseratius</v>
      </c>
      <c r="O1856" t="str">
        <f>VLOOKUP($D1856,metadata!$B$2:$S$451,12,FALSE)</f>
        <v>diptera</v>
      </c>
      <c r="P1856" t="str">
        <f>VLOOKUP($D1856,metadata!$B$2:$S$451,13,FALSE)</f>
        <v xml:space="preserve"> Alabama</v>
      </c>
      <c r="Q1856">
        <f>VLOOKUP($D1856,metadata!$B$2:$S$451,14,FALSE)</f>
        <v>32.791666999999997</v>
      </c>
      <c r="R1856">
        <f>VLOOKUP($D1856,metadata!$B$2:$S$451,15,FALSE)</f>
        <v>-86.830832999999998</v>
      </c>
      <c r="S1856" t="str">
        <f>VLOOKUP($D1856,metadata!$B$2:$S$451,16,FALSE)</f>
        <v>1°</v>
      </c>
      <c r="T1856" t="str">
        <f>VLOOKUP($D1856,metadata!$B$2:$S$451,17,FALSE)</f>
        <v/>
      </c>
      <c r="U1856" t="str">
        <f>VLOOKUP($D1856,metadata!$B$2:$S$451,18,FALSE)</f>
        <v/>
      </c>
      <c r="V1856">
        <f>VLOOKUP($D1856,metadata!$B$2:$Z$451,19,FALSE)</f>
        <v>90</v>
      </c>
      <c r="W1856" t="str">
        <f>VLOOKUP($D1856,metadata!$B$2:$Z$451,20,FALSE)</f>
        <v>global average</v>
      </c>
      <c r="X1856" t="str">
        <f>VLOOKUP($D1856,metadata!$B$2:$Z$451,21,FALSE)</f>
        <v/>
      </c>
      <c r="Y1856">
        <f>VLOOKUP($D1856,metadata!$B$2:$Z$451,22,FALSE)</f>
        <v>48</v>
      </c>
      <c r="Z1856" t="str">
        <f>VLOOKUP($D1856,metadata!$B$2:$Z$451,23,FALSE)</f>
        <v/>
      </c>
      <c r="AA1856" t="str">
        <f>VLOOKUP($D1856,metadata!$B$2:$Z$451,24,FALSE)</f>
        <v>egg</v>
      </c>
      <c r="AB1856" t="str">
        <f>VLOOKUP($D1856,metadata!$B$2:$Z$451,25,FALSE)</f>
        <v/>
      </c>
      <c r="AC1856">
        <v>16.004688644688599</v>
      </c>
      <c r="AD1856">
        <v>6.9230769230769003</v>
      </c>
      <c r="AF1856" t="str">
        <f t="shared" si="57"/>
        <v>NA</v>
      </c>
    </row>
    <row r="1857" spans="3:32" x14ac:dyDescent="0.3">
      <c r="C1857">
        <v>1856</v>
      </c>
      <c r="D1857" s="4" t="str">
        <f t="shared" si="58"/>
        <v>48- Alabama</v>
      </c>
      <c r="E1857" t="str">
        <f>VLOOKUP($D1857,metadata!$B$2:$S$451,2,FALSE)</f>
        <v>SHROYER, DA; CRAIG, GB</v>
      </c>
      <c r="F1857" t="str">
        <f>VLOOKUP($D1857,metadata!$B$2:$S$451,3,FALSE)</f>
        <v>EGG DIAPAUSE IN AEDES-TRISERIATUS (DIPTERA, CULICIDAE) - GEOGRAPHIC-VARIATION IN PHOTOPERIODIC RESPONSE AND FACTORS INFLUENCING DIAPAUSE TERMINATION</v>
      </c>
      <c r="G1857" t="str">
        <f>VLOOKUP($D1857,metadata!$B$2:$S$451,4,FALSE)</f>
        <v>10.1093/jmedent/20.6.601</v>
      </c>
      <c r="H1857" t="str">
        <f>VLOOKUP($D1857,metadata!$B$2:$S$451,5,FALSE)</f>
        <v>y</v>
      </c>
      <c r="I1857" t="str">
        <f>VLOOKUP($D1857,metadata!$B$2:$S$451,6,FALSE)</f>
        <v>a</v>
      </c>
      <c r="J1857" t="str">
        <f>VLOOKUP($D1857,metadata!$B$2:$S$451,7,FALSE)</f>
        <v>i</v>
      </c>
      <c r="K1857">
        <f>VLOOKUP($D1857,metadata!$B$2:$S$451,8,FALSE)</f>
        <v>9</v>
      </c>
      <c r="L1857">
        <f>VLOOKUP($D1857,metadata!$B$2:$S$451,9,FALSE)</f>
        <v>9</v>
      </c>
      <c r="M1857" t="str">
        <f>VLOOKUP($D1857,metadata!$B$2:$S$451,10,FALSE)</f>
        <v/>
      </c>
      <c r="N1857" t="str">
        <f>VLOOKUP($D1857,metadata!$B$2:$S$451,11,FALSE)</f>
        <v>Aedes triseratius</v>
      </c>
      <c r="O1857" t="str">
        <f>VLOOKUP($D1857,metadata!$B$2:$S$451,12,FALSE)</f>
        <v>diptera</v>
      </c>
      <c r="P1857" t="str">
        <f>VLOOKUP($D1857,metadata!$B$2:$S$451,13,FALSE)</f>
        <v xml:space="preserve"> Alabama</v>
      </c>
      <c r="Q1857">
        <f>VLOOKUP($D1857,metadata!$B$2:$S$451,14,FALSE)</f>
        <v>32.791666999999997</v>
      </c>
      <c r="R1857">
        <f>VLOOKUP($D1857,metadata!$B$2:$S$451,15,FALSE)</f>
        <v>-86.830832999999998</v>
      </c>
      <c r="S1857" t="str">
        <f>VLOOKUP($D1857,metadata!$B$2:$S$451,16,FALSE)</f>
        <v>1°</v>
      </c>
      <c r="T1857" t="str">
        <f>VLOOKUP($D1857,metadata!$B$2:$S$451,17,FALSE)</f>
        <v/>
      </c>
      <c r="U1857" t="str">
        <f>VLOOKUP($D1857,metadata!$B$2:$S$451,18,FALSE)</f>
        <v/>
      </c>
      <c r="V1857">
        <f>VLOOKUP($D1857,metadata!$B$2:$Z$451,19,FALSE)</f>
        <v>90</v>
      </c>
      <c r="W1857" t="str">
        <f>VLOOKUP($D1857,metadata!$B$2:$Z$451,20,FALSE)</f>
        <v>global average</v>
      </c>
      <c r="X1857" t="str">
        <f>VLOOKUP($D1857,metadata!$B$2:$Z$451,21,FALSE)</f>
        <v/>
      </c>
      <c r="Y1857">
        <f>VLOOKUP($D1857,metadata!$B$2:$Z$451,22,FALSE)</f>
        <v>48</v>
      </c>
      <c r="Z1857" t="str">
        <f>VLOOKUP($D1857,metadata!$B$2:$Z$451,23,FALSE)</f>
        <v/>
      </c>
      <c r="AA1857" t="str">
        <f>VLOOKUP($D1857,metadata!$B$2:$Z$451,24,FALSE)</f>
        <v>egg</v>
      </c>
      <c r="AB1857" t="str">
        <f>VLOOKUP($D1857,metadata!$B$2:$Z$451,25,FALSE)</f>
        <v/>
      </c>
      <c r="AC1857">
        <v>16.992234432234401</v>
      </c>
      <c r="AD1857">
        <v>3.07692307692309</v>
      </c>
      <c r="AF1857" t="str">
        <f t="shared" si="57"/>
        <v>NA</v>
      </c>
    </row>
    <row r="1858" spans="3:32" x14ac:dyDescent="0.3">
      <c r="C1858">
        <v>1857</v>
      </c>
      <c r="D1858" s="4" t="str">
        <f t="shared" si="58"/>
        <v>48- Alabama</v>
      </c>
      <c r="E1858" t="str">
        <f>VLOOKUP($D1858,metadata!$B$2:$S$451,2,FALSE)</f>
        <v>SHROYER, DA; CRAIG, GB</v>
      </c>
      <c r="F1858" t="str">
        <f>VLOOKUP($D1858,metadata!$B$2:$S$451,3,FALSE)</f>
        <v>EGG DIAPAUSE IN AEDES-TRISERIATUS (DIPTERA, CULICIDAE) - GEOGRAPHIC-VARIATION IN PHOTOPERIODIC RESPONSE AND FACTORS INFLUENCING DIAPAUSE TERMINATION</v>
      </c>
      <c r="G1858" t="str">
        <f>VLOOKUP($D1858,metadata!$B$2:$S$451,4,FALSE)</f>
        <v>10.1093/jmedent/20.6.601</v>
      </c>
      <c r="H1858" t="str">
        <f>VLOOKUP($D1858,metadata!$B$2:$S$451,5,FALSE)</f>
        <v>y</v>
      </c>
      <c r="I1858" t="str">
        <f>VLOOKUP($D1858,metadata!$B$2:$S$451,6,FALSE)</f>
        <v>a</v>
      </c>
      <c r="J1858" t="str">
        <f>VLOOKUP($D1858,metadata!$B$2:$S$451,7,FALSE)</f>
        <v>i</v>
      </c>
      <c r="K1858">
        <f>VLOOKUP($D1858,metadata!$B$2:$S$451,8,FALSE)</f>
        <v>9</v>
      </c>
      <c r="L1858">
        <f>VLOOKUP($D1858,metadata!$B$2:$S$451,9,FALSE)</f>
        <v>9</v>
      </c>
      <c r="M1858" t="str">
        <f>VLOOKUP($D1858,metadata!$B$2:$S$451,10,FALSE)</f>
        <v/>
      </c>
      <c r="N1858" t="str">
        <f>VLOOKUP($D1858,metadata!$B$2:$S$451,11,FALSE)</f>
        <v>Aedes triseratius</v>
      </c>
      <c r="O1858" t="str">
        <f>VLOOKUP($D1858,metadata!$B$2:$S$451,12,FALSE)</f>
        <v>diptera</v>
      </c>
      <c r="P1858" t="str">
        <f>VLOOKUP($D1858,metadata!$B$2:$S$451,13,FALSE)</f>
        <v xml:space="preserve"> Alabama</v>
      </c>
      <c r="Q1858">
        <f>VLOOKUP($D1858,metadata!$B$2:$S$451,14,FALSE)</f>
        <v>32.791666999999997</v>
      </c>
      <c r="R1858">
        <f>VLOOKUP($D1858,metadata!$B$2:$S$451,15,FALSE)</f>
        <v>-86.830832999999998</v>
      </c>
      <c r="S1858" t="str">
        <f>VLOOKUP($D1858,metadata!$B$2:$S$451,16,FALSE)</f>
        <v>1°</v>
      </c>
      <c r="T1858" t="str">
        <f>VLOOKUP($D1858,metadata!$B$2:$S$451,17,FALSE)</f>
        <v/>
      </c>
      <c r="U1858" t="str">
        <f>VLOOKUP($D1858,metadata!$B$2:$S$451,18,FALSE)</f>
        <v/>
      </c>
      <c r="V1858">
        <f>VLOOKUP($D1858,metadata!$B$2:$Z$451,19,FALSE)</f>
        <v>90</v>
      </c>
      <c r="W1858" t="str">
        <f>VLOOKUP($D1858,metadata!$B$2:$Z$451,20,FALSE)</f>
        <v>global average</v>
      </c>
      <c r="X1858" t="str">
        <f>VLOOKUP($D1858,metadata!$B$2:$Z$451,21,FALSE)</f>
        <v/>
      </c>
      <c r="Y1858">
        <f>VLOOKUP($D1858,metadata!$B$2:$Z$451,22,FALSE)</f>
        <v>48</v>
      </c>
      <c r="Z1858" t="str">
        <f>VLOOKUP($D1858,metadata!$B$2:$Z$451,23,FALSE)</f>
        <v/>
      </c>
      <c r="AA1858" t="str">
        <f>VLOOKUP($D1858,metadata!$B$2:$Z$451,24,FALSE)</f>
        <v>egg</v>
      </c>
      <c r="AB1858" t="str">
        <f>VLOOKUP($D1858,metadata!$B$2:$Z$451,25,FALSE)</f>
        <v/>
      </c>
      <c r="AC1858">
        <v>24.0017582417582</v>
      </c>
      <c r="AD1858">
        <v>3.07692307692309</v>
      </c>
      <c r="AF1858" t="str">
        <f t="shared" si="57"/>
        <v>NA</v>
      </c>
    </row>
    <row r="1859" spans="3:32" x14ac:dyDescent="0.3">
      <c r="C1859">
        <v>1858</v>
      </c>
      <c r="D1859" s="4" t="str">
        <f t="shared" si="58"/>
        <v>49- KA</v>
      </c>
      <c r="E1859" t="str">
        <f>VLOOKUP($D1859,metadata!$B$2:$S$451,2,FALSE)</f>
        <v>SO, PM; TAKAFUJI, A</v>
      </c>
      <c r="F1859" t="str">
        <f>VLOOKUP($D1859,metadata!$B$2:$S$451,3,FALSE)</f>
        <v>LOCAL VARIATION IN DIAPAUSE CHARACTERISTICS OF TETRANYCHUS-URTICAE KOCH (ACARINA, TETRANYCHIDAE)</v>
      </c>
      <c r="G1859" t="str">
        <f>VLOOKUP($D1859,metadata!$B$2:$S$451,4,FALSE)</f>
        <v>10.1007/BF00317185</v>
      </c>
      <c r="H1859" t="str">
        <f>VLOOKUP($D1859,metadata!$B$2:$S$451,5,FALSE)</f>
        <v>y</v>
      </c>
      <c r="I1859" t="str">
        <f>VLOOKUP($D1859,metadata!$B$2:$S$451,6,FALSE)</f>
        <v>a</v>
      </c>
      <c r="J1859" t="str">
        <f>VLOOKUP($D1859,metadata!$B$2:$S$451,7,FALSE)</f>
        <v>i</v>
      </c>
      <c r="K1859">
        <f>VLOOKUP($D1859,metadata!$B$2:$S$451,8,FALSE)</f>
        <v>5</v>
      </c>
      <c r="L1859">
        <f>VLOOKUP($D1859,metadata!$B$2:$S$451,9,FALSE)</f>
        <v>6</v>
      </c>
      <c r="M1859" t="str">
        <f>VLOOKUP($D1859,metadata!$B$2:$S$451,10,FALSE)</f>
        <v>n</v>
      </c>
      <c r="N1859" t="str">
        <f>VLOOKUP($D1859,metadata!$B$2:$S$451,11,FALSE)</f>
        <v xml:space="preserve"> Tetranychus urticae</v>
      </c>
      <c r="O1859" t="str">
        <f>VLOOKUP($D1859,metadata!$B$2:$S$451,12,FALSE)</f>
        <v>Trombidiformes</v>
      </c>
      <c r="P1859" t="str">
        <f>VLOOKUP($D1859,metadata!$B$2:$S$451,13,FALSE)</f>
        <v xml:space="preserve"> KA</v>
      </c>
      <c r="Q1859">
        <f>VLOOKUP($D1859,metadata!$B$2:$S$451,14,FALSE)</f>
        <v>34.516666999999998</v>
      </c>
      <c r="R1859">
        <f>VLOOKUP($D1859,metadata!$B$2:$S$451,15,FALSE)</f>
        <v>135.85</v>
      </c>
      <c r="S1859" t="str">
        <f>VLOOKUP($D1859,metadata!$B$2:$S$451,16,FALSE)</f>
        <v/>
      </c>
      <c r="T1859">
        <f>VLOOKUP($D1859,metadata!$B$2:$S$451,17,FALSE)</f>
        <v>400</v>
      </c>
      <c r="U1859" t="str">
        <f>VLOOKUP($D1859,metadata!$B$2:$S$451,18,FALSE)</f>
        <v/>
      </c>
      <c r="V1859">
        <f>VLOOKUP($D1859,metadata!$B$2:$Z$451,19,FALSE)</f>
        <v>40</v>
      </c>
      <c r="W1859" t="str">
        <f>VLOOKUP($D1859,metadata!$B$2:$Z$451,20,FALSE)</f>
        <v>global average</v>
      </c>
      <c r="X1859" t="str">
        <f>VLOOKUP($D1859,metadata!$B$2:$Z$451,21,FALSE)</f>
        <v/>
      </c>
      <c r="Y1859">
        <f>VLOOKUP($D1859,metadata!$B$2:$Z$451,22,FALSE)</f>
        <v>49</v>
      </c>
      <c r="Z1859" t="str">
        <f>VLOOKUP($D1859,metadata!$B$2:$Z$451,23,FALSE)</f>
        <v/>
      </c>
      <c r="AA1859" t="str">
        <f>VLOOKUP($D1859,metadata!$B$2:$Z$451,24,FALSE)</f>
        <v/>
      </c>
      <c r="AB1859" t="str">
        <f>VLOOKUP($D1859,metadata!$B$2:$Z$451,25,FALSE)</f>
        <v/>
      </c>
      <c r="AC1859">
        <v>9.0059031877213602</v>
      </c>
      <c r="AD1859">
        <v>99.385749385749406</v>
      </c>
      <c r="AF1859" t="str">
        <f t="shared" ref="AF1859:AF1922" si="59">IF(AE1859="","NA",AE1859)</f>
        <v>NA</v>
      </c>
    </row>
    <row r="1860" spans="3:32" x14ac:dyDescent="0.3">
      <c r="C1860">
        <v>1859</v>
      </c>
      <c r="D1860" s="4" t="str">
        <f t="shared" si="58"/>
        <v>49- KA</v>
      </c>
      <c r="E1860" t="str">
        <f>VLOOKUP($D1860,metadata!$B$2:$S$451,2,FALSE)</f>
        <v>SO, PM; TAKAFUJI, A</v>
      </c>
      <c r="F1860" t="str">
        <f>VLOOKUP($D1860,metadata!$B$2:$S$451,3,FALSE)</f>
        <v>LOCAL VARIATION IN DIAPAUSE CHARACTERISTICS OF TETRANYCHUS-URTICAE KOCH (ACARINA, TETRANYCHIDAE)</v>
      </c>
      <c r="G1860" t="str">
        <f>VLOOKUP($D1860,metadata!$B$2:$S$451,4,FALSE)</f>
        <v>10.1007/BF00317185</v>
      </c>
      <c r="H1860" t="str">
        <f>VLOOKUP($D1860,metadata!$B$2:$S$451,5,FALSE)</f>
        <v>y</v>
      </c>
      <c r="I1860" t="str">
        <f>VLOOKUP($D1860,metadata!$B$2:$S$451,6,FALSE)</f>
        <v>a</v>
      </c>
      <c r="J1860" t="str">
        <f>VLOOKUP($D1860,metadata!$B$2:$S$451,7,FALSE)</f>
        <v>i</v>
      </c>
      <c r="K1860">
        <f>VLOOKUP($D1860,metadata!$B$2:$S$451,8,FALSE)</f>
        <v>5</v>
      </c>
      <c r="L1860">
        <f>VLOOKUP($D1860,metadata!$B$2:$S$451,9,FALSE)</f>
        <v>6</v>
      </c>
      <c r="M1860" t="str">
        <f>VLOOKUP($D1860,metadata!$B$2:$S$451,10,FALSE)</f>
        <v>n</v>
      </c>
      <c r="N1860" t="str">
        <f>VLOOKUP($D1860,metadata!$B$2:$S$451,11,FALSE)</f>
        <v xml:space="preserve"> Tetranychus urticae</v>
      </c>
      <c r="O1860" t="str">
        <f>VLOOKUP($D1860,metadata!$B$2:$S$451,12,FALSE)</f>
        <v>Trombidiformes</v>
      </c>
      <c r="P1860" t="str">
        <f>VLOOKUP($D1860,metadata!$B$2:$S$451,13,FALSE)</f>
        <v xml:space="preserve"> KA</v>
      </c>
      <c r="Q1860">
        <f>VLOOKUP($D1860,metadata!$B$2:$S$451,14,FALSE)</f>
        <v>34.516666999999998</v>
      </c>
      <c r="R1860">
        <f>VLOOKUP($D1860,metadata!$B$2:$S$451,15,FALSE)</f>
        <v>135.85</v>
      </c>
      <c r="S1860" t="str">
        <f>VLOOKUP($D1860,metadata!$B$2:$S$451,16,FALSE)</f>
        <v/>
      </c>
      <c r="T1860">
        <f>VLOOKUP($D1860,metadata!$B$2:$S$451,17,FALSE)</f>
        <v>400</v>
      </c>
      <c r="U1860" t="str">
        <f>VLOOKUP($D1860,metadata!$B$2:$S$451,18,FALSE)</f>
        <v/>
      </c>
      <c r="V1860">
        <f>VLOOKUP($D1860,metadata!$B$2:$Z$451,19,FALSE)</f>
        <v>40</v>
      </c>
      <c r="W1860" t="str">
        <f>VLOOKUP($D1860,metadata!$B$2:$Z$451,20,FALSE)</f>
        <v>global average</v>
      </c>
      <c r="X1860" t="str">
        <f>VLOOKUP($D1860,metadata!$B$2:$Z$451,21,FALSE)</f>
        <v/>
      </c>
      <c r="Y1860">
        <f>VLOOKUP($D1860,metadata!$B$2:$Z$451,22,FALSE)</f>
        <v>49</v>
      </c>
      <c r="Z1860" t="str">
        <f>VLOOKUP($D1860,metadata!$B$2:$Z$451,23,FALSE)</f>
        <v/>
      </c>
      <c r="AA1860" t="str">
        <f>VLOOKUP($D1860,metadata!$B$2:$Z$451,24,FALSE)</f>
        <v/>
      </c>
      <c r="AB1860" t="str">
        <f>VLOOKUP($D1860,metadata!$B$2:$Z$451,25,FALSE)</f>
        <v/>
      </c>
      <c r="AC1860">
        <v>9.9976387249114502</v>
      </c>
      <c r="AD1860">
        <v>96.2160131581619</v>
      </c>
      <c r="AF1860" t="str">
        <f t="shared" si="59"/>
        <v>NA</v>
      </c>
    </row>
    <row r="1861" spans="3:32" x14ac:dyDescent="0.3">
      <c r="C1861">
        <v>1860</v>
      </c>
      <c r="D1861" s="4" t="str">
        <f t="shared" si="58"/>
        <v>49- KA</v>
      </c>
      <c r="E1861" t="str">
        <f>VLOOKUP($D1861,metadata!$B$2:$S$451,2,FALSE)</f>
        <v>SO, PM; TAKAFUJI, A</v>
      </c>
      <c r="F1861" t="str">
        <f>VLOOKUP($D1861,metadata!$B$2:$S$451,3,FALSE)</f>
        <v>LOCAL VARIATION IN DIAPAUSE CHARACTERISTICS OF TETRANYCHUS-URTICAE KOCH (ACARINA, TETRANYCHIDAE)</v>
      </c>
      <c r="G1861" t="str">
        <f>VLOOKUP($D1861,metadata!$B$2:$S$451,4,FALSE)</f>
        <v>10.1007/BF00317185</v>
      </c>
      <c r="H1861" t="str">
        <f>VLOOKUP($D1861,metadata!$B$2:$S$451,5,FALSE)</f>
        <v>y</v>
      </c>
      <c r="I1861" t="str">
        <f>VLOOKUP($D1861,metadata!$B$2:$S$451,6,FALSE)</f>
        <v>a</v>
      </c>
      <c r="J1861" t="str">
        <f>VLOOKUP($D1861,metadata!$B$2:$S$451,7,FALSE)</f>
        <v>i</v>
      </c>
      <c r="K1861">
        <f>VLOOKUP($D1861,metadata!$B$2:$S$451,8,FALSE)</f>
        <v>5</v>
      </c>
      <c r="L1861">
        <f>VLOOKUP($D1861,metadata!$B$2:$S$451,9,FALSE)</f>
        <v>6</v>
      </c>
      <c r="M1861" t="str">
        <f>VLOOKUP($D1861,metadata!$B$2:$S$451,10,FALSE)</f>
        <v>n</v>
      </c>
      <c r="N1861" t="str">
        <f>VLOOKUP($D1861,metadata!$B$2:$S$451,11,FALSE)</f>
        <v xml:space="preserve"> Tetranychus urticae</v>
      </c>
      <c r="O1861" t="str">
        <f>VLOOKUP($D1861,metadata!$B$2:$S$451,12,FALSE)</f>
        <v>Trombidiformes</v>
      </c>
      <c r="P1861" t="str">
        <f>VLOOKUP($D1861,metadata!$B$2:$S$451,13,FALSE)</f>
        <v xml:space="preserve"> KA</v>
      </c>
      <c r="Q1861">
        <f>VLOOKUP($D1861,metadata!$B$2:$S$451,14,FALSE)</f>
        <v>34.516666999999998</v>
      </c>
      <c r="R1861">
        <f>VLOOKUP($D1861,metadata!$B$2:$S$451,15,FALSE)</f>
        <v>135.85</v>
      </c>
      <c r="S1861" t="str">
        <f>VLOOKUP($D1861,metadata!$B$2:$S$451,16,FALSE)</f>
        <v/>
      </c>
      <c r="T1861">
        <f>VLOOKUP($D1861,metadata!$B$2:$S$451,17,FALSE)</f>
        <v>400</v>
      </c>
      <c r="U1861" t="str">
        <f>VLOOKUP($D1861,metadata!$B$2:$S$451,18,FALSE)</f>
        <v/>
      </c>
      <c r="V1861">
        <f>VLOOKUP($D1861,metadata!$B$2:$Z$451,19,FALSE)</f>
        <v>40</v>
      </c>
      <c r="W1861" t="str">
        <f>VLOOKUP($D1861,metadata!$B$2:$Z$451,20,FALSE)</f>
        <v>global average</v>
      </c>
      <c r="X1861" t="str">
        <f>VLOOKUP($D1861,metadata!$B$2:$Z$451,21,FALSE)</f>
        <v/>
      </c>
      <c r="Y1861">
        <f>VLOOKUP($D1861,metadata!$B$2:$Z$451,22,FALSE)</f>
        <v>49</v>
      </c>
      <c r="Z1861" t="str">
        <f>VLOOKUP($D1861,metadata!$B$2:$Z$451,23,FALSE)</f>
        <v/>
      </c>
      <c r="AA1861" t="str">
        <f>VLOOKUP($D1861,metadata!$B$2:$Z$451,24,FALSE)</f>
        <v/>
      </c>
      <c r="AB1861" t="str">
        <f>VLOOKUP($D1861,metadata!$B$2:$Z$451,25,FALSE)</f>
        <v/>
      </c>
      <c r="AC1861">
        <v>11.0070838252656</v>
      </c>
      <c r="AD1861">
        <v>96.977915986180406</v>
      </c>
      <c r="AF1861" t="str">
        <f t="shared" si="59"/>
        <v>NA</v>
      </c>
    </row>
    <row r="1862" spans="3:32" x14ac:dyDescent="0.3">
      <c r="C1862">
        <v>1861</v>
      </c>
      <c r="D1862" s="4" t="str">
        <f t="shared" si="58"/>
        <v>49- KA</v>
      </c>
      <c r="E1862" t="str">
        <f>VLOOKUP($D1862,metadata!$B$2:$S$451,2,FALSE)</f>
        <v>SO, PM; TAKAFUJI, A</v>
      </c>
      <c r="F1862" t="str">
        <f>VLOOKUP($D1862,metadata!$B$2:$S$451,3,FALSE)</f>
        <v>LOCAL VARIATION IN DIAPAUSE CHARACTERISTICS OF TETRANYCHUS-URTICAE KOCH (ACARINA, TETRANYCHIDAE)</v>
      </c>
      <c r="G1862" t="str">
        <f>VLOOKUP($D1862,metadata!$B$2:$S$451,4,FALSE)</f>
        <v>10.1007/BF00317185</v>
      </c>
      <c r="H1862" t="str">
        <f>VLOOKUP($D1862,metadata!$B$2:$S$451,5,FALSE)</f>
        <v>y</v>
      </c>
      <c r="I1862" t="str">
        <f>VLOOKUP($D1862,metadata!$B$2:$S$451,6,FALSE)</f>
        <v>a</v>
      </c>
      <c r="J1862" t="str">
        <f>VLOOKUP($D1862,metadata!$B$2:$S$451,7,FALSE)</f>
        <v>i</v>
      </c>
      <c r="K1862">
        <f>VLOOKUP($D1862,metadata!$B$2:$S$451,8,FALSE)</f>
        <v>5</v>
      </c>
      <c r="L1862">
        <f>VLOOKUP($D1862,metadata!$B$2:$S$451,9,FALSE)</f>
        <v>6</v>
      </c>
      <c r="M1862" t="str">
        <f>VLOOKUP($D1862,metadata!$B$2:$S$451,10,FALSE)</f>
        <v>n</v>
      </c>
      <c r="N1862" t="str">
        <f>VLOOKUP($D1862,metadata!$B$2:$S$451,11,FALSE)</f>
        <v xml:space="preserve"> Tetranychus urticae</v>
      </c>
      <c r="O1862" t="str">
        <f>VLOOKUP($D1862,metadata!$B$2:$S$451,12,FALSE)</f>
        <v>Trombidiformes</v>
      </c>
      <c r="P1862" t="str">
        <f>VLOOKUP($D1862,metadata!$B$2:$S$451,13,FALSE)</f>
        <v xml:space="preserve"> KA</v>
      </c>
      <c r="Q1862">
        <f>VLOOKUP($D1862,metadata!$B$2:$S$451,14,FALSE)</f>
        <v>34.516666999999998</v>
      </c>
      <c r="R1862">
        <f>VLOOKUP($D1862,metadata!$B$2:$S$451,15,FALSE)</f>
        <v>135.85</v>
      </c>
      <c r="S1862" t="str">
        <f>VLOOKUP($D1862,metadata!$B$2:$S$451,16,FALSE)</f>
        <v/>
      </c>
      <c r="T1862">
        <f>VLOOKUP($D1862,metadata!$B$2:$S$451,17,FALSE)</f>
        <v>400</v>
      </c>
      <c r="U1862" t="str">
        <f>VLOOKUP($D1862,metadata!$B$2:$S$451,18,FALSE)</f>
        <v/>
      </c>
      <c r="V1862">
        <f>VLOOKUP($D1862,metadata!$B$2:$Z$451,19,FALSE)</f>
        <v>40</v>
      </c>
      <c r="W1862" t="str">
        <f>VLOOKUP($D1862,metadata!$B$2:$Z$451,20,FALSE)</f>
        <v>global average</v>
      </c>
      <c r="X1862" t="str">
        <f>VLOOKUP($D1862,metadata!$B$2:$Z$451,21,FALSE)</f>
        <v/>
      </c>
      <c r="Y1862">
        <f>VLOOKUP($D1862,metadata!$B$2:$Z$451,22,FALSE)</f>
        <v>49</v>
      </c>
      <c r="Z1862" t="str">
        <f>VLOOKUP($D1862,metadata!$B$2:$Z$451,23,FALSE)</f>
        <v/>
      </c>
      <c r="AA1862" t="str">
        <f>VLOOKUP($D1862,metadata!$B$2:$Z$451,24,FALSE)</f>
        <v/>
      </c>
      <c r="AB1862" t="str">
        <f>VLOOKUP($D1862,metadata!$B$2:$Z$451,25,FALSE)</f>
        <v/>
      </c>
      <c r="AC1862">
        <v>11.9988193624557</v>
      </c>
      <c r="AD1862">
        <v>49.0907350411482</v>
      </c>
      <c r="AF1862" t="str">
        <f t="shared" si="59"/>
        <v>NA</v>
      </c>
    </row>
    <row r="1863" spans="3:32" x14ac:dyDescent="0.3">
      <c r="C1863">
        <v>1862</v>
      </c>
      <c r="D1863" s="4" t="str">
        <f t="shared" si="58"/>
        <v>49- KA</v>
      </c>
      <c r="E1863" t="str">
        <f>VLOOKUP($D1863,metadata!$B$2:$S$451,2,FALSE)</f>
        <v>SO, PM; TAKAFUJI, A</v>
      </c>
      <c r="F1863" t="str">
        <f>VLOOKUP($D1863,metadata!$B$2:$S$451,3,FALSE)</f>
        <v>LOCAL VARIATION IN DIAPAUSE CHARACTERISTICS OF TETRANYCHUS-URTICAE KOCH (ACARINA, TETRANYCHIDAE)</v>
      </c>
      <c r="G1863" t="str">
        <f>VLOOKUP($D1863,metadata!$B$2:$S$451,4,FALSE)</f>
        <v>10.1007/BF00317185</v>
      </c>
      <c r="H1863" t="str">
        <f>VLOOKUP($D1863,metadata!$B$2:$S$451,5,FALSE)</f>
        <v>y</v>
      </c>
      <c r="I1863" t="str">
        <f>VLOOKUP($D1863,metadata!$B$2:$S$451,6,FALSE)</f>
        <v>a</v>
      </c>
      <c r="J1863" t="str">
        <f>VLOOKUP($D1863,metadata!$B$2:$S$451,7,FALSE)</f>
        <v>i</v>
      </c>
      <c r="K1863">
        <f>VLOOKUP($D1863,metadata!$B$2:$S$451,8,FALSE)</f>
        <v>5</v>
      </c>
      <c r="L1863">
        <f>VLOOKUP($D1863,metadata!$B$2:$S$451,9,FALSE)</f>
        <v>6</v>
      </c>
      <c r="M1863" t="str">
        <f>VLOOKUP($D1863,metadata!$B$2:$S$451,10,FALSE)</f>
        <v>n</v>
      </c>
      <c r="N1863" t="str">
        <f>VLOOKUP($D1863,metadata!$B$2:$S$451,11,FALSE)</f>
        <v xml:space="preserve"> Tetranychus urticae</v>
      </c>
      <c r="O1863" t="str">
        <f>VLOOKUP($D1863,metadata!$B$2:$S$451,12,FALSE)</f>
        <v>Trombidiformes</v>
      </c>
      <c r="P1863" t="str">
        <f>VLOOKUP($D1863,metadata!$B$2:$S$451,13,FALSE)</f>
        <v xml:space="preserve"> KA</v>
      </c>
      <c r="Q1863">
        <f>VLOOKUP($D1863,metadata!$B$2:$S$451,14,FALSE)</f>
        <v>34.516666999999998</v>
      </c>
      <c r="R1863">
        <f>VLOOKUP($D1863,metadata!$B$2:$S$451,15,FALSE)</f>
        <v>135.85</v>
      </c>
      <c r="S1863" t="str">
        <f>VLOOKUP($D1863,metadata!$B$2:$S$451,16,FALSE)</f>
        <v/>
      </c>
      <c r="T1863">
        <f>VLOOKUP($D1863,metadata!$B$2:$S$451,17,FALSE)</f>
        <v>400</v>
      </c>
      <c r="U1863" t="str">
        <f>VLOOKUP($D1863,metadata!$B$2:$S$451,18,FALSE)</f>
        <v/>
      </c>
      <c r="V1863">
        <f>VLOOKUP($D1863,metadata!$B$2:$Z$451,19,FALSE)</f>
        <v>40</v>
      </c>
      <c r="W1863" t="str">
        <f>VLOOKUP($D1863,metadata!$B$2:$Z$451,20,FALSE)</f>
        <v>global average</v>
      </c>
      <c r="X1863" t="str">
        <f>VLOOKUP($D1863,metadata!$B$2:$Z$451,21,FALSE)</f>
        <v/>
      </c>
      <c r="Y1863">
        <f>VLOOKUP($D1863,metadata!$B$2:$Z$451,22,FALSE)</f>
        <v>49</v>
      </c>
      <c r="Z1863" t="str">
        <f>VLOOKUP($D1863,metadata!$B$2:$Z$451,23,FALSE)</f>
        <v/>
      </c>
      <c r="AA1863" t="str">
        <f>VLOOKUP($D1863,metadata!$B$2:$Z$451,24,FALSE)</f>
        <v/>
      </c>
      <c r="AB1863" t="str">
        <f>VLOOKUP($D1863,metadata!$B$2:$Z$451,25,FALSE)</f>
        <v/>
      </c>
      <c r="AC1863">
        <v>12.488783943329301</v>
      </c>
      <c r="AD1863">
        <v>1.1912255713908699</v>
      </c>
      <c r="AF1863" t="str">
        <f t="shared" si="59"/>
        <v>NA</v>
      </c>
    </row>
    <row r="1864" spans="3:32" x14ac:dyDescent="0.3">
      <c r="C1864">
        <v>1863</v>
      </c>
      <c r="D1864" s="4" t="str">
        <f t="shared" si="58"/>
        <v>49- KA</v>
      </c>
      <c r="E1864" t="str">
        <f>VLOOKUP($D1864,metadata!$B$2:$S$451,2,FALSE)</f>
        <v>SO, PM; TAKAFUJI, A</v>
      </c>
      <c r="F1864" t="str">
        <f>VLOOKUP($D1864,metadata!$B$2:$S$451,3,FALSE)</f>
        <v>LOCAL VARIATION IN DIAPAUSE CHARACTERISTICS OF TETRANYCHUS-URTICAE KOCH (ACARINA, TETRANYCHIDAE)</v>
      </c>
      <c r="G1864" t="str">
        <f>VLOOKUP($D1864,metadata!$B$2:$S$451,4,FALSE)</f>
        <v>10.1007/BF00317185</v>
      </c>
      <c r="H1864" t="str">
        <f>VLOOKUP($D1864,metadata!$B$2:$S$451,5,FALSE)</f>
        <v>y</v>
      </c>
      <c r="I1864" t="str">
        <f>VLOOKUP($D1864,metadata!$B$2:$S$451,6,FALSE)</f>
        <v>a</v>
      </c>
      <c r="J1864" t="str">
        <f>VLOOKUP($D1864,metadata!$B$2:$S$451,7,FALSE)</f>
        <v>i</v>
      </c>
      <c r="K1864">
        <f>VLOOKUP($D1864,metadata!$B$2:$S$451,8,FALSE)</f>
        <v>5</v>
      </c>
      <c r="L1864">
        <f>VLOOKUP($D1864,metadata!$B$2:$S$451,9,FALSE)</f>
        <v>6</v>
      </c>
      <c r="M1864" t="str">
        <f>VLOOKUP($D1864,metadata!$B$2:$S$451,10,FALSE)</f>
        <v>n</v>
      </c>
      <c r="N1864" t="str">
        <f>VLOOKUP($D1864,metadata!$B$2:$S$451,11,FALSE)</f>
        <v xml:space="preserve"> Tetranychus urticae</v>
      </c>
      <c r="O1864" t="str">
        <f>VLOOKUP($D1864,metadata!$B$2:$S$451,12,FALSE)</f>
        <v>Trombidiformes</v>
      </c>
      <c r="P1864" t="str">
        <f>VLOOKUP($D1864,metadata!$B$2:$S$451,13,FALSE)</f>
        <v xml:space="preserve"> KA</v>
      </c>
      <c r="Q1864">
        <f>VLOOKUP($D1864,metadata!$B$2:$S$451,14,FALSE)</f>
        <v>34.516666999999998</v>
      </c>
      <c r="R1864">
        <f>VLOOKUP($D1864,metadata!$B$2:$S$451,15,FALSE)</f>
        <v>135.85</v>
      </c>
      <c r="S1864" t="str">
        <f>VLOOKUP($D1864,metadata!$B$2:$S$451,16,FALSE)</f>
        <v/>
      </c>
      <c r="T1864">
        <f>VLOOKUP($D1864,metadata!$B$2:$S$451,17,FALSE)</f>
        <v>400</v>
      </c>
      <c r="U1864" t="str">
        <f>VLOOKUP($D1864,metadata!$B$2:$S$451,18,FALSE)</f>
        <v/>
      </c>
      <c r="V1864">
        <f>VLOOKUP($D1864,metadata!$B$2:$Z$451,19,FALSE)</f>
        <v>40</v>
      </c>
      <c r="W1864" t="str">
        <f>VLOOKUP($D1864,metadata!$B$2:$Z$451,20,FALSE)</f>
        <v>global average</v>
      </c>
      <c r="X1864" t="str">
        <f>VLOOKUP($D1864,metadata!$B$2:$Z$451,21,FALSE)</f>
        <v/>
      </c>
      <c r="Y1864">
        <f>VLOOKUP($D1864,metadata!$B$2:$Z$451,22,FALSE)</f>
        <v>49</v>
      </c>
      <c r="Z1864" t="str">
        <f>VLOOKUP($D1864,metadata!$B$2:$Z$451,23,FALSE)</f>
        <v/>
      </c>
      <c r="AA1864" t="str">
        <f>VLOOKUP($D1864,metadata!$B$2:$Z$451,24,FALSE)</f>
        <v/>
      </c>
      <c r="AB1864" t="str">
        <f>VLOOKUP($D1864,metadata!$B$2:$Z$451,25,FALSE)</f>
        <v/>
      </c>
      <c r="AC1864">
        <v>13.008264462809899</v>
      </c>
      <c r="AD1864">
        <v>-2.45120079830769E-2</v>
      </c>
      <c r="AF1864" t="str">
        <f t="shared" si="59"/>
        <v>NA</v>
      </c>
    </row>
    <row r="1865" spans="3:32" x14ac:dyDescent="0.3">
      <c r="C1865">
        <v>1864</v>
      </c>
      <c r="D1865" s="4" t="str">
        <f t="shared" si="58"/>
        <v>49- F</v>
      </c>
      <c r="E1865" t="str">
        <f>VLOOKUP($D1865,metadata!$B$2:$S$451,2,FALSE)</f>
        <v>SO, PM; TAKAFUJI, A</v>
      </c>
      <c r="F1865" t="str">
        <f>VLOOKUP($D1865,metadata!$B$2:$S$451,3,FALSE)</f>
        <v>LOCAL VARIATION IN DIAPAUSE CHARACTERISTICS OF TETRANYCHUS-URTICAE KOCH (ACARINA, TETRANYCHIDAE)</v>
      </c>
      <c r="G1865" t="str">
        <f>VLOOKUP($D1865,metadata!$B$2:$S$451,4,FALSE)</f>
        <v>10.1007/BF00317185</v>
      </c>
      <c r="H1865" t="str">
        <f>VLOOKUP($D1865,metadata!$B$2:$S$451,5,FALSE)</f>
        <v>y</v>
      </c>
      <c r="I1865" t="str">
        <f>VLOOKUP($D1865,metadata!$B$2:$S$451,6,FALSE)</f>
        <v>a</v>
      </c>
      <c r="J1865" t="str">
        <f>VLOOKUP($D1865,metadata!$B$2:$S$451,7,FALSE)</f>
        <v>i</v>
      </c>
      <c r="K1865">
        <f>VLOOKUP($D1865,metadata!$B$2:$S$451,8,FALSE)</f>
        <v>5</v>
      </c>
      <c r="L1865">
        <f>VLOOKUP($D1865,metadata!$B$2:$S$451,9,FALSE)</f>
        <v>6</v>
      </c>
      <c r="M1865" t="str">
        <f>VLOOKUP($D1865,metadata!$B$2:$S$451,10,FALSE)</f>
        <v>n</v>
      </c>
      <c r="N1865" t="str">
        <f>VLOOKUP($D1865,metadata!$B$2:$S$451,11,FALSE)</f>
        <v xml:space="preserve"> Tetranychus urticae</v>
      </c>
      <c r="O1865" t="str">
        <f>VLOOKUP($D1865,metadata!$B$2:$S$451,12,FALSE)</f>
        <v>Trombidiformes</v>
      </c>
      <c r="P1865" t="str">
        <f>VLOOKUP($D1865,metadata!$B$2:$S$451,13,FALSE)</f>
        <v xml:space="preserve"> F</v>
      </c>
      <c r="Q1865">
        <f>VLOOKUP($D1865,metadata!$B$2:$S$451,14,FALSE)</f>
        <v>34.596666999999997</v>
      </c>
      <c r="R1865">
        <f>VLOOKUP($D1865,metadata!$B$2:$S$451,15,FALSE)</f>
        <v>135.83750000000001</v>
      </c>
      <c r="S1865" t="str">
        <f>VLOOKUP($D1865,metadata!$B$2:$S$451,16,FALSE)</f>
        <v/>
      </c>
      <c r="T1865">
        <f>VLOOKUP($D1865,metadata!$B$2:$S$451,17,FALSE)</f>
        <v>400</v>
      </c>
      <c r="U1865" t="str">
        <f>VLOOKUP($D1865,metadata!$B$2:$S$451,18,FALSE)</f>
        <v/>
      </c>
      <c r="V1865">
        <f>VLOOKUP($D1865,metadata!$B$2:$Z$451,19,FALSE)</f>
        <v>40</v>
      </c>
      <c r="W1865" t="str">
        <f>VLOOKUP($D1865,metadata!$B$2:$Z$451,20,FALSE)</f>
        <v>global average</v>
      </c>
      <c r="X1865" t="str">
        <f>VLOOKUP($D1865,metadata!$B$2:$Z$451,21,FALSE)</f>
        <v/>
      </c>
      <c r="Y1865">
        <f>VLOOKUP($D1865,metadata!$B$2:$Z$451,22,FALSE)</f>
        <v>49</v>
      </c>
      <c r="Z1865" t="str">
        <f>VLOOKUP($D1865,metadata!$B$2:$Z$451,23,FALSE)</f>
        <v/>
      </c>
      <c r="AA1865" t="str">
        <f>VLOOKUP($D1865,metadata!$B$2:$Z$451,24,FALSE)</f>
        <v/>
      </c>
      <c r="AB1865" t="str">
        <f>VLOOKUP($D1865,metadata!$B$2:$Z$451,25,FALSE)</f>
        <v/>
      </c>
      <c r="AC1865">
        <v>9.0059031877213602</v>
      </c>
      <c r="AD1865">
        <v>97.665847665847593</v>
      </c>
      <c r="AF1865" t="str">
        <f t="shared" si="59"/>
        <v>NA</v>
      </c>
    </row>
    <row r="1866" spans="3:32" x14ac:dyDescent="0.3">
      <c r="C1866">
        <v>1865</v>
      </c>
      <c r="D1866" s="4" t="str">
        <f t="shared" si="58"/>
        <v>49- F</v>
      </c>
      <c r="E1866" t="str">
        <f>VLOOKUP($D1866,metadata!$B$2:$S$451,2,FALSE)</f>
        <v>SO, PM; TAKAFUJI, A</v>
      </c>
      <c r="F1866" t="str">
        <f>VLOOKUP($D1866,metadata!$B$2:$S$451,3,FALSE)</f>
        <v>LOCAL VARIATION IN DIAPAUSE CHARACTERISTICS OF TETRANYCHUS-URTICAE KOCH (ACARINA, TETRANYCHIDAE)</v>
      </c>
      <c r="G1866" t="str">
        <f>VLOOKUP($D1866,metadata!$B$2:$S$451,4,FALSE)</f>
        <v>10.1007/BF00317185</v>
      </c>
      <c r="H1866" t="str">
        <f>VLOOKUP($D1866,metadata!$B$2:$S$451,5,FALSE)</f>
        <v>y</v>
      </c>
      <c r="I1866" t="str">
        <f>VLOOKUP($D1866,metadata!$B$2:$S$451,6,FALSE)</f>
        <v>a</v>
      </c>
      <c r="J1866" t="str">
        <f>VLOOKUP($D1866,metadata!$B$2:$S$451,7,FALSE)</f>
        <v>i</v>
      </c>
      <c r="K1866">
        <f>VLOOKUP($D1866,metadata!$B$2:$S$451,8,FALSE)</f>
        <v>5</v>
      </c>
      <c r="L1866">
        <f>VLOOKUP($D1866,metadata!$B$2:$S$451,9,FALSE)</f>
        <v>6</v>
      </c>
      <c r="M1866" t="str">
        <f>VLOOKUP($D1866,metadata!$B$2:$S$451,10,FALSE)</f>
        <v>n</v>
      </c>
      <c r="N1866" t="str">
        <f>VLOOKUP($D1866,metadata!$B$2:$S$451,11,FALSE)</f>
        <v xml:space="preserve"> Tetranychus urticae</v>
      </c>
      <c r="O1866" t="str">
        <f>VLOOKUP($D1866,metadata!$B$2:$S$451,12,FALSE)</f>
        <v>Trombidiformes</v>
      </c>
      <c r="P1866" t="str">
        <f>VLOOKUP($D1866,metadata!$B$2:$S$451,13,FALSE)</f>
        <v xml:space="preserve"> F</v>
      </c>
      <c r="Q1866">
        <f>VLOOKUP($D1866,metadata!$B$2:$S$451,14,FALSE)</f>
        <v>34.596666999999997</v>
      </c>
      <c r="R1866">
        <f>VLOOKUP($D1866,metadata!$B$2:$S$451,15,FALSE)</f>
        <v>135.83750000000001</v>
      </c>
      <c r="S1866" t="str">
        <f>VLOOKUP($D1866,metadata!$B$2:$S$451,16,FALSE)</f>
        <v/>
      </c>
      <c r="T1866">
        <f>VLOOKUP($D1866,metadata!$B$2:$S$451,17,FALSE)</f>
        <v>400</v>
      </c>
      <c r="U1866" t="str">
        <f>VLOOKUP($D1866,metadata!$B$2:$S$451,18,FALSE)</f>
        <v/>
      </c>
      <c r="V1866">
        <f>VLOOKUP($D1866,metadata!$B$2:$Z$451,19,FALSE)</f>
        <v>40</v>
      </c>
      <c r="W1866" t="str">
        <f>VLOOKUP($D1866,metadata!$B$2:$Z$451,20,FALSE)</f>
        <v>global average</v>
      </c>
      <c r="X1866" t="str">
        <f>VLOOKUP($D1866,metadata!$B$2:$Z$451,21,FALSE)</f>
        <v/>
      </c>
      <c r="Y1866">
        <f>VLOOKUP($D1866,metadata!$B$2:$Z$451,22,FALSE)</f>
        <v>49</v>
      </c>
      <c r="Z1866" t="str">
        <f>VLOOKUP($D1866,metadata!$B$2:$Z$451,23,FALSE)</f>
        <v/>
      </c>
      <c r="AA1866" t="str">
        <f>VLOOKUP($D1866,metadata!$B$2:$Z$451,24,FALSE)</f>
        <v/>
      </c>
      <c r="AB1866" t="str">
        <f>VLOOKUP($D1866,metadata!$B$2:$Z$451,25,FALSE)</f>
        <v/>
      </c>
      <c r="AC1866">
        <v>10.0094451003541</v>
      </c>
      <c r="AD1866">
        <v>97.076254101047496</v>
      </c>
      <c r="AF1866" t="str">
        <f t="shared" si="59"/>
        <v>NA</v>
      </c>
    </row>
    <row r="1867" spans="3:32" x14ac:dyDescent="0.3">
      <c r="C1867">
        <v>1866</v>
      </c>
      <c r="D1867" s="4" t="str">
        <f t="shared" si="58"/>
        <v>49- F</v>
      </c>
      <c r="E1867" t="str">
        <f>VLOOKUP($D1867,metadata!$B$2:$S$451,2,FALSE)</f>
        <v>SO, PM; TAKAFUJI, A</v>
      </c>
      <c r="F1867" t="str">
        <f>VLOOKUP($D1867,metadata!$B$2:$S$451,3,FALSE)</f>
        <v>LOCAL VARIATION IN DIAPAUSE CHARACTERISTICS OF TETRANYCHUS-URTICAE KOCH (ACARINA, TETRANYCHIDAE)</v>
      </c>
      <c r="G1867" t="str">
        <f>VLOOKUP($D1867,metadata!$B$2:$S$451,4,FALSE)</f>
        <v>10.1007/BF00317185</v>
      </c>
      <c r="H1867" t="str">
        <f>VLOOKUP($D1867,metadata!$B$2:$S$451,5,FALSE)</f>
        <v>y</v>
      </c>
      <c r="I1867" t="str">
        <f>VLOOKUP($D1867,metadata!$B$2:$S$451,6,FALSE)</f>
        <v>a</v>
      </c>
      <c r="J1867" t="str">
        <f>VLOOKUP($D1867,metadata!$B$2:$S$451,7,FALSE)</f>
        <v>i</v>
      </c>
      <c r="K1867">
        <f>VLOOKUP($D1867,metadata!$B$2:$S$451,8,FALSE)</f>
        <v>5</v>
      </c>
      <c r="L1867">
        <f>VLOOKUP($D1867,metadata!$B$2:$S$451,9,FALSE)</f>
        <v>6</v>
      </c>
      <c r="M1867" t="str">
        <f>VLOOKUP($D1867,metadata!$B$2:$S$451,10,FALSE)</f>
        <v>n</v>
      </c>
      <c r="N1867" t="str">
        <f>VLOOKUP($D1867,metadata!$B$2:$S$451,11,FALSE)</f>
        <v xml:space="preserve"> Tetranychus urticae</v>
      </c>
      <c r="O1867" t="str">
        <f>VLOOKUP($D1867,metadata!$B$2:$S$451,12,FALSE)</f>
        <v>Trombidiformes</v>
      </c>
      <c r="P1867" t="str">
        <f>VLOOKUP($D1867,metadata!$B$2:$S$451,13,FALSE)</f>
        <v xml:space="preserve"> F</v>
      </c>
      <c r="Q1867">
        <f>VLOOKUP($D1867,metadata!$B$2:$S$451,14,FALSE)</f>
        <v>34.596666999999997</v>
      </c>
      <c r="R1867">
        <f>VLOOKUP($D1867,metadata!$B$2:$S$451,15,FALSE)</f>
        <v>135.83750000000001</v>
      </c>
      <c r="S1867" t="str">
        <f>VLOOKUP($D1867,metadata!$B$2:$S$451,16,FALSE)</f>
        <v/>
      </c>
      <c r="T1867">
        <f>VLOOKUP($D1867,metadata!$B$2:$S$451,17,FALSE)</f>
        <v>400</v>
      </c>
      <c r="U1867" t="str">
        <f>VLOOKUP($D1867,metadata!$B$2:$S$451,18,FALSE)</f>
        <v/>
      </c>
      <c r="V1867">
        <f>VLOOKUP($D1867,metadata!$B$2:$Z$451,19,FALSE)</f>
        <v>40</v>
      </c>
      <c r="W1867" t="str">
        <f>VLOOKUP($D1867,metadata!$B$2:$Z$451,20,FALSE)</f>
        <v>global average</v>
      </c>
      <c r="X1867" t="str">
        <f>VLOOKUP($D1867,metadata!$B$2:$Z$451,21,FALSE)</f>
        <v/>
      </c>
      <c r="Y1867">
        <f>VLOOKUP($D1867,metadata!$B$2:$Z$451,22,FALSE)</f>
        <v>49</v>
      </c>
      <c r="Z1867" t="str">
        <f>VLOOKUP($D1867,metadata!$B$2:$Z$451,23,FALSE)</f>
        <v/>
      </c>
      <c r="AA1867" t="str">
        <f>VLOOKUP($D1867,metadata!$B$2:$Z$451,24,FALSE)</f>
        <v/>
      </c>
      <c r="AB1867" t="str">
        <f>VLOOKUP($D1867,metadata!$B$2:$Z$451,25,FALSE)</f>
        <v/>
      </c>
      <c r="AC1867">
        <v>10.989374262101499</v>
      </c>
      <c r="AD1867">
        <v>95.748979633277102</v>
      </c>
      <c r="AF1867" t="str">
        <f t="shared" si="59"/>
        <v>NA</v>
      </c>
    </row>
    <row r="1868" spans="3:32" x14ac:dyDescent="0.3">
      <c r="C1868">
        <v>1867</v>
      </c>
      <c r="D1868" s="4" t="str">
        <f t="shared" si="58"/>
        <v>49- F</v>
      </c>
      <c r="E1868" t="str">
        <f>VLOOKUP($D1868,metadata!$B$2:$S$451,2,FALSE)</f>
        <v>SO, PM; TAKAFUJI, A</v>
      </c>
      <c r="F1868" t="str">
        <f>VLOOKUP($D1868,metadata!$B$2:$S$451,3,FALSE)</f>
        <v>LOCAL VARIATION IN DIAPAUSE CHARACTERISTICS OF TETRANYCHUS-URTICAE KOCH (ACARINA, TETRANYCHIDAE)</v>
      </c>
      <c r="G1868" t="str">
        <f>VLOOKUP($D1868,metadata!$B$2:$S$451,4,FALSE)</f>
        <v>10.1007/BF00317185</v>
      </c>
      <c r="H1868" t="str">
        <f>VLOOKUP($D1868,metadata!$B$2:$S$451,5,FALSE)</f>
        <v>y</v>
      </c>
      <c r="I1868" t="str">
        <f>VLOOKUP($D1868,metadata!$B$2:$S$451,6,FALSE)</f>
        <v>a</v>
      </c>
      <c r="J1868" t="str">
        <f>VLOOKUP($D1868,metadata!$B$2:$S$451,7,FALSE)</f>
        <v>i</v>
      </c>
      <c r="K1868">
        <f>VLOOKUP($D1868,metadata!$B$2:$S$451,8,FALSE)</f>
        <v>5</v>
      </c>
      <c r="L1868">
        <f>VLOOKUP($D1868,metadata!$B$2:$S$451,9,FALSE)</f>
        <v>6</v>
      </c>
      <c r="M1868" t="str">
        <f>VLOOKUP($D1868,metadata!$B$2:$S$451,10,FALSE)</f>
        <v>n</v>
      </c>
      <c r="N1868" t="str">
        <f>VLOOKUP($D1868,metadata!$B$2:$S$451,11,FALSE)</f>
        <v xml:space="preserve"> Tetranychus urticae</v>
      </c>
      <c r="O1868" t="str">
        <f>VLOOKUP($D1868,metadata!$B$2:$S$451,12,FALSE)</f>
        <v>Trombidiformes</v>
      </c>
      <c r="P1868" t="str">
        <f>VLOOKUP($D1868,metadata!$B$2:$S$451,13,FALSE)</f>
        <v xml:space="preserve"> F</v>
      </c>
      <c r="Q1868">
        <f>VLOOKUP($D1868,metadata!$B$2:$S$451,14,FALSE)</f>
        <v>34.596666999999997</v>
      </c>
      <c r="R1868">
        <f>VLOOKUP($D1868,metadata!$B$2:$S$451,15,FALSE)</f>
        <v>135.83750000000001</v>
      </c>
      <c r="S1868" t="str">
        <f>VLOOKUP($D1868,metadata!$B$2:$S$451,16,FALSE)</f>
        <v/>
      </c>
      <c r="T1868">
        <f>VLOOKUP($D1868,metadata!$B$2:$S$451,17,FALSE)</f>
        <v>400</v>
      </c>
      <c r="U1868" t="str">
        <f>VLOOKUP($D1868,metadata!$B$2:$S$451,18,FALSE)</f>
        <v/>
      </c>
      <c r="V1868">
        <f>VLOOKUP($D1868,metadata!$B$2:$Z$451,19,FALSE)</f>
        <v>40</v>
      </c>
      <c r="W1868" t="str">
        <f>VLOOKUP($D1868,metadata!$B$2:$Z$451,20,FALSE)</f>
        <v>global average</v>
      </c>
      <c r="X1868" t="str">
        <f>VLOOKUP($D1868,metadata!$B$2:$Z$451,21,FALSE)</f>
        <v/>
      </c>
      <c r="Y1868">
        <f>VLOOKUP($D1868,metadata!$B$2:$Z$451,22,FALSE)</f>
        <v>49</v>
      </c>
      <c r="Z1868" t="str">
        <f>VLOOKUP($D1868,metadata!$B$2:$Z$451,23,FALSE)</f>
        <v/>
      </c>
      <c r="AA1868" t="str">
        <f>VLOOKUP($D1868,metadata!$B$2:$Z$451,24,FALSE)</f>
        <v/>
      </c>
      <c r="AB1868" t="str">
        <f>VLOOKUP($D1868,metadata!$B$2:$Z$451,25,FALSE)</f>
        <v/>
      </c>
      <c r="AC1868">
        <v>11.9870129870129</v>
      </c>
      <c r="AD1868">
        <v>59.041304909073503</v>
      </c>
      <c r="AF1868" t="str">
        <f t="shared" si="59"/>
        <v>NA</v>
      </c>
    </row>
    <row r="1869" spans="3:32" x14ac:dyDescent="0.3">
      <c r="C1869">
        <v>1868</v>
      </c>
      <c r="D1869" s="4" t="str">
        <f t="shared" si="58"/>
        <v>49- F</v>
      </c>
      <c r="E1869" t="str">
        <f>VLOOKUP($D1869,metadata!$B$2:$S$451,2,FALSE)</f>
        <v>SO, PM; TAKAFUJI, A</v>
      </c>
      <c r="F1869" t="str">
        <f>VLOOKUP($D1869,metadata!$B$2:$S$451,3,FALSE)</f>
        <v>LOCAL VARIATION IN DIAPAUSE CHARACTERISTICS OF TETRANYCHUS-URTICAE KOCH (ACARINA, TETRANYCHIDAE)</v>
      </c>
      <c r="G1869" t="str">
        <f>VLOOKUP($D1869,metadata!$B$2:$S$451,4,FALSE)</f>
        <v>10.1007/BF00317185</v>
      </c>
      <c r="H1869" t="str">
        <f>VLOOKUP($D1869,metadata!$B$2:$S$451,5,FALSE)</f>
        <v>y</v>
      </c>
      <c r="I1869" t="str">
        <f>VLOOKUP($D1869,metadata!$B$2:$S$451,6,FALSE)</f>
        <v>a</v>
      </c>
      <c r="J1869" t="str">
        <f>VLOOKUP($D1869,metadata!$B$2:$S$451,7,FALSE)</f>
        <v>i</v>
      </c>
      <c r="K1869">
        <f>VLOOKUP($D1869,metadata!$B$2:$S$451,8,FALSE)</f>
        <v>5</v>
      </c>
      <c r="L1869">
        <f>VLOOKUP($D1869,metadata!$B$2:$S$451,9,FALSE)</f>
        <v>6</v>
      </c>
      <c r="M1869" t="str">
        <f>VLOOKUP($D1869,metadata!$B$2:$S$451,10,FALSE)</f>
        <v>n</v>
      </c>
      <c r="N1869" t="str">
        <f>VLOOKUP($D1869,metadata!$B$2:$S$451,11,FALSE)</f>
        <v xml:space="preserve"> Tetranychus urticae</v>
      </c>
      <c r="O1869" t="str">
        <f>VLOOKUP($D1869,metadata!$B$2:$S$451,12,FALSE)</f>
        <v>Trombidiformes</v>
      </c>
      <c r="P1869" t="str">
        <f>VLOOKUP($D1869,metadata!$B$2:$S$451,13,FALSE)</f>
        <v xml:space="preserve"> F</v>
      </c>
      <c r="Q1869">
        <f>VLOOKUP($D1869,metadata!$B$2:$S$451,14,FALSE)</f>
        <v>34.596666999999997</v>
      </c>
      <c r="R1869">
        <f>VLOOKUP($D1869,metadata!$B$2:$S$451,15,FALSE)</f>
        <v>135.83750000000001</v>
      </c>
      <c r="S1869" t="str">
        <f>VLOOKUP($D1869,metadata!$B$2:$S$451,16,FALSE)</f>
        <v/>
      </c>
      <c r="T1869">
        <f>VLOOKUP($D1869,metadata!$B$2:$S$451,17,FALSE)</f>
        <v>400</v>
      </c>
      <c r="U1869" t="str">
        <f>VLOOKUP($D1869,metadata!$B$2:$S$451,18,FALSE)</f>
        <v/>
      </c>
      <c r="V1869">
        <f>VLOOKUP($D1869,metadata!$B$2:$Z$451,19,FALSE)</f>
        <v>40</v>
      </c>
      <c r="W1869" t="str">
        <f>VLOOKUP($D1869,metadata!$B$2:$Z$451,20,FALSE)</f>
        <v>global average</v>
      </c>
      <c r="X1869" t="str">
        <f>VLOOKUP($D1869,metadata!$B$2:$Z$451,21,FALSE)</f>
        <v/>
      </c>
      <c r="Y1869">
        <f>VLOOKUP($D1869,metadata!$B$2:$Z$451,22,FALSE)</f>
        <v>49</v>
      </c>
      <c r="Z1869" t="str">
        <f>VLOOKUP($D1869,metadata!$B$2:$Z$451,23,FALSE)</f>
        <v/>
      </c>
      <c r="AA1869" t="str">
        <f>VLOOKUP($D1869,metadata!$B$2:$Z$451,24,FALSE)</f>
        <v/>
      </c>
      <c r="AB1869" t="str">
        <f>VLOOKUP($D1869,metadata!$B$2:$Z$451,25,FALSE)</f>
        <v/>
      </c>
      <c r="AC1869">
        <v>12.996458087367101</v>
      </c>
      <c r="AD1869">
        <v>62.6287605626448</v>
      </c>
      <c r="AF1869" t="str">
        <f t="shared" si="59"/>
        <v>NA</v>
      </c>
    </row>
    <row r="1870" spans="3:32" x14ac:dyDescent="0.3">
      <c r="C1870">
        <v>1869</v>
      </c>
      <c r="D1870" s="4" t="str">
        <f t="shared" si="58"/>
        <v>49- F</v>
      </c>
      <c r="E1870" t="str">
        <f>VLOOKUP($D1870,metadata!$B$2:$S$451,2,FALSE)</f>
        <v>SO, PM; TAKAFUJI, A</v>
      </c>
      <c r="F1870" t="str">
        <f>VLOOKUP($D1870,metadata!$B$2:$S$451,3,FALSE)</f>
        <v>LOCAL VARIATION IN DIAPAUSE CHARACTERISTICS OF TETRANYCHUS-URTICAE KOCH (ACARINA, TETRANYCHIDAE)</v>
      </c>
      <c r="G1870" t="str">
        <f>VLOOKUP($D1870,metadata!$B$2:$S$451,4,FALSE)</f>
        <v>10.1007/BF00317185</v>
      </c>
      <c r="H1870" t="str">
        <f>VLOOKUP($D1870,metadata!$B$2:$S$451,5,FALSE)</f>
        <v>y</v>
      </c>
      <c r="I1870" t="str">
        <f>VLOOKUP($D1870,metadata!$B$2:$S$451,6,FALSE)</f>
        <v>a</v>
      </c>
      <c r="J1870" t="str">
        <f>VLOOKUP($D1870,metadata!$B$2:$S$451,7,FALSE)</f>
        <v>i</v>
      </c>
      <c r="K1870">
        <f>VLOOKUP($D1870,metadata!$B$2:$S$451,8,FALSE)</f>
        <v>5</v>
      </c>
      <c r="L1870">
        <f>VLOOKUP($D1870,metadata!$B$2:$S$451,9,FALSE)</f>
        <v>6</v>
      </c>
      <c r="M1870" t="str">
        <f>VLOOKUP($D1870,metadata!$B$2:$S$451,10,FALSE)</f>
        <v>n</v>
      </c>
      <c r="N1870" t="str">
        <f>VLOOKUP($D1870,metadata!$B$2:$S$451,11,FALSE)</f>
        <v xml:space="preserve"> Tetranychus urticae</v>
      </c>
      <c r="O1870" t="str">
        <f>VLOOKUP($D1870,metadata!$B$2:$S$451,12,FALSE)</f>
        <v>Trombidiformes</v>
      </c>
      <c r="P1870" t="str">
        <f>VLOOKUP($D1870,metadata!$B$2:$S$451,13,FALSE)</f>
        <v xml:space="preserve"> F</v>
      </c>
      <c r="Q1870">
        <f>VLOOKUP($D1870,metadata!$B$2:$S$451,14,FALSE)</f>
        <v>34.596666999999997</v>
      </c>
      <c r="R1870">
        <f>VLOOKUP($D1870,metadata!$B$2:$S$451,15,FALSE)</f>
        <v>135.83750000000001</v>
      </c>
      <c r="S1870" t="str">
        <f>VLOOKUP($D1870,metadata!$B$2:$S$451,16,FALSE)</f>
        <v/>
      </c>
      <c r="T1870">
        <f>VLOOKUP($D1870,metadata!$B$2:$S$451,17,FALSE)</f>
        <v>400</v>
      </c>
      <c r="U1870" t="str">
        <f>VLOOKUP($D1870,metadata!$B$2:$S$451,18,FALSE)</f>
        <v/>
      </c>
      <c r="V1870">
        <f>VLOOKUP($D1870,metadata!$B$2:$Z$451,19,FALSE)</f>
        <v>40</v>
      </c>
      <c r="W1870" t="str">
        <f>VLOOKUP($D1870,metadata!$B$2:$Z$451,20,FALSE)</f>
        <v>global average</v>
      </c>
      <c r="X1870" t="str">
        <f>VLOOKUP($D1870,metadata!$B$2:$Z$451,21,FALSE)</f>
        <v/>
      </c>
      <c r="Y1870">
        <f>VLOOKUP($D1870,metadata!$B$2:$Z$451,22,FALSE)</f>
        <v>49</v>
      </c>
      <c r="Z1870" t="str">
        <f>VLOOKUP($D1870,metadata!$B$2:$Z$451,23,FALSE)</f>
        <v/>
      </c>
      <c r="AA1870" t="str">
        <f>VLOOKUP($D1870,metadata!$B$2:$Z$451,24,FALSE)</f>
        <v/>
      </c>
      <c r="AB1870" t="str">
        <f>VLOOKUP($D1870,metadata!$B$2:$Z$451,25,FALSE)</f>
        <v/>
      </c>
      <c r="AC1870">
        <v>13.9881936245572</v>
      </c>
      <c r="AD1870">
        <v>0.24526512129817399</v>
      </c>
      <c r="AF1870" t="str">
        <f t="shared" si="59"/>
        <v>NA</v>
      </c>
    </row>
    <row r="1871" spans="3:32" x14ac:dyDescent="0.3">
      <c r="C1871">
        <v>1870</v>
      </c>
      <c r="D1871" s="4" t="str">
        <f t="shared" si="58"/>
        <v>49- A</v>
      </c>
      <c r="E1871" t="str">
        <f>VLOOKUP($D1871,metadata!$B$2:$S$451,2,FALSE)</f>
        <v>SO, PM; TAKAFUJI, A</v>
      </c>
      <c r="F1871" t="str">
        <f>VLOOKUP($D1871,metadata!$B$2:$S$451,3,FALSE)</f>
        <v>LOCAL VARIATION IN DIAPAUSE CHARACTERISTICS OF TETRANYCHUS-URTICAE KOCH (ACARINA, TETRANYCHIDAE)</v>
      </c>
      <c r="G1871" t="str">
        <f>VLOOKUP($D1871,metadata!$B$2:$S$451,4,FALSE)</f>
        <v>10.1007/BF00317185</v>
      </c>
      <c r="H1871" t="str">
        <f>VLOOKUP($D1871,metadata!$B$2:$S$451,5,FALSE)</f>
        <v>y</v>
      </c>
      <c r="I1871" t="str">
        <f>VLOOKUP($D1871,metadata!$B$2:$S$451,6,FALSE)</f>
        <v>a</v>
      </c>
      <c r="J1871" t="str">
        <f>VLOOKUP($D1871,metadata!$B$2:$S$451,7,FALSE)</f>
        <v>i</v>
      </c>
      <c r="K1871">
        <f>VLOOKUP($D1871,metadata!$B$2:$S$451,8,FALSE)</f>
        <v>5</v>
      </c>
      <c r="L1871">
        <f>VLOOKUP($D1871,metadata!$B$2:$S$451,9,FALSE)</f>
        <v>7</v>
      </c>
      <c r="M1871" t="str">
        <f>VLOOKUP($D1871,metadata!$B$2:$S$451,10,FALSE)</f>
        <v>n</v>
      </c>
      <c r="N1871" t="str">
        <f>VLOOKUP($D1871,metadata!$B$2:$S$451,11,FALSE)</f>
        <v xml:space="preserve"> Tetranychus urticae</v>
      </c>
      <c r="O1871" t="str">
        <f>VLOOKUP($D1871,metadata!$B$2:$S$451,12,FALSE)</f>
        <v>Trombidiformes</v>
      </c>
      <c r="P1871" t="str">
        <f>VLOOKUP($D1871,metadata!$B$2:$S$451,13,FALSE)</f>
        <v xml:space="preserve"> A</v>
      </c>
      <c r="Q1871">
        <f>VLOOKUP($D1871,metadata!$B$2:$S$451,14,FALSE)</f>
        <v>34.516666999999998</v>
      </c>
      <c r="R1871">
        <f>VLOOKUP($D1871,metadata!$B$2:$S$451,15,FALSE)</f>
        <v>135.85</v>
      </c>
      <c r="S1871" t="str">
        <f>VLOOKUP($D1871,metadata!$B$2:$S$451,16,FALSE)</f>
        <v/>
      </c>
      <c r="T1871">
        <f>VLOOKUP($D1871,metadata!$B$2:$S$451,17,FALSE)</f>
        <v>200</v>
      </c>
      <c r="U1871" t="str">
        <f>VLOOKUP($D1871,metadata!$B$2:$S$451,18,FALSE)</f>
        <v/>
      </c>
      <c r="V1871">
        <f>VLOOKUP($D1871,metadata!$B$2:$Z$451,19,FALSE)</f>
        <v>40</v>
      </c>
      <c r="W1871" t="str">
        <f>VLOOKUP($D1871,metadata!$B$2:$Z$451,20,FALSE)</f>
        <v>global average</v>
      </c>
      <c r="X1871" t="str">
        <f>VLOOKUP($D1871,metadata!$B$2:$Z$451,21,FALSE)</f>
        <v/>
      </c>
      <c r="Y1871">
        <f>VLOOKUP($D1871,metadata!$B$2:$Z$451,22,FALSE)</f>
        <v>49</v>
      </c>
      <c r="Z1871" t="str">
        <f>VLOOKUP($D1871,metadata!$B$2:$Z$451,23,FALSE)</f>
        <v/>
      </c>
      <c r="AA1871" t="str">
        <f>VLOOKUP($D1871,metadata!$B$2:$Z$451,24,FALSE)</f>
        <v/>
      </c>
      <c r="AB1871" t="str">
        <f>VLOOKUP($D1871,metadata!$B$2:$Z$451,25,FALSE)</f>
        <v/>
      </c>
      <c r="AC1871">
        <v>8.9940968122786291</v>
      </c>
      <c r="AD1871">
        <v>80.097990015345403</v>
      </c>
      <c r="AF1871" t="str">
        <f t="shared" si="59"/>
        <v>NA</v>
      </c>
    </row>
    <row r="1872" spans="3:32" x14ac:dyDescent="0.3">
      <c r="C1872">
        <v>1871</v>
      </c>
      <c r="D1872" s="4" t="str">
        <f t="shared" si="58"/>
        <v>49- A</v>
      </c>
      <c r="E1872" t="str">
        <f>VLOOKUP($D1872,metadata!$B$2:$S$451,2,FALSE)</f>
        <v>SO, PM; TAKAFUJI, A</v>
      </c>
      <c r="F1872" t="str">
        <f>VLOOKUP($D1872,metadata!$B$2:$S$451,3,FALSE)</f>
        <v>LOCAL VARIATION IN DIAPAUSE CHARACTERISTICS OF TETRANYCHUS-URTICAE KOCH (ACARINA, TETRANYCHIDAE)</v>
      </c>
      <c r="G1872" t="str">
        <f>VLOOKUP($D1872,metadata!$B$2:$S$451,4,FALSE)</f>
        <v>10.1007/BF00317185</v>
      </c>
      <c r="H1872" t="str">
        <f>VLOOKUP($D1872,metadata!$B$2:$S$451,5,FALSE)</f>
        <v>y</v>
      </c>
      <c r="I1872" t="str">
        <f>VLOOKUP($D1872,metadata!$B$2:$S$451,6,FALSE)</f>
        <v>a</v>
      </c>
      <c r="J1872" t="str">
        <f>VLOOKUP($D1872,metadata!$B$2:$S$451,7,FALSE)</f>
        <v>i</v>
      </c>
      <c r="K1872">
        <f>VLOOKUP($D1872,metadata!$B$2:$S$451,8,FALSE)</f>
        <v>5</v>
      </c>
      <c r="L1872">
        <f>VLOOKUP($D1872,metadata!$B$2:$S$451,9,FALSE)</f>
        <v>7</v>
      </c>
      <c r="M1872" t="str">
        <f>VLOOKUP($D1872,metadata!$B$2:$S$451,10,FALSE)</f>
        <v>n</v>
      </c>
      <c r="N1872" t="str">
        <f>VLOOKUP($D1872,metadata!$B$2:$S$451,11,FALSE)</f>
        <v xml:space="preserve"> Tetranychus urticae</v>
      </c>
      <c r="O1872" t="str">
        <f>VLOOKUP($D1872,metadata!$B$2:$S$451,12,FALSE)</f>
        <v>Trombidiformes</v>
      </c>
      <c r="P1872" t="str">
        <f>VLOOKUP($D1872,metadata!$B$2:$S$451,13,FALSE)</f>
        <v xml:space="preserve"> A</v>
      </c>
      <c r="Q1872">
        <f>VLOOKUP($D1872,metadata!$B$2:$S$451,14,FALSE)</f>
        <v>34.516666999999998</v>
      </c>
      <c r="R1872">
        <f>VLOOKUP($D1872,metadata!$B$2:$S$451,15,FALSE)</f>
        <v>135.85</v>
      </c>
      <c r="S1872" t="str">
        <f>VLOOKUP($D1872,metadata!$B$2:$S$451,16,FALSE)</f>
        <v/>
      </c>
      <c r="T1872">
        <f>VLOOKUP($D1872,metadata!$B$2:$S$451,17,FALSE)</f>
        <v>200</v>
      </c>
      <c r="U1872" t="str">
        <f>VLOOKUP($D1872,metadata!$B$2:$S$451,18,FALSE)</f>
        <v/>
      </c>
      <c r="V1872">
        <f>VLOOKUP($D1872,metadata!$B$2:$Z$451,19,FALSE)</f>
        <v>40</v>
      </c>
      <c r="W1872" t="str">
        <f>VLOOKUP($D1872,metadata!$B$2:$Z$451,20,FALSE)</f>
        <v>global average</v>
      </c>
      <c r="X1872" t="str">
        <f>VLOOKUP($D1872,metadata!$B$2:$Z$451,21,FALSE)</f>
        <v/>
      </c>
      <c r="Y1872">
        <f>VLOOKUP($D1872,metadata!$B$2:$Z$451,22,FALSE)</f>
        <v>49</v>
      </c>
      <c r="Z1872" t="str">
        <f>VLOOKUP($D1872,metadata!$B$2:$Z$451,23,FALSE)</f>
        <v/>
      </c>
      <c r="AA1872" t="str">
        <f>VLOOKUP($D1872,metadata!$B$2:$Z$451,24,FALSE)</f>
        <v/>
      </c>
      <c r="AB1872" t="str">
        <f>VLOOKUP($D1872,metadata!$B$2:$Z$451,25,FALSE)</f>
        <v/>
      </c>
      <c r="AC1872">
        <v>9.9976387249114502</v>
      </c>
      <c r="AD1872">
        <v>86.265153207301907</v>
      </c>
      <c r="AF1872" t="str">
        <f t="shared" si="59"/>
        <v>NA</v>
      </c>
    </row>
    <row r="1873" spans="3:32" x14ac:dyDescent="0.3">
      <c r="C1873">
        <v>1872</v>
      </c>
      <c r="D1873" s="4" t="str">
        <f t="shared" ref="D1873:D1936" si="60">VLOOKUP(C1873,$A$1:$B$451,2)</f>
        <v>49- A</v>
      </c>
      <c r="E1873" t="str">
        <f>VLOOKUP($D1873,metadata!$B$2:$S$451,2,FALSE)</f>
        <v>SO, PM; TAKAFUJI, A</v>
      </c>
      <c r="F1873" t="str">
        <f>VLOOKUP($D1873,metadata!$B$2:$S$451,3,FALSE)</f>
        <v>LOCAL VARIATION IN DIAPAUSE CHARACTERISTICS OF TETRANYCHUS-URTICAE KOCH (ACARINA, TETRANYCHIDAE)</v>
      </c>
      <c r="G1873" t="str">
        <f>VLOOKUP($D1873,metadata!$B$2:$S$451,4,FALSE)</f>
        <v>10.1007/BF00317185</v>
      </c>
      <c r="H1873" t="str">
        <f>VLOOKUP($D1873,metadata!$B$2:$S$451,5,FALSE)</f>
        <v>y</v>
      </c>
      <c r="I1873" t="str">
        <f>VLOOKUP($D1873,metadata!$B$2:$S$451,6,FALSE)</f>
        <v>a</v>
      </c>
      <c r="J1873" t="str">
        <f>VLOOKUP($D1873,metadata!$B$2:$S$451,7,FALSE)</f>
        <v>i</v>
      </c>
      <c r="K1873">
        <f>VLOOKUP($D1873,metadata!$B$2:$S$451,8,FALSE)</f>
        <v>5</v>
      </c>
      <c r="L1873">
        <f>VLOOKUP($D1873,metadata!$B$2:$S$451,9,FALSE)</f>
        <v>7</v>
      </c>
      <c r="M1873" t="str">
        <f>VLOOKUP($D1873,metadata!$B$2:$S$451,10,FALSE)</f>
        <v>n</v>
      </c>
      <c r="N1873" t="str">
        <f>VLOOKUP($D1873,metadata!$B$2:$S$451,11,FALSE)</f>
        <v xml:space="preserve"> Tetranychus urticae</v>
      </c>
      <c r="O1873" t="str">
        <f>VLOOKUP($D1873,metadata!$B$2:$S$451,12,FALSE)</f>
        <v>Trombidiformes</v>
      </c>
      <c r="P1873" t="str">
        <f>VLOOKUP($D1873,metadata!$B$2:$S$451,13,FALSE)</f>
        <v xml:space="preserve"> A</v>
      </c>
      <c r="Q1873">
        <f>VLOOKUP($D1873,metadata!$B$2:$S$451,14,FALSE)</f>
        <v>34.516666999999998</v>
      </c>
      <c r="R1873">
        <f>VLOOKUP($D1873,metadata!$B$2:$S$451,15,FALSE)</f>
        <v>135.85</v>
      </c>
      <c r="S1873" t="str">
        <f>VLOOKUP($D1873,metadata!$B$2:$S$451,16,FALSE)</f>
        <v/>
      </c>
      <c r="T1873">
        <f>VLOOKUP($D1873,metadata!$B$2:$S$451,17,FALSE)</f>
        <v>200</v>
      </c>
      <c r="U1873" t="str">
        <f>VLOOKUP($D1873,metadata!$B$2:$S$451,18,FALSE)</f>
        <v/>
      </c>
      <c r="V1873">
        <f>VLOOKUP($D1873,metadata!$B$2:$Z$451,19,FALSE)</f>
        <v>40</v>
      </c>
      <c r="W1873" t="str">
        <f>VLOOKUP($D1873,metadata!$B$2:$Z$451,20,FALSE)</f>
        <v>global average</v>
      </c>
      <c r="X1873" t="str">
        <f>VLOOKUP($D1873,metadata!$B$2:$Z$451,21,FALSE)</f>
        <v/>
      </c>
      <c r="Y1873">
        <f>VLOOKUP($D1873,metadata!$B$2:$Z$451,22,FALSE)</f>
        <v>49</v>
      </c>
      <c r="Z1873" t="str">
        <f>VLOOKUP($D1873,metadata!$B$2:$Z$451,23,FALSE)</f>
        <v/>
      </c>
      <c r="AA1873" t="str">
        <f>VLOOKUP($D1873,metadata!$B$2:$Z$451,24,FALSE)</f>
        <v/>
      </c>
      <c r="AB1873" t="str">
        <f>VLOOKUP($D1873,metadata!$B$2:$Z$451,25,FALSE)</f>
        <v/>
      </c>
      <c r="AC1873">
        <v>11.0070838252656</v>
      </c>
      <c r="AD1873">
        <v>89.852608860873303</v>
      </c>
      <c r="AF1873" t="str">
        <f t="shared" si="59"/>
        <v>NA</v>
      </c>
    </row>
    <row r="1874" spans="3:32" x14ac:dyDescent="0.3">
      <c r="C1874">
        <v>1873</v>
      </c>
      <c r="D1874" s="4" t="str">
        <f t="shared" si="60"/>
        <v>49- A</v>
      </c>
      <c r="E1874" t="str">
        <f>VLOOKUP($D1874,metadata!$B$2:$S$451,2,FALSE)</f>
        <v>SO, PM; TAKAFUJI, A</v>
      </c>
      <c r="F1874" t="str">
        <f>VLOOKUP($D1874,metadata!$B$2:$S$451,3,FALSE)</f>
        <v>LOCAL VARIATION IN DIAPAUSE CHARACTERISTICS OF TETRANYCHUS-URTICAE KOCH (ACARINA, TETRANYCHIDAE)</v>
      </c>
      <c r="G1874" t="str">
        <f>VLOOKUP($D1874,metadata!$B$2:$S$451,4,FALSE)</f>
        <v>10.1007/BF00317185</v>
      </c>
      <c r="H1874" t="str">
        <f>VLOOKUP($D1874,metadata!$B$2:$S$451,5,FALSE)</f>
        <v>y</v>
      </c>
      <c r="I1874" t="str">
        <f>VLOOKUP($D1874,metadata!$B$2:$S$451,6,FALSE)</f>
        <v>a</v>
      </c>
      <c r="J1874" t="str">
        <f>VLOOKUP($D1874,metadata!$B$2:$S$451,7,FALSE)</f>
        <v>i</v>
      </c>
      <c r="K1874">
        <f>VLOOKUP($D1874,metadata!$B$2:$S$451,8,FALSE)</f>
        <v>5</v>
      </c>
      <c r="L1874">
        <f>VLOOKUP($D1874,metadata!$B$2:$S$451,9,FALSE)</f>
        <v>7</v>
      </c>
      <c r="M1874" t="str">
        <f>VLOOKUP($D1874,metadata!$B$2:$S$451,10,FALSE)</f>
        <v>n</v>
      </c>
      <c r="N1874" t="str">
        <f>VLOOKUP($D1874,metadata!$B$2:$S$451,11,FALSE)</f>
        <v xml:space="preserve"> Tetranychus urticae</v>
      </c>
      <c r="O1874" t="str">
        <f>VLOOKUP($D1874,metadata!$B$2:$S$451,12,FALSE)</f>
        <v>Trombidiformes</v>
      </c>
      <c r="P1874" t="str">
        <f>VLOOKUP($D1874,metadata!$B$2:$S$451,13,FALSE)</f>
        <v xml:space="preserve"> A</v>
      </c>
      <c r="Q1874">
        <f>VLOOKUP($D1874,metadata!$B$2:$S$451,14,FALSE)</f>
        <v>34.516666999999998</v>
      </c>
      <c r="R1874">
        <f>VLOOKUP($D1874,metadata!$B$2:$S$451,15,FALSE)</f>
        <v>135.85</v>
      </c>
      <c r="S1874" t="str">
        <f>VLOOKUP($D1874,metadata!$B$2:$S$451,16,FALSE)</f>
        <v/>
      </c>
      <c r="T1874">
        <f>VLOOKUP($D1874,metadata!$B$2:$S$451,17,FALSE)</f>
        <v>200</v>
      </c>
      <c r="U1874" t="str">
        <f>VLOOKUP($D1874,metadata!$B$2:$S$451,18,FALSE)</f>
        <v/>
      </c>
      <c r="V1874">
        <f>VLOOKUP($D1874,metadata!$B$2:$Z$451,19,FALSE)</f>
        <v>40</v>
      </c>
      <c r="W1874" t="str">
        <f>VLOOKUP($D1874,metadata!$B$2:$Z$451,20,FALSE)</f>
        <v>global average</v>
      </c>
      <c r="X1874" t="str">
        <f>VLOOKUP($D1874,metadata!$B$2:$Z$451,21,FALSE)</f>
        <v/>
      </c>
      <c r="Y1874">
        <f>VLOOKUP($D1874,metadata!$B$2:$Z$451,22,FALSE)</f>
        <v>49</v>
      </c>
      <c r="Z1874" t="str">
        <f>VLOOKUP($D1874,metadata!$B$2:$Z$451,23,FALSE)</f>
        <v/>
      </c>
      <c r="AA1874" t="str">
        <f>VLOOKUP($D1874,metadata!$B$2:$Z$451,24,FALSE)</f>
        <v/>
      </c>
      <c r="AB1874" t="str">
        <f>VLOOKUP($D1874,metadata!$B$2:$Z$451,25,FALSE)</f>
        <v/>
      </c>
      <c r="AC1874">
        <v>12.004722550177</v>
      </c>
      <c r="AD1874">
        <v>92.088423080158606</v>
      </c>
      <c r="AF1874" t="str">
        <f t="shared" si="59"/>
        <v>NA</v>
      </c>
    </row>
    <row r="1875" spans="3:32" x14ac:dyDescent="0.3">
      <c r="C1875">
        <v>1874</v>
      </c>
      <c r="D1875" s="4" t="str">
        <f t="shared" si="60"/>
        <v>49- A</v>
      </c>
      <c r="E1875" t="str">
        <f>VLOOKUP($D1875,metadata!$B$2:$S$451,2,FALSE)</f>
        <v>SO, PM; TAKAFUJI, A</v>
      </c>
      <c r="F1875" t="str">
        <f>VLOOKUP($D1875,metadata!$B$2:$S$451,3,FALSE)</f>
        <v>LOCAL VARIATION IN DIAPAUSE CHARACTERISTICS OF TETRANYCHUS-URTICAE KOCH (ACARINA, TETRANYCHIDAE)</v>
      </c>
      <c r="G1875" t="str">
        <f>VLOOKUP($D1875,metadata!$B$2:$S$451,4,FALSE)</f>
        <v>10.1007/BF00317185</v>
      </c>
      <c r="H1875" t="str">
        <f>VLOOKUP($D1875,metadata!$B$2:$S$451,5,FALSE)</f>
        <v>y</v>
      </c>
      <c r="I1875" t="str">
        <f>VLOOKUP($D1875,metadata!$B$2:$S$451,6,FALSE)</f>
        <v>a</v>
      </c>
      <c r="J1875" t="str">
        <f>VLOOKUP($D1875,metadata!$B$2:$S$451,7,FALSE)</f>
        <v>i</v>
      </c>
      <c r="K1875">
        <f>VLOOKUP($D1875,metadata!$B$2:$S$451,8,FALSE)</f>
        <v>5</v>
      </c>
      <c r="L1875">
        <f>VLOOKUP($D1875,metadata!$B$2:$S$451,9,FALSE)</f>
        <v>7</v>
      </c>
      <c r="M1875" t="str">
        <f>VLOOKUP($D1875,metadata!$B$2:$S$451,10,FALSE)</f>
        <v>n</v>
      </c>
      <c r="N1875" t="str">
        <f>VLOOKUP($D1875,metadata!$B$2:$S$451,11,FALSE)</f>
        <v xml:space="preserve"> Tetranychus urticae</v>
      </c>
      <c r="O1875" t="str">
        <f>VLOOKUP($D1875,metadata!$B$2:$S$451,12,FALSE)</f>
        <v>Trombidiformes</v>
      </c>
      <c r="P1875" t="str">
        <f>VLOOKUP($D1875,metadata!$B$2:$S$451,13,FALSE)</f>
        <v xml:space="preserve"> A</v>
      </c>
      <c r="Q1875">
        <f>VLOOKUP($D1875,metadata!$B$2:$S$451,14,FALSE)</f>
        <v>34.516666999999998</v>
      </c>
      <c r="R1875">
        <f>VLOOKUP($D1875,metadata!$B$2:$S$451,15,FALSE)</f>
        <v>135.85</v>
      </c>
      <c r="S1875" t="str">
        <f>VLOOKUP($D1875,metadata!$B$2:$S$451,16,FALSE)</f>
        <v/>
      </c>
      <c r="T1875">
        <f>VLOOKUP($D1875,metadata!$B$2:$S$451,17,FALSE)</f>
        <v>200</v>
      </c>
      <c r="U1875" t="str">
        <f>VLOOKUP($D1875,metadata!$B$2:$S$451,18,FALSE)</f>
        <v/>
      </c>
      <c r="V1875">
        <f>VLOOKUP($D1875,metadata!$B$2:$Z$451,19,FALSE)</f>
        <v>40</v>
      </c>
      <c r="W1875" t="str">
        <f>VLOOKUP($D1875,metadata!$B$2:$Z$451,20,FALSE)</f>
        <v>global average</v>
      </c>
      <c r="X1875" t="str">
        <f>VLOOKUP($D1875,metadata!$B$2:$Z$451,21,FALSE)</f>
        <v/>
      </c>
      <c r="Y1875">
        <f>VLOOKUP($D1875,metadata!$B$2:$Z$451,22,FALSE)</f>
        <v>49</v>
      </c>
      <c r="Z1875" t="str">
        <f>VLOOKUP($D1875,metadata!$B$2:$Z$451,23,FALSE)</f>
        <v/>
      </c>
      <c r="AA1875" t="str">
        <f>VLOOKUP($D1875,metadata!$B$2:$Z$451,24,FALSE)</f>
        <v/>
      </c>
      <c r="AB1875" t="str">
        <f>VLOOKUP($D1875,metadata!$B$2:$Z$451,25,FALSE)</f>
        <v/>
      </c>
      <c r="AC1875">
        <v>12.488783943329301</v>
      </c>
      <c r="AD1875">
        <v>70.110144490309693</v>
      </c>
      <c r="AF1875" t="str">
        <f t="shared" si="59"/>
        <v>NA</v>
      </c>
    </row>
    <row r="1876" spans="3:32" x14ac:dyDescent="0.3">
      <c r="C1876">
        <v>1875</v>
      </c>
      <c r="D1876" s="4" t="str">
        <f t="shared" si="60"/>
        <v>49- A</v>
      </c>
      <c r="E1876" t="str">
        <f>VLOOKUP($D1876,metadata!$B$2:$S$451,2,FALSE)</f>
        <v>SO, PM; TAKAFUJI, A</v>
      </c>
      <c r="F1876" t="str">
        <f>VLOOKUP($D1876,metadata!$B$2:$S$451,3,FALSE)</f>
        <v>LOCAL VARIATION IN DIAPAUSE CHARACTERISTICS OF TETRANYCHUS-URTICAE KOCH (ACARINA, TETRANYCHIDAE)</v>
      </c>
      <c r="G1876" t="str">
        <f>VLOOKUP($D1876,metadata!$B$2:$S$451,4,FALSE)</f>
        <v>10.1007/BF00317185</v>
      </c>
      <c r="H1876" t="str">
        <f>VLOOKUP($D1876,metadata!$B$2:$S$451,5,FALSE)</f>
        <v>y</v>
      </c>
      <c r="I1876" t="str">
        <f>VLOOKUP($D1876,metadata!$B$2:$S$451,6,FALSE)</f>
        <v>a</v>
      </c>
      <c r="J1876" t="str">
        <f>VLOOKUP($D1876,metadata!$B$2:$S$451,7,FALSE)</f>
        <v>i</v>
      </c>
      <c r="K1876">
        <f>VLOOKUP($D1876,metadata!$B$2:$S$451,8,FALSE)</f>
        <v>5</v>
      </c>
      <c r="L1876">
        <f>VLOOKUP($D1876,metadata!$B$2:$S$451,9,FALSE)</f>
        <v>7</v>
      </c>
      <c r="M1876" t="str">
        <f>VLOOKUP($D1876,metadata!$B$2:$S$451,10,FALSE)</f>
        <v>n</v>
      </c>
      <c r="N1876" t="str">
        <f>VLOOKUP($D1876,metadata!$B$2:$S$451,11,FALSE)</f>
        <v xml:space="preserve"> Tetranychus urticae</v>
      </c>
      <c r="O1876" t="str">
        <f>VLOOKUP($D1876,metadata!$B$2:$S$451,12,FALSE)</f>
        <v>Trombidiformes</v>
      </c>
      <c r="P1876" t="str">
        <f>VLOOKUP($D1876,metadata!$B$2:$S$451,13,FALSE)</f>
        <v xml:space="preserve"> A</v>
      </c>
      <c r="Q1876">
        <f>VLOOKUP($D1876,metadata!$B$2:$S$451,14,FALSE)</f>
        <v>34.516666999999998</v>
      </c>
      <c r="R1876">
        <f>VLOOKUP($D1876,metadata!$B$2:$S$451,15,FALSE)</f>
        <v>135.85</v>
      </c>
      <c r="S1876" t="str">
        <f>VLOOKUP($D1876,metadata!$B$2:$S$451,16,FALSE)</f>
        <v/>
      </c>
      <c r="T1876">
        <f>VLOOKUP($D1876,metadata!$B$2:$S$451,17,FALSE)</f>
        <v>200</v>
      </c>
      <c r="U1876" t="str">
        <f>VLOOKUP($D1876,metadata!$B$2:$S$451,18,FALSE)</f>
        <v/>
      </c>
      <c r="V1876">
        <f>VLOOKUP($D1876,metadata!$B$2:$Z$451,19,FALSE)</f>
        <v>40</v>
      </c>
      <c r="W1876" t="str">
        <f>VLOOKUP($D1876,metadata!$B$2:$Z$451,20,FALSE)</f>
        <v>global average</v>
      </c>
      <c r="X1876" t="str">
        <f>VLOOKUP($D1876,metadata!$B$2:$Z$451,21,FALSE)</f>
        <v/>
      </c>
      <c r="Y1876">
        <f>VLOOKUP($D1876,metadata!$B$2:$Z$451,22,FALSE)</f>
        <v>49</v>
      </c>
      <c r="Z1876" t="str">
        <f>VLOOKUP($D1876,metadata!$B$2:$Z$451,23,FALSE)</f>
        <v/>
      </c>
      <c r="AA1876" t="str">
        <f>VLOOKUP($D1876,metadata!$B$2:$Z$451,24,FALSE)</f>
        <v/>
      </c>
      <c r="AB1876" t="str">
        <f>VLOOKUP($D1876,metadata!$B$2:$Z$451,25,FALSE)</f>
        <v/>
      </c>
      <c r="AC1876">
        <v>12.9846517119244</v>
      </c>
      <c r="AD1876">
        <v>36.4613943126339</v>
      </c>
      <c r="AF1876" t="str">
        <f t="shared" si="59"/>
        <v>NA</v>
      </c>
    </row>
    <row r="1877" spans="3:32" x14ac:dyDescent="0.3">
      <c r="C1877">
        <v>1876</v>
      </c>
      <c r="D1877" s="4" t="str">
        <f t="shared" si="60"/>
        <v>49- A</v>
      </c>
      <c r="E1877" t="str">
        <f>VLOOKUP($D1877,metadata!$B$2:$S$451,2,FALSE)</f>
        <v>SO, PM; TAKAFUJI, A</v>
      </c>
      <c r="F1877" t="str">
        <f>VLOOKUP($D1877,metadata!$B$2:$S$451,3,FALSE)</f>
        <v>LOCAL VARIATION IN DIAPAUSE CHARACTERISTICS OF TETRANYCHUS-URTICAE KOCH (ACARINA, TETRANYCHIDAE)</v>
      </c>
      <c r="G1877" t="str">
        <f>VLOOKUP($D1877,metadata!$B$2:$S$451,4,FALSE)</f>
        <v>10.1007/BF00317185</v>
      </c>
      <c r="H1877" t="str">
        <f>VLOOKUP($D1877,metadata!$B$2:$S$451,5,FALSE)</f>
        <v>y</v>
      </c>
      <c r="I1877" t="str">
        <f>VLOOKUP($D1877,metadata!$B$2:$S$451,6,FALSE)</f>
        <v>a</v>
      </c>
      <c r="J1877" t="str">
        <f>VLOOKUP($D1877,metadata!$B$2:$S$451,7,FALSE)</f>
        <v>i</v>
      </c>
      <c r="K1877">
        <f>VLOOKUP($D1877,metadata!$B$2:$S$451,8,FALSE)</f>
        <v>5</v>
      </c>
      <c r="L1877">
        <f>VLOOKUP($D1877,metadata!$B$2:$S$451,9,FALSE)</f>
        <v>7</v>
      </c>
      <c r="M1877" t="str">
        <f>VLOOKUP($D1877,metadata!$B$2:$S$451,10,FALSE)</f>
        <v>n</v>
      </c>
      <c r="N1877" t="str">
        <f>VLOOKUP($D1877,metadata!$B$2:$S$451,11,FALSE)</f>
        <v xml:space="preserve"> Tetranychus urticae</v>
      </c>
      <c r="O1877" t="str">
        <f>VLOOKUP($D1877,metadata!$B$2:$S$451,12,FALSE)</f>
        <v>Trombidiformes</v>
      </c>
      <c r="P1877" t="str">
        <f>VLOOKUP($D1877,metadata!$B$2:$S$451,13,FALSE)</f>
        <v xml:space="preserve"> A</v>
      </c>
      <c r="Q1877">
        <f>VLOOKUP($D1877,metadata!$B$2:$S$451,14,FALSE)</f>
        <v>34.516666999999998</v>
      </c>
      <c r="R1877">
        <f>VLOOKUP($D1877,metadata!$B$2:$S$451,15,FALSE)</f>
        <v>135.85</v>
      </c>
      <c r="S1877" t="str">
        <f>VLOOKUP($D1877,metadata!$B$2:$S$451,16,FALSE)</f>
        <v/>
      </c>
      <c r="T1877">
        <f>VLOOKUP($D1877,metadata!$B$2:$S$451,17,FALSE)</f>
        <v>200</v>
      </c>
      <c r="U1877" t="str">
        <f>VLOOKUP($D1877,metadata!$B$2:$S$451,18,FALSE)</f>
        <v/>
      </c>
      <c r="V1877">
        <f>VLOOKUP($D1877,metadata!$B$2:$Z$451,19,FALSE)</f>
        <v>40</v>
      </c>
      <c r="W1877" t="str">
        <f>VLOOKUP($D1877,metadata!$B$2:$Z$451,20,FALSE)</f>
        <v>global average</v>
      </c>
      <c r="X1877" t="str">
        <f>VLOOKUP($D1877,metadata!$B$2:$Z$451,21,FALSE)</f>
        <v/>
      </c>
      <c r="Y1877">
        <f>VLOOKUP($D1877,metadata!$B$2:$Z$451,22,FALSE)</f>
        <v>49</v>
      </c>
      <c r="Z1877" t="str">
        <f>VLOOKUP($D1877,metadata!$B$2:$Z$451,23,FALSE)</f>
        <v/>
      </c>
      <c r="AA1877" t="str">
        <f>VLOOKUP($D1877,metadata!$B$2:$Z$451,24,FALSE)</f>
        <v/>
      </c>
      <c r="AB1877" t="str">
        <f>VLOOKUP($D1877,metadata!$B$2:$Z$451,25,FALSE)</f>
        <v/>
      </c>
      <c r="AC1877">
        <v>13.4923258559622</v>
      </c>
      <c r="AD1877">
        <v>0.110231515190193</v>
      </c>
      <c r="AF1877" t="str">
        <f t="shared" si="59"/>
        <v>NA</v>
      </c>
    </row>
    <row r="1878" spans="3:32" x14ac:dyDescent="0.3">
      <c r="C1878">
        <v>1877</v>
      </c>
      <c r="D1878" s="4" t="str">
        <f t="shared" si="60"/>
        <v>49- KY</v>
      </c>
      <c r="E1878" t="str">
        <f>VLOOKUP($D1878,metadata!$B$2:$S$451,2,FALSE)</f>
        <v>SO, PM; TAKAFUJI, A</v>
      </c>
      <c r="F1878" t="str">
        <f>VLOOKUP($D1878,metadata!$B$2:$S$451,3,FALSE)</f>
        <v>LOCAL VARIATION IN DIAPAUSE CHARACTERISTICS OF TETRANYCHUS-URTICAE KOCH (ACARINA, TETRANYCHIDAE)</v>
      </c>
      <c r="G1878" t="str">
        <f>VLOOKUP($D1878,metadata!$B$2:$S$451,4,FALSE)</f>
        <v>10.1007/BF00317185</v>
      </c>
      <c r="H1878" t="str">
        <f>VLOOKUP($D1878,metadata!$B$2:$S$451,5,FALSE)</f>
        <v>y</v>
      </c>
      <c r="I1878" t="str">
        <f>VLOOKUP($D1878,metadata!$B$2:$S$451,6,FALSE)</f>
        <v>a</v>
      </c>
      <c r="J1878" t="str">
        <f>VLOOKUP($D1878,metadata!$B$2:$S$451,7,FALSE)</f>
        <v>i</v>
      </c>
      <c r="K1878">
        <f>VLOOKUP($D1878,metadata!$B$2:$S$451,8,FALSE)</f>
        <v>5</v>
      </c>
      <c r="L1878">
        <f>VLOOKUP($D1878,metadata!$B$2:$S$451,9,FALSE)</f>
        <v>6</v>
      </c>
      <c r="M1878" t="str">
        <f>VLOOKUP($D1878,metadata!$B$2:$S$451,10,FALSE)</f>
        <v>n</v>
      </c>
      <c r="N1878" t="str">
        <f>VLOOKUP($D1878,metadata!$B$2:$S$451,11,FALSE)</f>
        <v xml:space="preserve"> Tetranychus urticae</v>
      </c>
      <c r="O1878" t="str">
        <f>VLOOKUP($D1878,metadata!$B$2:$S$451,12,FALSE)</f>
        <v>Trombidiformes</v>
      </c>
      <c r="P1878" t="str">
        <f>VLOOKUP($D1878,metadata!$B$2:$S$451,13,FALSE)</f>
        <v xml:space="preserve"> KY</v>
      </c>
      <c r="Q1878">
        <f>VLOOKUP($D1878,metadata!$B$2:$S$451,14,FALSE)</f>
        <v>35.011667000000003</v>
      </c>
      <c r="R1878">
        <f>VLOOKUP($D1878,metadata!$B$2:$S$451,15,FALSE)</f>
        <v>135.76833300000001</v>
      </c>
      <c r="S1878" t="str">
        <f>VLOOKUP($D1878,metadata!$B$2:$S$451,16,FALSE)</f>
        <v/>
      </c>
      <c r="T1878" t="str">
        <f>VLOOKUP($D1878,metadata!$B$2:$S$451,17,FALSE)</f>
        <v>&lt;100</v>
      </c>
      <c r="U1878" t="str">
        <f>VLOOKUP($D1878,metadata!$B$2:$S$451,18,FALSE)</f>
        <v/>
      </c>
      <c r="V1878">
        <f>VLOOKUP($D1878,metadata!$B$2:$Z$451,19,FALSE)</f>
        <v>40</v>
      </c>
      <c r="W1878" t="str">
        <f>VLOOKUP($D1878,metadata!$B$2:$Z$451,20,FALSE)</f>
        <v>global average</v>
      </c>
      <c r="X1878" t="str">
        <f>VLOOKUP($D1878,metadata!$B$2:$Z$451,21,FALSE)</f>
        <v/>
      </c>
      <c r="Y1878">
        <f>VLOOKUP($D1878,metadata!$B$2:$Z$451,22,FALSE)</f>
        <v>49</v>
      </c>
      <c r="Z1878" t="str">
        <f>VLOOKUP($D1878,metadata!$B$2:$Z$451,23,FALSE)</f>
        <v/>
      </c>
      <c r="AA1878" t="str">
        <f>VLOOKUP($D1878,metadata!$B$2:$Z$451,24,FALSE)</f>
        <v/>
      </c>
      <c r="AB1878" t="str">
        <f>VLOOKUP($D1878,metadata!$B$2:$Z$451,25,FALSE)</f>
        <v/>
      </c>
      <c r="AC1878">
        <v>8.98819362455726</v>
      </c>
      <c r="AD1878">
        <v>97.174012050045107</v>
      </c>
      <c r="AF1878" t="str">
        <f t="shared" si="59"/>
        <v>NA</v>
      </c>
    </row>
    <row r="1879" spans="3:32" x14ac:dyDescent="0.3">
      <c r="C1879">
        <v>1878</v>
      </c>
      <c r="D1879" s="4" t="str">
        <f t="shared" si="60"/>
        <v>49- KY</v>
      </c>
      <c r="E1879" t="str">
        <f>VLOOKUP($D1879,metadata!$B$2:$S$451,2,FALSE)</f>
        <v>SO, PM; TAKAFUJI, A</v>
      </c>
      <c r="F1879" t="str">
        <f>VLOOKUP($D1879,metadata!$B$2:$S$451,3,FALSE)</f>
        <v>LOCAL VARIATION IN DIAPAUSE CHARACTERISTICS OF TETRANYCHUS-URTICAE KOCH (ACARINA, TETRANYCHIDAE)</v>
      </c>
      <c r="G1879" t="str">
        <f>VLOOKUP($D1879,metadata!$B$2:$S$451,4,FALSE)</f>
        <v>10.1007/BF00317185</v>
      </c>
      <c r="H1879" t="str">
        <f>VLOOKUP($D1879,metadata!$B$2:$S$451,5,FALSE)</f>
        <v>y</v>
      </c>
      <c r="I1879" t="str">
        <f>VLOOKUP($D1879,metadata!$B$2:$S$451,6,FALSE)</f>
        <v>a</v>
      </c>
      <c r="J1879" t="str">
        <f>VLOOKUP($D1879,metadata!$B$2:$S$451,7,FALSE)</f>
        <v>i</v>
      </c>
      <c r="K1879">
        <f>VLOOKUP($D1879,metadata!$B$2:$S$451,8,FALSE)</f>
        <v>5</v>
      </c>
      <c r="L1879">
        <f>VLOOKUP($D1879,metadata!$B$2:$S$451,9,FALSE)</f>
        <v>6</v>
      </c>
      <c r="M1879" t="str">
        <f>VLOOKUP($D1879,metadata!$B$2:$S$451,10,FALSE)</f>
        <v>n</v>
      </c>
      <c r="N1879" t="str">
        <f>VLOOKUP($D1879,metadata!$B$2:$S$451,11,FALSE)</f>
        <v xml:space="preserve"> Tetranychus urticae</v>
      </c>
      <c r="O1879" t="str">
        <f>VLOOKUP($D1879,metadata!$B$2:$S$451,12,FALSE)</f>
        <v>Trombidiformes</v>
      </c>
      <c r="P1879" t="str">
        <f>VLOOKUP($D1879,metadata!$B$2:$S$451,13,FALSE)</f>
        <v xml:space="preserve"> KY</v>
      </c>
      <c r="Q1879">
        <f>VLOOKUP($D1879,metadata!$B$2:$S$451,14,FALSE)</f>
        <v>35.011667000000003</v>
      </c>
      <c r="R1879">
        <f>VLOOKUP($D1879,metadata!$B$2:$S$451,15,FALSE)</f>
        <v>135.76833300000001</v>
      </c>
      <c r="S1879" t="str">
        <f>VLOOKUP($D1879,metadata!$B$2:$S$451,16,FALSE)</f>
        <v/>
      </c>
      <c r="T1879" t="str">
        <f>VLOOKUP($D1879,metadata!$B$2:$S$451,17,FALSE)</f>
        <v>&lt;100</v>
      </c>
      <c r="U1879" t="str">
        <f>VLOOKUP($D1879,metadata!$B$2:$S$451,18,FALSE)</f>
        <v/>
      </c>
      <c r="V1879">
        <f>VLOOKUP($D1879,metadata!$B$2:$Z$451,19,FALSE)</f>
        <v>40</v>
      </c>
      <c r="W1879" t="str">
        <f>VLOOKUP($D1879,metadata!$B$2:$Z$451,20,FALSE)</f>
        <v>global average</v>
      </c>
      <c r="X1879" t="str">
        <f>VLOOKUP($D1879,metadata!$B$2:$Z$451,21,FALSE)</f>
        <v/>
      </c>
      <c r="Y1879">
        <f>VLOOKUP($D1879,metadata!$B$2:$Z$451,22,FALSE)</f>
        <v>49</v>
      </c>
      <c r="Z1879" t="str">
        <f>VLOOKUP($D1879,metadata!$B$2:$Z$451,23,FALSE)</f>
        <v/>
      </c>
      <c r="AA1879" t="str">
        <f>VLOOKUP($D1879,metadata!$B$2:$Z$451,24,FALSE)</f>
        <v/>
      </c>
      <c r="AB1879" t="str">
        <f>VLOOKUP($D1879,metadata!$B$2:$Z$451,25,FALSE)</f>
        <v/>
      </c>
      <c r="AC1879">
        <v>9.9917355371900793</v>
      </c>
      <c r="AD1879">
        <v>75.208497109323503</v>
      </c>
      <c r="AF1879" t="str">
        <f t="shared" si="59"/>
        <v>NA</v>
      </c>
    </row>
    <row r="1880" spans="3:32" x14ac:dyDescent="0.3">
      <c r="C1880">
        <v>1879</v>
      </c>
      <c r="D1880" s="4" t="str">
        <f t="shared" si="60"/>
        <v>49- KY</v>
      </c>
      <c r="E1880" t="str">
        <f>VLOOKUP($D1880,metadata!$B$2:$S$451,2,FALSE)</f>
        <v>SO, PM; TAKAFUJI, A</v>
      </c>
      <c r="F1880" t="str">
        <f>VLOOKUP($D1880,metadata!$B$2:$S$451,3,FALSE)</f>
        <v>LOCAL VARIATION IN DIAPAUSE CHARACTERISTICS OF TETRANYCHUS-URTICAE KOCH (ACARINA, TETRANYCHIDAE)</v>
      </c>
      <c r="G1880" t="str">
        <f>VLOOKUP($D1880,metadata!$B$2:$S$451,4,FALSE)</f>
        <v>10.1007/BF00317185</v>
      </c>
      <c r="H1880" t="str">
        <f>VLOOKUP($D1880,metadata!$B$2:$S$451,5,FALSE)</f>
        <v>y</v>
      </c>
      <c r="I1880" t="str">
        <f>VLOOKUP($D1880,metadata!$B$2:$S$451,6,FALSE)</f>
        <v>a</v>
      </c>
      <c r="J1880" t="str">
        <f>VLOOKUP($D1880,metadata!$B$2:$S$451,7,FALSE)</f>
        <v>i</v>
      </c>
      <c r="K1880">
        <f>VLOOKUP($D1880,metadata!$B$2:$S$451,8,FALSE)</f>
        <v>5</v>
      </c>
      <c r="L1880">
        <f>VLOOKUP($D1880,metadata!$B$2:$S$451,9,FALSE)</f>
        <v>6</v>
      </c>
      <c r="M1880" t="str">
        <f>VLOOKUP($D1880,metadata!$B$2:$S$451,10,FALSE)</f>
        <v>n</v>
      </c>
      <c r="N1880" t="str">
        <f>VLOOKUP($D1880,metadata!$B$2:$S$451,11,FALSE)</f>
        <v xml:space="preserve"> Tetranychus urticae</v>
      </c>
      <c r="O1880" t="str">
        <f>VLOOKUP($D1880,metadata!$B$2:$S$451,12,FALSE)</f>
        <v>Trombidiformes</v>
      </c>
      <c r="P1880" t="str">
        <f>VLOOKUP($D1880,metadata!$B$2:$S$451,13,FALSE)</f>
        <v xml:space="preserve"> KY</v>
      </c>
      <c r="Q1880">
        <f>VLOOKUP($D1880,metadata!$B$2:$S$451,14,FALSE)</f>
        <v>35.011667000000003</v>
      </c>
      <c r="R1880">
        <f>VLOOKUP($D1880,metadata!$B$2:$S$451,15,FALSE)</f>
        <v>135.76833300000001</v>
      </c>
      <c r="S1880" t="str">
        <f>VLOOKUP($D1880,metadata!$B$2:$S$451,16,FALSE)</f>
        <v/>
      </c>
      <c r="T1880" t="str">
        <f>VLOOKUP($D1880,metadata!$B$2:$S$451,17,FALSE)</f>
        <v>&lt;100</v>
      </c>
      <c r="U1880" t="str">
        <f>VLOOKUP($D1880,metadata!$B$2:$S$451,18,FALSE)</f>
        <v/>
      </c>
      <c r="V1880">
        <f>VLOOKUP($D1880,metadata!$B$2:$Z$451,19,FALSE)</f>
        <v>40</v>
      </c>
      <c r="W1880" t="str">
        <f>VLOOKUP($D1880,metadata!$B$2:$Z$451,20,FALSE)</f>
        <v>global average</v>
      </c>
      <c r="X1880" t="str">
        <f>VLOOKUP($D1880,metadata!$B$2:$Z$451,21,FALSE)</f>
        <v/>
      </c>
      <c r="Y1880">
        <f>VLOOKUP($D1880,metadata!$B$2:$Z$451,22,FALSE)</f>
        <v>49</v>
      </c>
      <c r="Z1880" t="str">
        <f>VLOOKUP($D1880,metadata!$B$2:$Z$451,23,FALSE)</f>
        <v/>
      </c>
      <c r="AA1880" t="str">
        <f>VLOOKUP($D1880,metadata!$B$2:$Z$451,24,FALSE)</f>
        <v/>
      </c>
      <c r="AB1880" t="str">
        <f>VLOOKUP($D1880,metadata!$B$2:$Z$451,25,FALSE)</f>
        <v/>
      </c>
      <c r="AC1880">
        <v>11.0011806375442</v>
      </c>
      <c r="AD1880">
        <v>65.6509896179317</v>
      </c>
      <c r="AF1880" t="str">
        <f t="shared" si="59"/>
        <v>NA</v>
      </c>
    </row>
    <row r="1881" spans="3:32" x14ac:dyDescent="0.3">
      <c r="C1881">
        <v>1880</v>
      </c>
      <c r="D1881" s="4" t="str">
        <f t="shared" si="60"/>
        <v>49- KY</v>
      </c>
      <c r="E1881" t="str">
        <f>VLOOKUP($D1881,metadata!$B$2:$S$451,2,FALSE)</f>
        <v>SO, PM; TAKAFUJI, A</v>
      </c>
      <c r="F1881" t="str">
        <f>VLOOKUP($D1881,metadata!$B$2:$S$451,3,FALSE)</f>
        <v>LOCAL VARIATION IN DIAPAUSE CHARACTERISTICS OF TETRANYCHUS-URTICAE KOCH (ACARINA, TETRANYCHIDAE)</v>
      </c>
      <c r="G1881" t="str">
        <f>VLOOKUP($D1881,metadata!$B$2:$S$451,4,FALSE)</f>
        <v>10.1007/BF00317185</v>
      </c>
      <c r="H1881" t="str">
        <f>VLOOKUP($D1881,metadata!$B$2:$S$451,5,FALSE)</f>
        <v>y</v>
      </c>
      <c r="I1881" t="str">
        <f>VLOOKUP($D1881,metadata!$B$2:$S$451,6,FALSE)</f>
        <v>a</v>
      </c>
      <c r="J1881" t="str">
        <f>VLOOKUP($D1881,metadata!$B$2:$S$451,7,FALSE)</f>
        <v>i</v>
      </c>
      <c r="K1881">
        <f>VLOOKUP($D1881,metadata!$B$2:$S$451,8,FALSE)</f>
        <v>5</v>
      </c>
      <c r="L1881">
        <f>VLOOKUP($D1881,metadata!$B$2:$S$451,9,FALSE)</f>
        <v>6</v>
      </c>
      <c r="M1881" t="str">
        <f>VLOOKUP($D1881,metadata!$B$2:$S$451,10,FALSE)</f>
        <v>n</v>
      </c>
      <c r="N1881" t="str">
        <f>VLOOKUP($D1881,metadata!$B$2:$S$451,11,FALSE)</f>
        <v xml:space="preserve"> Tetranychus urticae</v>
      </c>
      <c r="O1881" t="str">
        <f>VLOOKUP($D1881,metadata!$B$2:$S$451,12,FALSE)</f>
        <v>Trombidiformes</v>
      </c>
      <c r="P1881" t="str">
        <f>VLOOKUP($D1881,metadata!$B$2:$S$451,13,FALSE)</f>
        <v xml:space="preserve"> KY</v>
      </c>
      <c r="Q1881">
        <f>VLOOKUP($D1881,metadata!$B$2:$S$451,14,FALSE)</f>
        <v>35.011667000000003</v>
      </c>
      <c r="R1881">
        <f>VLOOKUP($D1881,metadata!$B$2:$S$451,15,FALSE)</f>
        <v>135.76833300000001</v>
      </c>
      <c r="S1881" t="str">
        <f>VLOOKUP($D1881,metadata!$B$2:$S$451,16,FALSE)</f>
        <v/>
      </c>
      <c r="T1881" t="str">
        <f>VLOOKUP($D1881,metadata!$B$2:$S$451,17,FALSE)</f>
        <v>&lt;100</v>
      </c>
      <c r="U1881" t="str">
        <f>VLOOKUP($D1881,metadata!$B$2:$S$451,18,FALSE)</f>
        <v/>
      </c>
      <c r="V1881">
        <f>VLOOKUP($D1881,metadata!$B$2:$Z$451,19,FALSE)</f>
        <v>40</v>
      </c>
      <c r="W1881" t="str">
        <f>VLOOKUP($D1881,metadata!$B$2:$Z$451,20,FALSE)</f>
        <v>global average</v>
      </c>
      <c r="X1881" t="str">
        <f>VLOOKUP($D1881,metadata!$B$2:$Z$451,21,FALSE)</f>
        <v/>
      </c>
      <c r="Y1881">
        <f>VLOOKUP($D1881,metadata!$B$2:$Z$451,22,FALSE)</f>
        <v>49</v>
      </c>
      <c r="Z1881" t="str">
        <f>VLOOKUP($D1881,metadata!$B$2:$Z$451,23,FALSE)</f>
        <v/>
      </c>
      <c r="AA1881" t="str">
        <f>VLOOKUP($D1881,metadata!$B$2:$Z$451,24,FALSE)</f>
        <v/>
      </c>
      <c r="AB1881" t="str">
        <f>VLOOKUP($D1881,metadata!$B$2:$Z$451,25,FALSE)</f>
        <v/>
      </c>
      <c r="AC1881">
        <v>11.992916174734299</v>
      </c>
      <c r="AD1881">
        <v>-4.9459140368227801E-2</v>
      </c>
      <c r="AF1881" t="str">
        <f t="shared" si="59"/>
        <v>NA</v>
      </c>
    </row>
    <row r="1882" spans="3:32" x14ac:dyDescent="0.3">
      <c r="C1882">
        <v>1881</v>
      </c>
      <c r="D1882" s="4" t="str">
        <f t="shared" si="60"/>
        <v>49- KY</v>
      </c>
      <c r="E1882" t="str">
        <f>VLOOKUP($D1882,metadata!$B$2:$S$451,2,FALSE)</f>
        <v>SO, PM; TAKAFUJI, A</v>
      </c>
      <c r="F1882" t="str">
        <f>VLOOKUP($D1882,metadata!$B$2:$S$451,3,FALSE)</f>
        <v>LOCAL VARIATION IN DIAPAUSE CHARACTERISTICS OF TETRANYCHUS-URTICAE KOCH (ACARINA, TETRANYCHIDAE)</v>
      </c>
      <c r="G1882" t="str">
        <f>VLOOKUP($D1882,metadata!$B$2:$S$451,4,FALSE)</f>
        <v>10.1007/BF00317185</v>
      </c>
      <c r="H1882" t="str">
        <f>VLOOKUP($D1882,metadata!$B$2:$S$451,5,FALSE)</f>
        <v>y</v>
      </c>
      <c r="I1882" t="str">
        <f>VLOOKUP($D1882,metadata!$B$2:$S$451,6,FALSE)</f>
        <v>a</v>
      </c>
      <c r="J1882" t="str">
        <f>VLOOKUP($D1882,metadata!$B$2:$S$451,7,FALSE)</f>
        <v>i</v>
      </c>
      <c r="K1882">
        <f>VLOOKUP($D1882,metadata!$B$2:$S$451,8,FALSE)</f>
        <v>5</v>
      </c>
      <c r="L1882">
        <f>VLOOKUP($D1882,metadata!$B$2:$S$451,9,FALSE)</f>
        <v>6</v>
      </c>
      <c r="M1882" t="str">
        <f>VLOOKUP($D1882,metadata!$B$2:$S$451,10,FALSE)</f>
        <v>n</v>
      </c>
      <c r="N1882" t="str">
        <f>VLOOKUP($D1882,metadata!$B$2:$S$451,11,FALSE)</f>
        <v xml:space="preserve"> Tetranychus urticae</v>
      </c>
      <c r="O1882" t="str">
        <f>VLOOKUP($D1882,metadata!$B$2:$S$451,12,FALSE)</f>
        <v>Trombidiformes</v>
      </c>
      <c r="P1882" t="str">
        <f>VLOOKUP($D1882,metadata!$B$2:$S$451,13,FALSE)</f>
        <v xml:space="preserve"> KY</v>
      </c>
      <c r="Q1882">
        <f>VLOOKUP($D1882,metadata!$B$2:$S$451,14,FALSE)</f>
        <v>35.011667000000003</v>
      </c>
      <c r="R1882">
        <f>VLOOKUP($D1882,metadata!$B$2:$S$451,15,FALSE)</f>
        <v>135.76833300000001</v>
      </c>
      <c r="S1882" t="str">
        <f>VLOOKUP($D1882,metadata!$B$2:$S$451,16,FALSE)</f>
        <v/>
      </c>
      <c r="T1882" t="str">
        <f>VLOOKUP($D1882,metadata!$B$2:$S$451,17,FALSE)</f>
        <v>&lt;100</v>
      </c>
      <c r="U1882" t="str">
        <f>VLOOKUP($D1882,metadata!$B$2:$S$451,18,FALSE)</f>
        <v/>
      </c>
      <c r="V1882">
        <f>VLOOKUP($D1882,metadata!$B$2:$Z$451,19,FALSE)</f>
        <v>40</v>
      </c>
      <c r="W1882" t="str">
        <f>VLOOKUP($D1882,metadata!$B$2:$Z$451,20,FALSE)</f>
        <v>global average</v>
      </c>
      <c r="X1882" t="str">
        <f>VLOOKUP($D1882,metadata!$B$2:$Z$451,21,FALSE)</f>
        <v/>
      </c>
      <c r="Y1882">
        <f>VLOOKUP($D1882,metadata!$B$2:$Z$451,22,FALSE)</f>
        <v>49</v>
      </c>
      <c r="Z1882" t="str">
        <f>VLOOKUP($D1882,metadata!$B$2:$Z$451,23,FALSE)</f>
        <v/>
      </c>
      <c r="AA1882" t="str">
        <f>VLOOKUP($D1882,metadata!$B$2:$Z$451,24,FALSE)</f>
        <v/>
      </c>
      <c r="AB1882" t="str">
        <f>VLOOKUP($D1882,metadata!$B$2:$Z$451,25,FALSE)</f>
        <v/>
      </c>
      <c r="AC1882">
        <v>12.996458087367101</v>
      </c>
      <c r="AD1882">
        <v>-0.14765221376791199</v>
      </c>
      <c r="AF1882" t="str">
        <f t="shared" si="59"/>
        <v>NA</v>
      </c>
    </row>
    <row r="1883" spans="3:32" x14ac:dyDescent="0.3">
      <c r="C1883">
        <v>1882</v>
      </c>
      <c r="D1883" s="4" t="str">
        <f t="shared" si="60"/>
        <v>49- KY</v>
      </c>
      <c r="E1883" t="str">
        <f>VLOOKUP($D1883,metadata!$B$2:$S$451,2,FALSE)</f>
        <v>SO, PM; TAKAFUJI, A</v>
      </c>
      <c r="F1883" t="str">
        <f>VLOOKUP($D1883,metadata!$B$2:$S$451,3,FALSE)</f>
        <v>LOCAL VARIATION IN DIAPAUSE CHARACTERISTICS OF TETRANYCHUS-URTICAE KOCH (ACARINA, TETRANYCHIDAE)</v>
      </c>
      <c r="G1883" t="str">
        <f>VLOOKUP($D1883,metadata!$B$2:$S$451,4,FALSE)</f>
        <v>10.1007/BF00317185</v>
      </c>
      <c r="H1883" t="str">
        <f>VLOOKUP($D1883,metadata!$B$2:$S$451,5,FALSE)</f>
        <v>y</v>
      </c>
      <c r="I1883" t="str">
        <f>VLOOKUP($D1883,metadata!$B$2:$S$451,6,FALSE)</f>
        <v>a</v>
      </c>
      <c r="J1883" t="str">
        <f>VLOOKUP($D1883,metadata!$B$2:$S$451,7,FALSE)</f>
        <v>i</v>
      </c>
      <c r="K1883">
        <f>VLOOKUP($D1883,metadata!$B$2:$S$451,8,FALSE)</f>
        <v>5</v>
      </c>
      <c r="L1883">
        <f>VLOOKUP($D1883,metadata!$B$2:$S$451,9,FALSE)</f>
        <v>6</v>
      </c>
      <c r="M1883" t="str">
        <f>VLOOKUP($D1883,metadata!$B$2:$S$451,10,FALSE)</f>
        <v>n</v>
      </c>
      <c r="N1883" t="str">
        <f>VLOOKUP($D1883,metadata!$B$2:$S$451,11,FALSE)</f>
        <v xml:space="preserve"> Tetranychus urticae</v>
      </c>
      <c r="O1883" t="str">
        <f>VLOOKUP($D1883,metadata!$B$2:$S$451,12,FALSE)</f>
        <v>Trombidiformes</v>
      </c>
      <c r="P1883" t="str">
        <f>VLOOKUP($D1883,metadata!$B$2:$S$451,13,FALSE)</f>
        <v xml:space="preserve"> KY</v>
      </c>
      <c r="Q1883">
        <f>VLOOKUP($D1883,metadata!$B$2:$S$451,14,FALSE)</f>
        <v>35.011667000000003</v>
      </c>
      <c r="R1883">
        <f>VLOOKUP($D1883,metadata!$B$2:$S$451,15,FALSE)</f>
        <v>135.76833300000001</v>
      </c>
      <c r="S1883" t="str">
        <f>VLOOKUP($D1883,metadata!$B$2:$S$451,16,FALSE)</f>
        <v/>
      </c>
      <c r="T1883" t="str">
        <f>VLOOKUP($D1883,metadata!$B$2:$S$451,17,FALSE)</f>
        <v>&lt;100</v>
      </c>
      <c r="U1883" t="str">
        <f>VLOOKUP($D1883,metadata!$B$2:$S$451,18,FALSE)</f>
        <v/>
      </c>
      <c r="V1883">
        <f>VLOOKUP($D1883,metadata!$B$2:$Z$451,19,FALSE)</f>
        <v>40</v>
      </c>
      <c r="W1883" t="str">
        <f>VLOOKUP($D1883,metadata!$B$2:$Z$451,20,FALSE)</f>
        <v>global average</v>
      </c>
      <c r="X1883" t="str">
        <f>VLOOKUP($D1883,metadata!$B$2:$Z$451,21,FALSE)</f>
        <v/>
      </c>
      <c r="Y1883">
        <f>VLOOKUP($D1883,metadata!$B$2:$Z$451,22,FALSE)</f>
        <v>49</v>
      </c>
      <c r="Z1883" t="str">
        <f>VLOOKUP($D1883,metadata!$B$2:$Z$451,23,FALSE)</f>
        <v/>
      </c>
      <c r="AA1883" t="str">
        <f>VLOOKUP($D1883,metadata!$B$2:$Z$451,24,FALSE)</f>
        <v/>
      </c>
      <c r="AB1883" t="str">
        <f>VLOOKUP($D1883,metadata!$B$2:$Z$451,25,FALSE)</f>
        <v/>
      </c>
      <c r="AC1883">
        <v>14</v>
      </c>
      <c r="AD1883">
        <v>0.36840532708300999</v>
      </c>
      <c r="AF1883" t="str">
        <f t="shared" si="59"/>
        <v>NA</v>
      </c>
    </row>
    <row r="1884" spans="3:32" x14ac:dyDescent="0.3">
      <c r="C1884">
        <v>1883</v>
      </c>
      <c r="D1884" s="4" t="str">
        <f t="shared" si="60"/>
        <v>49- O</v>
      </c>
      <c r="E1884" t="str">
        <f>VLOOKUP($D1884,metadata!$B$2:$S$451,2,FALSE)</f>
        <v>SO, PM; TAKAFUJI, A</v>
      </c>
      <c r="F1884" t="str">
        <f>VLOOKUP($D1884,metadata!$B$2:$S$451,3,FALSE)</f>
        <v>LOCAL VARIATION IN DIAPAUSE CHARACTERISTICS OF TETRANYCHUS-URTICAE KOCH (ACARINA, TETRANYCHIDAE)</v>
      </c>
      <c r="G1884" t="str">
        <f>VLOOKUP($D1884,metadata!$B$2:$S$451,4,FALSE)</f>
        <v>10.1007/BF00317185</v>
      </c>
      <c r="H1884" t="str">
        <f>VLOOKUP($D1884,metadata!$B$2:$S$451,5,FALSE)</f>
        <v>y</v>
      </c>
      <c r="I1884" t="str">
        <f>VLOOKUP($D1884,metadata!$B$2:$S$451,6,FALSE)</f>
        <v>a</v>
      </c>
      <c r="J1884" t="str">
        <f>VLOOKUP($D1884,metadata!$B$2:$S$451,7,FALSE)</f>
        <v>i</v>
      </c>
      <c r="K1884">
        <f>VLOOKUP($D1884,metadata!$B$2:$S$451,8,FALSE)</f>
        <v>5</v>
      </c>
      <c r="L1884">
        <f>VLOOKUP($D1884,metadata!$B$2:$S$451,9,FALSE)</f>
        <v>6</v>
      </c>
      <c r="M1884" t="str">
        <f>VLOOKUP($D1884,metadata!$B$2:$S$451,10,FALSE)</f>
        <v>n</v>
      </c>
      <c r="N1884" t="str">
        <f>VLOOKUP($D1884,metadata!$B$2:$S$451,11,FALSE)</f>
        <v xml:space="preserve"> Tetranychus urticae</v>
      </c>
      <c r="O1884" t="str">
        <f>VLOOKUP($D1884,metadata!$B$2:$S$451,12,FALSE)</f>
        <v>Trombidiformes</v>
      </c>
      <c r="P1884" t="str">
        <f>VLOOKUP($D1884,metadata!$B$2:$S$451,13,FALSE)</f>
        <v xml:space="preserve"> O</v>
      </c>
      <c r="Q1884">
        <f>VLOOKUP($D1884,metadata!$B$2:$S$451,14,FALSE)</f>
        <v>34.516666999999998</v>
      </c>
      <c r="R1884">
        <f>VLOOKUP($D1884,metadata!$B$2:$S$451,15,FALSE)</f>
        <v>135.85</v>
      </c>
      <c r="S1884" t="str">
        <f>VLOOKUP($D1884,metadata!$B$2:$S$451,16,FALSE)</f>
        <v/>
      </c>
      <c r="T1884" t="str">
        <f>VLOOKUP($D1884,metadata!$B$2:$S$451,17,FALSE)</f>
        <v>&lt;100</v>
      </c>
      <c r="U1884" t="str">
        <f>VLOOKUP($D1884,metadata!$B$2:$S$451,18,FALSE)</f>
        <v/>
      </c>
      <c r="V1884">
        <f>VLOOKUP($D1884,metadata!$B$2:$Z$451,19,FALSE)</f>
        <v>40</v>
      </c>
      <c r="W1884" t="str">
        <f>VLOOKUP($D1884,metadata!$B$2:$Z$451,20,FALSE)</f>
        <v>global average</v>
      </c>
      <c r="X1884" t="str">
        <f>VLOOKUP($D1884,metadata!$B$2:$Z$451,21,FALSE)</f>
        <v/>
      </c>
      <c r="Y1884">
        <f>VLOOKUP($D1884,metadata!$B$2:$Z$451,22,FALSE)</f>
        <v>49</v>
      </c>
      <c r="Z1884" t="str">
        <f>VLOOKUP($D1884,metadata!$B$2:$Z$451,23,FALSE)</f>
        <v/>
      </c>
      <c r="AA1884" t="str">
        <f>VLOOKUP($D1884,metadata!$B$2:$Z$451,24,FALSE)</f>
        <v/>
      </c>
      <c r="AB1884" t="str">
        <f>VLOOKUP($D1884,metadata!$B$2:$Z$451,25,FALSE)</f>
        <v/>
      </c>
      <c r="AC1884">
        <v>8.98819362455726</v>
      </c>
      <c r="AD1884">
        <v>36.3632012392343</v>
      </c>
      <c r="AF1884" t="str">
        <f t="shared" si="59"/>
        <v>NA</v>
      </c>
    </row>
    <row r="1885" spans="3:32" x14ac:dyDescent="0.3">
      <c r="C1885">
        <v>1884</v>
      </c>
      <c r="D1885" s="4" t="str">
        <f t="shared" si="60"/>
        <v>49- O</v>
      </c>
      <c r="E1885" t="str">
        <f>VLOOKUP($D1885,metadata!$B$2:$S$451,2,FALSE)</f>
        <v>SO, PM; TAKAFUJI, A</v>
      </c>
      <c r="F1885" t="str">
        <f>VLOOKUP($D1885,metadata!$B$2:$S$451,3,FALSE)</f>
        <v>LOCAL VARIATION IN DIAPAUSE CHARACTERISTICS OF TETRANYCHUS-URTICAE KOCH (ACARINA, TETRANYCHIDAE)</v>
      </c>
      <c r="G1885" t="str">
        <f>VLOOKUP($D1885,metadata!$B$2:$S$451,4,FALSE)</f>
        <v>10.1007/BF00317185</v>
      </c>
      <c r="H1885" t="str">
        <f>VLOOKUP($D1885,metadata!$B$2:$S$451,5,FALSE)</f>
        <v>y</v>
      </c>
      <c r="I1885" t="str">
        <f>VLOOKUP($D1885,metadata!$B$2:$S$451,6,FALSE)</f>
        <v>a</v>
      </c>
      <c r="J1885" t="str">
        <f>VLOOKUP($D1885,metadata!$B$2:$S$451,7,FALSE)</f>
        <v>i</v>
      </c>
      <c r="K1885">
        <f>VLOOKUP($D1885,metadata!$B$2:$S$451,8,FALSE)</f>
        <v>5</v>
      </c>
      <c r="L1885">
        <f>VLOOKUP($D1885,metadata!$B$2:$S$451,9,FALSE)</f>
        <v>6</v>
      </c>
      <c r="M1885" t="str">
        <f>VLOOKUP($D1885,metadata!$B$2:$S$451,10,FALSE)</f>
        <v>n</v>
      </c>
      <c r="N1885" t="str">
        <f>VLOOKUP($D1885,metadata!$B$2:$S$451,11,FALSE)</f>
        <v xml:space="preserve"> Tetranychus urticae</v>
      </c>
      <c r="O1885" t="str">
        <f>VLOOKUP($D1885,metadata!$B$2:$S$451,12,FALSE)</f>
        <v>Trombidiformes</v>
      </c>
      <c r="P1885" t="str">
        <f>VLOOKUP($D1885,metadata!$B$2:$S$451,13,FALSE)</f>
        <v xml:space="preserve"> O</v>
      </c>
      <c r="Q1885">
        <f>VLOOKUP($D1885,metadata!$B$2:$S$451,14,FALSE)</f>
        <v>34.516666999999998</v>
      </c>
      <c r="R1885">
        <f>VLOOKUP($D1885,metadata!$B$2:$S$451,15,FALSE)</f>
        <v>135.85</v>
      </c>
      <c r="S1885" t="str">
        <f>VLOOKUP($D1885,metadata!$B$2:$S$451,16,FALSE)</f>
        <v/>
      </c>
      <c r="T1885" t="str">
        <f>VLOOKUP($D1885,metadata!$B$2:$S$451,17,FALSE)</f>
        <v>&lt;100</v>
      </c>
      <c r="U1885" t="str">
        <f>VLOOKUP($D1885,metadata!$B$2:$S$451,18,FALSE)</f>
        <v/>
      </c>
      <c r="V1885">
        <f>VLOOKUP($D1885,metadata!$B$2:$Z$451,19,FALSE)</f>
        <v>40</v>
      </c>
      <c r="W1885" t="str">
        <f>VLOOKUP($D1885,metadata!$B$2:$Z$451,20,FALSE)</f>
        <v>global average</v>
      </c>
      <c r="X1885" t="str">
        <f>VLOOKUP($D1885,metadata!$B$2:$Z$451,21,FALSE)</f>
        <v/>
      </c>
      <c r="Y1885">
        <f>VLOOKUP($D1885,metadata!$B$2:$Z$451,22,FALSE)</f>
        <v>49</v>
      </c>
      <c r="Z1885" t="str">
        <f>VLOOKUP($D1885,metadata!$B$2:$Z$451,23,FALSE)</f>
        <v/>
      </c>
      <c r="AA1885" t="str">
        <f>VLOOKUP($D1885,metadata!$B$2:$Z$451,24,FALSE)</f>
        <v/>
      </c>
      <c r="AB1885" t="str">
        <f>VLOOKUP($D1885,metadata!$B$2:$Z$451,25,FALSE)</f>
        <v/>
      </c>
      <c r="AC1885">
        <v>9.9917355371900793</v>
      </c>
      <c r="AD1885">
        <v>-0.83572893490247602</v>
      </c>
      <c r="AF1885" t="str">
        <f t="shared" si="59"/>
        <v>NA</v>
      </c>
    </row>
    <row r="1886" spans="3:32" x14ac:dyDescent="0.3">
      <c r="C1886">
        <v>1885</v>
      </c>
      <c r="D1886" s="4" t="str">
        <f t="shared" si="60"/>
        <v>49- O</v>
      </c>
      <c r="E1886" t="str">
        <f>VLOOKUP($D1886,metadata!$B$2:$S$451,2,FALSE)</f>
        <v>SO, PM; TAKAFUJI, A</v>
      </c>
      <c r="F1886" t="str">
        <f>VLOOKUP($D1886,metadata!$B$2:$S$451,3,FALSE)</f>
        <v>LOCAL VARIATION IN DIAPAUSE CHARACTERISTICS OF TETRANYCHUS-URTICAE KOCH (ACARINA, TETRANYCHIDAE)</v>
      </c>
      <c r="G1886" t="str">
        <f>VLOOKUP($D1886,metadata!$B$2:$S$451,4,FALSE)</f>
        <v>10.1007/BF00317185</v>
      </c>
      <c r="H1886" t="str">
        <f>VLOOKUP($D1886,metadata!$B$2:$S$451,5,FALSE)</f>
        <v>y</v>
      </c>
      <c r="I1886" t="str">
        <f>VLOOKUP($D1886,metadata!$B$2:$S$451,6,FALSE)</f>
        <v>a</v>
      </c>
      <c r="J1886" t="str">
        <f>VLOOKUP($D1886,metadata!$B$2:$S$451,7,FALSE)</f>
        <v>i</v>
      </c>
      <c r="K1886">
        <f>VLOOKUP($D1886,metadata!$B$2:$S$451,8,FALSE)</f>
        <v>5</v>
      </c>
      <c r="L1886">
        <f>VLOOKUP($D1886,metadata!$B$2:$S$451,9,FALSE)</f>
        <v>6</v>
      </c>
      <c r="M1886" t="str">
        <f>VLOOKUP($D1886,metadata!$B$2:$S$451,10,FALSE)</f>
        <v>n</v>
      </c>
      <c r="N1886" t="str">
        <f>VLOOKUP($D1886,metadata!$B$2:$S$451,11,FALSE)</f>
        <v xml:space="preserve"> Tetranychus urticae</v>
      </c>
      <c r="O1886" t="str">
        <f>VLOOKUP($D1886,metadata!$B$2:$S$451,12,FALSE)</f>
        <v>Trombidiformes</v>
      </c>
      <c r="P1886" t="str">
        <f>VLOOKUP($D1886,metadata!$B$2:$S$451,13,FALSE)</f>
        <v xml:space="preserve"> O</v>
      </c>
      <c r="Q1886">
        <f>VLOOKUP($D1886,metadata!$B$2:$S$451,14,FALSE)</f>
        <v>34.516666999999998</v>
      </c>
      <c r="R1886">
        <f>VLOOKUP($D1886,metadata!$B$2:$S$451,15,FALSE)</f>
        <v>135.85</v>
      </c>
      <c r="S1886" t="str">
        <f>VLOOKUP($D1886,metadata!$B$2:$S$451,16,FALSE)</f>
        <v/>
      </c>
      <c r="T1886" t="str">
        <f>VLOOKUP($D1886,metadata!$B$2:$S$451,17,FALSE)</f>
        <v>&lt;100</v>
      </c>
      <c r="U1886" t="str">
        <f>VLOOKUP($D1886,metadata!$B$2:$S$451,18,FALSE)</f>
        <v/>
      </c>
      <c r="V1886">
        <f>VLOOKUP($D1886,metadata!$B$2:$Z$451,19,FALSE)</f>
        <v>40</v>
      </c>
      <c r="W1886" t="str">
        <f>VLOOKUP($D1886,metadata!$B$2:$Z$451,20,FALSE)</f>
        <v>global average</v>
      </c>
      <c r="X1886" t="str">
        <f>VLOOKUP($D1886,metadata!$B$2:$Z$451,21,FALSE)</f>
        <v/>
      </c>
      <c r="Y1886">
        <f>VLOOKUP($D1886,metadata!$B$2:$Z$451,22,FALSE)</f>
        <v>49</v>
      </c>
      <c r="Z1886" t="str">
        <f>VLOOKUP($D1886,metadata!$B$2:$Z$451,23,FALSE)</f>
        <v/>
      </c>
      <c r="AA1886" t="str">
        <f>VLOOKUP($D1886,metadata!$B$2:$Z$451,24,FALSE)</f>
        <v/>
      </c>
      <c r="AB1886" t="str">
        <f>VLOOKUP($D1886,metadata!$B$2:$Z$451,25,FALSE)</f>
        <v/>
      </c>
      <c r="AC1886">
        <v>10.9952774498229</v>
      </c>
      <c r="AD1886">
        <v>1.76878069440054</v>
      </c>
      <c r="AF1886" t="str">
        <f t="shared" si="59"/>
        <v>NA</v>
      </c>
    </row>
    <row r="1887" spans="3:32" x14ac:dyDescent="0.3">
      <c r="C1887">
        <v>1886</v>
      </c>
      <c r="D1887" s="4" t="str">
        <f t="shared" si="60"/>
        <v>49- O</v>
      </c>
      <c r="E1887" t="str">
        <f>VLOOKUP($D1887,metadata!$B$2:$S$451,2,FALSE)</f>
        <v>SO, PM; TAKAFUJI, A</v>
      </c>
      <c r="F1887" t="str">
        <f>VLOOKUP($D1887,metadata!$B$2:$S$451,3,FALSE)</f>
        <v>LOCAL VARIATION IN DIAPAUSE CHARACTERISTICS OF TETRANYCHUS-URTICAE KOCH (ACARINA, TETRANYCHIDAE)</v>
      </c>
      <c r="G1887" t="str">
        <f>VLOOKUP($D1887,metadata!$B$2:$S$451,4,FALSE)</f>
        <v>10.1007/BF00317185</v>
      </c>
      <c r="H1887" t="str">
        <f>VLOOKUP($D1887,metadata!$B$2:$S$451,5,FALSE)</f>
        <v>y</v>
      </c>
      <c r="I1887" t="str">
        <f>VLOOKUP($D1887,metadata!$B$2:$S$451,6,FALSE)</f>
        <v>a</v>
      </c>
      <c r="J1887" t="str">
        <f>VLOOKUP($D1887,metadata!$B$2:$S$451,7,FALSE)</f>
        <v>i</v>
      </c>
      <c r="K1887">
        <f>VLOOKUP($D1887,metadata!$B$2:$S$451,8,FALSE)</f>
        <v>5</v>
      </c>
      <c r="L1887">
        <f>VLOOKUP($D1887,metadata!$B$2:$S$451,9,FALSE)</f>
        <v>6</v>
      </c>
      <c r="M1887" t="str">
        <f>VLOOKUP($D1887,metadata!$B$2:$S$451,10,FALSE)</f>
        <v>n</v>
      </c>
      <c r="N1887" t="str">
        <f>VLOOKUP($D1887,metadata!$B$2:$S$451,11,FALSE)</f>
        <v xml:space="preserve"> Tetranychus urticae</v>
      </c>
      <c r="O1887" t="str">
        <f>VLOOKUP($D1887,metadata!$B$2:$S$451,12,FALSE)</f>
        <v>Trombidiformes</v>
      </c>
      <c r="P1887" t="str">
        <f>VLOOKUP($D1887,metadata!$B$2:$S$451,13,FALSE)</f>
        <v xml:space="preserve"> O</v>
      </c>
      <c r="Q1887">
        <f>VLOOKUP($D1887,metadata!$B$2:$S$451,14,FALSE)</f>
        <v>34.516666999999998</v>
      </c>
      <c r="R1887">
        <f>VLOOKUP($D1887,metadata!$B$2:$S$451,15,FALSE)</f>
        <v>135.85</v>
      </c>
      <c r="S1887" t="str">
        <f>VLOOKUP($D1887,metadata!$B$2:$S$451,16,FALSE)</f>
        <v/>
      </c>
      <c r="T1887" t="str">
        <f>VLOOKUP($D1887,metadata!$B$2:$S$451,17,FALSE)</f>
        <v>&lt;100</v>
      </c>
      <c r="U1887" t="str">
        <f>VLOOKUP($D1887,metadata!$B$2:$S$451,18,FALSE)</f>
        <v/>
      </c>
      <c r="V1887">
        <f>VLOOKUP($D1887,metadata!$B$2:$Z$451,19,FALSE)</f>
        <v>40</v>
      </c>
      <c r="W1887" t="str">
        <f>VLOOKUP($D1887,metadata!$B$2:$Z$451,20,FALSE)</f>
        <v>global average</v>
      </c>
      <c r="X1887" t="str">
        <f>VLOOKUP($D1887,metadata!$B$2:$Z$451,21,FALSE)</f>
        <v/>
      </c>
      <c r="Y1887">
        <f>VLOOKUP($D1887,metadata!$B$2:$Z$451,22,FALSE)</f>
        <v>49</v>
      </c>
      <c r="Z1887" t="str">
        <f>VLOOKUP($D1887,metadata!$B$2:$Z$451,23,FALSE)</f>
        <v/>
      </c>
      <c r="AA1887" t="str">
        <f>VLOOKUP($D1887,metadata!$B$2:$Z$451,24,FALSE)</f>
        <v/>
      </c>
      <c r="AB1887" t="str">
        <f>VLOOKUP($D1887,metadata!$B$2:$Z$451,25,FALSE)</f>
        <v/>
      </c>
      <c r="AC1887">
        <v>11.9870129870129</v>
      </c>
      <c r="AD1887">
        <v>-4.96041818355763E-2</v>
      </c>
      <c r="AF1887" t="str">
        <f t="shared" si="59"/>
        <v>NA</v>
      </c>
    </row>
    <row r="1888" spans="3:32" x14ac:dyDescent="0.3">
      <c r="C1888">
        <v>1887</v>
      </c>
      <c r="D1888" s="4" t="str">
        <f t="shared" si="60"/>
        <v>49- O</v>
      </c>
      <c r="E1888" t="str">
        <f>VLOOKUP($D1888,metadata!$B$2:$S$451,2,FALSE)</f>
        <v>SO, PM; TAKAFUJI, A</v>
      </c>
      <c r="F1888" t="str">
        <f>VLOOKUP($D1888,metadata!$B$2:$S$451,3,FALSE)</f>
        <v>LOCAL VARIATION IN DIAPAUSE CHARACTERISTICS OF TETRANYCHUS-URTICAE KOCH (ACARINA, TETRANYCHIDAE)</v>
      </c>
      <c r="G1888" t="str">
        <f>VLOOKUP($D1888,metadata!$B$2:$S$451,4,FALSE)</f>
        <v>10.1007/BF00317185</v>
      </c>
      <c r="H1888" t="str">
        <f>VLOOKUP($D1888,metadata!$B$2:$S$451,5,FALSE)</f>
        <v>y</v>
      </c>
      <c r="I1888" t="str">
        <f>VLOOKUP($D1888,metadata!$B$2:$S$451,6,FALSE)</f>
        <v>a</v>
      </c>
      <c r="J1888" t="str">
        <f>VLOOKUP($D1888,metadata!$B$2:$S$451,7,FALSE)</f>
        <v>i</v>
      </c>
      <c r="K1888">
        <f>VLOOKUP($D1888,metadata!$B$2:$S$451,8,FALSE)</f>
        <v>5</v>
      </c>
      <c r="L1888">
        <f>VLOOKUP($D1888,metadata!$B$2:$S$451,9,FALSE)</f>
        <v>6</v>
      </c>
      <c r="M1888" t="str">
        <f>VLOOKUP($D1888,metadata!$B$2:$S$451,10,FALSE)</f>
        <v>n</v>
      </c>
      <c r="N1888" t="str">
        <f>VLOOKUP($D1888,metadata!$B$2:$S$451,11,FALSE)</f>
        <v xml:space="preserve"> Tetranychus urticae</v>
      </c>
      <c r="O1888" t="str">
        <f>VLOOKUP($D1888,metadata!$B$2:$S$451,12,FALSE)</f>
        <v>Trombidiformes</v>
      </c>
      <c r="P1888" t="str">
        <f>VLOOKUP($D1888,metadata!$B$2:$S$451,13,FALSE)</f>
        <v xml:space="preserve"> O</v>
      </c>
      <c r="Q1888">
        <f>VLOOKUP($D1888,metadata!$B$2:$S$451,14,FALSE)</f>
        <v>34.516666999999998</v>
      </c>
      <c r="R1888">
        <f>VLOOKUP($D1888,metadata!$B$2:$S$451,15,FALSE)</f>
        <v>135.85</v>
      </c>
      <c r="S1888" t="str">
        <f>VLOOKUP($D1888,metadata!$B$2:$S$451,16,FALSE)</f>
        <v/>
      </c>
      <c r="T1888" t="str">
        <f>VLOOKUP($D1888,metadata!$B$2:$S$451,17,FALSE)</f>
        <v>&lt;100</v>
      </c>
      <c r="U1888" t="str">
        <f>VLOOKUP($D1888,metadata!$B$2:$S$451,18,FALSE)</f>
        <v/>
      </c>
      <c r="V1888">
        <f>VLOOKUP($D1888,metadata!$B$2:$Z$451,19,FALSE)</f>
        <v>40</v>
      </c>
      <c r="W1888" t="str">
        <f>VLOOKUP($D1888,metadata!$B$2:$Z$451,20,FALSE)</f>
        <v>global average</v>
      </c>
      <c r="X1888" t="str">
        <f>VLOOKUP($D1888,metadata!$B$2:$Z$451,21,FALSE)</f>
        <v/>
      </c>
      <c r="Y1888">
        <f>VLOOKUP($D1888,metadata!$B$2:$Z$451,22,FALSE)</f>
        <v>49</v>
      </c>
      <c r="Z1888" t="str">
        <f>VLOOKUP($D1888,metadata!$B$2:$Z$451,23,FALSE)</f>
        <v/>
      </c>
      <c r="AA1888" t="str">
        <f>VLOOKUP($D1888,metadata!$B$2:$Z$451,24,FALSE)</f>
        <v/>
      </c>
      <c r="AB1888" t="str">
        <f>VLOOKUP($D1888,metadata!$B$2:$Z$451,25,FALSE)</f>
        <v/>
      </c>
      <c r="AC1888">
        <v>13.008264462809899</v>
      </c>
      <c r="AD1888">
        <v>0.22118823771715701</v>
      </c>
      <c r="AF1888" t="str">
        <f t="shared" si="59"/>
        <v>NA</v>
      </c>
    </row>
    <row r="1889" spans="3:32" x14ac:dyDescent="0.3">
      <c r="C1889">
        <v>1888</v>
      </c>
      <c r="D1889" s="4" t="str">
        <f t="shared" si="60"/>
        <v>49- O</v>
      </c>
      <c r="E1889" t="str">
        <f>VLOOKUP($D1889,metadata!$B$2:$S$451,2,FALSE)</f>
        <v>SO, PM; TAKAFUJI, A</v>
      </c>
      <c r="F1889" t="str">
        <f>VLOOKUP($D1889,metadata!$B$2:$S$451,3,FALSE)</f>
        <v>LOCAL VARIATION IN DIAPAUSE CHARACTERISTICS OF TETRANYCHUS-URTICAE KOCH (ACARINA, TETRANYCHIDAE)</v>
      </c>
      <c r="G1889" t="str">
        <f>VLOOKUP($D1889,metadata!$B$2:$S$451,4,FALSE)</f>
        <v>10.1007/BF00317185</v>
      </c>
      <c r="H1889" t="str">
        <f>VLOOKUP($D1889,metadata!$B$2:$S$451,5,FALSE)</f>
        <v>y</v>
      </c>
      <c r="I1889" t="str">
        <f>VLOOKUP($D1889,metadata!$B$2:$S$451,6,FALSE)</f>
        <v>a</v>
      </c>
      <c r="J1889" t="str">
        <f>VLOOKUP($D1889,metadata!$B$2:$S$451,7,FALSE)</f>
        <v>i</v>
      </c>
      <c r="K1889">
        <f>VLOOKUP($D1889,metadata!$B$2:$S$451,8,FALSE)</f>
        <v>5</v>
      </c>
      <c r="L1889">
        <f>VLOOKUP($D1889,metadata!$B$2:$S$451,9,FALSE)</f>
        <v>6</v>
      </c>
      <c r="M1889" t="str">
        <f>VLOOKUP($D1889,metadata!$B$2:$S$451,10,FALSE)</f>
        <v>n</v>
      </c>
      <c r="N1889" t="str">
        <f>VLOOKUP($D1889,metadata!$B$2:$S$451,11,FALSE)</f>
        <v xml:space="preserve"> Tetranychus urticae</v>
      </c>
      <c r="O1889" t="str">
        <f>VLOOKUP($D1889,metadata!$B$2:$S$451,12,FALSE)</f>
        <v>Trombidiformes</v>
      </c>
      <c r="P1889" t="str">
        <f>VLOOKUP($D1889,metadata!$B$2:$S$451,13,FALSE)</f>
        <v xml:space="preserve"> O</v>
      </c>
      <c r="Q1889">
        <f>VLOOKUP($D1889,metadata!$B$2:$S$451,14,FALSE)</f>
        <v>34.516666999999998</v>
      </c>
      <c r="R1889">
        <f>VLOOKUP($D1889,metadata!$B$2:$S$451,15,FALSE)</f>
        <v>135.85</v>
      </c>
      <c r="S1889" t="str">
        <f>VLOOKUP($D1889,metadata!$B$2:$S$451,16,FALSE)</f>
        <v/>
      </c>
      <c r="T1889" t="str">
        <f>VLOOKUP($D1889,metadata!$B$2:$S$451,17,FALSE)</f>
        <v>&lt;100</v>
      </c>
      <c r="U1889" t="str">
        <f>VLOOKUP($D1889,metadata!$B$2:$S$451,18,FALSE)</f>
        <v/>
      </c>
      <c r="V1889">
        <f>VLOOKUP($D1889,metadata!$B$2:$Z$451,19,FALSE)</f>
        <v>40</v>
      </c>
      <c r="W1889" t="str">
        <f>VLOOKUP($D1889,metadata!$B$2:$Z$451,20,FALSE)</f>
        <v>global average</v>
      </c>
      <c r="X1889" t="str">
        <f>VLOOKUP($D1889,metadata!$B$2:$Z$451,21,FALSE)</f>
        <v/>
      </c>
      <c r="Y1889">
        <f>VLOOKUP($D1889,metadata!$B$2:$Z$451,22,FALSE)</f>
        <v>49</v>
      </c>
      <c r="Z1889" t="str">
        <f>VLOOKUP($D1889,metadata!$B$2:$Z$451,23,FALSE)</f>
        <v/>
      </c>
      <c r="AA1889" t="str">
        <f>VLOOKUP($D1889,metadata!$B$2:$Z$451,24,FALSE)</f>
        <v/>
      </c>
      <c r="AB1889" t="str">
        <f>VLOOKUP($D1889,metadata!$B$2:$Z$451,25,FALSE)</f>
        <v/>
      </c>
      <c r="AC1889">
        <v>14</v>
      </c>
      <c r="AD1889">
        <v>0.36840532708300999</v>
      </c>
      <c r="AF1889" t="str">
        <f t="shared" si="59"/>
        <v>NA</v>
      </c>
    </row>
    <row r="1890" spans="3:32" x14ac:dyDescent="0.3">
      <c r="C1890">
        <v>1889</v>
      </c>
      <c r="D1890" s="4" t="str">
        <f t="shared" si="60"/>
        <v>50-Naze</v>
      </c>
      <c r="E1890" t="str">
        <f>VLOOKUP($D1890,metadata!$B$2:$S$451,2,FALSE)</f>
        <v>Yoshio, M; Ishii, M</v>
      </c>
      <c r="F1890" t="str">
        <f>VLOOKUP($D1890,metadata!$B$2:$S$451,3,FALSE)</f>
        <v>Geographical variation of pupal diapause in the great mormon butterfly, Papilio memnon L (Lepidoptera : Papilionidae), in western Japan</v>
      </c>
      <c r="G1890" t="str">
        <f>VLOOKUP($D1890,metadata!$B$2:$S$451,4,FALSE)</f>
        <v>10.1303/aez.33.281</v>
      </c>
      <c r="H1890" t="str">
        <f>VLOOKUP($D1890,metadata!$B$2:$S$451,5,FALSE)</f>
        <v>y</v>
      </c>
      <c r="I1890" t="str">
        <f>VLOOKUP($D1890,metadata!$B$2:$S$451,6,FALSE)</f>
        <v>a</v>
      </c>
      <c r="J1890" t="str">
        <f>VLOOKUP($D1890,metadata!$B$2:$S$451,7,FALSE)</f>
        <v>i</v>
      </c>
      <c r="K1890">
        <f>VLOOKUP($D1890,metadata!$B$2:$S$451,8,FALSE)</f>
        <v>4</v>
      </c>
      <c r="L1890">
        <f>VLOOKUP($D1890,metadata!$B$2:$S$451,9,FALSE)</f>
        <v>4</v>
      </c>
      <c r="M1890" t="str">
        <f>VLOOKUP($D1890,metadata!$B$2:$S$451,10,FALSE)</f>
        <v/>
      </c>
      <c r="N1890" t="str">
        <f>VLOOKUP($D1890,metadata!$B$2:$S$451,11,FALSE)</f>
        <v>Papilio memnon</v>
      </c>
      <c r="O1890" t="str">
        <f>VLOOKUP($D1890,metadata!$B$2:$S$451,12,FALSE)</f>
        <v>lepidoptera</v>
      </c>
      <c r="P1890" t="str">
        <f>VLOOKUP($D1890,metadata!$B$2:$S$451,13,FALSE)</f>
        <v>Naze</v>
      </c>
      <c r="Q1890">
        <f>VLOOKUP($D1890,metadata!$B$2:$S$451,14,FALSE)</f>
        <v>28.377247000000001</v>
      </c>
      <c r="R1890">
        <f>VLOOKUP($D1890,metadata!$B$2:$S$451,15,FALSE)</f>
        <v>129.493742</v>
      </c>
      <c r="S1890" t="str">
        <f>VLOOKUP($D1890,metadata!$B$2:$S$451,16,FALSE)</f>
        <v/>
      </c>
      <c r="T1890" t="str">
        <f>VLOOKUP($D1890,metadata!$B$2:$S$451,17,FALSE)</f>
        <v/>
      </c>
      <c r="U1890" t="str">
        <f>VLOOKUP($D1890,metadata!$B$2:$S$451,18,FALSE)</f>
        <v/>
      </c>
      <c r="V1890">
        <f>VLOOKUP($D1890,metadata!$B$2:$Z$451,19,FALSE)</f>
        <v>12</v>
      </c>
      <c r="W1890" t="str">
        <f>VLOOKUP($D1890,metadata!$B$2:$Z$451,20,FALSE)</f>
        <v>global average</v>
      </c>
      <c r="X1890" t="str">
        <f>VLOOKUP($D1890,metadata!$B$2:$Z$451,21,FALSE)</f>
        <v/>
      </c>
      <c r="Y1890">
        <f>VLOOKUP($D1890,metadata!$B$2:$Z$451,22,FALSE)</f>
        <v>50</v>
      </c>
      <c r="Z1890" t="str">
        <f>VLOOKUP($D1890,metadata!$B$2:$Z$451,23,FALSE)</f>
        <v/>
      </c>
      <c r="AA1890" t="str">
        <f>VLOOKUP($D1890,metadata!$B$2:$Z$451,24,FALSE)</f>
        <v>pupal</v>
      </c>
      <c r="AB1890" t="str">
        <f>VLOOKUP($D1890,metadata!$B$2:$Z$451,25,FALSE)</f>
        <v/>
      </c>
      <c r="AC1890">
        <v>10.9917127071823</v>
      </c>
      <c r="AD1890">
        <v>77.419354838709594</v>
      </c>
      <c r="AF1890" t="str">
        <f t="shared" si="59"/>
        <v>NA</v>
      </c>
    </row>
    <row r="1891" spans="3:32" x14ac:dyDescent="0.3">
      <c r="C1891">
        <v>1890</v>
      </c>
      <c r="D1891" s="4" t="str">
        <f t="shared" si="60"/>
        <v>50-Naze</v>
      </c>
      <c r="E1891" t="str">
        <f>VLOOKUP($D1891,metadata!$B$2:$S$451,2,FALSE)</f>
        <v>Yoshio, M; Ishii, M</v>
      </c>
      <c r="F1891" t="str">
        <f>VLOOKUP($D1891,metadata!$B$2:$S$451,3,FALSE)</f>
        <v>Geographical variation of pupal diapause in the great mormon butterfly, Papilio memnon L (Lepidoptera : Papilionidae), in western Japan</v>
      </c>
      <c r="G1891" t="str">
        <f>VLOOKUP($D1891,metadata!$B$2:$S$451,4,FALSE)</f>
        <v>10.1303/aez.33.281</v>
      </c>
      <c r="H1891" t="str">
        <f>VLOOKUP($D1891,metadata!$B$2:$S$451,5,FALSE)</f>
        <v>y</v>
      </c>
      <c r="I1891" t="str">
        <f>VLOOKUP($D1891,metadata!$B$2:$S$451,6,FALSE)</f>
        <v>a</v>
      </c>
      <c r="J1891" t="str">
        <f>VLOOKUP($D1891,metadata!$B$2:$S$451,7,FALSE)</f>
        <v>i</v>
      </c>
      <c r="K1891">
        <f>VLOOKUP($D1891,metadata!$B$2:$S$451,8,FALSE)</f>
        <v>4</v>
      </c>
      <c r="L1891">
        <f>VLOOKUP($D1891,metadata!$B$2:$S$451,9,FALSE)</f>
        <v>4</v>
      </c>
      <c r="M1891" t="str">
        <f>VLOOKUP($D1891,metadata!$B$2:$S$451,10,FALSE)</f>
        <v/>
      </c>
      <c r="N1891" t="str">
        <f>VLOOKUP($D1891,metadata!$B$2:$S$451,11,FALSE)</f>
        <v>Papilio memnon</v>
      </c>
      <c r="O1891" t="str">
        <f>VLOOKUP($D1891,metadata!$B$2:$S$451,12,FALSE)</f>
        <v>lepidoptera</v>
      </c>
      <c r="P1891" t="str">
        <f>VLOOKUP($D1891,metadata!$B$2:$S$451,13,FALSE)</f>
        <v>Naze</v>
      </c>
      <c r="Q1891">
        <f>VLOOKUP($D1891,metadata!$B$2:$S$451,14,FALSE)</f>
        <v>28.377247000000001</v>
      </c>
      <c r="R1891">
        <f>VLOOKUP($D1891,metadata!$B$2:$S$451,15,FALSE)</f>
        <v>129.493742</v>
      </c>
      <c r="S1891" t="str">
        <f>VLOOKUP($D1891,metadata!$B$2:$S$451,16,FALSE)</f>
        <v/>
      </c>
      <c r="T1891" t="str">
        <f>VLOOKUP($D1891,metadata!$B$2:$S$451,17,FALSE)</f>
        <v/>
      </c>
      <c r="U1891" t="str">
        <f>VLOOKUP($D1891,metadata!$B$2:$S$451,18,FALSE)</f>
        <v/>
      </c>
      <c r="V1891">
        <f>VLOOKUP($D1891,metadata!$B$2:$Z$451,19,FALSE)</f>
        <v>12</v>
      </c>
      <c r="W1891" t="str">
        <f>VLOOKUP($D1891,metadata!$B$2:$Z$451,20,FALSE)</f>
        <v>global average</v>
      </c>
      <c r="X1891" t="str">
        <f>VLOOKUP($D1891,metadata!$B$2:$Z$451,21,FALSE)</f>
        <v/>
      </c>
      <c r="Y1891">
        <f>VLOOKUP($D1891,metadata!$B$2:$Z$451,22,FALSE)</f>
        <v>50</v>
      </c>
      <c r="Z1891" t="str">
        <f>VLOOKUP($D1891,metadata!$B$2:$Z$451,23,FALSE)</f>
        <v/>
      </c>
      <c r="AA1891" t="str">
        <f>VLOOKUP($D1891,metadata!$B$2:$Z$451,24,FALSE)</f>
        <v>pupal</v>
      </c>
      <c r="AB1891" t="str">
        <f>VLOOKUP($D1891,metadata!$B$2:$Z$451,25,FALSE)</f>
        <v/>
      </c>
      <c r="AC1891">
        <v>11.9861878453038</v>
      </c>
      <c r="AD1891">
        <v>73.118279569892394</v>
      </c>
      <c r="AF1891" t="str">
        <f t="shared" si="59"/>
        <v>NA</v>
      </c>
    </row>
    <row r="1892" spans="3:32" x14ac:dyDescent="0.3">
      <c r="C1892">
        <v>1891</v>
      </c>
      <c r="D1892" s="4" t="str">
        <f t="shared" si="60"/>
        <v>50-Naze</v>
      </c>
      <c r="E1892" t="str">
        <f>VLOOKUP($D1892,metadata!$B$2:$S$451,2,FALSE)</f>
        <v>Yoshio, M; Ishii, M</v>
      </c>
      <c r="F1892" t="str">
        <f>VLOOKUP($D1892,metadata!$B$2:$S$451,3,FALSE)</f>
        <v>Geographical variation of pupal diapause in the great mormon butterfly, Papilio memnon L (Lepidoptera : Papilionidae), in western Japan</v>
      </c>
      <c r="G1892" t="str">
        <f>VLOOKUP($D1892,metadata!$B$2:$S$451,4,FALSE)</f>
        <v>10.1303/aez.33.281</v>
      </c>
      <c r="H1892" t="str">
        <f>VLOOKUP($D1892,metadata!$B$2:$S$451,5,FALSE)</f>
        <v>y</v>
      </c>
      <c r="I1892" t="str">
        <f>VLOOKUP($D1892,metadata!$B$2:$S$451,6,FALSE)</f>
        <v>a</v>
      </c>
      <c r="J1892" t="str">
        <f>VLOOKUP($D1892,metadata!$B$2:$S$451,7,FALSE)</f>
        <v>i</v>
      </c>
      <c r="K1892">
        <f>VLOOKUP($D1892,metadata!$B$2:$S$451,8,FALSE)</f>
        <v>4</v>
      </c>
      <c r="L1892">
        <f>VLOOKUP($D1892,metadata!$B$2:$S$451,9,FALSE)</f>
        <v>4</v>
      </c>
      <c r="M1892" t="str">
        <f>VLOOKUP($D1892,metadata!$B$2:$S$451,10,FALSE)</f>
        <v/>
      </c>
      <c r="N1892" t="str">
        <f>VLOOKUP($D1892,metadata!$B$2:$S$451,11,FALSE)</f>
        <v>Papilio memnon</v>
      </c>
      <c r="O1892" t="str">
        <f>VLOOKUP($D1892,metadata!$B$2:$S$451,12,FALSE)</f>
        <v>lepidoptera</v>
      </c>
      <c r="P1892" t="str">
        <f>VLOOKUP($D1892,metadata!$B$2:$S$451,13,FALSE)</f>
        <v>Naze</v>
      </c>
      <c r="Q1892">
        <f>VLOOKUP($D1892,metadata!$B$2:$S$451,14,FALSE)</f>
        <v>28.377247000000001</v>
      </c>
      <c r="R1892">
        <f>VLOOKUP($D1892,metadata!$B$2:$S$451,15,FALSE)</f>
        <v>129.493742</v>
      </c>
      <c r="S1892" t="str">
        <f>VLOOKUP($D1892,metadata!$B$2:$S$451,16,FALSE)</f>
        <v/>
      </c>
      <c r="T1892" t="str">
        <f>VLOOKUP($D1892,metadata!$B$2:$S$451,17,FALSE)</f>
        <v/>
      </c>
      <c r="U1892" t="str">
        <f>VLOOKUP($D1892,metadata!$B$2:$S$451,18,FALSE)</f>
        <v/>
      </c>
      <c r="V1892">
        <f>VLOOKUP($D1892,metadata!$B$2:$Z$451,19,FALSE)</f>
        <v>12</v>
      </c>
      <c r="W1892" t="str">
        <f>VLOOKUP($D1892,metadata!$B$2:$Z$451,20,FALSE)</f>
        <v>global average</v>
      </c>
      <c r="X1892" t="str">
        <f>VLOOKUP($D1892,metadata!$B$2:$Z$451,21,FALSE)</f>
        <v/>
      </c>
      <c r="Y1892">
        <f>VLOOKUP($D1892,metadata!$B$2:$Z$451,22,FALSE)</f>
        <v>50</v>
      </c>
      <c r="Z1892" t="str">
        <f>VLOOKUP($D1892,metadata!$B$2:$Z$451,23,FALSE)</f>
        <v/>
      </c>
      <c r="AA1892" t="str">
        <f>VLOOKUP($D1892,metadata!$B$2:$Z$451,24,FALSE)</f>
        <v>pupal</v>
      </c>
      <c r="AB1892" t="str">
        <f>VLOOKUP($D1892,metadata!$B$2:$Z$451,25,FALSE)</f>
        <v/>
      </c>
      <c r="AC1892">
        <v>12.997237569060699</v>
      </c>
      <c r="AD1892">
        <v>0</v>
      </c>
      <c r="AF1892" t="str">
        <f t="shared" si="59"/>
        <v>NA</v>
      </c>
    </row>
    <row r="1893" spans="3:32" x14ac:dyDescent="0.3">
      <c r="C1893">
        <v>1892</v>
      </c>
      <c r="D1893" s="4" t="str">
        <f t="shared" si="60"/>
        <v>50-Naze</v>
      </c>
      <c r="E1893" t="str">
        <f>VLOOKUP($D1893,metadata!$B$2:$S$451,2,FALSE)</f>
        <v>Yoshio, M; Ishii, M</v>
      </c>
      <c r="F1893" t="str">
        <f>VLOOKUP($D1893,metadata!$B$2:$S$451,3,FALSE)</f>
        <v>Geographical variation of pupal diapause in the great mormon butterfly, Papilio memnon L (Lepidoptera : Papilionidae), in western Japan</v>
      </c>
      <c r="G1893" t="str">
        <f>VLOOKUP($D1893,metadata!$B$2:$S$451,4,FALSE)</f>
        <v>10.1303/aez.33.281</v>
      </c>
      <c r="H1893" t="str">
        <f>VLOOKUP($D1893,metadata!$B$2:$S$451,5,FALSE)</f>
        <v>y</v>
      </c>
      <c r="I1893" t="str">
        <f>VLOOKUP($D1893,metadata!$B$2:$S$451,6,FALSE)</f>
        <v>a</v>
      </c>
      <c r="J1893" t="str">
        <f>VLOOKUP($D1893,metadata!$B$2:$S$451,7,FALSE)</f>
        <v>i</v>
      </c>
      <c r="K1893">
        <f>VLOOKUP($D1893,metadata!$B$2:$S$451,8,FALSE)</f>
        <v>4</v>
      </c>
      <c r="L1893">
        <f>VLOOKUP($D1893,metadata!$B$2:$S$451,9,FALSE)</f>
        <v>4</v>
      </c>
      <c r="M1893" t="str">
        <f>VLOOKUP($D1893,metadata!$B$2:$S$451,10,FALSE)</f>
        <v/>
      </c>
      <c r="N1893" t="str">
        <f>VLOOKUP($D1893,metadata!$B$2:$S$451,11,FALSE)</f>
        <v>Papilio memnon</v>
      </c>
      <c r="O1893" t="str">
        <f>VLOOKUP($D1893,metadata!$B$2:$S$451,12,FALSE)</f>
        <v>lepidoptera</v>
      </c>
      <c r="P1893" t="str">
        <f>VLOOKUP($D1893,metadata!$B$2:$S$451,13,FALSE)</f>
        <v>Naze</v>
      </c>
      <c r="Q1893">
        <f>VLOOKUP($D1893,metadata!$B$2:$S$451,14,FALSE)</f>
        <v>28.377247000000001</v>
      </c>
      <c r="R1893">
        <f>VLOOKUP($D1893,metadata!$B$2:$S$451,15,FALSE)</f>
        <v>129.493742</v>
      </c>
      <c r="S1893" t="str">
        <f>VLOOKUP($D1893,metadata!$B$2:$S$451,16,FALSE)</f>
        <v/>
      </c>
      <c r="T1893" t="str">
        <f>VLOOKUP($D1893,metadata!$B$2:$S$451,17,FALSE)</f>
        <v/>
      </c>
      <c r="U1893" t="str">
        <f>VLOOKUP($D1893,metadata!$B$2:$S$451,18,FALSE)</f>
        <v/>
      </c>
      <c r="V1893">
        <f>VLOOKUP($D1893,metadata!$B$2:$Z$451,19,FALSE)</f>
        <v>12</v>
      </c>
      <c r="W1893" t="str">
        <f>VLOOKUP($D1893,metadata!$B$2:$Z$451,20,FALSE)</f>
        <v>global average</v>
      </c>
      <c r="X1893" t="str">
        <f>VLOOKUP($D1893,metadata!$B$2:$Z$451,21,FALSE)</f>
        <v/>
      </c>
      <c r="Y1893">
        <f>VLOOKUP($D1893,metadata!$B$2:$Z$451,22,FALSE)</f>
        <v>50</v>
      </c>
      <c r="Z1893" t="str">
        <f>VLOOKUP($D1893,metadata!$B$2:$Z$451,23,FALSE)</f>
        <v/>
      </c>
      <c r="AA1893" t="str">
        <f>VLOOKUP($D1893,metadata!$B$2:$Z$451,24,FALSE)</f>
        <v>pupal</v>
      </c>
      <c r="AB1893" t="str">
        <f>VLOOKUP($D1893,metadata!$B$2:$Z$451,25,FALSE)</f>
        <v/>
      </c>
      <c r="AC1893">
        <v>14</v>
      </c>
      <c r="AD1893">
        <v>-1.0752688172042999</v>
      </c>
      <c r="AF1893" t="str">
        <f t="shared" si="59"/>
        <v>NA</v>
      </c>
    </row>
    <row r="1894" spans="3:32" x14ac:dyDescent="0.3">
      <c r="C1894">
        <v>1893</v>
      </c>
      <c r="D1894" s="4" t="str">
        <f t="shared" si="60"/>
        <v>50- Kagoshima</v>
      </c>
      <c r="E1894" t="str">
        <f>VLOOKUP($D1894,metadata!$B$2:$S$451,2,FALSE)</f>
        <v>Yoshio, M; Ishii, M</v>
      </c>
      <c r="F1894" t="str">
        <f>VLOOKUP($D1894,metadata!$B$2:$S$451,3,FALSE)</f>
        <v>Geographical variation of pupal diapause in the great mormon butterfly, Papilio memnon L (Lepidoptera : Papilionidae), in western Japan</v>
      </c>
      <c r="G1894" t="str">
        <f>VLOOKUP($D1894,metadata!$B$2:$S$451,4,FALSE)</f>
        <v>10.1303/aez.33.281</v>
      </c>
      <c r="H1894" t="str">
        <f>VLOOKUP($D1894,metadata!$B$2:$S$451,5,FALSE)</f>
        <v>y</v>
      </c>
      <c r="I1894" t="str">
        <f>VLOOKUP($D1894,metadata!$B$2:$S$451,6,FALSE)</f>
        <v>a</v>
      </c>
      <c r="J1894" t="str">
        <f>VLOOKUP($D1894,metadata!$B$2:$S$451,7,FALSE)</f>
        <v>i</v>
      </c>
      <c r="K1894">
        <f>VLOOKUP($D1894,metadata!$B$2:$S$451,8,FALSE)</f>
        <v>4</v>
      </c>
      <c r="L1894">
        <f>VLOOKUP($D1894,metadata!$B$2:$S$451,9,FALSE)</f>
        <v>4</v>
      </c>
      <c r="M1894" t="str">
        <f>VLOOKUP($D1894,metadata!$B$2:$S$451,10,FALSE)</f>
        <v/>
      </c>
      <c r="N1894" t="str">
        <f>VLOOKUP($D1894,metadata!$B$2:$S$451,11,FALSE)</f>
        <v>Papilio memnon</v>
      </c>
      <c r="O1894" t="str">
        <f>VLOOKUP($D1894,metadata!$B$2:$S$451,12,FALSE)</f>
        <v>lepidoptera</v>
      </c>
      <c r="P1894" t="str">
        <f>VLOOKUP($D1894,metadata!$B$2:$S$451,13,FALSE)</f>
        <v xml:space="preserve"> Kagoshima</v>
      </c>
      <c r="Q1894">
        <f>VLOOKUP($D1894,metadata!$B$2:$S$451,14,FALSE)</f>
        <v>31.596536</v>
      </c>
      <c r="R1894">
        <f>VLOOKUP($D1894,metadata!$B$2:$S$451,15,FALSE)</f>
        <v>130.55711700000001</v>
      </c>
      <c r="S1894" t="str">
        <f>VLOOKUP($D1894,metadata!$B$2:$S$451,16,FALSE)</f>
        <v/>
      </c>
      <c r="T1894" t="str">
        <f>VLOOKUP($D1894,metadata!$B$2:$S$451,17,FALSE)</f>
        <v/>
      </c>
      <c r="U1894" t="str">
        <f>VLOOKUP($D1894,metadata!$B$2:$S$451,18,FALSE)</f>
        <v/>
      </c>
      <c r="V1894">
        <f>VLOOKUP($D1894,metadata!$B$2:$Z$451,19,FALSE)</f>
        <v>12</v>
      </c>
      <c r="W1894" t="str">
        <f>VLOOKUP($D1894,metadata!$B$2:$Z$451,20,FALSE)</f>
        <v>global average</v>
      </c>
      <c r="X1894" t="str">
        <f>VLOOKUP($D1894,metadata!$B$2:$Z$451,21,FALSE)</f>
        <v/>
      </c>
      <c r="Y1894">
        <f>VLOOKUP($D1894,metadata!$B$2:$Z$451,22,FALSE)</f>
        <v>50</v>
      </c>
      <c r="Z1894" t="str">
        <f>VLOOKUP($D1894,metadata!$B$2:$Z$451,23,FALSE)</f>
        <v/>
      </c>
      <c r="AA1894" t="str">
        <f>VLOOKUP($D1894,metadata!$B$2:$Z$451,24,FALSE)</f>
        <v>pupal</v>
      </c>
      <c r="AB1894" t="str">
        <f>VLOOKUP($D1894,metadata!$B$2:$Z$451,25,FALSE)</f>
        <v/>
      </c>
      <c r="AC1894">
        <v>11</v>
      </c>
      <c r="AD1894">
        <v>98.387096774193495</v>
      </c>
      <c r="AF1894" t="str">
        <f t="shared" si="59"/>
        <v>NA</v>
      </c>
    </row>
    <row r="1895" spans="3:32" x14ac:dyDescent="0.3">
      <c r="C1895">
        <v>1894</v>
      </c>
      <c r="D1895" s="4" t="str">
        <f t="shared" si="60"/>
        <v>50- Kagoshima</v>
      </c>
      <c r="E1895" t="str">
        <f>VLOOKUP($D1895,metadata!$B$2:$S$451,2,FALSE)</f>
        <v>Yoshio, M; Ishii, M</v>
      </c>
      <c r="F1895" t="str">
        <f>VLOOKUP($D1895,metadata!$B$2:$S$451,3,FALSE)</f>
        <v>Geographical variation of pupal diapause in the great mormon butterfly, Papilio memnon L (Lepidoptera : Papilionidae), in western Japan</v>
      </c>
      <c r="G1895" t="str">
        <f>VLOOKUP($D1895,metadata!$B$2:$S$451,4,FALSE)</f>
        <v>10.1303/aez.33.281</v>
      </c>
      <c r="H1895" t="str">
        <f>VLOOKUP($D1895,metadata!$B$2:$S$451,5,FALSE)</f>
        <v>y</v>
      </c>
      <c r="I1895" t="str">
        <f>VLOOKUP($D1895,metadata!$B$2:$S$451,6,FALSE)</f>
        <v>a</v>
      </c>
      <c r="J1895" t="str">
        <f>VLOOKUP($D1895,metadata!$B$2:$S$451,7,FALSE)</f>
        <v>i</v>
      </c>
      <c r="K1895">
        <f>VLOOKUP($D1895,metadata!$B$2:$S$451,8,FALSE)</f>
        <v>4</v>
      </c>
      <c r="L1895">
        <f>VLOOKUP($D1895,metadata!$B$2:$S$451,9,FALSE)</f>
        <v>4</v>
      </c>
      <c r="M1895" t="str">
        <f>VLOOKUP($D1895,metadata!$B$2:$S$451,10,FALSE)</f>
        <v/>
      </c>
      <c r="N1895" t="str">
        <f>VLOOKUP($D1895,metadata!$B$2:$S$451,11,FALSE)</f>
        <v>Papilio memnon</v>
      </c>
      <c r="O1895" t="str">
        <f>VLOOKUP($D1895,metadata!$B$2:$S$451,12,FALSE)</f>
        <v>lepidoptera</v>
      </c>
      <c r="P1895" t="str">
        <f>VLOOKUP($D1895,metadata!$B$2:$S$451,13,FALSE)</f>
        <v xml:space="preserve"> Kagoshima</v>
      </c>
      <c r="Q1895">
        <f>VLOOKUP($D1895,metadata!$B$2:$S$451,14,FALSE)</f>
        <v>31.596536</v>
      </c>
      <c r="R1895">
        <f>VLOOKUP($D1895,metadata!$B$2:$S$451,15,FALSE)</f>
        <v>130.55711700000001</v>
      </c>
      <c r="S1895" t="str">
        <f>VLOOKUP($D1895,metadata!$B$2:$S$451,16,FALSE)</f>
        <v/>
      </c>
      <c r="T1895" t="str">
        <f>VLOOKUP($D1895,metadata!$B$2:$S$451,17,FALSE)</f>
        <v/>
      </c>
      <c r="U1895" t="str">
        <f>VLOOKUP($D1895,metadata!$B$2:$S$451,18,FALSE)</f>
        <v/>
      </c>
      <c r="V1895">
        <f>VLOOKUP($D1895,metadata!$B$2:$Z$451,19,FALSE)</f>
        <v>12</v>
      </c>
      <c r="W1895" t="str">
        <f>VLOOKUP($D1895,metadata!$B$2:$Z$451,20,FALSE)</f>
        <v>global average</v>
      </c>
      <c r="X1895" t="str">
        <f>VLOOKUP($D1895,metadata!$B$2:$Z$451,21,FALSE)</f>
        <v/>
      </c>
      <c r="Y1895">
        <f>VLOOKUP($D1895,metadata!$B$2:$Z$451,22,FALSE)</f>
        <v>50</v>
      </c>
      <c r="Z1895" t="str">
        <f>VLOOKUP($D1895,metadata!$B$2:$Z$451,23,FALSE)</f>
        <v/>
      </c>
      <c r="AA1895" t="str">
        <f>VLOOKUP($D1895,metadata!$B$2:$Z$451,24,FALSE)</f>
        <v>pupal</v>
      </c>
      <c r="AB1895" t="str">
        <f>VLOOKUP($D1895,metadata!$B$2:$Z$451,25,FALSE)</f>
        <v/>
      </c>
      <c r="AC1895">
        <v>11.9944751381215</v>
      </c>
      <c r="AD1895">
        <v>93.817204301075193</v>
      </c>
      <c r="AF1895" t="str">
        <f t="shared" si="59"/>
        <v>NA</v>
      </c>
    </row>
    <row r="1896" spans="3:32" x14ac:dyDescent="0.3">
      <c r="C1896">
        <v>1895</v>
      </c>
      <c r="D1896" s="4" t="str">
        <f t="shared" si="60"/>
        <v>50- Kagoshima</v>
      </c>
      <c r="E1896" t="str">
        <f>VLOOKUP($D1896,metadata!$B$2:$S$451,2,FALSE)</f>
        <v>Yoshio, M; Ishii, M</v>
      </c>
      <c r="F1896" t="str">
        <f>VLOOKUP($D1896,metadata!$B$2:$S$451,3,FALSE)</f>
        <v>Geographical variation of pupal diapause in the great mormon butterfly, Papilio memnon L (Lepidoptera : Papilionidae), in western Japan</v>
      </c>
      <c r="G1896" t="str">
        <f>VLOOKUP($D1896,metadata!$B$2:$S$451,4,FALSE)</f>
        <v>10.1303/aez.33.281</v>
      </c>
      <c r="H1896" t="str">
        <f>VLOOKUP($D1896,metadata!$B$2:$S$451,5,FALSE)</f>
        <v>y</v>
      </c>
      <c r="I1896" t="str">
        <f>VLOOKUP($D1896,metadata!$B$2:$S$451,6,FALSE)</f>
        <v>a</v>
      </c>
      <c r="J1896" t="str">
        <f>VLOOKUP($D1896,metadata!$B$2:$S$451,7,FALSE)</f>
        <v>i</v>
      </c>
      <c r="K1896">
        <f>VLOOKUP($D1896,metadata!$B$2:$S$451,8,FALSE)</f>
        <v>4</v>
      </c>
      <c r="L1896">
        <f>VLOOKUP($D1896,metadata!$B$2:$S$451,9,FALSE)</f>
        <v>4</v>
      </c>
      <c r="M1896" t="str">
        <f>VLOOKUP($D1896,metadata!$B$2:$S$451,10,FALSE)</f>
        <v/>
      </c>
      <c r="N1896" t="str">
        <f>VLOOKUP($D1896,metadata!$B$2:$S$451,11,FALSE)</f>
        <v>Papilio memnon</v>
      </c>
      <c r="O1896" t="str">
        <f>VLOOKUP($D1896,metadata!$B$2:$S$451,12,FALSE)</f>
        <v>lepidoptera</v>
      </c>
      <c r="P1896" t="str">
        <f>VLOOKUP($D1896,metadata!$B$2:$S$451,13,FALSE)</f>
        <v xml:space="preserve"> Kagoshima</v>
      </c>
      <c r="Q1896">
        <f>VLOOKUP($D1896,metadata!$B$2:$S$451,14,FALSE)</f>
        <v>31.596536</v>
      </c>
      <c r="R1896">
        <f>VLOOKUP($D1896,metadata!$B$2:$S$451,15,FALSE)</f>
        <v>130.55711700000001</v>
      </c>
      <c r="S1896" t="str">
        <f>VLOOKUP($D1896,metadata!$B$2:$S$451,16,FALSE)</f>
        <v/>
      </c>
      <c r="T1896" t="str">
        <f>VLOOKUP($D1896,metadata!$B$2:$S$451,17,FALSE)</f>
        <v/>
      </c>
      <c r="U1896" t="str">
        <f>VLOOKUP($D1896,metadata!$B$2:$S$451,18,FALSE)</f>
        <v/>
      </c>
      <c r="V1896">
        <f>VLOOKUP($D1896,metadata!$B$2:$Z$451,19,FALSE)</f>
        <v>12</v>
      </c>
      <c r="W1896" t="str">
        <f>VLOOKUP($D1896,metadata!$B$2:$Z$451,20,FALSE)</f>
        <v>global average</v>
      </c>
      <c r="X1896" t="str">
        <f>VLOOKUP($D1896,metadata!$B$2:$Z$451,21,FALSE)</f>
        <v/>
      </c>
      <c r="Y1896">
        <f>VLOOKUP($D1896,metadata!$B$2:$Z$451,22,FALSE)</f>
        <v>50</v>
      </c>
      <c r="Z1896" t="str">
        <f>VLOOKUP($D1896,metadata!$B$2:$Z$451,23,FALSE)</f>
        <v/>
      </c>
      <c r="AA1896" t="str">
        <f>VLOOKUP($D1896,metadata!$B$2:$Z$451,24,FALSE)</f>
        <v>pupal</v>
      </c>
      <c r="AB1896" t="str">
        <f>VLOOKUP($D1896,metadata!$B$2:$Z$451,25,FALSE)</f>
        <v/>
      </c>
      <c r="AC1896">
        <v>13.013812154696099</v>
      </c>
      <c r="AD1896">
        <v>51.881720430107499</v>
      </c>
      <c r="AF1896" t="str">
        <f t="shared" si="59"/>
        <v>NA</v>
      </c>
    </row>
    <row r="1897" spans="3:32" x14ac:dyDescent="0.3">
      <c r="C1897">
        <v>1896</v>
      </c>
      <c r="D1897" s="4" t="str">
        <f t="shared" si="60"/>
        <v>50- Kagoshima</v>
      </c>
      <c r="E1897" t="str">
        <f>VLOOKUP($D1897,metadata!$B$2:$S$451,2,FALSE)</f>
        <v>Yoshio, M; Ishii, M</v>
      </c>
      <c r="F1897" t="str">
        <f>VLOOKUP($D1897,metadata!$B$2:$S$451,3,FALSE)</f>
        <v>Geographical variation of pupal diapause in the great mormon butterfly, Papilio memnon L (Lepidoptera : Papilionidae), in western Japan</v>
      </c>
      <c r="G1897" t="str">
        <f>VLOOKUP($D1897,metadata!$B$2:$S$451,4,FALSE)</f>
        <v>10.1303/aez.33.281</v>
      </c>
      <c r="H1897" t="str">
        <f>VLOOKUP($D1897,metadata!$B$2:$S$451,5,FALSE)</f>
        <v>y</v>
      </c>
      <c r="I1897" t="str">
        <f>VLOOKUP($D1897,metadata!$B$2:$S$451,6,FALSE)</f>
        <v>a</v>
      </c>
      <c r="J1897" t="str">
        <f>VLOOKUP($D1897,metadata!$B$2:$S$451,7,FALSE)</f>
        <v>i</v>
      </c>
      <c r="K1897">
        <f>VLOOKUP($D1897,metadata!$B$2:$S$451,8,FALSE)</f>
        <v>4</v>
      </c>
      <c r="L1897">
        <f>VLOOKUP($D1897,metadata!$B$2:$S$451,9,FALSE)</f>
        <v>4</v>
      </c>
      <c r="M1897" t="str">
        <f>VLOOKUP($D1897,metadata!$B$2:$S$451,10,FALSE)</f>
        <v/>
      </c>
      <c r="N1897" t="str">
        <f>VLOOKUP($D1897,metadata!$B$2:$S$451,11,FALSE)</f>
        <v>Papilio memnon</v>
      </c>
      <c r="O1897" t="str">
        <f>VLOOKUP($D1897,metadata!$B$2:$S$451,12,FALSE)</f>
        <v>lepidoptera</v>
      </c>
      <c r="P1897" t="str">
        <f>VLOOKUP($D1897,metadata!$B$2:$S$451,13,FALSE)</f>
        <v xml:space="preserve"> Kagoshima</v>
      </c>
      <c r="Q1897">
        <f>VLOOKUP($D1897,metadata!$B$2:$S$451,14,FALSE)</f>
        <v>31.596536</v>
      </c>
      <c r="R1897">
        <f>VLOOKUP($D1897,metadata!$B$2:$S$451,15,FALSE)</f>
        <v>130.55711700000001</v>
      </c>
      <c r="S1897" t="str">
        <f>VLOOKUP($D1897,metadata!$B$2:$S$451,16,FALSE)</f>
        <v/>
      </c>
      <c r="T1897" t="str">
        <f>VLOOKUP($D1897,metadata!$B$2:$S$451,17,FALSE)</f>
        <v/>
      </c>
      <c r="U1897" t="str">
        <f>VLOOKUP($D1897,metadata!$B$2:$S$451,18,FALSE)</f>
        <v/>
      </c>
      <c r="V1897">
        <f>VLOOKUP($D1897,metadata!$B$2:$Z$451,19,FALSE)</f>
        <v>12</v>
      </c>
      <c r="W1897" t="str">
        <f>VLOOKUP($D1897,metadata!$B$2:$Z$451,20,FALSE)</f>
        <v>global average</v>
      </c>
      <c r="X1897" t="str">
        <f>VLOOKUP($D1897,metadata!$B$2:$Z$451,21,FALSE)</f>
        <v/>
      </c>
      <c r="Y1897">
        <f>VLOOKUP($D1897,metadata!$B$2:$Z$451,22,FALSE)</f>
        <v>50</v>
      </c>
      <c r="Z1897" t="str">
        <f>VLOOKUP($D1897,metadata!$B$2:$Z$451,23,FALSE)</f>
        <v/>
      </c>
      <c r="AA1897" t="str">
        <f>VLOOKUP($D1897,metadata!$B$2:$Z$451,24,FALSE)</f>
        <v>pupal</v>
      </c>
      <c r="AB1897" t="str">
        <f>VLOOKUP($D1897,metadata!$B$2:$Z$451,25,FALSE)</f>
        <v/>
      </c>
      <c r="AC1897">
        <v>14.008287292817601</v>
      </c>
      <c r="AD1897">
        <v>2.6881720430107299</v>
      </c>
      <c r="AF1897" t="str">
        <f t="shared" si="59"/>
        <v>NA</v>
      </c>
    </row>
    <row r="1898" spans="3:32" x14ac:dyDescent="0.3">
      <c r="C1898">
        <v>1897</v>
      </c>
      <c r="D1898" s="4" t="str">
        <f t="shared" si="60"/>
        <v>50- Wakayama</v>
      </c>
      <c r="E1898" t="str">
        <f>VLOOKUP($D1898,metadata!$B$2:$S$451,2,FALSE)</f>
        <v>Yoshio, M; Ishii, M</v>
      </c>
      <c r="F1898" t="str">
        <f>VLOOKUP($D1898,metadata!$B$2:$S$451,3,FALSE)</f>
        <v>Geographical variation of pupal diapause in the great mormon butterfly, Papilio memnon L (Lepidoptera : Papilionidae), in western Japan</v>
      </c>
      <c r="G1898" t="str">
        <f>VLOOKUP($D1898,metadata!$B$2:$S$451,4,FALSE)</f>
        <v>10.1303/aez.33.281</v>
      </c>
      <c r="H1898" t="str">
        <f>VLOOKUP($D1898,metadata!$B$2:$S$451,5,FALSE)</f>
        <v>y</v>
      </c>
      <c r="I1898" t="str">
        <f>VLOOKUP($D1898,metadata!$B$2:$S$451,6,FALSE)</f>
        <v>a</v>
      </c>
      <c r="J1898" t="str">
        <f>VLOOKUP($D1898,metadata!$B$2:$S$451,7,FALSE)</f>
        <v>i</v>
      </c>
      <c r="K1898">
        <f>VLOOKUP($D1898,metadata!$B$2:$S$451,8,FALSE)</f>
        <v>4</v>
      </c>
      <c r="L1898">
        <f>VLOOKUP($D1898,metadata!$B$2:$S$451,9,FALSE)</f>
        <v>4</v>
      </c>
      <c r="M1898" t="str">
        <f>VLOOKUP($D1898,metadata!$B$2:$S$451,10,FALSE)</f>
        <v/>
      </c>
      <c r="N1898" t="str">
        <f>VLOOKUP($D1898,metadata!$B$2:$S$451,11,FALSE)</f>
        <v>Papilio memnon</v>
      </c>
      <c r="O1898" t="str">
        <f>VLOOKUP($D1898,metadata!$B$2:$S$451,12,FALSE)</f>
        <v>lepidoptera</v>
      </c>
      <c r="P1898" t="str">
        <f>VLOOKUP($D1898,metadata!$B$2:$S$451,13,FALSE)</f>
        <v xml:space="preserve"> Wakayama</v>
      </c>
      <c r="Q1898">
        <f>VLOOKUP($D1898,metadata!$B$2:$S$451,14,FALSE)</f>
        <v>34.230519000000001</v>
      </c>
      <c r="R1898">
        <f>VLOOKUP($D1898,metadata!$B$2:$S$451,15,FALSE)</f>
        <v>135.17081099999999</v>
      </c>
      <c r="S1898" t="str">
        <f>VLOOKUP($D1898,metadata!$B$2:$S$451,16,FALSE)</f>
        <v/>
      </c>
      <c r="T1898" t="str">
        <f>VLOOKUP($D1898,metadata!$B$2:$S$451,17,FALSE)</f>
        <v/>
      </c>
      <c r="U1898" t="str">
        <f>VLOOKUP($D1898,metadata!$B$2:$S$451,18,FALSE)</f>
        <v/>
      </c>
      <c r="V1898">
        <f>VLOOKUP($D1898,metadata!$B$2:$Z$451,19,FALSE)</f>
        <v>12</v>
      </c>
      <c r="W1898" t="str">
        <f>VLOOKUP($D1898,metadata!$B$2:$Z$451,20,FALSE)</f>
        <v>global average</v>
      </c>
      <c r="X1898" t="str">
        <f>VLOOKUP($D1898,metadata!$B$2:$Z$451,21,FALSE)</f>
        <v/>
      </c>
      <c r="Y1898">
        <f>VLOOKUP($D1898,metadata!$B$2:$Z$451,22,FALSE)</f>
        <v>50</v>
      </c>
      <c r="Z1898" t="str">
        <f>VLOOKUP($D1898,metadata!$B$2:$Z$451,23,FALSE)</f>
        <v/>
      </c>
      <c r="AA1898" t="str">
        <f>VLOOKUP($D1898,metadata!$B$2:$Z$451,24,FALSE)</f>
        <v>pupal</v>
      </c>
      <c r="AB1898" t="str">
        <f>VLOOKUP($D1898,metadata!$B$2:$Z$451,25,FALSE)</f>
        <v/>
      </c>
      <c r="AC1898">
        <v>11</v>
      </c>
      <c r="AD1898">
        <v>101.61290322580599</v>
      </c>
      <c r="AF1898" t="str">
        <f t="shared" si="59"/>
        <v>NA</v>
      </c>
    </row>
    <row r="1899" spans="3:32" x14ac:dyDescent="0.3">
      <c r="C1899">
        <v>1898</v>
      </c>
      <c r="D1899" s="4" t="str">
        <f t="shared" si="60"/>
        <v>50- Wakayama</v>
      </c>
      <c r="E1899" t="str">
        <f>VLOOKUP($D1899,metadata!$B$2:$S$451,2,FALSE)</f>
        <v>Yoshio, M; Ishii, M</v>
      </c>
      <c r="F1899" t="str">
        <f>VLOOKUP($D1899,metadata!$B$2:$S$451,3,FALSE)</f>
        <v>Geographical variation of pupal diapause in the great mormon butterfly, Papilio memnon L (Lepidoptera : Papilionidae), in western Japan</v>
      </c>
      <c r="G1899" t="str">
        <f>VLOOKUP($D1899,metadata!$B$2:$S$451,4,FALSE)</f>
        <v>10.1303/aez.33.281</v>
      </c>
      <c r="H1899" t="str">
        <f>VLOOKUP($D1899,metadata!$B$2:$S$451,5,FALSE)</f>
        <v>y</v>
      </c>
      <c r="I1899" t="str">
        <f>VLOOKUP($D1899,metadata!$B$2:$S$451,6,FALSE)</f>
        <v>a</v>
      </c>
      <c r="J1899" t="str">
        <f>VLOOKUP($D1899,metadata!$B$2:$S$451,7,FALSE)</f>
        <v>i</v>
      </c>
      <c r="K1899">
        <f>VLOOKUP($D1899,metadata!$B$2:$S$451,8,FALSE)</f>
        <v>4</v>
      </c>
      <c r="L1899">
        <f>VLOOKUP($D1899,metadata!$B$2:$S$451,9,FALSE)</f>
        <v>4</v>
      </c>
      <c r="M1899" t="str">
        <f>VLOOKUP($D1899,metadata!$B$2:$S$451,10,FALSE)</f>
        <v/>
      </c>
      <c r="N1899" t="str">
        <f>VLOOKUP($D1899,metadata!$B$2:$S$451,11,FALSE)</f>
        <v>Papilio memnon</v>
      </c>
      <c r="O1899" t="str">
        <f>VLOOKUP($D1899,metadata!$B$2:$S$451,12,FALSE)</f>
        <v>lepidoptera</v>
      </c>
      <c r="P1899" t="str">
        <f>VLOOKUP($D1899,metadata!$B$2:$S$451,13,FALSE)</f>
        <v xml:space="preserve"> Wakayama</v>
      </c>
      <c r="Q1899">
        <f>VLOOKUP($D1899,metadata!$B$2:$S$451,14,FALSE)</f>
        <v>34.230519000000001</v>
      </c>
      <c r="R1899">
        <f>VLOOKUP($D1899,metadata!$B$2:$S$451,15,FALSE)</f>
        <v>135.17081099999999</v>
      </c>
      <c r="S1899" t="str">
        <f>VLOOKUP($D1899,metadata!$B$2:$S$451,16,FALSE)</f>
        <v/>
      </c>
      <c r="T1899" t="str">
        <f>VLOOKUP($D1899,metadata!$B$2:$S$451,17,FALSE)</f>
        <v/>
      </c>
      <c r="U1899" t="str">
        <f>VLOOKUP($D1899,metadata!$B$2:$S$451,18,FALSE)</f>
        <v/>
      </c>
      <c r="V1899">
        <f>VLOOKUP($D1899,metadata!$B$2:$Z$451,19,FALSE)</f>
        <v>12</v>
      </c>
      <c r="W1899" t="str">
        <f>VLOOKUP($D1899,metadata!$B$2:$Z$451,20,FALSE)</f>
        <v>global average</v>
      </c>
      <c r="X1899" t="str">
        <f>VLOOKUP($D1899,metadata!$B$2:$Z$451,21,FALSE)</f>
        <v/>
      </c>
      <c r="Y1899">
        <f>VLOOKUP($D1899,metadata!$B$2:$Z$451,22,FALSE)</f>
        <v>50</v>
      </c>
      <c r="Z1899" t="str">
        <f>VLOOKUP($D1899,metadata!$B$2:$Z$451,23,FALSE)</f>
        <v/>
      </c>
      <c r="AA1899" t="str">
        <f>VLOOKUP($D1899,metadata!$B$2:$Z$451,24,FALSE)</f>
        <v>pupal</v>
      </c>
      <c r="AB1899" t="str">
        <f>VLOOKUP($D1899,metadata!$B$2:$Z$451,25,FALSE)</f>
        <v/>
      </c>
      <c r="AC1899">
        <v>11.9944751381215</v>
      </c>
      <c r="AD1899">
        <v>100.268817204301</v>
      </c>
      <c r="AF1899" t="str">
        <f t="shared" si="59"/>
        <v>NA</v>
      </c>
    </row>
    <row r="1900" spans="3:32" x14ac:dyDescent="0.3">
      <c r="C1900">
        <v>1899</v>
      </c>
      <c r="D1900" s="4" t="str">
        <f t="shared" si="60"/>
        <v>50- Wakayama</v>
      </c>
      <c r="E1900" t="str">
        <f>VLOOKUP($D1900,metadata!$B$2:$S$451,2,FALSE)</f>
        <v>Yoshio, M; Ishii, M</v>
      </c>
      <c r="F1900" t="str">
        <f>VLOOKUP($D1900,metadata!$B$2:$S$451,3,FALSE)</f>
        <v>Geographical variation of pupal diapause in the great mormon butterfly, Papilio memnon L (Lepidoptera : Papilionidae), in western Japan</v>
      </c>
      <c r="G1900" t="str">
        <f>VLOOKUP($D1900,metadata!$B$2:$S$451,4,FALSE)</f>
        <v>10.1303/aez.33.281</v>
      </c>
      <c r="H1900" t="str">
        <f>VLOOKUP($D1900,metadata!$B$2:$S$451,5,FALSE)</f>
        <v>y</v>
      </c>
      <c r="I1900" t="str">
        <f>VLOOKUP($D1900,metadata!$B$2:$S$451,6,FALSE)</f>
        <v>a</v>
      </c>
      <c r="J1900" t="str">
        <f>VLOOKUP($D1900,metadata!$B$2:$S$451,7,FALSE)</f>
        <v>i</v>
      </c>
      <c r="K1900">
        <f>VLOOKUP($D1900,metadata!$B$2:$S$451,8,FALSE)</f>
        <v>4</v>
      </c>
      <c r="L1900">
        <f>VLOOKUP($D1900,metadata!$B$2:$S$451,9,FALSE)</f>
        <v>4</v>
      </c>
      <c r="M1900" t="str">
        <f>VLOOKUP($D1900,metadata!$B$2:$S$451,10,FALSE)</f>
        <v/>
      </c>
      <c r="N1900" t="str">
        <f>VLOOKUP($D1900,metadata!$B$2:$S$451,11,FALSE)</f>
        <v>Papilio memnon</v>
      </c>
      <c r="O1900" t="str">
        <f>VLOOKUP($D1900,metadata!$B$2:$S$451,12,FALSE)</f>
        <v>lepidoptera</v>
      </c>
      <c r="P1900" t="str">
        <f>VLOOKUP($D1900,metadata!$B$2:$S$451,13,FALSE)</f>
        <v xml:space="preserve"> Wakayama</v>
      </c>
      <c r="Q1900">
        <f>VLOOKUP($D1900,metadata!$B$2:$S$451,14,FALSE)</f>
        <v>34.230519000000001</v>
      </c>
      <c r="R1900">
        <f>VLOOKUP($D1900,metadata!$B$2:$S$451,15,FALSE)</f>
        <v>135.17081099999999</v>
      </c>
      <c r="S1900" t="str">
        <f>VLOOKUP($D1900,metadata!$B$2:$S$451,16,FALSE)</f>
        <v/>
      </c>
      <c r="T1900" t="str">
        <f>VLOOKUP($D1900,metadata!$B$2:$S$451,17,FALSE)</f>
        <v/>
      </c>
      <c r="U1900" t="str">
        <f>VLOOKUP($D1900,metadata!$B$2:$S$451,18,FALSE)</f>
        <v/>
      </c>
      <c r="V1900">
        <f>VLOOKUP($D1900,metadata!$B$2:$Z$451,19,FALSE)</f>
        <v>12</v>
      </c>
      <c r="W1900" t="str">
        <f>VLOOKUP($D1900,metadata!$B$2:$Z$451,20,FALSE)</f>
        <v>global average</v>
      </c>
      <c r="X1900" t="str">
        <f>VLOOKUP($D1900,metadata!$B$2:$Z$451,21,FALSE)</f>
        <v/>
      </c>
      <c r="Y1900">
        <f>VLOOKUP($D1900,metadata!$B$2:$Z$451,22,FALSE)</f>
        <v>50</v>
      </c>
      <c r="Z1900" t="str">
        <f>VLOOKUP($D1900,metadata!$B$2:$Z$451,23,FALSE)</f>
        <v/>
      </c>
      <c r="AA1900" t="str">
        <f>VLOOKUP($D1900,metadata!$B$2:$Z$451,24,FALSE)</f>
        <v>pupal</v>
      </c>
      <c r="AB1900" t="str">
        <f>VLOOKUP($D1900,metadata!$B$2:$Z$451,25,FALSE)</f>
        <v/>
      </c>
      <c r="AC1900">
        <v>13.005524861878399</v>
      </c>
      <c r="AD1900">
        <v>45.6989247311827</v>
      </c>
      <c r="AF1900" t="str">
        <f t="shared" si="59"/>
        <v>NA</v>
      </c>
    </row>
    <row r="1901" spans="3:32" x14ac:dyDescent="0.3">
      <c r="C1901">
        <v>1900</v>
      </c>
      <c r="D1901" s="4" t="str">
        <f t="shared" si="60"/>
        <v>50- Wakayama</v>
      </c>
      <c r="E1901" t="str">
        <f>VLOOKUP($D1901,metadata!$B$2:$S$451,2,FALSE)</f>
        <v>Yoshio, M; Ishii, M</v>
      </c>
      <c r="F1901" t="str">
        <f>VLOOKUP($D1901,metadata!$B$2:$S$451,3,FALSE)</f>
        <v>Geographical variation of pupal diapause in the great mormon butterfly, Papilio memnon L (Lepidoptera : Papilionidae), in western Japan</v>
      </c>
      <c r="G1901" t="str">
        <f>VLOOKUP($D1901,metadata!$B$2:$S$451,4,FALSE)</f>
        <v>10.1303/aez.33.281</v>
      </c>
      <c r="H1901" t="str">
        <f>VLOOKUP($D1901,metadata!$B$2:$S$451,5,FALSE)</f>
        <v>y</v>
      </c>
      <c r="I1901" t="str">
        <f>VLOOKUP($D1901,metadata!$B$2:$S$451,6,FALSE)</f>
        <v>a</v>
      </c>
      <c r="J1901" t="str">
        <f>VLOOKUP($D1901,metadata!$B$2:$S$451,7,FALSE)</f>
        <v>i</v>
      </c>
      <c r="K1901">
        <f>VLOOKUP($D1901,metadata!$B$2:$S$451,8,FALSE)</f>
        <v>4</v>
      </c>
      <c r="L1901">
        <f>VLOOKUP($D1901,metadata!$B$2:$S$451,9,FALSE)</f>
        <v>4</v>
      </c>
      <c r="M1901" t="str">
        <f>VLOOKUP($D1901,metadata!$B$2:$S$451,10,FALSE)</f>
        <v/>
      </c>
      <c r="N1901" t="str">
        <f>VLOOKUP($D1901,metadata!$B$2:$S$451,11,FALSE)</f>
        <v>Papilio memnon</v>
      </c>
      <c r="O1901" t="str">
        <f>VLOOKUP($D1901,metadata!$B$2:$S$451,12,FALSE)</f>
        <v>lepidoptera</v>
      </c>
      <c r="P1901" t="str">
        <f>VLOOKUP($D1901,metadata!$B$2:$S$451,13,FALSE)</f>
        <v xml:space="preserve"> Wakayama</v>
      </c>
      <c r="Q1901">
        <f>VLOOKUP($D1901,metadata!$B$2:$S$451,14,FALSE)</f>
        <v>34.230519000000001</v>
      </c>
      <c r="R1901">
        <f>VLOOKUP($D1901,metadata!$B$2:$S$451,15,FALSE)</f>
        <v>135.17081099999999</v>
      </c>
      <c r="S1901" t="str">
        <f>VLOOKUP($D1901,metadata!$B$2:$S$451,16,FALSE)</f>
        <v/>
      </c>
      <c r="T1901" t="str">
        <f>VLOOKUP($D1901,metadata!$B$2:$S$451,17,FALSE)</f>
        <v/>
      </c>
      <c r="U1901" t="str">
        <f>VLOOKUP($D1901,metadata!$B$2:$S$451,18,FALSE)</f>
        <v/>
      </c>
      <c r="V1901">
        <f>VLOOKUP($D1901,metadata!$B$2:$Z$451,19,FALSE)</f>
        <v>12</v>
      </c>
      <c r="W1901" t="str">
        <f>VLOOKUP($D1901,metadata!$B$2:$Z$451,20,FALSE)</f>
        <v>global average</v>
      </c>
      <c r="X1901" t="str">
        <f>VLOOKUP($D1901,metadata!$B$2:$Z$451,21,FALSE)</f>
        <v/>
      </c>
      <c r="Y1901">
        <f>VLOOKUP($D1901,metadata!$B$2:$Z$451,22,FALSE)</f>
        <v>50</v>
      </c>
      <c r="Z1901" t="str">
        <f>VLOOKUP($D1901,metadata!$B$2:$Z$451,23,FALSE)</f>
        <v/>
      </c>
      <c r="AA1901" t="str">
        <f>VLOOKUP($D1901,metadata!$B$2:$Z$451,24,FALSE)</f>
        <v>pupal</v>
      </c>
      <c r="AB1901" t="str">
        <f>VLOOKUP($D1901,metadata!$B$2:$Z$451,25,FALSE)</f>
        <v/>
      </c>
      <c r="AC1901">
        <v>14.008287292817601</v>
      </c>
      <c r="AD1901">
        <v>0.26881720430107198</v>
      </c>
      <c r="AF1901" t="str">
        <f t="shared" si="59"/>
        <v>NA</v>
      </c>
    </row>
    <row r="1902" spans="3:32" x14ac:dyDescent="0.3">
      <c r="C1902">
        <v>1901</v>
      </c>
      <c r="D1902" s="4" t="str">
        <f t="shared" si="60"/>
        <v>50- Mino</v>
      </c>
      <c r="E1902" t="str">
        <f>VLOOKUP($D1902,metadata!$B$2:$S$451,2,FALSE)</f>
        <v>Yoshio, M; Ishii, M</v>
      </c>
      <c r="F1902" t="str">
        <f>VLOOKUP($D1902,metadata!$B$2:$S$451,3,FALSE)</f>
        <v>Geographical variation of pupal diapause in the great mormon butterfly, Papilio memnon L (Lepidoptera : Papilionidae), in western Japan</v>
      </c>
      <c r="G1902" t="str">
        <f>VLOOKUP($D1902,metadata!$B$2:$S$451,4,FALSE)</f>
        <v>10.1303/aez.33.281</v>
      </c>
      <c r="H1902" t="str">
        <f>VLOOKUP($D1902,metadata!$B$2:$S$451,5,FALSE)</f>
        <v>y</v>
      </c>
      <c r="I1902" t="str">
        <f>VLOOKUP($D1902,metadata!$B$2:$S$451,6,FALSE)</f>
        <v>a</v>
      </c>
      <c r="J1902" t="str">
        <f>VLOOKUP($D1902,metadata!$B$2:$S$451,7,FALSE)</f>
        <v>i</v>
      </c>
      <c r="K1902">
        <f>VLOOKUP($D1902,metadata!$B$2:$S$451,8,FALSE)</f>
        <v>4</v>
      </c>
      <c r="L1902">
        <f>VLOOKUP($D1902,metadata!$B$2:$S$451,9,FALSE)</f>
        <v>4</v>
      </c>
      <c r="M1902" t="str">
        <f>VLOOKUP($D1902,metadata!$B$2:$S$451,10,FALSE)</f>
        <v/>
      </c>
      <c r="N1902" t="str">
        <f>VLOOKUP($D1902,metadata!$B$2:$S$451,11,FALSE)</f>
        <v>Papilio memnon</v>
      </c>
      <c r="O1902" t="str">
        <f>VLOOKUP($D1902,metadata!$B$2:$S$451,12,FALSE)</f>
        <v>lepidoptera</v>
      </c>
      <c r="P1902" t="str">
        <f>VLOOKUP($D1902,metadata!$B$2:$S$451,13,FALSE)</f>
        <v xml:space="preserve"> Mino</v>
      </c>
      <c r="Q1902">
        <f>VLOOKUP($D1902,metadata!$B$2:$S$451,14,FALSE)</f>
        <v>34.826932999999997</v>
      </c>
      <c r="R1902">
        <f>VLOOKUP($D1902,metadata!$B$2:$S$451,15,FALSE)</f>
        <v>135.470461</v>
      </c>
      <c r="S1902" t="str">
        <f>VLOOKUP($D1902,metadata!$B$2:$S$451,16,FALSE)</f>
        <v/>
      </c>
      <c r="T1902" t="str">
        <f>VLOOKUP($D1902,metadata!$B$2:$S$451,17,FALSE)</f>
        <v/>
      </c>
      <c r="U1902" t="str">
        <f>VLOOKUP($D1902,metadata!$B$2:$S$451,18,FALSE)</f>
        <v/>
      </c>
      <c r="V1902">
        <f>VLOOKUP($D1902,metadata!$B$2:$Z$451,19,FALSE)</f>
        <v>12</v>
      </c>
      <c r="W1902" t="str">
        <f>VLOOKUP($D1902,metadata!$B$2:$Z$451,20,FALSE)</f>
        <v>global average</v>
      </c>
      <c r="X1902" t="str">
        <f>VLOOKUP($D1902,metadata!$B$2:$Z$451,21,FALSE)</f>
        <v/>
      </c>
      <c r="Y1902">
        <f>VLOOKUP($D1902,metadata!$B$2:$Z$451,22,FALSE)</f>
        <v>50</v>
      </c>
      <c r="Z1902" t="str">
        <f>VLOOKUP($D1902,metadata!$B$2:$Z$451,23,FALSE)</f>
        <v/>
      </c>
      <c r="AA1902" t="str">
        <f>VLOOKUP($D1902,metadata!$B$2:$Z$451,24,FALSE)</f>
        <v>pupal</v>
      </c>
      <c r="AB1902" t="str">
        <f>VLOOKUP($D1902,metadata!$B$2:$Z$451,25,FALSE)</f>
        <v/>
      </c>
      <c r="AC1902">
        <v>11.008287292817601</v>
      </c>
      <c r="AD1902">
        <v>99.999999999999901</v>
      </c>
      <c r="AF1902" t="str">
        <f t="shared" si="59"/>
        <v>NA</v>
      </c>
    </row>
    <row r="1903" spans="3:32" x14ac:dyDescent="0.3">
      <c r="C1903">
        <v>1902</v>
      </c>
      <c r="D1903" s="4" t="str">
        <f t="shared" si="60"/>
        <v>50- Mino</v>
      </c>
      <c r="E1903" t="str">
        <f>VLOOKUP($D1903,metadata!$B$2:$S$451,2,FALSE)</f>
        <v>Yoshio, M; Ishii, M</v>
      </c>
      <c r="F1903" t="str">
        <f>VLOOKUP($D1903,metadata!$B$2:$S$451,3,FALSE)</f>
        <v>Geographical variation of pupal diapause in the great mormon butterfly, Papilio memnon L (Lepidoptera : Papilionidae), in western Japan</v>
      </c>
      <c r="G1903" t="str">
        <f>VLOOKUP($D1903,metadata!$B$2:$S$451,4,FALSE)</f>
        <v>10.1303/aez.33.281</v>
      </c>
      <c r="H1903" t="str">
        <f>VLOOKUP($D1903,metadata!$B$2:$S$451,5,FALSE)</f>
        <v>y</v>
      </c>
      <c r="I1903" t="str">
        <f>VLOOKUP($D1903,metadata!$B$2:$S$451,6,FALSE)</f>
        <v>a</v>
      </c>
      <c r="J1903" t="str">
        <f>VLOOKUP($D1903,metadata!$B$2:$S$451,7,FALSE)</f>
        <v>i</v>
      </c>
      <c r="K1903">
        <f>VLOOKUP($D1903,metadata!$B$2:$S$451,8,FALSE)</f>
        <v>4</v>
      </c>
      <c r="L1903">
        <f>VLOOKUP($D1903,metadata!$B$2:$S$451,9,FALSE)</f>
        <v>4</v>
      </c>
      <c r="M1903" t="str">
        <f>VLOOKUP($D1903,metadata!$B$2:$S$451,10,FALSE)</f>
        <v/>
      </c>
      <c r="N1903" t="str">
        <f>VLOOKUP($D1903,metadata!$B$2:$S$451,11,FALSE)</f>
        <v>Papilio memnon</v>
      </c>
      <c r="O1903" t="str">
        <f>VLOOKUP($D1903,metadata!$B$2:$S$451,12,FALSE)</f>
        <v>lepidoptera</v>
      </c>
      <c r="P1903" t="str">
        <f>VLOOKUP($D1903,metadata!$B$2:$S$451,13,FALSE)</f>
        <v xml:space="preserve"> Mino</v>
      </c>
      <c r="Q1903">
        <f>VLOOKUP($D1903,metadata!$B$2:$S$451,14,FALSE)</f>
        <v>34.826932999999997</v>
      </c>
      <c r="R1903">
        <f>VLOOKUP($D1903,metadata!$B$2:$S$451,15,FALSE)</f>
        <v>135.470461</v>
      </c>
      <c r="S1903" t="str">
        <f>VLOOKUP($D1903,metadata!$B$2:$S$451,16,FALSE)</f>
        <v/>
      </c>
      <c r="T1903" t="str">
        <f>VLOOKUP($D1903,metadata!$B$2:$S$451,17,FALSE)</f>
        <v/>
      </c>
      <c r="U1903" t="str">
        <f>VLOOKUP($D1903,metadata!$B$2:$S$451,18,FALSE)</f>
        <v/>
      </c>
      <c r="V1903">
        <f>VLOOKUP($D1903,metadata!$B$2:$Z$451,19,FALSE)</f>
        <v>12</v>
      </c>
      <c r="W1903" t="str">
        <f>VLOOKUP($D1903,metadata!$B$2:$Z$451,20,FALSE)</f>
        <v>global average</v>
      </c>
      <c r="X1903" t="str">
        <f>VLOOKUP($D1903,metadata!$B$2:$Z$451,21,FALSE)</f>
        <v/>
      </c>
      <c r="Y1903">
        <f>VLOOKUP($D1903,metadata!$B$2:$Z$451,22,FALSE)</f>
        <v>50</v>
      </c>
      <c r="Z1903" t="str">
        <f>VLOOKUP($D1903,metadata!$B$2:$Z$451,23,FALSE)</f>
        <v/>
      </c>
      <c r="AA1903" t="str">
        <f>VLOOKUP($D1903,metadata!$B$2:$Z$451,24,FALSE)</f>
        <v>pupal</v>
      </c>
      <c r="AB1903" t="str">
        <f>VLOOKUP($D1903,metadata!$B$2:$Z$451,25,FALSE)</f>
        <v/>
      </c>
      <c r="AC1903">
        <v>11.9944751381215</v>
      </c>
      <c r="AD1903">
        <v>95.6989247311827</v>
      </c>
      <c r="AF1903" t="str">
        <f t="shared" si="59"/>
        <v>NA</v>
      </c>
    </row>
    <row r="1904" spans="3:32" x14ac:dyDescent="0.3">
      <c r="C1904">
        <v>1903</v>
      </c>
      <c r="D1904" s="4" t="str">
        <f t="shared" si="60"/>
        <v>50- Mino</v>
      </c>
      <c r="E1904" t="str">
        <f>VLOOKUP($D1904,metadata!$B$2:$S$451,2,FALSE)</f>
        <v>Yoshio, M; Ishii, M</v>
      </c>
      <c r="F1904" t="str">
        <f>VLOOKUP($D1904,metadata!$B$2:$S$451,3,FALSE)</f>
        <v>Geographical variation of pupal diapause in the great mormon butterfly, Papilio memnon L (Lepidoptera : Papilionidae), in western Japan</v>
      </c>
      <c r="G1904" t="str">
        <f>VLOOKUP($D1904,metadata!$B$2:$S$451,4,FALSE)</f>
        <v>10.1303/aez.33.281</v>
      </c>
      <c r="H1904" t="str">
        <f>VLOOKUP($D1904,metadata!$B$2:$S$451,5,FALSE)</f>
        <v>y</v>
      </c>
      <c r="I1904" t="str">
        <f>VLOOKUP($D1904,metadata!$B$2:$S$451,6,FALSE)</f>
        <v>a</v>
      </c>
      <c r="J1904" t="str">
        <f>VLOOKUP($D1904,metadata!$B$2:$S$451,7,FALSE)</f>
        <v>i</v>
      </c>
      <c r="K1904">
        <f>VLOOKUP($D1904,metadata!$B$2:$S$451,8,FALSE)</f>
        <v>4</v>
      </c>
      <c r="L1904">
        <f>VLOOKUP($D1904,metadata!$B$2:$S$451,9,FALSE)</f>
        <v>4</v>
      </c>
      <c r="M1904" t="str">
        <f>VLOOKUP($D1904,metadata!$B$2:$S$451,10,FALSE)</f>
        <v/>
      </c>
      <c r="N1904" t="str">
        <f>VLOOKUP($D1904,metadata!$B$2:$S$451,11,FALSE)</f>
        <v>Papilio memnon</v>
      </c>
      <c r="O1904" t="str">
        <f>VLOOKUP($D1904,metadata!$B$2:$S$451,12,FALSE)</f>
        <v>lepidoptera</v>
      </c>
      <c r="P1904" t="str">
        <f>VLOOKUP($D1904,metadata!$B$2:$S$451,13,FALSE)</f>
        <v xml:space="preserve"> Mino</v>
      </c>
      <c r="Q1904">
        <f>VLOOKUP($D1904,metadata!$B$2:$S$451,14,FALSE)</f>
        <v>34.826932999999997</v>
      </c>
      <c r="R1904">
        <f>VLOOKUP($D1904,metadata!$B$2:$S$451,15,FALSE)</f>
        <v>135.470461</v>
      </c>
      <c r="S1904" t="str">
        <f>VLOOKUP($D1904,metadata!$B$2:$S$451,16,FALSE)</f>
        <v/>
      </c>
      <c r="T1904" t="str">
        <f>VLOOKUP($D1904,metadata!$B$2:$S$451,17,FALSE)</f>
        <v/>
      </c>
      <c r="U1904" t="str">
        <f>VLOOKUP($D1904,metadata!$B$2:$S$451,18,FALSE)</f>
        <v/>
      </c>
      <c r="V1904">
        <f>VLOOKUP($D1904,metadata!$B$2:$Z$451,19,FALSE)</f>
        <v>12</v>
      </c>
      <c r="W1904" t="str">
        <f>VLOOKUP($D1904,metadata!$B$2:$Z$451,20,FALSE)</f>
        <v>global average</v>
      </c>
      <c r="X1904" t="str">
        <f>VLOOKUP($D1904,metadata!$B$2:$Z$451,21,FALSE)</f>
        <v/>
      </c>
      <c r="Y1904">
        <f>VLOOKUP($D1904,metadata!$B$2:$Z$451,22,FALSE)</f>
        <v>50</v>
      </c>
      <c r="Z1904" t="str">
        <f>VLOOKUP($D1904,metadata!$B$2:$Z$451,23,FALSE)</f>
        <v/>
      </c>
      <c r="AA1904" t="str">
        <f>VLOOKUP($D1904,metadata!$B$2:$Z$451,24,FALSE)</f>
        <v>pupal</v>
      </c>
      <c r="AB1904" t="str">
        <f>VLOOKUP($D1904,metadata!$B$2:$Z$451,25,FALSE)</f>
        <v/>
      </c>
      <c r="AC1904">
        <v>13.013812154696099</v>
      </c>
      <c r="AD1904">
        <v>53.763440860214999</v>
      </c>
      <c r="AF1904" t="str">
        <f t="shared" si="59"/>
        <v>NA</v>
      </c>
    </row>
    <row r="1905" spans="3:32" x14ac:dyDescent="0.3">
      <c r="C1905">
        <v>1904</v>
      </c>
      <c r="D1905" s="4" t="str">
        <f t="shared" si="60"/>
        <v>50- Mino</v>
      </c>
      <c r="E1905" t="str">
        <f>VLOOKUP($D1905,metadata!$B$2:$S$451,2,FALSE)</f>
        <v>Yoshio, M; Ishii, M</v>
      </c>
      <c r="F1905" t="str">
        <f>VLOOKUP($D1905,metadata!$B$2:$S$451,3,FALSE)</f>
        <v>Geographical variation of pupal diapause in the great mormon butterfly, Papilio memnon L (Lepidoptera : Papilionidae), in western Japan</v>
      </c>
      <c r="G1905" t="str">
        <f>VLOOKUP($D1905,metadata!$B$2:$S$451,4,FALSE)</f>
        <v>10.1303/aez.33.281</v>
      </c>
      <c r="H1905" t="str">
        <f>VLOOKUP($D1905,metadata!$B$2:$S$451,5,FALSE)</f>
        <v>y</v>
      </c>
      <c r="I1905" t="str">
        <f>VLOOKUP($D1905,metadata!$B$2:$S$451,6,FALSE)</f>
        <v>a</v>
      </c>
      <c r="J1905" t="str">
        <f>VLOOKUP($D1905,metadata!$B$2:$S$451,7,FALSE)</f>
        <v>i</v>
      </c>
      <c r="K1905">
        <f>VLOOKUP($D1905,metadata!$B$2:$S$451,8,FALSE)</f>
        <v>4</v>
      </c>
      <c r="L1905">
        <f>VLOOKUP($D1905,metadata!$B$2:$S$451,9,FALSE)</f>
        <v>4</v>
      </c>
      <c r="M1905" t="str">
        <f>VLOOKUP($D1905,metadata!$B$2:$S$451,10,FALSE)</f>
        <v/>
      </c>
      <c r="N1905" t="str">
        <f>VLOOKUP($D1905,metadata!$B$2:$S$451,11,FALSE)</f>
        <v>Papilio memnon</v>
      </c>
      <c r="O1905" t="str">
        <f>VLOOKUP($D1905,metadata!$B$2:$S$451,12,FALSE)</f>
        <v>lepidoptera</v>
      </c>
      <c r="P1905" t="str">
        <f>VLOOKUP($D1905,metadata!$B$2:$S$451,13,FALSE)</f>
        <v xml:space="preserve"> Mino</v>
      </c>
      <c r="Q1905">
        <f>VLOOKUP($D1905,metadata!$B$2:$S$451,14,FALSE)</f>
        <v>34.826932999999997</v>
      </c>
      <c r="R1905">
        <f>VLOOKUP($D1905,metadata!$B$2:$S$451,15,FALSE)</f>
        <v>135.470461</v>
      </c>
      <c r="S1905" t="str">
        <f>VLOOKUP($D1905,metadata!$B$2:$S$451,16,FALSE)</f>
        <v/>
      </c>
      <c r="T1905" t="str">
        <f>VLOOKUP($D1905,metadata!$B$2:$S$451,17,FALSE)</f>
        <v/>
      </c>
      <c r="U1905" t="str">
        <f>VLOOKUP($D1905,metadata!$B$2:$S$451,18,FALSE)</f>
        <v/>
      </c>
      <c r="V1905">
        <f>VLOOKUP($D1905,metadata!$B$2:$Z$451,19,FALSE)</f>
        <v>12</v>
      </c>
      <c r="W1905" t="str">
        <f>VLOOKUP($D1905,metadata!$B$2:$Z$451,20,FALSE)</f>
        <v>global average</v>
      </c>
      <c r="X1905" t="str">
        <f>VLOOKUP($D1905,metadata!$B$2:$Z$451,21,FALSE)</f>
        <v/>
      </c>
      <c r="Y1905">
        <f>VLOOKUP($D1905,metadata!$B$2:$Z$451,22,FALSE)</f>
        <v>50</v>
      </c>
      <c r="Z1905" t="str">
        <f>VLOOKUP($D1905,metadata!$B$2:$Z$451,23,FALSE)</f>
        <v/>
      </c>
      <c r="AA1905" t="str">
        <f>VLOOKUP($D1905,metadata!$B$2:$Z$451,24,FALSE)</f>
        <v>pupal</v>
      </c>
      <c r="AB1905" t="str">
        <f>VLOOKUP($D1905,metadata!$B$2:$Z$451,25,FALSE)</f>
        <v/>
      </c>
      <c r="AC1905">
        <v>14.008287292817601</v>
      </c>
      <c r="AD1905">
        <v>-0.53763440860215805</v>
      </c>
      <c r="AF1905" t="str">
        <f t="shared" si="59"/>
        <v>NA</v>
      </c>
    </row>
    <row r="1906" spans="3:32" x14ac:dyDescent="0.3">
      <c r="C1906">
        <v>1905</v>
      </c>
      <c r="D1906" s="4" t="str">
        <f t="shared" si="60"/>
        <v>51-1</v>
      </c>
      <c r="E1906" t="str">
        <f>VLOOKUP($D1906,metadata!$B$2:$S$451,2,FALSE)</f>
        <v>Suwa, A; Gotoh, T</v>
      </c>
      <c r="F1906" t="str">
        <f>VLOOKUP($D1906,metadata!$B$2:$S$451,3,FALSE)</f>
        <v>Geographic variation in diapause induction and mode of diapause inheritance in Tetranychus pueraricola</v>
      </c>
      <c r="G1906" t="str">
        <f>VLOOKUP($D1906,metadata!$B$2:$S$451,4,FALSE)</f>
        <v>10.1111/j.1439-0418.2006.01050.x</v>
      </c>
      <c r="H1906" t="str">
        <f>VLOOKUP($D1906,metadata!$B$2:$S$451,5,FALSE)</f>
        <v>y</v>
      </c>
      <c r="I1906" t="str">
        <f>VLOOKUP($D1906,metadata!$B$2:$S$451,6,FALSE)</f>
        <v>a</v>
      </c>
      <c r="J1906" t="str">
        <f>VLOOKUP($D1906,metadata!$B$2:$S$451,7,FALSE)</f>
        <v>i</v>
      </c>
      <c r="K1906">
        <f>VLOOKUP($D1906,metadata!$B$2:$S$451,8,FALSE)</f>
        <v>32</v>
      </c>
      <c r="L1906">
        <f>VLOOKUP($D1906,metadata!$B$2:$S$451,9,FALSE)</f>
        <v>5</v>
      </c>
      <c r="M1906" t="str">
        <f>VLOOKUP($D1906,metadata!$B$2:$S$451,10,FALSE)</f>
        <v/>
      </c>
      <c r="N1906" t="str">
        <f>VLOOKUP($D1906,metadata!$B$2:$S$451,11,FALSE)</f>
        <v>Tetranychus pueraricola</v>
      </c>
      <c r="O1906" t="str">
        <f>VLOOKUP($D1906,metadata!$B$2:$S$451,12,FALSE)</f>
        <v>Trombidiformes</v>
      </c>
      <c r="P1906">
        <f>VLOOKUP($D1906,metadata!$B$2:$S$451,13,FALSE)</f>
        <v>1</v>
      </c>
      <c r="Q1906">
        <f>VLOOKUP($D1906,metadata!$B$2:$S$451,14,FALSE)</f>
        <v>39.966666666666669</v>
      </c>
      <c r="R1906">
        <f>VLOOKUP($D1906,metadata!$B$2:$S$451,15,FALSE)</f>
        <v>-140.93333333333334</v>
      </c>
      <c r="S1906" t="str">
        <f>VLOOKUP($D1906,metadata!$B$2:$S$451,16,FALSE)</f>
        <v/>
      </c>
      <c r="T1906" t="str">
        <f>VLOOKUP($D1906,metadata!$B$2:$S$451,17,FALSE)</f>
        <v/>
      </c>
      <c r="U1906" t="str">
        <f>VLOOKUP($D1906,metadata!$B$2:$S$451,18,FALSE)</f>
        <v/>
      </c>
      <c r="V1906">
        <f>VLOOKUP($D1906,metadata!$B$2:$Z$451,19,FALSE)</f>
        <v>240</v>
      </c>
      <c r="W1906" t="str">
        <f>VLOOKUP($D1906,metadata!$B$2:$Z$451,20,FALSE)</f>
        <v>global average</v>
      </c>
      <c r="X1906" t="str">
        <f>VLOOKUP($D1906,metadata!$B$2:$Z$451,21,FALSE)</f>
        <v/>
      </c>
      <c r="Y1906" t="str">
        <f>VLOOKUP($D1906,metadata!$B$2:$Z$451,22,FALSE)</f>
        <v>t-51</v>
      </c>
      <c r="Z1906" t="str">
        <f>VLOOKUP($D1906,metadata!$B$2:$Z$451,23,FALSE)</f>
        <v/>
      </c>
      <c r="AA1906" t="str">
        <f>VLOOKUP($D1906,metadata!$B$2:$Z$451,24,FALSE)</f>
        <v/>
      </c>
      <c r="AB1906" t="str">
        <f>VLOOKUP($D1906,metadata!$B$2:$Z$451,25,FALSE)</f>
        <v>by hand</v>
      </c>
      <c r="AC1906">
        <v>1</v>
      </c>
      <c r="AD1906">
        <v>1</v>
      </c>
      <c r="AF1906" t="str">
        <f t="shared" si="59"/>
        <v>NA</v>
      </c>
    </row>
    <row r="1907" spans="3:32" x14ac:dyDescent="0.3">
      <c r="C1907">
        <v>1906</v>
      </c>
      <c r="D1907" s="4" t="str">
        <f t="shared" si="60"/>
        <v>51-1</v>
      </c>
      <c r="E1907" t="str">
        <f>VLOOKUP($D1907,metadata!$B$2:$S$451,2,FALSE)</f>
        <v>Suwa, A; Gotoh, T</v>
      </c>
      <c r="F1907" t="str">
        <f>VLOOKUP($D1907,metadata!$B$2:$S$451,3,FALSE)</f>
        <v>Geographic variation in diapause induction and mode of diapause inheritance in Tetranychus pueraricola</v>
      </c>
      <c r="G1907" t="str">
        <f>VLOOKUP($D1907,metadata!$B$2:$S$451,4,FALSE)</f>
        <v>10.1111/j.1439-0418.2006.01050.x</v>
      </c>
      <c r="H1907" t="str">
        <f>VLOOKUP($D1907,metadata!$B$2:$S$451,5,FALSE)</f>
        <v>y</v>
      </c>
      <c r="I1907" t="str">
        <f>VLOOKUP($D1907,metadata!$B$2:$S$451,6,FALSE)</f>
        <v>a</v>
      </c>
      <c r="J1907" t="str">
        <f>VLOOKUP($D1907,metadata!$B$2:$S$451,7,FALSE)</f>
        <v>i</v>
      </c>
      <c r="K1907">
        <f>VLOOKUP($D1907,metadata!$B$2:$S$451,8,FALSE)</f>
        <v>32</v>
      </c>
      <c r="L1907">
        <f>VLOOKUP($D1907,metadata!$B$2:$S$451,9,FALSE)</f>
        <v>5</v>
      </c>
      <c r="M1907" t="str">
        <f>VLOOKUP($D1907,metadata!$B$2:$S$451,10,FALSE)</f>
        <v/>
      </c>
      <c r="N1907" t="str">
        <f>VLOOKUP($D1907,metadata!$B$2:$S$451,11,FALSE)</f>
        <v>Tetranychus pueraricola</v>
      </c>
      <c r="O1907" t="str">
        <f>VLOOKUP($D1907,metadata!$B$2:$S$451,12,FALSE)</f>
        <v>Trombidiformes</v>
      </c>
      <c r="P1907">
        <f>VLOOKUP($D1907,metadata!$B$2:$S$451,13,FALSE)</f>
        <v>1</v>
      </c>
      <c r="Q1907">
        <f>VLOOKUP($D1907,metadata!$B$2:$S$451,14,FALSE)</f>
        <v>39.966666666666669</v>
      </c>
      <c r="R1907">
        <f>VLOOKUP($D1907,metadata!$B$2:$S$451,15,FALSE)</f>
        <v>-140.93333333333334</v>
      </c>
      <c r="S1907" t="str">
        <f>VLOOKUP($D1907,metadata!$B$2:$S$451,16,FALSE)</f>
        <v/>
      </c>
      <c r="T1907" t="str">
        <f>VLOOKUP($D1907,metadata!$B$2:$S$451,17,FALSE)</f>
        <v/>
      </c>
      <c r="U1907" t="str">
        <f>VLOOKUP($D1907,metadata!$B$2:$S$451,18,FALSE)</f>
        <v/>
      </c>
      <c r="V1907">
        <f>VLOOKUP($D1907,metadata!$B$2:$Z$451,19,FALSE)</f>
        <v>240</v>
      </c>
      <c r="W1907" t="str">
        <f>VLOOKUP($D1907,metadata!$B$2:$Z$451,20,FALSE)</f>
        <v>global average</v>
      </c>
      <c r="X1907" t="str">
        <f>VLOOKUP($D1907,metadata!$B$2:$Z$451,21,FALSE)</f>
        <v/>
      </c>
      <c r="Y1907" t="str">
        <f>VLOOKUP($D1907,metadata!$B$2:$Z$451,22,FALSE)</f>
        <v>t-51</v>
      </c>
      <c r="Z1907" t="str">
        <f>VLOOKUP($D1907,metadata!$B$2:$Z$451,23,FALSE)</f>
        <v/>
      </c>
      <c r="AA1907" t="str">
        <f>VLOOKUP($D1907,metadata!$B$2:$Z$451,24,FALSE)</f>
        <v/>
      </c>
      <c r="AB1907" t="str">
        <f>VLOOKUP($D1907,metadata!$B$2:$Z$451,25,FALSE)</f>
        <v>by hand</v>
      </c>
      <c r="AC1907">
        <v>1</v>
      </c>
      <c r="AD1907">
        <v>2</v>
      </c>
      <c r="AF1907" t="str">
        <f t="shared" si="59"/>
        <v>NA</v>
      </c>
    </row>
    <row r="1908" spans="3:32" x14ac:dyDescent="0.3">
      <c r="C1908">
        <v>1907</v>
      </c>
      <c r="D1908" s="4" t="str">
        <f t="shared" si="60"/>
        <v>51-1</v>
      </c>
      <c r="E1908" t="str">
        <f>VLOOKUP($D1908,metadata!$B$2:$S$451,2,FALSE)</f>
        <v>Suwa, A; Gotoh, T</v>
      </c>
      <c r="F1908" t="str">
        <f>VLOOKUP($D1908,metadata!$B$2:$S$451,3,FALSE)</f>
        <v>Geographic variation in diapause induction and mode of diapause inheritance in Tetranychus pueraricola</v>
      </c>
      <c r="G1908" t="str">
        <f>VLOOKUP($D1908,metadata!$B$2:$S$451,4,FALSE)</f>
        <v>10.1111/j.1439-0418.2006.01050.x</v>
      </c>
      <c r="H1908" t="str">
        <f>VLOOKUP($D1908,metadata!$B$2:$S$451,5,FALSE)</f>
        <v>y</v>
      </c>
      <c r="I1908" t="str">
        <f>VLOOKUP($D1908,metadata!$B$2:$S$451,6,FALSE)</f>
        <v>a</v>
      </c>
      <c r="J1908" t="str">
        <f>VLOOKUP($D1908,metadata!$B$2:$S$451,7,FALSE)</f>
        <v>i</v>
      </c>
      <c r="K1908">
        <f>VLOOKUP($D1908,metadata!$B$2:$S$451,8,FALSE)</f>
        <v>32</v>
      </c>
      <c r="L1908">
        <f>VLOOKUP($D1908,metadata!$B$2:$S$451,9,FALSE)</f>
        <v>5</v>
      </c>
      <c r="M1908" t="str">
        <f>VLOOKUP($D1908,metadata!$B$2:$S$451,10,FALSE)</f>
        <v/>
      </c>
      <c r="N1908" t="str">
        <f>VLOOKUP($D1908,metadata!$B$2:$S$451,11,FALSE)</f>
        <v>Tetranychus pueraricola</v>
      </c>
      <c r="O1908" t="str">
        <f>VLOOKUP($D1908,metadata!$B$2:$S$451,12,FALSE)</f>
        <v>Trombidiformes</v>
      </c>
      <c r="P1908">
        <f>VLOOKUP($D1908,metadata!$B$2:$S$451,13,FALSE)</f>
        <v>1</v>
      </c>
      <c r="Q1908">
        <f>VLOOKUP($D1908,metadata!$B$2:$S$451,14,FALSE)</f>
        <v>39.966666666666669</v>
      </c>
      <c r="R1908">
        <f>VLOOKUP($D1908,metadata!$B$2:$S$451,15,FALSE)</f>
        <v>-140.93333333333334</v>
      </c>
      <c r="S1908" t="str">
        <f>VLOOKUP($D1908,metadata!$B$2:$S$451,16,FALSE)</f>
        <v/>
      </c>
      <c r="T1908" t="str">
        <f>VLOOKUP($D1908,metadata!$B$2:$S$451,17,FALSE)</f>
        <v/>
      </c>
      <c r="U1908" t="str">
        <f>VLOOKUP($D1908,metadata!$B$2:$S$451,18,FALSE)</f>
        <v/>
      </c>
      <c r="V1908">
        <f>VLOOKUP($D1908,metadata!$B$2:$Z$451,19,FALSE)</f>
        <v>240</v>
      </c>
      <c r="W1908" t="str">
        <f>VLOOKUP($D1908,metadata!$B$2:$Z$451,20,FALSE)</f>
        <v>global average</v>
      </c>
      <c r="X1908" t="str">
        <f>VLOOKUP($D1908,metadata!$B$2:$Z$451,21,FALSE)</f>
        <v/>
      </c>
      <c r="Y1908" t="str">
        <f>VLOOKUP($D1908,metadata!$B$2:$Z$451,22,FALSE)</f>
        <v>t-51</v>
      </c>
      <c r="Z1908" t="str">
        <f>VLOOKUP($D1908,metadata!$B$2:$Z$451,23,FALSE)</f>
        <v/>
      </c>
      <c r="AA1908" t="str">
        <f>VLOOKUP($D1908,metadata!$B$2:$Z$451,24,FALSE)</f>
        <v/>
      </c>
      <c r="AB1908" t="str">
        <f>VLOOKUP($D1908,metadata!$B$2:$Z$451,25,FALSE)</f>
        <v>by hand</v>
      </c>
      <c r="AC1908">
        <v>1</v>
      </c>
      <c r="AD1908">
        <v>3</v>
      </c>
      <c r="AF1908" t="str">
        <f t="shared" si="59"/>
        <v>NA</v>
      </c>
    </row>
    <row r="1909" spans="3:32" x14ac:dyDescent="0.3">
      <c r="C1909">
        <v>1908</v>
      </c>
      <c r="D1909" s="4" t="str">
        <f t="shared" si="60"/>
        <v>51-1</v>
      </c>
      <c r="E1909" t="str">
        <f>VLOOKUP($D1909,metadata!$B$2:$S$451,2,FALSE)</f>
        <v>Suwa, A; Gotoh, T</v>
      </c>
      <c r="F1909" t="str">
        <f>VLOOKUP($D1909,metadata!$B$2:$S$451,3,FALSE)</f>
        <v>Geographic variation in diapause induction and mode of diapause inheritance in Tetranychus pueraricola</v>
      </c>
      <c r="G1909" t="str">
        <f>VLOOKUP($D1909,metadata!$B$2:$S$451,4,FALSE)</f>
        <v>10.1111/j.1439-0418.2006.01050.x</v>
      </c>
      <c r="H1909" t="str">
        <f>VLOOKUP($D1909,metadata!$B$2:$S$451,5,FALSE)</f>
        <v>y</v>
      </c>
      <c r="I1909" t="str">
        <f>VLOOKUP($D1909,metadata!$B$2:$S$451,6,FALSE)</f>
        <v>a</v>
      </c>
      <c r="J1909" t="str">
        <f>VLOOKUP($D1909,metadata!$B$2:$S$451,7,FALSE)</f>
        <v>i</v>
      </c>
      <c r="K1909">
        <f>VLOOKUP($D1909,metadata!$B$2:$S$451,8,FALSE)</f>
        <v>32</v>
      </c>
      <c r="L1909">
        <f>VLOOKUP($D1909,metadata!$B$2:$S$451,9,FALSE)</f>
        <v>5</v>
      </c>
      <c r="M1909" t="str">
        <f>VLOOKUP($D1909,metadata!$B$2:$S$451,10,FALSE)</f>
        <v/>
      </c>
      <c r="N1909" t="str">
        <f>VLOOKUP($D1909,metadata!$B$2:$S$451,11,FALSE)</f>
        <v>Tetranychus pueraricola</v>
      </c>
      <c r="O1909" t="str">
        <f>VLOOKUP($D1909,metadata!$B$2:$S$451,12,FALSE)</f>
        <v>Trombidiformes</v>
      </c>
      <c r="P1909">
        <f>VLOOKUP($D1909,metadata!$B$2:$S$451,13,FALSE)</f>
        <v>1</v>
      </c>
      <c r="Q1909">
        <f>VLOOKUP($D1909,metadata!$B$2:$S$451,14,FALSE)</f>
        <v>39.966666666666669</v>
      </c>
      <c r="R1909">
        <f>VLOOKUP($D1909,metadata!$B$2:$S$451,15,FALSE)</f>
        <v>-140.93333333333334</v>
      </c>
      <c r="S1909" t="str">
        <f>VLOOKUP($D1909,metadata!$B$2:$S$451,16,FALSE)</f>
        <v/>
      </c>
      <c r="T1909" t="str">
        <f>VLOOKUP($D1909,metadata!$B$2:$S$451,17,FALSE)</f>
        <v/>
      </c>
      <c r="U1909" t="str">
        <f>VLOOKUP($D1909,metadata!$B$2:$S$451,18,FALSE)</f>
        <v/>
      </c>
      <c r="V1909">
        <f>VLOOKUP($D1909,metadata!$B$2:$Z$451,19,FALSE)</f>
        <v>240</v>
      </c>
      <c r="W1909" t="str">
        <f>VLOOKUP($D1909,metadata!$B$2:$Z$451,20,FALSE)</f>
        <v>global average</v>
      </c>
      <c r="X1909" t="str">
        <f>VLOOKUP($D1909,metadata!$B$2:$Z$451,21,FALSE)</f>
        <v/>
      </c>
      <c r="Y1909" t="str">
        <f>VLOOKUP($D1909,metadata!$B$2:$Z$451,22,FALSE)</f>
        <v>t-51</v>
      </c>
      <c r="Z1909" t="str">
        <f>VLOOKUP($D1909,metadata!$B$2:$Z$451,23,FALSE)</f>
        <v/>
      </c>
      <c r="AA1909" t="str">
        <f>VLOOKUP($D1909,metadata!$B$2:$Z$451,24,FALSE)</f>
        <v/>
      </c>
      <c r="AB1909" t="str">
        <f>VLOOKUP($D1909,metadata!$B$2:$Z$451,25,FALSE)</f>
        <v>by hand</v>
      </c>
      <c r="AC1909">
        <v>1</v>
      </c>
      <c r="AD1909">
        <v>4</v>
      </c>
      <c r="AF1909" t="str">
        <f t="shared" si="59"/>
        <v>NA</v>
      </c>
    </row>
    <row r="1910" spans="3:32" x14ac:dyDescent="0.3">
      <c r="C1910">
        <v>1909</v>
      </c>
      <c r="D1910" s="4" t="str">
        <f t="shared" si="60"/>
        <v>51-1</v>
      </c>
      <c r="E1910" t="str">
        <f>VLOOKUP($D1910,metadata!$B$2:$S$451,2,FALSE)</f>
        <v>Suwa, A; Gotoh, T</v>
      </c>
      <c r="F1910" t="str">
        <f>VLOOKUP($D1910,metadata!$B$2:$S$451,3,FALSE)</f>
        <v>Geographic variation in diapause induction and mode of diapause inheritance in Tetranychus pueraricola</v>
      </c>
      <c r="G1910" t="str">
        <f>VLOOKUP($D1910,metadata!$B$2:$S$451,4,FALSE)</f>
        <v>10.1111/j.1439-0418.2006.01050.x</v>
      </c>
      <c r="H1910" t="str">
        <f>VLOOKUP($D1910,metadata!$B$2:$S$451,5,FALSE)</f>
        <v>y</v>
      </c>
      <c r="I1910" t="str">
        <f>VLOOKUP($D1910,metadata!$B$2:$S$451,6,FALSE)</f>
        <v>a</v>
      </c>
      <c r="J1910" t="str">
        <f>VLOOKUP($D1910,metadata!$B$2:$S$451,7,FALSE)</f>
        <v>i</v>
      </c>
      <c r="K1910">
        <f>VLOOKUP($D1910,metadata!$B$2:$S$451,8,FALSE)</f>
        <v>32</v>
      </c>
      <c r="L1910">
        <f>VLOOKUP($D1910,metadata!$B$2:$S$451,9,FALSE)</f>
        <v>5</v>
      </c>
      <c r="M1910" t="str">
        <f>VLOOKUP($D1910,metadata!$B$2:$S$451,10,FALSE)</f>
        <v/>
      </c>
      <c r="N1910" t="str">
        <f>VLOOKUP($D1910,metadata!$B$2:$S$451,11,FALSE)</f>
        <v>Tetranychus pueraricola</v>
      </c>
      <c r="O1910" t="str">
        <f>VLOOKUP($D1910,metadata!$B$2:$S$451,12,FALSE)</f>
        <v>Trombidiformes</v>
      </c>
      <c r="P1910">
        <f>VLOOKUP($D1910,metadata!$B$2:$S$451,13,FALSE)</f>
        <v>1</v>
      </c>
      <c r="Q1910">
        <f>VLOOKUP($D1910,metadata!$B$2:$S$451,14,FALSE)</f>
        <v>39.966666666666669</v>
      </c>
      <c r="R1910">
        <f>VLOOKUP($D1910,metadata!$B$2:$S$451,15,FALSE)</f>
        <v>-140.93333333333334</v>
      </c>
      <c r="S1910" t="str">
        <f>VLOOKUP($D1910,metadata!$B$2:$S$451,16,FALSE)</f>
        <v/>
      </c>
      <c r="T1910" t="str">
        <f>VLOOKUP($D1910,metadata!$B$2:$S$451,17,FALSE)</f>
        <v/>
      </c>
      <c r="U1910" t="str">
        <f>VLOOKUP($D1910,metadata!$B$2:$S$451,18,FALSE)</f>
        <v/>
      </c>
      <c r="V1910">
        <f>VLOOKUP($D1910,metadata!$B$2:$Z$451,19,FALSE)</f>
        <v>240</v>
      </c>
      <c r="W1910" t="str">
        <f>VLOOKUP($D1910,metadata!$B$2:$Z$451,20,FALSE)</f>
        <v>global average</v>
      </c>
      <c r="X1910" t="str">
        <f>VLOOKUP($D1910,metadata!$B$2:$Z$451,21,FALSE)</f>
        <v/>
      </c>
      <c r="Y1910" t="str">
        <f>VLOOKUP($D1910,metadata!$B$2:$Z$451,22,FALSE)</f>
        <v>t-51</v>
      </c>
      <c r="Z1910" t="str">
        <f>VLOOKUP($D1910,metadata!$B$2:$Z$451,23,FALSE)</f>
        <v/>
      </c>
      <c r="AA1910" t="str">
        <f>VLOOKUP($D1910,metadata!$B$2:$Z$451,24,FALSE)</f>
        <v/>
      </c>
      <c r="AB1910" t="str">
        <f>VLOOKUP($D1910,metadata!$B$2:$Z$451,25,FALSE)</f>
        <v>by hand</v>
      </c>
      <c r="AC1910">
        <v>0.33333333333333331</v>
      </c>
      <c r="AD1910">
        <v>5</v>
      </c>
      <c r="AF1910" t="str">
        <f t="shared" si="59"/>
        <v>NA</v>
      </c>
    </row>
    <row r="1911" spans="3:32" x14ac:dyDescent="0.3">
      <c r="C1911">
        <v>1910</v>
      </c>
      <c r="D1911" s="4" t="str">
        <f t="shared" si="60"/>
        <v>51-2</v>
      </c>
      <c r="E1911" t="str">
        <f>VLOOKUP($D1911,metadata!$B$2:$S$451,2,FALSE)</f>
        <v>Suwa, A; Gotoh, T</v>
      </c>
      <c r="F1911" t="str">
        <f>VLOOKUP($D1911,metadata!$B$2:$S$451,3,FALSE)</f>
        <v>Geographic variation in diapause induction and mode of diapause inheritance in Tetranychus pueraricola</v>
      </c>
      <c r="G1911" t="str">
        <f>VLOOKUP($D1911,metadata!$B$2:$S$451,4,FALSE)</f>
        <v>10.1111/j.1439-0418.2006.01050.x</v>
      </c>
      <c r="H1911" t="str">
        <f>VLOOKUP($D1911,metadata!$B$2:$S$451,5,FALSE)</f>
        <v>y</v>
      </c>
      <c r="I1911" t="str">
        <f>VLOOKUP($D1911,metadata!$B$2:$S$451,6,FALSE)</f>
        <v>a</v>
      </c>
      <c r="J1911" t="str">
        <f>VLOOKUP($D1911,metadata!$B$2:$S$451,7,FALSE)</f>
        <v>i</v>
      </c>
      <c r="K1911">
        <f>VLOOKUP($D1911,metadata!$B$2:$S$451,8,FALSE)</f>
        <v>32</v>
      </c>
      <c r="L1911">
        <f>VLOOKUP($D1911,metadata!$B$2:$S$451,9,FALSE)</f>
        <v>5</v>
      </c>
      <c r="M1911" t="str">
        <f>VLOOKUP($D1911,metadata!$B$2:$S$451,10,FALSE)</f>
        <v/>
      </c>
      <c r="N1911" t="str">
        <f>VLOOKUP($D1911,metadata!$B$2:$S$451,11,FALSE)</f>
        <v>Tetranychus pueraricola</v>
      </c>
      <c r="O1911" t="str">
        <f>VLOOKUP($D1911,metadata!$B$2:$S$451,12,FALSE)</f>
        <v>Trombidiformes</v>
      </c>
      <c r="P1911">
        <f>VLOOKUP($D1911,metadata!$B$2:$S$451,13,FALSE)</f>
        <v>2</v>
      </c>
      <c r="Q1911">
        <f>VLOOKUP($D1911,metadata!$B$2:$S$451,14,FALSE)</f>
        <v>38.966666666666669</v>
      </c>
      <c r="R1911">
        <f>VLOOKUP($D1911,metadata!$B$2:$S$451,15,FALSE)</f>
        <v>-141.18333333333334</v>
      </c>
      <c r="S1911" t="str">
        <f>VLOOKUP($D1911,metadata!$B$2:$S$451,16,FALSE)</f>
        <v/>
      </c>
      <c r="T1911" t="str">
        <f>VLOOKUP($D1911,metadata!$B$2:$S$451,17,FALSE)</f>
        <v/>
      </c>
      <c r="U1911" t="str">
        <f>VLOOKUP($D1911,metadata!$B$2:$S$451,18,FALSE)</f>
        <v/>
      </c>
      <c r="V1911">
        <f>VLOOKUP($D1911,metadata!$B$2:$Z$451,19,FALSE)</f>
        <v>240</v>
      </c>
      <c r="W1911" t="str">
        <f>VLOOKUP($D1911,metadata!$B$2:$Z$451,20,FALSE)</f>
        <v>global average</v>
      </c>
      <c r="X1911" t="str">
        <f>VLOOKUP($D1911,metadata!$B$2:$Z$451,21,FALSE)</f>
        <v/>
      </c>
      <c r="Y1911" t="str">
        <f>VLOOKUP($D1911,metadata!$B$2:$Z$451,22,FALSE)</f>
        <v>t-51</v>
      </c>
      <c r="Z1911" t="str">
        <f>VLOOKUP($D1911,metadata!$B$2:$Z$451,23,FALSE)</f>
        <v/>
      </c>
      <c r="AA1911" t="str">
        <f>VLOOKUP($D1911,metadata!$B$2:$Z$451,24,FALSE)</f>
        <v/>
      </c>
      <c r="AB1911" t="str">
        <f>VLOOKUP($D1911,metadata!$B$2:$Z$451,25,FALSE)</f>
        <v>by hand</v>
      </c>
      <c r="AC1911">
        <v>1</v>
      </c>
      <c r="AD1911">
        <v>1</v>
      </c>
      <c r="AF1911" t="str">
        <f t="shared" si="59"/>
        <v>NA</v>
      </c>
    </row>
    <row r="1912" spans="3:32" x14ac:dyDescent="0.3">
      <c r="C1912">
        <v>1911</v>
      </c>
      <c r="D1912" s="4" t="str">
        <f t="shared" si="60"/>
        <v>51-2</v>
      </c>
      <c r="E1912" t="str">
        <f>VLOOKUP($D1912,metadata!$B$2:$S$451,2,FALSE)</f>
        <v>Suwa, A; Gotoh, T</v>
      </c>
      <c r="F1912" t="str">
        <f>VLOOKUP($D1912,metadata!$B$2:$S$451,3,FALSE)</f>
        <v>Geographic variation in diapause induction and mode of diapause inheritance in Tetranychus pueraricola</v>
      </c>
      <c r="G1912" t="str">
        <f>VLOOKUP($D1912,metadata!$B$2:$S$451,4,FALSE)</f>
        <v>10.1111/j.1439-0418.2006.01050.x</v>
      </c>
      <c r="H1912" t="str">
        <f>VLOOKUP($D1912,metadata!$B$2:$S$451,5,FALSE)</f>
        <v>y</v>
      </c>
      <c r="I1912" t="str">
        <f>VLOOKUP($D1912,metadata!$B$2:$S$451,6,FALSE)</f>
        <v>a</v>
      </c>
      <c r="J1912" t="str">
        <f>VLOOKUP($D1912,metadata!$B$2:$S$451,7,FALSE)</f>
        <v>i</v>
      </c>
      <c r="K1912">
        <f>VLOOKUP($D1912,metadata!$B$2:$S$451,8,FALSE)</f>
        <v>32</v>
      </c>
      <c r="L1912">
        <f>VLOOKUP($D1912,metadata!$B$2:$S$451,9,FALSE)</f>
        <v>5</v>
      </c>
      <c r="M1912" t="str">
        <f>VLOOKUP($D1912,metadata!$B$2:$S$451,10,FALSE)</f>
        <v/>
      </c>
      <c r="N1912" t="str">
        <f>VLOOKUP($D1912,metadata!$B$2:$S$451,11,FALSE)</f>
        <v>Tetranychus pueraricola</v>
      </c>
      <c r="O1912" t="str">
        <f>VLOOKUP($D1912,metadata!$B$2:$S$451,12,FALSE)</f>
        <v>Trombidiformes</v>
      </c>
      <c r="P1912">
        <f>VLOOKUP($D1912,metadata!$B$2:$S$451,13,FALSE)</f>
        <v>2</v>
      </c>
      <c r="Q1912">
        <f>VLOOKUP($D1912,metadata!$B$2:$S$451,14,FALSE)</f>
        <v>38.966666666666669</v>
      </c>
      <c r="R1912">
        <f>VLOOKUP($D1912,metadata!$B$2:$S$451,15,FALSE)</f>
        <v>-141.18333333333334</v>
      </c>
      <c r="S1912" t="str">
        <f>VLOOKUP($D1912,metadata!$B$2:$S$451,16,FALSE)</f>
        <v/>
      </c>
      <c r="T1912" t="str">
        <f>VLOOKUP($D1912,metadata!$B$2:$S$451,17,FALSE)</f>
        <v/>
      </c>
      <c r="U1912" t="str">
        <f>VLOOKUP($D1912,metadata!$B$2:$S$451,18,FALSE)</f>
        <v/>
      </c>
      <c r="V1912">
        <f>VLOOKUP($D1912,metadata!$B$2:$Z$451,19,FALSE)</f>
        <v>240</v>
      </c>
      <c r="W1912" t="str">
        <f>VLOOKUP($D1912,metadata!$B$2:$Z$451,20,FALSE)</f>
        <v>global average</v>
      </c>
      <c r="X1912" t="str">
        <f>VLOOKUP($D1912,metadata!$B$2:$Z$451,21,FALSE)</f>
        <v/>
      </c>
      <c r="Y1912" t="str">
        <f>VLOOKUP($D1912,metadata!$B$2:$Z$451,22,FALSE)</f>
        <v>t-51</v>
      </c>
      <c r="Z1912" t="str">
        <f>VLOOKUP($D1912,metadata!$B$2:$Z$451,23,FALSE)</f>
        <v/>
      </c>
      <c r="AA1912" t="str">
        <f>VLOOKUP($D1912,metadata!$B$2:$Z$451,24,FALSE)</f>
        <v/>
      </c>
      <c r="AB1912" t="str">
        <f>VLOOKUP($D1912,metadata!$B$2:$Z$451,25,FALSE)</f>
        <v>by hand</v>
      </c>
      <c r="AC1912">
        <v>1</v>
      </c>
      <c r="AD1912">
        <v>2</v>
      </c>
      <c r="AF1912" t="str">
        <f t="shared" si="59"/>
        <v>NA</v>
      </c>
    </row>
    <row r="1913" spans="3:32" x14ac:dyDescent="0.3">
      <c r="C1913">
        <v>1912</v>
      </c>
      <c r="D1913" s="4" t="str">
        <f t="shared" si="60"/>
        <v>51-2</v>
      </c>
      <c r="E1913" t="str">
        <f>VLOOKUP($D1913,metadata!$B$2:$S$451,2,FALSE)</f>
        <v>Suwa, A; Gotoh, T</v>
      </c>
      <c r="F1913" t="str">
        <f>VLOOKUP($D1913,metadata!$B$2:$S$451,3,FALSE)</f>
        <v>Geographic variation in diapause induction and mode of diapause inheritance in Tetranychus pueraricola</v>
      </c>
      <c r="G1913" t="str">
        <f>VLOOKUP($D1913,metadata!$B$2:$S$451,4,FALSE)</f>
        <v>10.1111/j.1439-0418.2006.01050.x</v>
      </c>
      <c r="H1913" t="str">
        <f>VLOOKUP($D1913,metadata!$B$2:$S$451,5,FALSE)</f>
        <v>y</v>
      </c>
      <c r="I1913" t="str">
        <f>VLOOKUP($D1913,metadata!$B$2:$S$451,6,FALSE)</f>
        <v>a</v>
      </c>
      <c r="J1913" t="str">
        <f>VLOOKUP($D1913,metadata!$B$2:$S$451,7,FALSE)</f>
        <v>i</v>
      </c>
      <c r="K1913">
        <f>VLOOKUP($D1913,metadata!$B$2:$S$451,8,FALSE)</f>
        <v>32</v>
      </c>
      <c r="L1913">
        <f>VLOOKUP($D1913,metadata!$B$2:$S$451,9,FALSE)</f>
        <v>5</v>
      </c>
      <c r="M1913" t="str">
        <f>VLOOKUP($D1913,metadata!$B$2:$S$451,10,FALSE)</f>
        <v/>
      </c>
      <c r="N1913" t="str">
        <f>VLOOKUP($D1913,metadata!$B$2:$S$451,11,FALSE)</f>
        <v>Tetranychus pueraricola</v>
      </c>
      <c r="O1913" t="str">
        <f>VLOOKUP($D1913,metadata!$B$2:$S$451,12,FALSE)</f>
        <v>Trombidiformes</v>
      </c>
      <c r="P1913">
        <f>VLOOKUP($D1913,metadata!$B$2:$S$451,13,FALSE)</f>
        <v>2</v>
      </c>
      <c r="Q1913">
        <f>VLOOKUP($D1913,metadata!$B$2:$S$451,14,FALSE)</f>
        <v>38.966666666666669</v>
      </c>
      <c r="R1913">
        <f>VLOOKUP($D1913,metadata!$B$2:$S$451,15,FALSE)</f>
        <v>-141.18333333333334</v>
      </c>
      <c r="S1913" t="str">
        <f>VLOOKUP($D1913,metadata!$B$2:$S$451,16,FALSE)</f>
        <v/>
      </c>
      <c r="T1913" t="str">
        <f>VLOOKUP($D1913,metadata!$B$2:$S$451,17,FALSE)</f>
        <v/>
      </c>
      <c r="U1913" t="str">
        <f>VLOOKUP($D1913,metadata!$B$2:$S$451,18,FALSE)</f>
        <v/>
      </c>
      <c r="V1913">
        <f>VLOOKUP($D1913,metadata!$B$2:$Z$451,19,FALSE)</f>
        <v>240</v>
      </c>
      <c r="W1913" t="str">
        <f>VLOOKUP($D1913,metadata!$B$2:$Z$451,20,FALSE)</f>
        <v>global average</v>
      </c>
      <c r="X1913" t="str">
        <f>VLOOKUP($D1913,metadata!$B$2:$Z$451,21,FALSE)</f>
        <v/>
      </c>
      <c r="Y1913" t="str">
        <f>VLOOKUP($D1913,metadata!$B$2:$Z$451,22,FALSE)</f>
        <v>t-51</v>
      </c>
      <c r="Z1913" t="str">
        <f>VLOOKUP($D1913,metadata!$B$2:$Z$451,23,FALSE)</f>
        <v/>
      </c>
      <c r="AA1913" t="str">
        <f>VLOOKUP($D1913,metadata!$B$2:$Z$451,24,FALSE)</f>
        <v/>
      </c>
      <c r="AB1913" t="str">
        <f>VLOOKUP($D1913,metadata!$B$2:$Z$451,25,FALSE)</f>
        <v>by hand</v>
      </c>
      <c r="AC1913">
        <v>1</v>
      </c>
      <c r="AD1913">
        <v>3</v>
      </c>
      <c r="AF1913" t="str">
        <f t="shared" si="59"/>
        <v>NA</v>
      </c>
    </row>
    <row r="1914" spans="3:32" x14ac:dyDescent="0.3">
      <c r="C1914">
        <v>1913</v>
      </c>
      <c r="D1914" s="4" t="str">
        <f t="shared" si="60"/>
        <v>51-2</v>
      </c>
      <c r="E1914" t="str">
        <f>VLOOKUP($D1914,metadata!$B$2:$S$451,2,FALSE)</f>
        <v>Suwa, A; Gotoh, T</v>
      </c>
      <c r="F1914" t="str">
        <f>VLOOKUP($D1914,metadata!$B$2:$S$451,3,FALSE)</f>
        <v>Geographic variation in diapause induction and mode of diapause inheritance in Tetranychus pueraricola</v>
      </c>
      <c r="G1914" t="str">
        <f>VLOOKUP($D1914,metadata!$B$2:$S$451,4,FALSE)</f>
        <v>10.1111/j.1439-0418.2006.01050.x</v>
      </c>
      <c r="H1914" t="str">
        <f>VLOOKUP($D1914,metadata!$B$2:$S$451,5,FALSE)</f>
        <v>y</v>
      </c>
      <c r="I1914" t="str">
        <f>VLOOKUP($D1914,metadata!$B$2:$S$451,6,FALSE)</f>
        <v>a</v>
      </c>
      <c r="J1914" t="str">
        <f>VLOOKUP($D1914,metadata!$B$2:$S$451,7,FALSE)</f>
        <v>i</v>
      </c>
      <c r="K1914">
        <f>VLOOKUP($D1914,metadata!$B$2:$S$451,8,FALSE)</f>
        <v>32</v>
      </c>
      <c r="L1914">
        <f>VLOOKUP($D1914,metadata!$B$2:$S$451,9,FALSE)</f>
        <v>5</v>
      </c>
      <c r="M1914" t="str">
        <f>VLOOKUP($D1914,metadata!$B$2:$S$451,10,FALSE)</f>
        <v/>
      </c>
      <c r="N1914" t="str">
        <f>VLOOKUP($D1914,metadata!$B$2:$S$451,11,FALSE)</f>
        <v>Tetranychus pueraricola</v>
      </c>
      <c r="O1914" t="str">
        <f>VLOOKUP($D1914,metadata!$B$2:$S$451,12,FALSE)</f>
        <v>Trombidiformes</v>
      </c>
      <c r="P1914">
        <f>VLOOKUP($D1914,metadata!$B$2:$S$451,13,FALSE)</f>
        <v>2</v>
      </c>
      <c r="Q1914">
        <f>VLOOKUP($D1914,metadata!$B$2:$S$451,14,FALSE)</f>
        <v>38.966666666666669</v>
      </c>
      <c r="R1914">
        <f>VLOOKUP($D1914,metadata!$B$2:$S$451,15,FALSE)</f>
        <v>-141.18333333333334</v>
      </c>
      <c r="S1914" t="str">
        <f>VLOOKUP($D1914,metadata!$B$2:$S$451,16,FALSE)</f>
        <v/>
      </c>
      <c r="T1914" t="str">
        <f>VLOOKUP($D1914,metadata!$B$2:$S$451,17,FALSE)</f>
        <v/>
      </c>
      <c r="U1914" t="str">
        <f>VLOOKUP($D1914,metadata!$B$2:$S$451,18,FALSE)</f>
        <v/>
      </c>
      <c r="V1914">
        <f>VLOOKUP($D1914,metadata!$B$2:$Z$451,19,FALSE)</f>
        <v>240</v>
      </c>
      <c r="W1914" t="str">
        <f>VLOOKUP($D1914,metadata!$B$2:$Z$451,20,FALSE)</f>
        <v>global average</v>
      </c>
      <c r="X1914" t="str">
        <f>VLOOKUP($D1914,metadata!$B$2:$Z$451,21,FALSE)</f>
        <v/>
      </c>
      <c r="Y1914" t="str">
        <f>VLOOKUP($D1914,metadata!$B$2:$Z$451,22,FALSE)</f>
        <v>t-51</v>
      </c>
      <c r="Z1914" t="str">
        <f>VLOOKUP($D1914,metadata!$B$2:$Z$451,23,FALSE)</f>
        <v/>
      </c>
      <c r="AA1914" t="str">
        <f>VLOOKUP($D1914,metadata!$B$2:$Z$451,24,FALSE)</f>
        <v/>
      </c>
      <c r="AB1914" t="str">
        <f>VLOOKUP($D1914,metadata!$B$2:$Z$451,25,FALSE)</f>
        <v>by hand</v>
      </c>
      <c r="AC1914">
        <v>0.96666666666666667</v>
      </c>
      <c r="AD1914">
        <v>4</v>
      </c>
      <c r="AF1914" t="str">
        <f t="shared" si="59"/>
        <v>NA</v>
      </c>
    </row>
    <row r="1915" spans="3:32" x14ac:dyDescent="0.3">
      <c r="C1915">
        <v>1914</v>
      </c>
      <c r="D1915" s="4" t="str">
        <f t="shared" si="60"/>
        <v>51-2</v>
      </c>
      <c r="E1915" t="str">
        <f>VLOOKUP($D1915,metadata!$B$2:$S$451,2,FALSE)</f>
        <v>Suwa, A; Gotoh, T</v>
      </c>
      <c r="F1915" t="str">
        <f>VLOOKUP($D1915,metadata!$B$2:$S$451,3,FALSE)</f>
        <v>Geographic variation in diapause induction and mode of diapause inheritance in Tetranychus pueraricola</v>
      </c>
      <c r="G1915" t="str">
        <f>VLOOKUP($D1915,metadata!$B$2:$S$451,4,FALSE)</f>
        <v>10.1111/j.1439-0418.2006.01050.x</v>
      </c>
      <c r="H1915" t="str">
        <f>VLOOKUP($D1915,metadata!$B$2:$S$451,5,FALSE)</f>
        <v>y</v>
      </c>
      <c r="I1915" t="str">
        <f>VLOOKUP($D1915,metadata!$B$2:$S$451,6,FALSE)</f>
        <v>a</v>
      </c>
      <c r="J1915" t="str">
        <f>VLOOKUP($D1915,metadata!$B$2:$S$451,7,FALSE)</f>
        <v>i</v>
      </c>
      <c r="K1915">
        <f>VLOOKUP($D1915,metadata!$B$2:$S$451,8,FALSE)</f>
        <v>32</v>
      </c>
      <c r="L1915">
        <f>VLOOKUP($D1915,metadata!$B$2:$S$451,9,FALSE)</f>
        <v>5</v>
      </c>
      <c r="M1915" t="str">
        <f>VLOOKUP($D1915,metadata!$B$2:$S$451,10,FALSE)</f>
        <v/>
      </c>
      <c r="N1915" t="str">
        <f>VLOOKUP($D1915,metadata!$B$2:$S$451,11,FALSE)</f>
        <v>Tetranychus pueraricola</v>
      </c>
      <c r="O1915" t="str">
        <f>VLOOKUP($D1915,metadata!$B$2:$S$451,12,FALSE)</f>
        <v>Trombidiformes</v>
      </c>
      <c r="P1915">
        <f>VLOOKUP($D1915,metadata!$B$2:$S$451,13,FALSE)</f>
        <v>2</v>
      </c>
      <c r="Q1915">
        <f>VLOOKUP($D1915,metadata!$B$2:$S$451,14,FALSE)</f>
        <v>38.966666666666669</v>
      </c>
      <c r="R1915">
        <f>VLOOKUP($D1915,metadata!$B$2:$S$451,15,FALSE)</f>
        <v>-141.18333333333334</v>
      </c>
      <c r="S1915" t="str">
        <f>VLOOKUP($D1915,metadata!$B$2:$S$451,16,FALSE)</f>
        <v/>
      </c>
      <c r="T1915" t="str">
        <f>VLOOKUP($D1915,metadata!$B$2:$S$451,17,FALSE)</f>
        <v/>
      </c>
      <c r="U1915" t="str">
        <f>VLOOKUP($D1915,metadata!$B$2:$S$451,18,FALSE)</f>
        <v/>
      </c>
      <c r="V1915">
        <f>VLOOKUP($D1915,metadata!$B$2:$Z$451,19,FALSE)</f>
        <v>240</v>
      </c>
      <c r="W1915" t="str">
        <f>VLOOKUP($D1915,metadata!$B$2:$Z$451,20,FALSE)</f>
        <v>global average</v>
      </c>
      <c r="X1915" t="str">
        <f>VLOOKUP($D1915,metadata!$B$2:$Z$451,21,FALSE)</f>
        <v/>
      </c>
      <c r="Y1915" t="str">
        <f>VLOOKUP($D1915,metadata!$B$2:$Z$451,22,FALSE)</f>
        <v>t-51</v>
      </c>
      <c r="Z1915" t="str">
        <f>VLOOKUP($D1915,metadata!$B$2:$Z$451,23,FALSE)</f>
        <v/>
      </c>
      <c r="AA1915" t="str">
        <f>VLOOKUP($D1915,metadata!$B$2:$Z$451,24,FALSE)</f>
        <v/>
      </c>
      <c r="AB1915" t="str">
        <f>VLOOKUP($D1915,metadata!$B$2:$Z$451,25,FALSE)</f>
        <v>by hand</v>
      </c>
      <c r="AC1915">
        <v>0</v>
      </c>
      <c r="AD1915">
        <v>5</v>
      </c>
      <c r="AF1915" t="str">
        <f t="shared" si="59"/>
        <v>NA</v>
      </c>
    </row>
    <row r="1916" spans="3:32" x14ac:dyDescent="0.3">
      <c r="C1916">
        <v>1915</v>
      </c>
      <c r="D1916" s="4" t="str">
        <f t="shared" si="60"/>
        <v>51-3</v>
      </c>
      <c r="E1916" t="str">
        <f>VLOOKUP($D1916,metadata!$B$2:$S$451,2,FALSE)</f>
        <v>Suwa, A; Gotoh, T</v>
      </c>
      <c r="F1916" t="str">
        <f>VLOOKUP($D1916,metadata!$B$2:$S$451,3,FALSE)</f>
        <v>Geographic variation in diapause induction and mode of diapause inheritance in Tetranychus pueraricola</v>
      </c>
      <c r="G1916" t="str">
        <f>VLOOKUP($D1916,metadata!$B$2:$S$451,4,FALSE)</f>
        <v>10.1111/j.1439-0418.2006.01050.x</v>
      </c>
      <c r="H1916" t="str">
        <f>VLOOKUP($D1916,metadata!$B$2:$S$451,5,FALSE)</f>
        <v>y</v>
      </c>
      <c r="I1916" t="str">
        <f>VLOOKUP($D1916,metadata!$B$2:$S$451,6,FALSE)</f>
        <v>a</v>
      </c>
      <c r="J1916" t="str">
        <f>VLOOKUP($D1916,metadata!$B$2:$S$451,7,FALSE)</f>
        <v>i</v>
      </c>
      <c r="K1916">
        <f>VLOOKUP($D1916,metadata!$B$2:$S$451,8,FALSE)</f>
        <v>32</v>
      </c>
      <c r="L1916">
        <f>VLOOKUP($D1916,metadata!$B$2:$S$451,9,FALSE)</f>
        <v>5</v>
      </c>
      <c r="M1916" t="str">
        <f>VLOOKUP($D1916,metadata!$B$2:$S$451,10,FALSE)</f>
        <v/>
      </c>
      <c r="N1916" t="str">
        <f>VLOOKUP($D1916,metadata!$B$2:$S$451,11,FALSE)</f>
        <v>Tetranychus pueraricola</v>
      </c>
      <c r="O1916" t="str">
        <f>VLOOKUP($D1916,metadata!$B$2:$S$451,12,FALSE)</f>
        <v>Trombidiformes</v>
      </c>
      <c r="P1916">
        <f>VLOOKUP($D1916,metadata!$B$2:$S$451,13,FALSE)</f>
        <v>3</v>
      </c>
      <c r="Q1916">
        <f>VLOOKUP($D1916,metadata!$B$2:$S$451,14,FALSE)</f>
        <v>39.75</v>
      </c>
      <c r="R1916">
        <f>VLOOKUP($D1916,metadata!$B$2:$S$451,15,FALSE)</f>
        <v>-140.68333333333334</v>
      </c>
      <c r="S1916" t="str">
        <f>VLOOKUP($D1916,metadata!$B$2:$S$451,16,FALSE)</f>
        <v/>
      </c>
      <c r="T1916" t="str">
        <f>VLOOKUP($D1916,metadata!$B$2:$S$451,17,FALSE)</f>
        <v/>
      </c>
      <c r="U1916" t="str">
        <f>VLOOKUP($D1916,metadata!$B$2:$S$451,18,FALSE)</f>
        <v/>
      </c>
      <c r="V1916">
        <f>VLOOKUP($D1916,metadata!$B$2:$Z$451,19,FALSE)</f>
        <v>240</v>
      </c>
      <c r="W1916" t="str">
        <f>VLOOKUP($D1916,metadata!$B$2:$Z$451,20,FALSE)</f>
        <v>global average</v>
      </c>
      <c r="X1916" t="str">
        <f>VLOOKUP($D1916,metadata!$B$2:$Z$451,21,FALSE)</f>
        <v/>
      </c>
      <c r="Y1916" t="str">
        <f>VLOOKUP($D1916,metadata!$B$2:$Z$451,22,FALSE)</f>
        <v>t-51</v>
      </c>
      <c r="Z1916" t="str">
        <f>VLOOKUP($D1916,metadata!$B$2:$Z$451,23,FALSE)</f>
        <v/>
      </c>
      <c r="AA1916" t="str">
        <f>VLOOKUP($D1916,metadata!$B$2:$Z$451,24,FALSE)</f>
        <v/>
      </c>
      <c r="AB1916" t="str">
        <f>VLOOKUP($D1916,metadata!$B$2:$Z$451,25,FALSE)</f>
        <v>by hand</v>
      </c>
      <c r="AC1916">
        <v>1</v>
      </c>
      <c r="AD1916">
        <v>1</v>
      </c>
      <c r="AF1916" t="str">
        <f t="shared" si="59"/>
        <v>NA</v>
      </c>
    </row>
    <row r="1917" spans="3:32" x14ac:dyDescent="0.3">
      <c r="C1917">
        <v>1916</v>
      </c>
      <c r="D1917" s="4" t="str">
        <f t="shared" si="60"/>
        <v>51-3</v>
      </c>
      <c r="E1917" t="str">
        <f>VLOOKUP($D1917,metadata!$B$2:$S$451,2,FALSE)</f>
        <v>Suwa, A; Gotoh, T</v>
      </c>
      <c r="F1917" t="str">
        <f>VLOOKUP($D1917,metadata!$B$2:$S$451,3,FALSE)</f>
        <v>Geographic variation in diapause induction and mode of diapause inheritance in Tetranychus pueraricola</v>
      </c>
      <c r="G1917" t="str">
        <f>VLOOKUP($D1917,metadata!$B$2:$S$451,4,FALSE)</f>
        <v>10.1111/j.1439-0418.2006.01050.x</v>
      </c>
      <c r="H1917" t="str">
        <f>VLOOKUP($D1917,metadata!$B$2:$S$451,5,FALSE)</f>
        <v>y</v>
      </c>
      <c r="I1917" t="str">
        <f>VLOOKUP($D1917,metadata!$B$2:$S$451,6,FALSE)</f>
        <v>a</v>
      </c>
      <c r="J1917" t="str">
        <f>VLOOKUP($D1917,metadata!$B$2:$S$451,7,FALSE)</f>
        <v>i</v>
      </c>
      <c r="K1917">
        <f>VLOOKUP($D1917,metadata!$B$2:$S$451,8,FALSE)</f>
        <v>32</v>
      </c>
      <c r="L1917">
        <f>VLOOKUP($D1917,metadata!$B$2:$S$451,9,FALSE)</f>
        <v>5</v>
      </c>
      <c r="M1917" t="str">
        <f>VLOOKUP($D1917,metadata!$B$2:$S$451,10,FALSE)</f>
        <v/>
      </c>
      <c r="N1917" t="str">
        <f>VLOOKUP($D1917,metadata!$B$2:$S$451,11,FALSE)</f>
        <v>Tetranychus pueraricola</v>
      </c>
      <c r="O1917" t="str">
        <f>VLOOKUP($D1917,metadata!$B$2:$S$451,12,FALSE)</f>
        <v>Trombidiformes</v>
      </c>
      <c r="P1917">
        <f>VLOOKUP($D1917,metadata!$B$2:$S$451,13,FALSE)</f>
        <v>3</v>
      </c>
      <c r="Q1917">
        <f>VLOOKUP($D1917,metadata!$B$2:$S$451,14,FALSE)</f>
        <v>39.75</v>
      </c>
      <c r="R1917">
        <f>VLOOKUP($D1917,metadata!$B$2:$S$451,15,FALSE)</f>
        <v>-140.68333333333334</v>
      </c>
      <c r="S1917" t="str">
        <f>VLOOKUP($D1917,metadata!$B$2:$S$451,16,FALSE)</f>
        <v/>
      </c>
      <c r="T1917" t="str">
        <f>VLOOKUP($D1917,metadata!$B$2:$S$451,17,FALSE)</f>
        <v/>
      </c>
      <c r="U1917" t="str">
        <f>VLOOKUP($D1917,metadata!$B$2:$S$451,18,FALSE)</f>
        <v/>
      </c>
      <c r="V1917">
        <f>VLOOKUP($D1917,metadata!$B$2:$Z$451,19,FALSE)</f>
        <v>240</v>
      </c>
      <c r="W1917" t="str">
        <f>VLOOKUP($D1917,metadata!$B$2:$Z$451,20,FALSE)</f>
        <v>global average</v>
      </c>
      <c r="X1917" t="str">
        <f>VLOOKUP($D1917,metadata!$B$2:$Z$451,21,FALSE)</f>
        <v/>
      </c>
      <c r="Y1917" t="str">
        <f>VLOOKUP($D1917,metadata!$B$2:$Z$451,22,FALSE)</f>
        <v>t-51</v>
      </c>
      <c r="Z1917" t="str">
        <f>VLOOKUP($D1917,metadata!$B$2:$Z$451,23,FALSE)</f>
        <v/>
      </c>
      <c r="AA1917" t="str">
        <f>VLOOKUP($D1917,metadata!$B$2:$Z$451,24,FALSE)</f>
        <v/>
      </c>
      <c r="AB1917" t="str">
        <f>VLOOKUP($D1917,metadata!$B$2:$Z$451,25,FALSE)</f>
        <v>by hand</v>
      </c>
      <c r="AC1917">
        <v>1</v>
      </c>
      <c r="AD1917">
        <v>2</v>
      </c>
      <c r="AF1917" t="str">
        <f t="shared" si="59"/>
        <v>NA</v>
      </c>
    </row>
    <row r="1918" spans="3:32" x14ac:dyDescent="0.3">
      <c r="C1918">
        <v>1917</v>
      </c>
      <c r="D1918" s="4" t="str">
        <f t="shared" si="60"/>
        <v>51-3</v>
      </c>
      <c r="E1918" t="str">
        <f>VLOOKUP($D1918,metadata!$B$2:$S$451,2,FALSE)</f>
        <v>Suwa, A; Gotoh, T</v>
      </c>
      <c r="F1918" t="str">
        <f>VLOOKUP($D1918,metadata!$B$2:$S$451,3,FALSE)</f>
        <v>Geographic variation in diapause induction and mode of diapause inheritance in Tetranychus pueraricola</v>
      </c>
      <c r="G1918" t="str">
        <f>VLOOKUP($D1918,metadata!$B$2:$S$451,4,FALSE)</f>
        <v>10.1111/j.1439-0418.2006.01050.x</v>
      </c>
      <c r="H1918" t="str">
        <f>VLOOKUP($D1918,metadata!$B$2:$S$451,5,FALSE)</f>
        <v>y</v>
      </c>
      <c r="I1918" t="str">
        <f>VLOOKUP($D1918,metadata!$B$2:$S$451,6,FALSE)</f>
        <v>a</v>
      </c>
      <c r="J1918" t="str">
        <f>VLOOKUP($D1918,metadata!$B$2:$S$451,7,FALSE)</f>
        <v>i</v>
      </c>
      <c r="K1918">
        <f>VLOOKUP($D1918,metadata!$B$2:$S$451,8,FALSE)</f>
        <v>32</v>
      </c>
      <c r="L1918">
        <f>VLOOKUP($D1918,metadata!$B$2:$S$451,9,FALSE)</f>
        <v>5</v>
      </c>
      <c r="M1918" t="str">
        <f>VLOOKUP($D1918,metadata!$B$2:$S$451,10,FALSE)</f>
        <v/>
      </c>
      <c r="N1918" t="str">
        <f>VLOOKUP($D1918,metadata!$B$2:$S$451,11,FALSE)</f>
        <v>Tetranychus pueraricola</v>
      </c>
      <c r="O1918" t="str">
        <f>VLOOKUP($D1918,metadata!$B$2:$S$451,12,FALSE)</f>
        <v>Trombidiformes</v>
      </c>
      <c r="P1918">
        <f>VLOOKUP($D1918,metadata!$B$2:$S$451,13,FALSE)</f>
        <v>3</v>
      </c>
      <c r="Q1918">
        <f>VLOOKUP($D1918,metadata!$B$2:$S$451,14,FALSE)</f>
        <v>39.75</v>
      </c>
      <c r="R1918">
        <f>VLOOKUP($D1918,metadata!$B$2:$S$451,15,FALSE)</f>
        <v>-140.68333333333334</v>
      </c>
      <c r="S1918" t="str">
        <f>VLOOKUP($D1918,metadata!$B$2:$S$451,16,FALSE)</f>
        <v/>
      </c>
      <c r="T1918" t="str">
        <f>VLOOKUP($D1918,metadata!$B$2:$S$451,17,FALSE)</f>
        <v/>
      </c>
      <c r="U1918" t="str">
        <f>VLOOKUP($D1918,metadata!$B$2:$S$451,18,FALSE)</f>
        <v/>
      </c>
      <c r="V1918">
        <f>VLOOKUP($D1918,metadata!$B$2:$Z$451,19,FALSE)</f>
        <v>240</v>
      </c>
      <c r="W1918" t="str">
        <f>VLOOKUP($D1918,metadata!$B$2:$Z$451,20,FALSE)</f>
        <v>global average</v>
      </c>
      <c r="X1918" t="str">
        <f>VLOOKUP($D1918,metadata!$B$2:$Z$451,21,FALSE)</f>
        <v/>
      </c>
      <c r="Y1918" t="str">
        <f>VLOOKUP($D1918,metadata!$B$2:$Z$451,22,FALSE)</f>
        <v>t-51</v>
      </c>
      <c r="Z1918" t="str">
        <f>VLOOKUP($D1918,metadata!$B$2:$Z$451,23,FALSE)</f>
        <v/>
      </c>
      <c r="AA1918" t="str">
        <f>VLOOKUP($D1918,metadata!$B$2:$Z$451,24,FALSE)</f>
        <v/>
      </c>
      <c r="AB1918" t="str">
        <f>VLOOKUP($D1918,metadata!$B$2:$Z$451,25,FALSE)</f>
        <v>by hand</v>
      </c>
      <c r="AC1918">
        <v>1</v>
      </c>
      <c r="AD1918">
        <v>3</v>
      </c>
      <c r="AF1918" t="str">
        <f t="shared" si="59"/>
        <v>NA</v>
      </c>
    </row>
    <row r="1919" spans="3:32" x14ac:dyDescent="0.3">
      <c r="C1919">
        <v>1918</v>
      </c>
      <c r="D1919" s="4" t="str">
        <f t="shared" si="60"/>
        <v>51-3</v>
      </c>
      <c r="E1919" t="str">
        <f>VLOOKUP($D1919,metadata!$B$2:$S$451,2,FALSE)</f>
        <v>Suwa, A; Gotoh, T</v>
      </c>
      <c r="F1919" t="str">
        <f>VLOOKUP($D1919,metadata!$B$2:$S$451,3,FALSE)</f>
        <v>Geographic variation in diapause induction and mode of diapause inheritance in Tetranychus pueraricola</v>
      </c>
      <c r="G1919" t="str">
        <f>VLOOKUP($D1919,metadata!$B$2:$S$451,4,FALSE)</f>
        <v>10.1111/j.1439-0418.2006.01050.x</v>
      </c>
      <c r="H1919" t="str">
        <f>VLOOKUP($D1919,metadata!$B$2:$S$451,5,FALSE)</f>
        <v>y</v>
      </c>
      <c r="I1919" t="str">
        <f>VLOOKUP($D1919,metadata!$B$2:$S$451,6,FALSE)</f>
        <v>a</v>
      </c>
      <c r="J1919" t="str">
        <f>VLOOKUP($D1919,metadata!$B$2:$S$451,7,FALSE)</f>
        <v>i</v>
      </c>
      <c r="K1919">
        <f>VLOOKUP($D1919,metadata!$B$2:$S$451,8,FALSE)</f>
        <v>32</v>
      </c>
      <c r="L1919">
        <f>VLOOKUP($D1919,metadata!$B$2:$S$451,9,FALSE)</f>
        <v>5</v>
      </c>
      <c r="M1919" t="str">
        <f>VLOOKUP($D1919,metadata!$B$2:$S$451,10,FALSE)</f>
        <v/>
      </c>
      <c r="N1919" t="str">
        <f>VLOOKUP($D1919,metadata!$B$2:$S$451,11,FALSE)</f>
        <v>Tetranychus pueraricola</v>
      </c>
      <c r="O1919" t="str">
        <f>VLOOKUP($D1919,metadata!$B$2:$S$451,12,FALSE)</f>
        <v>Trombidiformes</v>
      </c>
      <c r="P1919">
        <f>VLOOKUP($D1919,metadata!$B$2:$S$451,13,FALSE)</f>
        <v>3</v>
      </c>
      <c r="Q1919">
        <f>VLOOKUP($D1919,metadata!$B$2:$S$451,14,FALSE)</f>
        <v>39.75</v>
      </c>
      <c r="R1919">
        <f>VLOOKUP($D1919,metadata!$B$2:$S$451,15,FALSE)</f>
        <v>-140.68333333333334</v>
      </c>
      <c r="S1919" t="str">
        <f>VLOOKUP($D1919,metadata!$B$2:$S$451,16,FALSE)</f>
        <v/>
      </c>
      <c r="T1919" t="str">
        <f>VLOOKUP($D1919,metadata!$B$2:$S$451,17,FALSE)</f>
        <v/>
      </c>
      <c r="U1919" t="str">
        <f>VLOOKUP($D1919,metadata!$B$2:$S$451,18,FALSE)</f>
        <v/>
      </c>
      <c r="V1919">
        <f>VLOOKUP($D1919,metadata!$B$2:$Z$451,19,FALSE)</f>
        <v>240</v>
      </c>
      <c r="W1919" t="str">
        <f>VLOOKUP($D1919,metadata!$B$2:$Z$451,20,FALSE)</f>
        <v>global average</v>
      </c>
      <c r="X1919" t="str">
        <f>VLOOKUP($D1919,metadata!$B$2:$Z$451,21,FALSE)</f>
        <v/>
      </c>
      <c r="Y1919" t="str">
        <f>VLOOKUP($D1919,metadata!$B$2:$Z$451,22,FALSE)</f>
        <v>t-51</v>
      </c>
      <c r="Z1919" t="str">
        <f>VLOOKUP($D1919,metadata!$B$2:$Z$451,23,FALSE)</f>
        <v/>
      </c>
      <c r="AA1919" t="str">
        <f>VLOOKUP($D1919,metadata!$B$2:$Z$451,24,FALSE)</f>
        <v/>
      </c>
      <c r="AB1919" t="str">
        <f>VLOOKUP($D1919,metadata!$B$2:$Z$451,25,FALSE)</f>
        <v>by hand</v>
      </c>
      <c r="AC1919">
        <v>0.75</v>
      </c>
      <c r="AD1919">
        <v>4</v>
      </c>
      <c r="AF1919" t="str">
        <f t="shared" si="59"/>
        <v>NA</v>
      </c>
    </row>
    <row r="1920" spans="3:32" x14ac:dyDescent="0.3">
      <c r="C1920">
        <v>1919</v>
      </c>
      <c r="D1920" s="4" t="str">
        <f t="shared" si="60"/>
        <v>51-3</v>
      </c>
      <c r="E1920" t="str">
        <f>VLOOKUP($D1920,metadata!$B$2:$S$451,2,FALSE)</f>
        <v>Suwa, A; Gotoh, T</v>
      </c>
      <c r="F1920" t="str">
        <f>VLOOKUP($D1920,metadata!$B$2:$S$451,3,FALSE)</f>
        <v>Geographic variation in diapause induction and mode of diapause inheritance in Tetranychus pueraricola</v>
      </c>
      <c r="G1920" t="str">
        <f>VLOOKUP($D1920,metadata!$B$2:$S$451,4,FALSE)</f>
        <v>10.1111/j.1439-0418.2006.01050.x</v>
      </c>
      <c r="H1920" t="str">
        <f>VLOOKUP($D1920,metadata!$B$2:$S$451,5,FALSE)</f>
        <v>y</v>
      </c>
      <c r="I1920" t="str">
        <f>VLOOKUP($D1920,metadata!$B$2:$S$451,6,FALSE)</f>
        <v>a</v>
      </c>
      <c r="J1920" t="str">
        <f>VLOOKUP($D1920,metadata!$B$2:$S$451,7,FALSE)</f>
        <v>i</v>
      </c>
      <c r="K1920">
        <f>VLOOKUP($D1920,metadata!$B$2:$S$451,8,FALSE)</f>
        <v>32</v>
      </c>
      <c r="L1920">
        <f>VLOOKUP($D1920,metadata!$B$2:$S$451,9,FALSE)</f>
        <v>5</v>
      </c>
      <c r="M1920" t="str">
        <f>VLOOKUP($D1920,metadata!$B$2:$S$451,10,FALSE)</f>
        <v/>
      </c>
      <c r="N1920" t="str">
        <f>VLOOKUP($D1920,metadata!$B$2:$S$451,11,FALSE)</f>
        <v>Tetranychus pueraricola</v>
      </c>
      <c r="O1920" t="str">
        <f>VLOOKUP($D1920,metadata!$B$2:$S$451,12,FALSE)</f>
        <v>Trombidiformes</v>
      </c>
      <c r="P1920">
        <f>VLOOKUP($D1920,metadata!$B$2:$S$451,13,FALSE)</f>
        <v>3</v>
      </c>
      <c r="Q1920">
        <f>VLOOKUP($D1920,metadata!$B$2:$S$451,14,FALSE)</f>
        <v>39.75</v>
      </c>
      <c r="R1920">
        <f>VLOOKUP($D1920,metadata!$B$2:$S$451,15,FALSE)</f>
        <v>-140.68333333333334</v>
      </c>
      <c r="S1920" t="str">
        <f>VLOOKUP($D1920,metadata!$B$2:$S$451,16,FALSE)</f>
        <v/>
      </c>
      <c r="T1920" t="str">
        <f>VLOOKUP($D1920,metadata!$B$2:$S$451,17,FALSE)</f>
        <v/>
      </c>
      <c r="U1920" t="str">
        <f>VLOOKUP($D1920,metadata!$B$2:$S$451,18,FALSE)</f>
        <v/>
      </c>
      <c r="V1920">
        <f>VLOOKUP($D1920,metadata!$B$2:$Z$451,19,FALSE)</f>
        <v>240</v>
      </c>
      <c r="W1920" t="str">
        <f>VLOOKUP($D1920,metadata!$B$2:$Z$451,20,FALSE)</f>
        <v>global average</v>
      </c>
      <c r="X1920" t="str">
        <f>VLOOKUP($D1920,metadata!$B$2:$Z$451,21,FALSE)</f>
        <v/>
      </c>
      <c r="Y1920" t="str">
        <f>VLOOKUP($D1920,metadata!$B$2:$Z$451,22,FALSE)</f>
        <v>t-51</v>
      </c>
      <c r="Z1920" t="str">
        <f>VLOOKUP($D1920,metadata!$B$2:$Z$451,23,FALSE)</f>
        <v/>
      </c>
      <c r="AA1920" t="str">
        <f>VLOOKUP($D1920,metadata!$B$2:$Z$451,24,FALSE)</f>
        <v/>
      </c>
      <c r="AB1920" t="str">
        <f>VLOOKUP($D1920,metadata!$B$2:$Z$451,25,FALSE)</f>
        <v>by hand</v>
      </c>
      <c r="AC1920">
        <v>0</v>
      </c>
      <c r="AD1920">
        <v>5</v>
      </c>
      <c r="AF1920" t="str">
        <f t="shared" si="59"/>
        <v>NA</v>
      </c>
    </row>
    <row r="1921" spans="3:32" x14ac:dyDescent="0.3">
      <c r="C1921">
        <v>1920</v>
      </c>
      <c r="D1921" s="4" t="str">
        <f t="shared" si="60"/>
        <v>51-4</v>
      </c>
      <c r="E1921" t="str">
        <f>VLOOKUP($D1921,metadata!$B$2:$S$451,2,FALSE)</f>
        <v>Suwa, A; Gotoh, T</v>
      </c>
      <c r="F1921" t="str">
        <f>VLOOKUP($D1921,metadata!$B$2:$S$451,3,FALSE)</f>
        <v>Geographic variation in diapause induction and mode of diapause inheritance in Tetranychus pueraricola</v>
      </c>
      <c r="G1921" t="str">
        <f>VLOOKUP($D1921,metadata!$B$2:$S$451,4,FALSE)</f>
        <v>10.1111/j.1439-0418.2006.01050.x</v>
      </c>
      <c r="H1921" t="str">
        <f>VLOOKUP($D1921,metadata!$B$2:$S$451,5,FALSE)</f>
        <v>y</v>
      </c>
      <c r="I1921" t="str">
        <f>VLOOKUP($D1921,metadata!$B$2:$S$451,6,FALSE)</f>
        <v>a</v>
      </c>
      <c r="J1921" t="str">
        <f>VLOOKUP($D1921,metadata!$B$2:$S$451,7,FALSE)</f>
        <v>i</v>
      </c>
      <c r="K1921">
        <f>VLOOKUP($D1921,metadata!$B$2:$S$451,8,FALSE)</f>
        <v>32</v>
      </c>
      <c r="L1921">
        <f>VLOOKUP($D1921,metadata!$B$2:$S$451,9,FALSE)</f>
        <v>5</v>
      </c>
      <c r="M1921" t="str">
        <f>VLOOKUP($D1921,metadata!$B$2:$S$451,10,FALSE)</f>
        <v/>
      </c>
      <c r="N1921" t="str">
        <f>VLOOKUP($D1921,metadata!$B$2:$S$451,11,FALSE)</f>
        <v>Tetranychus pueraricola</v>
      </c>
      <c r="O1921" t="str">
        <f>VLOOKUP($D1921,metadata!$B$2:$S$451,12,FALSE)</f>
        <v>Trombidiformes</v>
      </c>
      <c r="P1921">
        <f>VLOOKUP($D1921,metadata!$B$2:$S$451,13,FALSE)</f>
        <v>4</v>
      </c>
      <c r="Q1921">
        <f>VLOOKUP($D1921,metadata!$B$2:$S$451,14,FALSE)</f>
        <v>38.716666666666669</v>
      </c>
      <c r="R1921">
        <f>VLOOKUP($D1921,metadata!$B$2:$S$451,15,FALSE)</f>
        <v>-139.81666666666666</v>
      </c>
      <c r="S1921" t="str">
        <f>VLOOKUP($D1921,metadata!$B$2:$S$451,16,FALSE)</f>
        <v/>
      </c>
      <c r="T1921" t="str">
        <f>VLOOKUP($D1921,metadata!$B$2:$S$451,17,FALSE)</f>
        <v/>
      </c>
      <c r="U1921" t="str">
        <f>VLOOKUP($D1921,metadata!$B$2:$S$451,18,FALSE)</f>
        <v/>
      </c>
      <c r="V1921">
        <f>VLOOKUP($D1921,metadata!$B$2:$Z$451,19,FALSE)</f>
        <v>240</v>
      </c>
      <c r="W1921" t="str">
        <f>VLOOKUP($D1921,metadata!$B$2:$Z$451,20,FALSE)</f>
        <v>global average</v>
      </c>
      <c r="X1921" t="str">
        <f>VLOOKUP($D1921,metadata!$B$2:$Z$451,21,FALSE)</f>
        <v/>
      </c>
      <c r="Y1921" t="str">
        <f>VLOOKUP($D1921,metadata!$B$2:$Z$451,22,FALSE)</f>
        <v>t-51</v>
      </c>
      <c r="Z1921" t="str">
        <f>VLOOKUP($D1921,metadata!$B$2:$Z$451,23,FALSE)</f>
        <v/>
      </c>
      <c r="AA1921" t="str">
        <f>VLOOKUP($D1921,metadata!$B$2:$Z$451,24,FALSE)</f>
        <v/>
      </c>
      <c r="AB1921" t="str">
        <f>VLOOKUP($D1921,metadata!$B$2:$Z$451,25,FALSE)</f>
        <v>by hand</v>
      </c>
      <c r="AC1921">
        <v>1</v>
      </c>
      <c r="AD1921">
        <v>1</v>
      </c>
      <c r="AF1921" t="str">
        <f t="shared" si="59"/>
        <v>NA</v>
      </c>
    </row>
    <row r="1922" spans="3:32" x14ac:dyDescent="0.3">
      <c r="C1922">
        <v>1921</v>
      </c>
      <c r="D1922" s="4" t="str">
        <f t="shared" si="60"/>
        <v>51-4</v>
      </c>
      <c r="E1922" t="str">
        <f>VLOOKUP($D1922,metadata!$B$2:$S$451,2,FALSE)</f>
        <v>Suwa, A; Gotoh, T</v>
      </c>
      <c r="F1922" t="str">
        <f>VLOOKUP($D1922,metadata!$B$2:$S$451,3,FALSE)</f>
        <v>Geographic variation in diapause induction and mode of diapause inheritance in Tetranychus pueraricola</v>
      </c>
      <c r="G1922" t="str">
        <f>VLOOKUP($D1922,metadata!$B$2:$S$451,4,FALSE)</f>
        <v>10.1111/j.1439-0418.2006.01050.x</v>
      </c>
      <c r="H1922" t="str">
        <f>VLOOKUP($D1922,metadata!$B$2:$S$451,5,FALSE)</f>
        <v>y</v>
      </c>
      <c r="I1922" t="str">
        <f>VLOOKUP($D1922,metadata!$B$2:$S$451,6,FALSE)</f>
        <v>a</v>
      </c>
      <c r="J1922" t="str">
        <f>VLOOKUP($D1922,metadata!$B$2:$S$451,7,FALSE)</f>
        <v>i</v>
      </c>
      <c r="K1922">
        <f>VLOOKUP($D1922,metadata!$B$2:$S$451,8,FALSE)</f>
        <v>32</v>
      </c>
      <c r="L1922">
        <f>VLOOKUP($D1922,metadata!$B$2:$S$451,9,FALSE)</f>
        <v>5</v>
      </c>
      <c r="M1922" t="str">
        <f>VLOOKUP($D1922,metadata!$B$2:$S$451,10,FALSE)</f>
        <v/>
      </c>
      <c r="N1922" t="str">
        <f>VLOOKUP($D1922,metadata!$B$2:$S$451,11,FALSE)</f>
        <v>Tetranychus pueraricola</v>
      </c>
      <c r="O1922" t="str">
        <f>VLOOKUP($D1922,metadata!$B$2:$S$451,12,FALSE)</f>
        <v>Trombidiformes</v>
      </c>
      <c r="P1922">
        <f>VLOOKUP($D1922,metadata!$B$2:$S$451,13,FALSE)</f>
        <v>4</v>
      </c>
      <c r="Q1922">
        <f>VLOOKUP($D1922,metadata!$B$2:$S$451,14,FALSE)</f>
        <v>38.716666666666669</v>
      </c>
      <c r="R1922">
        <f>VLOOKUP($D1922,metadata!$B$2:$S$451,15,FALSE)</f>
        <v>-139.81666666666666</v>
      </c>
      <c r="S1922" t="str">
        <f>VLOOKUP($D1922,metadata!$B$2:$S$451,16,FALSE)</f>
        <v/>
      </c>
      <c r="T1922" t="str">
        <f>VLOOKUP($D1922,metadata!$B$2:$S$451,17,FALSE)</f>
        <v/>
      </c>
      <c r="U1922" t="str">
        <f>VLOOKUP($D1922,metadata!$B$2:$S$451,18,FALSE)</f>
        <v/>
      </c>
      <c r="V1922">
        <f>VLOOKUP($D1922,metadata!$B$2:$Z$451,19,FALSE)</f>
        <v>240</v>
      </c>
      <c r="W1922" t="str">
        <f>VLOOKUP($D1922,metadata!$B$2:$Z$451,20,FALSE)</f>
        <v>global average</v>
      </c>
      <c r="X1922" t="str">
        <f>VLOOKUP($D1922,metadata!$B$2:$Z$451,21,FALSE)</f>
        <v/>
      </c>
      <c r="Y1922" t="str">
        <f>VLOOKUP($D1922,metadata!$B$2:$Z$451,22,FALSE)</f>
        <v>t-51</v>
      </c>
      <c r="Z1922" t="str">
        <f>VLOOKUP($D1922,metadata!$B$2:$Z$451,23,FALSE)</f>
        <v/>
      </c>
      <c r="AA1922" t="str">
        <f>VLOOKUP($D1922,metadata!$B$2:$Z$451,24,FALSE)</f>
        <v/>
      </c>
      <c r="AB1922" t="str">
        <f>VLOOKUP($D1922,metadata!$B$2:$Z$451,25,FALSE)</f>
        <v>by hand</v>
      </c>
      <c r="AC1922">
        <v>1</v>
      </c>
      <c r="AD1922">
        <v>2</v>
      </c>
      <c r="AF1922" t="str">
        <f t="shared" si="59"/>
        <v>NA</v>
      </c>
    </row>
    <row r="1923" spans="3:32" x14ac:dyDescent="0.3">
      <c r="C1923">
        <v>1922</v>
      </c>
      <c r="D1923" s="4" t="str">
        <f t="shared" si="60"/>
        <v>51-4</v>
      </c>
      <c r="E1923" t="str">
        <f>VLOOKUP($D1923,metadata!$B$2:$S$451,2,FALSE)</f>
        <v>Suwa, A; Gotoh, T</v>
      </c>
      <c r="F1923" t="str">
        <f>VLOOKUP($D1923,metadata!$B$2:$S$451,3,FALSE)</f>
        <v>Geographic variation in diapause induction and mode of diapause inheritance in Tetranychus pueraricola</v>
      </c>
      <c r="G1923" t="str">
        <f>VLOOKUP($D1923,metadata!$B$2:$S$451,4,FALSE)</f>
        <v>10.1111/j.1439-0418.2006.01050.x</v>
      </c>
      <c r="H1923" t="str">
        <f>VLOOKUP($D1923,metadata!$B$2:$S$451,5,FALSE)</f>
        <v>y</v>
      </c>
      <c r="I1923" t="str">
        <f>VLOOKUP($D1923,metadata!$B$2:$S$451,6,FALSE)</f>
        <v>a</v>
      </c>
      <c r="J1923" t="str">
        <f>VLOOKUP($D1923,metadata!$B$2:$S$451,7,FALSE)</f>
        <v>i</v>
      </c>
      <c r="K1923">
        <f>VLOOKUP($D1923,metadata!$B$2:$S$451,8,FALSE)</f>
        <v>32</v>
      </c>
      <c r="L1923">
        <f>VLOOKUP($D1923,metadata!$B$2:$S$451,9,FALSE)</f>
        <v>5</v>
      </c>
      <c r="M1923" t="str">
        <f>VLOOKUP($D1923,metadata!$B$2:$S$451,10,FALSE)</f>
        <v/>
      </c>
      <c r="N1923" t="str">
        <f>VLOOKUP($D1923,metadata!$B$2:$S$451,11,FALSE)</f>
        <v>Tetranychus pueraricola</v>
      </c>
      <c r="O1923" t="str">
        <f>VLOOKUP($D1923,metadata!$B$2:$S$451,12,FALSE)</f>
        <v>Trombidiformes</v>
      </c>
      <c r="P1923">
        <f>VLOOKUP($D1923,metadata!$B$2:$S$451,13,FALSE)</f>
        <v>4</v>
      </c>
      <c r="Q1923">
        <f>VLOOKUP($D1923,metadata!$B$2:$S$451,14,FALSE)</f>
        <v>38.716666666666669</v>
      </c>
      <c r="R1923">
        <f>VLOOKUP($D1923,metadata!$B$2:$S$451,15,FALSE)</f>
        <v>-139.81666666666666</v>
      </c>
      <c r="S1923" t="str">
        <f>VLOOKUP($D1923,metadata!$B$2:$S$451,16,FALSE)</f>
        <v/>
      </c>
      <c r="T1923" t="str">
        <f>VLOOKUP($D1923,metadata!$B$2:$S$451,17,FALSE)</f>
        <v/>
      </c>
      <c r="U1923" t="str">
        <f>VLOOKUP($D1923,metadata!$B$2:$S$451,18,FALSE)</f>
        <v/>
      </c>
      <c r="V1923">
        <f>VLOOKUP($D1923,metadata!$B$2:$Z$451,19,FALSE)</f>
        <v>240</v>
      </c>
      <c r="W1923" t="str">
        <f>VLOOKUP($D1923,metadata!$B$2:$Z$451,20,FALSE)</f>
        <v>global average</v>
      </c>
      <c r="X1923" t="str">
        <f>VLOOKUP($D1923,metadata!$B$2:$Z$451,21,FALSE)</f>
        <v/>
      </c>
      <c r="Y1923" t="str">
        <f>VLOOKUP($D1923,metadata!$B$2:$Z$451,22,FALSE)</f>
        <v>t-51</v>
      </c>
      <c r="Z1923" t="str">
        <f>VLOOKUP($D1923,metadata!$B$2:$Z$451,23,FALSE)</f>
        <v/>
      </c>
      <c r="AA1923" t="str">
        <f>VLOOKUP($D1923,metadata!$B$2:$Z$451,24,FALSE)</f>
        <v/>
      </c>
      <c r="AB1923" t="str">
        <f>VLOOKUP($D1923,metadata!$B$2:$Z$451,25,FALSE)</f>
        <v>by hand</v>
      </c>
      <c r="AC1923">
        <v>1</v>
      </c>
      <c r="AD1923">
        <v>3</v>
      </c>
      <c r="AF1923" t="str">
        <f t="shared" ref="AF1923:AF1986" si="61">IF(AE1923="","NA",AE1923)</f>
        <v>NA</v>
      </c>
    </row>
    <row r="1924" spans="3:32" x14ac:dyDescent="0.3">
      <c r="C1924">
        <v>1923</v>
      </c>
      <c r="D1924" s="4" t="str">
        <f t="shared" si="60"/>
        <v>51-4</v>
      </c>
      <c r="E1924" t="str">
        <f>VLOOKUP($D1924,metadata!$B$2:$S$451,2,FALSE)</f>
        <v>Suwa, A; Gotoh, T</v>
      </c>
      <c r="F1924" t="str">
        <f>VLOOKUP($D1924,metadata!$B$2:$S$451,3,FALSE)</f>
        <v>Geographic variation in diapause induction and mode of diapause inheritance in Tetranychus pueraricola</v>
      </c>
      <c r="G1924" t="str">
        <f>VLOOKUP($D1924,metadata!$B$2:$S$451,4,FALSE)</f>
        <v>10.1111/j.1439-0418.2006.01050.x</v>
      </c>
      <c r="H1924" t="str">
        <f>VLOOKUP($D1924,metadata!$B$2:$S$451,5,FALSE)</f>
        <v>y</v>
      </c>
      <c r="I1924" t="str">
        <f>VLOOKUP($D1924,metadata!$B$2:$S$451,6,FALSE)</f>
        <v>a</v>
      </c>
      <c r="J1924" t="str">
        <f>VLOOKUP($D1924,metadata!$B$2:$S$451,7,FALSE)</f>
        <v>i</v>
      </c>
      <c r="K1924">
        <f>VLOOKUP($D1924,metadata!$B$2:$S$451,8,FALSE)</f>
        <v>32</v>
      </c>
      <c r="L1924">
        <f>VLOOKUP($D1924,metadata!$B$2:$S$451,9,FALSE)</f>
        <v>5</v>
      </c>
      <c r="M1924" t="str">
        <f>VLOOKUP($D1924,metadata!$B$2:$S$451,10,FALSE)</f>
        <v/>
      </c>
      <c r="N1924" t="str">
        <f>VLOOKUP($D1924,metadata!$B$2:$S$451,11,FALSE)</f>
        <v>Tetranychus pueraricola</v>
      </c>
      <c r="O1924" t="str">
        <f>VLOOKUP($D1924,metadata!$B$2:$S$451,12,FALSE)</f>
        <v>Trombidiformes</v>
      </c>
      <c r="P1924">
        <f>VLOOKUP($D1924,metadata!$B$2:$S$451,13,FALSE)</f>
        <v>4</v>
      </c>
      <c r="Q1924">
        <f>VLOOKUP($D1924,metadata!$B$2:$S$451,14,FALSE)</f>
        <v>38.716666666666669</v>
      </c>
      <c r="R1924">
        <f>VLOOKUP($D1924,metadata!$B$2:$S$451,15,FALSE)</f>
        <v>-139.81666666666666</v>
      </c>
      <c r="S1924" t="str">
        <f>VLOOKUP($D1924,metadata!$B$2:$S$451,16,FALSE)</f>
        <v/>
      </c>
      <c r="T1924" t="str">
        <f>VLOOKUP($D1924,metadata!$B$2:$S$451,17,FALSE)</f>
        <v/>
      </c>
      <c r="U1924" t="str">
        <f>VLOOKUP($D1924,metadata!$B$2:$S$451,18,FALSE)</f>
        <v/>
      </c>
      <c r="V1924">
        <f>VLOOKUP($D1924,metadata!$B$2:$Z$451,19,FALSE)</f>
        <v>240</v>
      </c>
      <c r="W1924" t="str">
        <f>VLOOKUP($D1924,metadata!$B$2:$Z$451,20,FALSE)</f>
        <v>global average</v>
      </c>
      <c r="X1924" t="str">
        <f>VLOOKUP($D1924,metadata!$B$2:$Z$451,21,FALSE)</f>
        <v/>
      </c>
      <c r="Y1924" t="str">
        <f>VLOOKUP($D1924,metadata!$B$2:$Z$451,22,FALSE)</f>
        <v>t-51</v>
      </c>
      <c r="Z1924" t="str">
        <f>VLOOKUP($D1924,metadata!$B$2:$Z$451,23,FALSE)</f>
        <v/>
      </c>
      <c r="AA1924" t="str">
        <f>VLOOKUP($D1924,metadata!$B$2:$Z$451,24,FALSE)</f>
        <v/>
      </c>
      <c r="AB1924" t="str">
        <f>VLOOKUP($D1924,metadata!$B$2:$Z$451,25,FALSE)</f>
        <v>by hand</v>
      </c>
      <c r="AC1924">
        <v>1</v>
      </c>
      <c r="AD1924">
        <v>4</v>
      </c>
      <c r="AF1924" t="str">
        <f t="shared" si="61"/>
        <v>NA</v>
      </c>
    </row>
    <row r="1925" spans="3:32" x14ac:dyDescent="0.3">
      <c r="C1925">
        <v>1924</v>
      </c>
      <c r="D1925" s="4" t="str">
        <f t="shared" si="60"/>
        <v>51-4</v>
      </c>
      <c r="E1925" t="str">
        <f>VLOOKUP($D1925,metadata!$B$2:$S$451,2,FALSE)</f>
        <v>Suwa, A; Gotoh, T</v>
      </c>
      <c r="F1925" t="str">
        <f>VLOOKUP($D1925,metadata!$B$2:$S$451,3,FALSE)</f>
        <v>Geographic variation in diapause induction and mode of diapause inheritance in Tetranychus pueraricola</v>
      </c>
      <c r="G1925" t="str">
        <f>VLOOKUP($D1925,metadata!$B$2:$S$451,4,FALSE)</f>
        <v>10.1111/j.1439-0418.2006.01050.x</v>
      </c>
      <c r="H1925" t="str">
        <f>VLOOKUP($D1925,metadata!$B$2:$S$451,5,FALSE)</f>
        <v>y</v>
      </c>
      <c r="I1925" t="str">
        <f>VLOOKUP($D1925,metadata!$B$2:$S$451,6,FALSE)</f>
        <v>a</v>
      </c>
      <c r="J1925" t="str">
        <f>VLOOKUP($D1925,metadata!$B$2:$S$451,7,FALSE)</f>
        <v>i</v>
      </c>
      <c r="K1925">
        <f>VLOOKUP($D1925,metadata!$B$2:$S$451,8,FALSE)</f>
        <v>32</v>
      </c>
      <c r="L1925">
        <f>VLOOKUP($D1925,metadata!$B$2:$S$451,9,FALSE)</f>
        <v>5</v>
      </c>
      <c r="M1925" t="str">
        <f>VLOOKUP($D1925,metadata!$B$2:$S$451,10,FALSE)</f>
        <v/>
      </c>
      <c r="N1925" t="str">
        <f>VLOOKUP($D1925,metadata!$B$2:$S$451,11,FALSE)</f>
        <v>Tetranychus pueraricola</v>
      </c>
      <c r="O1925" t="str">
        <f>VLOOKUP($D1925,metadata!$B$2:$S$451,12,FALSE)</f>
        <v>Trombidiformes</v>
      </c>
      <c r="P1925">
        <f>VLOOKUP($D1925,metadata!$B$2:$S$451,13,FALSE)</f>
        <v>4</v>
      </c>
      <c r="Q1925">
        <f>VLOOKUP($D1925,metadata!$B$2:$S$451,14,FALSE)</f>
        <v>38.716666666666669</v>
      </c>
      <c r="R1925">
        <f>VLOOKUP($D1925,metadata!$B$2:$S$451,15,FALSE)</f>
        <v>-139.81666666666666</v>
      </c>
      <c r="S1925" t="str">
        <f>VLOOKUP($D1925,metadata!$B$2:$S$451,16,FALSE)</f>
        <v/>
      </c>
      <c r="T1925" t="str">
        <f>VLOOKUP($D1925,metadata!$B$2:$S$451,17,FALSE)</f>
        <v/>
      </c>
      <c r="U1925" t="str">
        <f>VLOOKUP($D1925,metadata!$B$2:$S$451,18,FALSE)</f>
        <v/>
      </c>
      <c r="V1925">
        <f>VLOOKUP($D1925,metadata!$B$2:$Z$451,19,FALSE)</f>
        <v>240</v>
      </c>
      <c r="W1925" t="str">
        <f>VLOOKUP($D1925,metadata!$B$2:$Z$451,20,FALSE)</f>
        <v>global average</v>
      </c>
      <c r="X1925" t="str">
        <f>VLOOKUP($D1925,metadata!$B$2:$Z$451,21,FALSE)</f>
        <v/>
      </c>
      <c r="Y1925" t="str">
        <f>VLOOKUP($D1925,metadata!$B$2:$Z$451,22,FALSE)</f>
        <v>t-51</v>
      </c>
      <c r="Z1925" t="str">
        <f>VLOOKUP($D1925,metadata!$B$2:$Z$451,23,FALSE)</f>
        <v/>
      </c>
      <c r="AA1925" t="str">
        <f>VLOOKUP($D1925,metadata!$B$2:$Z$451,24,FALSE)</f>
        <v/>
      </c>
      <c r="AB1925" t="str">
        <f>VLOOKUP($D1925,metadata!$B$2:$Z$451,25,FALSE)</f>
        <v>by hand</v>
      </c>
      <c r="AC1925">
        <v>0</v>
      </c>
      <c r="AD1925">
        <v>5</v>
      </c>
      <c r="AF1925" t="str">
        <f t="shared" si="61"/>
        <v>NA</v>
      </c>
    </row>
    <row r="1926" spans="3:32" x14ac:dyDescent="0.3">
      <c r="C1926">
        <v>1925</v>
      </c>
      <c r="D1926" s="4" t="str">
        <f t="shared" si="60"/>
        <v>51-5</v>
      </c>
      <c r="E1926" t="str">
        <f>VLOOKUP($D1926,metadata!$B$2:$S$451,2,FALSE)</f>
        <v>Suwa, A; Gotoh, T</v>
      </c>
      <c r="F1926" t="str">
        <f>VLOOKUP($D1926,metadata!$B$2:$S$451,3,FALSE)</f>
        <v>Geographic variation in diapause induction and mode of diapause inheritance in Tetranychus pueraricola</v>
      </c>
      <c r="G1926" t="str">
        <f>VLOOKUP($D1926,metadata!$B$2:$S$451,4,FALSE)</f>
        <v>10.1111/j.1439-0418.2006.01050.x</v>
      </c>
      <c r="H1926" t="str">
        <f>VLOOKUP($D1926,metadata!$B$2:$S$451,5,FALSE)</f>
        <v>y</v>
      </c>
      <c r="I1926" t="str">
        <f>VLOOKUP($D1926,metadata!$B$2:$S$451,6,FALSE)</f>
        <v>a</v>
      </c>
      <c r="J1926" t="str">
        <f>VLOOKUP($D1926,metadata!$B$2:$S$451,7,FALSE)</f>
        <v>i</v>
      </c>
      <c r="K1926">
        <f>VLOOKUP($D1926,metadata!$B$2:$S$451,8,FALSE)</f>
        <v>32</v>
      </c>
      <c r="L1926">
        <f>VLOOKUP($D1926,metadata!$B$2:$S$451,9,FALSE)</f>
        <v>5</v>
      </c>
      <c r="M1926" t="str">
        <f>VLOOKUP($D1926,metadata!$B$2:$S$451,10,FALSE)</f>
        <v/>
      </c>
      <c r="N1926" t="str">
        <f>VLOOKUP($D1926,metadata!$B$2:$S$451,11,FALSE)</f>
        <v>Tetranychus pueraricola</v>
      </c>
      <c r="O1926" t="str">
        <f>VLOOKUP($D1926,metadata!$B$2:$S$451,12,FALSE)</f>
        <v>Trombidiformes</v>
      </c>
      <c r="P1926">
        <f>VLOOKUP($D1926,metadata!$B$2:$S$451,13,FALSE)</f>
        <v>5</v>
      </c>
      <c r="Q1926">
        <f>VLOOKUP($D1926,metadata!$B$2:$S$451,14,FALSE)</f>
        <v>36.4</v>
      </c>
      <c r="R1926">
        <f>VLOOKUP($D1926,metadata!$B$2:$S$451,15,FALSE)</f>
        <v>-139.31666666666666</v>
      </c>
      <c r="S1926" t="str">
        <f>VLOOKUP($D1926,metadata!$B$2:$S$451,16,FALSE)</f>
        <v/>
      </c>
      <c r="T1926" t="str">
        <f>VLOOKUP($D1926,metadata!$B$2:$S$451,17,FALSE)</f>
        <v/>
      </c>
      <c r="U1926" t="str">
        <f>VLOOKUP($D1926,metadata!$B$2:$S$451,18,FALSE)</f>
        <v/>
      </c>
      <c r="V1926">
        <f>VLOOKUP($D1926,metadata!$B$2:$Z$451,19,FALSE)</f>
        <v>240</v>
      </c>
      <c r="W1926" t="str">
        <f>VLOOKUP($D1926,metadata!$B$2:$Z$451,20,FALSE)</f>
        <v>global average</v>
      </c>
      <c r="X1926" t="str">
        <f>VLOOKUP($D1926,metadata!$B$2:$Z$451,21,FALSE)</f>
        <v/>
      </c>
      <c r="Y1926" t="str">
        <f>VLOOKUP($D1926,metadata!$B$2:$Z$451,22,FALSE)</f>
        <v>t-51</v>
      </c>
      <c r="Z1926" t="str">
        <f>VLOOKUP($D1926,metadata!$B$2:$Z$451,23,FALSE)</f>
        <v/>
      </c>
      <c r="AA1926" t="str">
        <f>VLOOKUP($D1926,metadata!$B$2:$Z$451,24,FALSE)</f>
        <v/>
      </c>
      <c r="AB1926" t="str">
        <f>VLOOKUP($D1926,metadata!$B$2:$Z$451,25,FALSE)</f>
        <v>by hand</v>
      </c>
      <c r="AC1926">
        <v>1</v>
      </c>
      <c r="AD1926">
        <v>1</v>
      </c>
      <c r="AF1926" t="str">
        <f t="shared" si="61"/>
        <v>NA</v>
      </c>
    </row>
    <row r="1927" spans="3:32" x14ac:dyDescent="0.3">
      <c r="C1927">
        <v>1926</v>
      </c>
      <c r="D1927" s="4" t="str">
        <f t="shared" si="60"/>
        <v>51-5</v>
      </c>
      <c r="E1927" t="str">
        <f>VLOOKUP($D1927,metadata!$B$2:$S$451,2,FALSE)</f>
        <v>Suwa, A; Gotoh, T</v>
      </c>
      <c r="F1927" t="str">
        <f>VLOOKUP($D1927,metadata!$B$2:$S$451,3,FALSE)</f>
        <v>Geographic variation in diapause induction and mode of diapause inheritance in Tetranychus pueraricola</v>
      </c>
      <c r="G1927" t="str">
        <f>VLOOKUP($D1927,metadata!$B$2:$S$451,4,FALSE)</f>
        <v>10.1111/j.1439-0418.2006.01050.x</v>
      </c>
      <c r="H1927" t="str">
        <f>VLOOKUP($D1927,metadata!$B$2:$S$451,5,FALSE)</f>
        <v>y</v>
      </c>
      <c r="I1927" t="str">
        <f>VLOOKUP($D1927,metadata!$B$2:$S$451,6,FALSE)</f>
        <v>a</v>
      </c>
      <c r="J1927" t="str">
        <f>VLOOKUP($D1927,metadata!$B$2:$S$451,7,FALSE)</f>
        <v>i</v>
      </c>
      <c r="K1927">
        <f>VLOOKUP($D1927,metadata!$B$2:$S$451,8,FALSE)</f>
        <v>32</v>
      </c>
      <c r="L1927">
        <f>VLOOKUP($D1927,metadata!$B$2:$S$451,9,FALSE)</f>
        <v>5</v>
      </c>
      <c r="M1927" t="str">
        <f>VLOOKUP($D1927,metadata!$B$2:$S$451,10,FALSE)</f>
        <v/>
      </c>
      <c r="N1927" t="str">
        <f>VLOOKUP($D1927,metadata!$B$2:$S$451,11,FALSE)</f>
        <v>Tetranychus pueraricola</v>
      </c>
      <c r="O1927" t="str">
        <f>VLOOKUP($D1927,metadata!$B$2:$S$451,12,FALSE)</f>
        <v>Trombidiformes</v>
      </c>
      <c r="P1927">
        <f>VLOOKUP($D1927,metadata!$B$2:$S$451,13,FALSE)</f>
        <v>5</v>
      </c>
      <c r="Q1927">
        <f>VLOOKUP($D1927,metadata!$B$2:$S$451,14,FALSE)</f>
        <v>36.4</v>
      </c>
      <c r="R1927">
        <f>VLOOKUP($D1927,metadata!$B$2:$S$451,15,FALSE)</f>
        <v>-139.31666666666666</v>
      </c>
      <c r="S1927" t="str">
        <f>VLOOKUP($D1927,metadata!$B$2:$S$451,16,FALSE)</f>
        <v/>
      </c>
      <c r="T1927" t="str">
        <f>VLOOKUP($D1927,metadata!$B$2:$S$451,17,FALSE)</f>
        <v/>
      </c>
      <c r="U1927" t="str">
        <f>VLOOKUP($D1927,metadata!$B$2:$S$451,18,FALSE)</f>
        <v/>
      </c>
      <c r="V1927">
        <f>VLOOKUP($D1927,metadata!$B$2:$Z$451,19,FALSE)</f>
        <v>240</v>
      </c>
      <c r="W1927" t="str">
        <f>VLOOKUP($D1927,metadata!$B$2:$Z$451,20,FALSE)</f>
        <v>global average</v>
      </c>
      <c r="X1927" t="str">
        <f>VLOOKUP($D1927,metadata!$B$2:$Z$451,21,FALSE)</f>
        <v/>
      </c>
      <c r="Y1927" t="str">
        <f>VLOOKUP($D1927,metadata!$B$2:$Z$451,22,FALSE)</f>
        <v>t-51</v>
      </c>
      <c r="Z1927" t="str">
        <f>VLOOKUP($D1927,metadata!$B$2:$Z$451,23,FALSE)</f>
        <v/>
      </c>
      <c r="AA1927" t="str">
        <f>VLOOKUP($D1927,metadata!$B$2:$Z$451,24,FALSE)</f>
        <v/>
      </c>
      <c r="AB1927" t="str">
        <f>VLOOKUP($D1927,metadata!$B$2:$Z$451,25,FALSE)</f>
        <v>by hand</v>
      </c>
      <c r="AC1927">
        <v>1</v>
      </c>
      <c r="AD1927">
        <v>2</v>
      </c>
      <c r="AF1927" t="str">
        <f t="shared" si="61"/>
        <v>NA</v>
      </c>
    </row>
    <row r="1928" spans="3:32" x14ac:dyDescent="0.3">
      <c r="C1928">
        <v>1927</v>
      </c>
      <c r="D1928" s="4" t="str">
        <f t="shared" si="60"/>
        <v>51-5</v>
      </c>
      <c r="E1928" t="str">
        <f>VLOOKUP($D1928,metadata!$B$2:$S$451,2,FALSE)</f>
        <v>Suwa, A; Gotoh, T</v>
      </c>
      <c r="F1928" t="str">
        <f>VLOOKUP($D1928,metadata!$B$2:$S$451,3,FALSE)</f>
        <v>Geographic variation in diapause induction and mode of diapause inheritance in Tetranychus pueraricola</v>
      </c>
      <c r="G1928" t="str">
        <f>VLOOKUP($D1928,metadata!$B$2:$S$451,4,FALSE)</f>
        <v>10.1111/j.1439-0418.2006.01050.x</v>
      </c>
      <c r="H1928" t="str">
        <f>VLOOKUP($D1928,metadata!$B$2:$S$451,5,FALSE)</f>
        <v>y</v>
      </c>
      <c r="I1928" t="str">
        <f>VLOOKUP($D1928,metadata!$B$2:$S$451,6,FALSE)</f>
        <v>a</v>
      </c>
      <c r="J1928" t="str">
        <f>VLOOKUP($D1928,metadata!$B$2:$S$451,7,FALSE)</f>
        <v>i</v>
      </c>
      <c r="K1928">
        <f>VLOOKUP($D1928,metadata!$B$2:$S$451,8,FALSE)</f>
        <v>32</v>
      </c>
      <c r="L1928">
        <f>VLOOKUP($D1928,metadata!$B$2:$S$451,9,FALSE)</f>
        <v>5</v>
      </c>
      <c r="M1928" t="str">
        <f>VLOOKUP($D1928,metadata!$B$2:$S$451,10,FALSE)</f>
        <v/>
      </c>
      <c r="N1928" t="str">
        <f>VLOOKUP($D1928,metadata!$B$2:$S$451,11,FALSE)</f>
        <v>Tetranychus pueraricola</v>
      </c>
      <c r="O1928" t="str">
        <f>VLOOKUP($D1928,metadata!$B$2:$S$451,12,FALSE)</f>
        <v>Trombidiformes</v>
      </c>
      <c r="P1928">
        <f>VLOOKUP($D1928,metadata!$B$2:$S$451,13,FALSE)</f>
        <v>5</v>
      </c>
      <c r="Q1928">
        <f>VLOOKUP($D1928,metadata!$B$2:$S$451,14,FALSE)</f>
        <v>36.4</v>
      </c>
      <c r="R1928">
        <f>VLOOKUP($D1928,metadata!$B$2:$S$451,15,FALSE)</f>
        <v>-139.31666666666666</v>
      </c>
      <c r="S1928" t="str">
        <f>VLOOKUP($D1928,metadata!$B$2:$S$451,16,FALSE)</f>
        <v/>
      </c>
      <c r="T1928" t="str">
        <f>VLOOKUP($D1928,metadata!$B$2:$S$451,17,FALSE)</f>
        <v/>
      </c>
      <c r="U1928" t="str">
        <f>VLOOKUP($D1928,metadata!$B$2:$S$451,18,FALSE)</f>
        <v/>
      </c>
      <c r="V1928">
        <f>VLOOKUP($D1928,metadata!$B$2:$Z$451,19,FALSE)</f>
        <v>240</v>
      </c>
      <c r="W1928" t="str">
        <f>VLOOKUP($D1928,metadata!$B$2:$Z$451,20,FALSE)</f>
        <v>global average</v>
      </c>
      <c r="X1928" t="str">
        <f>VLOOKUP($D1928,metadata!$B$2:$Z$451,21,FALSE)</f>
        <v/>
      </c>
      <c r="Y1928" t="str">
        <f>VLOOKUP($D1928,metadata!$B$2:$Z$451,22,FALSE)</f>
        <v>t-51</v>
      </c>
      <c r="Z1928" t="str">
        <f>VLOOKUP($D1928,metadata!$B$2:$Z$451,23,FALSE)</f>
        <v/>
      </c>
      <c r="AA1928" t="str">
        <f>VLOOKUP($D1928,metadata!$B$2:$Z$451,24,FALSE)</f>
        <v/>
      </c>
      <c r="AB1928" t="str">
        <f>VLOOKUP($D1928,metadata!$B$2:$Z$451,25,FALSE)</f>
        <v>by hand</v>
      </c>
      <c r="AC1928">
        <v>0.96666666666666667</v>
      </c>
      <c r="AD1928">
        <v>3</v>
      </c>
      <c r="AF1928" t="str">
        <f t="shared" si="61"/>
        <v>NA</v>
      </c>
    </row>
    <row r="1929" spans="3:32" x14ac:dyDescent="0.3">
      <c r="C1929">
        <v>1928</v>
      </c>
      <c r="D1929" s="4" t="str">
        <f t="shared" si="60"/>
        <v>51-5</v>
      </c>
      <c r="E1929" t="str">
        <f>VLOOKUP($D1929,metadata!$B$2:$S$451,2,FALSE)</f>
        <v>Suwa, A; Gotoh, T</v>
      </c>
      <c r="F1929" t="str">
        <f>VLOOKUP($D1929,metadata!$B$2:$S$451,3,FALSE)</f>
        <v>Geographic variation in diapause induction and mode of diapause inheritance in Tetranychus pueraricola</v>
      </c>
      <c r="G1929" t="str">
        <f>VLOOKUP($D1929,metadata!$B$2:$S$451,4,FALSE)</f>
        <v>10.1111/j.1439-0418.2006.01050.x</v>
      </c>
      <c r="H1929" t="str">
        <f>VLOOKUP($D1929,metadata!$B$2:$S$451,5,FALSE)</f>
        <v>y</v>
      </c>
      <c r="I1929" t="str">
        <f>VLOOKUP($D1929,metadata!$B$2:$S$451,6,FALSE)</f>
        <v>a</v>
      </c>
      <c r="J1929" t="str">
        <f>VLOOKUP($D1929,metadata!$B$2:$S$451,7,FALSE)</f>
        <v>i</v>
      </c>
      <c r="K1929">
        <f>VLOOKUP($D1929,metadata!$B$2:$S$451,8,FALSE)</f>
        <v>32</v>
      </c>
      <c r="L1929">
        <f>VLOOKUP($D1929,metadata!$B$2:$S$451,9,FALSE)</f>
        <v>5</v>
      </c>
      <c r="M1929" t="str">
        <f>VLOOKUP($D1929,metadata!$B$2:$S$451,10,FALSE)</f>
        <v/>
      </c>
      <c r="N1929" t="str">
        <f>VLOOKUP($D1929,metadata!$B$2:$S$451,11,FALSE)</f>
        <v>Tetranychus pueraricola</v>
      </c>
      <c r="O1929" t="str">
        <f>VLOOKUP($D1929,metadata!$B$2:$S$451,12,FALSE)</f>
        <v>Trombidiformes</v>
      </c>
      <c r="P1929">
        <f>VLOOKUP($D1929,metadata!$B$2:$S$451,13,FALSE)</f>
        <v>5</v>
      </c>
      <c r="Q1929">
        <f>VLOOKUP($D1929,metadata!$B$2:$S$451,14,FALSE)</f>
        <v>36.4</v>
      </c>
      <c r="R1929">
        <f>VLOOKUP($D1929,metadata!$B$2:$S$451,15,FALSE)</f>
        <v>-139.31666666666666</v>
      </c>
      <c r="S1929" t="str">
        <f>VLOOKUP($D1929,metadata!$B$2:$S$451,16,FALSE)</f>
        <v/>
      </c>
      <c r="T1929" t="str">
        <f>VLOOKUP($D1929,metadata!$B$2:$S$451,17,FALSE)</f>
        <v/>
      </c>
      <c r="U1929" t="str">
        <f>VLOOKUP($D1929,metadata!$B$2:$S$451,18,FALSE)</f>
        <v/>
      </c>
      <c r="V1929">
        <f>VLOOKUP($D1929,metadata!$B$2:$Z$451,19,FALSE)</f>
        <v>240</v>
      </c>
      <c r="W1929" t="str">
        <f>VLOOKUP($D1929,metadata!$B$2:$Z$451,20,FALSE)</f>
        <v>global average</v>
      </c>
      <c r="X1929" t="str">
        <f>VLOOKUP($D1929,metadata!$B$2:$Z$451,21,FALSE)</f>
        <v/>
      </c>
      <c r="Y1929" t="str">
        <f>VLOOKUP($D1929,metadata!$B$2:$Z$451,22,FALSE)</f>
        <v>t-51</v>
      </c>
      <c r="Z1929" t="str">
        <f>VLOOKUP($D1929,metadata!$B$2:$Z$451,23,FALSE)</f>
        <v/>
      </c>
      <c r="AA1929" t="str">
        <f>VLOOKUP($D1929,metadata!$B$2:$Z$451,24,FALSE)</f>
        <v/>
      </c>
      <c r="AB1929" t="str">
        <f>VLOOKUP($D1929,metadata!$B$2:$Z$451,25,FALSE)</f>
        <v>by hand</v>
      </c>
      <c r="AC1929">
        <v>0.16666666666666666</v>
      </c>
      <c r="AD1929">
        <v>4</v>
      </c>
      <c r="AF1929" t="str">
        <f t="shared" si="61"/>
        <v>NA</v>
      </c>
    </row>
    <row r="1930" spans="3:32" x14ac:dyDescent="0.3">
      <c r="C1930">
        <v>1929</v>
      </c>
      <c r="D1930" s="4" t="str">
        <f t="shared" si="60"/>
        <v>51-5</v>
      </c>
      <c r="E1930" t="str">
        <f>VLOOKUP($D1930,metadata!$B$2:$S$451,2,FALSE)</f>
        <v>Suwa, A; Gotoh, T</v>
      </c>
      <c r="F1930" t="str">
        <f>VLOOKUP($D1930,metadata!$B$2:$S$451,3,FALSE)</f>
        <v>Geographic variation in diapause induction and mode of diapause inheritance in Tetranychus pueraricola</v>
      </c>
      <c r="G1930" t="str">
        <f>VLOOKUP($D1930,metadata!$B$2:$S$451,4,FALSE)</f>
        <v>10.1111/j.1439-0418.2006.01050.x</v>
      </c>
      <c r="H1930" t="str">
        <f>VLOOKUP($D1930,metadata!$B$2:$S$451,5,FALSE)</f>
        <v>y</v>
      </c>
      <c r="I1930" t="str">
        <f>VLOOKUP($D1930,metadata!$B$2:$S$451,6,FALSE)</f>
        <v>a</v>
      </c>
      <c r="J1930" t="str">
        <f>VLOOKUP($D1930,metadata!$B$2:$S$451,7,FALSE)</f>
        <v>i</v>
      </c>
      <c r="K1930">
        <f>VLOOKUP($D1930,metadata!$B$2:$S$451,8,FALSE)</f>
        <v>32</v>
      </c>
      <c r="L1930">
        <f>VLOOKUP($D1930,metadata!$B$2:$S$451,9,FALSE)</f>
        <v>5</v>
      </c>
      <c r="M1930" t="str">
        <f>VLOOKUP($D1930,metadata!$B$2:$S$451,10,FALSE)</f>
        <v/>
      </c>
      <c r="N1930" t="str">
        <f>VLOOKUP($D1930,metadata!$B$2:$S$451,11,FALSE)</f>
        <v>Tetranychus pueraricola</v>
      </c>
      <c r="O1930" t="str">
        <f>VLOOKUP($D1930,metadata!$B$2:$S$451,12,FALSE)</f>
        <v>Trombidiformes</v>
      </c>
      <c r="P1930">
        <f>VLOOKUP($D1930,metadata!$B$2:$S$451,13,FALSE)</f>
        <v>5</v>
      </c>
      <c r="Q1930">
        <f>VLOOKUP($D1930,metadata!$B$2:$S$451,14,FALSE)</f>
        <v>36.4</v>
      </c>
      <c r="R1930">
        <f>VLOOKUP($D1930,metadata!$B$2:$S$451,15,FALSE)</f>
        <v>-139.31666666666666</v>
      </c>
      <c r="S1930" t="str">
        <f>VLOOKUP($D1930,metadata!$B$2:$S$451,16,FALSE)</f>
        <v/>
      </c>
      <c r="T1930" t="str">
        <f>VLOOKUP($D1930,metadata!$B$2:$S$451,17,FALSE)</f>
        <v/>
      </c>
      <c r="U1930" t="str">
        <f>VLOOKUP($D1930,metadata!$B$2:$S$451,18,FALSE)</f>
        <v/>
      </c>
      <c r="V1930">
        <f>VLOOKUP($D1930,metadata!$B$2:$Z$451,19,FALSE)</f>
        <v>240</v>
      </c>
      <c r="W1930" t="str">
        <f>VLOOKUP($D1930,metadata!$B$2:$Z$451,20,FALSE)</f>
        <v>global average</v>
      </c>
      <c r="X1930" t="str">
        <f>VLOOKUP($D1930,metadata!$B$2:$Z$451,21,FALSE)</f>
        <v/>
      </c>
      <c r="Y1930" t="str">
        <f>VLOOKUP($D1930,metadata!$B$2:$Z$451,22,FALSE)</f>
        <v>t-51</v>
      </c>
      <c r="Z1930" t="str">
        <f>VLOOKUP($D1930,metadata!$B$2:$Z$451,23,FALSE)</f>
        <v/>
      </c>
      <c r="AA1930" t="str">
        <f>VLOOKUP($D1930,metadata!$B$2:$Z$451,24,FALSE)</f>
        <v/>
      </c>
      <c r="AB1930" t="str">
        <f>VLOOKUP($D1930,metadata!$B$2:$Z$451,25,FALSE)</f>
        <v>by hand</v>
      </c>
      <c r="AC1930">
        <v>0</v>
      </c>
      <c r="AD1930">
        <v>5</v>
      </c>
      <c r="AF1930" t="str">
        <f t="shared" si="61"/>
        <v>NA</v>
      </c>
    </row>
    <row r="1931" spans="3:32" x14ac:dyDescent="0.3">
      <c r="C1931">
        <v>1930</v>
      </c>
      <c r="D1931" s="4" t="str">
        <f t="shared" si="60"/>
        <v>51-6</v>
      </c>
      <c r="E1931" t="str">
        <f>VLOOKUP($D1931,metadata!$B$2:$S$451,2,FALSE)</f>
        <v>Suwa, A; Gotoh, T</v>
      </c>
      <c r="F1931" t="str">
        <f>VLOOKUP($D1931,metadata!$B$2:$S$451,3,FALSE)</f>
        <v>Geographic variation in diapause induction and mode of diapause inheritance in Tetranychus pueraricola</v>
      </c>
      <c r="G1931" t="str">
        <f>VLOOKUP($D1931,metadata!$B$2:$S$451,4,FALSE)</f>
        <v>10.1111/j.1439-0418.2006.01050.x</v>
      </c>
      <c r="H1931" t="str">
        <f>VLOOKUP($D1931,metadata!$B$2:$S$451,5,FALSE)</f>
        <v>y</v>
      </c>
      <c r="I1931" t="str">
        <f>VLOOKUP($D1931,metadata!$B$2:$S$451,6,FALSE)</f>
        <v>a</v>
      </c>
      <c r="J1931" t="str">
        <f>VLOOKUP($D1931,metadata!$B$2:$S$451,7,FALSE)</f>
        <v>i</v>
      </c>
      <c r="K1931">
        <f>VLOOKUP($D1931,metadata!$B$2:$S$451,8,FALSE)</f>
        <v>32</v>
      </c>
      <c r="L1931">
        <f>VLOOKUP($D1931,metadata!$B$2:$S$451,9,FALSE)</f>
        <v>5</v>
      </c>
      <c r="M1931" t="str">
        <f>VLOOKUP($D1931,metadata!$B$2:$S$451,10,FALSE)</f>
        <v/>
      </c>
      <c r="N1931" t="str">
        <f>VLOOKUP($D1931,metadata!$B$2:$S$451,11,FALSE)</f>
        <v>Tetranychus pueraricola</v>
      </c>
      <c r="O1931" t="str">
        <f>VLOOKUP($D1931,metadata!$B$2:$S$451,12,FALSE)</f>
        <v>Trombidiformes</v>
      </c>
      <c r="P1931">
        <f>VLOOKUP($D1931,metadata!$B$2:$S$451,13,FALSE)</f>
        <v>6</v>
      </c>
      <c r="Q1931">
        <f>VLOOKUP($D1931,metadata!$B$2:$S$451,14,FALSE)</f>
        <v>36.25</v>
      </c>
      <c r="R1931">
        <f>VLOOKUP($D1931,metadata!$B$2:$S$451,15,FALSE)</f>
        <v>-139.63333333333333</v>
      </c>
      <c r="S1931" t="str">
        <f>VLOOKUP($D1931,metadata!$B$2:$S$451,16,FALSE)</f>
        <v/>
      </c>
      <c r="T1931" t="str">
        <f>VLOOKUP($D1931,metadata!$B$2:$S$451,17,FALSE)</f>
        <v/>
      </c>
      <c r="U1931" t="str">
        <f>VLOOKUP($D1931,metadata!$B$2:$S$451,18,FALSE)</f>
        <v/>
      </c>
      <c r="V1931">
        <f>VLOOKUP($D1931,metadata!$B$2:$Z$451,19,FALSE)</f>
        <v>240</v>
      </c>
      <c r="W1931" t="str">
        <f>VLOOKUP($D1931,metadata!$B$2:$Z$451,20,FALSE)</f>
        <v>global average</v>
      </c>
      <c r="X1931" t="str">
        <f>VLOOKUP($D1931,metadata!$B$2:$Z$451,21,FALSE)</f>
        <v/>
      </c>
      <c r="Y1931" t="str">
        <f>VLOOKUP($D1931,metadata!$B$2:$Z$451,22,FALSE)</f>
        <v>t-51</v>
      </c>
      <c r="Z1931" t="str">
        <f>VLOOKUP($D1931,metadata!$B$2:$Z$451,23,FALSE)</f>
        <v/>
      </c>
      <c r="AA1931" t="str">
        <f>VLOOKUP($D1931,metadata!$B$2:$Z$451,24,FALSE)</f>
        <v/>
      </c>
      <c r="AB1931" t="str">
        <f>VLOOKUP($D1931,metadata!$B$2:$Z$451,25,FALSE)</f>
        <v>by hand</v>
      </c>
      <c r="AC1931">
        <v>1</v>
      </c>
      <c r="AD1931">
        <v>1</v>
      </c>
      <c r="AF1931" t="str">
        <f t="shared" si="61"/>
        <v>NA</v>
      </c>
    </row>
    <row r="1932" spans="3:32" x14ac:dyDescent="0.3">
      <c r="C1932">
        <v>1931</v>
      </c>
      <c r="D1932" s="4" t="str">
        <f t="shared" si="60"/>
        <v>51-6</v>
      </c>
      <c r="E1932" t="str">
        <f>VLOOKUP($D1932,metadata!$B$2:$S$451,2,FALSE)</f>
        <v>Suwa, A; Gotoh, T</v>
      </c>
      <c r="F1932" t="str">
        <f>VLOOKUP($D1932,metadata!$B$2:$S$451,3,FALSE)</f>
        <v>Geographic variation in diapause induction and mode of diapause inheritance in Tetranychus pueraricola</v>
      </c>
      <c r="G1932" t="str">
        <f>VLOOKUP($D1932,metadata!$B$2:$S$451,4,FALSE)</f>
        <v>10.1111/j.1439-0418.2006.01050.x</v>
      </c>
      <c r="H1932" t="str">
        <f>VLOOKUP($D1932,metadata!$B$2:$S$451,5,FALSE)</f>
        <v>y</v>
      </c>
      <c r="I1932" t="str">
        <f>VLOOKUP($D1932,metadata!$B$2:$S$451,6,FALSE)</f>
        <v>a</v>
      </c>
      <c r="J1932" t="str">
        <f>VLOOKUP($D1932,metadata!$B$2:$S$451,7,FALSE)</f>
        <v>i</v>
      </c>
      <c r="K1932">
        <f>VLOOKUP($D1932,metadata!$B$2:$S$451,8,FALSE)</f>
        <v>32</v>
      </c>
      <c r="L1932">
        <f>VLOOKUP($D1932,metadata!$B$2:$S$451,9,FALSE)</f>
        <v>5</v>
      </c>
      <c r="M1932" t="str">
        <f>VLOOKUP($D1932,metadata!$B$2:$S$451,10,FALSE)</f>
        <v/>
      </c>
      <c r="N1932" t="str">
        <f>VLOOKUP($D1932,metadata!$B$2:$S$451,11,FALSE)</f>
        <v>Tetranychus pueraricola</v>
      </c>
      <c r="O1932" t="str">
        <f>VLOOKUP($D1932,metadata!$B$2:$S$451,12,FALSE)</f>
        <v>Trombidiformes</v>
      </c>
      <c r="P1932">
        <f>VLOOKUP($D1932,metadata!$B$2:$S$451,13,FALSE)</f>
        <v>6</v>
      </c>
      <c r="Q1932">
        <f>VLOOKUP($D1932,metadata!$B$2:$S$451,14,FALSE)</f>
        <v>36.25</v>
      </c>
      <c r="R1932">
        <f>VLOOKUP($D1932,metadata!$B$2:$S$451,15,FALSE)</f>
        <v>-139.63333333333333</v>
      </c>
      <c r="S1932" t="str">
        <f>VLOOKUP($D1932,metadata!$B$2:$S$451,16,FALSE)</f>
        <v/>
      </c>
      <c r="T1932" t="str">
        <f>VLOOKUP($D1932,metadata!$B$2:$S$451,17,FALSE)</f>
        <v/>
      </c>
      <c r="U1932" t="str">
        <f>VLOOKUP($D1932,metadata!$B$2:$S$451,18,FALSE)</f>
        <v/>
      </c>
      <c r="V1932">
        <f>VLOOKUP($D1932,metadata!$B$2:$Z$451,19,FALSE)</f>
        <v>240</v>
      </c>
      <c r="W1932" t="str">
        <f>VLOOKUP($D1932,metadata!$B$2:$Z$451,20,FALSE)</f>
        <v>global average</v>
      </c>
      <c r="X1932" t="str">
        <f>VLOOKUP($D1932,metadata!$B$2:$Z$451,21,FALSE)</f>
        <v/>
      </c>
      <c r="Y1932" t="str">
        <f>VLOOKUP($D1932,metadata!$B$2:$Z$451,22,FALSE)</f>
        <v>t-51</v>
      </c>
      <c r="Z1932" t="str">
        <f>VLOOKUP($D1932,metadata!$B$2:$Z$451,23,FALSE)</f>
        <v/>
      </c>
      <c r="AA1932" t="str">
        <f>VLOOKUP($D1932,metadata!$B$2:$Z$451,24,FALSE)</f>
        <v/>
      </c>
      <c r="AB1932" t="str">
        <f>VLOOKUP($D1932,metadata!$B$2:$Z$451,25,FALSE)</f>
        <v>by hand</v>
      </c>
      <c r="AC1932">
        <v>1</v>
      </c>
      <c r="AD1932">
        <v>2</v>
      </c>
      <c r="AF1932" t="str">
        <f t="shared" si="61"/>
        <v>NA</v>
      </c>
    </row>
    <row r="1933" spans="3:32" x14ac:dyDescent="0.3">
      <c r="C1933">
        <v>1932</v>
      </c>
      <c r="D1933" s="4" t="str">
        <f t="shared" si="60"/>
        <v>51-6</v>
      </c>
      <c r="E1933" t="str">
        <f>VLOOKUP($D1933,metadata!$B$2:$S$451,2,FALSE)</f>
        <v>Suwa, A; Gotoh, T</v>
      </c>
      <c r="F1933" t="str">
        <f>VLOOKUP($D1933,metadata!$B$2:$S$451,3,FALSE)</f>
        <v>Geographic variation in diapause induction and mode of diapause inheritance in Tetranychus pueraricola</v>
      </c>
      <c r="G1933" t="str">
        <f>VLOOKUP($D1933,metadata!$B$2:$S$451,4,FALSE)</f>
        <v>10.1111/j.1439-0418.2006.01050.x</v>
      </c>
      <c r="H1933" t="str">
        <f>VLOOKUP($D1933,metadata!$B$2:$S$451,5,FALSE)</f>
        <v>y</v>
      </c>
      <c r="I1933" t="str">
        <f>VLOOKUP($D1933,metadata!$B$2:$S$451,6,FALSE)</f>
        <v>a</v>
      </c>
      <c r="J1933" t="str">
        <f>VLOOKUP($D1933,metadata!$B$2:$S$451,7,FALSE)</f>
        <v>i</v>
      </c>
      <c r="K1933">
        <f>VLOOKUP($D1933,metadata!$B$2:$S$451,8,FALSE)</f>
        <v>32</v>
      </c>
      <c r="L1933">
        <f>VLOOKUP($D1933,metadata!$B$2:$S$451,9,FALSE)</f>
        <v>5</v>
      </c>
      <c r="M1933" t="str">
        <f>VLOOKUP($D1933,metadata!$B$2:$S$451,10,FALSE)</f>
        <v/>
      </c>
      <c r="N1933" t="str">
        <f>VLOOKUP($D1933,metadata!$B$2:$S$451,11,FALSE)</f>
        <v>Tetranychus pueraricola</v>
      </c>
      <c r="O1933" t="str">
        <f>VLOOKUP($D1933,metadata!$B$2:$S$451,12,FALSE)</f>
        <v>Trombidiformes</v>
      </c>
      <c r="P1933">
        <f>VLOOKUP($D1933,metadata!$B$2:$S$451,13,FALSE)</f>
        <v>6</v>
      </c>
      <c r="Q1933">
        <f>VLOOKUP($D1933,metadata!$B$2:$S$451,14,FALSE)</f>
        <v>36.25</v>
      </c>
      <c r="R1933">
        <f>VLOOKUP($D1933,metadata!$B$2:$S$451,15,FALSE)</f>
        <v>-139.63333333333333</v>
      </c>
      <c r="S1933" t="str">
        <f>VLOOKUP($D1933,metadata!$B$2:$S$451,16,FALSE)</f>
        <v/>
      </c>
      <c r="T1933" t="str">
        <f>VLOOKUP($D1933,metadata!$B$2:$S$451,17,FALSE)</f>
        <v/>
      </c>
      <c r="U1933" t="str">
        <f>VLOOKUP($D1933,metadata!$B$2:$S$451,18,FALSE)</f>
        <v/>
      </c>
      <c r="V1933">
        <f>VLOOKUP($D1933,metadata!$B$2:$Z$451,19,FALSE)</f>
        <v>240</v>
      </c>
      <c r="W1933" t="str">
        <f>VLOOKUP($D1933,metadata!$B$2:$Z$451,20,FALSE)</f>
        <v>global average</v>
      </c>
      <c r="X1933" t="str">
        <f>VLOOKUP($D1933,metadata!$B$2:$Z$451,21,FALSE)</f>
        <v/>
      </c>
      <c r="Y1933" t="str">
        <f>VLOOKUP($D1933,metadata!$B$2:$Z$451,22,FALSE)</f>
        <v>t-51</v>
      </c>
      <c r="Z1933" t="str">
        <f>VLOOKUP($D1933,metadata!$B$2:$Z$451,23,FALSE)</f>
        <v/>
      </c>
      <c r="AA1933" t="str">
        <f>VLOOKUP($D1933,metadata!$B$2:$Z$451,24,FALSE)</f>
        <v/>
      </c>
      <c r="AB1933" t="str">
        <f>VLOOKUP($D1933,metadata!$B$2:$Z$451,25,FALSE)</f>
        <v>by hand</v>
      </c>
      <c r="AC1933">
        <v>1</v>
      </c>
      <c r="AD1933">
        <v>3</v>
      </c>
      <c r="AF1933" t="str">
        <f t="shared" si="61"/>
        <v>NA</v>
      </c>
    </row>
    <row r="1934" spans="3:32" x14ac:dyDescent="0.3">
      <c r="C1934">
        <v>1933</v>
      </c>
      <c r="D1934" s="4" t="str">
        <f t="shared" si="60"/>
        <v>51-6</v>
      </c>
      <c r="E1934" t="str">
        <f>VLOOKUP($D1934,metadata!$B$2:$S$451,2,FALSE)</f>
        <v>Suwa, A; Gotoh, T</v>
      </c>
      <c r="F1934" t="str">
        <f>VLOOKUP($D1934,metadata!$B$2:$S$451,3,FALSE)</f>
        <v>Geographic variation in diapause induction and mode of diapause inheritance in Tetranychus pueraricola</v>
      </c>
      <c r="G1934" t="str">
        <f>VLOOKUP($D1934,metadata!$B$2:$S$451,4,FALSE)</f>
        <v>10.1111/j.1439-0418.2006.01050.x</v>
      </c>
      <c r="H1934" t="str">
        <f>VLOOKUP($D1934,metadata!$B$2:$S$451,5,FALSE)</f>
        <v>y</v>
      </c>
      <c r="I1934" t="str">
        <f>VLOOKUP($D1934,metadata!$B$2:$S$451,6,FALSE)</f>
        <v>a</v>
      </c>
      <c r="J1934" t="str">
        <f>VLOOKUP($D1934,metadata!$B$2:$S$451,7,FALSE)</f>
        <v>i</v>
      </c>
      <c r="K1934">
        <f>VLOOKUP($D1934,metadata!$B$2:$S$451,8,FALSE)</f>
        <v>32</v>
      </c>
      <c r="L1934">
        <f>VLOOKUP($D1934,metadata!$B$2:$S$451,9,FALSE)</f>
        <v>5</v>
      </c>
      <c r="M1934" t="str">
        <f>VLOOKUP($D1934,metadata!$B$2:$S$451,10,FALSE)</f>
        <v/>
      </c>
      <c r="N1934" t="str">
        <f>VLOOKUP($D1934,metadata!$B$2:$S$451,11,FALSE)</f>
        <v>Tetranychus pueraricola</v>
      </c>
      <c r="O1934" t="str">
        <f>VLOOKUP($D1934,metadata!$B$2:$S$451,12,FALSE)</f>
        <v>Trombidiformes</v>
      </c>
      <c r="P1934">
        <f>VLOOKUP($D1934,metadata!$B$2:$S$451,13,FALSE)</f>
        <v>6</v>
      </c>
      <c r="Q1934">
        <f>VLOOKUP($D1934,metadata!$B$2:$S$451,14,FALSE)</f>
        <v>36.25</v>
      </c>
      <c r="R1934">
        <f>VLOOKUP($D1934,metadata!$B$2:$S$451,15,FALSE)</f>
        <v>-139.63333333333333</v>
      </c>
      <c r="S1934" t="str">
        <f>VLOOKUP($D1934,metadata!$B$2:$S$451,16,FALSE)</f>
        <v/>
      </c>
      <c r="T1934" t="str">
        <f>VLOOKUP($D1934,metadata!$B$2:$S$451,17,FALSE)</f>
        <v/>
      </c>
      <c r="U1934" t="str">
        <f>VLOOKUP($D1934,metadata!$B$2:$S$451,18,FALSE)</f>
        <v/>
      </c>
      <c r="V1934">
        <f>VLOOKUP($D1934,metadata!$B$2:$Z$451,19,FALSE)</f>
        <v>240</v>
      </c>
      <c r="W1934" t="str">
        <f>VLOOKUP($D1934,metadata!$B$2:$Z$451,20,FALSE)</f>
        <v>global average</v>
      </c>
      <c r="X1934" t="str">
        <f>VLOOKUP($D1934,metadata!$B$2:$Z$451,21,FALSE)</f>
        <v/>
      </c>
      <c r="Y1934" t="str">
        <f>VLOOKUP($D1934,metadata!$B$2:$Z$451,22,FALSE)</f>
        <v>t-51</v>
      </c>
      <c r="Z1934" t="str">
        <f>VLOOKUP($D1934,metadata!$B$2:$Z$451,23,FALSE)</f>
        <v/>
      </c>
      <c r="AA1934" t="str">
        <f>VLOOKUP($D1934,metadata!$B$2:$Z$451,24,FALSE)</f>
        <v/>
      </c>
      <c r="AB1934" t="str">
        <f>VLOOKUP($D1934,metadata!$B$2:$Z$451,25,FALSE)</f>
        <v>by hand</v>
      </c>
      <c r="AC1934">
        <v>0.2</v>
      </c>
      <c r="AD1934">
        <v>4</v>
      </c>
      <c r="AF1934" t="str">
        <f t="shared" si="61"/>
        <v>NA</v>
      </c>
    </row>
    <row r="1935" spans="3:32" x14ac:dyDescent="0.3">
      <c r="C1935">
        <v>1934</v>
      </c>
      <c r="D1935" s="4" t="str">
        <f t="shared" si="60"/>
        <v>51-6</v>
      </c>
      <c r="E1935" t="str">
        <f>VLOOKUP($D1935,metadata!$B$2:$S$451,2,FALSE)</f>
        <v>Suwa, A; Gotoh, T</v>
      </c>
      <c r="F1935" t="str">
        <f>VLOOKUP($D1935,metadata!$B$2:$S$451,3,FALSE)</f>
        <v>Geographic variation in diapause induction and mode of diapause inheritance in Tetranychus pueraricola</v>
      </c>
      <c r="G1935" t="str">
        <f>VLOOKUP($D1935,metadata!$B$2:$S$451,4,FALSE)</f>
        <v>10.1111/j.1439-0418.2006.01050.x</v>
      </c>
      <c r="H1935" t="str">
        <f>VLOOKUP($D1935,metadata!$B$2:$S$451,5,FALSE)</f>
        <v>y</v>
      </c>
      <c r="I1935" t="str">
        <f>VLOOKUP($D1935,metadata!$B$2:$S$451,6,FALSE)</f>
        <v>a</v>
      </c>
      <c r="J1935" t="str">
        <f>VLOOKUP($D1935,metadata!$B$2:$S$451,7,FALSE)</f>
        <v>i</v>
      </c>
      <c r="K1935">
        <f>VLOOKUP($D1935,metadata!$B$2:$S$451,8,FALSE)</f>
        <v>32</v>
      </c>
      <c r="L1935">
        <f>VLOOKUP($D1935,metadata!$B$2:$S$451,9,FALSE)</f>
        <v>5</v>
      </c>
      <c r="M1935" t="str">
        <f>VLOOKUP($D1935,metadata!$B$2:$S$451,10,FALSE)</f>
        <v/>
      </c>
      <c r="N1935" t="str">
        <f>VLOOKUP($D1935,metadata!$B$2:$S$451,11,FALSE)</f>
        <v>Tetranychus pueraricola</v>
      </c>
      <c r="O1935" t="str">
        <f>VLOOKUP($D1935,metadata!$B$2:$S$451,12,FALSE)</f>
        <v>Trombidiformes</v>
      </c>
      <c r="P1935">
        <f>VLOOKUP($D1935,metadata!$B$2:$S$451,13,FALSE)</f>
        <v>6</v>
      </c>
      <c r="Q1935">
        <f>VLOOKUP($D1935,metadata!$B$2:$S$451,14,FALSE)</f>
        <v>36.25</v>
      </c>
      <c r="R1935">
        <f>VLOOKUP($D1935,metadata!$B$2:$S$451,15,FALSE)</f>
        <v>-139.63333333333333</v>
      </c>
      <c r="S1935" t="str">
        <f>VLOOKUP($D1935,metadata!$B$2:$S$451,16,FALSE)</f>
        <v/>
      </c>
      <c r="T1935" t="str">
        <f>VLOOKUP($D1935,metadata!$B$2:$S$451,17,FALSE)</f>
        <v/>
      </c>
      <c r="U1935" t="str">
        <f>VLOOKUP($D1935,metadata!$B$2:$S$451,18,FALSE)</f>
        <v/>
      </c>
      <c r="V1935">
        <f>VLOOKUP($D1935,metadata!$B$2:$Z$451,19,FALSE)</f>
        <v>240</v>
      </c>
      <c r="W1935" t="str">
        <f>VLOOKUP($D1935,metadata!$B$2:$Z$451,20,FALSE)</f>
        <v>global average</v>
      </c>
      <c r="X1935" t="str">
        <f>VLOOKUP($D1935,metadata!$B$2:$Z$451,21,FALSE)</f>
        <v/>
      </c>
      <c r="Y1935" t="str">
        <f>VLOOKUP($D1935,metadata!$B$2:$Z$451,22,FALSE)</f>
        <v>t-51</v>
      </c>
      <c r="Z1935" t="str">
        <f>VLOOKUP($D1935,metadata!$B$2:$Z$451,23,FALSE)</f>
        <v/>
      </c>
      <c r="AA1935" t="str">
        <f>VLOOKUP($D1935,metadata!$B$2:$Z$451,24,FALSE)</f>
        <v/>
      </c>
      <c r="AC1935">
        <v>0</v>
      </c>
      <c r="AD1935">
        <v>5</v>
      </c>
      <c r="AF1935" t="str">
        <f t="shared" si="61"/>
        <v>NA</v>
      </c>
    </row>
    <row r="1936" spans="3:32" x14ac:dyDescent="0.3">
      <c r="C1936">
        <v>1935</v>
      </c>
      <c r="D1936" s="4" t="str">
        <f t="shared" si="60"/>
        <v>51-7</v>
      </c>
      <c r="E1936" t="str">
        <f>VLOOKUP($D1936,metadata!$B$2:$S$451,2,FALSE)</f>
        <v>Suwa, A; Gotoh, T</v>
      </c>
      <c r="F1936" t="str">
        <f>VLOOKUP($D1936,metadata!$B$2:$S$451,3,FALSE)</f>
        <v>Geographic variation in diapause induction and mode of diapause inheritance in Tetranychus pueraricola</v>
      </c>
      <c r="G1936" t="str">
        <f>VLOOKUP($D1936,metadata!$B$2:$S$451,4,FALSE)</f>
        <v>10.1111/j.1439-0418.2006.01050.x</v>
      </c>
      <c r="H1936" t="str">
        <f>VLOOKUP($D1936,metadata!$B$2:$S$451,5,FALSE)</f>
        <v>y</v>
      </c>
      <c r="I1936" t="str">
        <f>VLOOKUP($D1936,metadata!$B$2:$S$451,6,FALSE)</f>
        <v>a</v>
      </c>
      <c r="J1936" t="str">
        <f>VLOOKUP($D1936,metadata!$B$2:$S$451,7,FALSE)</f>
        <v>i</v>
      </c>
      <c r="K1936">
        <f>VLOOKUP($D1936,metadata!$B$2:$S$451,8,FALSE)</f>
        <v>32</v>
      </c>
      <c r="L1936">
        <f>VLOOKUP($D1936,metadata!$B$2:$S$451,9,FALSE)</f>
        <v>5</v>
      </c>
      <c r="M1936" t="str">
        <f>VLOOKUP($D1936,metadata!$B$2:$S$451,10,FALSE)</f>
        <v/>
      </c>
      <c r="N1936" t="str">
        <f>VLOOKUP($D1936,metadata!$B$2:$S$451,11,FALSE)</f>
        <v>Tetranychus pueraricola</v>
      </c>
      <c r="O1936" t="str">
        <f>VLOOKUP($D1936,metadata!$B$2:$S$451,12,FALSE)</f>
        <v>Trombidiformes</v>
      </c>
      <c r="P1936">
        <f>VLOOKUP($D1936,metadata!$B$2:$S$451,13,FALSE)</f>
        <v>7</v>
      </c>
      <c r="Q1936">
        <f>VLOOKUP($D1936,metadata!$B$2:$S$451,14,FALSE)</f>
        <v>36.533333333333331</v>
      </c>
      <c r="R1936">
        <f>VLOOKUP($D1936,metadata!$B$2:$S$451,15,FALSE)</f>
        <v>-140.56666666666666</v>
      </c>
      <c r="S1936" t="str">
        <f>VLOOKUP($D1936,metadata!$B$2:$S$451,16,FALSE)</f>
        <v/>
      </c>
      <c r="T1936" t="str">
        <f>VLOOKUP($D1936,metadata!$B$2:$S$451,17,FALSE)</f>
        <v/>
      </c>
      <c r="U1936" t="str">
        <f>VLOOKUP($D1936,metadata!$B$2:$S$451,18,FALSE)</f>
        <v/>
      </c>
      <c r="V1936">
        <f>VLOOKUP($D1936,metadata!$B$2:$Z$451,19,FALSE)</f>
        <v>240</v>
      </c>
      <c r="W1936" t="str">
        <f>VLOOKUP($D1936,metadata!$B$2:$Z$451,20,FALSE)</f>
        <v>global average</v>
      </c>
      <c r="X1936" t="str">
        <f>VLOOKUP($D1936,metadata!$B$2:$Z$451,21,FALSE)</f>
        <v/>
      </c>
      <c r="Y1936" t="str">
        <f>VLOOKUP($D1936,metadata!$B$2:$Z$451,22,FALSE)</f>
        <v>t-51</v>
      </c>
      <c r="Z1936" t="str">
        <f>VLOOKUP($D1936,metadata!$B$2:$Z$451,23,FALSE)</f>
        <v/>
      </c>
      <c r="AA1936" t="str">
        <f>VLOOKUP($D1936,metadata!$B$2:$Z$451,24,FALSE)</f>
        <v/>
      </c>
      <c r="AC1936">
        <v>1</v>
      </c>
      <c r="AD1936">
        <v>1</v>
      </c>
      <c r="AF1936" t="str">
        <f t="shared" si="61"/>
        <v>NA</v>
      </c>
    </row>
    <row r="1937" spans="3:32" x14ac:dyDescent="0.3">
      <c r="C1937">
        <v>1936</v>
      </c>
      <c r="D1937" s="4" t="str">
        <f t="shared" ref="D1937:D2000" si="62">VLOOKUP(C1937,$A$1:$B$451,2)</f>
        <v>51-7</v>
      </c>
      <c r="E1937" t="str">
        <f>VLOOKUP($D1937,metadata!$B$2:$S$451,2,FALSE)</f>
        <v>Suwa, A; Gotoh, T</v>
      </c>
      <c r="F1937" t="str">
        <f>VLOOKUP($D1937,metadata!$B$2:$S$451,3,FALSE)</f>
        <v>Geographic variation in diapause induction and mode of diapause inheritance in Tetranychus pueraricola</v>
      </c>
      <c r="G1937" t="str">
        <f>VLOOKUP($D1937,metadata!$B$2:$S$451,4,FALSE)</f>
        <v>10.1111/j.1439-0418.2006.01050.x</v>
      </c>
      <c r="H1937" t="str">
        <f>VLOOKUP($D1937,metadata!$B$2:$S$451,5,FALSE)</f>
        <v>y</v>
      </c>
      <c r="I1937" t="str">
        <f>VLOOKUP($D1937,metadata!$B$2:$S$451,6,FALSE)</f>
        <v>a</v>
      </c>
      <c r="J1937" t="str">
        <f>VLOOKUP($D1937,metadata!$B$2:$S$451,7,FALSE)</f>
        <v>i</v>
      </c>
      <c r="K1937">
        <f>VLOOKUP($D1937,metadata!$B$2:$S$451,8,FALSE)</f>
        <v>32</v>
      </c>
      <c r="L1937">
        <f>VLOOKUP($D1937,metadata!$B$2:$S$451,9,FALSE)</f>
        <v>5</v>
      </c>
      <c r="M1937" t="str">
        <f>VLOOKUP($D1937,metadata!$B$2:$S$451,10,FALSE)</f>
        <v/>
      </c>
      <c r="N1937" t="str">
        <f>VLOOKUP($D1937,metadata!$B$2:$S$451,11,FALSE)</f>
        <v>Tetranychus pueraricola</v>
      </c>
      <c r="O1937" t="str">
        <f>VLOOKUP($D1937,metadata!$B$2:$S$451,12,FALSE)</f>
        <v>Trombidiformes</v>
      </c>
      <c r="P1937">
        <f>VLOOKUP($D1937,metadata!$B$2:$S$451,13,FALSE)</f>
        <v>7</v>
      </c>
      <c r="Q1937">
        <f>VLOOKUP($D1937,metadata!$B$2:$S$451,14,FALSE)</f>
        <v>36.533333333333331</v>
      </c>
      <c r="R1937">
        <f>VLOOKUP($D1937,metadata!$B$2:$S$451,15,FALSE)</f>
        <v>-140.56666666666666</v>
      </c>
      <c r="S1937" t="str">
        <f>VLOOKUP($D1937,metadata!$B$2:$S$451,16,FALSE)</f>
        <v/>
      </c>
      <c r="T1937" t="str">
        <f>VLOOKUP($D1937,metadata!$B$2:$S$451,17,FALSE)</f>
        <v/>
      </c>
      <c r="U1937" t="str">
        <f>VLOOKUP($D1937,metadata!$B$2:$S$451,18,FALSE)</f>
        <v/>
      </c>
      <c r="V1937">
        <f>VLOOKUP($D1937,metadata!$B$2:$Z$451,19,FALSE)</f>
        <v>240</v>
      </c>
      <c r="W1937" t="str">
        <f>VLOOKUP($D1937,metadata!$B$2:$Z$451,20,FALSE)</f>
        <v>global average</v>
      </c>
      <c r="X1937" t="str">
        <f>VLOOKUP($D1937,metadata!$B$2:$Z$451,21,FALSE)</f>
        <v/>
      </c>
      <c r="Y1937" t="str">
        <f>VLOOKUP($D1937,metadata!$B$2:$Z$451,22,FALSE)</f>
        <v>t-51</v>
      </c>
      <c r="Z1937" t="str">
        <f>VLOOKUP($D1937,metadata!$B$2:$Z$451,23,FALSE)</f>
        <v/>
      </c>
      <c r="AA1937" t="str">
        <f>VLOOKUP($D1937,metadata!$B$2:$Z$451,24,FALSE)</f>
        <v/>
      </c>
      <c r="AC1937">
        <v>1</v>
      </c>
      <c r="AD1937">
        <v>2</v>
      </c>
      <c r="AF1937" t="str">
        <f t="shared" si="61"/>
        <v>NA</v>
      </c>
    </row>
    <row r="1938" spans="3:32" x14ac:dyDescent="0.3">
      <c r="C1938">
        <v>1937</v>
      </c>
      <c r="D1938" s="4" t="str">
        <f t="shared" si="62"/>
        <v>51-7</v>
      </c>
      <c r="E1938" t="str">
        <f>VLOOKUP($D1938,metadata!$B$2:$S$451,2,FALSE)</f>
        <v>Suwa, A; Gotoh, T</v>
      </c>
      <c r="F1938" t="str">
        <f>VLOOKUP($D1938,metadata!$B$2:$S$451,3,FALSE)</f>
        <v>Geographic variation in diapause induction and mode of diapause inheritance in Tetranychus pueraricola</v>
      </c>
      <c r="G1938" t="str">
        <f>VLOOKUP($D1938,metadata!$B$2:$S$451,4,FALSE)</f>
        <v>10.1111/j.1439-0418.2006.01050.x</v>
      </c>
      <c r="H1938" t="str">
        <f>VLOOKUP($D1938,metadata!$B$2:$S$451,5,FALSE)</f>
        <v>y</v>
      </c>
      <c r="I1938" t="str">
        <f>VLOOKUP($D1938,metadata!$B$2:$S$451,6,FALSE)</f>
        <v>a</v>
      </c>
      <c r="J1938" t="str">
        <f>VLOOKUP($D1938,metadata!$B$2:$S$451,7,FALSE)</f>
        <v>i</v>
      </c>
      <c r="K1938">
        <f>VLOOKUP($D1938,metadata!$B$2:$S$451,8,FALSE)</f>
        <v>32</v>
      </c>
      <c r="L1938">
        <f>VLOOKUP($D1938,metadata!$B$2:$S$451,9,FALSE)</f>
        <v>5</v>
      </c>
      <c r="M1938" t="str">
        <f>VLOOKUP($D1938,metadata!$B$2:$S$451,10,FALSE)</f>
        <v/>
      </c>
      <c r="N1938" t="str">
        <f>VLOOKUP($D1938,metadata!$B$2:$S$451,11,FALSE)</f>
        <v>Tetranychus pueraricola</v>
      </c>
      <c r="O1938" t="str">
        <f>VLOOKUP($D1938,metadata!$B$2:$S$451,12,FALSE)</f>
        <v>Trombidiformes</v>
      </c>
      <c r="P1938">
        <f>VLOOKUP($D1938,metadata!$B$2:$S$451,13,FALSE)</f>
        <v>7</v>
      </c>
      <c r="Q1938">
        <f>VLOOKUP($D1938,metadata!$B$2:$S$451,14,FALSE)</f>
        <v>36.533333333333331</v>
      </c>
      <c r="R1938">
        <f>VLOOKUP($D1938,metadata!$B$2:$S$451,15,FALSE)</f>
        <v>-140.56666666666666</v>
      </c>
      <c r="S1938" t="str">
        <f>VLOOKUP($D1938,metadata!$B$2:$S$451,16,FALSE)</f>
        <v/>
      </c>
      <c r="T1938" t="str">
        <f>VLOOKUP($D1938,metadata!$B$2:$S$451,17,FALSE)</f>
        <v/>
      </c>
      <c r="U1938" t="str">
        <f>VLOOKUP($D1938,metadata!$B$2:$S$451,18,FALSE)</f>
        <v/>
      </c>
      <c r="V1938">
        <f>VLOOKUP($D1938,metadata!$B$2:$Z$451,19,FALSE)</f>
        <v>240</v>
      </c>
      <c r="W1938" t="str">
        <f>VLOOKUP($D1938,metadata!$B$2:$Z$451,20,FALSE)</f>
        <v>global average</v>
      </c>
      <c r="X1938" t="str">
        <f>VLOOKUP($D1938,metadata!$B$2:$Z$451,21,FALSE)</f>
        <v/>
      </c>
      <c r="Y1938" t="str">
        <f>VLOOKUP($D1938,metadata!$B$2:$Z$451,22,FALSE)</f>
        <v>t-51</v>
      </c>
      <c r="Z1938" t="str">
        <f>VLOOKUP($D1938,metadata!$B$2:$Z$451,23,FALSE)</f>
        <v/>
      </c>
      <c r="AA1938" t="str">
        <f>VLOOKUP($D1938,metadata!$B$2:$Z$451,24,FALSE)</f>
        <v/>
      </c>
      <c r="AC1938">
        <v>0.91666666666666663</v>
      </c>
      <c r="AD1938">
        <v>3</v>
      </c>
      <c r="AF1938" t="str">
        <f t="shared" si="61"/>
        <v>NA</v>
      </c>
    </row>
    <row r="1939" spans="3:32" x14ac:dyDescent="0.3">
      <c r="C1939">
        <v>1938</v>
      </c>
      <c r="D1939" s="4" t="str">
        <f t="shared" si="62"/>
        <v>51-7</v>
      </c>
      <c r="E1939" t="str">
        <f>VLOOKUP($D1939,metadata!$B$2:$S$451,2,FALSE)</f>
        <v>Suwa, A; Gotoh, T</v>
      </c>
      <c r="F1939" t="str">
        <f>VLOOKUP($D1939,metadata!$B$2:$S$451,3,FALSE)</f>
        <v>Geographic variation in diapause induction and mode of diapause inheritance in Tetranychus pueraricola</v>
      </c>
      <c r="G1939" t="str">
        <f>VLOOKUP($D1939,metadata!$B$2:$S$451,4,FALSE)</f>
        <v>10.1111/j.1439-0418.2006.01050.x</v>
      </c>
      <c r="H1939" t="str">
        <f>VLOOKUP($D1939,metadata!$B$2:$S$451,5,FALSE)</f>
        <v>y</v>
      </c>
      <c r="I1939" t="str">
        <f>VLOOKUP($D1939,metadata!$B$2:$S$451,6,FALSE)</f>
        <v>a</v>
      </c>
      <c r="J1939" t="str">
        <f>VLOOKUP($D1939,metadata!$B$2:$S$451,7,FALSE)</f>
        <v>i</v>
      </c>
      <c r="K1939">
        <f>VLOOKUP($D1939,metadata!$B$2:$S$451,8,FALSE)</f>
        <v>32</v>
      </c>
      <c r="L1939">
        <f>VLOOKUP($D1939,metadata!$B$2:$S$451,9,FALSE)</f>
        <v>5</v>
      </c>
      <c r="M1939" t="str">
        <f>VLOOKUP($D1939,metadata!$B$2:$S$451,10,FALSE)</f>
        <v/>
      </c>
      <c r="N1939" t="str">
        <f>VLOOKUP($D1939,metadata!$B$2:$S$451,11,FALSE)</f>
        <v>Tetranychus pueraricola</v>
      </c>
      <c r="O1939" t="str">
        <f>VLOOKUP($D1939,metadata!$B$2:$S$451,12,FALSE)</f>
        <v>Trombidiformes</v>
      </c>
      <c r="P1939">
        <f>VLOOKUP($D1939,metadata!$B$2:$S$451,13,FALSE)</f>
        <v>7</v>
      </c>
      <c r="Q1939">
        <f>VLOOKUP($D1939,metadata!$B$2:$S$451,14,FALSE)</f>
        <v>36.533333333333331</v>
      </c>
      <c r="R1939">
        <f>VLOOKUP($D1939,metadata!$B$2:$S$451,15,FALSE)</f>
        <v>-140.56666666666666</v>
      </c>
      <c r="S1939" t="str">
        <f>VLOOKUP($D1939,metadata!$B$2:$S$451,16,FALSE)</f>
        <v/>
      </c>
      <c r="T1939" t="str">
        <f>VLOOKUP($D1939,metadata!$B$2:$S$451,17,FALSE)</f>
        <v/>
      </c>
      <c r="U1939" t="str">
        <f>VLOOKUP($D1939,metadata!$B$2:$S$451,18,FALSE)</f>
        <v/>
      </c>
      <c r="V1939">
        <f>VLOOKUP($D1939,metadata!$B$2:$Z$451,19,FALSE)</f>
        <v>240</v>
      </c>
      <c r="W1939" t="str">
        <f>VLOOKUP($D1939,metadata!$B$2:$Z$451,20,FALSE)</f>
        <v>global average</v>
      </c>
      <c r="X1939" t="str">
        <f>VLOOKUP($D1939,metadata!$B$2:$Z$451,21,FALSE)</f>
        <v/>
      </c>
      <c r="Y1939" t="str">
        <f>VLOOKUP($D1939,metadata!$B$2:$Z$451,22,FALSE)</f>
        <v>t-51</v>
      </c>
      <c r="Z1939" t="str">
        <f>VLOOKUP($D1939,metadata!$B$2:$Z$451,23,FALSE)</f>
        <v/>
      </c>
      <c r="AA1939" t="str">
        <f>VLOOKUP($D1939,metadata!$B$2:$Z$451,24,FALSE)</f>
        <v/>
      </c>
      <c r="AC1939">
        <v>0.11666666666666667</v>
      </c>
      <c r="AD1939">
        <v>4</v>
      </c>
      <c r="AF1939" t="str">
        <f t="shared" si="61"/>
        <v>NA</v>
      </c>
    </row>
    <row r="1940" spans="3:32" x14ac:dyDescent="0.3">
      <c r="C1940">
        <v>1939</v>
      </c>
      <c r="D1940" s="4" t="str">
        <f t="shared" si="62"/>
        <v>51-7</v>
      </c>
      <c r="E1940" t="str">
        <f>VLOOKUP($D1940,metadata!$B$2:$S$451,2,FALSE)</f>
        <v>Suwa, A; Gotoh, T</v>
      </c>
      <c r="F1940" t="str">
        <f>VLOOKUP($D1940,metadata!$B$2:$S$451,3,FALSE)</f>
        <v>Geographic variation in diapause induction and mode of diapause inheritance in Tetranychus pueraricola</v>
      </c>
      <c r="G1940" t="str">
        <f>VLOOKUP($D1940,metadata!$B$2:$S$451,4,FALSE)</f>
        <v>10.1111/j.1439-0418.2006.01050.x</v>
      </c>
      <c r="H1940" t="str">
        <f>VLOOKUP($D1940,metadata!$B$2:$S$451,5,FALSE)</f>
        <v>y</v>
      </c>
      <c r="I1940" t="str">
        <f>VLOOKUP($D1940,metadata!$B$2:$S$451,6,FALSE)</f>
        <v>a</v>
      </c>
      <c r="J1940" t="str">
        <f>VLOOKUP($D1940,metadata!$B$2:$S$451,7,FALSE)</f>
        <v>i</v>
      </c>
      <c r="K1940">
        <f>VLOOKUP($D1940,metadata!$B$2:$S$451,8,FALSE)</f>
        <v>32</v>
      </c>
      <c r="L1940">
        <f>VLOOKUP($D1940,metadata!$B$2:$S$451,9,FALSE)</f>
        <v>5</v>
      </c>
      <c r="M1940" t="str">
        <f>VLOOKUP($D1940,metadata!$B$2:$S$451,10,FALSE)</f>
        <v/>
      </c>
      <c r="N1940" t="str">
        <f>VLOOKUP($D1940,metadata!$B$2:$S$451,11,FALSE)</f>
        <v>Tetranychus pueraricola</v>
      </c>
      <c r="O1940" t="str">
        <f>VLOOKUP($D1940,metadata!$B$2:$S$451,12,FALSE)</f>
        <v>Trombidiformes</v>
      </c>
      <c r="P1940">
        <f>VLOOKUP($D1940,metadata!$B$2:$S$451,13,FALSE)</f>
        <v>7</v>
      </c>
      <c r="Q1940">
        <f>VLOOKUP($D1940,metadata!$B$2:$S$451,14,FALSE)</f>
        <v>36.533333333333331</v>
      </c>
      <c r="R1940">
        <f>VLOOKUP($D1940,metadata!$B$2:$S$451,15,FALSE)</f>
        <v>-140.56666666666666</v>
      </c>
      <c r="S1940" t="str">
        <f>VLOOKUP($D1940,metadata!$B$2:$S$451,16,FALSE)</f>
        <v/>
      </c>
      <c r="T1940" t="str">
        <f>VLOOKUP($D1940,metadata!$B$2:$S$451,17,FALSE)</f>
        <v/>
      </c>
      <c r="U1940" t="str">
        <f>VLOOKUP($D1940,metadata!$B$2:$S$451,18,FALSE)</f>
        <v/>
      </c>
      <c r="V1940">
        <f>VLOOKUP($D1940,metadata!$B$2:$Z$451,19,FALSE)</f>
        <v>240</v>
      </c>
      <c r="W1940" t="str">
        <f>VLOOKUP($D1940,metadata!$B$2:$Z$451,20,FALSE)</f>
        <v>global average</v>
      </c>
      <c r="X1940" t="str">
        <f>VLOOKUP($D1940,metadata!$B$2:$Z$451,21,FALSE)</f>
        <v/>
      </c>
      <c r="Y1940" t="str">
        <f>VLOOKUP($D1940,metadata!$B$2:$Z$451,22,FALSE)</f>
        <v>t-51</v>
      </c>
      <c r="Z1940" t="str">
        <f>VLOOKUP($D1940,metadata!$B$2:$Z$451,23,FALSE)</f>
        <v/>
      </c>
      <c r="AA1940" t="str">
        <f>VLOOKUP($D1940,metadata!$B$2:$Z$451,24,FALSE)</f>
        <v/>
      </c>
      <c r="AC1940">
        <v>0</v>
      </c>
      <c r="AD1940">
        <v>5</v>
      </c>
      <c r="AF1940" t="str">
        <f t="shared" si="61"/>
        <v>NA</v>
      </c>
    </row>
    <row r="1941" spans="3:32" x14ac:dyDescent="0.3">
      <c r="C1941">
        <v>1940</v>
      </c>
      <c r="D1941" s="4" t="str">
        <f t="shared" si="62"/>
        <v>51-8</v>
      </c>
      <c r="E1941" t="str">
        <f>VLOOKUP($D1941,metadata!$B$2:$S$451,2,FALSE)</f>
        <v>Suwa, A; Gotoh, T</v>
      </c>
      <c r="F1941" t="str">
        <f>VLOOKUP($D1941,metadata!$B$2:$S$451,3,FALSE)</f>
        <v>Geographic variation in diapause induction and mode of diapause inheritance in Tetranychus pueraricola</v>
      </c>
      <c r="G1941" t="str">
        <f>VLOOKUP($D1941,metadata!$B$2:$S$451,4,FALSE)</f>
        <v>10.1111/j.1439-0418.2006.01050.x</v>
      </c>
      <c r="H1941" t="str">
        <f>VLOOKUP($D1941,metadata!$B$2:$S$451,5,FALSE)</f>
        <v>y</v>
      </c>
      <c r="I1941" t="str">
        <f>VLOOKUP($D1941,metadata!$B$2:$S$451,6,FALSE)</f>
        <v>a</v>
      </c>
      <c r="J1941" t="str">
        <f>VLOOKUP($D1941,metadata!$B$2:$S$451,7,FALSE)</f>
        <v>i</v>
      </c>
      <c r="K1941">
        <f>VLOOKUP($D1941,metadata!$B$2:$S$451,8,FALSE)</f>
        <v>32</v>
      </c>
      <c r="L1941">
        <f>VLOOKUP($D1941,metadata!$B$2:$S$451,9,FALSE)</f>
        <v>5</v>
      </c>
      <c r="M1941" t="str">
        <f>VLOOKUP($D1941,metadata!$B$2:$S$451,10,FALSE)</f>
        <v/>
      </c>
      <c r="N1941" t="str">
        <f>VLOOKUP($D1941,metadata!$B$2:$S$451,11,FALSE)</f>
        <v>Tetranychus pueraricola</v>
      </c>
      <c r="O1941" t="str">
        <f>VLOOKUP($D1941,metadata!$B$2:$S$451,12,FALSE)</f>
        <v>Trombidiformes</v>
      </c>
      <c r="P1941">
        <f>VLOOKUP($D1941,metadata!$B$2:$S$451,13,FALSE)</f>
        <v>8</v>
      </c>
      <c r="Q1941">
        <f>VLOOKUP($D1941,metadata!$B$2:$S$451,14,FALSE)</f>
        <v>36.25</v>
      </c>
      <c r="R1941">
        <f>VLOOKUP($D1941,metadata!$B$2:$S$451,15,FALSE)</f>
        <v>-137.98333333333332</v>
      </c>
      <c r="S1941" t="str">
        <f>VLOOKUP($D1941,metadata!$B$2:$S$451,16,FALSE)</f>
        <v/>
      </c>
      <c r="T1941" t="str">
        <f>VLOOKUP($D1941,metadata!$B$2:$S$451,17,FALSE)</f>
        <v/>
      </c>
      <c r="U1941" t="str">
        <f>VLOOKUP($D1941,metadata!$B$2:$S$451,18,FALSE)</f>
        <v/>
      </c>
      <c r="V1941">
        <f>VLOOKUP($D1941,metadata!$B$2:$Z$451,19,FALSE)</f>
        <v>240</v>
      </c>
      <c r="W1941" t="str">
        <f>VLOOKUP($D1941,metadata!$B$2:$Z$451,20,FALSE)</f>
        <v>global average</v>
      </c>
      <c r="X1941" t="str">
        <f>VLOOKUP($D1941,metadata!$B$2:$Z$451,21,FALSE)</f>
        <v/>
      </c>
      <c r="Y1941" t="str">
        <f>VLOOKUP($D1941,metadata!$B$2:$Z$451,22,FALSE)</f>
        <v>t-51</v>
      </c>
      <c r="Z1941" t="str">
        <f>VLOOKUP($D1941,metadata!$B$2:$Z$451,23,FALSE)</f>
        <v/>
      </c>
      <c r="AA1941" t="str">
        <f>VLOOKUP($D1941,metadata!$B$2:$Z$451,24,FALSE)</f>
        <v/>
      </c>
      <c r="AC1941">
        <v>1</v>
      </c>
      <c r="AD1941">
        <v>1</v>
      </c>
      <c r="AF1941" t="str">
        <f t="shared" si="61"/>
        <v>NA</v>
      </c>
    </row>
    <row r="1942" spans="3:32" x14ac:dyDescent="0.3">
      <c r="C1942">
        <v>1941</v>
      </c>
      <c r="D1942" s="4" t="str">
        <f t="shared" si="62"/>
        <v>51-8</v>
      </c>
      <c r="E1942" t="str">
        <f>VLOOKUP($D1942,metadata!$B$2:$S$451,2,FALSE)</f>
        <v>Suwa, A; Gotoh, T</v>
      </c>
      <c r="F1942" t="str">
        <f>VLOOKUP($D1942,metadata!$B$2:$S$451,3,FALSE)</f>
        <v>Geographic variation in diapause induction and mode of diapause inheritance in Tetranychus pueraricola</v>
      </c>
      <c r="G1942" t="str">
        <f>VLOOKUP($D1942,metadata!$B$2:$S$451,4,FALSE)</f>
        <v>10.1111/j.1439-0418.2006.01050.x</v>
      </c>
      <c r="H1942" t="str">
        <f>VLOOKUP($D1942,metadata!$B$2:$S$451,5,FALSE)</f>
        <v>y</v>
      </c>
      <c r="I1942" t="str">
        <f>VLOOKUP($D1942,metadata!$B$2:$S$451,6,FALSE)</f>
        <v>a</v>
      </c>
      <c r="J1942" t="str">
        <f>VLOOKUP($D1942,metadata!$B$2:$S$451,7,FALSE)</f>
        <v>i</v>
      </c>
      <c r="K1942">
        <f>VLOOKUP($D1942,metadata!$B$2:$S$451,8,FALSE)</f>
        <v>32</v>
      </c>
      <c r="L1942">
        <f>VLOOKUP($D1942,metadata!$B$2:$S$451,9,FALSE)</f>
        <v>5</v>
      </c>
      <c r="M1942" t="str">
        <f>VLOOKUP($D1942,metadata!$B$2:$S$451,10,FALSE)</f>
        <v/>
      </c>
      <c r="N1942" t="str">
        <f>VLOOKUP($D1942,metadata!$B$2:$S$451,11,FALSE)</f>
        <v>Tetranychus pueraricola</v>
      </c>
      <c r="O1942" t="str">
        <f>VLOOKUP($D1942,metadata!$B$2:$S$451,12,FALSE)</f>
        <v>Trombidiformes</v>
      </c>
      <c r="P1942">
        <f>VLOOKUP($D1942,metadata!$B$2:$S$451,13,FALSE)</f>
        <v>8</v>
      </c>
      <c r="Q1942">
        <f>VLOOKUP($D1942,metadata!$B$2:$S$451,14,FALSE)</f>
        <v>36.25</v>
      </c>
      <c r="R1942">
        <f>VLOOKUP($D1942,metadata!$B$2:$S$451,15,FALSE)</f>
        <v>-137.98333333333332</v>
      </c>
      <c r="S1942" t="str">
        <f>VLOOKUP($D1942,metadata!$B$2:$S$451,16,FALSE)</f>
        <v/>
      </c>
      <c r="T1942" t="str">
        <f>VLOOKUP($D1942,metadata!$B$2:$S$451,17,FALSE)</f>
        <v/>
      </c>
      <c r="U1942" t="str">
        <f>VLOOKUP($D1942,metadata!$B$2:$S$451,18,FALSE)</f>
        <v/>
      </c>
      <c r="V1942">
        <f>VLOOKUP($D1942,metadata!$B$2:$Z$451,19,FALSE)</f>
        <v>240</v>
      </c>
      <c r="W1942" t="str">
        <f>VLOOKUP($D1942,metadata!$B$2:$Z$451,20,FALSE)</f>
        <v>global average</v>
      </c>
      <c r="X1942" t="str">
        <f>VLOOKUP($D1942,metadata!$B$2:$Z$451,21,FALSE)</f>
        <v/>
      </c>
      <c r="Y1942" t="str">
        <f>VLOOKUP($D1942,metadata!$B$2:$Z$451,22,FALSE)</f>
        <v>t-51</v>
      </c>
      <c r="Z1942" t="str">
        <f>VLOOKUP($D1942,metadata!$B$2:$Z$451,23,FALSE)</f>
        <v/>
      </c>
      <c r="AA1942" t="str">
        <f>VLOOKUP($D1942,metadata!$B$2:$Z$451,24,FALSE)</f>
        <v/>
      </c>
      <c r="AC1942">
        <v>1</v>
      </c>
      <c r="AD1942">
        <v>2</v>
      </c>
      <c r="AF1942" t="str">
        <f t="shared" si="61"/>
        <v>NA</v>
      </c>
    </row>
    <row r="1943" spans="3:32" x14ac:dyDescent="0.3">
      <c r="C1943">
        <v>1942</v>
      </c>
      <c r="D1943" s="4" t="str">
        <f t="shared" si="62"/>
        <v>51-8</v>
      </c>
      <c r="E1943" t="str">
        <f>VLOOKUP($D1943,metadata!$B$2:$S$451,2,FALSE)</f>
        <v>Suwa, A; Gotoh, T</v>
      </c>
      <c r="F1943" t="str">
        <f>VLOOKUP($D1943,metadata!$B$2:$S$451,3,FALSE)</f>
        <v>Geographic variation in diapause induction and mode of diapause inheritance in Tetranychus pueraricola</v>
      </c>
      <c r="G1943" t="str">
        <f>VLOOKUP($D1943,metadata!$B$2:$S$451,4,FALSE)</f>
        <v>10.1111/j.1439-0418.2006.01050.x</v>
      </c>
      <c r="H1943" t="str">
        <f>VLOOKUP($D1943,metadata!$B$2:$S$451,5,FALSE)</f>
        <v>y</v>
      </c>
      <c r="I1943" t="str">
        <f>VLOOKUP($D1943,metadata!$B$2:$S$451,6,FALSE)</f>
        <v>a</v>
      </c>
      <c r="J1943" t="str">
        <f>VLOOKUP($D1943,metadata!$B$2:$S$451,7,FALSE)</f>
        <v>i</v>
      </c>
      <c r="K1943">
        <f>VLOOKUP($D1943,metadata!$B$2:$S$451,8,FALSE)</f>
        <v>32</v>
      </c>
      <c r="L1943">
        <f>VLOOKUP($D1943,metadata!$B$2:$S$451,9,FALSE)</f>
        <v>5</v>
      </c>
      <c r="M1943" t="str">
        <f>VLOOKUP($D1943,metadata!$B$2:$S$451,10,FALSE)</f>
        <v/>
      </c>
      <c r="N1943" t="str">
        <f>VLOOKUP($D1943,metadata!$B$2:$S$451,11,FALSE)</f>
        <v>Tetranychus pueraricola</v>
      </c>
      <c r="O1943" t="str">
        <f>VLOOKUP($D1943,metadata!$B$2:$S$451,12,FALSE)</f>
        <v>Trombidiformes</v>
      </c>
      <c r="P1943">
        <f>VLOOKUP($D1943,metadata!$B$2:$S$451,13,FALSE)</f>
        <v>8</v>
      </c>
      <c r="Q1943">
        <f>VLOOKUP($D1943,metadata!$B$2:$S$451,14,FALSE)</f>
        <v>36.25</v>
      </c>
      <c r="R1943">
        <f>VLOOKUP($D1943,metadata!$B$2:$S$451,15,FALSE)</f>
        <v>-137.98333333333332</v>
      </c>
      <c r="S1943" t="str">
        <f>VLOOKUP($D1943,metadata!$B$2:$S$451,16,FALSE)</f>
        <v/>
      </c>
      <c r="T1943" t="str">
        <f>VLOOKUP($D1943,metadata!$B$2:$S$451,17,FALSE)</f>
        <v/>
      </c>
      <c r="U1943" t="str">
        <f>VLOOKUP($D1943,metadata!$B$2:$S$451,18,FALSE)</f>
        <v/>
      </c>
      <c r="V1943">
        <f>VLOOKUP($D1943,metadata!$B$2:$Z$451,19,FALSE)</f>
        <v>240</v>
      </c>
      <c r="W1943" t="str">
        <f>VLOOKUP($D1943,metadata!$B$2:$Z$451,20,FALSE)</f>
        <v>global average</v>
      </c>
      <c r="X1943" t="str">
        <f>VLOOKUP($D1943,metadata!$B$2:$Z$451,21,FALSE)</f>
        <v/>
      </c>
      <c r="Y1943" t="str">
        <f>VLOOKUP($D1943,metadata!$B$2:$Z$451,22,FALSE)</f>
        <v>t-51</v>
      </c>
      <c r="Z1943" t="str">
        <f>VLOOKUP($D1943,metadata!$B$2:$Z$451,23,FALSE)</f>
        <v/>
      </c>
      <c r="AA1943" t="str">
        <f>VLOOKUP($D1943,metadata!$B$2:$Z$451,24,FALSE)</f>
        <v/>
      </c>
      <c r="AC1943">
        <v>1</v>
      </c>
      <c r="AD1943">
        <v>3</v>
      </c>
      <c r="AF1943" t="str">
        <f t="shared" si="61"/>
        <v>NA</v>
      </c>
    </row>
    <row r="1944" spans="3:32" x14ac:dyDescent="0.3">
      <c r="C1944">
        <v>1943</v>
      </c>
      <c r="D1944" s="4" t="str">
        <f t="shared" si="62"/>
        <v>51-8</v>
      </c>
      <c r="E1944" t="str">
        <f>VLOOKUP($D1944,metadata!$B$2:$S$451,2,FALSE)</f>
        <v>Suwa, A; Gotoh, T</v>
      </c>
      <c r="F1944" t="str">
        <f>VLOOKUP($D1944,metadata!$B$2:$S$451,3,FALSE)</f>
        <v>Geographic variation in diapause induction and mode of diapause inheritance in Tetranychus pueraricola</v>
      </c>
      <c r="G1944" t="str">
        <f>VLOOKUP($D1944,metadata!$B$2:$S$451,4,FALSE)</f>
        <v>10.1111/j.1439-0418.2006.01050.x</v>
      </c>
      <c r="H1944" t="str">
        <f>VLOOKUP($D1944,metadata!$B$2:$S$451,5,FALSE)</f>
        <v>y</v>
      </c>
      <c r="I1944" t="str">
        <f>VLOOKUP($D1944,metadata!$B$2:$S$451,6,FALSE)</f>
        <v>a</v>
      </c>
      <c r="J1944" t="str">
        <f>VLOOKUP($D1944,metadata!$B$2:$S$451,7,FALSE)</f>
        <v>i</v>
      </c>
      <c r="K1944">
        <f>VLOOKUP($D1944,metadata!$B$2:$S$451,8,FALSE)</f>
        <v>32</v>
      </c>
      <c r="L1944">
        <f>VLOOKUP($D1944,metadata!$B$2:$S$451,9,FALSE)</f>
        <v>5</v>
      </c>
      <c r="M1944" t="str">
        <f>VLOOKUP($D1944,metadata!$B$2:$S$451,10,FALSE)</f>
        <v/>
      </c>
      <c r="N1944" t="str">
        <f>VLOOKUP($D1944,metadata!$B$2:$S$451,11,FALSE)</f>
        <v>Tetranychus pueraricola</v>
      </c>
      <c r="O1944" t="str">
        <f>VLOOKUP($D1944,metadata!$B$2:$S$451,12,FALSE)</f>
        <v>Trombidiformes</v>
      </c>
      <c r="P1944">
        <f>VLOOKUP($D1944,metadata!$B$2:$S$451,13,FALSE)</f>
        <v>8</v>
      </c>
      <c r="Q1944">
        <f>VLOOKUP($D1944,metadata!$B$2:$S$451,14,FALSE)</f>
        <v>36.25</v>
      </c>
      <c r="R1944">
        <f>VLOOKUP($D1944,metadata!$B$2:$S$451,15,FALSE)</f>
        <v>-137.98333333333332</v>
      </c>
      <c r="S1944" t="str">
        <f>VLOOKUP($D1944,metadata!$B$2:$S$451,16,FALSE)</f>
        <v/>
      </c>
      <c r="T1944" t="str">
        <f>VLOOKUP($D1944,metadata!$B$2:$S$451,17,FALSE)</f>
        <v/>
      </c>
      <c r="U1944" t="str">
        <f>VLOOKUP($D1944,metadata!$B$2:$S$451,18,FALSE)</f>
        <v/>
      </c>
      <c r="V1944">
        <f>VLOOKUP($D1944,metadata!$B$2:$Z$451,19,FALSE)</f>
        <v>240</v>
      </c>
      <c r="W1944" t="str">
        <f>VLOOKUP($D1944,metadata!$B$2:$Z$451,20,FALSE)</f>
        <v>global average</v>
      </c>
      <c r="X1944" t="str">
        <f>VLOOKUP($D1944,metadata!$B$2:$Z$451,21,FALSE)</f>
        <v/>
      </c>
      <c r="Y1944" t="str">
        <f>VLOOKUP($D1944,metadata!$B$2:$Z$451,22,FALSE)</f>
        <v>t-51</v>
      </c>
      <c r="Z1944" t="str">
        <f>VLOOKUP($D1944,metadata!$B$2:$Z$451,23,FALSE)</f>
        <v/>
      </c>
      <c r="AA1944" t="str">
        <f>VLOOKUP($D1944,metadata!$B$2:$Z$451,24,FALSE)</f>
        <v/>
      </c>
      <c r="AC1944">
        <v>0.83333333333333337</v>
      </c>
      <c r="AD1944">
        <v>4</v>
      </c>
      <c r="AF1944" t="str">
        <f t="shared" si="61"/>
        <v>NA</v>
      </c>
    </row>
    <row r="1945" spans="3:32" x14ac:dyDescent="0.3">
      <c r="C1945">
        <v>1944</v>
      </c>
      <c r="D1945" s="4" t="str">
        <f t="shared" si="62"/>
        <v>51-8</v>
      </c>
      <c r="E1945" t="str">
        <f>VLOOKUP($D1945,metadata!$B$2:$S$451,2,FALSE)</f>
        <v>Suwa, A; Gotoh, T</v>
      </c>
      <c r="F1945" t="str">
        <f>VLOOKUP($D1945,metadata!$B$2:$S$451,3,FALSE)</f>
        <v>Geographic variation in diapause induction and mode of diapause inheritance in Tetranychus pueraricola</v>
      </c>
      <c r="G1945" t="str">
        <f>VLOOKUP($D1945,metadata!$B$2:$S$451,4,FALSE)</f>
        <v>10.1111/j.1439-0418.2006.01050.x</v>
      </c>
      <c r="H1945" t="str">
        <f>VLOOKUP($D1945,metadata!$B$2:$S$451,5,FALSE)</f>
        <v>y</v>
      </c>
      <c r="I1945" t="str">
        <f>VLOOKUP($D1945,metadata!$B$2:$S$451,6,FALSE)</f>
        <v>a</v>
      </c>
      <c r="J1945" t="str">
        <f>VLOOKUP($D1945,metadata!$B$2:$S$451,7,FALSE)</f>
        <v>i</v>
      </c>
      <c r="K1945">
        <f>VLOOKUP($D1945,metadata!$B$2:$S$451,8,FALSE)</f>
        <v>32</v>
      </c>
      <c r="L1945">
        <f>VLOOKUP($D1945,metadata!$B$2:$S$451,9,FALSE)</f>
        <v>5</v>
      </c>
      <c r="M1945" t="str">
        <f>VLOOKUP($D1945,metadata!$B$2:$S$451,10,FALSE)</f>
        <v/>
      </c>
      <c r="N1945" t="str">
        <f>VLOOKUP($D1945,metadata!$B$2:$S$451,11,FALSE)</f>
        <v>Tetranychus pueraricola</v>
      </c>
      <c r="O1945" t="str">
        <f>VLOOKUP($D1945,metadata!$B$2:$S$451,12,FALSE)</f>
        <v>Trombidiformes</v>
      </c>
      <c r="P1945">
        <f>VLOOKUP($D1945,metadata!$B$2:$S$451,13,FALSE)</f>
        <v>8</v>
      </c>
      <c r="Q1945">
        <f>VLOOKUP($D1945,metadata!$B$2:$S$451,14,FALSE)</f>
        <v>36.25</v>
      </c>
      <c r="R1945">
        <f>VLOOKUP($D1945,metadata!$B$2:$S$451,15,FALSE)</f>
        <v>-137.98333333333332</v>
      </c>
      <c r="S1945" t="str">
        <f>VLOOKUP($D1945,metadata!$B$2:$S$451,16,FALSE)</f>
        <v/>
      </c>
      <c r="T1945" t="str">
        <f>VLOOKUP($D1945,metadata!$B$2:$S$451,17,FALSE)</f>
        <v/>
      </c>
      <c r="U1945" t="str">
        <f>VLOOKUP($D1945,metadata!$B$2:$S$451,18,FALSE)</f>
        <v/>
      </c>
      <c r="V1945">
        <f>VLOOKUP($D1945,metadata!$B$2:$Z$451,19,FALSE)</f>
        <v>240</v>
      </c>
      <c r="W1945" t="str">
        <f>VLOOKUP($D1945,metadata!$B$2:$Z$451,20,FALSE)</f>
        <v>global average</v>
      </c>
      <c r="X1945" t="str">
        <f>VLOOKUP($D1945,metadata!$B$2:$Z$451,21,FALSE)</f>
        <v/>
      </c>
      <c r="Y1945" t="str">
        <f>VLOOKUP($D1945,metadata!$B$2:$Z$451,22,FALSE)</f>
        <v>t-51</v>
      </c>
      <c r="Z1945" t="str">
        <f>VLOOKUP($D1945,metadata!$B$2:$Z$451,23,FALSE)</f>
        <v/>
      </c>
      <c r="AA1945" t="str">
        <f>VLOOKUP($D1945,metadata!$B$2:$Z$451,24,FALSE)</f>
        <v/>
      </c>
      <c r="AC1945">
        <v>0</v>
      </c>
      <c r="AD1945">
        <v>5</v>
      </c>
      <c r="AF1945" t="str">
        <f t="shared" si="61"/>
        <v>NA</v>
      </c>
    </row>
    <row r="1946" spans="3:32" x14ac:dyDescent="0.3">
      <c r="C1946">
        <v>1945</v>
      </c>
      <c r="D1946" s="4" t="str">
        <f t="shared" si="62"/>
        <v>51-9</v>
      </c>
      <c r="E1946" t="str">
        <f>VLOOKUP($D1946,metadata!$B$2:$S$451,2,FALSE)</f>
        <v>Suwa, A; Gotoh, T</v>
      </c>
      <c r="F1946" t="str">
        <f>VLOOKUP($D1946,metadata!$B$2:$S$451,3,FALSE)</f>
        <v>Geographic variation in diapause induction and mode of diapause inheritance in Tetranychus pueraricola</v>
      </c>
      <c r="G1946" t="str">
        <f>VLOOKUP($D1946,metadata!$B$2:$S$451,4,FALSE)</f>
        <v>10.1111/j.1439-0418.2006.01050.x</v>
      </c>
      <c r="H1946" t="str">
        <f>VLOOKUP($D1946,metadata!$B$2:$S$451,5,FALSE)</f>
        <v>y</v>
      </c>
      <c r="I1946" t="str">
        <f>VLOOKUP($D1946,metadata!$B$2:$S$451,6,FALSE)</f>
        <v>a</v>
      </c>
      <c r="J1946" t="str">
        <f>VLOOKUP($D1946,metadata!$B$2:$S$451,7,FALSE)</f>
        <v>i</v>
      </c>
      <c r="K1946">
        <f>VLOOKUP($D1946,metadata!$B$2:$S$451,8,FALSE)</f>
        <v>32</v>
      </c>
      <c r="L1946">
        <f>VLOOKUP($D1946,metadata!$B$2:$S$451,9,FALSE)</f>
        <v>5</v>
      </c>
      <c r="M1946" t="str">
        <f>VLOOKUP($D1946,metadata!$B$2:$S$451,10,FALSE)</f>
        <v/>
      </c>
      <c r="N1946" t="str">
        <f>VLOOKUP($D1946,metadata!$B$2:$S$451,11,FALSE)</f>
        <v>Tetranychus pueraricola</v>
      </c>
      <c r="O1946" t="str">
        <f>VLOOKUP($D1946,metadata!$B$2:$S$451,12,FALSE)</f>
        <v>Trombidiformes</v>
      </c>
      <c r="P1946">
        <f>VLOOKUP($D1946,metadata!$B$2:$S$451,13,FALSE)</f>
        <v>9</v>
      </c>
      <c r="Q1946">
        <f>VLOOKUP($D1946,metadata!$B$2:$S$451,14,FALSE)</f>
        <v>36.716666666666669</v>
      </c>
      <c r="R1946">
        <f>VLOOKUP($D1946,metadata!$B$2:$S$451,15,FALSE)</f>
        <v>-137.25</v>
      </c>
      <c r="S1946" t="str">
        <f>VLOOKUP($D1946,metadata!$B$2:$S$451,16,FALSE)</f>
        <v/>
      </c>
      <c r="T1946" t="str">
        <f>VLOOKUP($D1946,metadata!$B$2:$S$451,17,FALSE)</f>
        <v/>
      </c>
      <c r="U1946" t="str">
        <f>VLOOKUP($D1946,metadata!$B$2:$S$451,18,FALSE)</f>
        <v/>
      </c>
      <c r="V1946">
        <f>VLOOKUP($D1946,metadata!$B$2:$Z$451,19,FALSE)</f>
        <v>240</v>
      </c>
      <c r="W1946" t="str">
        <f>VLOOKUP($D1946,metadata!$B$2:$Z$451,20,FALSE)</f>
        <v>global average</v>
      </c>
      <c r="X1946" t="str">
        <f>VLOOKUP($D1946,metadata!$B$2:$Z$451,21,FALSE)</f>
        <v/>
      </c>
      <c r="Y1946" t="str">
        <f>VLOOKUP($D1946,metadata!$B$2:$Z$451,22,FALSE)</f>
        <v>t-51</v>
      </c>
      <c r="Z1946" t="str">
        <f>VLOOKUP($D1946,metadata!$B$2:$Z$451,23,FALSE)</f>
        <v/>
      </c>
      <c r="AA1946" t="str">
        <f>VLOOKUP($D1946,metadata!$B$2:$Z$451,24,FALSE)</f>
        <v/>
      </c>
      <c r="AC1946">
        <v>1</v>
      </c>
      <c r="AD1946">
        <v>1</v>
      </c>
      <c r="AF1946" t="str">
        <f t="shared" si="61"/>
        <v>NA</v>
      </c>
    </row>
    <row r="1947" spans="3:32" x14ac:dyDescent="0.3">
      <c r="C1947">
        <v>1946</v>
      </c>
      <c r="D1947" s="4" t="str">
        <f t="shared" si="62"/>
        <v>51-9</v>
      </c>
      <c r="E1947" t="str">
        <f>VLOOKUP($D1947,metadata!$B$2:$S$451,2,FALSE)</f>
        <v>Suwa, A; Gotoh, T</v>
      </c>
      <c r="F1947" t="str">
        <f>VLOOKUP($D1947,metadata!$B$2:$S$451,3,FALSE)</f>
        <v>Geographic variation in diapause induction and mode of diapause inheritance in Tetranychus pueraricola</v>
      </c>
      <c r="G1947" t="str">
        <f>VLOOKUP($D1947,metadata!$B$2:$S$451,4,FALSE)</f>
        <v>10.1111/j.1439-0418.2006.01050.x</v>
      </c>
      <c r="H1947" t="str">
        <f>VLOOKUP($D1947,metadata!$B$2:$S$451,5,FALSE)</f>
        <v>y</v>
      </c>
      <c r="I1947" t="str">
        <f>VLOOKUP($D1947,metadata!$B$2:$S$451,6,FALSE)</f>
        <v>a</v>
      </c>
      <c r="J1947" t="str">
        <f>VLOOKUP($D1947,metadata!$B$2:$S$451,7,FALSE)</f>
        <v>i</v>
      </c>
      <c r="K1947">
        <f>VLOOKUP($D1947,metadata!$B$2:$S$451,8,FALSE)</f>
        <v>32</v>
      </c>
      <c r="L1947">
        <f>VLOOKUP($D1947,metadata!$B$2:$S$451,9,FALSE)</f>
        <v>5</v>
      </c>
      <c r="M1947" t="str">
        <f>VLOOKUP($D1947,metadata!$B$2:$S$451,10,FALSE)</f>
        <v/>
      </c>
      <c r="N1947" t="str">
        <f>VLOOKUP($D1947,metadata!$B$2:$S$451,11,FALSE)</f>
        <v>Tetranychus pueraricola</v>
      </c>
      <c r="O1947" t="str">
        <f>VLOOKUP($D1947,metadata!$B$2:$S$451,12,FALSE)</f>
        <v>Trombidiformes</v>
      </c>
      <c r="P1947">
        <f>VLOOKUP($D1947,metadata!$B$2:$S$451,13,FALSE)</f>
        <v>9</v>
      </c>
      <c r="Q1947">
        <f>VLOOKUP($D1947,metadata!$B$2:$S$451,14,FALSE)</f>
        <v>36.716666666666669</v>
      </c>
      <c r="R1947">
        <f>VLOOKUP($D1947,metadata!$B$2:$S$451,15,FALSE)</f>
        <v>-137.25</v>
      </c>
      <c r="S1947" t="str">
        <f>VLOOKUP($D1947,metadata!$B$2:$S$451,16,FALSE)</f>
        <v/>
      </c>
      <c r="T1947" t="str">
        <f>VLOOKUP($D1947,metadata!$B$2:$S$451,17,FALSE)</f>
        <v/>
      </c>
      <c r="U1947" t="str">
        <f>VLOOKUP($D1947,metadata!$B$2:$S$451,18,FALSE)</f>
        <v/>
      </c>
      <c r="V1947">
        <f>VLOOKUP($D1947,metadata!$B$2:$Z$451,19,FALSE)</f>
        <v>240</v>
      </c>
      <c r="W1947" t="str">
        <f>VLOOKUP($D1947,metadata!$B$2:$Z$451,20,FALSE)</f>
        <v>global average</v>
      </c>
      <c r="X1947" t="str">
        <f>VLOOKUP($D1947,metadata!$B$2:$Z$451,21,FALSE)</f>
        <v/>
      </c>
      <c r="Y1947" t="str">
        <f>VLOOKUP($D1947,metadata!$B$2:$Z$451,22,FALSE)</f>
        <v>t-51</v>
      </c>
      <c r="Z1947" t="str">
        <f>VLOOKUP($D1947,metadata!$B$2:$Z$451,23,FALSE)</f>
        <v/>
      </c>
      <c r="AA1947" t="str">
        <f>VLOOKUP($D1947,metadata!$B$2:$Z$451,24,FALSE)</f>
        <v/>
      </c>
      <c r="AC1947">
        <v>1</v>
      </c>
      <c r="AD1947">
        <v>2</v>
      </c>
      <c r="AF1947" t="str">
        <f t="shared" si="61"/>
        <v>NA</v>
      </c>
    </row>
    <row r="1948" spans="3:32" x14ac:dyDescent="0.3">
      <c r="C1948">
        <v>1947</v>
      </c>
      <c r="D1948" s="4" t="str">
        <f t="shared" si="62"/>
        <v>51-9</v>
      </c>
      <c r="E1948" t="str">
        <f>VLOOKUP($D1948,metadata!$B$2:$S$451,2,FALSE)</f>
        <v>Suwa, A; Gotoh, T</v>
      </c>
      <c r="F1948" t="str">
        <f>VLOOKUP($D1948,metadata!$B$2:$S$451,3,FALSE)</f>
        <v>Geographic variation in diapause induction and mode of diapause inheritance in Tetranychus pueraricola</v>
      </c>
      <c r="G1948" t="str">
        <f>VLOOKUP($D1948,metadata!$B$2:$S$451,4,FALSE)</f>
        <v>10.1111/j.1439-0418.2006.01050.x</v>
      </c>
      <c r="H1948" t="str">
        <f>VLOOKUP($D1948,metadata!$B$2:$S$451,5,FALSE)</f>
        <v>y</v>
      </c>
      <c r="I1948" t="str">
        <f>VLOOKUP($D1948,metadata!$B$2:$S$451,6,FALSE)</f>
        <v>a</v>
      </c>
      <c r="J1948" t="str">
        <f>VLOOKUP($D1948,metadata!$B$2:$S$451,7,FALSE)</f>
        <v>i</v>
      </c>
      <c r="K1948">
        <f>VLOOKUP($D1948,metadata!$B$2:$S$451,8,FALSE)</f>
        <v>32</v>
      </c>
      <c r="L1948">
        <f>VLOOKUP($D1948,metadata!$B$2:$S$451,9,FALSE)</f>
        <v>5</v>
      </c>
      <c r="M1948" t="str">
        <f>VLOOKUP($D1948,metadata!$B$2:$S$451,10,FALSE)</f>
        <v/>
      </c>
      <c r="N1948" t="str">
        <f>VLOOKUP($D1948,metadata!$B$2:$S$451,11,FALSE)</f>
        <v>Tetranychus pueraricola</v>
      </c>
      <c r="O1948" t="str">
        <f>VLOOKUP($D1948,metadata!$B$2:$S$451,12,FALSE)</f>
        <v>Trombidiformes</v>
      </c>
      <c r="P1948">
        <f>VLOOKUP($D1948,metadata!$B$2:$S$451,13,FALSE)</f>
        <v>9</v>
      </c>
      <c r="Q1948">
        <f>VLOOKUP($D1948,metadata!$B$2:$S$451,14,FALSE)</f>
        <v>36.716666666666669</v>
      </c>
      <c r="R1948">
        <f>VLOOKUP($D1948,metadata!$B$2:$S$451,15,FALSE)</f>
        <v>-137.25</v>
      </c>
      <c r="S1948" t="str">
        <f>VLOOKUP($D1948,metadata!$B$2:$S$451,16,FALSE)</f>
        <v/>
      </c>
      <c r="T1948" t="str">
        <f>VLOOKUP($D1948,metadata!$B$2:$S$451,17,FALSE)</f>
        <v/>
      </c>
      <c r="U1948" t="str">
        <f>VLOOKUP($D1948,metadata!$B$2:$S$451,18,FALSE)</f>
        <v/>
      </c>
      <c r="V1948">
        <f>VLOOKUP($D1948,metadata!$B$2:$Z$451,19,FALSE)</f>
        <v>240</v>
      </c>
      <c r="W1948" t="str">
        <f>VLOOKUP($D1948,metadata!$B$2:$Z$451,20,FALSE)</f>
        <v>global average</v>
      </c>
      <c r="X1948" t="str">
        <f>VLOOKUP($D1948,metadata!$B$2:$Z$451,21,FALSE)</f>
        <v/>
      </c>
      <c r="Y1948" t="str">
        <f>VLOOKUP($D1948,metadata!$B$2:$Z$451,22,FALSE)</f>
        <v>t-51</v>
      </c>
      <c r="Z1948" t="str">
        <f>VLOOKUP($D1948,metadata!$B$2:$Z$451,23,FALSE)</f>
        <v/>
      </c>
      <c r="AA1948" t="str">
        <f>VLOOKUP($D1948,metadata!$B$2:$Z$451,24,FALSE)</f>
        <v/>
      </c>
      <c r="AC1948">
        <v>1</v>
      </c>
      <c r="AD1948">
        <v>3</v>
      </c>
      <c r="AF1948" t="str">
        <f t="shared" si="61"/>
        <v>NA</v>
      </c>
    </row>
    <row r="1949" spans="3:32" x14ac:dyDescent="0.3">
      <c r="C1949">
        <v>1948</v>
      </c>
      <c r="D1949" s="4" t="str">
        <f t="shared" si="62"/>
        <v>51-9</v>
      </c>
      <c r="E1949" t="str">
        <f>VLOOKUP($D1949,metadata!$B$2:$S$451,2,FALSE)</f>
        <v>Suwa, A; Gotoh, T</v>
      </c>
      <c r="F1949" t="str">
        <f>VLOOKUP($D1949,metadata!$B$2:$S$451,3,FALSE)</f>
        <v>Geographic variation in diapause induction and mode of diapause inheritance in Tetranychus pueraricola</v>
      </c>
      <c r="G1949" t="str">
        <f>VLOOKUP($D1949,metadata!$B$2:$S$451,4,FALSE)</f>
        <v>10.1111/j.1439-0418.2006.01050.x</v>
      </c>
      <c r="H1949" t="str">
        <f>VLOOKUP($D1949,metadata!$B$2:$S$451,5,FALSE)</f>
        <v>y</v>
      </c>
      <c r="I1949" t="str">
        <f>VLOOKUP($D1949,metadata!$B$2:$S$451,6,FALSE)</f>
        <v>a</v>
      </c>
      <c r="J1949" t="str">
        <f>VLOOKUP($D1949,metadata!$B$2:$S$451,7,FALSE)</f>
        <v>i</v>
      </c>
      <c r="K1949">
        <f>VLOOKUP($D1949,metadata!$B$2:$S$451,8,FALSE)</f>
        <v>32</v>
      </c>
      <c r="L1949">
        <f>VLOOKUP($D1949,metadata!$B$2:$S$451,9,FALSE)</f>
        <v>5</v>
      </c>
      <c r="M1949" t="str">
        <f>VLOOKUP($D1949,metadata!$B$2:$S$451,10,FALSE)</f>
        <v/>
      </c>
      <c r="N1949" t="str">
        <f>VLOOKUP($D1949,metadata!$B$2:$S$451,11,FALSE)</f>
        <v>Tetranychus pueraricola</v>
      </c>
      <c r="O1949" t="str">
        <f>VLOOKUP($D1949,metadata!$B$2:$S$451,12,FALSE)</f>
        <v>Trombidiformes</v>
      </c>
      <c r="P1949">
        <f>VLOOKUP($D1949,metadata!$B$2:$S$451,13,FALSE)</f>
        <v>9</v>
      </c>
      <c r="Q1949">
        <f>VLOOKUP($D1949,metadata!$B$2:$S$451,14,FALSE)</f>
        <v>36.716666666666669</v>
      </c>
      <c r="R1949">
        <f>VLOOKUP($D1949,metadata!$B$2:$S$451,15,FALSE)</f>
        <v>-137.25</v>
      </c>
      <c r="S1949" t="str">
        <f>VLOOKUP($D1949,metadata!$B$2:$S$451,16,FALSE)</f>
        <v/>
      </c>
      <c r="T1949" t="str">
        <f>VLOOKUP($D1949,metadata!$B$2:$S$451,17,FALSE)</f>
        <v/>
      </c>
      <c r="U1949" t="str">
        <f>VLOOKUP($D1949,metadata!$B$2:$S$451,18,FALSE)</f>
        <v/>
      </c>
      <c r="V1949">
        <f>VLOOKUP($D1949,metadata!$B$2:$Z$451,19,FALSE)</f>
        <v>240</v>
      </c>
      <c r="W1949" t="str">
        <f>VLOOKUP($D1949,metadata!$B$2:$Z$451,20,FALSE)</f>
        <v>global average</v>
      </c>
      <c r="X1949" t="str">
        <f>VLOOKUP($D1949,metadata!$B$2:$Z$451,21,FALSE)</f>
        <v/>
      </c>
      <c r="Y1949" t="str">
        <f>VLOOKUP($D1949,metadata!$B$2:$Z$451,22,FALSE)</f>
        <v>t-51</v>
      </c>
      <c r="Z1949" t="str">
        <f>VLOOKUP($D1949,metadata!$B$2:$Z$451,23,FALSE)</f>
        <v/>
      </c>
      <c r="AA1949" t="str">
        <f>VLOOKUP($D1949,metadata!$B$2:$Z$451,24,FALSE)</f>
        <v/>
      </c>
      <c r="AC1949">
        <v>0.16666666666666666</v>
      </c>
      <c r="AD1949">
        <v>4</v>
      </c>
      <c r="AF1949" t="str">
        <f t="shared" si="61"/>
        <v>NA</v>
      </c>
    </row>
    <row r="1950" spans="3:32" x14ac:dyDescent="0.3">
      <c r="C1950">
        <v>1949</v>
      </c>
      <c r="D1950" s="4" t="str">
        <f t="shared" si="62"/>
        <v>51-9</v>
      </c>
      <c r="E1950" t="str">
        <f>VLOOKUP($D1950,metadata!$B$2:$S$451,2,FALSE)</f>
        <v>Suwa, A; Gotoh, T</v>
      </c>
      <c r="F1950" t="str">
        <f>VLOOKUP($D1950,metadata!$B$2:$S$451,3,FALSE)</f>
        <v>Geographic variation in diapause induction and mode of diapause inheritance in Tetranychus pueraricola</v>
      </c>
      <c r="G1950" t="str">
        <f>VLOOKUP($D1950,metadata!$B$2:$S$451,4,FALSE)</f>
        <v>10.1111/j.1439-0418.2006.01050.x</v>
      </c>
      <c r="H1950" t="str">
        <f>VLOOKUP($D1950,metadata!$B$2:$S$451,5,FALSE)</f>
        <v>y</v>
      </c>
      <c r="I1950" t="str">
        <f>VLOOKUP($D1950,metadata!$B$2:$S$451,6,FALSE)</f>
        <v>a</v>
      </c>
      <c r="J1950" t="str">
        <f>VLOOKUP($D1950,metadata!$B$2:$S$451,7,FALSE)</f>
        <v>i</v>
      </c>
      <c r="K1950">
        <f>VLOOKUP($D1950,metadata!$B$2:$S$451,8,FALSE)</f>
        <v>32</v>
      </c>
      <c r="L1950">
        <f>VLOOKUP($D1950,metadata!$B$2:$S$451,9,FALSE)</f>
        <v>5</v>
      </c>
      <c r="M1950" t="str">
        <f>VLOOKUP($D1950,metadata!$B$2:$S$451,10,FALSE)</f>
        <v/>
      </c>
      <c r="N1950" t="str">
        <f>VLOOKUP($D1950,metadata!$B$2:$S$451,11,FALSE)</f>
        <v>Tetranychus pueraricola</v>
      </c>
      <c r="O1950" t="str">
        <f>VLOOKUP($D1950,metadata!$B$2:$S$451,12,FALSE)</f>
        <v>Trombidiformes</v>
      </c>
      <c r="P1950">
        <f>VLOOKUP($D1950,metadata!$B$2:$S$451,13,FALSE)</f>
        <v>9</v>
      </c>
      <c r="Q1950">
        <f>VLOOKUP($D1950,metadata!$B$2:$S$451,14,FALSE)</f>
        <v>36.716666666666669</v>
      </c>
      <c r="R1950">
        <f>VLOOKUP($D1950,metadata!$B$2:$S$451,15,FALSE)</f>
        <v>-137.25</v>
      </c>
      <c r="S1950" t="str">
        <f>VLOOKUP($D1950,metadata!$B$2:$S$451,16,FALSE)</f>
        <v/>
      </c>
      <c r="T1950" t="str">
        <f>VLOOKUP($D1950,metadata!$B$2:$S$451,17,FALSE)</f>
        <v/>
      </c>
      <c r="U1950" t="str">
        <f>VLOOKUP($D1950,metadata!$B$2:$S$451,18,FALSE)</f>
        <v/>
      </c>
      <c r="V1950">
        <f>VLOOKUP($D1950,metadata!$B$2:$Z$451,19,FALSE)</f>
        <v>240</v>
      </c>
      <c r="W1950" t="str">
        <f>VLOOKUP($D1950,metadata!$B$2:$Z$451,20,FALSE)</f>
        <v>global average</v>
      </c>
      <c r="X1950" t="str">
        <f>VLOOKUP($D1950,metadata!$B$2:$Z$451,21,FALSE)</f>
        <v/>
      </c>
      <c r="Y1950" t="str">
        <f>VLOOKUP($D1950,metadata!$B$2:$Z$451,22,FALSE)</f>
        <v>t-51</v>
      </c>
      <c r="Z1950" t="str">
        <f>VLOOKUP($D1950,metadata!$B$2:$Z$451,23,FALSE)</f>
        <v/>
      </c>
      <c r="AA1950" t="str">
        <f>VLOOKUP($D1950,metadata!$B$2:$Z$451,24,FALSE)</f>
        <v/>
      </c>
      <c r="AC1950">
        <v>0</v>
      </c>
      <c r="AD1950">
        <v>5</v>
      </c>
      <c r="AF1950" t="str">
        <f t="shared" si="61"/>
        <v>NA</v>
      </c>
    </row>
    <row r="1951" spans="3:32" x14ac:dyDescent="0.3">
      <c r="C1951">
        <v>1950</v>
      </c>
      <c r="D1951" s="4" t="str">
        <f t="shared" si="62"/>
        <v>51-10</v>
      </c>
      <c r="E1951" t="str">
        <f>VLOOKUP($D1951,metadata!$B$2:$S$451,2,FALSE)</f>
        <v>Suwa, A; Gotoh, T</v>
      </c>
      <c r="F1951" t="str">
        <f>VLOOKUP($D1951,metadata!$B$2:$S$451,3,FALSE)</f>
        <v>Geographic variation in diapause induction and mode of diapause inheritance in Tetranychus pueraricola</v>
      </c>
      <c r="G1951" t="str">
        <f>VLOOKUP($D1951,metadata!$B$2:$S$451,4,FALSE)</f>
        <v>10.1111/j.1439-0418.2006.01050.x</v>
      </c>
      <c r="H1951" t="str">
        <f>VLOOKUP($D1951,metadata!$B$2:$S$451,5,FALSE)</f>
        <v>y</v>
      </c>
      <c r="I1951" t="str">
        <f>VLOOKUP($D1951,metadata!$B$2:$S$451,6,FALSE)</f>
        <v>a</v>
      </c>
      <c r="J1951" t="str">
        <f>VLOOKUP($D1951,metadata!$B$2:$S$451,7,FALSE)</f>
        <v>i</v>
      </c>
      <c r="K1951">
        <f>VLOOKUP($D1951,metadata!$B$2:$S$451,8,FALSE)</f>
        <v>32</v>
      </c>
      <c r="L1951">
        <f>VLOOKUP($D1951,metadata!$B$2:$S$451,9,FALSE)</f>
        <v>5</v>
      </c>
      <c r="M1951" t="str">
        <f>VLOOKUP($D1951,metadata!$B$2:$S$451,10,FALSE)</f>
        <v/>
      </c>
      <c r="N1951" t="str">
        <f>VLOOKUP($D1951,metadata!$B$2:$S$451,11,FALSE)</f>
        <v>Tetranychus pueraricola</v>
      </c>
      <c r="O1951" t="str">
        <f>VLOOKUP($D1951,metadata!$B$2:$S$451,12,FALSE)</f>
        <v>Trombidiformes</v>
      </c>
      <c r="P1951">
        <f>VLOOKUP($D1951,metadata!$B$2:$S$451,13,FALSE)</f>
        <v>10</v>
      </c>
      <c r="Q1951">
        <f>VLOOKUP($D1951,metadata!$B$2:$S$451,14,FALSE)</f>
        <v>34.833333333333336</v>
      </c>
      <c r="R1951">
        <f>VLOOKUP($D1951,metadata!$B$2:$S$451,15,FALSE)</f>
        <v>-138.16666666666666</v>
      </c>
      <c r="S1951" t="str">
        <f>VLOOKUP($D1951,metadata!$B$2:$S$451,16,FALSE)</f>
        <v/>
      </c>
      <c r="T1951" t="str">
        <f>VLOOKUP($D1951,metadata!$B$2:$S$451,17,FALSE)</f>
        <v/>
      </c>
      <c r="U1951" t="str">
        <f>VLOOKUP($D1951,metadata!$B$2:$S$451,18,FALSE)</f>
        <v/>
      </c>
      <c r="V1951">
        <f>VLOOKUP($D1951,metadata!$B$2:$Z$451,19,FALSE)</f>
        <v>240</v>
      </c>
      <c r="W1951" t="str">
        <f>VLOOKUP($D1951,metadata!$B$2:$Z$451,20,FALSE)</f>
        <v>global average</v>
      </c>
      <c r="X1951" t="str">
        <f>VLOOKUP($D1951,metadata!$B$2:$Z$451,21,FALSE)</f>
        <v/>
      </c>
      <c r="Y1951" t="str">
        <f>VLOOKUP($D1951,metadata!$B$2:$Z$451,22,FALSE)</f>
        <v>t-51</v>
      </c>
      <c r="Z1951" t="str">
        <f>VLOOKUP($D1951,metadata!$B$2:$Z$451,23,FALSE)</f>
        <v/>
      </c>
      <c r="AA1951" t="str">
        <f>VLOOKUP($D1951,metadata!$B$2:$Z$451,24,FALSE)</f>
        <v/>
      </c>
      <c r="AC1951">
        <v>1</v>
      </c>
      <c r="AD1951">
        <v>1</v>
      </c>
      <c r="AF1951" t="str">
        <f t="shared" si="61"/>
        <v>NA</v>
      </c>
    </row>
    <row r="1952" spans="3:32" x14ac:dyDescent="0.3">
      <c r="C1952">
        <v>1951</v>
      </c>
      <c r="D1952" s="4" t="str">
        <f t="shared" si="62"/>
        <v>51-10</v>
      </c>
      <c r="E1952" t="str">
        <f>VLOOKUP($D1952,metadata!$B$2:$S$451,2,FALSE)</f>
        <v>Suwa, A; Gotoh, T</v>
      </c>
      <c r="F1952" t="str">
        <f>VLOOKUP($D1952,metadata!$B$2:$S$451,3,FALSE)</f>
        <v>Geographic variation in diapause induction and mode of diapause inheritance in Tetranychus pueraricola</v>
      </c>
      <c r="G1952" t="str">
        <f>VLOOKUP($D1952,metadata!$B$2:$S$451,4,FALSE)</f>
        <v>10.1111/j.1439-0418.2006.01050.x</v>
      </c>
      <c r="H1952" t="str">
        <f>VLOOKUP($D1952,metadata!$B$2:$S$451,5,FALSE)</f>
        <v>y</v>
      </c>
      <c r="I1952" t="str">
        <f>VLOOKUP($D1952,metadata!$B$2:$S$451,6,FALSE)</f>
        <v>a</v>
      </c>
      <c r="J1952" t="str">
        <f>VLOOKUP($D1952,metadata!$B$2:$S$451,7,FALSE)</f>
        <v>i</v>
      </c>
      <c r="K1952">
        <f>VLOOKUP($D1952,metadata!$B$2:$S$451,8,FALSE)</f>
        <v>32</v>
      </c>
      <c r="L1952">
        <f>VLOOKUP($D1952,metadata!$B$2:$S$451,9,FALSE)</f>
        <v>5</v>
      </c>
      <c r="M1952" t="str">
        <f>VLOOKUP($D1952,metadata!$B$2:$S$451,10,FALSE)</f>
        <v/>
      </c>
      <c r="N1952" t="str">
        <f>VLOOKUP($D1952,metadata!$B$2:$S$451,11,FALSE)</f>
        <v>Tetranychus pueraricola</v>
      </c>
      <c r="O1952" t="str">
        <f>VLOOKUP($D1952,metadata!$B$2:$S$451,12,FALSE)</f>
        <v>Trombidiformes</v>
      </c>
      <c r="P1952">
        <f>VLOOKUP($D1952,metadata!$B$2:$S$451,13,FALSE)</f>
        <v>10</v>
      </c>
      <c r="Q1952">
        <f>VLOOKUP($D1952,metadata!$B$2:$S$451,14,FALSE)</f>
        <v>34.833333333333336</v>
      </c>
      <c r="R1952">
        <f>VLOOKUP($D1952,metadata!$B$2:$S$451,15,FALSE)</f>
        <v>-138.16666666666666</v>
      </c>
      <c r="S1952" t="str">
        <f>VLOOKUP($D1952,metadata!$B$2:$S$451,16,FALSE)</f>
        <v/>
      </c>
      <c r="T1952" t="str">
        <f>VLOOKUP($D1952,metadata!$B$2:$S$451,17,FALSE)</f>
        <v/>
      </c>
      <c r="U1952" t="str">
        <f>VLOOKUP($D1952,metadata!$B$2:$S$451,18,FALSE)</f>
        <v/>
      </c>
      <c r="V1952">
        <f>VLOOKUP($D1952,metadata!$B$2:$Z$451,19,FALSE)</f>
        <v>240</v>
      </c>
      <c r="W1952" t="str">
        <f>VLOOKUP($D1952,metadata!$B$2:$Z$451,20,FALSE)</f>
        <v>global average</v>
      </c>
      <c r="X1952" t="str">
        <f>VLOOKUP($D1952,metadata!$B$2:$Z$451,21,FALSE)</f>
        <v/>
      </c>
      <c r="Y1952" t="str">
        <f>VLOOKUP($D1952,metadata!$B$2:$Z$451,22,FALSE)</f>
        <v>t-51</v>
      </c>
      <c r="Z1952" t="str">
        <f>VLOOKUP($D1952,metadata!$B$2:$Z$451,23,FALSE)</f>
        <v/>
      </c>
      <c r="AA1952" t="str">
        <f>VLOOKUP($D1952,metadata!$B$2:$Z$451,24,FALSE)</f>
        <v/>
      </c>
      <c r="AC1952">
        <v>1</v>
      </c>
      <c r="AD1952">
        <v>2</v>
      </c>
      <c r="AF1952" t="str">
        <f t="shared" si="61"/>
        <v>NA</v>
      </c>
    </row>
    <row r="1953" spans="3:32" x14ac:dyDescent="0.3">
      <c r="C1953">
        <v>1952</v>
      </c>
      <c r="D1953" s="4" t="str">
        <f t="shared" si="62"/>
        <v>51-10</v>
      </c>
      <c r="E1953" t="str">
        <f>VLOOKUP($D1953,metadata!$B$2:$S$451,2,FALSE)</f>
        <v>Suwa, A; Gotoh, T</v>
      </c>
      <c r="F1953" t="str">
        <f>VLOOKUP($D1953,metadata!$B$2:$S$451,3,FALSE)</f>
        <v>Geographic variation in diapause induction and mode of diapause inheritance in Tetranychus pueraricola</v>
      </c>
      <c r="G1953" t="str">
        <f>VLOOKUP($D1953,metadata!$B$2:$S$451,4,FALSE)</f>
        <v>10.1111/j.1439-0418.2006.01050.x</v>
      </c>
      <c r="H1953" t="str">
        <f>VLOOKUP($D1953,metadata!$B$2:$S$451,5,FALSE)</f>
        <v>y</v>
      </c>
      <c r="I1953" t="str">
        <f>VLOOKUP($D1953,metadata!$B$2:$S$451,6,FALSE)</f>
        <v>a</v>
      </c>
      <c r="J1953" t="str">
        <f>VLOOKUP($D1953,metadata!$B$2:$S$451,7,FALSE)</f>
        <v>i</v>
      </c>
      <c r="K1953">
        <f>VLOOKUP($D1953,metadata!$B$2:$S$451,8,FALSE)</f>
        <v>32</v>
      </c>
      <c r="L1953">
        <f>VLOOKUP($D1953,metadata!$B$2:$S$451,9,FALSE)</f>
        <v>5</v>
      </c>
      <c r="M1953" t="str">
        <f>VLOOKUP($D1953,metadata!$B$2:$S$451,10,FALSE)</f>
        <v/>
      </c>
      <c r="N1953" t="str">
        <f>VLOOKUP($D1953,metadata!$B$2:$S$451,11,FALSE)</f>
        <v>Tetranychus pueraricola</v>
      </c>
      <c r="O1953" t="str">
        <f>VLOOKUP($D1953,metadata!$B$2:$S$451,12,FALSE)</f>
        <v>Trombidiformes</v>
      </c>
      <c r="P1953">
        <f>VLOOKUP($D1953,metadata!$B$2:$S$451,13,FALSE)</f>
        <v>10</v>
      </c>
      <c r="Q1953">
        <f>VLOOKUP($D1953,metadata!$B$2:$S$451,14,FALSE)</f>
        <v>34.833333333333336</v>
      </c>
      <c r="R1953">
        <f>VLOOKUP($D1953,metadata!$B$2:$S$451,15,FALSE)</f>
        <v>-138.16666666666666</v>
      </c>
      <c r="S1953" t="str">
        <f>VLOOKUP($D1953,metadata!$B$2:$S$451,16,FALSE)</f>
        <v/>
      </c>
      <c r="T1953" t="str">
        <f>VLOOKUP($D1953,metadata!$B$2:$S$451,17,FALSE)</f>
        <v/>
      </c>
      <c r="U1953" t="str">
        <f>VLOOKUP($D1953,metadata!$B$2:$S$451,18,FALSE)</f>
        <v/>
      </c>
      <c r="V1953">
        <f>VLOOKUP($D1953,metadata!$B$2:$Z$451,19,FALSE)</f>
        <v>240</v>
      </c>
      <c r="W1953" t="str">
        <f>VLOOKUP($D1953,metadata!$B$2:$Z$451,20,FALSE)</f>
        <v>global average</v>
      </c>
      <c r="X1953" t="str">
        <f>VLOOKUP($D1953,metadata!$B$2:$Z$451,21,FALSE)</f>
        <v/>
      </c>
      <c r="Y1953" t="str">
        <f>VLOOKUP($D1953,metadata!$B$2:$Z$451,22,FALSE)</f>
        <v>t-51</v>
      </c>
      <c r="Z1953" t="str">
        <f>VLOOKUP($D1953,metadata!$B$2:$Z$451,23,FALSE)</f>
        <v/>
      </c>
      <c r="AA1953" t="str">
        <f>VLOOKUP($D1953,metadata!$B$2:$Z$451,24,FALSE)</f>
        <v/>
      </c>
      <c r="AC1953">
        <v>0.75</v>
      </c>
      <c r="AD1953">
        <v>3</v>
      </c>
      <c r="AF1953" t="str">
        <f t="shared" si="61"/>
        <v>NA</v>
      </c>
    </row>
    <row r="1954" spans="3:32" x14ac:dyDescent="0.3">
      <c r="C1954">
        <v>1953</v>
      </c>
      <c r="D1954" s="4" t="str">
        <f t="shared" si="62"/>
        <v>51-10</v>
      </c>
      <c r="E1954" t="str">
        <f>VLOOKUP($D1954,metadata!$B$2:$S$451,2,FALSE)</f>
        <v>Suwa, A; Gotoh, T</v>
      </c>
      <c r="F1954" t="str">
        <f>VLOOKUP($D1954,metadata!$B$2:$S$451,3,FALSE)</f>
        <v>Geographic variation in diapause induction and mode of diapause inheritance in Tetranychus pueraricola</v>
      </c>
      <c r="G1954" t="str">
        <f>VLOOKUP($D1954,metadata!$B$2:$S$451,4,FALSE)</f>
        <v>10.1111/j.1439-0418.2006.01050.x</v>
      </c>
      <c r="H1954" t="str">
        <f>VLOOKUP($D1954,metadata!$B$2:$S$451,5,FALSE)</f>
        <v>y</v>
      </c>
      <c r="I1954" t="str">
        <f>VLOOKUP($D1954,metadata!$B$2:$S$451,6,FALSE)</f>
        <v>a</v>
      </c>
      <c r="J1954" t="str">
        <f>VLOOKUP($D1954,metadata!$B$2:$S$451,7,FALSE)</f>
        <v>i</v>
      </c>
      <c r="K1954">
        <f>VLOOKUP($D1954,metadata!$B$2:$S$451,8,FALSE)</f>
        <v>32</v>
      </c>
      <c r="L1954">
        <f>VLOOKUP($D1954,metadata!$B$2:$S$451,9,FALSE)</f>
        <v>5</v>
      </c>
      <c r="M1954" t="str">
        <f>VLOOKUP($D1954,metadata!$B$2:$S$451,10,FALSE)</f>
        <v/>
      </c>
      <c r="N1954" t="str">
        <f>VLOOKUP($D1954,metadata!$B$2:$S$451,11,FALSE)</f>
        <v>Tetranychus pueraricola</v>
      </c>
      <c r="O1954" t="str">
        <f>VLOOKUP($D1954,metadata!$B$2:$S$451,12,FALSE)</f>
        <v>Trombidiformes</v>
      </c>
      <c r="P1954">
        <f>VLOOKUP($D1954,metadata!$B$2:$S$451,13,FALSE)</f>
        <v>10</v>
      </c>
      <c r="Q1954">
        <f>VLOOKUP($D1954,metadata!$B$2:$S$451,14,FALSE)</f>
        <v>34.833333333333336</v>
      </c>
      <c r="R1954">
        <f>VLOOKUP($D1954,metadata!$B$2:$S$451,15,FALSE)</f>
        <v>-138.16666666666666</v>
      </c>
      <c r="S1954" t="str">
        <f>VLOOKUP($D1954,metadata!$B$2:$S$451,16,FALSE)</f>
        <v/>
      </c>
      <c r="T1954" t="str">
        <f>VLOOKUP($D1954,metadata!$B$2:$S$451,17,FALSE)</f>
        <v/>
      </c>
      <c r="U1954" t="str">
        <f>VLOOKUP($D1954,metadata!$B$2:$S$451,18,FALSE)</f>
        <v/>
      </c>
      <c r="V1954">
        <f>VLOOKUP($D1954,metadata!$B$2:$Z$451,19,FALSE)</f>
        <v>240</v>
      </c>
      <c r="W1954" t="str">
        <f>VLOOKUP($D1954,metadata!$B$2:$Z$451,20,FALSE)</f>
        <v>global average</v>
      </c>
      <c r="X1954" t="str">
        <f>VLOOKUP($D1954,metadata!$B$2:$Z$451,21,FALSE)</f>
        <v/>
      </c>
      <c r="Y1954" t="str">
        <f>VLOOKUP($D1954,metadata!$B$2:$Z$451,22,FALSE)</f>
        <v>t-51</v>
      </c>
      <c r="Z1954" t="str">
        <f>VLOOKUP($D1954,metadata!$B$2:$Z$451,23,FALSE)</f>
        <v/>
      </c>
      <c r="AA1954" t="str">
        <f>VLOOKUP($D1954,metadata!$B$2:$Z$451,24,FALSE)</f>
        <v/>
      </c>
      <c r="AC1954">
        <v>0.05</v>
      </c>
      <c r="AD1954">
        <v>4</v>
      </c>
      <c r="AF1954" t="str">
        <f t="shared" si="61"/>
        <v>NA</v>
      </c>
    </row>
    <row r="1955" spans="3:32" x14ac:dyDescent="0.3">
      <c r="C1955">
        <v>1954</v>
      </c>
      <c r="D1955" s="4" t="str">
        <f t="shared" si="62"/>
        <v>51-10</v>
      </c>
      <c r="E1955" t="str">
        <f>VLOOKUP($D1955,metadata!$B$2:$S$451,2,FALSE)</f>
        <v>Suwa, A; Gotoh, T</v>
      </c>
      <c r="F1955" t="str">
        <f>VLOOKUP($D1955,metadata!$B$2:$S$451,3,FALSE)</f>
        <v>Geographic variation in diapause induction and mode of diapause inheritance in Tetranychus pueraricola</v>
      </c>
      <c r="G1955" t="str">
        <f>VLOOKUP($D1955,metadata!$B$2:$S$451,4,FALSE)</f>
        <v>10.1111/j.1439-0418.2006.01050.x</v>
      </c>
      <c r="H1955" t="str">
        <f>VLOOKUP($D1955,metadata!$B$2:$S$451,5,FALSE)</f>
        <v>y</v>
      </c>
      <c r="I1955" t="str">
        <f>VLOOKUP($D1955,metadata!$B$2:$S$451,6,FALSE)</f>
        <v>a</v>
      </c>
      <c r="J1955" t="str">
        <f>VLOOKUP($D1955,metadata!$B$2:$S$451,7,FALSE)</f>
        <v>i</v>
      </c>
      <c r="K1955">
        <f>VLOOKUP($D1955,metadata!$B$2:$S$451,8,FALSE)</f>
        <v>32</v>
      </c>
      <c r="L1955">
        <f>VLOOKUP($D1955,metadata!$B$2:$S$451,9,FALSE)</f>
        <v>5</v>
      </c>
      <c r="M1955" t="str">
        <f>VLOOKUP($D1955,metadata!$B$2:$S$451,10,FALSE)</f>
        <v/>
      </c>
      <c r="N1955" t="str">
        <f>VLOOKUP($D1955,metadata!$B$2:$S$451,11,FALSE)</f>
        <v>Tetranychus pueraricola</v>
      </c>
      <c r="O1955" t="str">
        <f>VLOOKUP($D1955,metadata!$B$2:$S$451,12,FALSE)</f>
        <v>Trombidiformes</v>
      </c>
      <c r="P1955">
        <f>VLOOKUP($D1955,metadata!$B$2:$S$451,13,FALSE)</f>
        <v>10</v>
      </c>
      <c r="Q1955">
        <f>VLOOKUP($D1955,metadata!$B$2:$S$451,14,FALSE)</f>
        <v>34.833333333333336</v>
      </c>
      <c r="R1955">
        <f>VLOOKUP($D1955,metadata!$B$2:$S$451,15,FALSE)</f>
        <v>-138.16666666666666</v>
      </c>
      <c r="S1955" t="str">
        <f>VLOOKUP($D1955,metadata!$B$2:$S$451,16,FALSE)</f>
        <v/>
      </c>
      <c r="T1955" t="str">
        <f>VLOOKUP($D1955,metadata!$B$2:$S$451,17,FALSE)</f>
        <v/>
      </c>
      <c r="U1955" t="str">
        <f>VLOOKUP($D1955,metadata!$B$2:$S$451,18,FALSE)</f>
        <v/>
      </c>
      <c r="V1955">
        <f>VLOOKUP($D1955,metadata!$B$2:$Z$451,19,FALSE)</f>
        <v>240</v>
      </c>
      <c r="W1955" t="str">
        <f>VLOOKUP($D1955,metadata!$B$2:$Z$451,20,FALSE)</f>
        <v>global average</v>
      </c>
      <c r="X1955" t="str">
        <f>VLOOKUP($D1955,metadata!$B$2:$Z$451,21,FALSE)</f>
        <v/>
      </c>
      <c r="Y1955" t="str">
        <f>VLOOKUP($D1955,metadata!$B$2:$Z$451,22,FALSE)</f>
        <v>t-51</v>
      </c>
      <c r="Z1955" t="str">
        <f>VLOOKUP($D1955,metadata!$B$2:$Z$451,23,FALSE)</f>
        <v/>
      </c>
      <c r="AA1955" t="str">
        <f>VLOOKUP($D1955,metadata!$B$2:$Z$451,24,FALSE)</f>
        <v/>
      </c>
      <c r="AC1955">
        <v>0</v>
      </c>
      <c r="AD1955">
        <v>5</v>
      </c>
      <c r="AF1955" t="str">
        <f t="shared" si="61"/>
        <v>NA</v>
      </c>
    </row>
    <row r="1956" spans="3:32" x14ac:dyDescent="0.3">
      <c r="C1956">
        <v>1955</v>
      </c>
      <c r="D1956" s="4" t="str">
        <f t="shared" si="62"/>
        <v>51-11</v>
      </c>
      <c r="E1956" t="str">
        <f>VLOOKUP($D1956,metadata!$B$2:$S$451,2,FALSE)</f>
        <v>Suwa, A; Gotoh, T</v>
      </c>
      <c r="F1956" t="str">
        <f>VLOOKUP($D1956,metadata!$B$2:$S$451,3,FALSE)</f>
        <v>Geographic variation in diapause induction and mode of diapause inheritance in Tetranychus pueraricola</v>
      </c>
      <c r="G1956" t="str">
        <f>VLOOKUP($D1956,metadata!$B$2:$S$451,4,FALSE)</f>
        <v>10.1111/j.1439-0418.2006.01050.x</v>
      </c>
      <c r="H1956" t="str">
        <f>VLOOKUP($D1956,metadata!$B$2:$S$451,5,FALSE)</f>
        <v>y</v>
      </c>
      <c r="I1956" t="str">
        <f>VLOOKUP($D1956,metadata!$B$2:$S$451,6,FALSE)</f>
        <v>a</v>
      </c>
      <c r="J1956" t="str">
        <f>VLOOKUP($D1956,metadata!$B$2:$S$451,7,FALSE)</f>
        <v>i</v>
      </c>
      <c r="K1956">
        <f>VLOOKUP($D1956,metadata!$B$2:$S$451,8,FALSE)</f>
        <v>32</v>
      </c>
      <c r="L1956">
        <f>VLOOKUP($D1956,metadata!$B$2:$S$451,9,FALSE)</f>
        <v>5</v>
      </c>
      <c r="M1956" t="str">
        <f>VLOOKUP($D1956,metadata!$B$2:$S$451,10,FALSE)</f>
        <v/>
      </c>
      <c r="N1956" t="str">
        <f>VLOOKUP($D1956,metadata!$B$2:$S$451,11,FALSE)</f>
        <v>Tetranychus pueraricola</v>
      </c>
      <c r="O1956" t="str">
        <f>VLOOKUP($D1956,metadata!$B$2:$S$451,12,FALSE)</f>
        <v>Trombidiformes</v>
      </c>
      <c r="P1956">
        <f>VLOOKUP($D1956,metadata!$B$2:$S$451,13,FALSE)</f>
        <v>11</v>
      </c>
      <c r="Q1956">
        <f>VLOOKUP($D1956,metadata!$B$2:$S$451,14,FALSE)</f>
        <v>34.6</v>
      </c>
      <c r="R1956">
        <f>VLOOKUP($D1956,metadata!$B$2:$S$451,15,FALSE)</f>
        <v>-135.73333333333332</v>
      </c>
      <c r="S1956" t="str">
        <f>VLOOKUP($D1956,metadata!$B$2:$S$451,16,FALSE)</f>
        <v/>
      </c>
      <c r="T1956" t="str">
        <f>VLOOKUP($D1956,metadata!$B$2:$S$451,17,FALSE)</f>
        <v/>
      </c>
      <c r="U1956" t="str">
        <f>VLOOKUP($D1956,metadata!$B$2:$S$451,18,FALSE)</f>
        <v/>
      </c>
      <c r="V1956">
        <f>VLOOKUP($D1956,metadata!$B$2:$Z$451,19,FALSE)</f>
        <v>240</v>
      </c>
      <c r="W1956" t="str">
        <f>VLOOKUP($D1956,metadata!$B$2:$Z$451,20,FALSE)</f>
        <v>global average</v>
      </c>
      <c r="X1956" t="str">
        <f>VLOOKUP($D1956,metadata!$B$2:$Z$451,21,FALSE)</f>
        <v/>
      </c>
      <c r="Y1956" t="str">
        <f>VLOOKUP($D1956,metadata!$B$2:$Z$451,22,FALSE)</f>
        <v>t-51</v>
      </c>
      <c r="Z1956" t="str">
        <f>VLOOKUP($D1956,metadata!$B$2:$Z$451,23,FALSE)</f>
        <v/>
      </c>
      <c r="AA1956" t="str">
        <f>VLOOKUP($D1956,metadata!$B$2:$Z$451,24,FALSE)</f>
        <v/>
      </c>
      <c r="AC1956">
        <v>1</v>
      </c>
      <c r="AD1956">
        <v>1</v>
      </c>
      <c r="AF1956" t="str">
        <f t="shared" si="61"/>
        <v>NA</v>
      </c>
    </row>
    <row r="1957" spans="3:32" x14ac:dyDescent="0.3">
      <c r="C1957">
        <v>1956</v>
      </c>
      <c r="D1957" s="4" t="str">
        <f t="shared" si="62"/>
        <v>51-11</v>
      </c>
      <c r="E1957" t="str">
        <f>VLOOKUP($D1957,metadata!$B$2:$S$451,2,FALSE)</f>
        <v>Suwa, A; Gotoh, T</v>
      </c>
      <c r="F1957" t="str">
        <f>VLOOKUP($D1957,metadata!$B$2:$S$451,3,FALSE)</f>
        <v>Geographic variation in diapause induction and mode of diapause inheritance in Tetranychus pueraricola</v>
      </c>
      <c r="G1957" t="str">
        <f>VLOOKUP($D1957,metadata!$B$2:$S$451,4,FALSE)</f>
        <v>10.1111/j.1439-0418.2006.01050.x</v>
      </c>
      <c r="H1957" t="str">
        <f>VLOOKUP($D1957,metadata!$B$2:$S$451,5,FALSE)</f>
        <v>y</v>
      </c>
      <c r="I1957" t="str">
        <f>VLOOKUP($D1957,metadata!$B$2:$S$451,6,FALSE)</f>
        <v>a</v>
      </c>
      <c r="J1957" t="str">
        <f>VLOOKUP($D1957,metadata!$B$2:$S$451,7,FALSE)</f>
        <v>i</v>
      </c>
      <c r="K1957">
        <f>VLOOKUP($D1957,metadata!$B$2:$S$451,8,FALSE)</f>
        <v>32</v>
      </c>
      <c r="L1957">
        <f>VLOOKUP($D1957,metadata!$B$2:$S$451,9,FALSE)</f>
        <v>5</v>
      </c>
      <c r="M1957" t="str">
        <f>VLOOKUP($D1957,metadata!$B$2:$S$451,10,FALSE)</f>
        <v/>
      </c>
      <c r="N1957" t="str">
        <f>VLOOKUP($D1957,metadata!$B$2:$S$451,11,FALSE)</f>
        <v>Tetranychus pueraricola</v>
      </c>
      <c r="O1957" t="str">
        <f>VLOOKUP($D1957,metadata!$B$2:$S$451,12,FALSE)</f>
        <v>Trombidiformes</v>
      </c>
      <c r="P1957">
        <f>VLOOKUP($D1957,metadata!$B$2:$S$451,13,FALSE)</f>
        <v>11</v>
      </c>
      <c r="Q1957">
        <f>VLOOKUP($D1957,metadata!$B$2:$S$451,14,FALSE)</f>
        <v>34.6</v>
      </c>
      <c r="R1957">
        <f>VLOOKUP($D1957,metadata!$B$2:$S$451,15,FALSE)</f>
        <v>-135.73333333333332</v>
      </c>
      <c r="S1957" t="str">
        <f>VLOOKUP($D1957,metadata!$B$2:$S$451,16,FALSE)</f>
        <v/>
      </c>
      <c r="T1957" t="str">
        <f>VLOOKUP($D1957,metadata!$B$2:$S$451,17,FALSE)</f>
        <v/>
      </c>
      <c r="U1957" t="str">
        <f>VLOOKUP($D1957,metadata!$B$2:$S$451,18,FALSE)</f>
        <v/>
      </c>
      <c r="V1957">
        <f>VLOOKUP($D1957,metadata!$B$2:$Z$451,19,FALSE)</f>
        <v>240</v>
      </c>
      <c r="W1957" t="str">
        <f>VLOOKUP($D1957,metadata!$B$2:$Z$451,20,FALSE)</f>
        <v>global average</v>
      </c>
      <c r="X1957" t="str">
        <f>VLOOKUP($D1957,metadata!$B$2:$Z$451,21,FALSE)</f>
        <v/>
      </c>
      <c r="Y1957" t="str">
        <f>VLOOKUP($D1957,metadata!$B$2:$Z$451,22,FALSE)</f>
        <v>t-51</v>
      </c>
      <c r="Z1957" t="str">
        <f>VLOOKUP($D1957,metadata!$B$2:$Z$451,23,FALSE)</f>
        <v/>
      </c>
      <c r="AA1957" t="str">
        <f>VLOOKUP($D1957,metadata!$B$2:$Z$451,24,FALSE)</f>
        <v/>
      </c>
      <c r="AC1957">
        <v>8.3333333333333329E-2</v>
      </c>
      <c r="AD1957">
        <v>2</v>
      </c>
      <c r="AF1957" t="str">
        <f t="shared" si="61"/>
        <v>NA</v>
      </c>
    </row>
    <row r="1958" spans="3:32" x14ac:dyDescent="0.3">
      <c r="C1958">
        <v>1957</v>
      </c>
      <c r="D1958" s="4" t="str">
        <f t="shared" si="62"/>
        <v>51-11</v>
      </c>
      <c r="E1958" t="str">
        <f>VLOOKUP($D1958,metadata!$B$2:$S$451,2,FALSE)</f>
        <v>Suwa, A; Gotoh, T</v>
      </c>
      <c r="F1958" t="str">
        <f>VLOOKUP($D1958,metadata!$B$2:$S$451,3,FALSE)</f>
        <v>Geographic variation in diapause induction and mode of diapause inheritance in Tetranychus pueraricola</v>
      </c>
      <c r="G1958" t="str">
        <f>VLOOKUP($D1958,metadata!$B$2:$S$451,4,FALSE)</f>
        <v>10.1111/j.1439-0418.2006.01050.x</v>
      </c>
      <c r="H1958" t="str">
        <f>VLOOKUP($D1958,metadata!$B$2:$S$451,5,FALSE)</f>
        <v>y</v>
      </c>
      <c r="I1958" t="str">
        <f>VLOOKUP($D1958,metadata!$B$2:$S$451,6,FALSE)</f>
        <v>a</v>
      </c>
      <c r="J1958" t="str">
        <f>VLOOKUP($D1958,metadata!$B$2:$S$451,7,FALSE)</f>
        <v>i</v>
      </c>
      <c r="K1958">
        <f>VLOOKUP($D1958,metadata!$B$2:$S$451,8,FALSE)</f>
        <v>32</v>
      </c>
      <c r="L1958">
        <f>VLOOKUP($D1958,metadata!$B$2:$S$451,9,FALSE)</f>
        <v>5</v>
      </c>
      <c r="M1958" t="str">
        <f>VLOOKUP($D1958,metadata!$B$2:$S$451,10,FALSE)</f>
        <v/>
      </c>
      <c r="N1958" t="str">
        <f>VLOOKUP($D1958,metadata!$B$2:$S$451,11,FALSE)</f>
        <v>Tetranychus pueraricola</v>
      </c>
      <c r="O1958" t="str">
        <f>VLOOKUP($D1958,metadata!$B$2:$S$451,12,FALSE)</f>
        <v>Trombidiformes</v>
      </c>
      <c r="P1958">
        <f>VLOOKUP($D1958,metadata!$B$2:$S$451,13,FALSE)</f>
        <v>11</v>
      </c>
      <c r="Q1958">
        <f>VLOOKUP($D1958,metadata!$B$2:$S$451,14,FALSE)</f>
        <v>34.6</v>
      </c>
      <c r="R1958">
        <f>VLOOKUP($D1958,metadata!$B$2:$S$451,15,FALSE)</f>
        <v>-135.73333333333332</v>
      </c>
      <c r="S1958" t="str">
        <f>VLOOKUP($D1958,metadata!$B$2:$S$451,16,FALSE)</f>
        <v/>
      </c>
      <c r="T1958" t="str">
        <f>VLOOKUP($D1958,metadata!$B$2:$S$451,17,FALSE)</f>
        <v/>
      </c>
      <c r="U1958" t="str">
        <f>VLOOKUP($D1958,metadata!$B$2:$S$451,18,FALSE)</f>
        <v/>
      </c>
      <c r="V1958">
        <f>VLOOKUP($D1958,metadata!$B$2:$Z$451,19,FALSE)</f>
        <v>240</v>
      </c>
      <c r="W1958" t="str">
        <f>VLOOKUP($D1958,metadata!$B$2:$Z$451,20,FALSE)</f>
        <v>global average</v>
      </c>
      <c r="X1958" t="str">
        <f>VLOOKUP($D1958,metadata!$B$2:$Z$451,21,FALSE)</f>
        <v/>
      </c>
      <c r="Y1958" t="str">
        <f>VLOOKUP($D1958,metadata!$B$2:$Z$451,22,FALSE)</f>
        <v>t-51</v>
      </c>
      <c r="Z1958" t="str">
        <f>VLOOKUP($D1958,metadata!$B$2:$Z$451,23,FALSE)</f>
        <v/>
      </c>
      <c r="AA1958" t="str">
        <f>VLOOKUP($D1958,metadata!$B$2:$Z$451,24,FALSE)</f>
        <v/>
      </c>
      <c r="AC1958">
        <v>0</v>
      </c>
      <c r="AD1958">
        <v>3</v>
      </c>
      <c r="AF1958" t="str">
        <f t="shared" si="61"/>
        <v>NA</v>
      </c>
    </row>
    <row r="1959" spans="3:32" x14ac:dyDescent="0.3">
      <c r="C1959">
        <v>1958</v>
      </c>
      <c r="D1959" s="4" t="str">
        <f t="shared" si="62"/>
        <v>51-11</v>
      </c>
      <c r="E1959" t="str">
        <f>VLOOKUP($D1959,metadata!$B$2:$S$451,2,FALSE)</f>
        <v>Suwa, A; Gotoh, T</v>
      </c>
      <c r="F1959" t="str">
        <f>VLOOKUP($D1959,metadata!$B$2:$S$451,3,FALSE)</f>
        <v>Geographic variation in diapause induction and mode of diapause inheritance in Tetranychus pueraricola</v>
      </c>
      <c r="G1959" t="str">
        <f>VLOOKUP($D1959,metadata!$B$2:$S$451,4,FALSE)</f>
        <v>10.1111/j.1439-0418.2006.01050.x</v>
      </c>
      <c r="H1959" t="str">
        <f>VLOOKUP($D1959,metadata!$B$2:$S$451,5,FALSE)</f>
        <v>y</v>
      </c>
      <c r="I1959" t="str">
        <f>VLOOKUP($D1959,metadata!$B$2:$S$451,6,FALSE)</f>
        <v>a</v>
      </c>
      <c r="J1959" t="str">
        <f>VLOOKUP($D1959,metadata!$B$2:$S$451,7,FALSE)</f>
        <v>i</v>
      </c>
      <c r="K1959">
        <f>VLOOKUP($D1959,metadata!$B$2:$S$451,8,FALSE)</f>
        <v>32</v>
      </c>
      <c r="L1959">
        <f>VLOOKUP($D1959,metadata!$B$2:$S$451,9,FALSE)</f>
        <v>5</v>
      </c>
      <c r="M1959" t="str">
        <f>VLOOKUP($D1959,metadata!$B$2:$S$451,10,FALSE)</f>
        <v/>
      </c>
      <c r="N1959" t="str">
        <f>VLOOKUP($D1959,metadata!$B$2:$S$451,11,FALSE)</f>
        <v>Tetranychus pueraricola</v>
      </c>
      <c r="O1959" t="str">
        <f>VLOOKUP($D1959,metadata!$B$2:$S$451,12,FALSE)</f>
        <v>Trombidiformes</v>
      </c>
      <c r="P1959">
        <f>VLOOKUP($D1959,metadata!$B$2:$S$451,13,FALSE)</f>
        <v>11</v>
      </c>
      <c r="Q1959">
        <f>VLOOKUP($D1959,metadata!$B$2:$S$451,14,FALSE)</f>
        <v>34.6</v>
      </c>
      <c r="R1959">
        <f>VLOOKUP($D1959,metadata!$B$2:$S$451,15,FALSE)</f>
        <v>-135.73333333333332</v>
      </c>
      <c r="S1959" t="str">
        <f>VLOOKUP($D1959,metadata!$B$2:$S$451,16,FALSE)</f>
        <v/>
      </c>
      <c r="T1959" t="str">
        <f>VLOOKUP($D1959,metadata!$B$2:$S$451,17,FALSE)</f>
        <v/>
      </c>
      <c r="U1959" t="str">
        <f>VLOOKUP($D1959,metadata!$B$2:$S$451,18,FALSE)</f>
        <v/>
      </c>
      <c r="V1959">
        <f>VLOOKUP($D1959,metadata!$B$2:$Z$451,19,FALSE)</f>
        <v>240</v>
      </c>
      <c r="W1959" t="str">
        <f>VLOOKUP($D1959,metadata!$B$2:$Z$451,20,FALSE)</f>
        <v>global average</v>
      </c>
      <c r="X1959" t="str">
        <f>VLOOKUP($D1959,metadata!$B$2:$Z$451,21,FALSE)</f>
        <v/>
      </c>
      <c r="Y1959" t="str">
        <f>VLOOKUP($D1959,metadata!$B$2:$Z$451,22,FALSE)</f>
        <v>t-51</v>
      </c>
      <c r="Z1959" t="str">
        <f>VLOOKUP($D1959,metadata!$B$2:$Z$451,23,FALSE)</f>
        <v/>
      </c>
      <c r="AA1959" t="str">
        <f>VLOOKUP($D1959,metadata!$B$2:$Z$451,24,FALSE)</f>
        <v/>
      </c>
      <c r="AC1959">
        <v>0</v>
      </c>
      <c r="AD1959">
        <v>4</v>
      </c>
      <c r="AF1959" t="str">
        <f t="shared" si="61"/>
        <v>NA</v>
      </c>
    </row>
    <row r="1960" spans="3:32" x14ac:dyDescent="0.3">
      <c r="C1960">
        <v>1959</v>
      </c>
      <c r="D1960" s="4" t="str">
        <f t="shared" si="62"/>
        <v>51-11</v>
      </c>
      <c r="E1960" t="str">
        <f>VLOOKUP($D1960,metadata!$B$2:$S$451,2,FALSE)</f>
        <v>Suwa, A; Gotoh, T</v>
      </c>
      <c r="F1960" t="str">
        <f>VLOOKUP($D1960,metadata!$B$2:$S$451,3,FALSE)</f>
        <v>Geographic variation in diapause induction and mode of diapause inheritance in Tetranychus pueraricola</v>
      </c>
      <c r="G1960" t="str">
        <f>VLOOKUP($D1960,metadata!$B$2:$S$451,4,FALSE)</f>
        <v>10.1111/j.1439-0418.2006.01050.x</v>
      </c>
      <c r="H1960" t="str">
        <f>VLOOKUP($D1960,metadata!$B$2:$S$451,5,FALSE)</f>
        <v>y</v>
      </c>
      <c r="I1960" t="str">
        <f>VLOOKUP($D1960,metadata!$B$2:$S$451,6,FALSE)</f>
        <v>a</v>
      </c>
      <c r="J1960" t="str">
        <f>VLOOKUP($D1960,metadata!$B$2:$S$451,7,FALSE)</f>
        <v>i</v>
      </c>
      <c r="K1960">
        <f>VLOOKUP($D1960,metadata!$B$2:$S$451,8,FALSE)</f>
        <v>32</v>
      </c>
      <c r="L1960">
        <f>VLOOKUP($D1960,metadata!$B$2:$S$451,9,FALSE)</f>
        <v>5</v>
      </c>
      <c r="M1960" t="str">
        <f>VLOOKUP($D1960,metadata!$B$2:$S$451,10,FALSE)</f>
        <v/>
      </c>
      <c r="N1960" t="str">
        <f>VLOOKUP($D1960,metadata!$B$2:$S$451,11,FALSE)</f>
        <v>Tetranychus pueraricola</v>
      </c>
      <c r="O1960" t="str">
        <f>VLOOKUP($D1960,metadata!$B$2:$S$451,12,FALSE)</f>
        <v>Trombidiformes</v>
      </c>
      <c r="P1960">
        <f>VLOOKUP($D1960,metadata!$B$2:$S$451,13,FALSE)</f>
        <v>11</v>
      </c>
      <c r="Q1960">
        <f>VLOOKUP($D1960,metadata!$B$2:$S$451,14,FALSE)</f>
        <v>34.6</v>
      </c>
      <c r="R1960">
        <f>VLOOKUP($D1960,metadata!$B$2:$S$451,15,FALSE)</f>
        <v>-135.73333333333332</v>
      </c>
      <c r="S1960" t="str">
        <f>VLOOKUP($D1960,metadata!$B$2:$S$451,16,FALSE)</f>
        <v/>
      </c>
      <c r="T1960" t="str">
        <f>VLOOKUP($D1960,metadata!$B$2:$S$451,17,FALSE)</f>
        <v/>
      </c>
      <c r="U1960" t="str">
        <f>VLOOKUP($D1960,metadata!$B$2:$S$451,18,FALSE)</f>
        <v/>
      </c>
      <c r="V1960">
        <f>VLOOKUP($D1960,metadata!$B$2:$Z$451,19,FALSE)</f>
        <v>240</v>
      </c>
      <c r="W1960" t="str">
        <f>VLOOKUP($D1960,metadata!$B$2:$Z$451,20,FALSE)</f>
        <v>global average</v>
      </c>
      <c r="X1960" t="str">
        <f>VLOOKUP($D1960,metadata!$B$2:$Z$451,21,FALSE)</f>
        <v/>
      </c>
      <c r="Y1960" t="str">
        <f>VLOOKUP($D1960,metadata!$B$2:$Z$451,22,FALSE)</f>
        <v>t-51</v>
      </c>
      <c r="Z1960" t="str">
        <f>VLOOKUP($D1960,metadata!$B$2:$Z$451,23,FALSE)</f>
        <v/>
      </c>
      <c r="AA1960" t="str">
        <f>VLOOKUP($D1960,metadata!$B$2:$Z$451,24,FALSE)</f>
        <v/>
      </c>
      <c r="AC1960">
        <v>0</v>
      </c>
      <c r="AD1960">
        <v>5</v>
      </c>
      <c r="AF1960" t="str">
        <f t="shared" si="61"/>
        <v>NA</v>
      </c>
    </row>
    <row r="1961" spans="3:32" x14ac:dyDescent="0.3">
      <c r="C1961">
        <v>1960</v>
      </c>
      <c r="D1961" s="4" t="str">
        <f t="shared" si="62"/>
        <v>51-12</v>
      </c>
      <c r="E1961" t="str">
        <f>VLOOKUP($D1961,metadata!$B$2:$S$451,2,FALSE)</f>
        <v>Suwa, A; Gotoh, T</v>
      </c>
      <c r="F1961" t="str">
        <f>VLOOKUP($D1961,metadata!$B$2:$S$451,3,FALSE)</f>
        <v>Geographic variation in diapause induction and mode of diapause inheritance in Tetranychus pueraricola</v>
      </c>
      <c r="G1961" t="str">
        <f>VLOOKUP($D1961,metadata!$B$2:$S$451,4,FALSE)</f>
        <v>10.1111/j.1439-0418.2006.01050.x</v>
      </c>
      <c r="H1961" t="str">
        <f>VLOOKUP($D1961,metadata!$B$2:$S$451,5,FALSE)</f>
        <v>y</v>
      </c>
      <c r="I1961" t="str">
        <f>VLOOKUP($D1961,metadata!$B$2:$S$451,6,FALSE)</f>
        <v>a</v>
      </c>
      <c r="J1961" t="str">
        <f>VLOOKUP($D1961,metadata!$B$2:$S$451,7,FALSE)</f>
        <v>i</v>
      </c>
      <c r="K1961">
        <f>VLOOKUP($D1961,metadata!$B$2:$S$451,8,FALSE)</f>
        <v>32</v>
      </c>
      <c r="L1961">
        <f>VLOOKUP($D1961,metadata!$B$2:$S$451,9,FALSE)</f>
        <v>5</v>
      </c>
      <c r="M1961" t="str">
        <f>VLOOKUP($D1961,metadata!$B$2:$S$451,10,FALSE)</f>
        <v/>
      </c>
      <c r="N1961" t="str">
        <f>VLOOKUP($D1961,metadata!$B$2:$S$451,11,FALSE)</f>
        <v>Tetranychus pueraricola</v>
      </c>
      <c r="O1961" t="str">
        <f>VLOOKUP($D1961,metadata!$B$2:$S$451,12,FALSE)</f>
        <v>Trombidiformes</v>
      </c>
      <c r="P1961">
        <f>VLOOKUP($D1961,metadata!$B$2:$S$451,13,FALSE)</f>
        <v>12</v>
      </c>
      <c r="Q1961">
        <f>VLOOKUP($D1961,metadata!$B$2:$S$451,14,FALSE)</f>
        <v>34.616666666666667</v>
      </c>
      <c r="R1961">
        <f>VLOOKUP($D1961,metadata!$B$2:$S$451,15,FALSE)</f>
        <v>-135.69999999999999</v>
      </c>
      <c r="S1961" t="str">
        <f>VLOOKUP($D1961,metadata!$B$2:$S$451,16,FALSE)</f>
        <v/>
      </c>
      <c r="T1961" t="str">
        <f>VLOOKUP($D1961,metadata!$B$2:$S$451,17,FALSE)</f>
        <v/>
      </c>
      <c r="U1961" t="str">
        <f>VLOOKUP($D1961,metadata!$B$2:$S$451,18,FALSE)</f>
        <v/>
      </c>
      <c r="V1961">
        <f>VLOOKUP($D1961,metadata!$B$2:$Z$451,19,FALSE)</f>
        <v>240</v>
      </c>
      <c r="W1961" t="str">
        <f>VLOOKUP($D1961,metadata!$B$2:$Z$451,20,FALSE)</f>
        <v>global average</v>
      </c>
      <c r="X1961" t="str">
        <f>VLOOKUP($D1961,metadata!$B$2:$Z$451,21,FALSE)</f>
        <v/>
      </c>
      <c r="Y1961" t="str">
        <f>VLOOKUP($D1961,metadata!$B$2:$Z$451,22,FALSE)</f>
        <v>t-51</v>
      </c>
      <c r="Z1961" t="str">
        <f>VLOOKUP($D1961,metadata!$B$2:$Z$451,23,FALSE)</f>
        <v/>
      </c>
      <c r="AA1961" t="str">
        <f>VLOOKUP($D1961,metadata!$B$2:$Z$451,24,FALSE)</f>
        <v/>
      </c>
      <c r="AC1961">
        <v>1</v>
      </c>
      <c r="AD1961">
        <v>1</v>
      </c>
      <c r="AF1961" t="str">
        <f t="shared" si="61"/>
        <v>NA</v>
      </c>
    </row>
    <row r="1962" spans="3:32" x14ac:dyDescent="0.3">
      <c r="C1962">
        <v>1961</v>
      </c>
      <c r="D1962" s="4" t="str">
        <f t="shared" si="62"/>
        <v>51-12</v>
      </c>
      <c r="E1962" t="str">
        <f>VLOOKUP($D1962,metadata!$B$2:$S$451,2,FALSE)</f>
        <v>Suwa, A; Gotoh, T</v>
      </c>
      <c r="F1962" t="str">
        <f>VLOOKUP($D1962,metadata!$B$2:$S$451,3,FALSE)</f>
        <v>Geographic variation in diapause induction and mode of diapause inheritance in Tetranychus pueraricola</v>
      </c>
      <c r="G1962" t="str">
        <f>VLOOKUP($D1962,metadata!$B$2:$S$451,4,FALSE)</f>
        <v>10.1111/j.1439-0418.2006.01050.x</v>
      </c>
      <c r="H1962" t="str">
        <f>VLOOKUP($D1962,metadata!$B$2:$S$451,5,FALSE)</f>
        <v>y</v>
      </c>
      <c r="I1962" t="str">
        <f>VLOOKUP($D1962,metadata!$B$2:$S$451,6,FALSE)</f>
        <v>a</v>
      </c>
      <c r="J1962" t="str">
        <f>VLOOKUP($D1962,metadata!$B$2:$S$451,7,FALSE)</f>
        <v>i</v>
      </c>
      <c r="K1962">
        <f>VLOOKUP($D1962,metadata!$B$2:$S$451,8,FALSE)</f>
        <v>32</v>
      </c>
      <c r="L1962">
        <f>VLOOKUP($D1962,metadata!$B$2:$S$451,9,FALSE)</f>
        <v>5</v>
      </c>
      <c r="M1962" t="str">
        <f>VLOOKUP($D1962,metadata!$B$2:$S$451,10,FALSE)</f>
        <v/>
      </c>
      <c r="N1962" t="str">
        <f>VLOOKUP($D1962,metadata!$B$2:$S$451,11,FALSE)</f>
        <v>Tetranychus pueraricola</v>
      </c>
      <c r="O1962" t="str">
        <f>VLOOKUP($D1962,metadata!$B$2:$S$451,12,FALSE)</f>
        <v>Trombidiformes</v>
      </c>
      <c r="P1962">
        <f>VLOOKUP($D1962,metadata!$B$2:$S$451,13,FALSE)</f>
        <v>12</v>
      </c>
      <c r="Q1962">
        <f>VLOOKUP($D1962,metadata!$B$2:$S$451,14,FALSE)</f>
        <v>34.616666666666667</v>
      </c>
      <c r="R1962">
        <f>VLOOKUP($D1962,metadata!$B$2:$S$451,15,FALSE)</f>
        <v>-135.69999999999999</v>
      </c>
      <c r="S1962" t="str">
        <f>VLOOKUP($D1962,metadata!$B$2:$S$451,16,FALSE)</f>
        <v/>
      </c>
      <c r="T1962" t="str">
        <f>VLOOKUP($D1962,metadata!$B$2:$S$451,17,FALSE)</f>
        <v/>
      </c>
      <c r="U1962" t="str">
        <f>VLOOKUP($D1962,metadata!$B$2:$S$451,18,FALSE)</f>
        <v/>
      </c>
      <c r="V1962">
        <f>VLOOKUP($D1962,metadata!$B$2:$Z$451,19,FALSE)</f>
        <v>240</v>
      </c>
      <c r="W1962" t="str">
        <f>VLOOKUP($D1962,metadata!$B$2:$Z$451,20,FALSE)</f>
        <v>global average</v>
      </c>
      <c r="X1962" t="str">
        <f>VLOOKUP($D1962,metadata!$B$2:$Z$451,21,FALSE)</f>
        <v/>
      </c>
      <c r="Y1962" t="str">
        <f>VLOOKUP($D1962,metadata!$B$2:$Z$451,22,FALSE)</f>
        <v>t-51</v>
      </c>
      <c r="Z1962" t="str">
        <f>VLOOKUP($D1962,metadata!$B$2:$Z$451,23,FALSE)</f>
        <v/>
      </c>
      <c r="AA1962" t="str">
        <f>VLOOKUP($D1962,metadata!$B$2:$Z$451,24,FALSE)</f>
        <v/>
      </c>
      <c r="AC1962">
        <v>1</v>
      </c>
      <c r="AD1962">
        <v>2</v>
      </c>
      <c r="AF1962" t="str">
        <f t="shared" si="61"/>
        <v>NA</v>
      </c>
    </row>
    <row r="1963" spans="3:32" x14ac:dyDescent="0.3">
      <c r="C1963">
        <v>1962</v>
      </c>
      <c r="D1963" s="4" t="str">
        <f t="shared" si="62"/>
        <v>51-12</v>
      </c>
      <c r="E1963" t="str">
        <f>VLOOKUP($D1963,metadata!$B$2:$S$451,2,FALSE)</f>
        <v>Suwa, A; Gotoh, T</v>
      </c>
      <c r="F1963" t="str">
        <f>VLOOKUP($D1963,metadata!$B$2:$S$451,3,FALSE)</f>
        <v>Geographic variation in diapause induction and mode of diapause inheritance in Tetranychus pueraricola</v>
      </c>
      <c r="G1963" t="str">
        <f>VLOOKUP($D1963,metadata!$B$2:$S$451,4,FALSE)</f>
        <v>10.1111/j.1439-0418.2006.01050.x</v>
      </c>
      <c r="H1963" t="str">
        <f>VLOOKUP($D1963,metadata!$B$2:$S$451,5,FALSE)</f>
        <v>y</v>
      </c>
      <c r="I1963" t="str">
        <f>VLOOKUP($D1963,metadata!$B$2:$S$451,6,FALSE)</f>
        <v>a</v>
      </c>
      <c r="J1963" t="str">
        <f>VLOOKUP($D1963,metadata!$B$2:$S$451,7,FALSE)</f>
        <v>i</v>
      </c>
      <c r="K1963">
        <f>VLOOKUP($D1963,metadata!$B$2:$S$451,8,FALSE)</f>
        <v>32</v>
      </c>
      <c r="L1963">
        <f>VLOOKUP($D1963,metadata!$B$2:$S$451,9,FALSE)</f>
        <v>5</v>
      </c>
      <c r="M1963" t="str">
        <f>VLOOKUP($D1963,metadata!$B$2:$S$451,10,FALSE)</f>
        <v/>
      </c>
      <c r="N1963" t="str">
        <f>VLOOKUP($D1963,metadata!$B$2:$S$451,11,FALSE)</f>
        <v>Tetranychus pueraricola</v>
      </c>
      <c r="O1963" t="str">
        <f>VLOOKUP($D1963,metadata!$B$2:$S$451,12,FALSE)</f>
        <v>Trombidiformes</v>
      </c>
      <c r="P1963">
        <f>VLOOKUP($D1963,metadata!$B$2:$S$451,13,FALSE)</f>
        <v>12</v>
      </c>
      <c r="Q1963">
        <f>VLOOKUP($D1963,metadata!$B$2:$S$451,14,FALSE)</f>
        <v>34.616666666666667</v>
      </c>
      <c r="R1963">
        <f>VLOOKUP($D1963,metadata!$B$2:$S$451,15,FALSE)</f>
        <v>-135.69999999999999</v>
      </c>
      <c r="S1963" t="str">
        <f>VLOOKUP($D1963,metadata!$B$2:$S$451,16,FALSE)</f>
        <v/>
      </c>
      <c r="T1963" t="str">
        <f>VLOOKUP($D1963,metadata!$B$2:$S$451,17,FALSE)</f>
        <v/>
      </c>
      <c r="U1963" t="str">
        <f>VLOOKUP($D1963,metadata!$B$2:$S$451,18,FALSE)</f>
        <v/>
      </c>
      <c r="V1963">
        <f>VLOOKUP($D1963,metadata!$B$2:$Z$451,19,FALSE)</f>
        <v>240</v>
      </c>
      <c r="W1963" t="str">
        <f>VLOOKUP($D1963,metadata!$B$2:$Z$451,20,FALSE)</f>
        <v>global average</v>
      </c>
      <c r="X1963" t="str">
        <f>VLOOKUP($D1963,metadata!$B$2:$Z$451,21,FALSE)</f>
        <v/>
      </c>
      <c r="Y1963" t="str">
        <f>VLOOKUP($D1963,metadata!$B$2:$Z$451,22,FALSE)</f>
        <v>t-51</v>
      </c>
      <c r="Z1963" t="str">
        <f>VLOOKUP($D1963,metadata!$B$2:$Z$451,23,FALSE)</f>
        <v/>
      </c>
      <c r="AA1963" t="str">
        <f>VLOOKUP($D1963,metadata!$B$2:$Z$451,24,FALSE)</f>
        <v/>
      </c>
      <c r="AC1963">
        <v>0.41666666666666669</v>
      </c>
      <c r="AD1963">
        <v>3</v>
      </c>
      <c r="AF1963" t="str">
        <f t="shared" si="61"/>
        <v>NA</v>
      </c>
    </row>
    <row r="1964" spans="3:32" x14ac:dyDescent="0.3">
      <c r="C1964">
        <v>1963</v>
      </c>
      <c r="D1964" s="4" t="str">
        <f t="shared" si="62"/>
        <v>51-12</v>
      </c>
      <c r="E1964" t="str">
        <f>VLOOKUP($D1964,metadata!$B$2:$S$451,2,FALSE)</f>
        <v>Suwa, A; Gotoh, T</v>
      </c>
      <c r="F1964" t="str">
        <f>VLOOKUP($D1964,metadata!$B$2:$S$451,3,FALSE)</f>
        <v>Geographic variation in diapause induction and mode of diapause inheritance in Tetranychus pueraricola</v>
      </c>
      <c r="G1964" t="str">
        <f>VLOOKUP($D1964,metadata!$B$2:$S$451,4,FALSE)</f>
        <v>10.1111/j.1439-0418.2006.01050.x</v>
      </c>
      <c r="H1964" t="str">
        <f>VLOOKUP($D1964,metadata!$B$2:$S$451,5,FALSE)</f>
        <v>y</v>
      </c>
      <c r="I1964" t="str">
        <f>VLOOKUP($D1964,metadata!$B$2:$S$451,6,FALSE)</f>
        <v>a</v>
      </c>
      <c r="J1964" t="str">
        <f>VLOOKUP($D1964,metadata!$B$2:$S$451,7,FALSE)</f>
        <v>i</v>
      </c>
      <c r="K1964">
        <f>VLOOKUP($D1964,metadata!$B$2:$S$451,8,FALSE)</f>
        <v>32</v>
      </c>
      <c r="L1964">
        <f>VLOOKUP($D1964,metadata!$B$2:$S$451,9,FALSE)</f>
        <v>5</v>
      </c>
      <c r="M1964" t="str">
        <f>VLOOKUP($D1964,metadata!$B$2:$S$451,10,FALSE)</f>
        <v/>
      </c>
      <c r="N1964" t="str">
        <f>VLOOKUP($D1964,metadata!$B$2:$S$451,11,FALSE)</f>
        <v>Tetranychus pueraricola</v>
      </c>
      <c r="O1964" t="str">
        <f>VLOOKUP($D1964,metadata!$B$2:$S$451,12,FALSE)</f>
        <v>Trombidiformes</v>
      </c>
      <c r="P1964">
        <f>VLOOKUP($D1964,metadata!$B$2:$S$451,13,FALSE)</f>
        <v>12</v>
      </c>
      <c r="Q1964">
        <f>VLOOKUP($D1964,metadata!$B$2:$S$451,14,FALSE)</f>
        <v>34.616666666666667</v>
      </c>
      <c r="R1964">
        <f>VLOOKUP($D1964,metadata!$B$2:$S$451,15,FALSE)</f>
        <v>-135.69999999999999</v>
      </c>
      <c r="S1964" t="str">
        <f>VLOOKUP($D1964,metadata!$B$2:$S$451,16,FALSE)</f>
        <v/>
      </c>
      <c r="T1964" t="str">
        <f>VLOOKUP($D1964,metadata!$B$2:$S$451,17,FALSE)</f>
        <v/>
      </c>
      <c r="U1964" t="str">
        <f>VLOOKUP($D1964,metadata!$B$2:$S$451,18,FALSE)</f>
        <v/>
      </c>
      <c r="V1964">
        <f>VLOOKUP($D1964,metadata!$B$2:$Z$451,19,FALSE)</f>
        <v>240</v>
      </c>
      <c r="W1964" t="str">
        <f>VLOOKUP($D1964,metadata!$B$2:$Z$451,20,FALSE)</f>
        <v>global average</v>
      </c>
      <c r="X1964" t="str">
        <f>VLOOKUP($D1964,metadata!$B$2:$Z$451,21,FALSE)</f>
        <v/>
      </c>
      <c r="Y1964" t="str">
        <f>VLOOKUP($D1964,metadata!$B$2:$Z$451,22,FALSE)</f>
        <v>t-51</v>
      </c>
      <c r="Z1964" t="str">
        <f>VLOOKUP($D1964,metadata!$B$2:$Z$451,23,FALSE)</f>
        <v/>
      </c>
      <c r="AA1964" t="str">
        <f>VLOOKUP($D1964,metadata!$B$2:$Z$451,24,FALSE)</f>
        <v/>
      </c>
      <c r="AC1964">
        <v>0</v>
      </c>
      <c r="AD1964">
        <v>4</v>
      </c>
      <c r="AF1964" t="str">
        <f t="shared" si="61"/>
        <v>NA</v>
      </c>
    </row>
    <row r="1965" spans="3:32" x14ac:dyDescent="0.3">
      <c r="C1965">
        <v>1964</v>
      </c>
      <c r="D1965" s="4" t="str">
        <f t="shared" si="62"/>
        <v>51-12</v>
      </c>
      <c r="E1965" t="str">
        <f>VLOOKUP($D1965,metadata!$B$2:$S$451,2,FALSE)</f>
        <v>Suwa, A; Gotoh, T</v>
      </c>
      <c r="F1965" t="str">
        <f>VLOOKUP($D1965,metadata!$B$2:$S$451,3,FALSE)</f>
        <v>Geographic variation in diapause induction and mode of diapause inheritance in Tetranychus pueraricola</v>
      </c>
      <c r="G1965" t="str">
        <f>VLOOKUP($D1965,metadata!$B$2:$S$451,4,FALSE)</f>
        <v>10.1111/j.1439-0418.2006.01050.x</v>
      </c>
      <c r="H1965" t="str">
        <f>VLOOKUP($D1965,metadata!$B$2:$S$451,5,FALSE)</f>
        <v>y</v>
      </c>
      <c r="I1965" t="str">
        <f>VLOOKUP($D1965,metadata!$B$2:$S$451,6,FALSE)</f>
        <v>a</v>
      </c>
      <c r="J1965" t="str">
        <f>VLOOKUP($D1965,metadata!$B$2:$S$451,7,FALSE)</f>
        <v>i</v>
      </c>
      <c r="K1965">
        <f>VLOOKUP($D1965,metadata!$B$2:$S$451,8,FALSE)</f>
        <v>32</v>
      </c>
      <c r="L1965">
        <f>VLOOKUP($D1965,metadata!$B$2:$S$451,9,FALSE)</f>
        <v>5</v>
      </c>
      <c r="M1965" t="str">
        <f>VLOOKUP($D1965,metadata!$B$2:$S$451,10,FALSE)</f>
        <v/>
      </c>
      <c r="N1965" t="str">
        <f>VLOOKUP($D1965,metadata!$B$2:$S$451,11,FALSE)</f>
        <v>Tetranychus pueraricola</v>
      </c>
      <c r="O1965" t="str">
        <f>VLOOKUP($D1965,metadata!$B$2:$S$451,12,FALSE)</f>
        <v>Trombidiformes</v>
      </c>
      <c r="P1965">
        <f>VLOOKUP($D1965,metadata!$B$2:$S$451,13,FALSE)</f>
        <v>12</v>
      </c>
      <c r="Q1965">
        <f>VLOOKUP($D1965,metadata!$B$2:$S$451,14,FALSE)</f>
        <v>34.616666666666667</v>
      </c>
      <c r="R1965">
        <f>VLOOKUP($D1965,metadata!$B$2:$S$451,15,FALSE)</f>
        <v>-135.69999999999999</v>
      </c>
      <c r="S1965" t="str">
        <f>VLOOKUP($D1965,metadata!$B$2:$S$451,16,FALSE)</f>
        <v/>
      </c>
      <c r="T1965" t="str">
        <f>VLOOKUP($D1965,metadata!$B$2:$S$451,17,FALSE)</f>
        <v/>
      </c>
      <c r="U1965" t="str">
        <f>VLOOKUP($D1965,metadata!$B$2:$S$451,18,FALSE)</f>
        <v/>
      </c>
      <c r="V1965">
        <f>VLOOKUP($D1965,metadata!$B$2:$Z$451,19,FALSE)</f>
        <v>240</v>
      </c>
      <c r="W1965" t="str">
        <f>VLOOKUP($D1965,metadata!$B$2:$Z$451,20,FALSE)</f>
        <v>global average</v>
      </c>
      <c r="X1965" t="str">
        <f>VLOOKUP($D1965,metadata!$B$2:$Z$451,21,FALSE)</f>
        <v/>
      </c>
      <c r="Y1965" t="str">
        <f>VLOOKUP($D1965,metadata!$B$2:$Z$451,22,FALSE)</f>
        <v>t-51</v>
      </c>
      <c r="Z1965" t="str">
        <f>VLOOKUP($D1965,metadata!$B$2:$Z$451,23,FALSE)</f>
        <v/>
      </c>
      <c r="AA1965" t="str">
        <f>VLOOKUP($D1965,metadata!$B$2:$Z$451,24,FALSE)</f>
        <v/>
      </c>
      <c r="AC1965">
        <v>0</v>
      </c>
      <c r="AD1965">
        <v>5</v>
      </c>
      <c r="AF1965" t="str">
        <f t="shared" si="61"/>
        <v>NA</v>
      </c>
    </row>
    <row r="1966" spans="3:32" x14ac:dyDescent="0.3">
      <c r="C1966">
        <v>1965</v>
      </c>
      <c r="D1966" s="4" t="str">
        <f t="shared" si="62"/>
        <v>51-13</v>
      </c>
      <c r="E1966" t="str">
        <f>VLOOKUP($D1966,metadata!$B$2:$S$451,2,FALSE)</f>
        <v>Suwa, A; Gotoh, T</v>
      </c>
      <c r="F1966" t="str">
        <f>VLOOKUP($D1966,metadata!$B$2:$S$451,3,FALSE)</f>
        <v>Geographic variation in diapause induction and mode of diapause inheritance in Tetranychus pueraricola</v>
      </c>
      <c r="G1966" t="str">
        <f>VLOOKUP($D1966,metadata!$B$2:$S$451,4,FALSE)</f>
        <v>10.1111/j.1439-0418.2006.01050.x</v>
      </c>
      <c r="H1966" t="str">
        <f>VLOOKUP($D1966,metadata!$B$2:$S$451,5,FALSE)</f>
        <v>y</v>
      </c>
      <c r="I1966" t="str">
        <f>VLOOKUP($D1966,metadata!$B$2:$S$451,6,FALSE)</f>
        <v>a</v>
      </c>
      <c r="J1966" t="str">
        <f>VLOOKUP($D1966,metadata!$B$2:$S$451,7,FALSE)</f>
        <v>i</v>
      </c>
      <c r="K1966">
        <f>VLOOKUP($D1966,metadata!$B$2:$S$451,8,FALSE)</f>
        <v>32</v>
      </c>
      <c r="L1966">
        <f>VLOOKUP($D1966,metadata!$B$2:$S$451,9,FALSE)</f>
        <v>5</v>
      </c>
      <c r="M1966" t="str">
        <f>VLOOKUP($D1966,metadata!$B$2:$S$451,10,FALSE)</f>
        <v/>
      </c>
      <c r="N1966" t="str">
        <f>VLOOKUP($D1966,metadata!$B$2:$S$451,11,FALSE)</f>
        <v>Tetranychus pueraricola</v>
      </c>
      <c r="O1966" t="str">
        <f>VLOOKUP($D1966,metadata!$B$2:$S$451,12,FALSE)</f>
        <v>Trombidiformes</v>
      </c>
      <c r="P1966">
        <f>VLOOKUP($D1966,metadata!$B$2:$S$451,13,FALSE)</f>
        <v>13</v>
      </c>
      <c r="Q1966">
        <f>VLOOKUP($D1966,metadata!$B$2:$S$451,14,FALSE)</f>
        <v>34.65</v>
      </c>
      <c r="R1966">
        <f>VLOOKUP($D1966,metadata!$B$2:$S$451,15,FALSE)</f>
        <v>-133.91666666666666</v>
      </c>
      <c r="S1966" t="str">
        <f>VLOOKUP($D1966,metadata!$B$2:$S$451,16,FALSE)</f>
        <v/>
      </c>
      <c r="T1966" t="str">
        <f>VLOOKUP($D1966,metadata!$B$2:$S$451,17,FALSE)</f>
        <v/>
      </c>
      <c r="U1966" t="str">
        <f>VLOOKUP($D1966,metadata!$B$2:$S$451,18,FALSE)</f>
        <v/>
      </c>
      <c r="V1966">
        <f>VLOOKUP($D1966,metadata!$B$2:$Z$451,19,FALSE)</f>
        <v>240</v>
      </c>
      <c r="W1966" t="str">
        <f>VLOOKUP($D1966,metadata!$B$2:$Z$451,20,FALSE)</f>
        <v>global average</v>
      </c>
      <c r="X1966" t="str">
        <f>VLOOKUP($D1966,metadata!$B$2:$Z$451,21,FALSE)</f>
        <v/>
      </c>
      <c r="Y1966" t="str">
        <f>VLOOKUP($D1966,metadata!$B$2:$Z$451,22,FALSE)</f>
        <v>t-51</v>
      </c>
      <c r="Z1966" t="str">
        <f>VLOOKUP($D1966,metadata!$B$2:$Z$451,23,FALSE)</f>
        <v/>
      </c>
      <c r="AA1966" t="str">
        <f>VLOOKUP($D1966,metadata!$B$2:$Z$451,24,FALSE)</f>
        <v/>
      </c>
      <c r="AC1966">
        <v>1</v>
      </c>
      <c r="AD1966">
        <v>1</v>
      </c>
      <c r="AF1966" t="str">
        <f t="shared" si="61"/>
        <v>NA</v>
      </c>
    </row>
    <row r="1967" spans="3:32" x14ac:dyDescent="0.3">
      <c r="C1967">
        <v>1966</v>
      </c>
      <c r="D1967" s="4" t="str">
        <f t="shared" si="62"/>
        <v>51-13</v>
      </c>
      <c r="E1967" t="str">
        <f>VLOOKUP($D1967,metadata!$B$2:$S$451,2,FALSE)</f>
        <v>Suwa, A; Gotoh, T</v>
      </c>
      <c r="F1967" t="str">
        <f>VLOOKUP($D1967,metadata!$B$2:$S$451,3,FALSE)</f>
        <v>Geographic variation in diapause induction and mode of diapause inheritance in Tetranychus pueraricola</v>
      </c>
      <c r="G1967" t="str">
        <f>VLOOKUP($D1967,metadata!$B$2:$S$451,4,FALSE)</f>
        <v>10.1111/j.1439-0418.2006.01050.x</v>
      </c>
      <c r="H1967" t="str">
        <f>VLOOKUP($D1967,metadata!$B$2:$S$451,5,FALSE)</f>
        <v>y</v>
      </c>
      <c r="I1967" t="str">
        <f>VLOOKUP($D1967,metadata!$B$2:$S$451,6,FALSE)</f>
        <v>a</v>
      </c>
      <c r="J1967" t="str">
        <f>VLOOKUP($D1967,metadata!$B$2:$S$451,7,FALSE)</f>
        <v>i</v>
      </c>
      <c r="K1967">
        <f>VLOOKUP($D1967,metadata!$B$2:$S$451,8,FALSE)</f>
        <v>32</v>
      </c>
      <c r="L1967">
        <f>VLOOKUP($D1967,metadata!$B$2:$S$451,9,FALSE)</f>
        <v>5</v>
      </c>
      <c r="M1967" t="str">
        <f>VLOOKUP($D1967,metadata!$B$2:$S$451,10,FALSE)</f>
        <v/>
      </c>
      <c r="N1967" t="str">
        <f>VLOOKUP($D1967,metadata!$B$2:$S$451,11,FALSE)</f>
        <v>Tetranychus pueraricola</v>
      </c>
      <c r="O1967" t="str">
        <f>VLOOKUP($D1967,metadata!$B$2:$S$451,12,FALSE)</f>
        <v>Trombidiformes</v>
      </c>
      <c r="P1967">
        <f>VLOOKUP($D1967,metadata!$B$2:$S$451,13,FALSE)</f>
        <v>13</v>
      </c>
      <c r="Q1967">
        <f>VLOOKUP($D1967,metadata!$B$2:$S$451,14,FALSE)</f>
        <v>34.65</v>
      </c>
      <c r="R1967">
        <f>VLOOKUP($D1967,metadata!$B$2:$S$451,15,FALSE)</f>
        <v>-133.91666666666666</v>
      </c>
      <c r="S1967" t="str">
        <f>VLOOKUP($D1967,metadata!$B$2:$S$451,16,FALSE)</f>
        <v/>
      </c>
      <c r="T1967" t="str">
        <f>VLOOKUP($D1967,metadata!$B$2:$S$451,17,FALSE)</f>
        <v/>
      </c>
      <c r="U1967" t="str">
        <f>VLOOKUP($D1967,metadata!$B$2:$S$451,18,FALSE)</f>
        <v/>
      </c>
      <c r="V1967">
        <f>VLOOKUP($D1967,metadata!$B$2:$Z$451,19,FALSE)</f>
        <v>240</v>
      </c>
      <c r="W1967" t="str">
        <f>VLOOKUP($D1967,metadata!$B$2:$Z$451,20,FALSE)</f>
        <v>global average</v>
      </c>
      <c r="X1967" t="str">
        <f>VLOOKUP($D1967,metadata!$B$2:$Z$451,21,FALSE)</f>
        <v/>
      </c>
      <c r="Y1967" t="str">
        <f>VLOOKUP($D1967,metadata!$B$2:$Z$451,22,FALSE)</f>
        <v>t-51</v>
      </c>
      <c r="Z1967" t="str">
        <f>VLOOKUP($D1967,metadata!$B$2:$Z$451,23,FALSE)</f>
        <v/>
      </c>
      <c r="AA1967" t="str">
        <f>VLOOKUP($D1967,metadata!$B$2:$Z$451,24,FALSE)</f>
        <v/>
      </c>
      <c r="AC1967">
        <v>1</v>
      </c>
      <c r="AD1967">
        <v>2</v>
      </c>
      <c r="AF1967" t="str">
        <f t="shared" si="61"/>
        <v>NA</v>
      </c>
    </row>
    <row r="1968" spans="3:32" x14ac:dyDescent="0.3">
      <c r="C1968">
        <v>1967</v>
      </c>
      <c r="D1968" s="4" t="str">
        <f t="shared" si="62"/>
        <v>51-13</v>
      </c>
      <c r="E1968" t="str">
        <f>VLOOKUP($D1968,metadata!$B$2:$S$451,2,FALSE)</f>
        <v>Suwa, A; Gotoh, T</v>
      </c>
      <c r="F1968" t="str">
        <f>VLOOKUP($D1968,metadata!$B$2:$S$451,3,FALSE)</f>
        <v>Geographic variation in diapause induction and mode of diapause inheritance in Tetranychus pueraricola</v>
      </c>
      <c r="G1968" t="str">
        <f>VLOOKUP($D1968,metadata!$B$2:$S$451,4,FALSE)</f>
        <v>10.1111/j.1439-0418.2006.01050.x</v>
      </c>
      <c r="H1968" t="str">
        <f>VLOOKUP($D1968,metadata!$B$2:$S$451,5,FALSE)</f>
        <v>y</v>
      </c>
      <c r="I1968" t="str">
        <f>VLOOKUP($D1968,metadata!$B$2:$S$451,6,FALSE)</f>
        <v>a</v>
      </c>
      <c r="J1968" t="str">
        <f>VLOOKUP($D1968,metadata!$B$2:$S$451,7,FALSE)</f>
        <v>i</v>
      </c>
      <c r="K1968">
        <f>VLOOKUP($D1968,metadata!$B$2:$S$451,8,FALSE)</f>
        <v>32</v>
      </c>
      <c r="L1968">
        <f>VLOOKUP($D1968,metadata!$B$2:$S$451,9,FALSE)</f>
        <v>5</v>
      </c>
      <c r="M1968" t="str">
        <f>VLOOKUP($D1968,metadata!$B$2:$S$451,10,FALSE)</f>
        <v/>
      </c>
      <c r="N1968" t="str">
        <f>VLOOKUP($D1968,metadata!$B$2:$S$451,11,FALSE)</f>
        <v>Tetranychus pueraricola</v>
      </c>
      <c r="O1968" t="str">
        <f>VLOOKUP($D1968,metadata!$B$2:$S$451,12,FALSE)</f>
        <v>Trombidiformes</v>
      </c>
      <c r="P1968">
        <f>VLOOKUP($D1968,metadata!$B$2:$S$451,13,FALSE)</f>
        <v>13</v>
      </c>
      <c r="Q1968">
        <f>VLOOKUP($D1968,metadata!$B$2:$S$451,14,FALSE)</f>
        <v>34.65</v>
      </c>
      <c r="R1968">
        <f>VLOOKUP($D1968,metadata!$B$2:$S$451,15,FALSE)</f>
        <v>-133.91666666666666</v>
      </c>
      <c r="S1968" t="str">
        <f>VLOOKUP($D1968,metadata!$B$2:$S$451,16,FALSE)</f>
        <v/>
      </c>
      <c r="T1968" t="str">
        <f>VLOOKUP($D1968,metadata!$B$2:$S$451,17,FALSE)</f>
        <v/>
      </c>
      <c r="U1968" t="str">
        <f>VLOOKUP($D1968,metadata!$B$2:$S$451,18,FALSE)</f>
        <v/>
      </c>
      <c r="V1968">
        <f>VLOOKUP($D1968,metadata!$B$2:$Z$451,19,FALSE)</f>
        <v>240</v>
      </c>
      <c r="W1968" t="str">
        <f>VLOOKUP($D1968,metadata!$B$2:$Z$451,20,FALSE)</f>
        <v>global average</v>
      </c>
      <c r="X1968" t="str">
        <f>VLOOKUP($D1968,metadata!$B$2:$Z$451,21,FALSE)</f>
        <v/>
      </c>
      <c r="Y1968" t="str">
        <f>VLOOKUP($D1968,metadata!$B$2:$Z$451,22,FALSE)</f>
        <v>t-51</v>
      </c>
      <c r="Z1968" t="str">
        <f>VLOOKUP($D1968,metadata!$B$2:$Z$451,23,FALSE)</f>
        <v/>
      </c>
      <c r="AA1968" t="str">
        <f>VLOOKUP($D1968,metadata!$B$2:$Z$451,24,FALSE)</f>
        <v/>
      </c>
      <c r="AC1968">
        <v>0.2</v>
      </c>
      <c r="AD1968">
        <v>3</v>
      </c>
      <c r="AF1968" t="str">
        <f t="shared" si="61"/>
        <v>NA</v>
      </c>
    </row>
    <row r="1969" spans="3:32" x14ac:dyDescent="0.3">
      <c r="C1969">
        <v>1968</v>
      </c>
      <c r="D1969" s="4" t="str">
        <f t="shared" si="62"/>
        <v>51-13</v>
      </c>
      <c r="E1969" t="str">
        <f>VLOOKUP($D1969,metadata!$B$2:$S$451,2,FALSE)</f>
        <v>Suwa, A; Gotoh, T</v>
      </c>
      <c r="F1969" t="str">
        <f>VLOOKUP($D1969,metadata!$B$2:$S$451,3,FALSE)</f>
        <v>Geographic variation in diapause induction and mode of diapause inheritance in Tetranychus pueraricola</v>
      </c>
      <c r="G1969" t="str">
        <f>VLOOKUP($D1969,metadata!$B$2:$S$451,4,FALSE)</f>
        <v>10.1111/j.1439-0418.2006.01050.x</v>
      </c>
      <c r="H1969" t="str">
        <f>VLOOKUP($D1969,metadata!$B$2:$S$451,5,FALSE)</f>
        <v>y</v>
      </c>
      <c r="I1969" t="str">
        <f>VLOOKUP($D1969,metadata!$B$2:$S$451,6,FALSE)</f>
        <v>a</v>
      </c>
      <c r="J1969" t="str">
        <f>VLOOKUP($D1969,metadata!$B$2:$S$451,7,FALSE)</f>
        <v>i</v>
      </c>
      <c r="K1969">
        <f>VLOOKUP($D1969,metadata!$B$2:$S$451,8,FALSE)</f>
        <v>32</v>
      </c>
      <c r="L1969">
        <f>VLOOKUP($D1969,metadata!$B$2:$S$451,9,FALSE)</f>
        <v>5</v>
      </c>
      <c r="M1969" t="str">
        <f>VLOOKUP($D1969,metadata!$B$2:$S$451,10,FALSE)</f>
        <v/>
      </c>
      <c r="N1969" t="str">
        <f>VLOOKUP($D1969,metadata!$B$2:$S$451,11,FALSE)</f>
        <v>Tetranychus pueraricola</v>
      </c>
      <c r="O1969" t="str">
        <f>VLOOKUP($D1969,metadata!$B$2:$S$451,12,FALSE)</f>
        <v>Trombidiformes</v>
      </c>
      <c r="P1969">
        <f>VLOOKUP($D1969,metadata!$B$2:$S$451,13,FALSE)</f>
        <v>13</v>
      </c>
      <c r="Q1969">
        <f>VLOOKUP($D1969,metadata!$B$2:$S$451,14,FALSE)</f>
        <v>34.65</v>
      </c>
      <c r="R1969">
        <f>VLOOKUP($D1969,metadata!$B$2:$S$451,15,FALSE)</f>
        <v>-133.91666666666666</v>
      </c>
      <c r="S1969" t="str">
        <f>VLOOKUP($D1969,metadata!$B$2:$S$451,16,FALSE)</f>
        <v/>
      </c>
      <c r="T1969" t="str">
        <f>VLOOKUP($D1969,metadata!$B$2:$S$451,17,FALSE)</f>
        <v/>
      </c>
      <c r="U1969" t="str">
        <f>VLOOKUP($D1969,metadata!$B$2:$S$451,18,FALSE)</f>
        <v/>
      </c>
      <c r="V1969">
        <f>VLOOKUP($D1969,metadata!$B$2:$Z$451,19,FALSE)</f>
        <v>240</v>
      </c>
      <c r="W1969" t="str">
        <f>VLOOKUP($D1969,metadata!$B$2:$Z$451,20,FALSE)</f>
        <v>global average</v>
      </c>
      <c r="X1969" t="str">
        <f>VLOOKUP($D1969,metadata!$B$2:$Z$451,21,FALSE)</f>
        <v/>
      </c>
      <c r="Y1969" t="str">
        <f>VLOOKUP($D1969,metadata!$B$2:$Z$451,22,FALSE)</f>
        <v>t-51</v>
      </c>
      <c r="Z1969" t="str">
        <f>VLOOKUP($D1969,metadata!$B$2:$Z$451,23,FALSE)</f>
        <v/>
      </c>
      <c r="AA1969" t="str">
        <f>VLOOKUP($D1969,metadata!$B$2:$Z$451,24,FALSE)</f>
        <v/>
      </c>
      <c r="AC1969">
        <v>0</v>
      </c>
      <c r="AD1969">
        <v>4</v>
      </c>
      <c r="AF1969" t="str">
        <f t="shared" si="61"/>
        <v>NA</v>
      </c>
    </row>
    <row r="1970" spans="3:32" x14ac:dyDescent="0.3">
      <c r="C1970">
        <v>1969</v>
      </c>
      <c r="D1970" s="4" t="str">
        <f t="shared" si="62"/>
        <v>51-13</v>
      </c>
      <c r="E1970" t="str">
        <f>VLOOKUP($D1970,metadata!$B$2:$S$451,2,FALSE)</f>
        <v>Suwa, A; Gotoh, T</v>
      </c>
      <c r="F1970" t="str">
        <f>VLOOKUP($D1970,metadata!$B$2:$S$451,3,FALSE)</f>
        <v>Geographic variation in diapause induction and mode of diapause inheritance in Tetranychus pueraricola</v>
      </c>
      <c r="G1970" t="str">
        <f>VLOOKUP($D1970,metadata!$B$2:$S$451,4,FALSE)</f>
        <v>10.1111/j.1439-0418.2006.01050.x</v>
      </c>
      <c r="H1970" t="str">
        <f>VLOOKUP($D1970,metadata!$B$2:$S$451,5,FALSE)</f>
        <v>y</v>
      </c>
      <c r="I1970" t="str">
        <f>VLOOKUP($D1970,metadata!$B$2:$S$451,6,FALSE)</f>
        <v>a</v>
      </c>
      <c r="J1970" t="str">
        <f>VLOOKUP($D1970,metadata!$B$2:$S$451,7,FALSE)</f>
        <v>i</v>
      </c>
      <c r="K1970">
        <f>VLOOKUP($D1970,metadata!$B$2:$S$451,8,FALSE)</f>
        <v>32</v>
      </c>
      <c r="L1970">
        <f>VLOOKUP($D1970,metadata!$B$2:$S$451,9,FALSE)</f>
        <v>5</v>
      </c>
      <c r="M1970" t="str">
        <f>VLOOKUP($D1970,metadata!$B$2:$S$451,10,FALSE)</f>
        <v/>
      </c>
      <c r="N1970" t="str">
        <f>VLOOKUP($D1970,metadata!$B$2:$S$451,11,FALSE)</f>
        <v>Tetranychus pueraricola</v>
      </c>
      <c r="O1970" t="str">
        <f>VLOOKUP($D1970,metadata!$B$2:$S$451,12,FALSE)</f>
        <v>Trombidiformes</v>
      </c>
      <c r="P1970">
        <f>VLOOKUP($D1970,metadata!$B$2:$S$451,13,FALSE)</f>
        <v>13</v>
      </c>
      <c r="Q1970">
        <f>VLOOKUP($D1970,metadata!$B$2:$S$451,14,FALSE)</f>
        <v>34.65</v>
      </c>
      <c r="R1970">
        <f>VLOOKUP($D1970,metadata!$B$2:$S$451,15,FALSE)</f>
        <v>-133.91666666666666</v>
      </c>
      <c r="S1970" t="str">
        <f>VLOOKUP($D1970,metadata!$B$2:$S$451,16,FALSE)</f>
        <v/>
      </c>
      <c r="T1970" t="str">
        <f>VLOOKUP($D1970,metadata!$B$2:$S$451,17,FALSE)</f>
        <v/>
      </c>
      <c r="U1970" t="str">
        <f>VLOOKUP($D1970,metadata!$B$2:$S$451,18,FALSE)</f>
        <v/>
      </c>
      <c r="V1970">
        <f>VLOOKUP($D1970,metadata!$B$2:$Z$451,19,FALSE)</f>
        <v>240</v>
      </c>
      <c r="W1970" t="str">
        <f>VLOOKUP($D1970,metadata!$B$2:$Z$451,20,FALSE)</f>
        <v>global average</v>
      </c>
      <c r="X1970" t="str">
        <f>VLOOKUP($D1970,metadata!$B$2:$Z$451,21,FALSE)</f>
        <v/>
      </c>
      <c r="Y1970" t="str">
        <f>VLOOKUP($D1970,metadata!$B$2:$Z$451,22,FALSE)</f>
        <v>t-51</v>
      </c>
      <c r="Z1970" t="str">
        <f>VLOOKUP($D1970,metadata!$B$2:$Z$451,23,FALSE)</f>
        <v/>
      </c>
      <c r="AA1970" t="str">
        <f>VLOOKUP($D1970,metadata!$B$2:$Z$451,24,FALSE)</f>
        <v/>
      </c>
      <c r="AC1970">
        <v>0</v>
      </c>
      <c r="AD1970">
        <v>5</v>
      </c>
      <c r="AF1970" t="str">
        <f t="shared" si="61"/>
        <v>NA</v>
      </c>
    </row>
    <row r="1971" spans="3:32" x14ac:dyDescent="0.3">
      <c r="C1971">
        <v>1970</v>
      </c>
      <c r="D1971" s="4" t="str">
        <f t="shared" si="62"/>
        <v>51-14</v>
      </c>
      <c r="E1971" t="str">
        <f>VLOOKUP($D1971,metadata!$B$2:$S$451,2,FALSE)</f>
        <v>Suwa, A; Gotoh, T</v>
      </c>
      <c r="F1971" t="str">
        <f>VLOOKUP($D1971,metadata!$B$2:$S$451,3,FALSE)</f>
        <v>Geographic variation in diapause induction and mode of diapause inheritance in Tetranychus pueraricola</v>
      </c>
      <c r="G1971" t="str">
        <f>VLOOKUP($D1971,metadata!$B$2:$S$451,4,FALSE)</f>
        <v>10.1111/j.1439-0418.2006.01050.x</v>
      </c>
      <c r="H1971" t="str">
        <f>VLOOKUP($D1971,metadata!$B$2:$S$451,5,FALSE)</f>
        <v>y</v>
      </c>
      <c r="I1971" t="str">
        <f>VLOOKUP($D1971,metadata!$B$2:$S$451,6,FALSE)</f>
        <v>a</v>
      </c>
      <c r="J1971" t="str">
        <f>VLOOKUP($D1971,metadata!$B$2:$S$451,7,FALSE)</f>
        <v>i</v>
      </c>
      <c r="K1971">
        <f>VLOOKUP($D1971,metadata!$B$2:$S$451,8,FALSE)</f>
        <v>32</v>
      </c>
      <c r="L1971">
        <f>VLOOKUP($D1971,metadata!$B$2:$S$451,9,FALSE)</f>
        <v>5</v>
      </c>
      <c r="M1971" t="str">
        <f>VLOOKUP($D1971,metadata!$B$2:$S$451,10,FALSE)</f>
        <v/>
      </c>
      <c r="N1971" t="str">
        <f>VLOOKUP($D1971,metadata!$B$2:$S$451,11,FALSE)</f>
        <v>Tetranychus pueraricola</v>
      </c>
      <c r="O1971" t="str">
        <f>VLOOKUP($D1971,metadata!$B$2:$S$451,12,FALSE)</f>
        <v>Trombidiformes</v>
      </c>
      <c r="P1971">
        <f>VLOOKUP($D1971,metadata!$B$2:$S$451,13,FALSE)</f>
        <v>14</v>
      </c>
      <c r="Q1971">
        <f>VLOOKUP($D1971,metadata!$B$2:$S$451,14,FALSE)</f>
        <v>34.516666666666666</v>
      </c>
      <c r="R1971">
        <f>VLOOKUP($D1971,metadata!$B$2:$S$451,15,FALSE)</f>
        <v>-133.51666666666668</v>
      </c>
      <c r="S1971" t="str">
        <f>VLOOKUP($D1971,metadata!$B$2:$S$451,16,FALSE)</f>
        <v/>
      </c>
      <c r="T1971" t="str">
        <f>VLOOKUP($D1971,metadata!$B$2:$S$451,17,FALSE)</f>
        <v/>
      </c>
      <c r="U1971" t="str">
        <f>VLOOKUP($D1971,metadata!$B$2:$S$451,18,FALSE)</f>
        <v/>
      </c>
      <c r="V1971">
        <f>VLOOKUP($D1971,metadata!$B$2:$Z$451,19,FALSE)</f>
        <v>240</v>
      </c>
      <c r="W1971" t="str">
        <f>VLOOKUP($D1971,metadata!$B$2:$Z$451,20,FALSE)</f>
        <v>global average</v>
      </c>
      <c r="X1971" t="str">
        <f>VLOOKUP($D1971,metadata!$B$2:$Z$451,21,FALSE)</f>
        <v/>
      </c>
      <c r="Y1971" t="str">
        <f>VLOOKUP($D1971,metadata!$B$2:$Z$451,22,FALSE)</f>
        <v>t-51</v>
      </c>
      <c r="Z1971" t="str">
        <f>VLOOKUP($D1971,metadata!$B$2:$Z$451,23,FALSE)</f>
        <v/>
      </c>
      <c r="AA1971" t="str">
        <f>VLOOKUP($D1971,metadata!$B$2:$Z$451,24,FALSE)</f>
        <v/>
      </c>
      <c r="AC1971">
        <v>1</v>
      </c>
      <c r="AD1971">
        <v>1</v>
      </c>
      <c r="AF1971" t="str">
        <f t="shared" si="61"/>
        <v>NA</v>
      </c>
    </row>
    <row r="1972" spans="3:32" x14ac:dyDescent="0.3">
      <c r="C1972">
        <v>1971</v>
      </c>
      <c r="D1972" s="4" t="str">
        <f t="shared" si="62"/>
        <v>51-14</v>
      </c>
      <c r="E1972" t="str">
        <f>VLOOKUP($D1972,metadata!$B$2:$S$451,2,FALSE)</f>
        <v>Suwa, A; Gotoh, T</v>
      </c>
      <c r="F1972" t="str">
        <f>VLOOKUP($D1972,metadata!$B$2:$S$451,3,FALSE)</f>
        <v>Geographic variation in diapause induction and mode of diapause inheritance in Tetranychus pueraricola</v>
      </c>
      <c r="G1972" t="str">
        <f>VLOOKUP($D1972,metadata!$B$2:$S$451,4,FALSE)</f>
        <v>10.1111/j.1439-0418.2006.01050.x</v>
      </c>
      <c r="H1972" t="str">
        <f>VLOOKUP($D1972,metadata!$B$2:$S$451,5,FALSE)</f>
        <v>y</v>
      </c>
      <c r="I1972" t="str">
        <f>VLOOKUP($D1972,metadata!$B$2:$S$451,6,FALSE)</f>
        <v>a</v>
      </c>
      <c r="J1972" t="str">
        <f>VLOOKUP($D1972,metadata!$B$2:$S$451,7,FALSE)</f>
        <v>i</v>
      </c>
      <c r="K1972">
        <f>VLOOKUP($D1972,metadata!$B$2:$S$451,8,FALSE)</f>
        <v>32</v>
      </c>
      <c r="L1972">
        <f>VLOOKUP($D1972,metadata!$B$2:$S$451,9,FALSE)</f>
        <v>5</v>
      </c>
      <c r="M1972" t="str">
        <f>VLOOKUP($D1972,metadata!$B$2:$S$451,10,FALSE)</f>
        <v/>
      </c>
      <c r="N1972" t="str">
        <f>VLOOKUP($D1972,metadata!$B$2:$S$451,11,FALSE)</f>
        <v>Tetranychus pueraricola</v>
      </c>
      <c r="O1972" t="str">
        <f>VLOOKUP($D1972,metadata!$B$2:$S$451,12,FALSE)</f>
        <v>Trombidiformes</v>
      </c>
      <c r="P1972">
        <f>VLOOKUP($D1972,metadata!$B$2:$S$451,13,FALSE)</f>
        <v>14</v>
      </c>
      <c r="Q1972">
        <f>VLOOKUP($D1972,metadata!$B$2:$S$451,14,FALSE)</f>
        <v>34.516666666666666</v>
      </c>
      <c r="R1972">
        <f>VLOOKUP($D1972,metadata!$B$2:$S$451,15,FALSE)</f>
        <v>-133.51666666666668</v>
      </c>
      <c r="S1972" t="str">
        <f>VLOOKUP($D1972,metadata!$B$2:$S$451,16,FALSE)</f>
        <v/>
      </c>
      <c r="T1972" t="str">
        <f>VLOOKUP($D1972,metadata!$B$2:$S$451,17,FALSE)</f>
        <v/>
      </c>
      <c r="U1972" t="str">
        <f>VLOOKUP($D1972,metadata!$B$2:$S$451,18,FALSE)</f>
        <v/>
      </c>
      <c r="V1972">
        <f>VLOOKUP($D1972,metadata!$B$2:$Z$451,19,FALSE)</f>
        <v>240</v>
      </c>
      <c r="W1972" t="str">
        <f>VLOOKUP($D1972,metadata!$B$2:$Z$451,20,FALSE)</f>
        <v>global average</v>
      </c>
      <c r="X1972" t="str">
        <f>VLOOKUP($D1972,metadata!$B$2:$Z$451,21,FALSE)</f>
        <v/>
      </c>
      <c r="Y1972" t="str">
        <f>VLOOKUP($D1972,metadata!$B$2:$Z$451,22,FALSE)</f>
        <v>t-51</v>
      </c>
      <c r="Z1972" t="str">
        <f>VLOOKUP($D1972,metadata!$B$2:$Z$451,23,FALSE)</f>
        <v/>
      </c>
      <c r="AA1972" t="str">
        <f>VLOOKUP($D1972,metadata!$B$2:$Z$451,24,FALSE)</f>
        <v/>
      </c>
      <c r="AC1972">
        <v>1</v>
      </c>
      <c r="AD1972">
        <v>2</v>
      </c>
      <c r="AF1972" t="str">
        <f t="shared" si="61"/>
        <v>NA</v>
      </c>
    </row>
    <row r="1973" spans="3:32" x14ac:dyDescent="0.3">
      <c r="C1973">
        <v>1972</v>
      </c>
      <c r="D1973" s="4" t="str">
        <f t="shared" si="62"/>
        <v>51-14</v>
      </c>
      <c r="E1973" t="str">
        <f>VLOOKUP($D1973,metadata!$B$2:$S$451,2,FALSE)</f>
        <v>Suwa, A; Gotoh, T</v>
      </c>
      <c r="F1973" t="str">
        <f>VLOOKUP($D1973,metadata!$B$2:$S$451,3,FALSE)</f>
        <v>Geographic variation in diapause induction and mode of diapause inheritance in Tetranychus pueraricola</v>
      </c>
      <c r="G1973" t="str">
        <f>VLOOKUP($D1973,metadata!$B$2:$S$451,4,FALSE)</f>
        <v>10.1111/j.1439-0418.2006.01050.x</v>
      </c>
      <c r="H1973" t="str">
        <f>VLOOKUP($D1973,metadata!$B$2:$S$451,5,FALSE)</f>
        <v>y</v>
      </c>
      <c r="I1973" t="str">
        <f>VLOOKUP($D1973,metadata!$B$2:$S$451,6,FALSE)</f>
        <v>a</v>
      </c>
      <c r="J1973" t="str">
        <f>VLOOKUP($D1973,metadata!$B$2:$S$451,7,FALSE)</f>
        <v>i</v>
      </c>
      <c r="K1973">
        <f>VLOOKUP($D1973,metadata!$B$2:$S$451,8,FALSE)</f>
        <v>32</v>
      </c>
      <c r="L1973">
        <f>VLOOKUP($D1973,metadata!$B$2:$S$451,9,FALSE)</f>
        <v>5</v>
      </c>
      <c r="M1973" t="str">
        <f>VLOOKUP($D1973,metadata!$B$2:$S$451,10,FALSE)</f>
        <v/>
      </c>
      <c r="N1973" t="str">
        <f>VLOOKUP($D1973,metadata!$B$2:$S$451,11,FALSE)</f>
        <v>Tetranychus pueraricola</v>
      </c>
      <c r="O1973" t="str">
        <f>VLOOKUP($D1973,metadata!$B$2:$S$451,12,FALSE)</f>
        <v>Trombidiformes</v>
      </c>
      <c r="P1973">
        <f>VLOOKUP($D1973,metadata!$B$2:$S$451,13,FALSE)</f>
        <v>14</v>
      </c>
      <c r="Q1973">
        <f>VLOOKUP($D1973,metadata!$B$2:$S$451,14,FALSE)</f>
        <v>34.516666666666666</v>
      </c>
      <c r="R1973">
        <f>VLOOKUP($D1973,metadata!$B$2:$S$451,15,FALSE)</f>
        <v>-133.51666666666668</v>
      </c>
      <c r="S1973" t="str">
        <f>VLOOKUP($D1973,metadata!$B$2:$S$451,16,FALSE)</f>
        <v/>
      </c>
      <c r="T1973" t="str">
        <f>VLOOKUP($D1973,metadata!$B$2:$S$451,17,FALSE)</f>
        <v/>
      </c>
      <c r="U1973" t="str">
        <f>VLOOKUP($D1973,metadata!$B$2:$S$451,18,FALSE)</f>
        <v/>
      </c>
      <c r="V1973">
        <f>VLOOKUP($D1973,metadata!$B$2:$Z$451,19,FALSE)</f>
        <v>240</v>
      </c>
      <c r="W1973" t="str">
        <f>VLOOKUP($D1973,metadata!$B$2:$Z$451,20,FALSE)</f>
        <v>global average</v>
      </c>
      <c r="X1973" t="str">
        <f>VLOOKUP($D1973,metadata!$B$2:$Z$451,21,FALSE)</f>
        <v/>
      </c>
      <c r="Y1973" t="str">
        <f>VLOOKUP($D1973,metadata!$B$2:$Z$451,22,FALSE)</f>
        <v>t-51</v>
      </c>
      <c r="Z1973" t="str">
        <f>VLOOKUP($D1973,metadata!$B$2:$Z$451,23,FALSE)</f>
        <v/>
      </c>
      <c r="AA1973" t="str">
        <f>VLOOKUP($D1973,metadata!$B$2:$Z$451,24,FALSE)</f>
        <v/>
      </c>
      <c r="AC1973">
        <v>0.98333333333333328</v>
      </c>
      <c r="AD1973">
        <v>3</v>
      </c>
      <c r="AF1973" t="str">
        <f t="shared" si="61"/>
        <v>NA</v>
      </c>
    </row>
    <row r="1974" spans="3:32" x14ac:dyDescent="0.3">
      <c r="C1974">
        <v>1973</v>
      </c>
      <c r="D1974" s="4" t="str">
        <f t="shared" si="62"/>
        <v>51-14</v>
      </c>
      <c r="E1974" t="str">
        <f>VLOOKUP($D1974,metadata!$B$2:$S$451,2,FALSE)</f>
        <v>Suwa, A; Gotoh, T</v>
      </c>
      <c r="F1974" t="str">
        <f>VLOOKUP($D1974,metadata!$B$2:$S$451,3,FALSE)</f>
        <v>Geographic variation in diapause induction and mode of diapause inheritance in Tetranychus pueraricola</v>
      </c>
      <c r="G1974" t="str">
        <f>VLOOKUP($D1974,metadata!$B$2:$S$451,4,FALSE)</f>
        <v>10.1111/j.1439-0418.2006.01050.x</v>
      </c>
      <c r="H1974" t="str">
        <f>VLOOKUP($D1974,metadata!$B$2:$S$451,5,FALSE)</f>
        <v>y</v>
      </c>
      <c r="I1974" t="str">
        <f>VLOOKUP($D1974,metadata!$B$2:$S$451,6,FALSE)</f>
        <v>a</v>
      </c>
      <c r="J1974" t="str">
        <f>VLOOKUP($D1974,metadata!$B$2:$S$451,7,FALSE)</f>
        <v>i</v>
      </c>
      <c r="K1974">
        <f>VLOOKUP($D1974,metadata!$B$2:$S$451,8,FALSE)</f>
        <v>32</v>
      </c>
      <c r="L1974">
        <f>VLOOKUP($D1974,metadata!$B$2:$S$451,9,FALSE)</f>
        <v>5</v>
      </c>
      <c r="M1974" t="str">
        <f>VLOOKUP($D1974,metadata!$B$2:$S$451,10,FALSE)</f>
        <v/>
      </c>
      <c r="N1974" t="str">
        <f>VLOOKUP($D1974,metadata!$B$2:$S$451,11,FALSE)</f>
        <v>Tetranychus pueraricola</v>
      </c>
      <c r="O1974" t="str">
        <f>VLOOKUP($D1974,metadata!$B$2:$S$451,12,FALSE)</f>
        <v>Trombidiformes</v>
      </c>
      <c r="P1974">
        <f>VLOOKUP($D1974,metadata!$B$2:$S$451,13,FALSE)</f>
        <v>14</v>
      </c>
      <c r="Q1974">
        <f>VLOOKUP($D1974,metadata!$B$2:$S$451,14,FALSE)</f>
        <v>34.516666666666666</v>
      </c>
      <c r="R1974">
        <f>VLOOKUP($D1974,metadata!$B$2:$S$451,15,FALSE)</f>
        <v>-133.51666666666668</v>
      </c>
      <c r="S1974" t="str">
        <f>VLOOKUP($D1974,metadata!$B$2:$S$451,16,FALSE)</f>
        <v/>
      </c>
      <c r="T1974" t="str">
        <f>VLOOKUP($D1974,metadata!$B$2:$S$451,17,FALSE)</f>
        <v/>
      </c>
      <c r="U1974" t="str">
        <f>VLOOKUP($D1974,metadata!$B$2:$S$451,18,FALSE)</f>
        <v/>
      </c>
      <c r="V1974">
        <f>VLOOKUP($D1974,metadata!$B$2:$Z$451,19,FALSE)</f>
        <v>240</v>
      </c>
      <c r="W1974" t="str">
        <f>VLOOKUP($D1974,metadata!$B$2:$Z$451,20,FALSE)</f>
        <v>global average</v>
      </c>
      <c r="X1974" t="str">
        <f>VLOOKUP($D1974,metadata!$B$2:$Z$451,21,FALSE)</f>
        <v/>
      </c>
      <c r="Y1974" t="str">
        <f>VLOOKUP($D1974,metadata!$B$2:$Z$451,22,FALSE)</f>
        <v>t-51</v>
      </c>
      <c r="Z1974" t="str">
        <f>VLOOKUP($D1974,metadata!$B$2:$Z$451,23,FALSE)</f>
        <v/>
      </c>
      <c r="AA1974" t="str">
        <f>VLOOKUP($D1974,metadata!$B$2:$Z$451,24,FALSE)</f>
        <v/>
      </c>
      <c r="AC1974">
        <v>0</v>
      </c>
      <c r="AD1974">
        <v>4</v>
      </c>
      <c r="AF1974" t="str">
        <f t="shared" si="61"/>
        <v>NA</v>
      </c>
    </row>
    <row r="1975" spans="3:32" x14ac:dyDescent="0.3">
      <c r="C1975">
        <v>1974</v>
      </c>
      <c r="D1975" s="4" t="str">
        <f t="shared" si="62"/>
        <v>51-14</v>
      </c>
      <c r="E1975" t="str">
        <f>VLOOKUP($D1975,metadata!$B$2:$S$451,2,FALSE)</f>
        <v>Suwa, A; Gotoh, T</v>
      </c>
      <c r="F1975" t="str">
        <f>VLOOKUP($D1975,metadata!$B$2:$S$451,3,FALSE)</f>
        <v>Geographic variation in diapause induction and mode of diapause inheritance in Tetranychus pueraricola</v>
      </c>
      <c r="G1975" t="str">
        <f>VLOOKUP($D1975,metadata!$B$2:$S$451,4,FALSE)</f>
        <v>10.1111/j.1439-0418.2006.01050.x</v>
      </c>
      <c r="H1975" t="str">
        <f>VLOOKUP($D1975,metadata!$B$2:$S$451,5,FALSE)</f>
        <v>y</v>
      </c>
      <c r="I1975" t="str">
        <f>VLOOKUP($D1975,metadata!$B$2:$S$451,6,FALSE)</f>
        <v>a</v>
      </c>
      <c r="J1975" t="str">
        <f>VLOOKUP($D1975,metadata!$B$2:$S$451,7,FALSE)</f>
        <v>i</v>
      </c>
      <c r="K1975">
        <f>VLOOKUP($D1975,metadata!$B$2:$S$451,8,FALSE)</f>
        <v>32</v>
      </c>
      <c r="L1975">
        <f>VLOOKUP($D1975,metadata!$B$2:$S$451,9,FALSE)</f>
        <v>5</v>
      </c>
      <c r="M1975" t="str">
        <f>VLOOKUP($D1975,metadata!$B$2:$S$451,10,FALSE)</f>
        <v/>
      </c>
      <c r="N1975" t="str">
        <f>VLOOKUP($D1975,metadata!$B$2:$S$451,11,FALSE)</f>
        <v>Tetranychus pueraricola</v>
      </c>
      <c r="O1975" t="str">
        <f>VLOOKUP($D1975,metadata!$B$2:$S$451,12,FALSE)</f>
        <v>Trombidiformes</v>
      </c>
      <c r="P1975">
        <f>VLOOKUP($D1975,metadata!$B$2:$S$451,13,FALSE)</f>
        <v>14</v>
      </c>
      <c r="Q1975">
        <f>VLOOKUP($D1975,metadata!$B$2:$S$451,14,FALSE)</f>
        <v>34.516666666666666</v>
      </c>
      <c r="R1975">
        <f>VLOOKUP($D1975,metadata!$B$2:$S$451,15,FALSE)</f>
        <v>-133.51666666666668</v>
      </c>
      <c r="S1975" t="str">
        <f>VLOOKUP($D1975,metadata!$B$2:$S$451,16,FALSE)</f>
        <v/>
      </c>
      <c r="T1975" t="str">
        <f>VLOOKUP($D1975,metadata!$B$2:$S$451,17,FALSE)</f>
        <v/>
      </c>
      <c r="U1975" t="str">
        <f>VLOOKUP($D1975,metadata!$B$2:$S$451,18,FALSE)</f>
        <v/>
      </c>
      <c r="V1975">
        <f>VLOOKUP($D1975,metadata!$B$2:$Z$451,19,FALSE)</f>
        <v>240</v>
      </c>
      <c r="W1975" t="str">
        <f>VLOOKUP($D1975,metadata!$B$2:$Z$451,20,FALSE)</f>
        <v>global average</v>
      </c>
      <c r="X1975" t="str">
        <f>VLOOKUP($D1975,metadata!$B$2:$Z$451,21,FALSE)</f>
        <v/>
      </c>
      <c r="Y1975" t="str">
        <f>VLOOKUP($D1975,metadata!$B$2:$Z$451,22,FALSE)</f>
        <v>t-51</v>
      </c>
      <c r="Z1975" t="str">
        <f>VLOOKUP($D1975,metadata!$B$2:$Z$451,23,FALSE)</f>
        <v/>
      </c>
      <c r="AA1975" t="str">
        <f>VLOOKUP($D1975,metadata!$B$2:$Z$451,24,FALSE)</f>
        <v/>
      </c>
      <c r="AC1975">
        <v>0</v>
      </c>
      <c r="AD1975">
        <v>5</v>
      </c>
      <c r="AF1975" t="str">
        <f t="shared" si="61"/>
        <v>NA</v>
      </c>
    </row>
    <row r="1976" spans="3:32" x14ac:dyDescent="0.3">
      <c r="C1976">
        <v>1975</v>
      </c>
      <c r="D1976" s="4" t="str">
        <f t="shared" si="62"/>
        <v>51-15</v>
      </c>
      <c r="E1976" t="str">
        <f>VLOOKUP($D1976,metadata!$B$2:$S$451,2,FALSE)</f>
        <v>Suwa, A; Gotoh, T</v>
      </c>
      <c r="F1976" t="str">
        <f>VLOOKUP($D1976,metadata!$B$2:$S$451,3,FALSE)</f>
        <v>Geographic variation in diapause induction and mode of diapause inheritance in Tetranychus pueraricola</v>
      </c>
      <c r="G1976" t="str">
        <f>VLOOKUP($D1976,metadata!$B$2:$S$451,4,FALSE)</f>
        <v>10.1111/j.1439-0418.2006.01050.x</v>
      </c>
      <c r="H1976" t="str">
        <f>VLOOKUP($D1976,metadata!$B$2:$S$451,5,FALSE)</f>
        <v>y</v>
      </c>
      <c r="I1976" t="str">
        <f>VLOOKUP($D1976,metadata!$B$2:$S$451,6,FALSE)</f>
        <v>a</v>
      </c>
      <c r="J1976" t="str">
        <f>VLOOKUP($D1976,metadata!$B$2:$S$451,7,FALSE)</f>
        <v>i</v>
      </c>
      <c r="K1976">
        <f>VLOOKUP($D1976,metadata!$B$2:$S$451,8,FALSE)</f>
        <v>32</v>
      </c>
      <c r="L1976">
        <f>VLOOKUP($D1976,metadata!$B$2:$S$451,9,FALSE)</f>
        <v>5</v>
      </c>
      <c r="M1976" t="str">
        <f>VLOOKUP($D1976,metadata!$B$2:$S$451,10,FALSE)</f>
        <v/>
      </c>
      <c r="N1976" t="str">
        <f>VLOOKUP($D1976,metadata!$B$2:$S$451,11,FALSE)</f>
        <v>Tetranychus pueraricola</v>
      </c>
      <c r="O1976" t="str">
        <f>VLOOKUP($D1976,metadata!$B$2:$S$451,12,FALSE)</f>
        <v>Trombidiformes</v>
      </c>
      <c r="P1976">
        <f>VLOOKUP($D1976,metadata!$B$2:$S$451,13,FALSE)</f>
        <v>15</v>
      </c>
      <c r="Q1976">
        <f>VLOOKUP($D1976,metadata!$B$2:$S$451,14,FALSE)</f>
        <v>34.4</v>
      </c>
      <c r="R1976">
        <f>VLOOKUP($D1976,metadata!$B$2:$S$451,15,FALSE)</f>
        <v>-133.19999999999999</v>
      </c>
      <c r="S1976" t="str">
        <f>VLOOKUP($D1976,metadata!$B$2:$S$451,16,FALSE)</f>
        <v/>
      </c>
      <c r="T1976" t="str">
        <f>VLOOKUP($D1976,metadata!$B$2:$S$451,17,FALSE)</f>
        <v/>
      </c>
      <c r="U1976" t="str">
        <f>VLOOKUP($D1976,metadata!$B$2:$S$451,18,FALSE)</f>
        <v/>
      </c>
      <c r="V1976">
        <f>VLOOKUP($D1976,metadata!$B$2:$Z$451,19,FALSE)</f>
        <v>240</v>
      </c>
      <c r="W1976" t="str">
        <f>VLOOKUP($D1976,metadata!$B$2:$Z$451,20,FALSE)</f>
        <v>global average</v>
      </c>
      <c r="X1976" t="str">
        <f>VLOOKUP($D1976,metadata!$B$2:$Z$451,21,FALSE)</f>
        <v/>
      </c>
      <c r="Y1976" t="str">
        <f>VLOOKUP($D1976,metadata!$B$2:$Z$451,22,FALSE)</f>
        <v>t-51</v>
      </c>
      <c r="Z1976" t="str">
        <f>VLOOKUP($D1976,metadata!$B$2:$Z$451,23,FALSE)</f>
        <v/>
      </c>
      <c r="AA1976" t="str">
        <f>VLOOKUP($D1976,metadata!$B$2:$Z$451,24,FALSE)</f>
        <v/>
      </c>
      <c r="AC1976">
        <v>1</v>
      </c>
      <c r="AD1976">
        <v>1</v>
      </c>
      <c r="AF1976" t="str">
        <f t="shared" si="61"/>
        <v>NA</v>
      </c>
    </row>
    <row r="1977" spans="3:32" x14ac:dyDescent="0.3">
      <c r="C1977">
        <v>1976</v>
      </c>
      <c r="D1977" s="4" t="str">
        <f t="shared" si="62"/>
        <v>51-15</v>
      </c>
      <c r="E1977" t="str">
        <f>VLOOKUP($D1977,metadata!$B$2:$S$451,2,FALSE)</f>
        <v>Suwa, A; Gotoh, T</v>
      </c>
      <c r="F1977" t="str">
        <f>VLOOKUP($D1977,metadata!$B$2:$S$451,3,FALSE)</f>
        <v>Geographic variation in diapause induction and mode of diapause inheritance in Tetranychus pueraricola</v>
      </c>
      <c r="G1977" t="str">
        <f>VLOOKUP($D1977,metadata!$B$2:$S$451,4,FALSE)</f>
        <v>10.1111/j.1439-0418.2006.01050.x</v>
      </c>
      <c r="H1977" t="str">
        <f>VLOOKUP($D1977,metadata!$B$2:$S$451,5,FALSE)</f>
        <v>y</v>
      </c>
      <c r="I1977" t="str">
        <f>VLOOKUP($D1977,metadata!$B$2:$S$451,6,FALSE)</f>
        <v>a</v>
      </c>
      <c r="J1977" t="str">
        <f>VLOOKUP($D1977,metadata!$B$2:$S$451,7,FALSE)</f>
        <v>i</v>
      </c>
      <c r="K1977">
        <f>VLOOKUP($D1977,metadata!$B$2:$S$451,8,FALSE)</f>
        <v>32</v>
      </c>
      <c r="L1977">
        <f>VLOOKUP($D1977,metadata!$B$2:$S$451,9,FALSE)</f>
        <v>5</v>
      </c>
      <c r="M1977" t="str">
        <f>VLOOKUP($D1977,metadata!$B$2:$S$451,10,FALSE)</f>
        <v/>
      </c>
      <c r="N1977" t="str">
        <f>VLOOKUP($D1977,metadata!$B$2:$S$451,11,FALSE)</f>
        <v>Tetranychus pueraricola</v>
      </c>
      <c r="O1977" t="str">
        <f>VLOOKUP($D1977,metadata!$B$2:$S$451,12,FALSE)</f>
        <v>Trombidiformes</v>
      </c>
      <c r="P1977">
        <f>VLOOKUP($D1977,metadata!$B$2:$S$451,13,FALSE)</f>
        <v>15</v>
      </c>
      <c r="Q1977">
        <f>VLOOKUP($D1977,metadata!$B$2:$S$451,14,FALSE)</f>
        <v>34.4</v>
      </c>
      <c r="R1977">
        <f>VLOOKUP($D1977,metadata!$B$2:$S$451,15,FALSE)</f>
        <v>-133.19999999999999</v>
      </c>
      <c r="S1977" t="str">
        <f>VLOOKUP($D1977,metadata!$B$2:$S$451,16,FALSE)</f>
        <v/>
      </c>
      <c r="T1977" t="str">
        <f>VLOOKUP($D1977,metadata!$B$2:$S$451,17,FALSE)</f>
        <v/>
      </c>
      <c r="U1977" t="str">
        <f>VLOOKUP($D1977,metadata!$B$2:$S$451,18,FALSE)</f>
        <v/>
      </c>
      <c r="V1977">
        <f>VLOOKUP($D1977,metadata!$B$2:$Z$451,19,FALSE)</f>
        <v>240</v>
      </c>
      <c r="W1977" t="str">
        <f>VLOOKUP($D1977,metadata!$B$2:$Z$451,20,FALSE)</f>
        <v>global average</v>
      </c>
      <c r="X1977" t="str">
        <f>VLOOKUP($D1977,metadata!$B$2:$Z$451,21,FALSE)</f>
        <v/>
      </c>
      <c r="Y1977" t="str">
        <f>VLOOKUP($D1977,metadata!$B$2:$Z$451,22,FALSE)</f>
        <v>t-51</v>
      </c>
      <c r="Z1977" t="str">
        <f>VLOOKUP($D1977,metadata!$B$2:$Z$451,23,FALSE)</f>
        <v/>
      </c>
      <c r="AA1977" t="str">
        <f>VLOOKUP($D1977,metadata!$B$2:$Z$451,24,FALSE)</f>
        <v/>
      </c>
      <c r="AC1977">
        <v>1</v>
      </c>
      <c r="AD1977">
        <v>2</v>
      </c>
      <c r="AF1977" t="str">
        <f t="shared" si="61"/>
        <v>NA</v>
      </c>
    </row>
    <row r="1978" spans="3:32" x14ac:dyDescent="0.3">
      <c r="C1978">
        <v>1977</v>
      </c>
      <c r="D1978" s="4" t="str">
        <f t="shared" si="62"/>
        <v>51-15</v>
      </c>
      <c r="E1978" t="str">
        <f>VLOOKUP($D1978,metadata!$B$2:$S$451,2,FALSE)</f>
        <v>Suwa, A; Gotoh, T</v>
      </c>
      <c r="F1978" t="str">
        <f>VLOOKUP($D1978,metadata!$B$2:$S$451,3,FALSE)</f>
        <v>Geographic variation in diapause induction and mode of diapause inheritance in Tetranychus pueraricola</v>
      </c>
      <c r="G1978" t="str">
        <f>VLOOKUP($D1978,metadata!$B$2:$S$451,4,FALSE)</f>
        <v>10.1111/j.1439-0418.2006.01050.x</v>
      </c>
      <c r="H1978" t="str">
        <f>VLOOKUP($D1978,metadata!$B$2:$S$451,5,FALSE)</f>
        <v>y</v>
      </c>
      <c r="I1978" t="str">
        <f>VLOOKUP($D1978,metadata!$B$2:$S$451,6,FALSE)</f>
        <v>a</v>
      </c>
      <c r="J1978" t="str">
        <f>VLOOKUP($D1978,metadata!$B$2:$S$451,7,FALSE)</f>
        <v>i</v>
      </c>
      <c r="K1978">
        <f>VLOOKUP($D1978,metadata!$B$2:$S$451,8,FALSE)</f>
        <v>32</v>
      </c>
      <c r="L1978">
        <f>VLOOKUP($D1978,metadata!$B$2:$S$451,9,FALSE)</f>
        <v>5</v>
      </c>
      <c r="M1978" t="str">
        <f>VLOOKUP($D1978,metadata!$B$2:$S$451,10,FALSE)</f>
        <v/>
      </c>
      <c r="N1978" t="str">
        <f>VLOOKUP($D1978,metadata!$B$2:$S$451,11,FALSE)</f>
        <v>Tetranychus pueraricola</v>
      </c>
      <c r="O1978" t="str">
        <f>VLOOKUP($D1978,metadata!$B$2:$S$451,12,FALSE)</f>
        <v>Trombidiformes</v>
      </c>
      <c r="P1978">
        <f>VLOOKUP($D1978,metadata!$B$2:$S$451,13,FALSE)</f>
        <v>15</v>
      </c>
      <c r="Q1978">
        <f>VLOOKUP($D1978,metadata!$B$2:$S$451,14,FALSE)</f>
        <v>34.4</v>
      </c>
      <c r="R1978">
        <f>VLOOKUP($D1978,metadata!$B$2:$S$451,15,FALSE)</f>
        <v>-133.19999999999999</v>
      </c>
      <c r="S1978" t="str">
        <f>VLOOKUP($D1978,metadata!$B$2:$S$451,16,FALSE)</f>
        <v/>
      </c>
      <c r="T1978" t="str">
        <f>VLOOKUP($D1978,metadata!$B$2:$S$451,17,FALSE)</f>
        <v/>
      </c>
      <c r="U1978" t="str">
        <f>VLOOKUP($D1978,metadata!$B$2:$S$451,18,FALSE)</f>
        <v/>
      </c>
      <c r="V1978">
        <f>VLOOKUP($D1978,metadata!$B$2:$Z$451,19,FALSE)</f>
        <v>240</v>
      </c>
      <c r="W1978" t="str">
        <f>VLOOKUP($D1978,metadata!$B$2:$Z$451,20,FALSE)</f>
        <v>global average</v>
      </c>
      <c r="X1978" t="str">
        <f>VLOOKUP($D1978,metadata!$B$2:$Z$451,21,FALSE)</f>
        <v/>
      </c>
      <c r="Y1978" t="str">
        <f>VLOOKUP($D1978,metadata!$B$2:$Z$451,22,FALSE)</f>
        <v>t-51</v>
      </c>
      <c r="Z1978" t="str">
        <f>VLOOKUP($D1978,metadata!$B$2:$Z$451,23,FALSE)</f>
        <v/>
      </c>
      <c r="AA1978" t="str">
        <f>VLOOKUP($D1978,metadata!$B$2:$Z$451,24,FALSE)</f>
        <v/>
      </c>
      <c r="AC1978">
        <v>0.98333333333333328</v>
      </c>
      <c r="AD1978">
        <v>3</v>
      </c>
      <c r="AF1978" t="str">
        <f t="shared" si="61"/>
        <v>NA</v>
      </c>
    </row>
    <row r="1979" spans="3:32" x14ac:dyDescent="0.3">
      <c r="C1979">
        <v>1978</v>
      </c>
      <c r="D1979" s="4" t="str">
        <f t="shared" si="62"/>
        <v>51-15</v>
      </c>
      <c r="E1979" t="str">
        <f>VLOOKUP($D1979,metadata!$B$2:$S$451,2,FALSE)</f>
        <v>Suwa, A; Gotoh, T</v>
      </c>
      <c r="F1979" t="str">
        <f>VLOOKUP($D1979,metadata!$B$2:$S$451,3,FALSE)</f>
        <v>Geographic variation in diapause induction and mode of diapause inheritance in Tetranychus pueraricola</v>
      </c>
      <c r="G1979" t="str">
        <f>VLOOKUP($D1979,metadata!$B$2:$S$451,4,FALSE)</f>
        <v>10.1111/j.1439-0418.2006.01050.x</v>
      </c>
      <c r="H1979" t="str">
        <f>VLOOKUP($D1979,metadata!$B$2:$S$451,5,FALSE)</f>
        <v>y</v>
      </c>
      <c r="I1979" t="str">
        <f>VLOOKUP($D1979,metadata!$B$2:$S$451,6,FALSE)</f>
        <v>a</v>
      </c>
      <c r="J1979" t="str">
        <f>VLOOKUP($D1979,metadata!$B$2:$S$451,7,FALSE)</f>
        <v>i</v>
      </c>
      <c r="K1979">
        <f>VLOOKUP($D1979,metadata!$B$2:$S$451,8,FALSE)</f>
        <v>32</v>
      </c>
      <c r="L1979">
        <f>VLOOKUP($D1979,metadata!$B$2:$S$451,9,FALSE)</f>
        <v>5</v>
      </c>
      <c r="M1979" t="str">
        <f>VLOOKUP($D1979,metadata!$B$2:$S$451,10,FALSE)</f>
        <v/>
      </c>
      <c r="N1979" t="str">
        <f>VLOOKUP($D1979,metadata!$B$2:$S$451,11,FALSE)</f>
        <v>Tetranychus pueraricola</v>
      </c>
      <c r="O1979" t="str">
        <f>VLOOKUP($D1979,metadata!$B$2:$S$451,12,FALSE)</f>
        <v>Trombidiformes</v>
      </c>
      <c r="P1979">
        <f>VLOOKUP($D1979,metadata!$B$2:$S$451,13,FALSE)</f>
        <v>15</v>
      </c>
      <c r="Q1979">
        <f>VLOOKUP($D1979,metadata!$B$2:$S$451,14,FALSE)</f>
        <v>34.4</v>
      </c>
      <c r="R1979">
        <f>VLOOKUP($D1979,metadata!$B$2:$S$451,15,FALSE)</f>
        <v>-133.19999999999999</v>
      </c>
      <c r="S1979" t="str">
        <f>VLOOKUP($D1979,metadata!$B$2:$S$451,16,FALSE)</f>
        <v/>
      </c>
      <c r="T1979" t="str">
        <f>VLOOKUP($D1979,metadata!$B$2:$S$451,17,FALSE)</f>
        <v/>
      </c>
      <c r="U1979" t="str">
        <f>VLOOKUP($D1979,metadata!$B$2:$S$451,18,FALSE)</f>
        <v/>
      </c>
      <c r="V1979">
        <f>VLOOKUP($D1979,metadata!$B$2:$Z$451,19,FALSE)</f>
        <v>240</v>
      </c>
      <c r="W1979" t="str">
        <f>VLOOKUP($D1979,metadata!$B$2:$Z$451,20,FALSE)</f>
        <v>global average</v>
      </c>
      <c r="X1979" t="str">
        <f>VLOOKUP($D1979,metadata!$B$2:$Z$451,21,FALSE)</f>
        <v/>
      </c>
      <c r="Y1979" t="str">
        <f>VLOOKUP($D1979,metadata!$B$2:$Z$451,22,FALSE)</f>
        <v>t-51</v>
      </c>
      <c r="Z1979" t="str">
        <f>VLOOKUP($D1979,metadata!$B$2:$Z$451,23,FALSE)</f>
        <v/>
      </c>
      <c r="AA1979" t="str">
        <f>VLOOKUP($D1979,metadata!$B$2:$Z$451,24,FALSE)</f>
        <v/>
      </c>
      <c r="AC1979">
        <v>0.2</v>
      </c>
      <c r="AD1979">
        <v>4</v>
      </c>
      <c r="AF1979" t="str">
        <f t="shared" si="61"/>
        <v>NA</v>
      </c>
    </row>
    <row r="1980" spans="3:32" x14ac:dyDescent="0.3">
      <c r="C1980">
        <v>1979</v>
      </c>
      <c r="D1980" s="4" t="str">
        <f t="shared" si="62"/>
        <v>51-15</v>
      </c>
      <c r="E1980" t="str">
        <f>VLOOKUP($D1980,metadata!$B$2:$S$451,2,FALSE)</f>
        <v>Suwa, A; Gotoh, T</v>
      </c>
      <c r="F1980" t="str">
        <f>VLOOKUP($D1980,metadata!$B$2:$S$451,3,FALSE)</f>
        <v>Geographic variation in diapause induction and mode of diapause inheritance in Tetranychus pueraricola</v>
      </c>
      <c r="G1980" t="str">
        <f>VLOOKUP($D1980,metadata!$B$2:$S$451,4,FALSE)</f>
        <v>10.1111/j.1439-0418.2006.01050.x</v>
      </c>
      <c r="H1980" t="str">
        <f>VLOOKUP($D1980,metadata!$B$2:$S$451,5,FALSE)</f>
        <v>y</v>
      </c>
      <c r="I1980" t="str">
        <f>VLOOKUP($D1980,metadata!$B$2:$S$451,6,FALSE)</f>
        <v>a</v>
      </c>
      <c r="J1980" t="str">
        <f>VLOOKUP($D1980,metadata!$B$2:$S$451,7,FALSE)</f>
        <v>i</v>
      </c>
      <c r="K1980">
        <f>VLOOKUP($D1980,metadata!$B$2:$S$451,8,FALSE)</f>
        <v>32</v>
      </c>
      <c r="L1980">
        <f>VLOOKUP($D1980,metadata!$B$2:$S$451,9,FALSE)</f>
        <v>5</v>
      </c>
      <c r="M1980" t="str">
        <f>VLOOKUP($D1980,metadata!$B$2:$S$451,10,FALSE)</f>
        <v/>
      </c>
      <c r="N1980" t="str">
        <f>VLOOKUP($D1980,metadata!$B$2:$S$451,11,FALSE)</f>
        <v>Tetranychus pueraricola</v>
      </c>
      <c r="O1980" t="str">
        <f>VLOOKUP($D1980,metadata!$B$2:$S$451,12,FALSE)</f>
        <v>Trombidiformes</v>
      </c>
      <c r="P1980">
        <f>VLOOKUP($D1980,metadata!$B$2:$S$451,13,FALSE)</f>
        <v>15</v>
      </c>
      <c r="Q1980">
        <f>VLOOKUP($D1980,metadata!$B$2:$S$451,14,FALSE)</f>
        <v>34.4</v>
      </c>
      <c r="R1980">
        <f>VLOOKUP($D1980,metadata!$B$2:$S$451,15,FALSE)</f>
        <v>-133.19999999999999</v>
      </c>
      <c r="S1980" t="str">
        <f>VLOOKUP($D1980,metadata!$B$2:$S$451,16,FALSE)</f>
        <v/>
      </c>
      <c r="T1980" t="str">
        <f>VLOOKUP($D1980,metadata!$B$2:$S$451,17,FALSE)</f>
        <v/>
      </c>
      <c r="U1980" t="str">
        <f>VLOOKUP($D1980,metadata!$B$2:$S$451,18,FALSE)</f>
        <v/>
      </c>
      <c r="V1980">
        <f>VLOOKUP($D1980,metadata!$B$2:$Z$451,19,FALSE)</f>
        <v>240</v>
      </c>
      <c r="W1980" t="str">
        <f>VLOOKUP($D1980,metadata!$B$2:$Z$451,20,FALSE)</f>
        <v>global average</v>
      </c>
      <c r="X1980" t="str">
        <f>VLOOKUP($D1980,metadata!$B$2:$Z$451,21,FALSE)</f>
        <v/>
      </c>
      <c r="Y1980" t="str">
        <f>VLOOKUP($D1980,metadata!$B$2:$Z$451,22,FALSE)</f>
        <v>t-51</v>
      </c>
      <c r="Z1980" t="str">
        <f>VLOOKUP($D1980,metadata!$B$2:$Z$451,23,FALSE)</f>
        <v/>
      </c>
      <c r="AA1980" t="str">
        <f>VLOOKUP($D1980,metadata!$B$2:$Z$451,24,FALSE)</f>
        <v/>
      </c>
      <c r="AC1980">
        <v>0</v>
      </c>
      <c r="AD1980">
        <v>5</v>
      </c>
      <c r="AF1980" t="str">
        <f t="shared" si="61"/>
        <v>NA</v>
      </c>
    </row>
    <row r="1981" spans="3:32" x14ac:dyDescent="0.3">
      <c r="C1981">
        <v>1980</v>
      </c>
      <c r="D1981" s="4" t="str">
        <f t="shared" si="62"/>
        <v>51-16</v>
      </c>
      <c r="E1981" t="str">
        <f>VLOOKUP($D1981,metadata!$B$2:$S$451,2,FALSE)</f>
        <v>Suwa, A; Gotoh, T</v>
      </c>
      <c r="F1981" t="str">
        <f>VLOOKUP($D1981,metadata!$B$2:$S$451,3,FALSE)</f>
        <v>Geographic variation in diapause induction and mode of diapause inheritance in Tetranychus pueraricola</v>
      </c>
      <c r="G1981" t="str">
        <f>VLOOKUP($D1981,metadata!$B$2:$S$451,4,FALSE)</f>
        <v>10.1111/j.1439-0418.2006.01050.x</v>
      </c>
      <c r="H1981" t="str">
        <f>VLOOKUP($D1981,metadata!$B$2:$S$451,5,FALSE)</f>
        <v>y</v>
      </c>
      <c r="I1981" t="str">
        <f>VLOOKUP($D1981,metadata!$B$2:$S$451,6,FALSE)</f>
        <v>a</v>
      </c>
      <c r="J1981" t="str">
        <f>VLOOKUP($D1981,metadata!$B$2:$S$451,7,FALSE)</f>
        <v>i</v>
      </c>
      <c r="K1981">
        <f>VLOOKUP($D1981,metadata!$B$2:$S$451,8,FALSE)</f>
        <v>32</v>
      </c>
      <c r="L1981">
        <f>VLOOKUP($D1981,metadata!$B$2:$S$451,9,FALSE)</f>
        <v>5</v>
      </c>
      <c r="M1981" t="str">
        <f>VLOOKUP($D1981,metadata!$B$2:$S$451,10,FALSE)</f>
        <v/>
      </c>
      <c r="N1981" t="str">
        <f>VLOOKUP($D1981,metadata!$B$2:$S$451,11,FALSE)</f>
        <v>Tetranychus pueraricola</v>
      </c>
      <c r="O1981" t="str">
        <f>VLOOKUP($D1981,metadata!$B$2:$S$451,12,FALSE)</f>
        <v>Trombidiformes</v>
      </c>
      <c r="P1981">
        <f>VLOOKUP($D1981,metadata!$B$2:$S$451,13,FALSE)</f>
        <v>16</v>
      </c>
      <c r="Q1981">
        <f>VLOOKUP($D1981,metadata!$B$2:$S$451,14,FALSE)</f>
        <v>34.416666666666664</v>
      </c>
      <c r="R1981">
        <f>VLOOKUP($D1981,metadata!$B$2:$S$451,15,FALSE)</f>
        <v>-132.73333333333332</v>
      </c>
      <c r="S1981" t="str">
        <f>VLOOKUP($D1981,metadata!$B$2:$S$451,16,FALSE)</f>
        <v/>
      </c>
      <c r="T1981" t="str">
        <f>VLOOKUP($D1981,metadata!$B$2:$S$451,17,FALSE)</f>
        <v/>
      </c>
      <c r="U1981" t="str">
        <f>VLOOKUP($D1981,metadata!$B$2:$S$451,18,FALSE)</f>
        <v/>
      </c>
      <c r="V1981">
        <f>VLOOKUP($D1981,metadata!$B$2:$Z$451,19,FALSE)</f>
        <v>240</v>
      </c>
      <c r="W1981" t="str">
        <f>VLOOKUP($D1981,metadata!$B$2:$Z$451,20,FALSE)</f>
        <v>global average</v>
      </c>
      <c r="X1981" t="str">
        <f>VLOOKUP($D1981,metadata!$B$2:$Z$451,21,FALSE)</f>
        <v/>
      </c>
      <c r="Y1981" t="str">
        <f>VLOOKUP($D1981,metadata!$B$2:$Z$451,22,FALSE)</f>
        <v>t-51</v>
      </c>
      <c r="Z1981" t="str">
        <f>VLOOKUP($D1981,metadata!$B$2:$Z$451,23,FALSE)</f>
        <v/>
      </c>
      <c r="AA1981" t="str">
        <f>VLOOKUP($D1981,metadata!$B$2:$Z$451,24,FALSE)</f>
        <v/>
      </c>
      <c r="AC1981">
        <v>1</v>
      </c>
      <c r="AD1981">
        <v>1</v>
      </c>
      <c r="AF1981" t="str">
        <f t="shared" si="61"/>
        <v>NA</v>
      </c>
    </row>
    <row r="1982" spans="3:32" x14ac:dyDescent="0.3">
      <c r="C1982">
        <v>1981</v>
      </c>
      <c r="D1982" s="4" t="str">
        <f t="shared" si="62"/>
        <v>51-16</v>
      </c>
      <c r="E1982" t="str">
        <f>VLOOKUP($D1982,metadata!$B$2:$S$451,2,FALSE)</f>
        <v>Suwa, A; Gotoh, T</v>
      </c>
      <c r="F1982" t="str">
        <f>VLOOKUP($D1982,metadata!$B$2:$S$451,3,FALSE)</f>
        <v>Geographic variation in diapause induction and mode of diapause inheritance in Tetranychus pueraricola</v>
      </c>
      <c r="G1982" t="str">
        <f>VLOOKUP($D1982,metadata!$B$2:$S$451,4,FALSE)</f>
        <v>10.1111/j.1439-0418.2006.01050.x</v>
      </c>
      <c r="H1982" t="str">
        <f>VLOOKUP($D1982,metadata!$B$2:$S$451,5,FALSE)</f>
        <v>y</v>
      </c>
      <c r="I1982" t="str">
        <f>VLOOKUP($D1982,metadata!$B$2:$S$451,6,FALSE)</f>
        <v>a</v>
      </c>
      <c r="J1982" t="str">
        <f>VLOOKUP($D1982,metadata!$B$2:$S$451,7,FALSE)</f>
        <v>i</v>
      </c>
      <c r="K1982">
        <f>VLOOKUP($D1982,metadata!$B$2:$S$451,8,FALSE)</f>
        <v>32</v>
      </c>
      <c r="L1982">
        <f>VLOOKUP($D1982,metadata!$B$2:$S$451,9,FALSE)</f>
        <v>5</v>
      </c>
      <c r="M1982" t="str">
        <f>VLOOKUP($D1982,metadata!$B$2:$S$451,10,FALSE)</f>
        <v/>
      </c>
      <c r="N1982" t="str">
        <f>VLOOKUP($D1982,metadata!$B$2:$S$451,11,FALSE)</f>
        <v>Tetranychus pueraricola</v>
      </c>
      <c r="O1982" t="str">
        <f>VLOOKUP($D1982,metadata!$B$2:$S$451,12,FALSE)</f>
        <v>Trombidiformes</v>
      </c>
      <c r="P1982">
        <f>VLOOKUP($D1982,metadata!$B$2:$S$451,13,FALSE)</f>
        <v>16</v>
      </c>
      <c r="Q1982">
        <f>VLOOKUP($D1982,metadata!$B$2:$S$451,14,FALSE)</f>
        <v>34.416666666666664</v>
      </c>
      <c r="R1982">
        <f>VLOOKUP($D1982,metadata!$B$2:$S$451,15,FALSE)</f>
        <v>-132.73333333333332</v>
      </c>
      <c r="S1982" t="str">
        <f>VLOOKUP($D1982,metadata!$B$2:$S$451,16,FALSE)</f>
        <v/>
      </c>
      <c r="T1982" t="str">
        <f>VLOOKUP($D1982,metadata!$B$2:$S$451,17,FALSE)</f>
        <v/>
      </c>
      <c r="U1982" t="str">
        <f>VLOOKUP($D1982,metadata!$B$2:$S$451,18,FALSE)</f>
        <v/>
      </c>
      <c r="V1982">
        <f>VLOOKUP($D1982,metadata!$B$2:$Z$451,19,FALSE)</f>
        <v>240</v>
      </c>
      <c r="W1982" t="str">
        <f>VLOOKUP($D1982,metadata!$B$2:$Z$451,20,FALSE)</f>
        <v>global average</v>
      </c>
      <c r="X1982" t="str">
        <f>VLOOKUP($D1982,metadata!$B$2:$Z$451,21,FALSE)</f>
        <v/>
      </c>
      <c r="Y1982" t="str">
        <f>VLOOKUP($D1982,metadata!$B$2:$Z$451,22,FALSE)</f>
        <v>t-51</v>
      </c>
      <c r="Z1982" t="str">
        <f>VLOOKUP($D1982,metadata!$B$2:$Z$451,23,FALSE)</f>
        <v/>
      </c>
      <c r="AA1982" t="str">
        <f>VLOOKUP($D1982,metadata!$B$2:$Z$451,24,FALSE)</f>
        <v/>
      </c>
      <c r="AC1982">
        <v>0.8833333333333333</v>
      </c>
      <c r="AD1982">
        <v>2</v>
      </c>
      <c r="AF1982" t="str">
        <f t="shared" si="61"/>
        <v>NA</v>
      </c>
    </row>
    <row r="1983" spans="3:32" x14ac:dyDescent="0.3">
      <c r="C1983">
        <v>1982</v>
      </c>
      <c r="D1983" s="4" t="str">
        <f t="shared" si="62"/>
        <v>51-16</v>
      </c>
      <c r="E1983" t="str">
        <f>VLOOKUP($D1983,metadata!$B$2:$S$451,2,FALSE)</f>
        <v>Suwa, A; Gotoh, T</v>
      </c>
      <c r="F1983" t="str">
        <f>VLOOKUP($D1983,metadata!$B$2:$S$451,3,FALSE)</f>
        <v>Geographic variation in diapause induction and mode of diapause inheritance in Tetranychus pueraricola</v>
      </c>
      <c r="G1983" t="str">
        <f>VLOOKUP($D1983,metadata!$B$2:$S$451,4,FALSE)</f>
        <v>10.1111/j.1439-0418.2006.01050.x</v>
      </c>
      <c r="H1983" t="str">
        <f>VLOOKUP($D1983,metadata!$B$2:$S$451,5,FALSE)</f>
        <v>y</v>
      </c>
      <c r="I1983" t="str">
        <f>VLOOKUP($D1983,metadata!$B$2:$S$451,6,FALSE)</f>
        <v>a</v>
      </c>
      <c r="J1983" t="str">
        <f>VLOOKUP($D1983,metadata!$B$2:$S$451,7,FALSE)</f>
        <v>i</v>
      </c>
      <c r="K1983">
        <f>VLOOKUP($D1983,metadata!$B$2:$S$451,8,FALSE)</f>
        <v>32</v>
      </c>
      <c r="L1983">
        <f>VLOOKUP($D1983,metadata!$B$2:$S$451,9,FALSE)</f>
        <v>5</v>
      </c>
      <c r="M1983" t="str">
        <f>VLOOKUP($D1983,metadata!$B$2:$S$451,10,FALSE)</f>
        <v/>
      </c>
      <c r="N1983" t="str">
        <f>VLOOKUP($D1983,metadata!$B$2:$S$451,11,FALSE)</f>
        <v>Tetranychus pueraricola</v>
      </c>
      <c r="O1983" t="str">
        <f>VLOOKUP($D1983,metadata!$B$2:$S$451,12,FALSE)</f>
        <v>Trombidiformes</v>
      </c>
      <c r="P1983">
        <f>VLOOKUP($D1983,metadata!$B$2:$S$451,13,FALSE)</f>
        <v>16</v>
      </c>
      <c r="Q1983">
        <f>VLOOKUP($D1983,metadata!$B$2:$S$451,14,FALSE)</f>
        <v>34.416666666666664</v>
      </c>
      <c r="R1983">
        <f>VLOOKUP($D1983,metadata!$B$2:$S$451,15,FALSE)</f>
        <v>-132.73333333333332</v>
      </c>
      <c r="S1983" t="str">
        <f>VLOOKUP($D1983,metadata!$B$2:$S$451,16,FALSE)</f>
        <v/>
      </c>
      <c r="T1983" t="str">
        <f>VLOOKUP($D1983,metadata!$B$2:$S$451,17,FALSE)</f>
        <v/>
      </c>
      <c r="U1983" t="str">
        <f>VLOOKUP($D1983,metadata!$B$2:$S$451,18,FALSE)</f>
        <v/>
      </c>
      <c r="V1983">
        <f>VLOOKUP($D1983,metadata!$B$2:$Z$451,19,FALSE)</f>
        <v>240</v>
      </c>
      <c r="W1983" t="str">
        <f>VLOOKUP($D1983,metadata!$B$2:$Z$451,20,FALSE)</f>
        <v>global average</v>
      </c>
      <c r="X1983" t="str">
        <f>VLOOKUP($D1983,metadata!$B$2:$Z$451,21,FALSE)</f>
        <v/>
      </c>
      <c r="Y1983" t="str">
        <f>VLOOKUP($D1983,metadata!$B$2:$Z$451,22,FALSE)</f>
        <v>t-51</v>
      </c>
      <c r="Z1983" t="str">
        <f>VLOOKUP($D1983,metadata!$B$2:$Z$451,23,FALSE)</f>
        <v/>
      </c>
      <c r="AA1983" t="str">
        <f>VLOOKUP($D1983,metadata!$B$2:$Z$451,24,FALSE)</f>
        <v/>
      </c>
      <c r="AC1983">
        <v>0.05</v>
      </c>
      <c r="AD1983">
        <v>3</v>
      </c>
      <c r="AF1983" t="str">
        <f t="shared" si="61"/>
        <v>NA</v>
      </c>
    </row>
    <row r="1984" spans="3:32" x14ac:dyDescent="0.3">
      <c r="C1984">
        <v>1983</v>
      </c>
      <c r="D1984" s="4" t="str">
        <f t="shared" si="62"/>
        <v>51-16</v>
      </c>
      <c r="E1984" t="str">
        <f>VLOOKUP($D1984,metadata!$B$2:$S$451,2,FALSE)</f>
        <v>Suwa, A; Gotoh, T</v>
      </c>
      <c r="F1984" t="str">
        <f>VLOOKUP($D1984,metadata!$B$2:$S$451,3,FALSE)</f>
        <v>Geographic variation in diapause induction and mode of diapause inheritance in Tetranychus pueraricola</v>
      </c>
      <c r="G1984" t="str">
        <f>VLOOKUP($D1984,metadata!$B$2:$S$451,4,FALSE)</f>
        <v>10.1111/j.1439-0418.2006.01050.x</v>
      </c>
      <c r="H1984" t="str">
        <f>VLOOKUP($D1984,metadata!$B$2:$S$451,5,FALSE)</f>
        <v>y</v>
      </c>
      <c r="I1984" t="str">
        <f>VLOOKUP($D1984,metadata!$B$2:$S$451,6,FALSE)</f>
        <v>a</v>
      </c>
      <c r="J1984" t="str">
        <f>VLOOKUP($D1984,metadata!$B$2:$S$451,7,FALSE)</f>
        <v>i</v>
      </c>
      <c r="K1984">
        <f>VLOOKUP($D1984,metadata!$B$2:$S$451,8,FALSE)</f>
        <v>32</v>
      </c>
      <c r="L1984">
        <f>VLOOKUP($D1984,metadata!$B$2:$S$451,9,FALSE)</f>
        <v>5</v>
      </c>
      <c r="M1984" t="str">
        <f>VLOOKUP($D1984,metadata!$B$2:$S$451,10,FALSE)</f>
        <v/>
      </c>
      <c r="N1984" t="str">
        <f>VLOOKUP($D1984,metadata!$B$2:$S$451,11,FALSE)</f>
        <v>Tetranychus pueraricola</v>
      </c>
      <c r="O1984" t="str">
        <f>VLOOKUP($D1984,metadata!$B$2:$S$451,12,FALSE)</f>
        <v>Trombidiformes</v>
      </c>
      <c r="P1984">
        <f>VLOOKUP($D1984,metadata!$B$2:$S$451,13,FALSE)</f>
        <v>16</v>
      </c>
      <c r="Q1984">
        <f>VLOOKUP($D1984,metadata!$B$2:$S$451,14,FALSE)</f>
        <v>34.416666666666664</v>
      </c>
      <c r="R1984">
        <f>VLOOKUP($D1984,metadata!$B$2:$S$451,15,FALSE)</f>
        <v>-132.73333333333332</v>
      </c>
      <c r="S1984" t="str">
        <f>VLOOKUP($D1984,metadata!$B$2:$S$451,16,FALSE)</f>
        <v/>
      </c>
      <c r="T1984" t="str">
        <f>VLOOKUP($D1984,metadata!$B$2:$S$451,17,FALSE)</f>
        <v/>
      </c>
      <c r="U1984" t="str">
        <f>VLOOKUP($D1984,metadata!$B$2:$S$451,18,FALSE)</f>
        <v/>
      </c>
      <c r="V1984">
        <f>VLOOKUP($D1984,metadata!$B$2:$Z$451,19,FALSE)</f>
        <v>240</v>
      </c>
      <c r="W1984" t="str">
        <f>VLOOKUP($D1984,metadata!$B$2:$Z$451,20,FALSE)</f>
        <v>global average</v>
      </c>
      <c r="X1984" t="str">
        <f>VLOOKUP($D1984,metadata!$B$2:$Z$451,21,FALSE)</f>
        <v/>
      </c>
      <c r="Y1984" t="str">
        <f>VLOOKUP($D1984,metadata!$B$2:$Z$451,22,FALSE)</f>
        <v>t-51</v>
      </c>
      <c r="Z1984" t="str">
        <f>VLOOKUP($D1984,metadata!$B$2:$Z$451,23,FALSE)</f>
        <v/>
      </c>
      <c r="AA1984" t="str">
        <f>VLOOKUP($D1984,metadata!$B$2:$Z$451,24,FALSE)</f>
        <v/>
      </c>
      <c r="AC1984">
        <v>0</v>
      </c>
      <c r="AD1984">
        <v>4</v>
      </c>
      <c r="AF1984" t="str">
        <f t="shared" si="61"/>
        <v>NA</v>
      </c>
    </row>
    <row r="1985" spans="3:32" x14ac:dyDescent="0.3">
      <c r="C1985">
        <v>1984</v>
      </c>
      <c r="D1985" s="4" t="str">
        <f t="shared" si="62"/>
        <v>51-16</v>
      </c>
      <c r="E1985" t="str">
        <f>VLOOKUP($D1985,metadata!$B$2:$S$451,2,FALSE)</f>
        <v>Suwa, A; Gotoh, T</v>
      </c>
      <c r="F1985" t="str">
        <f>VLOOKUP($D1985,metadata!$B$2:$S$451,3,FALSE)</f>
        <v>Geographic variation in diapause induction and mode of diapause inheritance in Tetranychus pueraricola</v>
      </c>
      <c r="G1985" t="str">
        <f>VLOOKUP($D1985,metadata!$B$2:$S$451,4,FALSE)</f>
        <v>10.1111/j.1439-0418.2006.01050.x</v>
      </c>
      <c r="H1985" t="str">
        <f>VLOOKUP($D1985,metadata!$B$2:$S$451,5,FALSE)</f>
        <v>y</v>
      </c>
      <c r="I1985" t="str">
        <f>VLOOKUP($D1985,metadata!$B$2:$S$451,6,FALSE)</f>
        <v>a</v>
      </c>
      <c r="J1985" t="str">
        <f>VLOOKUP($D1985,metadata!$B$2:$S$451,7,FALSE)</f>
        <v>i</v>
      </c>
      <c r="K1985">
        <f>VLOOKUP($D1985,metadata!$B$2:$S$451,8,FALSE)</f>
        <v>32</v>
      </c>
      <c r="L1985">
        <f>VLOOKUP($D1985,metadata!$B$2:$S$451,9,FALSE)</f>
        <v>5</v>
      </c>
      <c r="M1985" t="str">
        <f>VLOOKUP($D1985,metadata!$B$2:$S$451,10,FALSE)</f>
        <v/>
      </c>
      <c r="N1985" t="str">
        <f>VLOOKUP($D1985,metadata!$B$2:$S$451,11,FALSE)</f>
        <v>Tetranychus pueraricola</v>
      </c>
      <c r="O1985" t="str">
        <f>VLOOKUP($D1985,metadata!$B$2:$S$451,12,FALSE)</f>
        <v>Trombidiformes</v>
      </c>
      <c r="P1985">
        <f>VLOOKUP($D1985,metadata!$B$2:$S$451,13,FALSE)</f>
        <v>16</v>
      </c>
      <c r="Q1985">
        <f>VLOOKUP($D1985,metadata!$B$2:$S$451,14,FALSE)</f>
        <v>34.416666666666664</v>
      </c>
      <c r="R1985">
        <f>VLOOKUP($D1985,metadata!$B$2:$S$451,15,FALSE)</f>
        <v>-132.73333333333332</v>
      </c>
      <c r="S1985" t="str">
        <f>VLOOKUP($D1985,metadata!$B$2:$S$451,16,FALSE)</f>
        <v/>
      </c>
      <c r="T1985" t="str">
        <f>VLOOKUP($D1985,metadata!$B$2:$S$451,17,FALSE)</f>
        <v/>
      </c>
      <c r="U1985" t="str">
        <f>VLOOKUP($D1985,metadata!$B$2:$S$451,18,FALSE)</f>
        <v/>
      </c>
      <c r="V1985">
        <f>VLOOKUP($D1985,metadata!$B$2:$Z$451,19,FALSE)</f>
        <v>240</v>
      </c>
      <c r="W1985" t="str">
        <f>VLOOKUP($D1985,metadata!$B$2:$Z$451,20,FALSE)</f>
        <v>global average</v>
      </c>
      <c r="X1985" t="str">
        <f>VLOOKUP($D1985,metadata!$B$2:$Z$451,21,FALSE)</f>
        <v/>
      </c>
      <c r="Y1985" t="str">
        <f>VLOOKUP($D1985,metadata!$B$2:$Z$451,22,FALSE)</f>
        <v>t-51</v>
      </c>
      <c r="Z1985" t="str">
        <f>VLOOKUP($D1985,metadata!$B$2:$Z$451,23,FALSE)</f>
        <v/>
      </c>
      <c r="AA1985" t="str">
        <f>VLOOKUP($D1985,metadata!$B$2:$Z$451,24,FALSE)</f>
        <v/>
      </c>
      <c r="AC1985">
        <v>0</v>
      </c>
      <c r="AD1985">
        <v>5</v>
      </c>
      <c r="AF1985" t="str">
        <f t="shared" si="61"/>
        <v>NA</v>
      </c>
    </row>
    <row r="1986" spans="3:32" x14ac:dyDescent="0.3">
      <c r="C1986">
        <v>1985</v>
      </c>
      <c r="D1986" s="4" t="str">
        <f t="shared" si="62"/>
        <v>51-17</v>
      </c>
      <c r="E1986" t="str">
        <f>VLOOKUP($D1986,metadata!$B$2:$S$451,2,FALSE)</f>
        <v>Suwa, A; Gotoh, T</v>
      </c>
      <c r="F1986" t="str">
        <f>VLOOKUP($D1986,metadata!$B$2:$S$451,3,FALSE)</f>
        <v>Geographic variation in diapause induction and mode of diapause inheritance in Tetranychus pueraricola</v>
      </c>
      <c r="G1986" t="str">
        <f>VLOOKUP($D1986,metadata!$B$2:$S$451,4,FALSE)</f>
        <v>10.1111/j.1439-0418.2006.01050.x</v>
      </c>
      <c r="H1986" t="str">
        <f>VLOOKUP($D1986,metadata!$B$2:$S$451,5,FALSE)</f>
        <v>y</v>
      </c>
      <c r="I1986" t="str">
        <f>VLOOKUP($D1986,metadata!$B$2:$S$451,6,FALSE)</f>
        <v>a</v>
      </c>
      <c r="J1986" t="str">
        <f>VLOOKUP($D1986,metadata!$B$2:$S$451,7,FALSE)</f>
        <v>i</v>
      </c>
      <c r="K1986">
        <f>VLOOKUP($D1986,metadata!$B$2:$S$451,8,FALSE)</f>
        <v>32</v>
      </c>
      <c r="L1986">
        <f>VLOOKUP($D1986,metadata!$B$2:$S$451,9,FALSE)</f>
        <v>5</v>
      </c>
      <c r="M1986" t="str">
        <f>VLOOKUP($D1986,metadata!$B$2:$S$451,10,FALSE)</f>
        <v/>
      </c>
      <c r="N1986" t="str">
        <f>VLOOKUP($D1986,metadata!$B$2:$S$451,11,FALSE)</f>
        <v>Tetranychus pueraricola</v>
      </c>
      <c r="O1986" t="str">
        <f>VLOOKUP($D1986,metadata!$B$2:$S$451,12,FALSE)</f>
        <v>Trombidiformes</v>
      </c>
      <c r="P1986">
        <f>VLOOKUP($D1986,metadata!$B$2:$S$451,13,FALSE)</f>
        <v>17</v>
      </c>
      <c r="Q1986">
        <f>VLOOKUP($D1986,metadata!$B$2:$S$451,14,FALSE)</f>
        <v>34.366666666666667</v>
      </c>
      <c r="R1986">
        <f>VLOOKUP($D1986,metadata!$B$2:$S$451,15,FALSE)</f>
        <v>-132.51666666666668</v>
      </c>
      <c r="S1986" t="str">
        <f>VLOOKUP($D1986,metadata!$B$2:$S$451,16,FALSE)</f>
        <v/>
      </c>
      <c r="T1986" t="str">
        <f>VLOOKUP($D1986,metadata!$B$2:$S$451,17,FALSE)</f>
        <v/>
      </c>
      <c r="U1986" t="str">
        <f>VLOOKUP($D1986,metadata!$B$2:$S$451,18,FALSE)</f>
        <v/>
      </c>
      <c r="V1986">
        <f>VLOOKUP($D1986,metadata!$B$2:$Z$451,19,FALSE)</f>
        <v>240</v>
      </c>
      <c r="W1986" t="str">
        <f>VLOOKUP($D1986,metadata!$B$2:$Z$451,20,FALSE)</f>
        <v>global average</v>
      </c>
      <c r="X1986" t="str">
        <f>VLOOKUP($D1986,metadata!$B$2:$Z$451,21,FALSE)</f>
        <v/>
      </c>
      <c r="Y1986" t="str">
        <f>VLOOKUP($D1986,metadata!$B$2:$Z$451,22,FALSE)</f>
        <v>t-51</v>
      </c>
      <c r="Z1986" t="str">
        <f>VLOOKUP($D1986,metadata!$B$2:$Z$451,23,FALSE)</f>
        <v/>
      </c>
      <c r="AA1986" t="str">
        <f>VLOOKUP($D1986,metadata!$B$2:$Z$451,24,FALSE)</f>
        <v/>
      </c>
      <c r="AC1986">
        <v>0.83333333333333337</v>
      </c>
      <c r="AD1986">
        <v>1</v>
      </c>
      <c r="AF1986" t="str">
        <f t="shared" si="61"/>
        <v>NA</v>
      </c>
    </row>
    <row r="1987" spans="3:32" x14ac:dyDescent="0.3">
      <c r="C1987">
        <v>1986</v>
      </c>
      <c r="D1987" s="4" t="str">
        <f t="shared" si="62"/>
        <v>51-17</v>
      </c>
      <c r="E1987" t="str">
        <f>VLOOKUP($D1987,metadata!$B$2:$S$451,2,FALSE)</f>
        <v>Suwa, A; Gotoh, T</v>
      </c>
      <c r="F1987" t="str">
        <f>VLOOKUP($D1987,metadata!$B$2:$S$451,3,FALSE)</f>
        <v>Geographic variation in diapause induction and mode of diapause inheritance in Tetranychus pueraricola</v>
      </c>
      <c r="G1987" t="str">
        <f>VLOOKUP($D1987,metadata!$B$2:$S$451,4,FALSE)</f>
        <v>10.1111/j.1439-0418.2006.01050.x</v>
      </c>
      <c r="H1987" t="str">
        <f>VLOOKUP($D1987,metadata!$B$2:$S$451,5,FALSE)</f>
        <v>y</v>
      </c>
      <c r="I1987" t="str">
        <f>VLOOKUP($D1987,metadata!$B$2:$S$451,6,FALSE)</f>
        <v>a</v>
      </c>
      <c r="J1987" t="str">
        <f>VLOOKUP($D1987,metadata!$B$2:$S$451,7,FALSE)</f>
        <v>i</v>
      </c>
      <c r="K1987">
        <f>VLOOKUP($D1987,metadata!$B$2:$S$451,8,FALSE)</f>
        <v>32</v>
      </c>
      <c r="L1987">
        <f>VLOOKUP($D1987,metadata!$B$2:$S$451,9,FALSE)</f>
        <v>5</v>
      </c>
      <c r="M1987" t="str">
        <f>VLOOKUP($D1987,metadata!$B$2:$S$451,10,FALSE)</f>
        <v/>
      </c>
      <c r="N1987" t="str">
        <f>VLOOKUP($D1987,metadata!$B$2:$S$451,11,FALSE)</f>
        <v>Tetranychus pueraricola</v>
      </c>
      <c r="O1987" t="str">
        <f>VLOOKUP($D1987,metadata!$B$2:$S$451,12,FALSE)</f>
        <v>Trombidiformes</v>
      </c>
      <c r="P1987">
        <f>VLOOKUP($D1987,metadata!$B$2:$S$451,13,FALSE)</f>
        <v>17</v>
      </c>
      <c r="Q1987">
        <f>VLOOKUP($D1987,metadata!$B$2:$S$451,14,FALSE)</f>
        <v>34.366666666666667</v>
      </c>
      <c r="R1987">
        <f>VLOOKUP($D1987,metadata!$B$2:$S$451,15,FALSE)</f>
        <v>-132.51666666666668</v>
      </c>
      <c r="S1987" t="str">
        <f>VLOOKUP($D1987,metadata!$B$2:$S$451,16,FALSE)</f>
        <v/>
      </c>
      <c r="T1987" t="str">
        <f>VLOOKUP($D1987,metadata!$B$2:$S$451,17,FALSE)</f>
        <v/>
      </c>
      <c r="U1987" t="str">
        <f>VLOOKUP($D1987,metadata!$B$2:$S$451,18,FALSE)</f>
        <v/>
      </c>
      <c r="V1987">
        <f>VLOOKUP($D1987,metadata!$B$2:$Z$451,19,FALSE)</f>
        <v>240</v>
      </c>
      <c r="W1987" t="str">
        <f>VLOOKUP($D1987,metadata!$B$2:$Z$451,20,FALSE)</f>
        <v>global average</v>
      </c>
      <c r="X1987" t="str">
        <f>VLOOKUP($D1987,metadata!$B$2:$Z$451,21,FALSE)</f>
        <v/>
      </c>
      <c r="Y1987" t="str">
        <f>VLOOKUP($D1987,metadata!$B$2:$Z$451,22,FALSE)</f>
        <v>t-51</v>
      </c>
      <c r="Z1987" t="str">
        <f>VLOOKUP($D1987,metadata!$B$2:$Z$451,23,FALSE)</f>
        <v/>
      </c>
      <c r="AA1987" t="str">
        <f>VLOOKUP($D1987,metadata!$B$2:$Z$451,24,FALSE)</f>
        <v/>
      </c>
      <c r="AC1987">
        <v>0.2</v>
      </c>
      <c r="AD1987">
        <v>2</v>
      </c>
      <c r="AF1987" t="str">
        <f t="shared" ref="AF1987:AF2050" si="63">IF(AE1987="","NA",AE1987)</f>
        <v>NA</v>
      </c>
    </row>
    <row r="1988" spans="3:32" x14ac:dyDescent="0.3">
      <c r="C1988">
        <v>1987</v>
      </c>
      <c r="D1988" s="4" t="str">
        <f t="shared" si="62"/>
        <v>51-17</v>
      </c>
      <c r="E1988" t="str">
        <f>VLOOKUP($D1988,metadata!$B$2:$S$451,2,FALSE)</f>
        <v>Suwa, A; Gotoh, T</v>
      </c>
      <c r="F1988" t="str">
        <f>VLOOKUP($D1988,metadata!$B$2:$S$451,3,FALSE)</f>
        <v>Geographic variation in diapause induction and mode of diapause inheritance in Tetranychus pueraricola</v>
      </c>
      <c r="G1988" t="str">
        <f>VLOOKUP($D1988,metadata!$B$2:$S$451,4,FALSE)</f>
        <v>10.1111/j.1439-0418.2006.01050.x</v>
      </c>
      <c r="H1988" t="str">
        <f>VLOOKUP($D1988,metadata!$B$2:$S$451,5,FALSE)</f>
        <v>y</v>
      </c>
      <c r="I1988" t="str">
        <f>VLOOKUP($D1988,metadata!$B$2:$S$451,6,FALSE)</f>
        <v>a</v>
      </c>
      <c r="J1988" t="str">
        <f>VLOOKUP($D1988,metadata!$B$2:$S$451,7,FALSE)</f>
        <v>i</v>
      </c>
      <c r="K1988">
        <f>VLOOKUP($D1988,metadata!$B$2:$S$451,8,FALSE)</f>
        <v>32</v>
      </c>
      <c r="L1988">
        <f>VLOOKUP($D1988,metadata!$B$2:$S$451,9,FALSE)</f>
        <v>5</v>
      </c>
      <c r="M1988" t="str">
        <f>VLOOKUP($D1988,metadata!$B$2:$S$451,10,FALSE)</f>
        <v/>
      </c>
      <c r="N1988" t="str">
        <f>VLOOKUP($D1988,metadata!$B$2:$S$451,11,FALSE)</f>
        <v>Tetranychus pueraricola</v>
      </c>
      <c r="O1988" t="str">
        <f>VLOOKUP($D1988,metadata!$B$2:$S$451,12,FALSE)</f>
        <v>Trombidiformes</v>
      </c>
      <c r="P1988">
        <f>VLOOKUP($D1988,metadata!$B$2:$S$451,13,FALSE)</f>
        <v>17</v>
      </c>
      <c r="Q1988">
        <f>VLOOKUP($D1988,metadata!$B$2:$S$451,14,FALSE)</f>
        <v>34.366666666666667</v>
      </c>
      <c r="R1988">
        <f>VLOOKUP($D1988,metadata!$B$2:$S$451,15,FALSE)</f>
        <v>-132.51666666666668</v>
      </c>
      <c r="S1988" t="str">
        <f>VLOOKUP($D1988,metadata!$B$2:$S$451,16,FALSE)</f>
        <v/>
      </c>
      <c r="T1988" t="str">
        <f>VLOOKUP($D1988,metadata!$B$2:$S$451,17,FALSE)</f>
        <v/>
      </c>
      <c r="U1988" t="str">
        <f>VLOOKUP($D1988,metadata!$B$2:$S$451,18,FALSE)</f>
        <v/>
      </c>
      <c r="V1988">
        <f>VLOOKUP($D1988,metadata!$B$2:$Z$451,19,FALSE)</f>
        <v>240</v>
      </c>
      <c r="W1988" t="str">
        <f>VLOOKUP($D1988,metadata!$B$2:$Z$451,20,FALSE)</f>
        <v>global average</v>
      </c>
      <c r="X1988" t="str">
        <f>VLOOKUP($D1988,metadata!$B$2:$Z$451,21,FALSE)</f>
        <v/>
      </c>
      <c r="Y1988" t="str">
        <f>VLOOKUP($D1988,metadata!$B$2:$Z$451,22,FALSE)</f>
        <v>t-51</v>
      </c>
      <c r="Z1988" t="str">
        <f>VLOOKUP($D1988,metadata!$B$2:$Z$451,23,FALSE)</f>
        <v/>
      </c>
      <c r="AA1988" t="str">
        <f>VLOOKUP($D1988,metadata!$B$2:$Z$451,24,FALSE)</f>
        <v/>
      </c>
      <c r="AC1988">
        <v>0</v>
      </c>
      <c r="AD1988">
        <v>3</v>
      </c>
      <c r="AF1988" t="str">
        <f t="shared" si="63"/>
        <v>NA</v>
      </c>
    </row>
    <row r="1989" spans="3:32" x14ac:dyDescent="0.3">
      <c r="C1989">
        <v>1988</v>
      </c>
      <c r="D1989" s="4" t="str">
        <f t="shared" si="62"/>
        <v>51-17</v>
      </c>
      <c r="E1989" t="str">
        <f>VLOOKUP($D1989,metadata!$B$2:$S$451,2,FALSE)</f>
        <v>Suwa, A; Gotoh, T</v>
      </c>
      <c r="F1989" t="str">
        <f>VLOOKUP($D1989,metadata!$B$2:$S$451,3,FALSE)</f>
        <v>Geographic variation in diapause induction and mode of diapause inheritance in Tetranychus pueraricola</v>
      </c>
      <c r="G1989" t="str">
        <f>VLOOKUP($D1989,metadata!$B$2:$S$451,4,FALSE)</f>
        <v>10.1111/j.1439-0418.2006.01050.x</v>
      </c>
      <c r="H1989" t="str">
        <f>VLOOKUP($D1989,metadata!$B$2:$S$451,5,FALSE)</f>
        <v>y</v>
      </c>
      <c r="I1989" t="str">
        <f>VLOOKUP($D1989,metadata!$B$2:$S$451,6,FALSE)</f>
        <v>a</v>
      </c>
      <c r="J1989" t="str">
        <f>VLOOKUP($D1989,metadata!$B$2:$S$451,7,FALSE)</f>
        <v>i</v>
      </c>
      <c r="K1989">
        <f>VLOOKUP($D1989,metadata!$B$2:$S$451,8,FALSE)</f>
        <v>32</v>
      </c>
      <c r="L1989">
        <f>VLOOKUP($D1989,metadata!$B$2:$S$451,9,FALSE)</f>
        <v>5</v>
      </c>
      <c r="M1989" t="str">
        <f>VLOOKUP($D1989,metadata!$B$2:$S$451,10,FALSE)</f>
        <v/>
      </c>
      <c r="N1989" t="str">
        <f>VLOOKUP($D1989,metadata!$B$2:$S$451,11,FALSE)</f>
        <v>Tetranychus pueraricola</v>
      </c>
      <c r="O1989" t="str">
        <f>VLOOKUP($D1989,metadata!$B$2:$S$451,12,FALSE)</f>
        <v>Trombidiformes</v>
      </c>
      <c r="P1989">
        <f>VLOOKUP($D1989,metadata!$B$2:$S$451,13,FALSE)</f>
        <v>17</v>
      </c>
      <c r="Q1989">
        <f>VLOOKUP($D1989,metadata!$B$2:$S$451,14,FALSE)</f>
        <v>34.366666666666667</v>
      </c>
      <c r="R1989">
        <f>VLOOKUP($D1989,metadata!$B$2:$S$451,15,FALSE)</f>
        <v>-132.51666666666668</v>
      </c>
      <c r="S1989" t="str">
        <f>VLOOKUP($D1989,metadata!$B$2:$S$451,16,FALSE)</f>
        <v/>
      </c>
      <c r="T1989" t="str">
        <f>VLOOKUP($D1989,metadata!$B$2:$S$451,17,FALSE)</f>
        <v/>
      </c>
      <c r="U1989" t="str">
        <f>VLOOKUP($D1989,metadata!$B$2:$S$451,18,FALSE)</f>
        <v/>
      </c>
      <c r="V1989">
        <f>VLOOKUP($D1989,metadata!$B$2:$Z$451,19,FALSE)</f>
        <v>240</v>
      </c>
      <c r="W1989" t="str">
        <f>VLOOKUP($D1989,metadata!$B$2:$Z$451,20,FALSE)</f>
        <v>global average</v>
      </c>
      <c r="X1989" t="str">
        <f>VLOOKUP($D1989,metadata!$B$2:$Z$451,21,FALSE)</f>
        <v/>
      </c>
      <c r="Y1989" t="str">
        <f>VLOOKUP($D1989,metadata!$B$2:$Z$451,22,FALSE)</f>
        <v>t-51</v>
      </c>
      <c r="Z1989" t="str">
        <f>VLOOKUP($D1989,metadata!$B$2:$Z$451,23,FALSE)</f>
        <v/>
      </c>
      <c r="AA1989" t="str">
        <f>VLOOKUP($D1989,metadata!$B$2:$Z$451,24,FALSE)</f>
        <v/>
      </c>
      <c r="AC1989">
        <v>0</v>
      </c>
      <c r="AD1989">
        <v>4</v>
      </c>
      <c r="AF1989" t="str">
        <f t="shared" si="63"/>
        <v>NA</v>
      </c>
    </row>
    <row r="1990" spans="3:32" x14ac:dyDescent="0.3">
      <c r="C1990">
        <v>1989</v>
      </c>
      <c r="D1990" s="4" t="str">
        <f t="shared" si="62"/>
        <v>51-17</v>
      </c>
      <c r="E1990" t="str">
        <f>VLOOKUP($D1990,metadata!$B$2:$S$451,2,FALSE)</f>
        <v>Suwa, A; Gotoh, T</v>
      </c>
      <c r="F1990" t="str">
        <f>VLOOKUP($D1990,metadata!$B$2:$S$451,3,FALSE)</f>
        <v>Geographic variation in diapause induction and mode of diapause inheritance in Tetranychus pueraricola</v>
      </c>
      <c r="G1990" t="str">
        <f>VLOOKUP($D1990,metadata!$B$2:$S$451,4,FALSE)</f>
        <v>10.1111/j.1439-0418.2006.01050.x</v>
      </c>
      <c r="H1990" t="str">
        <f>VLOOKUP($D1990,metadata!$B$2:$S$451,5,FALSE)</f>
        <v>y</v>
      </c>
      <c r="I1990" t="str">
        <f>VLOOKUP($D1990,metadata!$B$2:$S$451,6,FALSE)</f>
        <v>a</v>
      </c>
      <c r="J1990" t="str">
        <f>VLOOKUP($D1990,metadata!$B$2:$S$451,7,FALSE)</f>
        <v>i</v>
      </c>
      <c r="K1990">
        <f>VLOOKUP($D1990,metadata!$B$2:$S$451,8,FALSE)</f>
        <v>32</v>
      </c>
      <c r="L1990">
        <f>VLOOKUP($D1990,metadata!$B$2:$S$451,9,FALSE)</f>
        <v>5</v>
      </c>
      <c r="M1990" t="str">
        <f>VLOOKUP($D1990,metadata!$B$2:$S$451,10,FALSE)</f>
        <v/>
      </c>
      <c r="N1990" t="str">
        <f>VLOOKUP($D1990,metadata!$B$2:$S$451,11,FALSE)</f>
        <v>Tetranychus pueraricola</v>
      </c>
      <c r="O1990" t="str">
        <f>VLOOKUP($D1990,metadata!$B$2:$S$451,12,FALSE)</f>
        <v>Trombidiformes</v>
      </c>
      <c r="P1990">
        <f>VLOOKUP($D1990,metadata!$B$2:$S$451,13,FALSE)</f>
        <v>17</v>
      </c>
      <c r="Q1990">
        <f>VLOOKUP($D1990,metadata!$B$2:$S$451,14,FALSE)</f>
        <v>34.366666666666667</v>
      </c>
      <c r="R1990">
        <f>VLOOKUP($D1990,metadata!$B$2:$S$451,15,FALSE)</f>
        <v>-132.51666666666668</v>
      </c>
      <c r="S1990" t="str">
        <f>VLOOKUP($D1990,metadata!$B$2:$S$451,16,FALSE)</f>
        <v/>
      </c>
      <c r="T1990" t="str">
        <f>VLOOKUP($D1990,metadata!$B$2:$S$451,17,FALSE)</f>
        <v/>
      </c>
      <c r="U1990" t="str">
        <f>VLOOKUP($D1990,metadata!$B$2:$S$451,18,FALSE)</f>
        <v/>
      </c>
      <c r="V1990">
        <f>VLOOKUP($D1990,metadata!$B$2:$Z$451,19,FALSE)</f>
        <v>240</v>
      </c>
      <c r="W1990" t="str">
        <f>VLOOKUP($D1990,metadata!$B$2:$Z$451,20,FALSE)</f>
        <v>global average</v>
      </c>
      <c r="X1990" t="str">
        <f>VLOOKUP($D1990,metadata!$B$2:$Z$451,21,FALSE)</f>
        <v/>
      </c>
      <c r="Y1990" t="str">
        <f>VLOOKUP($D1990,metadata!$B$2:$Z$451,22,FALSE)</f>
        <v>t-51</v>
      </c>
      <c r="Z1990" t="str">
        <f>VLOOKUP($D1990,metadata!$B$2:$Z$451,23,FALSE)</f>
        <v/>
      </c>
      <c r="AA1990" t="str">
        <f>VLOOKUP($D1990,metadata!$B$2:$Z$451,24,FALSE)</f>
        <v/>
      </c>
      <c r="AC1990">
        <v>0</v>
      </c>
      <c r="AD1990">
        <v>5</v>
      </c>
      <c r="AF1990" t="str">
        <f t="shared" si="63"/>
        <v>NA</v>
      </c>
    </row>
    <row r="1991" spans="3:32" x14ac:dyDescent="0.3">
      <c r="C1991">
        <v>1990</v>
      </c>
      <c r="D1991" s="4" t="str">
        <f t="shared" si="62"/>
        <v>51-18</v>
      </c>
      <c r="E1991" t="str">
        <f>VLOOKUP($D1991,metadata!$B$2:$S$451,2,FALSE)</f>
        <v>Suwa, A; Gotoh, T</v>
      </c>
      <c r="F1991" t="str">
        <f>VLOOKUP($D1991,metadata!$B$2:$S$451,3,FALSE)</f>
        <v>Geographic variation in diapause induction and mode of diapause inheritance in Tetranychus pueraricola</v>
      </c>
      <c r="G1991" t="str">
        <f>VLOOKUP($D1991,metadata!$B$2:$S$451,4,FALSE)</f>
        <v>10.1111/j.1439-0418.2006.01050.x</v>
      </c>
      <c r="H1991" t="str">
        <f>VLOOKUP($D1991,metadata!$B$2:$S$451,5,FALSE)</f>
        <v>y</v>
      </c>
      <c r="I1991" t="str">
        <f>VLOOKUP($D1991,metadata!$B$2:$S$451,6,FALSE)</f>
        <v>a</v>
      </c>
      <c r="J1991" t="str">
        <f>VLOOKUP($D1991,metadata!$B$2:$S$451,7,FALSE)</f>
        <v>i</v>
      </c>
      <c r="K1991">
        <f>VLOOKUP($D1991,metadata!$B$2:$S$451,8,FALSE)</f>
        <v>32</v>
      </c>
      <c r="L1991">
        <f>VLOOKUP($D1991,metadata!$B$2:$S$451,9,FALSE)</f>
        <v>5</v>
      </c>
      <c r="M1991" t="str">
        <f>VLOOKUP($D1991,metadata!$B$2:$S$451,10,FALSE)</f>
        <v/>
      </c>
      <c r="N1991" t="str">
        <f>VLOOKUP($D1991,metadata!$B$2:$S$451,11,FALSE)</f>
        <v>Tetranychus pueraricola</v>
      </c>
      <c r="O1991" t="str">
        <f>VLOOKUP($D1991,metadata!$B$2:$S$451,12,FALSE)</f>
        <v>Trombidiformes</v>
      </c>
      <c r="P1991">
        <f>VLOOKUP($D1991,metadata!$B$2:$S$451,13,FALSE)</f>
        <v>18</v>
      </c>
      <c r="Q1991">
        <f>VLOOKUP($D1991,metadata!$B$2:$S$451,14,FALSE)</f>
        <v>33.93333333333333</v>
      </c>
      <c r="R1991">
        <f>VLOOKUP($D1991,metadata!$B$2:$S$451,15,FALSE)</f>
        <v>-133.28333333333333</v>
      </c>
      <c r="S1991" t="str">
        <f>VLOOKUP($D1991,metadata!$B$2:$S$451,16,FALSE)</f>
        <v/>
      </c>
      <c r="T1991" t="str">
        <f>VLOOKUP($D1991,metadata!$B$2:$S$451,17,FALSE)</f>
        <v/>
      </c>
      <c r="U1991" t="str">
        <f>VLOOKUP($D1991,metadata!$B$2:$S$451,18,FALSE)</f>
        <v/>
      </c>
      <c r="V1991">
        <f>VLOOKUP($D1991,metadata!$B$2:$Z$451,19,FALSE)</f>
        <v>240</v>
      </c>
      <c r="W1991" t="str">
        <f>VLOOKUP($D1991,metadata!$B$2:$Z$451,20,FALSE)</f>
        <v>global average</v>
      </c>
      <c r="X1991" t="str">
        <f>VLOOKUP($D1991,metadata!$B$2:$Z$451,21,FALSE)</f>
        <v/>
      </c>
      <c r="Y1991" t="str">
        <f>VLOOKUP($D1991,metadata!$B$2:$Z$451,22,FALSE)</f>
        <v>t-51</v>
      </c>
      <c r="Z1991" t="str">
        <f>VLOOKUP($D1991,metadata!$B$2:$Z$451,23,FALSE)</f>
        <v/>
      </c>
      <c r="AA1991" t="str">
        <f>VLOOKUP($D1991,metadata!$B$2:$Z$451,24,FALSE)</f>
        <v/>
      </c>
      <c r="AC1991">
        <v>1</v>
      </c>
      <c r="AD1991">
        <v>1</v>
      </c>
      <c r="AF1991" t="str">
        <f t="shared" si="63"/>
        <v>NA</v>
      </c>
    </row>
    <row r="1992" spans="3:32" x14ac:dyDescent="0.3">
      <c r="C1992">
        <v>1991</v>
      </c>
      <c r="D1992" s="4" t="str">
        <f t="shared" si="62"/>
        <v>51-18</v>
      </c>
      <c r="E1992" t="str">
        <f>VLOOKUP($D1992,metadata!$B$2:$S$451,2,FALSE)</f>
        <v>Suwa, A; Gotoh, T</v>
      </c>
      <c r="F1992" t="str">
        <f>VLOOKUP($D1992,metadata!$B$2:$S$451,3,FALSE)</f>
        <v>Geographic variation in diapause induction and mode of diapause inheritance in Tetranychus pueraricola</v>
      </c>
      <c r="G1992" t="str">
        <f>VLOOKUP($D1992,metadata!$B$2:$S$451,4,FALSE)</f>
        <v>10.1111/j.1439-0418.2006.01050.x</v>
      </c>
      <c r="H1992" t="str">
        <f>VLOOKUP($D1992,metadata!$B$2:$S$451,5,FALSE)</f>
        <v>y</v>
      </c>
      <c r="I1992" t="str">
        <f>VLOOKUP($D1992,metadata!$B$2:$S$451,6,FALSE)</f>
        <v>a</v>
      </c>
      <c r="J1992" t="str">
        <f>VLOOKUP($D1992,metadata!$B$2:$S$451,7,FALSE)</f>
        <v>i</v>
      </c>
      <c r="K1992">
        <f>VLOOKUP($D1992,metadata!$B$2:$S$451,8,FALSE)</f>
        <v>32</v>
      </c>
      <c r="L1992">
        <f>VLOOKUP($D1992,metadata!$B$2:$S$451,9,FALSE)</f>
        <v>5</v>
      </c>
      <c r="M1992" t="str">
        <f>VLOOKUP($D1992,metadata!$B$2:$S$451,10,FALSE)</f>
        <v/>
      </c>
      <c r="N1992" t="str">
        <f>VLOOKUP($D1992,metadata!$B$2:$S$451,11,FALSE)</f>
        <v>Tetranychus pueraricola</v>
      </c>
      <c r="O1992" t="str">
        <f>VLOOKUP($D1992,metadata!$B$2:$S$451,12,FALSE)</f>
        <v>Trombidiformes</v>
      </c>
      <c r="P1992">
        <f>VLOOKUP($D1992,metadata!$B$2:$S$451,13,FALSE)</f>
        <v>18</v>
      </c>
      <c r="Q1992">
        <f>VLOOKUP($D1992,metadata!$B$2:$S$451,14,FALSE)</f>
        <v>33.93333333333333</v>
      </c>
      <c r="R1992">
        <f>VLOOKUP($D1992,metadata!$B$2:$S$451,15,FALSE)</f>
        <v>-133.28333333333333</v>
      </c>
      <c r="S1992" t="str">
        <f>VLOOKUP($D1992,metadata!$B$2:$S$451,16,FALSE)</f>
        <v/>
      </c>
      <c r="T1992" t="str">
        <f>VLOOKUP($D1992,metadata!$B$2:$S$451,17,FALSE)</f>
        <v/>
      </c>
      <c r="U1992" t="str">
        <f>VLOOKUP($D1992,metadata!$B$2:$S$451,18,FALSE)</f>
        <v/>
      </c>
      <c r="V1992">
        <f>VLOOKUP($D1992,metadata!$B$2:$Z$451,19,FALSE)</f>
        <v>240</v>
      </c>
      <c r="W1992" t="str">
        <f>VLOOKUP($D1992,metadata!$B$2:$Z$451,20,FALSE)</f>
        <v>global average</v>
      </c>
      <c r="X1992" t="str">
        <f>VLOOKUP($D1992,metadata!$B$2:$Z$451,21,FALSE)</f>
        <v/>
      </c>
      <c r="Y1992" t="str">
        <f>VLOOKUP($D1992,metadata!$B$2:$Z$451,22,FALSE)</f>
        <v>t-51</v>
      </c>
      <c r="Z1992" t="str">
        <f>VLOOKUP($D1992,metadata!$B$2:$Z$451,23,FALSE)</f>
        <v/>
      </c>
      <c r="AA1992" t="str">
        <f>VLOOKUP($D1992,metadata!$B$2:$Z$451,24,FALSE)</f>
        <v/>
      </c>
      <c r="AC1992">
        <v>0.98333333333333328</v>
      </c>
      <c r="AD1992">
        <v>2</v>
      </c>
      <c r="AF1992" t="str">
        <f t="shared" si="63"/>
        <v>NA</v>
      </c>
    </row>
    <row r="1993" spans="3:32" x14ac:dyDescent="0.3">
      <c r="C1993">
        <v>1992</v>
      </c>
      <c r="D1993" s="4" t="str">
        <f t="shared" si="62"/>
        <v>51-18</v>
      </c>
      <c r="E1993" t="str">
        <f>VLOOKUP($D1993,metadata!$B$2:$S$451,2,FALSE)</f>
        <v>Suwa, A; Gotoh, T</v>
      </c>
      <c r="F1993" t="str">
        <f>VLOOKUP($D1993,metadata!$B$2:$S$451,3,FALSE)</f>
        <v>Geographic variation in diapause induction and mode of diapause inheritance in Tetranychus pueraricola</v>
      </c>
      <c r="G1993" t="str">
        <f>VLOOKUP($D1993,metadata!$B$2:$S$451,4,FALSE)</f>
        <v>10.1111/j.1439-0418.2006.01050.x</v>
      </c>
      <c r="H1993" t="str">
        <f>VLOOKUP($D1993,metadata!$B$2:$S$451,5,FALSE)</f>
        <v>y</v>
      </c>
      <c r="I1993" t="str">
        <f>VLOOKUP($D1993,metadata!$B$2:$S$451,6,FALSE)</f>
        <v>a</v>
      </c>
      <c r="J1993" t="str">
        <f>VLOOKUP($D1993,metadata!$B$2:$S$451,7,FALSE)</f>
        <v>i</v>
      </c>
      <c r="K1993">
        <f>VLOOKUP($D1993,metadata!$B$2:$S$451,8,FALSE)</f>
        <v>32</v>
      </c>
      <c r="L1993">
        <f>VLOOKUP($D1993,metadata!$B$2:$S$451,9,FALSE)</f>
        <v>5</v>
      </c>
      <c r="M1993" t="str">
        <f>VLOOKUP($D1993,metadata!$B$2:$S$451,10,FALSE)</f>
        <v/>
      </c>
      <c r="N1993" t="str">
        <f>VLOOKUP($D1993,metadata!$B$2:$S$451,11,FALSE)</f>
        <v>Tetranychus pueraricola</v>
      </c>
      <c r="O1993" t="str">
        <f>VLOOKUP($D1993,metadata!$B$2:$S$451,12,FALSE)</f>
        <v>Trombidiformes</v>
      </c>
      <c r="P1993">
        <f>VLOOKUP($D1993,metadata!$B$2:$S$451,13,FALSE)</f>
        <v>18</v>
      </c>
      <c r="Q1993">
        <f>VLOOKUP($D1993,metadata!$B$2:$S$451,14,FALSE)</f>
        <v>33.93333333333333</v>
      </c>
      <c r="R1993">
        <f>VLOOKUP($D1993,metadata!$B$2:$S$451,15,FALSE)</f>
        <v>-133.28333333333333</v>
      </c>
      <c r="S1993" t="str">
        <f>VLOOKUP($D1993,metadata!$B$2:$S$451,16,FALSE)</f>
        <v/>
      </c>
      <c r="T1993" t="str">
        <f>VLOOKUP($D1993,metadata!$B$2:$S$451,17,FALSE)</f>
        <v/>
      </c>
      <c r="U1993" t="str">
        <f>VLOOKUP($D1993,metadata!$B$2:$S$451,18,FALSE)</f>
        <v/>
      </c>
      <c r="V1993">
        <f>VLOOKUP($D1993,metadata!$B$2:$Z$451,19,FALSE)</f>
        <v>240</v>
      </c>
      <c r="W1993" t="str">
        <f>VLOOKUP($D1993,metadata!$B$2:$Z$451,20,FALSE)</f>
        <v>global average</v>
      </c>
      <c r="X1993" t="str">
        <f>VLOOKUP($D1993,metadata!$B$2:$Z$451,21,FALSE)</f>
        <v/>
      </c>
      <c r="Y1993" t="str">
        <f>VLOOKUP($D1993,metadata!$B$2:$Z$451,22,FALSE)</f>
        <v>t-51</v>
      </c>
      <c r="Z1993" t="str">
        <f>VLOOKUP($D1993,metadata!$B$2:$Z$451,23,FALSE)</f>
        <v/>
      </c>
      <c r="AA1993" t="str">
        <f>VLOOKUP($D1993,metadata!$B$2:$Z$451,24,FALSE)</f>
        <v/>
      </c>
      <c r="AC1993">
        <v>0.05</v>
      </c>
      <c r="AD1993">
        <v>3</v>
      </c>
      <c r="AF1993" t="str">
        <f t="shared" si="63"/>
        <v>NA</v>
      </c>
    </row>
    <row r="1994" spans="3:32" x14ac:dyDescent="0.3">
      <c r="C1994">
        <v>1993</v>
      </c>
      <c r="D1994" s="4" t="str">
        <f t="shared" si="62"/>
        <v>51-18</v>
      </c>
      <c r="E1994" t="str">
        <f>VLOOKUP($D1994,metadata!$B$2:$S$451,2,FALSE)</f>
        <v>Suwa, A; Gotoh, T</v>
      </c>
      <c r="F1994" t="str">
        <f>VLOOKUP($D1994,metadata!$B$2:$S$451,3,FALSE)</f>
        <v>Geographic variation in diapause induction and mode of diapause inheritance in Tetranychus pueraricola</v>
      </c>
      <c r="G1994" t="str">
        <f>VLOOKUP($D1994,metadata!$B$2:$S$451,4,FALSE)</f>
        <v>10.1111/j.1439-0418.2006.01050.x</v>
      </c>
      <c r="H1994" t="str">
        <f>VLOOKUP($D1994,metadata!$B$2:$S$451,5,FALSE)</f>
        <v>y</v>
      </c>
      <c r="I1994" t="str">
        <f>VLOOKUP($D1994,metadata!$B$2:$S$451,6,FALSE)</f>
        <v>a</v>
      </c>
      <c r="J1994" t="str">
        <f>VLOOKUP($D1994,metadata!$B$2:$S$451,7,FALSE)</f>
        <v>i</v>
      </c>
      <c r="K1994">
        <f>VLOOKUP($D1994,metadata!$B$2:$S$451,8,FALSE)</f>
        <v>32</v>
      </c>
      <c r="L1994">
        <f>VLOOKUP($D1994,metadata!$B$2:$S$451,9,FALSE)</f>
        <v>5</v>
      </c>
      <c r="M1994" t="str">
        <f>VLOOKUP($D1994,metadata!$B$2:$S$451,10,FALSE)</f>
        <v/>
      </c>
      <c r="N1994" t="str">
        <f>VLOOKUP($D1994,metadata!$B$2:$S$451,11,FALSE)</f>
        <v>Tetranychus pueraricola</v>
      </c>
      <c r="O1994" t="str">
        <f>VLOOKUP($D1994,metadata!$B$2:$S$451,12,FALSE)</f>
        <v>Trombidiformes</v>
      </c>
      <c r="P1994">
        <f>VLOOKUP($D1994,metadata!$B$2:$S$451,13,FALSE)</f>
        <v>18</v>
      </c>
      <c r="Q1994">
        <f>VLOOKUP($D1994,metadata!$B$2:$S$451,14,FALSE)</f>
        <v>33.93333333333333</v>
      </c>
      <c r="R1994">
        <f>VLOOKUP($D1994,metadata!$B$2:$S$451,15,FALSE)</f>
        <v>-133.28333333333333</v>
      </c>
      <c r="S1994" t="str">
        <f>VLOOKUP($D1994,metadata!$B$2:$S$451,16,FALSE)</f>
        <v/>
      </c>
      <c r="T1994" t="str">
        <f>VLOOKUP($D1994,metadata!$B$2:$S$451,17,FALSE)</f>
        <v/>
      </c>
      <c r="U1994" t="str">
        <f>VLOOKUP($D1994,metadata!$B$2:$S$451,18,FALSE)</f>
        <v/>
      </c>
      <c r="V1994">
        <f>VLOOKUP($D1994,metadata!$B$2:$Z$451,19,FALSE)</f>
        <v>240</v>
      </c>
      <c r="W1994" t="str">
        <f>VLOOKUP($D1994,metadata!$B$2:$Z$451,20,FALSE)</f>
        <v>global average</v>
      </c>
      <c r="X1994" t="str">
        <f>VLOOKUP($D1994,metadata!$B$2:$Z$451,21,FALSE)</f>
        <v/>
      </c>
      <c r="Y1994" t="str">
        <f>VLOOKUP($D1994,metadata!$B$2:$Z$451,22,FALSE)</f>
        <v>t-51</v>
      </c>
      <c r="Z1994" t="str">
        <f>VLOOKUP($D1994,metadata!$B$2:$Z$451,23,FALSE)</f>
        <v/>
      </c>
      <c r="AA1994" t="str">
        <f>VLOOKUP($D1994,metadata!$B$2:$Z$451,24,FALSE)</f>
        <v/>
      </c>
      <c r="AC1994">
        <v>0</v>
      </c>
      <c r="AD1994">
        <v>4</v>
      </c>
      <c r="AF1994" t="str">
        <f t="shared" si="63"/>
        <v>NA</v>
      </c>
    </row>
    <row r="1995" spans="3:32" x14ac:dyDescent="0.3">
      <c r="C1995">
        <v>1994</v>
      </c>
      <c r="D1995" s="4" t="str">
        <f t="shared" si="62"/>
        <v>51-18</v>
      </c>
      <c r="E1995" t="str">
        <f>VLOOKUP($D1995,metadata!$B$2:$S$451,2,FALSE)</f>
        <v>Suwa, A; Gotoh, T</v>
      </c>
      <c r="F1995" t="str">
        <f>VLOOKUP($D1995,metadata!$B$2:$S$451,3,FALSE)</f>
        <v>Geographic variation in diapause induction and mode of diapause inheritance in Tetranychus pueraricola</v>
      </c>
      <c r="G1995" t="str">
        <f>VLOOKUP($D1995,metadata!$B$2:$S$451,4,FALSE)</f>
        <v>10.1111/j.1439-0418.2006.01050.x</v>
      </c>
      <c r="H1995" t="str">
        <f>VLOOKUP($D1995,metadata!$B$2:$S$451,5,FALSE)</f>
        <v>y</v>
      </c>
      <c r="I1995" t="str">
        <f>VLOOKUP($D1995,metadata!$B$2:$S$451,6,FALSE)</f>
        <v>a</v>
      </c>
      <c r="J1995" t="str">
        <f>VLOOKUP($D1995,metadata!$B$2:$S$451,7,FALSE)</f>
        <v>i</v>
      </c>
      <c r="K1995">
        <f>VLOOKUP($D1995,metadata!$B$2:$S$451,8,FALSE)</f>
        <v>32</v>
      </c>
      <c r="L1995">
        <f>VLOOKUP($D1995,metadata!$B$2:$S$451,9,FALSE)</f>
        <v>5</v>
      </c>
      <c r="M1995" t="str">
        <f>VLOOKUP($D1995,metadata!$B$2:$S$451,10,FALSE)</f>
        <v/>
      </c>
      <c r="N1995" t="str">
        <f>VLOOKUP($D1995,metadata!$B$2:$S$451,11,FALSE)</f>
        <v>Tetranychus pueraricola</v>
      </c>
      <c r="O1995" t="str">
        <f>VLOOKUP($D1995,metadata!$B$2:$S$451,12,FALSE)</f>
        <v>Trombidiformes</v>
      </c>
      <c r="P1995">
        <f>VLOOKUP($D1995,metadata!$B$2:$S$451,13,FALSE)</f>
        <v>18</v>
      </c>
      <c r="Q1995">
        <f>VLOOKUP($D1995,metadata!$B$2:$S$451,14,FALSE)</f>
        <v>33.93333333333333</v>
      </c>
      <c r="R1995">
        <f>VLOOKUP($D1995,metadata!$B$2:$S$451,15,FALSE)</f>
        <v>-133.28333333333333</v>
      </c>
      <c r="S1995" t="str">
        <f>VLOOKUP($D1995,metadata!$B$2:$S$451,16,FALSE)</f>
        <v/>
      </c>
      <c r="T1995" t="str">
        <f>VLOOKUP($D1995,metadata!$B$2:$S$451,17,FALSE)</f>
        <v/>
      </c>
      <c r="U1995" t="str">
        <f>VLOOKUP($D1995,metadata!$B$2:$S$451,18,FALSE)</f>
        <v/>
      </c>
      <c r="V1995">
        <f>VLOOKUP($D1995,metadata!$B$2:$Z$451,19,FALSE)</f>
        <v>240</v>
      </c>
      <c r="W1995" t="str">
        <f>VLOOKUP($D1995,metadata!$B$2:$Z$451,20,FALSE)</f>
        <v>global average</v>
      </c>
      <c r="X1995" t="str">
        <f>VLOOKUP($D1995,metadata!$B$2:$Z$451,21,FALSE)</f>
        <v/>
      </c>
      <c r="Y1995" t="str">
        <f>VLOOKUP($D1995,metadata!$B$2:$Z$451,22,FALSE)</f>
        <v>t-51</v>
      </c>
      <c r="Z1995" t="str">
        <f>VLOOKUP($D1995,metadata!$B$2:$Z$451,23,FALSE)</f>
        <v/>
      </c>
      <c r="AA1995" t="str">
        <f>VLOOKUP($D1995,metadata!$B$2:$Z$451,24,FALSE)</f>
        <v/>
      </c>
      <c r="AC1995">
        <v>0</v>
      </c>
      <c r="AD1995">
        <v>5</v>
      </c>
      <c r="AF1995" t="str">
        <f t="shared" si="63"/>
        <v>NA</v>
      </c>
    </row>
    <row r="1996" spans="3:32" x14ac:dyDescent="0.3">
      <c r="C1996">
        <v>1995</v>
      </c>
      <c r="D1996" s="4" t="str">
        <f t="shared" si="62"/>
        <v>51-19</v>
      </c>
      <c r="E1996" t="str">
        <f>VLOOKUP($D1996,metadata!$B$2:$S$451,2,FALSE)</f>
        <v>Suwa, A; Gotoh, T</v>
      </c>
      <c r="F1996" t="str">
        <f>VLOOKUP($D1996,metadata!$B$2:$S$451,3,FALSE)</f>
        <v>Geographic variation in diapause induction and mode of diapause inheritance in Tetranychus pueraricola</v>
      </c>
      <c r="G1996" t="str">
        <f>VLOOKUP($D1996,metadata!$B$2:$S$451,4,FALSE)</f>
        <v>10.1111/j.1439-0418.2006.01050.x</v>
      </c>
      <c r="H1996" t="str">
        <f>VLOOKUP($D1996,metadata!$B$2:$S$451,5,FALSE)</f>
        <v>y</v>
      </c>
      <c r="I1996" t="str">
        <f>VLOOKUP($D1996,metadata!$B$2:$S$451,6,FALSE)</f>
        <v>a</v>
      </c>
      <c r="J1996" t="str">
        <f>VLOOKUP($D1996,metadata!$B$2:$S$451,7,FALSE)</f>
        <v>i</v>
      </c>
      <c r="K1996">
        <f>VLOOKUP($D1996,metadata!$B$2:$S$451,8,FALSE)</f>
        <v>32</v>
      </c>
      <c r="L1996">
        <f>VLOOKUP($D1996,metadata!$B$2:$S$451,9,FALSE)</f>
        <v>5</v>
      </c>
      <c r="M1996" t="str">
        <f>VLOOKUP($D1996,metadata!$B$2:$S$451,10,FALSE)</f>
        <v/>
      </c>
      <c r="N1996" t="str">
        <f>VLOOKUP($D1996,metadata!$B$2:$S$451,11,FALSE)</f>
        <v>Tetranychus pueraricola</v>
      </c>
      <c r="O1996" t="str">
        <f>VLOOKUP($D1996,metadata!$B$2:$S$451,12,FALSE)</f>
        <v>Trombidiformes</v>
      </c>
      <c r="P1996">
        <f>VLOOKUP($D1996,metadata!$B$2:$S$451,13,FALSE)</f>
        <v>19</v>
      </c>
      <c r="Q1996">
        <f>VLOOKUP($D1996,metadata!$B$2:$S$451,14,FALSE)</f>
        <v>33.81666666666667</v>
      </c>
      <c r="R1996">
        <f>VLOOKUP($D1996,metadata!$B$2:$S$451,15,FALSE)</f>
        <v>-134.48333333333332</v>
      </c>
      <c r="S1996" t="str">
        <f>VLOOKUP($D1996,metadata!$B$2:$S$451,16,FALSE)</f>
        <v/>
      </c>
      <c r="T1996" t="str">
        <f>VLOOKUP($D1996,metadata!$B$2:$S$451,17,FALSE)</f>
        <v/>
      </c>
      <c r="U1996" t="str">
        <f>VLOOKUP($D1996,metadata!$B$2:$S$451,18,FALSE)</f>
        <v/>
      </c>
      <c r="V1996">
        <f>VLOOKUP($D1996,metadata!$B$2:$Z$451,19,FALSE)</f>
        <v>240</v>
      </c>
      <c r="W1996" t="str">
        <f>VLOOKUP($D1996,metadata!$B$2:$Z$451,20,FALSE)</f>
        <v>global average</v>
      </c>
      <c r="X1996" t="str">
        <f>VLOOKUP($D1996,metadata!$B$2:$Z$451,21,FALSE)</f>
        <v/>
      </c>
      <c r="Y1996" t="str">
        <f>VLOOKUP($D1996,metadata!$B$2:$Z$451,22,FALSE)</f>
        <v>t-51</v>
      </c>
      <c r="Z1996" t="str">
        <f>VLOOKUP($D1996,metadata!$B$2:$Z$451,23,FALSE)</f>
        <v/>
      </c>
      <c r="AA1996" t="str">
        <f>VLOOKUP($D1996,metadata!$B$2:$Z$451,24,FALSE)</f>
        <v/>
      </c>
      <c r="AC1996">
        <v>0.8</v>
      </c>
      <c r="AD1996">
        <v>1</v>
      </c>
      <c r="AF1996" t="str">
        <f t="shared" si="63"/>
        <v>NA</v>
      </c>
    </row>
    <row r="1997" spans="3:32" x14ac:dyDescent="0.3">
      <c r="C1997">
        <v>1996</v>
      </c>
      <c r="D1997" s="4" t="str">
        <f t="shared" si="62"/>
        <v>51-19</v>
      </c>
      <c r="E1997" t="str">
        <f>VLOOKUP($D1997,metadata!$B$2:$S$451,2,FALSE)</f>
        <v>Suwa, A; Gotoh, T</v>
      </c>
      <c r="F1997" t="str">
        <f>VLOOKUP($D1997,metadata!$B$2:$S$451,3,FALSE)</f>
        <v>Geographic variation in diapause induction and mode of diapause inheritance in Tetranychus pueraricola</v>
      </c>
      <c r="G1997" t="str">
        <f>VLOOKUP($D1997,metadata!$B$2:$S$451,4,FALSE)</f>
        <v>10.1111/j.1439-0418.2006.01050.x</v>
      </c>
      <c r="H1997" t="str">
        <f>VLOOKUP($D1997,metadata!$B$2:$S$451,5,FALSE)</f>
        <v>y</v>
      </c>
      <c r="I1997" t="str">
        <f>VLOOKUP($D1997,metadata!$B$2:$S$451,6,FALSE)</f>
        <v>a</v>
      </c>
      <c r="J1997" t="str">
        <f>VLOOKUP($D1997,metadata!$B$2:$S$451,7,FALSE)</f>
        <v>i</v>
      </c>
      <c r="K1997">
        <f>VLOOKUP($D1997,metadata!$B$2:$S$451,8,FALSE)</f>
        <v>32</v>
      </c>
      <c r="L1997">
        <f>VLOOKUP($D1997,metadata!$B$2:$S$451,9,FALSE)</f>
        <v>5</v>
      </c>
      <c r="M1997" t="str">
        <f>VLOOKUP($D1997,metadata!$B$2:$S$451,10,FALSE)</f>
        <v/>
      </c>
      <c r="N1997" t="str">
        <f>VLOOKUP($D1997,metadata!$B$2:$S$451,11,FALSE)</f>
        <v>Tetranychus pueraricola</v>
      </c>
      <c r="O1997" t="str">
        <f>VLOOKUP($D1997,metadata!$B$2:$S$451,12,FALSE)</f>
        <v>Trombidiformes</v>
      </c>
      <c r="P1997">
        <f>VLOOKUP($D1997,metadata!$B$2:$S$451,13,FALSE)</f>
        <v>19</v>
      </c>
      <c r="Q1997">
        <f>VLOOKUP($D1997,metadata!$B$2:$S$451,14,FALSE)</f>
        <v>33.81666666666667</v>
      </c>
      <c r="R1997">
        <f>VLOOKUP($D1997,metadata!$B$2:$S$451,15,FALSE)</f>
        <v>-134.48333333333332</v>
      </c>
      <c r="S1997" t="str">
        <f>VLOOKUP($D1997,metadata!$B$2:$S$451,16,FALSE)</f>
        <v/>
      </c>
      <c r="T1997" t="str">
        <f>VLOOKUP($D1997,metadata!$B$2:$S$451,17,FALSE)</f>
        <v/>
      </c>
      <c r="U1997" t="str">
        <f>VLOOKUP($D1997,metadata!$B$2:$S$451,18,FALSE)</f>
        <v/>
      </c>
      <c r="V1997">
        <f>VLOOKUP($D1997,metadata!$B$2:$Z$451,19,FALSE)</f>
        <v>240</v>
      </c>
      <c r="W1997" t="str">
        <f>VLOOKUP($D1997,metadata!$B$2:$Z$451,20,FALSE)</f>
        <v>global average</v>
      </c>
      <c r="X1997" t="str">
        <f>VLOOKUP($D1997,metadata!$B$2:$Z$451,21,FALSE)</f>
        <v/>
      </c>
      <c r="Y1997" t="str">
        <f>VLOOKUP($D1997,metadata!$B$2:$Z$451,22,FALSE)</f>
        <v>t-51</v>
      </c>
      <c r="Z1997" t="str">
        <f>VLOOKUP($D1997,metadata!$B$2:$Z$451,23,FALSE)</f>
        <v/>
      </c>
      <c r="AA1997" t="str">
        <f>VLOOKUP($D1997,metadata!$B$2:$Z$451,24,FALSE)</f>
        <v/>
      </c>
      <c r="AC1997">
        <v>0</v>
      </c>
      <c r="AD1997">
        <v>2</v>
      </c>
      <c r="AF1997" t="str">
        <f t="shared" si="63"/>
        <v>NA</v>
      </c>
    </row>
    <row r="1998" spans="3:32" x14ac:dyDescent="0.3">
      <c r="C1998">
        <v>1997</v>
      </c>
      <c r="D1998" s="4" t="str">
        <f t="shared" si="62"/>
        <v>51-19</v>
      </c>
      <c r="E1998" t="str">
        <f>VLOOKUP($D1998,metadata!$B$2:$S$451,2,FALSE)</f>
        <v>Suwa, A; Gotoh, T</v>
      </c>
      <c r="F1998" t="str">
        <f>VLOOKUP($D1998,metadata!$B$2:$S$451,3,FALSE)</f>
        <v>Geographic variation in diapause induction and mode of diapause inheritance in Tetranychus pueraricola</v>
      </c>
      <c r="G1998" t="str">
        <f>VLOOKUP($D1998,metadata!$B$2:$S$451,4,FALSE)</f>
        <v>10.1111/j.1439-0418.2006.01050.x</v>
      </c>
      <c r="H1998" t="str">
        <f>VLOOKUP($D1998,metadata!$B$2:$S$451,5,FALSE)</f>
        <v>y</v>
      </c>
      <c r="I1998" t="str">
        <f>VLOOKUP($D1998,metadata!$B$2:$S$451,6,FALSE)</f>
        <v>a</v>
      </c>
      <c r="J1998" t="str">
        <f>VLOOKUP($D1998,metadata!$B$2:$S$451,7,FALSE)</f>
        <v>i</v>
      </c>
      <c r="K1998">
        <f>VLOOKUP($D1998,metadata!$B$2:$S$451,8,FALSE)</f>
        <v>32</v>
      </c>
      <c r="L1998">
        <f>VLOOKUP($D1998,metadata!$B$2:$S$451,9,FALSE)</f>
        <v>5</v>
      </c>
      <c r="M1998" t="str">
        <f>VLOOKUP($D1998,metadata!$B$2:$S$451,10,FALSE)</f>
        <v/>
      </c>
      <c r="N1998" t="str">
        <f>VLOOKUP($D1998,metadata!$B$2:$S$451,11,FALSE)</f>
        <v>Tetranychus pueraricola</v>
      </c>
      <c r="O1998" t="str">
        <f>VLOOKUP($D1998,metadata!$B$2:$S$451,12,FALSE)</f>
        <v>Trombidiformes</v>
      </c>
      <c r="P1998">
        <f>VLOOKUP($D1998,metadata!$B$2:$S$451,13,FALSE)</f>
        <v>19</v>
      </c>
      <c r="Q1998">
        <f>VLOOKUP($D1998,metadata!$B$2:$S$451,14,FALSE)</f>
        <v>33.81666666666667</v>
      </c>
      <c r="R1998">
        <f>VLOOKUP($D1998,metadata!$B$2:$S$451,15,FALSE)</f>
        <v>-134.48333333333332</v>
      </c>
      <c r="S1998" t="str">
        <f>VLOOKUP($D1998,metadata!$B$2:$S$451,16,FALSE)</f>
        <v/>
      </c>
      <c r="T1998" t="str">
        <f>VLOOKUP($D1998,metadata!$B$2:$S$451,17,FALSE)</f>
        <v/>
      </c>
      <c r="U1998" t="str">
        <f>VLOOKUP($D1998,metadata!$B$2:$S$451,18,FALSE)</f>
        <v/>
      </c>
      <c r="V1998">
        <f>VLOOKUP($D1998,metadata!$B$2:$Z$451,19,FALSE)</f>
        <v>240</v>
      </c>
      <c r="W1998" t="str">
        <f>VLOOKUP($D1998,metadata!$B$2:$Z$451,20,FALSE)</f>
        <v>global average</v>
      </c>
      <c r="X1998" t="str">
        <f>VLOOKUP($D1998,metadata!$B$2:$Z$451,21,FALSE)</f>
        <v/>
      </c>
      <c r="Y1998" t="str">
        <f>VLOOKUP($D1998,metadata!$B$2:$Z$451,22,FALSE)</f>
        <v>t-51</v>
      </c>
      <c r="Z1998" t="str">
        <f>VLOOKUP($D1998,metadata!$B$2:$Z$451,23,FALSE)</f>
        <v/>
      </c>
      <c r="AA1998" t="str">
        <f>VLOOKUP($D1998,metadata!$B$2:$Z$451,24,FALSE)</f>
        <v/>
      </c>
      <c r="AC1998">
        <v>0</v>
      </c>
      <c r="AD1998">
        <v>3</v>
      </c>
      <c r="AF1998" t="str">
        <f t="shared" si="63"/>
        <v>NA</v>
      </c>
    </row>
    <row r="1999" spans="3:32" x14ac:dyDescent="0.3">
      <c r="C1999">
        <v>1998</v>
      </c>
      <c r="D1999" s="4" t="str">
        <f t="shared" si="62"/>
        <v>51-19</v>
      </c>
      <c r="E1999" t="str">
        <f>VLOOKUP($D1999,metadata!$B$2:$S$451,2,FALSE)</f>
        <v>Suwa, A; Gotoh, T</v>
      </c>
      <c r="F1999" t="str">
        <f>VLOOKUP($D1999,metadata!$B$2:$S$451,3,FALSE)</f>
        <v>Geographic variation in diapause induction and mode of diapause inheritance in Tetranychus pueraricola</v>
      </c>
      <c r="G1999" t="str">
        <f>VLOOKUP($D1999,metadata!$B$2:$S$451,4,FALSE)</f>
        <v>10.1111/j.1439-0418.2006.01050.x</v>
      </c>
      <c r="H1999" t="str">
        <f>VLOOKUP($D1999,metadata!$B$2:$S$451,5,FALSE)</f>
        <v>y</v>
      </c>
      <c r="I1999" t="str">
        <f>VLOOKUP($D1999,metadata!$B$2:$S$451,6,FALSE)</f>
        <v>a</v>
      </c>
      <c r="J1999" t="str">
        <f>VLOOKUP($D1999,metadata!$B$2:$S$451,7,FALSE)</f>
        <v>i</v>
      </c>
      <c r="K1999">
        <f>VLOOKUP($D1999,metadata!$B$2:$S$451,8,FALSE)</f>
        <v>32</v>
      </c>
      <c r="L1999">
        <f>VLOOKUP($D1999,metadata!$B$2:$S$451,9,FALSE)</f>
        <v>5</v>
      </c>
      <c r="M1999" t="str">
        <f>VLOOKUP($D1999,metadata!$B$2:$S$451,10,FALSE)</f>
        <v/>
      </c>
      <c r="N1999" t="str">
        <f>VLOOKUP($D1999,metadata!$B$2:$S$451,11,FALSE)</f>
        <v>Tetranychus pueraricola</v>
      </c>
      <c r="O1999" t="str">
        <f>VLOOKUP($D1999,metadata!$B$2:$S$451,12,FALSE)</f>
        <v>Trombidiformes</v>
      </c>
      <c r="P1999">
        <f>VLOOKUP($D1999,metadata!$B$2:$S$451,13,FALSE)</f>
        <v>19</v>
      </c>
      <c r="Q1999">
        <f>VLOOKUP($D1999,metadata!$B$2:$S$451,14,FALSE)</f>
        <v>33.81666666666667</v>
      </c>
      <c r="R1999">
        <f>VLOOKUP($D1999,metadata!$B$2:$S$451,15,FALSE)</f>
        <v>-134.48333333333332</v>
      </c>
      <c r="S1999" t="str">
        <f>VLOOKUP($D1999,metadata!$B$2:$S$451,16,FALSE)</f>
        <v/>
      </c>
      <c r="T1999" t="str">
        <f>VLOOKUP($D1999,metadata!$B$2:$S$451,17,FALSE)</f>
        <v/>
      </c>
      <c r="U1999" t="str">
        <f>VLOOKUP($D1999,metadata!$B$2:$S$451,18,FALSE)</f>
        <v/>
      </c>
      <c r="V1999">
        <f>VLOOKUP($D1999,metadata!$B$2:$Z$451,19,FALSE)</f>
        <v>240</v>
      </c>
      <c r="W1999" t="str">
        <f>VLOOKUP($D1999,metadata!$B$2:$Z$451,20,FALSE)</f>
        <v>global average</v>
      </c>
      <c r="X1999" t="str">
        <f>VLOOKUP($D1999,metadata!$B$2:$Z$451,21,FALSE)</f>
        <v/>
      </c>
      <c r="Y1999" t="str">
        <f>VLOOKUP($D1999,metadata!$B$2:$Z$451,22,FALSE)</f>
        <v>t-51</v>
      </c>
      <c r="Z1999" t="str">
        <f>VLOOKUP($D1999,metadata!$B$2:$Z$451,23,FALSE)</f>
        <v/>
      </c>
      <c r="AA1999" t="str">
        <f>VLOOKUP($D1999,metadata!$B$2:$Z$451,24,FALSE)</f>
        <v/>
      </c>
      <c r="AC1999">
        <v>0</v>
      </c>
      <c r="AD1999">
        <v>4</v>
      </c>
      <c r="AF1999" t="str">
        <f t="shared" si="63"/>
        <v>NA</v>
      </c>
    </row>
    <row r="2000" spans="3:32" x14ac:dyDescent="0.3">
      <c r="C2000">
        <v>1999</v>
      </c>
      <c r="D2000" s="4" t="str">
        <f t="shared" si="62"/>
        <v>51-19</v>
      </c>
      <c r="E2000" t="str">
        <f>VLOOKUP($D2000,metadata!$B$2:$S$451,2,FALSE)</f>
        <v>Suwa, A; Gotoh, T</v>
      </c>
      <c r="F2000" t="str">
        <f>VLOOKUP($D2000,metadata!$B$2:$S$451,3,FALSE)</f>
        <v>Geographic variation in diapause induction and mode of diapause inheritance in Tetranychus pueraricola</v>
      </c>
      <c r="G2000" t="str">
        <f>VLOOKUP($D2000,metadata!$B$2:$S$451,4,FALSE)</f>
        <v>10.1111/j.1439-0418.2006.01050.x</v>
      </c>
      <c r="H2000" t="str">
        <f>VLOOKUP($D2000,metadata!$B$2:$S$451,5,FALSE)</f>
        <v>y</v>
      </c>
      <c r="I2000" t="str">
        <f>VLOOKUP($D2000,metadata!$B$2:$S$451,6,FALSE)</f>
        <v>a</v>
      </c>
      <c r="J2000" t="str">
        <f>VLOOKUP($D2000,metadata!$B$2:$S$451,7,FALSE)</f>
        <v>i</v>
      </c>
      <c r="K2000">
        <f>VLOOKUP($D2000,metadata!$B$2:$S$451,8,FALSE)</f>
        <v>32</v>
      </c>
      <c r="L2000">
        <f>VLOOKUP($D2000,metadata!$B$2:$S$451,9,FALSE)</f>
        <v>5</v>
      </c>
      <c r="M2000" t="str">
        <f>VLOOKUP($D2000,metadata!$B$2:$S$451,10,FALSE)</f>
        <v/>
      </c>
      <c r="N2000" t="str">
        <f>VLOOKUP($D2000,metadata!$B$2:$S$451,11,FALSE)</f>
        <v>Tetranychus pueraricola</v>
      </c>
      <c r="O2000" t="str">
        <f>VLOOKUP($D2000,metadata!$B$2:$S$451,12,FALSE)</f>
        <v>Trombidiformes</v>
      </c>
      <c r="P2000">
        <f>VLOOKUP($D2000,metadata!$B$2:$S$451,13,FALSE)</f>
        <v>19</v>
      </c>
      <c r="Q2000">
        <f>VLOOKUP($D2000,metadata!$B$2:$S$451,14,FALSE)</f>
        <v>33.81666666666667</v>
      </c>
      <c r="R2000">
        <f>VLOOKUP($D2000,metadata!$B$2:$S$451,15,FALSE)</f>
        <v>-134.48333333333332</v>
      </c>
      <c r="S2000" t="str">
        <f>VLOOKUP($D2000,metadata!$B$2:$S$451,16,FALSE)</f>
        <v/>
      </c>
      <c r="T2000" t="str">
        <f>VLOOKUP($D2000,metadata!$B$2:$S$451,17,FALSE)</f>
        <v/>
      </c>
      <c r="U2000" t="str">
        <f>VLOOKUP($D2000,metadata!$B$2:$S$451,18,FALSE)</f>
        <v/>
      </c>
      <c r="V2000">
        <f>VLOOKUP($D2000,metadata!$B$2:$Z$451,19,FALSE)</f>
        <v>240</v>
      </c>
      <c r="W2000" t="str">
        <f>VLOOKUP($D2000,metadata!$B$2:$Z$451,20,FALSE)</f>
        <v>global average</v>
      </c>
      <c r="X2000" t="str">
        <f>VLOOKUP($D2000,metadata!$B$2:$Z$451,21,FALSE)</f>
        <v/>
      </c>
      <c r="Y2000" t="str">
        <f>VLOOKUP($D2000,metadata!$B$2:$Z$451,22,FALSE)</f>
        <v>t-51</v>
      </c>
      <c r="Z2000" t="str">
        <f>VLOOKUP($D2000,metadata!$B$2:$Z$451,23,FALSE)</f>
        <v/>
      </c>
      <c r="AA2000" t="str">
        <f>VLOOKUP($D2000,metadata!$B$2:$Z$451,24,FALSE)</f>
        <v/>
      </c>
      <c r="AC2000">
        <v>0</v>
      </c>
      <c r="AD2000">
        <v>5</v>
      </c>
      <c r="AF2000" t="str">
        <f t="shared" si="63"/>
        <v>NA</v>
      </c>
    </row>
    <row r="2001" spans="3:32" x14ac:dyDescent="0.3">
      <c r="C2001">
        <v>2000</v>
      </c>
      <c r="D2001" s="4" t="str">
        <f t="shared" ref="D2001:D2064" si="64">VLOOKUP(C2001,$A$1:$B$451,2)</f>
        <v>51-20</v>
      </c>
      <c r="E2001" t="str">
        <f>VLOOKUP($D2001,metadata!$B$2:$S$451,2,FALSE)</f>
        <v>Suwa, A; Gotoh, T</v>
      </c>
      <c r="F2001" t="str">
        <f>VLOOKUP($D2001,metadata!$B$2:$S$451,3,FALSE)</f>
        <v>Geographic variation in diapause induction and mode of diapause inheritance in Tetranychus pueraricola</v>
      </c>
      <c r="G2001" t="str">
        <f>VLOOKUP($D2001,metadata!$B$2:$S$451,4,FALSE)</f>
        <v>10.1111/j.1439-0418.2006.01050.x</v>
      </c>
      <c r="H2001" t="str">
        <f>VLOOKUP($D2001,metadata!$B$2:$S$451,5,FALSE)</f>
        <v>y</v>
      </c>
      <c r="I2001" t="str">
        <f>VLOOKUP($D2001,metadata!$B$2:$S$451,6,FALSE)</f>
        <v>a</v>
      </c>
      <c r="J2001" t="str">
        <f>VLOOKUP($D2001,metadata!$B$2:$S$451,7,FALSE)</f>
        <v>i</v>
      </c>
      <c r="K2001">
        <f>VLOOKUP($D2001,metadata!$B$2:$S$451,8,FALSE)</f>
        <v>32</v>
      </c>
      <c r="L2001">
        <f>VLOOKUP($D2001,metadata!$B$2:$S$451,9,FALSE)</f>
        <v>5</v>
      </c>
      <c r="M2001" t="str">
        <f>VLOOKUP($D2001,metadata!$B$2:$S$451,10,FALSE)</f>
        <v/>
      </c>
      <c r="N2001" t="str">
        <f>VLOOKUP($D2001,metadata!$B$2:$S$451,11,FALSE)</f>
        <v>Tetranychus pueraricola</v>
      </c>
      <c r="O2001" t="str">
        <f>VLOOKUP($D2001,metadata!$B$2:$S$451,12,FALSE)</f>
        <v>Trombidiformes</v>
      </c>
      <c r="P2001">
        <f>VLOOKUP($D2001,metadata!$B$2:$S$451,13,FALSE)</f>
        <v>20</v>
      </c>
      <c r="Q2001">
        <f>VLOOKUP($D2001,metadata!$B$2:$S$451,14,FALSE)</f>
        <v>33.700000000000003</v>
      </c>
      <c r="R2001">
        <f>VLOOKUP($D2001,metadata!$B$2:$S$451,15,FALSE)</f>
        <v>-133.88333333333333</v>
      </c>
      <c r="S2001" t="str">
        <f>VLOOKUP($D2001,metadata!$B$2:$S$451,16,FALSE)</f>
        <v/>
      </c>
      <c r="T2001" t="str">
        <f>VLOOKUP($D2001,metadata!$B$2:$S$451,17,FALSE)</f>
        <v/>
      </c>
      <c r="U2001" t="str">
        <f>VLOOKUP($D2001,metadata!$B$2:$S$451,18,FALSE)</f>
        <v/>
      </c>
      <c r="V2001">
        <f>VLOOKUP($D2001,metadata!$B$2:$Z$451,19,FALSE)</f>
        <v>240</v>
      </c>
      <c r="W2001" t="str">
        <f>VLOOKUP($D2001,metadata!$B$2:$Z$451,20,FALSE)</f>
        <v>global average</v>
      </c>
      <c r="X2001" t="str">
        <f>VLOOKUP($D2001,metadata!$B$2:$Z$451,21,FALSE)</f>
        <v/>
      </c>
      <c r="Y2001" t="str">
        <f>VLOOKUP($D2001,metadata!$B$2:$Z$451,22,FALSE)</f>
        <v>t-51</v>
      </c>
      <c r="Z2001" t="str">
        <f>VLOOKUP($D2001,metadata!$B$2:$Z$451,23,FALSE)</f>
        <v/>
      </c>
      <c r="AA2001" t="str">
        <f>VLOOKUP($D2001,metadata!$B$2:$Z$451,24,FALSE)</f>
        <v/>
      </c>
      <c r="AC2001">
        <v>1</v>
      </c>
      <c r="AD2001">
        <v>1</v>
      </c>
      <c r="AF2001" t="str">
        <f t="shared" si="63"/>
        <v>NA</v>
      </c>
    </row>
    <row r="2002" spans="3:32" x14ac:dyDescent="0.3">
      <c r="C2002">
        <v>2001</v>
      </c>
      <c r="D2002" s="4" t="str">
        <f t="shared" si="64"/>
        <v>51-20</v>
      </c>
      <c r="E2002" t="str">
        <f>VLOOKUP($D2002,metadata!$B$2:$S$451,2,FALSE)</f>
        <v>Suwa, A; Gotoh, T</v>
      </c>
      <c r="F2002" t="str">
        <f>VLOOKUP($D2002,metadata!$B$2:$S$451,3,FALSE)</f>
        <v>Geographic variation in diapause induction and mode of diapause inheritance in Tetranychus pueraricola</v>
      </c>
      <c r="G2002" t="str">
        <f>VLOOKUP($D2002,metadata!$B$2:$S$451,4,FALSE)</f>
        <v>10.1111/j.1439-0418.2006.01050.x</v>
      </c>
      <c r="H2002" t="str">
        <f>VLOOKUP($D2002,metadata!$B$2:$S$451,5,FALSE)</f>
        <v>y</v>
      </c>
      <c r="I2002" t="str">
        <f>VLOOKUP($D2002,metadata!$B$2:$S$451,6,FALSE)</f>
        <v>a</v>
      </c>
      <c r="J2002" t="str">
        <f>VLOOKUP($D2002,metadata!$B$2:$S$451,7,FALSE)</f>
        <v>i</v>
      </c>
      <c r="K2002">
        <f>VLOOKUP($D2002,metadata!$B$2:$S$451,8,FALSE)</f>
        <v>32</v>
      </c>
      <c r="L2002">
        <f>VLOOKUP($D2002,metadata!$B$2:$S$451,9,FALSE)</f>
        <v>5</v>
      </c>
      <c r="M2002" t="str">
        <f>VLOOKUP($D2002,metadata!$B$2:$S$451,10,FALSE)</f>
        <v/>
      </c>
      <c r="N2002" t="str">
        <f>VLOOKUP($D2002,metadata!$B$2:$S$451,11,FALSE)</f>
        <v>Tetranychus pueraricola</v>
      </c>
      <c r="O2002" t="str">
        <f>VLOOKUP($D2002,metadata!$B$2:$S$451,12,FALSE)</f>
        <v>Trombidiformes</v>
      </c>
      <c r="P2002">
        <f>VLOOKUP($D2002,metadata!$B$2:$S$451,13,FALSE)</f>
        <v>20</v>
      </c>
      <c r="Q2002">
        <f>VLOOKUP($D2002,metadata!$B$2:$S$451,14,FALSE)</f>
        <v>33.700000000000003</v>
      </c>
      <c r="R2002">
        <f>VLOOKUP($D2002,metadata!$B$2:$S$451,15,FALSE)</f>
        <v>-133.88333333333333</v>
      </c>
      <c r="S2002" t="str">
        <f>VLOOKUP($D2002,metadata!$B$2:$S$451,16,FALSE)</f>
        <v/>
      </c>
      <c r="T2002" t="str">
        <f>VLOOKUP($D2002,metadata!$B$2:$S$451,17,FALSE)</f>
        <v/>
      </c>
      <c r="U2002" t="str">
        <f>VLOOKUP($D2002,metadata!$B$2:$S$451,18,FALSE)</f>
        <v/>
      </c>
      <c r="V2002">
        <f>VLOOKUP($D2002,metadata!$B$2:$Z$451,19,FALSE)</f>
        <v>240</v>
      </c>
      <c r="W2002" t="str">
        <f>VLOOKUP($D2002,metadata!$B$2:$Z$451,20,FALSE)</f>
        <v>global average</v>
      </c>
      <c r="X2002" t="str">
        <f>VLOOKUP($D2002,metadata!$B$2:$Z$451,21,FALSE)</f>
        <v/>
      </c>
      <c r="Y2002" t="str">
        <f>VLOOKUP($D2002,metadata!$B$2:$Z$451,22,FALSE)</f>
        <v>t-51</v>
      </c>
      <c r="Z2002" t="str">
        <f>VLOOKUP($D2002,metadata!$B$2:$Z$451,23,FALSE)</f>
        <v/>
      </c>
      <c r="AA2002" t="str">
        <f>VLOOKUP($D2002,metadata!$B$2:$Z$451,24,FALSE)</f>
        <v/>
      </c>
      <c r="AC2002">
        <v>1</v>
      </c>
      <c r="AD2002">
        <v>2</v>
      </c>
      <c r="AF2002" t="str">
        <f t="shared" si="63"/>
        <v>NA</v>
      </c>
    </row>
    <row r="2003" spans="3:32" x14ac:dyDescent="0.3">
      <c r="C2003">
        <v>2002</v>
      </c>
      <c r="D2003" s="4" t="str">
        <f t="shared" si="64"/>
        <v>51-20</v>
      </c>
      <c r="E2003" t="str">
        <f>VLOOKUP($D2003,metadata!$B$2:$S$451,2,FALSE)</f>
        <v>Suwa, A; Gotoh, T</v>
      </c>
      <c r="F2003" t="str">
        <f>VLOOKUP($D2003,metadata!$B$2:$S$451,3,FALSE)</f>
        <v>Geographic variation in diapause induction and mode of diapause inheritance in Tetranychus pueraricola</v>
      </c>
      <c r="G2003" t="str">
        <f>VLOOKUP($D2003,metadata!$B$2:$S$451,4,FALSE)</f>
        <v>10.1111/j.1439-0418.2006.01050.x</v>
      </c>
      <c r="H2003" t="str">
        <f>VLOOKUP($D2003,metadata!$B$2:$S$451,5,FALSE)</f>
        <v>y</v>
      </c>
      <c r="I2003" t="str">
        <f>VLOOKUP($D2003,metadata!$B$2:$S$451,6,FALSE)</f>
        <v>a</v>
      </c>
      <c r="J2003" t="str">
        <f>VLOOKUP($D2003,metadata!$B$2:$S$451,7,FALSE)</f>
        <v>i</v>
      </c>
      <c r="K2003">
        <f>VLOOKUP($D2003,metadata!$B$2:$S$451,8,FALSE)</f>
        <v>32</v>
      </c>
      <c r="L2003">
        <f>VLOOKUP($D2003,metadata!$B$2:$S$451,9,FALSE)</f>
        <v>5</v>
      </c>
      <c r="M2003" t="str">
        <f>VLOOKUP($D2003,metadata!$B$2:$S$451,10,FALSE)</f>
        <v/>
      </c>
      <c r="N2003" t="str">
        <f>VLOOKUP($D2003,metadata!$B$2:$S$451,11,FALSE)</f>
        <v>Tetranychus pueraricola</v>
      </c>
      <c r="O2003" t="str">
        <f>VLOOKUP($D2003,metadata!$B$2:$S$451,12,FALSE)</f>
        <v>Trombidiformes</v>
      </c>
      <c r="P2003">
        <f>VLOOKUP($D2003,metadata!$B$2:$S$451,13,FALSE)</f>
        <v>20</v>
      </c>
      <c r="Q2003">
        <f>VLOOKUP($D2003,metadata!$B$2:$S$451,14,FALSE)</f>
        <v>33.700000000000003</v>
      </c>
      <c r="R2003">
        <f>VLOOKUP($D2003,metadata!$B$2:$S$451,15,FALSE)</f>
        <v>-133.88333333333333</v>
      </c>
      <c r="S2003" t="str">
        <f>VLOOKUP($D2003,metadata!$B$2:$S$451,16,FALSE)</f>
        <v/>
      </c>
      <c r="T2003" t="str">
        <f>VLOOKUP($D2003,metadata!$B$2:$S$451,17,FALSE)</f>
        <v/>
      </c>
      <c r="U2003" t="str">
        <f>VLOOKUP($D2003,metadata!$B$2:$S$451,18,FALSE)</f>
        <v/>
      </c>
      <c r="V2003">
        <f>VLOOKUP($D2003,metadata!$B$2:$Z$451,19,FALSE)</f>
        <v>240</v>
      </c>
      <c r="W2003" t="str">
        <f>VLOOKUP($D2003,metadata!$B$2:$Z$451,20,FALSE)</f>
        <v>global average</v>
      </c>
      <c r="X2003" t="str">
        <f>VLOOKUP($D2003,metadata!$B$2:$Z$451,21,FALSE)</f>
        <v/>
      </c>
      <c r="Y2003" t="str">
        <f>VLOOKUP($D2003,metadata!$B$2:$Z$451,22,FALSE)</f>
        <v>t-51</v>
      </c>
      <c r="Z2003" t="str">
        <f>VLOOKUP($D2003,metadata!$B$2:$Z$451,23,FALSE)</f>
        <v/>
      </c>
      <c r="AA2003" t="str">
        <f>VLOOKUP($D2003,metadata!$B$2:$Z$451,24,FALSE)</f>
        <v/>
      </c>
      <c r="AC2003">
        <v>0.91666666666666663</v>
      </c>
      <c r="AD2003">
        <v>3</v>
      </c>
      <c r="AF2003" t="str">
        <f t="shared" si="63"/>
        <v>NA</v>
      </c>
    </row>
    <row r="2004" spans="3:32" x14ac:dyDescent="0.3">
      <c r="C2004">
        <v>2003</v>
      </c>
      <c r="D2004" s="4" t="str">
        <f t="shared" si="64"/>
        <v>51-20</v>
      </c>
      <c r="E2004" t="str">
        <f>VLOOKUP($D2004,metadata!$B$2:$S$451,2,FALSE)</f>
        <v>Suwa, A; Gotoh, T</v>
      </c>
      <c r="F2004" t="str">
        <f>VLOOKUP($D2004,metadata!$B$2:$S$451,3,FALSE)</f>
        <v>Geographic variation in diapause induction and mode of diapause inheritance in Tetranychus pueraricola</v>
      </c>
      <c r="G2004" t="str">
        <f>VLOOKUP($D2004,metadata!$B$2:$S$451,4,FALSE)</f>
        <v>10.1111/j.1439-0418.2006.01050.x</v>
      </c>
      <c r="H2004" t="str">
        <f>VLOOKUP($D2004,metadata!$B$2:$S$451,5,FALSE)</f>
        <v>y</v>
      </c>
      <c r="I2004" t="str">
        <f>VLOOKUP($D2004,metadata!$B$2:$S$451,6,FALSE)</f>
        <v>a</v>
      </c>
      <c r="J2004" t="str">
        <f>VLOOKUP($D2004,metadata!$B$2:$S$451,7,FALSE)</f>
        <v>i</v>
      </c>
      <c r="K2004">
        <f>VLOOKUP($D2004,metadata!$B$2:$S$451,8,FALSE)</f>
        <v>32</v>
      </c>
      <c r="L2004">
        <f>VLOOKUP($D2004,metadata!$B$2:$S$451,9,FALSE)</f>
        <v>5</v>
      </c>
      <c r="M2004" t="str">
        <f>VLOOKUP($D2004,metadata!$B$2:$S$451,10,FALSE)</f>
        <v/>
      </c>
      <c r="N2004" t="str">
        <f>VLOOKUP($D2004,metadata!$B$2:$S$451,11,FALSE)</f>
        <v>Tetranychus pueraricola</v>
      </c>
      <c r="O2004" t="str">
        <f>VLOOKUP($D2004,metadata!$B$2:$S$451,12,FALSE)</f>
        <v>Trombidiformes</v>
      </c>
      <c r="P2004">
        <f>VLOOKUP($D2004,metadata!$B$2:$S$451,13,FALSE)</f>
        <v>20</v>
      </c>
      <c r="Q2004">
        <f>VLOOKUP($D2004,metadata!$B$2:$S$451,14,FALSE)</f>
        <v>33.700000000000003</v>
      </c>
      <c r="R2004">
        <f>VLOOKUP($D2004,metadata!$B$2:$S$451,15,FALSE)</f>
        <v>-133.88333333333333</v>
      </c>
      <c r="S2004" t="str">
        <f>VLOOKUP($D2004,metadata!$B$2:$S$451,16,FALSE)</f>
        <v/>
      </c>
      <c r="T2004" t="str">
        <f>VLOOKUP($D2004,metadata!$B$2:$S$451,17,FALSE)</f>
        <v/>
      </c>
      <c r="U2004" t="str">
        <f>VLOOKUP($D2004,metadata!$B$2:$S$451,18,FALSE)</f>
        <v/>
      </c>
      <c r="V2004">
        <f>VLOOKUP($D2004,metadata!$B$2:$Z$451,19,FALSE)</f>
        <v>240</v>
      </c>
      <c r="W2004" t="str">
        <f>VLOOKUP($D2004,metadata!$B$2:$Z$451,20,FALSE)</f>
        <v>global average</v>
      </c>
      <c r="X2004" t="str">
        <f>VLOOKUP($D2004,metadata!$B$2:$Z$451,21,FALSE)</f>
        <v/>
      </c>
      <c r="Y2004" t="str">
        <f>VLOOKUP($D2004,metadata!$B$2:$Z$451,22,FALSE)</f>
        <v>t-51</v>
      </c>
      <c r="Z2004" t="str">
        <f>VLOOKUP($D2004,metadata!$B$2:$Z$451,23,FALSE)</f>
        <v/>
      </c>
      <c r="AA2004" t="str">
        <f>VLOOKUP($D2004,metadata!$B$2:$Z$451,24,FALSE)</f>
        <v/>
      </c>
      <c r="AC2004">
        <v>0.13333333333333333</v>
      </c>
      <c r="AD2004">
        <v>4</v>
      </c>
      <c r="AF2004" t="str">
        <f t="shared" si="63"/>
        <v>NA</v>
      </c>
    </row>
    <row r="2005" spans="3:32" x14ac:dyDescent="0.3">
      <c r="C2005">
        <v>2004</v>
      </c>
      <c r="D2005" s="4" t="str">
        <f t="shared" si="64"/>
        <v>51-20</v>
      </c>
      <c r="E2005" t="str">
        <f>VLOOKUP($D2005,metadata!$B$2:$S$451,2,FALSE)</f>
        <v>Suwa, A; Gotoh, T</v>
      </c>
      <c r="F2005" t="str">
        <f>VLOOKUP($D2005,metadata!$B$2:$S$451,3,FALSE)</f>
        <v>Geographic variation in diapause induction and mode of diapause inheritance in Tetranychus pueraricola</v>
      </c>
      <c r="G2005" t="str">
        <f>VLOOKUP($D2005,metadata!$B$2:$S$451,4,FALSE)</f>
        <v>10.1111/j.1439-0418.2006.01050.x</v>
      </c>
      <c r="H2005" t="str">
        <f>VLOOKUP($D2005,metadata!$B$2:$S$451,5,FALSE)</f>
        <v>y</v>
      </c>
      <c r="I2005" t="str">
        <f>VLOOKUP($D2005,metadata!$B$2:$S$451,6,FALSE)</f>
        <v>a</v>
      </c>
      <c r="J2005" t="str">
        <f>VLOOKUP($D2005,metadata!$B$2:$S$451,7,FALSE)</f>
        <v>i</v>
      </c>
      <c r="K2005">
        <f>VLOOKUP($D2005,metadata!$B$2:$S$451,8,FALSE)</f>
        <v>32</v>
      </c>
      <c r="L2005">
        <f>VLOOKUP($D2005,metadata!$B$2:$S$451,9,FALSE)</f>
        <v>5</v>
      </c>
      <c r="M2005" t="str">
        <f>VLOOKUP($D2005,metadata!$B$2:$S$451,10,FALSE)</f>
        <v/>
      </c>
      <c r="N2005" t="str">
        <f>VLOOKUP($D2005,metadata!$B$2:$S$451,11,FALSE)</f>
        <v>Tetranychus pueraricola</v>
      </c>
      <c r="O2005" t="str">
        <f>VLOOKUP($D2005,metadata!$B$2:$S$451,12,FALSE)</f>
        <v>Trombidiformes</v>
      </c>
      <c r="P2005">
        <f>VLOOKUP($D2005,metadata!$B$2:$S$451,13,FALSE)</f>
        <v>20</v>
      </c>
      <c r="Q2005">
        <f>VLOOKUP($D2005,metadata!$B$2:$S$451,14,FALSE)</f>
        <v>33.700000000000003</v>
      </c>
      <c r="R2005">
        <f>VLOOKUP($D2005,metadata!$B$2:$S$451,15,FALSE)</f>
        <v>-133.88333333333333</v>
      </c>
      <c r="S2005" t="str">
        <f>VLOOKUP($D2005,metadata!$B$2:$S$451,16,FALSE)</f>
        <v/>
      </c>
      <c r="T2005" t="str">
        <f>VLOOKUP($D2005,metadata!$B$2:$S$451,17,FALSE)</f>
        <v/>
      </c>
      <c r="U2005" t="str">
        <f>VLOOKUP($D2005,metadata!$B$2:$S$451,18,FALSE)</f>
        <v/>
      </c>
      <c r="V2005">
        <f>VLOOKUP($D2005,metadata!$B$2:$Z$451,19,FALSE)</f>
        <v>240</v>
      </c>
      <c r="W2005" t="str">
        <f>VLOOKUP($D2005,metadata!$B$2:$Z$451,20,FALSE)</f>
        <v>global average</v>
      </c>
      <c r="X2005" t="str">
        <f>VLOOKUP($D2005,metadata!$B$2:$Z$451,21,FALSE)</f>
        <v/>
      </c>
      <c r="Y2005" t="str">
        <f>VLOOKUP($D2005,metadata!$B$2:$Z$451,22,FALSE)</f>
        <v>t-51</v>
      </c>
      <c r="Z2005" t="str">
        <f>VLOOKUP($D2005,metadata!$B$2:$Z$451,23,FALSE)</f>
        <v/>
      </c>
      <c r="AA2005" t="str">
        <f>VLOOKUP($D2005,metadata!$B$2:$Z$451,24,FALSE)</f>
        <v/>
      </c>
      <c r="AC2005">
        <v>0</v>
      </c>
      <c r="AD2005">
        <v>5</v>
      </c>
      <c r="AF2005" t="str">
        <f t="shared" si="63"/>
        <v>NA</v>
      </c>
    </row>
    <row r="2006" spans="3:32" x14ac:dyDescent="0.3">
      <c r="C2006">
        <v>2005</v>
      </c>
      <c r="D2006" s="4" t="str">
        <f t="shared" si="64"/>
        <v>51-21</v>
      </c>
      <c r="E2006" t="str">
        <f>VLOOKUP($D2006,metadata!$B$2:$S$451,2,FALSE)</f>
        <v>Suwa, A; Gotoh, T</v>
      </c>
      <c r="F2006" t="str">
        <f>VLOOKUP($D2006,metadata!$B$2:$S$451,3,FALSE)</f>
        <v>Geographic variation in diapause induction and mode of diapause inheritance in Tetranychus pueraricola</v>
      </c>
      <c r="G2006" t="str">
        <f>VLOOKUP($D2006,metadata!$B$2:$S$451,4,FALSE)</f>
        <v>10.1111/j.1439-0418.2006.01050.x</v>
      </c>
      <c r="H2006" t="str">
        <f>VLOOKUP($D2006,metadata!$B$2:$S$451,5,FALSE)</f>
        <v>y</v>
      </c>
      <c r="I2006" t="str">
        <f>VLOOKUP($D2006,metadata!$B$2:$S$451,6,FALSE)</f>
        <v>a</v>
      </c>
      <c r="J2006" t="str">
        <f>VLOOKUP($D2006,metadata!$B$2:$S$451,7,FALSE)</f>
        <v>i</v>
      </c>
      <c r="K2006">
        <f>VLOOKUP($D2006,metadata!$B$2:$S$451,8,FALSE)</f>
        <v>32</v>
      </c>
      <c r="L2006">
        <f>VLOOKUP($D2006,metadata!$B$2:$S$451,9,FALSE)</f>
        <v>5</v>
      </c>
      <c r="M2006" t="str">
        <f>VLOOKUP($D2006,metadata!$B$2:$S$451,10,FALSE)</f>
        <v/>
      </c>
      <c r="N2006" t="str">
        <f>VLOOKUP($D2006,metadata!$B$2:$S$451,11,FALSE)</f>
        <v>Tetranychus pueraricola</v>
      </c>
      <c r="O2006" t="str">
        <f>VLOOKUP($D2006,metadata!$B$2:$S$451,12,FALSE)</f>
        <v>Trombidiformes</v>
      </c>
      <c r="P2006">
        <f>VLOOKUP($D2006,metadata!$B$2:$S$451,13,FALSE)</f>
        <v>21</v>
      </c>
      <c r="Q2006">
        <f>VLOOKUP($D2006,metadata!$B$2:$S$451,14,FALSE)</f>
        <v>33.633333333333333</v>
      </c>
      <c r="R2006">
        <f>VLOOKUP($D2006,metadata!$B$2:$S$451,15,FALSE)</f>
        <v>-133.78333333333333</v>
      </c>
      <c r="S2006" t="str">
        <f>VLOOKUP($D2006,metadata!$B$2:$S$451,16,FALSE)</f>
        <v/>
      </c>
      <c r="T2006" t="str">
        <f>VLOOKUP($D2006,metadata!$B$2:$S$451,17,FALSE)</f>
        <v/>
      </c>
      <c r="U2006" t="str">
        <f>VLOOKUP($D2006,metadata!$B$2:$S$451,18,FALSE)</f>
        <v/>
      </c>
      <c r="V2006">
        <f>VLOOKUP($D2006,metadata!$B$2:$Z$451,19,FALSE)</f>
        <v>240</v>
      </c>
      <c r="W2006" t="str">
        <f>VLOOKUP($D2006,metadata!$B$2:$Z$451,20,FALSE)</f>
        <v>global average</v>
      </c>
      <c r="X2006" t="str">
        <f>VLOOKUP($D2006,metadata!$B$2:$Z$451,21,FALSE)</f>
        <v/>
      </c>
      <c r="Y2006" t="str">
        <f>VLOOKUP($D2006,metadata!$B$2:$Z$451,22,FALSE)</f>
        <v>t-51</v>
      </c>
      <c r="Z2006" t="str">
        <f>VLOOKUP($D2006,metadata!$B$2:$Z$451,23,FALSE)</f>
        <v/>
      </c>
      <c r="AA2006" t="str">
        <f>VLOOKUP($D2006,metadata!$B$2:$Z$451,24,FALSE)</f>
        <v/>
      </c>
      <c r="AC2006">
        <v>1</v>
      </c>
      <c r="AD2006">
        <v>1</v>
      </c>
      <c r="AF2006" t="str">
        <f t="shared" si="63"/>
        <v>NA</v>
      </c>
    </row>
    <row r="2007" spans="3:32" x14ac:dyDescent="0.3">
      <c r="C2007">
        <v>2006</v>
      </c>
      <c r="D2007" s="4" t="str">
        <f t="shared" si="64"/>
        <v>51-21</v>
      </c>
      <c r="E2007" t="str">
        <f>VLOOKUP($D2007,metadata!$B$2:$S$451,2,FALSE)</f>
        <v>Suwa, A; Gotoh, T</v>
      </c>
      <c r="F2007" t="str">
        <f>VLOOKUP($D2007,metadata!$B$2:$S$451,3,FALSE)</f>
        <v>Geographic variation in diapause induction and mode of diapause inheritance in Tetranychus pueraricola</v>
      </c>
      <c r="G2007" t="str">
        <f>VLOOKUP($D2007,metadata!$B$2:$S$451,4,FALSE)</f>
        <v>10.1111/j.1439-0418.2006.01050.x</v>
      </c>
      <c r="H2007" t="str">
        <f>VLOOKUP($D2007,metadata!$B$2:$S$451,5,FALSE)</f>
        <v>y</v>
      </c>
      <c r="I2007" t="str">
        <f>VLOOKUP($D2007,metadata!$B$2:$S$451,6,FALSE)</f>
        <v>a</v>
      </c>
      <c r="J2007" t="str">
        <f>VLOOKUP($D2007,metadata!$B$2:$S$451,7,FALSE)</f>
        <v>i</v>
      </c>
      <c r="K2007">
        <f>VLOOKUP($D2007,metadata!$B$2:$S$451,8,FALSE)</f>
        <v>32</v>
      </c>
      <c r="L2007">
        <f>VLOOKUP($D2007,metadata!$B$2:$S$451,9,FALSE)</f>
        <v>5</v>
      </c>
      <c r="M2007" t="str">
        <f>VLOOKUP($D2007,metadata!$B$2:$S$451,10,FALSE)</f>
        <v/>
      </c>
      <c r="N2007" t="str">
        <f>VLOOKUP($D2007,metadata!$B$2:$S$451,11,FALSE)</f>
        <v>Tetranychus pueraricola</v>
      </c>
      <c r="O2007" t="str">
        <f>VLOOKUP($D2007,metadata!$B$2:$S$451,12,FALSE)</f>
        <v>Trombidiformes</v>
      </c>
      <c r="P2007">
        <f>VLOOKUP($D2007,metadata!$B$2:$S$451,13,FALSE)</f>
        <v>21</v>
      </c>
      <c r="Q2007">
        <f>VLOOKUP($D2007,metadata!$B$2:$S$451,14,FALSE)</f>
        <v>33.633333333333333</v>
      </c>
      <c r="R2007">
        <f>VLOOKUP($D2007,metadata!$B$2:$S$451,15,FALSE)</f>
        <v>-133.78333333333333</v>
      </c>
      <c r="S2007" t="str">
        <f>VLOOKUP($D2007,metadata!$B$2:$S$451,16,FALSE)</f>
        <v/>
      </c>
      <c r="T2007" t="str">
        <f>VLOOKUP($D2007,metadata!$B$2:$S$451,17,FALSE)</f>
        <v/>
      </c>
      <c r="U2007" t="str">
        <f>VLOOKUP($D2007,metadata!$B$2:$S$451,18,FALSE)</f>
        <v/>
      </c>
      <c r="V2007">
        <f>VLOOKUP($D2007,metadata!$B$2:$Z$451,19,FALSE)</f>
        <v>240</v>
      </c>
      <c r="W2007" t="str">
        <f>VLOOKUP($D2007,metadata!$B$2:$Z$451,20,FALSE)</f>
        <v>global average</v>
      </c>
      <c r="X2007" t="str">
        <f>VLOOKUP($D2007,metadata!$B$2:$Z$451,21,FALSE)</f>
        <v/>
      </c>
      <c r="Y2007" t="str">
        <f>VLOOKUP($D2007,metadata!$B$2:$Z$451,22,FALSE)</f>
        <v>t-51</v>
      </c>
      <c r="Z2007" t="str">
        <f>VLOOKUP($D2007,metadata!$B$2:$Z$451,23,FALSE)</f>
        <v/>
      </c>
      <c r="AA2007" t="str">
        <f>VLOOKUP($D2007,metadata!$B$2:$Z$451,24,FALSE)</f>
        <v/>
      </c>
      <c r="AC2007">
        <v>0.8833333333333333</v>
      </c>
      <c r="AD2007">
        <v>2</v>
      </c>
      <c r="AF2007" t="str">
        <f t="shared" si="63"/>
        <v>NA</v>
      </c>
    </row>
    <row r="2008" spans="3:32" x14ac:dyDescent="0.3">
      <c r="C2008">
        <v>2007</v>
      </c>
      <c r="D2008" s="4" t="str">
        <f t="shared" si="64"/>
        <v>51-21</v>
      </c>
      <c r="E2008" t="str">
        <f>VLOOKUP($D2008,metadata!$B$2:$S$451,2,FALSE)</f>
        <v>Suwa, A; Gotoh, T</v>
      </c>
      <c r="F2008" t="str">
        <f>VLOOKUP($D2008,metadata!$B$2:$S$451,3,FALSE)</f>
        <v>Geographic variation in diapause induction and mode of diapause inheritance in Tetranychus pueraricola</v>
      </c>
      <c r="G2008" t="str">
        <f>VLOOKUP($D2008,metadata!$B$2:$S$451,4,FALSE)</f>
        <v>10.1111/j.1439-0418.2006.01050.x</v>
      </c>
      <c r="H2008" t="str">
        <f>VLOOKUP($D2008,metadata!$B$2:$S$451,5,FALSE)</f>
        <v>y</v>
      </c>
      <c r="I2008" t="str">
        <f>VLOOKUP($D2008,metadata!$B$2:$S$451,6,FALSE)</f>
        <v>a</v>
      </c>
      <c r="J2008" t="str">
        <f>VLOOKUP($D2008,metadata!$B$2:$S$451,7,FALSE)</f>
        <v>i</v>
      </c>
      <c r="K2008">
        <f>VLOOKUP($D2008,metadata!$B$2:$S$451,8,FALSE)</f>
        <v>32</v>
      </c>
      <c r="L2008">
        <f>VLOOKUP($D2008,metadata!$B$2:$S$451,9,FALSE)</f>
        <v>5</v>
      </c>
      <c r="M2008" t="str">
        <f>VLOOKUP($D2008,metadata!$B$2:$S$451,10,FALSE)</f>
        <v/>
      </c>
      <c r="N2008" t="str">
        <f>VLOOKUP($D2008,metadata!$B$2:$S$451,11,FALSE)</f>
        <v>Tetranychus pueraricola</v>
      </c>
      <c r="O2008" t="str">
        <f>VLOOKUP($D2008,metadata!$B$2:$S$451,12,FALSE)</f>
        <v>Trombidiformes</v>
      </c>
      <c r="P2008">
        <f>VLOOKUP($D2008,metadata!$B$2:$S$451,13,FALSE)</f>
        <v>21</v>
      </c>
      <c r="Q2008">
        <f>VLOOKUP($D2008,metadata!$B$2:$S$451,14,FALSE)</f>
        <v>33.633333333333333</v>
      </c>
      <c r="R2008">
        <f>VLOOKUP($D2008,metadata!$B$2:$S$451,15,FALSE)</f>
        <v>-133.78333333333333</v>
      </c>
      <c r="S2008" t="str">
        <f>VLOOKUP($D2008,metadata!$B$2:$S$451,16,FALSE)</f>
        <v/>
      </c>
      <c r="T2008" t="str">
        <f>VLOOKUP($D2008,metadata!$B$2:$S$451,17,FALSE)</f>
        <v/>
      </c>
      <c r="U2008" t="str">
        <f>VLOOKUP($D2008,metadata!$B$2:$S$451,18,FALSE)</f>
        <v/>
      </c>
      <c r="V2008">
        <f>VLOOKUP($D2008,metadata!$B$2:$Z$451,19,FALSE)</f>
        <v>240</v>
      </c>
      <c r="W2008" t="str">
        <f>VLOOKUP($D2008,metadata!$B$2:$Z$451,20,FALSE)</f>
        <v>global average</v>
      </c>
      <c r="X2008" t="str">
        <f>VLOOKUP($D2008,metadata!$B$2:$Z$451,21,FALSE)</f>
        <v/>
      </c>
      <c r="Y2008" t="str">
        <f>VLOOKUP($D2008,metadata!$B$2:$Z$451,22,FALSE)</f>
        <v>t-51</v>
      </c>
      <c r="Z2008" t="str">
        <f>VLOOKUP($D2008,metadata!$B$2:$Z$451,23,FALSE)</f>
        <v/>
      </c>
      <c r="AA2008" t="str">
        <f>VLOOKUP($D2008,metadata!$B$2:$Z$451,24,FALSE)</f>
        <v/>
      </c>
      <c r="AC2008">
        <v>0.05</v>
      </c>
      <c r="AD2008">
        <v>3</v>
      </c>
      <c r="AF2008" t="str">
        <f t="shared" si="63"/>
        <v>NA</v>
      </c>
    </row>
    <row r="2009" spans="3:32" x14ac:dyDescent="0.3">
      <c r="C2009">
        <v>2008</v>
      </c>
      <c r="D2009" s="4" t="str">
        <f t="shared" si="64"/>
        <v>51-21</v>
      </c>
      <c r="E2009" t="str">
        <f>VLOOKUP($D2009,metadata!$B$2:$S$451,2,FALSE)</f>
        <v>Suwa, A; Gotoh, T</v>
      </c>
      <c r="F2009" t="str">
        <f>VLOOKUP($D2009,metadata!$B$2:$S$451,3,FALSE)</f>
        <v>Geographic variation in diapause induction and mode of diapause inheritance in Tetranychus pueraricola</v>
      </c>
      <c r="G2009" t="str">
        <f>VLOOKUP($D2009,metadata!$B$2:$S$451,4,FALSE)</f>
        <v>10.1111/j.1439-0418.2006.01050.x</v>
      </c>
      <c r="H2009" t="str">
        <f>VLOOKUP($D2009,metadata!$B$2:$S$451,5,FALSE)</f>
        <v>y</v>
      </c>
      <c r="I2009" t="str">
        <f>VLOOKUP($D2009,metadata!$B$2:$S$451,6,FALSE)</f>
        <v>a</v>
      </c>
      <c r="J2009" t="str">
        <f>VLOOKUP($D2009,metadata!$B$2:$S$451,7,FALSE)</f>
        <v>i</v>
      </c>
      <c r="K2009">
        <f>VLOOKUP($D2009,metadata!$B$2:$S$451,8,FALSE)</f>
        <v>32</v>
      </c>
      <c r="L2009">
        <f>VLOOKUP($D2009,metadata!$B$2:$S$451,9,FALSE)</f>
        <v>5</v>
      </c>
      <c r="M2009" t="str">
        <f>VLOOKUP($D2009,metadata!$B$2:$S$451,10,FALSE)</f>
        <v/>
      </c>
      <c r="N2009" t="str">
        <f>VLOOKUP($D2009,metadata!$B$2:$S$451,11,FALSE)</f>
        <v>Tetranychus pueraricola</v>
      </c>
      <c r="O2009" t="str">
        <f>VLOOKUP($D2009,metadata!$B$2:$S$451,12,FALSE)</f>
        <v>Trombidiformes</v>
      </c>
      <c r="P2009">
        <f>VLOOKUP($D2009,metadata!$B$2:$S$451,13,FALSE)</f>
        <v>21</v>
      </c>
      <c r="Q2009">
        <f>VLOOKUP($D2009,metadata!$B$2:$S$451,14,FALSE)</f>
        <v>33.633333333333333</v>
      </c>
      <c r="R2009">
        <f>VLOOKUP($D2009,metadata!$B$2:$S$451,15,FALSE)</f>
        <v>-133.78333333333333</v>
      </c>
      <c r="S2009" t="str">
        <f>VLOOKUP($D2009,metadata!$B$2:$S$451,16,FALSE)</f>
        <v/>
      </c>
      <c r="T2009" t="str">
        <f>VLOOKUP($D2009,metadata!$B$2:$S$451,17,FALSE)</f>
        <v/>
      </c>
      <c r="U2009" t="str">
        <f>VLOOKUP($D2009,metadata!$B$2:$S$451,18,FALSE)</f>
        <v/>
      </c>
      <c r="V2009">
        <f>VLOOKUP($D2009,metadata!$B$2:$Z$451,19,FALSE)</f>
        <v>240</v>
      </c>
      <c r="W2009" t="str">
        <f>VLOOKUP($D2009,metadata!$B$2:$Z$451,20,FALSE)</f>
        <v>global average</v>
      </c>
      <c r="X2009" t="str">
        <f>VLOOKUP($D2009,metadata!$B$2:$Z$451,21,FALSE)</f>
        <v/>
      </c>
      <c r="Y2009" t="str">
        <f>VLOOKUP($D2009,metadata!$B$2:$Z$451,22,FALSE)</f>
        <v>t-51</v>
      </c>
      <c r="Z2009" t="str">
        <f>VLOOKUP($D2009,metadata!$B$2:$Z$451,23,FALSE)</f>
        <v/>
      </c>
      <c r="AA2009" t="str">
        <f>VLOOKUP($D2009,metadata!$B$2:$Z$451,24,FALSE)</f>
        <v/>
      </c>
      <c r="AC2009">
        <v>0</v>
      </c>
      <c r="AD2009">
        <v>4</v>
      </c>
      <c r="AF2009" t="str">
        <f t="shared" si="63"/>
        <v>NA</v>
      </c>
    </row>
    <row r="2010" spans="3:32" x14ac:dyDescent="0.3">
      <c r="C2010">
        <v>2009</v>
      </c>
      <c r="D2010" s="4" t="str">
        <f t="shared" si="64"/>
        <v>51-21</v>
      </c>
      <c r="E2010" t="str">
        <f>VLOOKUP($D2010,metadata!$B$2:$S$451,2,FALSE)</f>
        <v>Suwa, A; Gotoh, T</v>
      </c>
      <c r="F2010" t="str">
        <f>VLOOKUP($D2010,metadata!$B$2:$S$451,3,FALSE)</f>
        <v>Geographic variation in diapause induction and mode of diapause inheritance in Tetranychus pueraricola</v>
      </c>
      <c r="G2010" t="str">
        <f>VLOOKUP($D2010,metadata!$B$2:$S$451,4,FALSE)</f>
        <v>10.1111/j.1439-0418.2006.01050.x</v>
      </c>
      <c r="H2010" t="str">
        <f>VLOOKUP($D2010,metadata!$B$2:$S$451,5,FALSE)</f>
        <v>y</v>
      </c>
      <c r="I2010" t="str">
        <f>VLOOKUP($D2010,metadata!$B$2:$S$451,6,FALSE)</f>
        <v>a</v>
      </c>
      <c r="J2010" t="str">
        <f>VLOOKUP($D2010,metadata!$B$2:$S$451,7,FALSE)</f>
        <v>i</v>
      </c>
      <c r="K2010">
        <f>VLOOKUP($D2010,metadata!$B$2:$S$451,8,FALSE)</f>
        <v>32</v>
      </c>
      <c r="L2010">
        <f>VLOOKUP($D2010,metadata!$B$2:$S$451,9,FALSE)</f>
        <v>5</v>
      </c>
      <c r="M2010" t="str">
        <f>VLOOKUP($D2010,metadata!$B$2:$S$451,10,FALSE)</f>
        <v/>
      </c>
      <c r="N2010" t="str">
        <f>VLOOKUP($D2010,metadata!$B$2:$S$451,11,FALSE)</f>
        <v>Tetranychus pueraricola</v>
      </c>
      <c r="O2010" t="str">
        <f>VLOOKUP($D2010,metadata!$B$2:$S$451,12,FALSE)</f>
        <v>Trombidiformes</v>
      </c>
      <c r="P2010">
        <f>VLOOKUP($D2010,metadata!$B$2:$S$451,13,FALSE)</f>
        <v>21</v>
      </c>
      <c r="Q2010">
        <f>VLOOKUP($D2010,metadata!$B$2:$S$451,14,FALSE)</f>
        <v>33.633333333333333</v>
      </c>
      <c r="R2010">
        <f>VLOOKUP($D2010,metadata!$B$2:$S$451,15,FALSE)</f>
        <v>-133.78333333333333</v>
      </c>
      <c r="S2010" t="str">
        <f>VLOOKUP($D2010,metadata!$B$2:$S$451,16,FALSE)</f>
        <v/>
      </c>
      <c r="T2010" t="str">
        <f>VLOOKUP($D2010,metadata!$B$2:$S$451,17,FALSE)</f>
        <v/>
      </c>
      <c r="U2010" t="str">
        <f>VLOOKUP($D2010,metadata!$B$2:$S$451,18,FALSE)</f>
        <v/>
      </c>
      <c r="V2010">
        <f>VLOOKUP($D2010,metadata!$B$2:$Z$451,19,FALSE)</f>
        <v>240</v>
      </c>
      <c r="W2010" t="str">
        <f>VLOOKUP($D2010,metadata!$B$2:$Z$451,20,FALSE)</f>
        <v>global average</v>
      </c>
      <c r="X2010" t="str">
        <f>VLOOKUP($D2010,metadata!$B$2:$Z$451,21,FALSE)</f>
        <v/>
      </c>
      <c r="Y2010" t="str">
        <f>VLOOKUP($D2010,metadata!$B$2:$Z$451,22,FALSE)</f>
        <v>t-51</v>
      </c>
      <c r="Z2010" t="str">
        <f>VLOOKUP($D2010,metadata!$B$2:$Z$451,23,FALSE)</f>
        <v/>
      </c>
      <c r="AA2010" t="str">
        <f>VLOOKUP($D2010,metadata!$B$2:$Z$451,24,FALSE)</f>
        <v/>
      </c>
      <c r="AC2010">
        <v>0</v>
      </c>
      <c r="AD2010">
        <v>5</v>
      </c>
      <c r="AF2010" t="str">
        <f t="shared" si="63"/>
        <v>NA</v>
      </c>
    </row>
    <row r="2011" spans="3:32" x14ac:dyDescent="0.3">
      <c r="C2011">
        <v>2010</v>
      </c>
      <c r="D2011" s="4" t="str">
        <f t="shared" si="64"/>
        <v>51-22</v>
      </c>
      <c r="E2011" t="str">
        <f>VLOOKUP($D2011,metadata!$B$2:$S$451,2,FALSE)</f>
        <v>Suwa, A; Gotoh, T</v>
      </c>
      <c r="F2011" t="str">
        <f>VLOOKUP($D2011,metadata!$B$2:$S$451,3,FALSE)</f>
        <v>Geographic variation in diapause induction and mode of diapause inheritance in Tetranychus pueraricola</v>
      </c>
      <c r="G2011" t="str">
        <f>VLOOKUP($D2011,metadata!$B$2:$S$451,4,FALSE)</f>
        <v>10.1111/j.1439-0418.2006.01050.x</v>
      </c>
      <c r="H2011" t="str">
        <f>VLOOKUP($D2011,metadata!$B$2:$S$451,5,FALSE)</f>
        <v>y</v>
      </c>
      <c r="I2011" t="str">
        <f>VLOOKUP($D2011,metadata!$B$2:$S$451,6,FALSE)</f>
        <v>a</v>
      </c>
      <c r="J2011" t="str">
        <f>VLOOKUP($D2011,metadata!$B$2:$S$451,7,FALSE)</f>
        <v>i</v>
      </c>
      <c r="K2011">
        <f>VLOOKUP($D2011,metadata!$B$2:$S$451,8,FALSE)</f>
        <v>32</v>
      </c>
      <c r="L2011">
        <f>VLOOKUP($D2011,metadata!$B$2:$S$451,9,FALSE)</f>
        <v>5</v>
      </c>
      <c r="M2011" t="str">
        <f>VLOOKUP($D2011,metadata!$B$2:$S$451,10,FALSE)</f>
        <v/>
      </c>
      <c r="N2011" t="str">
        <f>VLOOKUP($D2011,metadata!$B$2:$S$451,11,FALSE)</f>
        <v>Tetranychus pueraricola</v>
      </c>
      <c r="O2011" t="str">
        <f>VLOOKUP($D2011,metadata!$B$2:$S$451,12,FALSE)</f>
        <v>Trombidiformes</v>
      </c>
      <c r="P2011">
        <f>VLOOKUP($D2011,metadata!$B$2:$S$451,13,FALSE)</f>
        <v>22</v>
      </c>
      <c r="Q2011">
        <f>VLOOKUP($D2011,metadata!$B$2:$S$451,14,FALSE)</f>
        <v>33.200000000000003</v>
      </c>
      <c r="R2011">
        <f>VLOOKUP($D2011,metadata!$B$2:$S$451,15,FALSE)</f>
        <v>-133.13333333333333</v>
      </c>
      <c r="S2011" t="str">
        <f>VLOOKUP($D2011,metadata!$B$2:$S$451,16,FALSE)</f>
        <v/>
      </c>
      <c r="T2011" t="str">
        <f>VLOOKUP($D2011,metadata!$B$2:$S$451,17,FALSE)</f>
        <v/>
      </c>
      <c r="U2011" t="str">
        <f>VLOOKUP($D2011,metadata!$B$2:$S$451,18,FALSE)</f>
        <v/>
      </c>
      <c r="V2011">
        <f>VLOOKUP($D2011,metadata!$B$2:$Z$451,19,FALSE)</f>
        <v>240</v>
      </c>
      <c r="W2011" t="str">
        <f>VLOOKUP($D2011,metadata!$B$2:$Z$451,20,FALSE)</f>
        <v>global average</v>
      </c>
      <c r="X2011" t="str">
        <f>VLOOKUP($D2011,metadata!$B$2:$Z$451,21,FALSE)</f>
        <v/>
      </c>
      <c r="Y2011" t="str">
        <f>VLOOKUP($D2011,metadata!$B$2:$Z$451,22,FALSE)</f>
        <v>t-51</v>
      </c>
      <c r="Z2011" t="str">
        <f>VLOOKUP($D2011,metadata!$B$2:$Z$451,23,FALSE)</f>
        <v/>
      </c>
      <c r="AA2011" t="str">
        <f>VLOOKUP($D2011,metadata!$B$2:$Z$451,24,FALSE)</f>
        <v/>
      </c>
      <c r="AC2011">
        <v>1</v>
      </c>
      <c r="AD2011">
        <v>1</v>
      </c>
      <c r="AF2011" t="str">
        <f t="shared" si="63"/>
        <v>NA</v>
      </c>
    </row>
    <row r="2012" spans="3:32" x14ac:dyDescent="0.3">
      <c r="C2012">
        <v>2011</v>
      </c>
      <c r="D2012" s="4" t="str">
        <f t="shared" si="64"/>
        <v>51-22</v>
      </c>
      <c r="E2012" t="str">
        <f>VLOOKUP($D2012,metadata!$B$2:$S$451,2,FALSE)</f>
        <v>Suwa, A; Gotoh, T</v>
      </c>
      <c r="F2012" t="str">
        <f>VLOOKUP($D2012,metadata!$B$2:$S$451,3,FALSE)</f>
        <v>Geographic variation in diapause induction and mode of diapause inheritance in Tetranychus pueraricola</v>
      </c>
      <c r="G2012" t="str">
        <f>VLOOKUP($D2012,metadata!$B$2:$S$451,4,FALSE)</f>
        <v>10.1111/j.1439-0418.2006.01050.x</v>
      </c>
      <c r="H2012" t="str">
        <f>VLOOKUP($D2012,metadata!$B$2:$S$451,5,FALSE)</f>
        <v>y</v>
      </c>
      <c r="I2012" t="str">
        <f>VLOOKUP($D2012,metadata!$B$2:$S$451,6,FALSE)</f>
        <v>a</v>
      </c>
      <c r="J2012" t="str">
        <f>VLOOKUP($D2012,metadata!$B$2:$S$451,7,FALSE)</f>
        <v>i</v>
      </c>
      <c r="K2012">
        <f>VLOOKUP($D2012,metadata!$B$2:$S$451,8,FALSE)</f>
        <v>32</v>
      </c>
      <c r="L2012">
        <f>VLOOKUP($D2012,metadata!$B$2:$S$451,9,FALSE)</f>
        <v>5</v>
      </c>
      <c r="M2012" t="str">
        <f>VLOOKUP($D2012,metadata!$B$2:$S$451,10,FALSE)</f>
        <v/>
      </c>
      <c r="N2012" t="str">
        <f>VLOOKUP($D2012,metadata!$B$2:$S$451,11,FALSE)</f>
        <v>Tetranychus pueraricola</v>
      </c>
      <c r="O2012" t="str">
        <f>VLOOKUP($D2012,metadata!$B$2:$S$451,12,FALSE)</f>
        <v>Trombidiformes</v>
      </c>
      <c r="P2012">
        <f>VLOOKUP($D2012,metadata!$B$2:$S$451,13,FALSE)</f>
        <v>22</v>
      </c>
      <c r="Q2012">
        <f>VLOOKUP($D2012,metadata!$B$2:$S$451,14,FALSE)</f>
        <v>33.200000000000003</v>
      </c>
      <c r="R2012">
        <f>VLOOKUP($D2012,metadata!$B$2:$S$451,15,FALSE)</f>
        <v>-133.13333333333333</v>
      </c>
      <c r="S2012" t="str">
        <f>VLOOKUP($D2012,metadata!$B$2:$S$451,16,FALSE)</f>
        <v/>
      </c>
      <c r="T2012" t="str">
        <f>VLOOKUP($D2012,metadata!$B$2:$S$451,17,FALSE)</f>
        <v/>
      </c>
      <c r="U2012" t="str">
        <f>VLOOKUP($D2012,metadata!$B$2:$S$451,18,FALSE)</f>
        <v/>
      </c>
      <c r="V2012">
        <f>VLOOKUP($D2012,metadata!$B$2:$Z$451,19,FALSE)</f>
        <v>240</v>
      </c>
      <c r="W2012" t="str">
        <f>VLOOKUP($D2012,metadata!$B$2:$Z$451,20,FALSE)</f>
        <v>global average</v>
      </c>
      <c r="X2012" t="str">
        <f>VLOOKUP($D2012,metadata!$B$2:$Z$451,21,FALSE)</f>
        <v/>
      </c>
      <c r="Y2012" t="str">
        <f>VLOOKUP($D2012,metadata!$B$2:$Z$451,22,FALSE)</f>
        <v>t-51</v>
      </c>
      <c r="Z2012" t="str">
        <f>VLOOKUP($D2012,metadata!$B$2:$Z$451,23,FALSE)</f>
        <v/>
      </c>
      <c r="AA2012" t="str">
        <f>VLOOKUP($D2012,metadata!$B$2:$Z$451,24,FALSE)</f>
        <v/>
      </c>
      <c r="AC2012">
        <v>1</v>
      </c>
      <c r="AD2012">
        <v>2</v>
      </c>
      <c r="AF2012" t="str">
        <f t="shared" si="63"/>
        <v>NA</v>
      </c>
    </row>
    <row r="2013" spans="3:32" x14ac:dyDescent="0.3">
      <c r="C2013">
        <v>2012</v>
      </c>
      <c r="D2013" s="4" t="str">
        <f t="shared" si="64"/>
        <v>51-22</v>
      </c>
      <c r="E2013" t="str">
        <f>VLOOKUP($D2013,metadata!$B$2:$S$451,2,FALSE)</f>
        <v>Suwa, A; Gotoh, T</v>
      </c>
      <c r="F2013" t="str">
        <f>VLOOKUP($D2013,metadata!$B$2:$S$451,3,FALSE)</f>
        <v>Geographic variation in diapause induction and mode of diapause inheritance in Tetranychus pueraricola</v>
      </c>
      <c r="G2013" t="str">
        <f>VLOOKUP($D2013,metadata!$B$2:$S$451,4,FALSE)</f>
        <v>10.1111/j.1439-0418.2006.01050.x</v>
      </c>
      <c r="H2013" t="str">
        <f>VLOOKUP($D2013,metadata!$B$2:$S$451,5,FALSE)</f>
        <v>y</v>
      </c>
      <c r="I2013" t="str">
        <f>VLOOKUP($D2013,metadata!$B$2:$S$451,6,FALSE)</f>
        <v>a</v>
      </c>
      <c r="J2013" t="str">
        <f>VLOOKUP($D2013,metadata!$B$2:$S$451,7,FALSE)</f>
        <v>i</v>
      </c>
      <c r="K2013">
        <f>VLOOKUP($D2013,metadata!$B$2:$S$451,8,FALSE)</f>
        <v>32</v>
      </c>
      <c r="L2013">
        <f>VLOOKUP($D2013,metadata!$B$2:$S$451,9,FALSE)</f>
        <v>5</v>
      </c>
      <c r="M2013" t="str">
        <f>VLOOKUP($D2013,metadata!$B$2:$S$451,10,FALSE)</f>
        <v/>
      </c>
      <c r="N2013" t="str">
        <f>VLOOKUP($D2013,metadata!$B$2:$S$451,11,FALSE)</f>
        <v>Tetranychus pueraricola</v>
      </c>
      <c r="O2013" t="str">
        <f>VLOOKUP($D2013,metadata!$B$2:$S$451,12,FALSE)</f>
        <v>Trombidiformes</v>
      </c>
      <c r="P2013">
        <f>VLOOKUP($D2013,metadata!$B$2:$S$451,13,FALSE)</f>
        <v>22</v>
      </c>
      <c r="Q2013">
        <f>VLOOKUP($D2013,metadata!$B$2:$S$451,14,FALSE)</f>
        <v>33.200000000000003</v>
      </c>
      <c r="R2013">
        <f>VLOOKUP($D2013,metadata!$B$2:$S$451,15,FALSE)</f>
        <v>-133.13333333333333</v>
      </c>
      <c r="S2013" t="str">
        <f>VLOOKUP($D2013,metadata!$B$2:$S$451,16,FALSE)</f>
        <v/>
      </c>
      <c r="T2013" t="str">
        <f>VLOOKUP($D2013,metadata!$B$2:$S$451,17,FALSE)</f>
        <v/>
      </c>
      <c r="U2013" t="str">
        <f>VLOOKUP($D2013,metadata!$B$2:$S$451,18,FALSE)</f>
        <v/>
      </c>
      <c r="V2013">
        <f>VLOOKUP($D2013,metadata!$B$2:$Z$451,19,FALSE)</f>
        <v>240</v>
      </c>
      <c r="W2013" t="str">
        <f>VLOOKUP($D2013,metadata!$B$2:$Z$451,20,FALSE)</f>
        <v>global average</v>
      </c>
      <c r="X2013" t="str">
        <f>VLOOKUP($D2013,metadata!$B$2:$Z$451,21,FALSE)</f>
        <v/>
      </c>
      <c r="Y2013" t="str">
        <f>VLOOKUP($D2013,metadata!$B$2:$Z$451,22,FALSE)</f>
        <v>t-51</v>
      </c>
      <c r="Z2013" t="str">
        <f>VLOOKUP($D2013,metadata!$B$2:$Z$451,23,FALSE)</f>
        <v/>
      </c>
      <c r="AA2013" t="str">
        <f>VLOOKUP($D2013,metadata!$B$2:$Z$451,24,FALSE)</f>
        <v/>
      </c>
      <c r="AC2013">
        <v>0.33333333333333331</v>
      </c>
      <c r="AD2013">
        <v>3</v>
      </c>
      <c r="AF2013" t="str">
        <f t="shared" si="63"/>
        <v>NA</v>
      </c>
    </row>
    <row r="2014" spans="3:32" x14ac:dyDescent="0.3">
      <c r="C2014">
        <v>2013</v>
      </c>
      <c r="D2014" s="4" t="str">
        <f t="shared" si="64"/>
        <v>51-22</v>
      </c>
      <c r="E2014" t="str">
        <f>VLOOKUP($D2014,metadata!$B$2:$S$451,2,FALSE)</f>
        <v>Suwa, A; Gotoh, T</v>
      </c>
      <c r="F2014" t="str">
        <f>VLOOKUP($D2014,metadata!$B$2:$S$451,3,FALSE)</f>
        <v>Geographic variation in diapause induction and mode of diapause inheritance in Tetranychus pueraricola</v>
      </c>
      <c r="G2014" t="str">
        <f>VLOOKUP($D2014,metadata!$B$2:$S$451,4,FALSE)</f>
        <v>10.1111/j.1439-0418.2006.01050.x</v>
      </c>
      <c r="H2014" t="str">
        <f>VLOOKUP($D2014,metadata!$B$2:$S$451,5,FALSE)</f>
        <v>y</v>
      </c>
      <c r="I2014" t="str">
        <f>VLOOKUP($D2014,metadata!$B$2:$S$451,6,FALSE)</f>
        <v>a</v>
      </c>
      <c r="J2014" t="str">
        <f>VLOOKUP($D2014,metadata!$B$2:$S$451,7,FALSE)</f>
        <v>i</v>
      </c>
      <c r="K2014">
        <f>VLOOKUP($D2014,metadata!$B$2:$S$451,8,FALSE)</f>
        <v>32</v>
      </c>
      <c r="L2014">
        <f>VLOOKUP($D2014,metadata!$B$2:$S$451,9,FALSE)</f>
        <v>5</v>
      </c>
      <c r="M2014" t="str">
        <f>VLOOKUP($D2014,metadata!$B$2:$S$451,10,FALSE)</f>
        <v/>
      </c>
      <c r="N2014" t="str">
        <f>VLOOKUP($D2014,metadata!$B$2:$S$451,11,FALSE)</f>
        <v>Tetranychus pueraricola</v>
      </c>
      <c r="O2014" t="str">
        <f>VLOOKUP($D2014,metadata!$B$2:$S$451,12,FALSE)</f>
        <v>Trombidiformes</v>
      </c>
      <c r="P2014">
        <f>VLOOKUP($D2014,metadata!$B$2:$S$451,13,FALSE)</f>
        <v>22</v>
      </c>
      <c r="Q2014">
        <f>VLOOKUP($D2014,metadata!$B$2:$S$451,14,FALSE)</f>
        <v>33.200000000000003</v>
      </c>
      <c r="R2014">
        <f>VLOOKUP($D2014,metadata!$B$2:$S$451,15,FALSE)</f>
        <v>-133.13333333333333</v>
      </c>
      <c r="S2014" t="str">
        <f>VLOOKUP($D2014,metadata!$B$2:$S$451,16,FALSE)</f>
        <v/>
      </c>
      <c r="T2014" t="str">
        <f>VLOOKUP($D2014,metadata!$B$2:$S$451,17,FALSE)</f>
        <v/>
      </c>
      <c r="U2014" t="str">
        <f>VLOOKUP($D2014,metadata!$B$2:$S$451,18,FALSE)</f>
        <v/>
      </c>
      <c r="V2014">
        <f>VLOOKUP($D2014,metadata!$B$2:$Z$451,19,FALSE)</f>
        <v>240</v>
      </c>
      <c r="W2014" t="str">
        <f>VLOOKUP($D2014,metadata!$B$2:$Z$451,20,FALSE)</f>
        <v>global average</v>
      </c>
      <c r="X2014" t="str">
        <f>VLOOKUP($D2014,metadata!$B$2:$Z$451,21,FALSE)</f>
        <v/>
      </c>
      <c r="Y2014" t="str">
        <f>VLOOKUP($D2014,metadata!$B$2:$Z$451,22,FALSE)</f>
        <v>t-51</v>
      </c>
      <c r="Z2014" t="str">
        <f>VLOOKUP($D2014,metadata!$B$2:$Z$451,23,FALSE)</f>
        <v/>
      </c>
      <c r="AA2014" t="str">
        <f>VLOOKUP($D2014,metadata!$B$2:$Z$451,24,FALSE)</f>
        <v/>
      </c>
      <c r="AC2014">
        <v>0.05</v>
      </c>
      <c r="AD2014">
        <v>4</v>
      </c>
      <c r="AF2014" t="str">
        <f t="shared" si="63"/>
        <v>NA</v>
      </c>
    </row>
    <row r="2015" spans="3:32" x14ac:dyDescent="0.3">
      <c r="C2015">
        <v>2014</v>
      </c>
      <c r="D2015" s="4" t="str">
        <f t="shared" si="64"/>
        <v>51-22</v>
      </c>
      <c r="E2015" t="str">
        <f>VLOOKUP($D2015,metadata!$B$2:$S$451,2,FALSE)</f>
        <v>Suwa, A; Gotoh, T</v>
      </c>
      <c r="F2015" t="str">
        <f>VLOOKUP($D2015,metadata!$B$2:$S$451,3,FALSE)</f>
        <v>Geographic variation in diapause induction and mode of diapause inheritance in Tetranychus pueraricola</v>
      </c>
      <c r="G2015" t="str">
        <f>VLOOKUP($D2015,metadata!$B$2:$S$451,4,FALSE)</f>
        <v>10.1111/j.1439-0418.2006.01050.x</v>
      </c>
      <c r="H2015" t="str">
        <f>VLOOKUP($D2015,metadata!$B$2:$S$451,5,FALSE)</f>
        <v>y</v>
      </c>
      <c r="I2015" t="str">
        <f>VLOOKUP($D2015,metadata!$B$2:$S$451,6,FALSE)</f>
        <v>a</v>
      </c>
      <c r="J2015" t="str">
        <f>VLOOKUP($D2015,metadata!$B$2:$S$451,7,FALSE)</f>
        <v>i</v>
      </c>
      <c r="K2015">
        <f>VLOOKUP($D2015,metadata!$B$2:$S$451,8,FALSE)</f>
        <v>32</v>
      </c>
      <c r="L2015">
        <f>VLOOKUP($D2015,metadata!$B$2:$S$451,9,FALSE)</f>
        <v>5</v>
      </c>
      <c r="M2015" t="str">
        <f>VLOOKUP($D2015,metadata!$B$2:$S$451,10,FALSE)</f>
        <v/>
      </c>
      <c r="N2015" t="str">
        <f>VLOOKUP($D2015,metadata!$B$2:$S$451,11,FALSE)</f>
        <v>Tetranychus pueraricola</v>
      </c>
      <c r="O2015" t="str">
        <f>VLOOKUP($D2015,metadata!$B$2:$S$451,12,FALSE)</f>
        <v>Trombidiformes</v>
      </c>
      <c r="P2015">
        <f>VLOOKUP($D2015,metadata!$B$2:$S$451,13,FALSE)</f>
        <v>22</v>
      </c>
      <c r="Q2015">
        <f>VLOOKUP($D2015,metadata!$B$2:$S$451,14,FALSE)</f>
        <v>33.200000000000003</v>
      </c>
      <c r="R2015">
        <f>VLOOKUP($D2015,metadata!$B$2:$S$451,15,FALSE)</f>
        <v>-133.13333333333333</v>
      </c>
      <c r="S2015" t="str">
        <f>VLOOKUP($D2015,metadata!$B$2:$S$451,16,FALSE)</f>
        <v/>
      </c>
      <c r="T2015" t="str">
        <f>VLOOKUP($D2015,metadata!$B$2:$S$451,17,FALSE)</f>
        <v/>
      </c>
      <c r="U2015" t="str">
        <f>VLOOKUP($D2015,metadata!$B$2:$S$451,18,FALSE)</f>
        <v/>
      </c>
      <c r="V2015">
        <f>VLOOKUP($D2015,metadata!$B$2:$Z$451,19,FALSE)</f>
        <v>240</v>
      </c>
      <c r="W2015" t="str">
        <f>VLOOKUP($D2015,metadata!$B$2:$Z$451,20,FALSE)</f>
        <v>global average</v>
      </c>
      <c r="X2015" t="str">
        <f>VLOOKUP($D2015,metadata!$B$2:$Z$451,21,FALSE)</f>
        <v/>
      </c>
      <c r="Y2015" t="str">
        <f>VLOOKUP($D2015,metadata!$B$2:$Z$451,22,FALSE)</f>
        <v>t-51</v>
      </c>
      <c r="Z2015" t="str">
        <f>VLOOKUP($D2015,metadata!$B$2:$Z$451,23,FALSE)</f>
        <v/>
      </c>
      <c r="AA2015" t="str">
        <f>VLOOKUP($D2015,metadata!$B$2:$Z$451,24,FALSE)</f>
        <v/>
      </c>
      <c r="AC2015">
        <v>0</v>
      </c>
      <c r="AD2015">
        <v>5</v>
      </c>
      <c r="AF2015" t="str">
        <f t="shared" si="63"/>
        <v>NA</v>
      </c>
    </row>
    <row r="2016" spans="3:32" x14ac:dyDescent="0.3">
      <c r="C2016">
        <v>2015</v>
      </c>
      <c r="D2016" s="4" t="str">
        <f t="shared" si="64"/>
        <v>51-23</v>
      </c>
      <c r="E2016" t="str">
        <f>VLOOKUP($D2016,metadata!$B$2:$S$451,2,FALSE)</f>
        <v>Suwa, A; Gotoh, T</v>
      </c>
      <c r="F2016" t="str">
        <f>VLOOKUP($D2016,metadata!$B$2:$S$451,3,FALSE)</f>
        <v>Geographic variation in diapause induction and mode of diapause inheritance in Tetranychus pueraricola</v>
      </c>
      <c r="G2016" t="str">
        <f>VLOOKUP($D2016,metadata!$B$2:$S$451,4,FALSE)</f>
        <v>10.1111/j.1439-0418.2006.01050.x</v>
      </c>
      <c r="H2016" t="str">
        <f>VLOOKUP($D2016,metadata!$B$2:$S$451,5,FALSE)</f>
        <v>y</v>
      </c>
      <c r="I2016" t="str">
        <f>VLOOKUP($D2016,metadata!$B$2:$S$451,6,FALSE)</f>
        <v>a</v>
      </c>
      <c r="J2016" t="str">
        <f>VLOOKUP($D2016,metadata!$B$2:$S$451,7,FALSE)</f>
        <v>i</v>
      </c>
      <c r="K2016">
        <f>VLOOKUP($D2016,metadata!$B$2:$S$451,8,FALSE)</f>
        <v>32</v>
      </c>
      <c r="L2016">
        <f>VLOOKUP($D2016,metadata!$B$2:$S$451,9,FALSE)</f>
        <v>5</v>
      </c>
      <c r="M2016" t="str">
        <f>VLOOKUP($D2016,metadata!$B$2:$S$451,10,FALSE)</f>
        <v/>
      </c>
      <c r="N2016" t="str">
        <f>VLOOKUP($D2016,metadata!$B$2:$S$451,11,FALSE)</f>
        <v>Tetranychus pueraricola</v>
      </c>
      <c r="O2016" t="str">
        <f>VLOOKUP($D2016,metadata!$B$2:$S$451,12,FALSE)</f>
        <v>Trombidiformes</v>
      </c>
      <c r="P2016">
        <f>VLOOKUP($D2016,metadata!$B$2:$S$451,13,FALSE)</f>
        <v>23</v>
      </c>
      <c r="Q2016">
        <f>VLOOKUP($D2016,metadata!$B$2:$S$451,14,FALSE)</f>
        <v>33.9</v>
      </c>
      <c r="R2016">
        <f>VLOOKUP($D2016,metadata!$B$2:$S$451,15,FALSE)</f>
        <v>-133.05000000000001</v>
      </c>
      <c r="S2016" t="str">
        <f>VLOOKUP($D2016,metadata!$B$2:$S$451,16,FALSE)</f>
        <v/>
      </c>
      <c r="T2016" t="str">
        <f>VLOOKUP($D2016,metadata!$B$2:$S$451,17,FALSE)</f>
        <v/>
      </c>
      <c r="U2016" t="str">
        <f>VLOOKUP($D2016,metadata!$B$2:$S$451,18,FALSE)</f>
        <v/>
      </c>
      <c r="V2016">
        <f>VLOOKUP($D2016,metadata!$B$2:$Z$451,19,FALSE)</f>
        <v>240</v>
      </c>
      <c r="W2016" t="str">
        <f>VLOOKUP($D2016,metadata!$B$2:$Z$451,20,FALSE)</f>
        <v>global average</v>
      </c>
      <c r="X2016" t="str">
        <f>VLOOKUP($D2016,metadata!$B$2:$Z$451,21,FALSE)</f>
        <v/>
      </c>
      <c r="Y2016" t="str">
        <f>VLOOKUP($D2016,metadata!$B$2:$Z$451,22,FALSE)</f>
        <v>t-51</v>
      </c>
      <c r="Z2016" t="str">
        <f>VLOOKUP($D2016,metadata!$B$2:$Z$451,23,FALSE)</f>
        <v/>
      </c>
      <c r="AA2016" t="str">
        <f>VLOOKUP($D2016,metadata!$B$2:$Z$451,24,FALSE)</f>
        <v/>
      </c>
      <c r="AC2016">
        <v>1</v>
      </c>
      <c r="AD2016">
        <v>1</v>
      </c>
      <c r="AF2016" t="str">
        <f t="shared" si="63"/>
        <v>NA</v>
      </c>
    </row>
    <row r="2017" spans="3:32" x14ac:dyDescent="0.3">
      <c r="C2017">
        <v>2016</v>
      </c>
      <c r="D2017" s="4" t="str">
        <f t="shared" si="64"/>
        <v>51-23</v>
      </c>
      <c r="E2017" t="str">
        <f>VLOOKUP($D2017,metadata!$B$2:$S$451,2,FALSE)</f>
        <v>Suwa, A; Gotoh, T</v>
      </c>
      <c r="F2017" t="str">
        <f>VLOOKUP($D2017,metadata!$B$2:$S$451,3,FALSE)</f>
        <v>Geographic variation in diapause induction and mode of diapause inheritance in Tetranychus pueraricola</v>
      </c>
      <c r="G2017" t="str">
        <f>VLOOKUP($D2017,metadata!$B$2:$S$451,4,FALSE)</f>
        <v>10.1111/j.1439-0418.2006.01050.x</v>
      </c>
      <c r="H2017" t="str">
        <f>VLOOKUP($D2017,metadata!$B$2:$S$451,5,FALSE)</f>
        <v>y</v>
      </c>
      <c r="I2017" t="str">
        <f>VLOOKUP($D2017,metadata!$B$2:$S$451,6,FALSE)</f>
        <v>a</v>
      </c>
      <c r="J2017" t="str">
        <f>VLOOKUP($D2017,metadata!$B$2:$S$451,7,FALSE)</f>
        <v>i</v>
      </c>
      <c r="K2017">
        <f>VLOOKUP($D2017,metadata!$B$2:$S$451,8,FALSE)</f>
        <v>32</v>
      </c>
      <c r="L2017">
        <f>VLOOKUP($D2017,metadata!$B$2:$S$451,9,FALSE)</f>
        <v>5</v>
      </c>
      <c r="M2017" t="str">
        <f>VLOOKUP($D2017,metadata!$B$2:$S$451,10,FALSE)</f>
        <v/>
      </c>
      <c r="N2017" t="str">
        <f>VLOOKUP($D2017,metadata!$B$2:$S$451,11,FALSE)</f>
        <v>Tetranychus pueraricola</v>
      </c>
      <c r="O2017" t="str">
        <f>VLOOKUP($D2017,metadata!$B$2:$S$451,12,FALSE)</f>
        <v>Trombidiformes</v>
      </c>
      <c r="P2017">
        <f>VLOOKUP($D2017,metadata!$B$2:$S$451,13,FALSE)</f>
        <v>23</v>
      </c>
      <c r="Q2017">
        <f>VLOOKUP($D2017,metadata!$B$2:$S$451,14,FALSE)</f>
        <v>33.9</v>
      </c>
      <c r="R2017">
        <f>VLOOKUP($D2017,metadata!$B$2:$S$451,15,FALSE)</f>
        <v>-133.05000000000001</v>
      </c>
      <c r="S2017" t="str">
        <f>VLOOKUP($D2017,metadata!$B$2:$S$451,16,FALSE)</f>
        <v/>
      </c>
      <c r="T2017" t="str">
        <f>VLOOKUP($D2017,metadata!$B$2:$S$451,17,FALSE)</f>
        <v/>
      </c>
      <c r="U2017" t="str">
        <f>VLOOKUP($D2017,metadata!$B$2:$S$451,18,FALSE)</f>
        <v/>
      </c>
      <c r="V2017">
        <f>VLOOKUP($D2017,metadata!$B$2:$Z$451,19,FALSE)</f>
        <v>240</v>
      </c>
      <c r="W2017" t="str">
        <f>VLOOKUP($D2017,metadata!$B$2:$Z$451,20,FALSE)</f>
        <v>global average</v>
      </c>
      <c r="X2017" t="str">
        <f>VLOOKUP($D2017,metadata!$B$2:$Z$451,21,FALSE)</f>
        <v/>
      </c>
      <c r="Y2017" t="str">
        <f>VLOOKUP($D2017,metadata!$B$2:$Z$451,22,FALSE)</f>
        <v>t-51</v>
      </c>
      <c r="Z2017" t="str">
        <f>VLOOKUP($D2017,metadata!$B$2:$Z$451,23,FALSE)</f>
        <v/>
      </c>
      <c r="AA2017" t="str">
        <f>VLOOKUP($D2017,metadata!$B$2:$Z$451,24,FALSE)</f>
        <v/>
      </c>
      <c r="AC2017">
        <v>0.58333333333333337</v>
      </c>
      <c r="AD2017">
        <v>2</v>
      </c>
      <c r="AF2017" t="str">
        <f t="shared" si="63"/>
        <v>NA</v>
      </c>
    </row>
    <row r="2018" spans="3:32" x14ac:dyDescent="0.3">
      <c r="C2018">
        <v>2017</v>
      </c>
      <c r="D2018" s="4" t="str">
        <f t="shared" si="64"/>
        <v>51-23</v>
      </c>
      <c r="E2018" t="str">
        <f>VLOOKUP($D2018,metadata!$B$2:$S$451,2,FALSE)</f>
        <v>Suwa, A; Gotoh, T</v>
      </c>
      <c r="F2018" t="str">
        <f>VLOOKUP($D2018,metadata!$B$2:$S$451,3,FALSE)</f>
        <v>Geographic variation in diapause induction and mode of diapause inheritance in Tetranychus pueraricola</v>
      </c>
      <c r="G2018" t="str">
        <f>VLOOKUP($D2018,metadata!$B$2:$S$451,4,FALSE)</f>
        <v>10.1111/j.1439-0418.2006.01050.x</v>
      </c>
      <c r="H2018" t="str">
        <f>VLOOKUP($D2018,metadata!$B$2:$S$451,5,FALSE)</f>
        <v>y</v>
      </c>
      <c r="I2018" t="str">
        <f>VLOOKUP($D2018,metadata!$B$2:$S$451,6,FALSE)</f>
        <v>a</v>
      </c>
      <c r="J2018" t="str">
        <f>VLOOKUP($D2018,metadata!$B$2:$S$451,7,FALSE)</f>
        <v>i</v>
      </c>
      <c r="K2018">
        <f>VLOOKUP($D2018,metadata!$B$2:$S$451,8,FALSE)</f>
        <v>32</v>
      </c>
      <c r="L2018">
        <f>VLOOKUP($D2018,metadata!$B$2:$S$451,9,FALSE)</f>
        <v>5</v>
      </c>
      <c r="M2018" t="str">
        <f>VLOOKUP($D2018,metadata!$B$2:$S$451,10,FALSE)</f>
        <v/>
      </c>
      <c r="N2018" t="str">
        <f>VLOOKUP($D2018,metadata!$B$2:$S$451,11,FALSE)</f>
        <v>Tetranychus pueraricola</v>
      </c>
      <c r="O2018" t="str">
        <f>VLOOKUP($D2018,metadata!$B$2:$S$451,12,FALSE)</f>
        <v>Trombidiformes</v>
      </c>
      <c r="P2018">
        <f>VLOOKUP($D2018,metadata!$B$2:$S$451,13,FALSE)</f>
        <v>23</v>
      </c>
      <c r="Q2018">
        <f>VLOOKUP($D2018,metadata!$B$2:$S$451,14,FALSE)</f>
        <v>33.9</v>
      </c>
      <c r="R2018">
        <f>VLOOKUP($D2018,metadata!$B$2:$S$451,15,FALSE)</f>
        <v>-133.05000000000001</v>
      </c>
      <c r="S2018" t="str">
        <f>VLOOKUP($D2018,metadata!$B$2:$S$451,16,FALSE)</f>
        <v/>
      </c>
      <c r="T2018" t="str">
        <f>VLOOKUP($D2018,metadata!$B$2:$S$451,17,FALSE)</f>
        <v/>
      </c>
      <c r="U2018" t="str">
        <f>VLOOKUP($D2018,metadata!$B$2:$S$451,18,FALSE)</f>
        <v/>
      </c>
      <c r="V2018">
        <f>VLOOKUP($D2018,metadata!$B$2:$Z$451,19,FALSE)</f>
        <v>240</v>
      </c>
      <c r="W2018" t="str">
        <f>VLOOKUP($D2018,metadata!$B$2:$Z$451,20,FALSE)</f>
        <v>global average</v>
      </c>
      <c r="X2018" t="str">
        <f>VLOOKUP($D2018,metadata!$B$2:$Z$451,21,FALSE)</f>
        <v/>
      </c>
      <c r="Y2018" t="str">
        <f>VLOOKUP($D2018,metadata!$B$2:$Z$451,22,FALSE)</f>
        <v>t-51</v>
      </c>
      <c r="Z2018" t="str">
        <f>VLOOKUP($D2018,metadata!$B$2:$Z$451,23,FALSE)</f>
        <v/>
      </c>
      <c r="AA2018" t="str">
        <f>VLOOKUP($D2018,metadata!$B$2:$Z$451,24,FALSE)</f>
        <v/>
      </c>
      <c r="AC2018">
        <v>1.6666666666666666E-2</v>
      </c>
      <c r="AD2018">
        <v>3</v>
      </c>
      <c r="AF2018" t="str">
        <f t="shared" si="63"/>
        <v>NA</v>
      </c>
    </row>
    <row r="2019" spans="3:32" x14ac:dyDescent="0.3">
      <c r="C2019">
        <v>2018</v>
      </c>
      <c r="D2019" s="4" t="str">
        <f t="shared" si="64"/>
        <v>51-23</v>
      </c>
      <c r="E2019" t="str">
        <f>VLOOKUP($D2019,metadata!$B$2:$S$451,2,FALSE)</f>
        <v>Suwa, A; Gotoh, T</v>
      </c>
      <c r="F2019" t="str">
        <f>VLOOKUP($D2019,metadata!$B$2:$S$451,3,FALSE)</f>
        <v>Geographic variation in diapause induction and mode of diapause inheritance in Tetranychus pueraricola</v>
      </c>
      <c r="G2019" t="str">
        <f>VLOOKUP($D2019,metadata!$B$2:$S$451,4,FALSE)</f>
        <v>10.1111/j.1439-0418.2006.01050.x</v>
      </c>
      <c r="H2019" t="str">
        <f>VLOOKUP($D2019,metadata!$B$2:$S$451,5,FALSE)</f>
        <v>y</v>
      </c>
      <c r="I2019" t="str">
        <f>VLOOKUP($D2019,metadata!$B$2:$S$451,6,FALSE)</f>
        <v>a</v>
      </c>
      <c r="J2019" t="str">
        <f>VLOOKUP($D2019,metadata!$B$2:$S$451,7,FALSE)</f>
        <v>i</v>
      </c>
      <c r="K2019">
        <f>VLOOKUP($D2019,metadata!$B$2:$S$451,8,FALSE)</f>
        <v>32</v>
      </c>
      <c r="L2019">
        <f>VLOOKUP($D2019,metadata!$B$2:$S$451,9,FALSE)</f>
        <v>5</v>
      </c>
      <c r="M2019" t="str">
        <f>VLOOKUP($D2019,metadata!$B$2:$S$451,10,FALSE)</f>
        <v/>
      </c>
      <c r="N2019" t="str">
        <f>VLOOKUP($D2019,metadata!$B$2:$S$451,11,FALSE)</f>
        <v>Tetranychus pueraricola</v>
      </c>
      <c r="O2019" t="str">
        <f>VLOOKUP($D2019,metadata!$B$2:$S$451,12,FALSE)</f>
        <v>Trombidiformes</v>
      </c>
      <c r="P2019">
        <f>VLOOKUP($D2019,metadata!$B$2:$S$451,13,FALSE)</f>
        <v>23</v>
      </c>
      <c r="Q2019">
        <f>VLOOKUP($D2019,metadata!$B$2:$S$451,14,FALSE)</f>
        <v>33.9</v>
      </c>
      <c r="R2019">
        <f>VLOOKUP($D2019,metadata!$B$2:$S$451,15,FALSE)</f>
        <v>-133.05000000000001</v>
      </c>
      <c r="S2019" t="str">
        <f>VLOOKUP($D2019,metadata!$B$2:$S$451,16,FALSE)</f>
        <v/>
      </c>
      <c r="T2019" t="str">
        <f>VLOOKUP($D2019,metadata!$B$2:$S$451,17,FALSE)</f>
        <v/>
      </c>
      <c r="U2019" t="str">
        <f>VLOOKUP($D2019,metadata!$B$2:$S$451,18,FALSE)</f>
        <v/>
      </c>
      <c r="V2019">
        <f>VLOOKUP($D2019,metadata!$B$2:$Z$451,19,FALSE)</f>
        <v>240</v>
      </c>
      <c r="W2019" t="str">
        <f>VLOOKUP($D2019,metadata!$B$2:$Z$451,20,FALSE)</f>
        <v>global average</v>
      </c>
      <c r="X2019" t="str">
        <f>VLOOKUP($D2019,metadata!$B$2:$Z$451,21,FALSE)</f>
        <v/>
      </c>
      <c r="Y2019" t="str">
        <f>VLOOKUP($D2019,metadata!$B$2:$Z$451,22,FALSE)</f>
        <v>t-51</v>
      </c>
      <c r="Z2019" t="str">
        <f>VLOOKUP($D2019,metadata!$B$2:$Z$451,23,FALSE)</f>
        <v/>
      </c>
      <c r="AA2019" t="str">
        <f>VLOOKUP($D2019,metadata!$B$2:$Z$451,24,FALSE)</f>
        <v/>
      </c>
      <c r="AC2019">
        <v>0</v>
      </c>
      <c r="AD2019">
        <v>4</v>
      </c>
      <c r="AF2019" t="str">
        <f t="shared" si="63"/>
        <v>NA</v>
      </c>
    </row>
    <row r="2020" spans="3:32" x14ac:dyDescent="0.3">
      <c r="C2020">
        <v>2019</v>
      </c>
      <c r="D2020" s="4" t="str">
        <f t="shared" si="64"/>
        <v>51-23</v>
      </c>
      <c r="E2020" t="str">
        <f>VLOOKUP($D2020,metadata!$B$2:$S$451,2,FALSE)</f>
        <v>Suwa, A; Gotoh, T</v>
      </c>
      <c r="F2020" t="str">
        <f>VLOOKUP($D2020,metadata!$B$2:$S$451,3,FALSE)</f>
        <v>Geographic variation in diapause induction and mode of diapause inheritance in Tetranychus pueraricola</v>
      </c>
      <c r="G2020" t="str">
        <f>VLOOKUP($D2020,metadata!$B$2:$S$451,4,FALSE)</f>
        <v>10.1111/j.1439-0418.2006.01050.x</v>
      </c>
      <c r="H2020" t="str">
        <f>VLOOKUP($D2020,metadata!$B$2:$S$451,5,FALSE)</f>
        <v>y</v>
      </c>
      <c r="I2020" t="str">
        <f>VLOOKUP($D2020,metadata!$B$2:$S$451,6,FALSE)</f>
        <v>a</v>
      </c>
      <c r="J2020" t="str">
        <f>VLOOKUP($D2020,metadata!$B$2:$S$451,7,FALSE)</f>
        <v>i</v>
      </c>
      <c r="K2020">
        <f>VLOOKUP($D2020,metadata!$B$2:$S$451,8,FALSE)</f>
        <v>32</v>
      </c>
      <c r="L2020">
        <f>VLOOKUP($D2020,metadata!$B$2:$S$451,9,FALSE)</f>
        <v>5</v>
      </c>
      <c r="M2020" t="str">
        <f>VLOOKUP($D2020,metadata!$B$2:$S$451,10,FALSE)</f>
        <v/>
      </c>
      <c r="N2020" t="str">
        <f>VLOOKUP($D2020,metadata!$B$2:$S$451,11,FALSE)</f>
        <v>Tetranychus pueraricola</v>
      </c>
      <c r="O2020" t="str">
        <f>VLOOKUP($D2020,metadata!$B$2:$S$451,12,FALSE)</f>
        <v>Trombidiformes</v>
      </c>
      <c r="P2020">
        <f>VLOOKUP($D2020,metadata!$B$2:$S$451,13,FALSE)</f>
        <v>23</v>
      </c>
      <c r="Q2020">
        <f>VLOOKUP($D2020,metadata!$B$2:$S$451,14,FALSE)</f>
        <v>33.9</v>
      </c>
      <c r="R2020">
        <f>VLOOKUP($D2020,metadata!$B$2:$S$451,15,FALSE)</f>
        <v>-133.05000000000001</v>
      </c>
      <c r="S2020" t="str">
        <f>VLOOKUP($D2020,metadata!$B$2:$S$451,16,FALSE)</f>
        <v/>
      </c>
      <c r="T2020" t="str">
        <f>VLOOKUP($D2020,metadata!$B$2:$S$451,17,FALSE)</f>
        <v/>
      </c>
      <c r="U2020" t="str">
        <f>VLOOKUP($D2020,metadata!$B$2:$S$451,18,FALSE)</f>
        <v/>
      </c>
      <c r="V2020">
        <f>VLOOKUP($D2020,metadata!$B$2:$Z$451,19,FALSE)</f>
        <v>240</v>
      </c>
      <c r="W2020" t="str">
        <f>VLOOKUP($D2020,metadata!$B$2:$Z$451,20,FALSE)</f>
        <v>global average</v>
      </c>
      <c r="X2020" t="str">
        <f>VLOOKUP($D2020,metadata!$B$2:$Z$451,21,FALSE)</f>
        <v/>
      </c>
      <c r="Y2020" t="str">
        <f>VLOOKUP($D2020,metadata!$B$2:$Z$451,22,FALSE)</f>
        <v>t-51</v>
      </c>
      <c r="Z2020" t="str">
        <f>VLOOKUP($D2020,metadata!$B$2:$Z$451,23,FALSE)</f>
        <v/>
      </c>
      <c r="AA2020" t="str">
        <f>VLOOKUP($D2020,metadata!$B$2:$Z$451,24,FALSE)</f>
        <v/>
      </c>
      <c r="AC2020">
        <v>0</v>
      </c>
      <c r="AD2020">
        <v>5</v>
      </c>
      <c r="AF2020" t="str">
        <f t="shared" si="63"/>
        <v>NA</v>
      </c>
    </row>
    <row r="2021" spans="3:32" x14ac:dyDescent="0.3">
      <c r="C2021">
        <v>2020</v>
      </c>
      <c r="D2021" s="4" t="str">
        <f t="shared" si="64"/>
        <v>51-24</v>
      </c>
      <c r="E2021" t="str">
        <f>VLOOKUP($D2021,metadata!$B$2:$S$451,2,FALSE)</f>
        <v>Suwa, A; Gotoh, T</v>
      </c>
      <c r="F2021" t="str">
        <f>VLOOKUP($D2021,metadata!$B$2:$S$451,3,FALSE)</f>
        <v>Geographic variation in diapause induction and mode of diapause inheritance in Tetranychus pueraricola</v>
      </c>
      <c r="G2021" t="str">
        <f>VLOOKUP($D2021,metadata!$B$2:$S$451,4,FALSE)</f>
        <v>10.1111/j.1439-0418.2006.01050.x</v>
      </c>
      <c r="H2021" t="str">
        <f>VLOOKUP($D2021,metadata!$B$2:$S$451,5,FALSE)</f>
        <v>y</v>
      </c>
      <c r="I2021" t="str">
        <f>VLOOKUP($D2021,metadata!$B$2:$S$451,6,FALSE)</f>
        <v>a</v>
      </c>
      <c r="J2021" t="str">
        <f>VLOOKUP($D2021,metadata!$B$2:$S$451,7,FALSE)</f>
        <v>i</v>
      </c>
      <c r="K2021">
        <f>VLOOKUP($D2021,metadata!$B$2:$S$451,8,FALSE)</f>
        <v>32</v>
      </c>
      <c r="L2021">
        <f>VLOOKUP($D2021,metadata!$B$2:$S$451,9,FALSE)</f>
        <v>5</v>
      </c>
      <c r="M2021" t="str">
        <f>VLOOKUP($D2021,metadata!$B$2:$S$451,10,FALSE)</f>
        <v/>
      </c>
      <c r="N2021" t="str">
        <f>VLOOKUP($D2021,metadata!$B$2:$S$451,11,FALSE)</f>
        <v>Tetranychus pueraricola</v>
      </c>
      <c r="O2021" t="str">
        <f>VLOOKUP($D2021,metadata!$B$2:$S$451,12,FALSE)</f>
        <v>Trombidiformes</v>
      </c>
      <c r="P2021">
        <f>VLOOKUP($D2021,metadata!$B$2:$S$451,13,FALSE)</f>
        <v>24</v>
      </c>
      <c r="Q2021">
        <f>VLOOKUP($D2021,metadata!$B$2:$S$451,14,FALSE)</f>
        <v>33.216666666666669</v>
      </c>
      <c r="R2021">
        <f>VLOOKUP($D2021,metadata!$B$2:$S$451,15,FALSE)</f>
        <v>-132.56666666666666</v>
      </c>
      <c r="S2021" t="str">
        <f>VLOOKUP($D2021,metadata!$B$2:$S$451,16,FALSE)</f>
        <v/>
      </c>
      <c r="T2021" t="str">
        <f>VLOOKUP($D2021,metadata!$B$2:$S$451,17,FALSE)</f>
        <v/>
      </c>
      <c r="U2021" t="str">
        <f>VLOOKUP($D2021,metadata!$B$2:$S$451,18,FALSE)</f>
        <v/>
      </c>
      <c r="V2021">
        <f>VLOOKUP($D2021,metadata!$B$2:$Z$451,19,FALSE)</f>
        <v>240</v>
      </c>
      <c r="W2021" t="str">
        <f>VLOOKUP($D2021,metadata!$B$2:$Z$451,20,FALSE)</f>
        <v>global average</v>
      </c>
      <c r="X2021" t="str">
        <f>VLOOKUP($D2021,metadata!$B$2:$Z$451,21,FALSE)</f>
        <v/>
      </c>
      <c r="Y2021" t="str">
        <f>VLOOKUP($D2021,metadata!$B$2:$Z$451,22,FALSE)</f>
        <v>t-51</v>
      </c>
      <c r="Z2021" t="str">
        <f>VLOOKUP($D2021,metadata!$B$2:$Z$451,23,FALSE)</f>
        <v/>
      </c>
      <c r="AA2021" t="str">
        <f>VLOOKUP($D2021,metadata!$B$2:$Z$451,24,FALSE)</f>
        <v/>
      </c>
      <c r="AC2021">
        <v>1</v>
      </c>
      <c r="AD2021">
        <v>1</v>
      </c>
      <c r="AF2021" t="str">
        <f t="shared" si="63"/>
        <v>NA</v>
      </c>
    </row>
    <row r="2022" spans="3:32" x14ac:dyDescent="0.3">
      <c r="C2022">
        <v>2021</v>
      </c>
      <c r="D2022" s="4" t="str">
        <f t="shared" si="64"/>
        <v>51-24</v>
      </c>
      <c r="E2022" t="str">
        <f>VLOOKUP($D2022,metadata!$B$2:$S$451,2,FALSE)</f>
        <v>Suwa, A; Gotoh, T</v>
      </c>
      <c r="F2022" t="str">
        <f>VLOOKUP($D2022,metadata!$B$2:$S$451,3,FALSE)</f>
        <v>Geographic variation in diapause induction and mode of diapause inheritance in Tetranychus pueraricola</v>
      </c>
      <c r="G2022" t="str">
        <f>VLOOKUP($D2022,metadata!$B$2:$S$451,4,FALSE)</f>
        <v>10.1111/j.1439-0418.2006.01050.x</v>
      </c>
      <c r="H2022" t="str">
        <f>VLOOKUP($D2022,metadata!$B$2:$S$451,5,FALSE)</f>
        <v>y</v>
      </c>
      <c r="I2022" t="str">
        <f>VLOOKUP($D2022,metadata!$B$2:$S$451,6,FALSE)</f>
        <v>a</v>
      </c>
      <c r="J2022" t="str">
        <f>VLOOKUP($D2022,metadata!$B$2:$S$451,7,FALSE)</f>
        <v>i</v>
      </c>
      <c r="K2022">
        <f>VLOOKUP($D2022,metadata!$B$2:$S$451,8,FALSE)</f>
        <v>32</v>
      </c>
      <c r="L2022">
        <f>VLOOKUP($D2022,metadata!$B$2:$S$451,9,FALSE)</f>
        <v>5</v>
      </c>
      <c r="M2022" t="str">
        <f>VLOOKUP($D2022,metadata!$B$2:$S$451,10,FALSE)</f>
        <v/>
      </c>
      <c r="N2022" t="str">
        <f>VLOOKUP($D2022,metadata!$B$2:$S$451,11,FALSE)</f>
        <v>Tetranychus pueraricola</v>
      </c>
      <c r="O2022" t="str">
        <f>VLOOKUP($D2022,metadata!$B$2:$S$451,12,FALSE)</f>
        <v>Trombidiformes</v>
      </c>
      <c r="P2022">
        <f>VLOOKUP($D2022,metadata!$B$2:$S$451,13,FALSE)</f>
        <v>24</v>
      </c>
      <c r="Q2022">
        <f>VLOOKUP($D2022,metadata!$B$2:$S$451,14,FALSE)</f>
        <v>33.216666666666669</v>
      </c>
      <c r="R2022">
        <f>VLOOKUP($D2022,metadata!$B$2:$S$451,15,FALSE)</f>
        <v>-132.56666666666666</v>
      </c>
      <c r="S2022" t="str">
        <f>VLOOKUP($D2022,metadata!$B$2:$S$451,16,FALSE)</f>
        <v/>
      </c>
      <c r="T2022" t="str">
        <f>VLOOKUP($D2022,metadata!$B$2:$S$451,17,FALSE)</f>
        <v/>
      </c>
      <c r="U2022" t="str">
        <f>VLOOKUP($D2022,metadata!$B$2:$S$451,18,FALSE)</f>
        <v/>
      </c>
      <c r="V2022">
        <f>VLOOKUP($D2022,metadata!$B$2:$Z$451,19,FALSE)</f>
        <v>240</v>
      </c>
      <c r="W2022" t="str">
        <f>VLOOKUP($D2022,metadata!$B$2:$Z$451,20,FALSE)</f>
        <v>global average</v>
      </c>
      <c r="X2022" t="str">
        <f>VLOOKUP($D2022,metadata!$B$2:$Z$451,21,FALSE)</f>
        <v/>
      </c>
      <c r="Y2022" t="str">
        <f>VLOOKUP($D2022,metadata!$B$2:$Z$451,22,FALSE)</f>
        <v>t-51</v>
      </c>
      <c r="Z2022" t="str">
        <f>VLOOKUP($D2022,metadata!$B$2:$Z$451,23,FALSE)</f>
        <v/>
      </c>
      <c r="AA2022" t="str">
        <f>VLOOKUP($D2022,metadata!$B$2:$Z$451,24,FALSE)</f>
        <v/>
      </c>
      <c r="AC2022">
        <v>0.83333333333333337</v>
      </c>
      <c r="AD2022">
        <v>2</v>
      </c>
      <c r="AF2022" t="str">
        <f t="shared" si="63"/>
        <v>NA</v>
      </c>
    </row>
    <row r="2023" spans="3:32" x14ac:dyDescent="0.3">
      <c r="C2023">
        <v>2022</v>
      </c>
      <c r="D2023" s="4" t="str">
        <f t="shared" si="64"/>
        <v>51-24</v>
      </c>
      <c r="E2023" t="str">
        <f>VLOOKUP($D2023,metadata!$B$2:$S$451,2,FALSE)</f>
        <v>Suwa, A; Gotoh, T</v>
      </c>
      <c r="F2023" t="str">
        <f>VLOOKUP($D2023,metadata!$B$2:$S$451,3,FALSE)</f>
        <v>Geographic variation in diapause induction and mode of diapause inheritance in Tetranychus pueraricola</v>
      </c>
      <c r="G2023" t="str">
        <f>VLOOKUP($D2023,metadata!$B$2:$S$451,4,FALSE)</f>
        <v>10.1111/j.1439-0418.2006.01050.x</v>
      </c>
      <c r="H2023" t="str">
        <f>VLOOKUP($D2023,metadata!$B$2:$S$451,5,FALSE)</f>
        <v>y</v>
      </c>
      <c r="I2023" t="str">
        <f>VLOOKUP($D2023,metadata!$B$2:$S$451,6,FALSE)</f>
        <v>a</v>
      </c>
      <c r="J2023" t="str">
        <f>VLOOKUP($D2023,metadata!$B$2:$S$451,7,FALSE)</f>
        <v>i</v>
      </c>
      <c r="K2023">
        <f>VLOOKUP($D2023,metadata!$B$2:$S$451,8,FALSE)</f>
        <v>32</v>
      </c>
      <c r="L2023">
        <f>VLOOKUP($D2023,metadata!$B$2:$S$451,9,FALSE)</f>
        <v>5</v>
      </c>
      <c r="M2023" t="str">
        <f>VLOOKUP($D2023,metadata!$B$2:$S$451,10,FALSE)</f>
        <v/>
      </c>
      <c r="N2023" t="str">
        <f>VLOOKUP($D2023,metadata!$B$2:$S$451,11,FALSE)</f>
        <v>Tetranychus pueraricola</v>
      </c>
      <c r="O2023" t="str">
        <f>VLOOKUP($D2023,metadata!$B$2:$S$451,12,FALSE)</f>
        <v>Trombidiformes</v>
      </c>
      <c r="P2023">
        <f>VLOOKUP($D2023,metadata!$B$2:$S$451,13,FALSE)</f>
        <v>24</v>
      </c>
      <c r="Q2023">
        <f>VLOOKUP($D2023,metadata!$B$2:$S$451,14,FALSE)</f>
        <v>33.216666666666669</v>
      </c>
      <c r="R2023">
        <f>VLOOKUP($D2023,metadata!$B$2:$S$451,15,FALSE)</f>
        <v>-132.56666666666666</v>
      </c>
      <c r="S2023" t="str">
        <f>VLOOKUP($D2023,metadata!$B$2:$S$451,16,FALSE)</f>
        <v/>
      </c>
      <c r="T2023" t="str">
        <f>VLOOKUP($D2023,metadata!$B$2:$S$451,17,FALSE)</f>
        <v/>
      </c>
      <c r="U2023" t="str">
        <f>VLOOKUP($D2023,metadata!$B$2:$S$451,18,FALSE)</f>
        <v/>
      </c>
      <c r="V2023">
        <f>VLOOKUP($D2023,metadata!$B$2:$Z$451,19,FALSE)</f>
        <v>240</v>
      </c>
      <c r="W2023" t="str">
        <f>VLOOKUP($D2023,metadata!$B$2:$Z$451,20,FALSE)</f>
        <v>global average</v>
      </c>
      <c r="X2023" t="str">
        <f>VLOOKUP($D2023,metadata!$B$2:$Z$451,21,FALSE)</f>
        <v/>
      </c>
      <c r="Y2023" t="str">
        <f>VLOOKUP($D2023,metadata!$B$2:$Z$451,22,FALSE)</f>
        <v>t-51</v>
      </c>
      <c r="Z2023" t="str">
        <f>VLOOKUP($D2023,metadata!$B$2:$Z$451,23,FALSE)</f>
        <v/>
      </c>
      <c r="AA2023" t="str">
        <f>VLOOKUP($D2023,metadata!$B$2:$Z$451,24,FALSE)</f>
        <v/>
      </c>
      <c r="AC2023">
        <v>0</v>
      </c>
      <c r="AD2023">
        <v>3</v>
      </c>
      <c r="AF2023" t="str">
        <f t="shared" si="63"/>
        <v>NA</v>
      </c>
    </row>
    <row r="2024" spans="3:32" x14ac:dyDescent="0.3">
      <c r="C2024">
        <v>2023</v>
      </c>
      <c r="D2024" s="4" t="str">
        <f t="shared" si="64"/>
        <v>51-24</v>
      </c>
      <c r="E2024" t="str">
        <f>VLOOKUP($D2024,metadata!$B$2:$S$451,2,FALSE)</f>
        <v>Suwa, A; Gotoh, T</v>
      </c>
      <c r="F2024" t="str">
        <f>VLOOKUP($D2024,metadata!$B$2:$S$451,3,FALSE)</f>
        <v>Geographic variation in diapause induction and mode of diapause inheritance in Tetranychus pueraricola</v>
      </c>
      <c r="G2024" t="str">
        <f>VLOOKUP($D2024,metadata!$B$2:$S$451,4,FALSE)</f>
        <v>10.1111/j.1439-0418.2006.01050.x</v>
      </c>
      <c r="H2024" t="str">
        <f>VLOOKUP($D2024,metadata!$B$2:$S$451,5,FALSE)</f>
        <v>y</v>
      </c>
      <c r="I2024" t="str">
        <f>VLOOKUP($D2024,metadata!$B$2:$S$451,6,FALSE)</f>
        <v>a</v>
      </c>
      <c r="J2024" t="str">
        <f>VLOOKUP($D2024,metadata!$B$2:$S$451,7,FALSE)</f>
        <v>i</v>
      </c>
      <c r="K2024">
        <f>VLOOKUP($D2024,metadata!$B$2:$S$451,8,FALSE)</f>
        <v>32</v>
      </c>
      <c r="L2024">
        <f>VLOOKUP($D2024,metadata!$B$2:$S$451,9,FALSE)</f>
        <v>5</v>
      </c>
      <c r="M2024" t="str">
        <f>VLOOKUP($D2024,metadata!$B$2:$S$451,10,FALSE)</f>
        <v/>
      </c>
      <c r="N2024" t="str">
        <f>VLOOKUP($D2024,metadata!$B$2:$S$451,11,FALSE)</f>
        <v>Tetranychus pueraricola</v>
      </c>
      <c r="O2024" t="str">
        <f>VLOOKUP($D2024,metadata!$B$2:$S$451,12,FALSE)</f>
        <v>Trombidiformes</v>
      </c>
      <c r="P2024">
        <f>VLOOKUP($D2024,metadata!$B$2:$S$451,13,FALSE)</f>
        <v>24</v>
      </c>
      <c r="Q2024">
        <f>VLOOKUP($D2024,metadata!$B$2:$S$451,14,FALSE)</f>
        <v>33.216666666666669</v>
      </c>
      <c r="R2024">
        <f>VLOOKUP($D2024,metadata!$B$2:$S$451,15,FALSE)</f>
        <v>-132.56666666666666</v>
      </c>
      <c r="S2024" t="str">
        <f>VLOOKUP($D2024,metadata!$B$2:$S$451,16,FALSE)</f>
        <v/>
      </c>
      <c r="T2024" t="str">
        <f>VLOOKUP($D2024,metadata!$B$2:$S$451,17,FALSE)</f>
        <v/>
      </c>
      <c r="U2024" t="str">
        <f>VLOOKUP($D2024,metadata!$B$2:$S$451,18,FALSE)</f>
        <v/>
      </c>
      <c r="V2024">
        <f>VLOOKUP($D2024,metadata!$B$2:$Z$451,19,FALSE)</f>
        <v>240</v>
      </c>
      <c r="W2024" t="str">
        <f>VLOOKUP($D2024,metadata!$B$2:$Z$451,20,FALSE)</f>
        <v>global average</v>
      </c>
      <c r="X2024" t="str">
        <f>VLOOKUP($D2024,metadata!$B$2:$Z$451,21,FALSE)</f>
        <v/>
      </c>
      <c r="Y2024" t="str">
        <f>VLOOKUP($D2024,metadata!$B$2:$Z$451,22,FALSE)</f>
        <v>t-51</v>
      </c>
      <c r="Z2024" t="str">
        <f>VLOOKUP($D2024,metadata!$B$2:$Z$451,23,FALSE)</f>
        <v/>
      </c>
      <c r="AA2024" t="str">
        <f>VLOOKUP($D2024,metadata!$B$2:$Z$451,24,FALSE)</f>
        <v/>
      </c>
      <c r="AC2024">
        <v>0</v>
      </c>
      <c r="AD2024">
        <v>4</v>
      </c>
      <c r="AF2024" t="str">
        <f t="shared" si="63"/>
        <v>NA</v>
      </c>
    </row>
    <row r="2025" spans="3:32" x14ac:dyDescent="0.3">
      <c r="C2025">
        <v>2024</v>
      </c>
      <c r="D2025" s="4" t="str">
        <f t="shared" si="64"/>
        <v>51-24</v>
      </c>
      <c r="E2025" t="str">
        <f>VLOOKUP($D2025,metadata!$B$2:$S$451,2,FALSE)</f>
        <v>Suwa, A; Gotoh, T</v>
      </c>
      <c r="F2025" t="str">
        <f>VLOOKUP($D2025,metadata!$B$2:$S$451,3,FALSE)</f>
        <v>Geographic variation in diapause induction and mode of diapause inheritance in Tetranychus pueraricola</v>
      </c>
      <c r="G2025" t="str">
        <f>VLOOKUP($D2025,metadata!$B$2:$S$451,4,FALSE)</f>
        <v>10.1111/j.1439-0418.2006.01050.x</v>
      </c>
      <c r="H2025" t="str">
        <f>VLOOKUP($D2025,metadata!$B$2:$S$451,5,FALSE)</f>
        <v>y</v>
      </c>
      <c r="I2025" t="str">
        <f>VLOOKUP($D2025,metadata!$B$2:$S$451,6,FALSE)</f>
        <v>a</v>
      </c>
      <c r="J2025" t="str">
        <f>VLOOKUP($D2025,metadata!$B$2:$S$451,7,FALSE)</f>
        <v>i</v>
      </c>
      <c r="K2025">
        <f>VLOOKUP($D2025,metadata!$B$2:$S$451,8,FALSE)</f>
        <v>32</v>
      </c>
      <c r="L2025">
        <f>VLOOKUP($D2025,metadata!$B$2:$S$451,9,FALSE)</f>
        <v>5</v>
      </c>
      <c r="M2025" t="str">
        <f>VLOOKUP($D2025,metadata!$B$2:$S$451,10,FALSE)</f>
        <v/>
      </c>
      <c r="N2025" t="str">
        <f>VLOOKUP($D2025,metadata!$B$2:$S$451,11,FALSE)</f>
        <v>Tetranychus pueraricola</v>
      </c>
      <c r="O2025" t="str">
        <f>VLOOKUP($D2025,metadata!$B$2:$S$451,12,FALSE)</f>
        <v>Trombidiformes</v>
      </c>
      <c r="P2025">
        <f>VLOOKUP($D2025,metadata!$B$2:$S$451,13,FALSE)</f>
        <v>24</v>
      </c>
      <c r="Q2025">
        <f>VLOOKUP($D2025,metadata!$B$2:$S$451,14,FALSE)</f>
        <v>33.216666666666669</v>
      </c>
      <c r="R2025">
        <f>VLOOKUP($D2025,metadata!$B$2:$S$451,15,FALSE)</f>
        <v>-132.56666666666666</v>
      </c>
      <c r="S2025" t="str">
        <f>VLOOKUP($D2025,metadata!$B$2:$S$451,16,FALSE)</f>
        <v/>
      </c>
      <c r="T2025" t="str">
        <f>VLOOKUP($D2025,metadata!$B$2:$S$451,17,FALSE)</f>
        <v/>
      </c>
      <c r="U2025" t="str">
        <f>VLOOKUP($D2025,metadata!$B$2:$S$451,18,FALSE)</f>
        <v/>
      </c>
      <c r="V2025">
        <f>VLOOKUP($D2025,metadata!$B$2:$Z$451,19,FALSE)</f>
        <v>240</v>
      </c>
      <c r="W2025" t="str">
        <f>VLOOKUP($D2025,metadata!$B$2:$Z$451,20,FALSE)</f>
        <v>global average</v>
      </c>
      <c r="X2025" t="str">
        <f>VLOOKUP($D2025,metadata!$B$2:$Z$451,21,FALSE)</f>
        <v/>
      </c>
      <c r="Y2025" t="str">
        <f>VLOOKUP($D2025,metadata!$B$2:$Z$451,22,FALSE)</f>
        <v>t-51</v>
      </c>
      <c r="Z2025" t="str">
        <f>VLOOKUP($D2025,metadata!$B$2:$Z$451,23,FALSE)</f>
        <v/>
      </c>
      <c r="AA2025" t="str">
        <f>VLOOKUP($D2025,metadata!$B$2:$Z$451,24,FALSE)</f>
        <v/>
      </c>
      <c r="AC2025">
        <v>0</v>
      </c>
      <c r="AD2025">
        <v>5</v>
      </c>
      <c r="AF2025" t="str">
        <f t="shared" si="63"/>
        <v>NA</v>
      </c>
    </row>
    <row r="2026" spans="3:32" x14ac:dyDescent="0.3">
      <c r="C2026">
        <v>2025</v>
      </c>
      <c r="D2026" s="4" t="str">
        <f t="shared" si="64"/>
        <v>51-25</v>
      </c>
      <c r="E2026" t="str">
        <f>VLOOKUP($D2026,metadata!$B$2:$S$451,2,FALSE)</f>
        <v>Suwa, A; Gotoh, T</v>
      </c>
      <c r="F2026" t="str">
        <f>VLOOKUP($D2026,metadata!$B$2:$S$451,3,FALSE)</f>
        <v>Geographic variation in diapause induction and mode of diapause inheritance in Tetranychus pueraricola</v>
      </c>
      <c r="G2026" t="str">
        <f>VLOOKUP($D2026,metadata!$B$2:$S$451,4,FALSE)</f>
        <v>10.1111/j.1439-0418.2006.01050.x</v>
      </c>
      <c r="H2026" t="str">
        <f>VLOOKUP($D2026,metadata!$B$2:$S$451,5,FALSE)</f>
        <v>y</v>
      </c>
      <c r="I2026" t="str">
        <f>VLOOKUP($D2026,metadata!$B$2:$S$451,6,FALSE)</f>
        <v>a</v>
      </c>
      <c r="J2026" t="str">
        <f>VLOOKUP($D2026,metadata!$B$2:$S$451,7,FALSE)</f>
        <v>i</v>
      </c>
      <c r="K2026">
        <f>VLOOKUP($D2026,metadata!$B$2:$S$451,8,FALSE)</f>
        <v>32</v>
      </c>
      <c r="L2026">
        <f>VLOOKUP($D2026,metadata!$B$2:$S$451,9,FALSE)</f>
        <v>5</v>
      </c>
      <c r="M2026" t="str">
        <f>VLOOKUP($D2026,metadata!$B$2:$S$451,10,FALSE)</f>
        <v/>
      </c>
      <c r="N2026" t="str">
        <f>VLOOKUP($D2026,metadata!$B$2:$S$451,11,FALSE)</f>
        <v>Tetranychus pueraricola</v>
      </c>
      <c r="O2026" t="str">
        <f>VLOOKUP($D2026,metadata!$B$2:$S$451,12,FALSE)</f>
        <v>Trombidiformes</v>
      </c>
      <c r="P2026">
        <f>VLOOKUP($D2026,metadata!$B$2:$S$451,13,FALSE)</f>
        <v>25</v>
      </c>
      <c r="Q2026">
        <f>VLOOKUP($D2026,metadata!$B$2:$S$451,14,FALSE)</f>
        <v>33.299999999999997</v>
      </c>
      <c r="R2026">
        <f>VLOOKUP($D2026,metadata!$B$2:$S$451,15,FALSE)</f>
        <v>-130.36666666666667</v>
      </c>
      <c r="S2026" t="str">
        <f>VLOOKUP($D2026,metadata!$B$2:$S$451,16,FALSE)</f>
        <v/>
      </c>
      <c r="T2026" t="str">
        <f>VLOOKUP($D2026,metadata!$B$2:$S$451,17,FALSE)</f>
        <v/>
      </c>
      <c r="U2026" t="str">
        <f>VLOOKUP($D2026,metadata!$B$2:$S$451,18,FALSE)</f>
        <v/>
      </c>
      <c r="V2026">
        <f>VLOOKUP($D2026,metadata!$B$2:$Z$451,19,FALSE)</f>
        <v>240</v>
      </c>
      <c r="W2026" t="str">
        <f>VLOOKUP($D2026,metadata!$B$2:$Z$451,20,FALSE)</f>
        <v>global average</v>
      </c>
      <c r="X2026" t="str">
        <f>VLOOKUP($D2026,metadata!$B$2:$Z$451,21,FALSE)</f>
        <v/>
      </c>
      <c r="Y2026" t="str">
        <f>VLOOKUP($D2026,metadata!$B$2:$Z$451,22,FALSE)</f>
        <v>t-51</v>
      </c>
      <c r="Z2026" t="str">
        <f>VLOOKUP($D2026,metadata!$B$2:$Z$451,23,FALSE)</f>
        <v/>
      </c>
      <c r="AA2026" t="str">
        <f>VLOOKUP($D2026,metadata!$B$2:$Z$451,24,FALSE)</f>
        <v/>
      </c>
      <c r="AC2026">
        <v>1</v>
      </c>
      <c r="AD2026">
        <v>1</v>
      </c>
      <c r="AF2026" t="str">
        <f t="shared" si="63"/>
        <v>NA</v>
      </c>
    </row>
    <row r="2027" spans="3:32" x14ac:dyDescent="0.3">
      <c r="C2027">
        <v>2026</v>
      </c>
      <c r="D2027" s="4" t="str">
        <f t="shared" si="64"/>
        <v>51-25</v>
      </c>
      <c r="E2027" t="str">
        <f>VLOOKUP($D2027,metadata!$B$2:$S$451,2,FALSE)</f>
        <v>Suwa, A; Gotoh, T</v>
      </c>
      <c r="F2027" t="str">
        <f>VLOOKUP($D2027,metadata!$B$2:$S$451,3,FALSE)</f>
        <v>Geographic variation in diapause induction and mode of diapause inheritance in Tetranychus pueraricola</v>
      </c>
      <c r="G2027" t="str">
        <f>VLOOKUP($D2027,metadata!$B$2:$S$451,4,FALSE)</f>
        <v>10.1111/j.1439-0418.2006.01050.x</v>
      </c>
      <c r="H2027" t="str">
        <f>VLOOKUP($D2027,metadata!$B$2:$S$451,5,FALSE)</f>
        <v>y</v>
      </c>
      <c r="I2027" t="str">
        <f>VLOOKUP($D2027,metadata!$B$2:$S$451,6,FALSE)</f>
        <v>a</v>
      </c>
      <c r="J2027" t="str">
        <f>VLOOKUP($D2027,metadata!$B$2:$S$451,7,FALSE)</f>
        <v>i</v>
      </c>
      <c r="K2027">
        <f>VLOOKUP($D2027,metadata!$B$2:$S$451,8,FALSE)</f>
        <v>32</v>
      </c>
      <c r="L2027">
        <f>VLOOKUP($D2027,metadata!$B$2:$S$451,9,FALSE)</f>
        <v>5</v>
      </c>
      <c r="M2027" t="str">
        <f>VLOOKUP($D2027,metadata!$B$2:$S$451,10,FALSE)</f>
        <v/>
      </c>
      <c r="N2027" t="str">
        <f>VLOOKUP($D2027,metadata!$B$2:$S$451,11,FALSE)</f>
        <v>Tetranychus pueraricola</v>
      </c>
      <c r="O2027" t="str">
        <f>VLOOKUP($D2027,metadata!$B$2:$S$451,12,FALSE)</f>
        <v>Trombidiformes</v>
      </c>
      <c r="P2027">
        <f>VLOOKUP($D2027,metadata!$B$2:$S$451,13,FALSE)</f>
        <v>25</v>
      </c>
      <c r="Q2027">
        <f>VLOOKUP($D2027,metadata!$B$2:$S$451,14,FALSE)</f>
        <v>33.299999999999997</v>
      </c>
      <c r="R2027">
        <f>VLOOKUP($D2027,metadata!$B$2:$S$451,15,FALSE)</f>
        <v>-130.36666666666667</v>
      </c>
      <c r="S2027" t="str">
        <f>VLOOKUP($D2027,metadata!$B$2:$S$451,16,FALSE)</f>
        <v/>
      </c>
      <c r="T2027" t="str">
        <f>VLOOKUP($D2027,metadata!$B$2:$S$451,17,FALSE)</f>
        <v/>
      </c>
      <c r="U2027" t="str">
        <f>VLOOKUP($D2027,metadata!$B$2:$S$451,18,FALSE)</f>
        <v/>
      </c>
      <c r="V2027">
        <f>VLOOKUP($D2027,metadata!$B$2:$Z$451,19,FALSE)</f>
        <v>240</v>
      </c>
      <c r="W2027" t="str">
        <f>VLOOKUP($D2027,metadata!$B$2:$Z$451,20,FALSE)</f>
        <v>global average</v>
      </c>
      <c r="X2027" t="str">
        <f>VLOOKUP($D2027,metadata!$B$2:$Z$451,21,FALSE)</f>
        <v/>
      </c>
      <c r="Y2027" t="str">
        <f>VLOOKUP($D2027,metadata!$B$2:$Z$451,22,FALSE)</f>
        <v>t-51</v>
      </c>
      <c r="Z2027" t="str">
        <f>VLOOKUP($D2027,metadata!$B$2:$Z$451,23,FALSE)</f>
        <v/>
      </c>
      <c r="AA2027" t="str">
        <f>VLOOKUP($D2027,metadata!$B$2:$Z$451,24,FALSE)</f>
        <v/>
      </c>
      <c r="AC2027">
        <v>1</v>
      </c>
      <c r="AD2027">
        <v>2</v>
      </c>
      <c r="AF2027" t="str">
        <f t="shared" si="63"/>
        <v>NA</v>
      </c>
    </row>
    <row r="2028" spans="3:32" x14ac:dyDescent="0.3">
      <c r="C2028">
        <v>2027</v>
      </c>
      <c r="D2028" s="4" t="str">
        <f t="shared" si="64"/>
        <v>51-25</v>
      </c>
      <c r="E2028" t="str">
        <f>VLOOKUP($D2028,metadata!$B$2:$S$451,2,FALSE)</f>
        <v>Suwa, A; Gotoh, T</v>
      </c>
      <c r="F2028" t="str">
        <f>VLOOKUP($D2028,metadata!$B$2:$S$451,3,FALSE)</f>
        <v>Geographic variation in diapause induction and mode of diapause inheritance in Tetranychus pueraricola</v>
      </c>
      <c r="G2028" t="str">
        <f>VLOOKUP($D2028,metadata!$B$2:$S$451,4,FALSE)</f>
        <v>10.1111/j.1439-0418.2006.01050.x</v>
      </c>
      <c r="H2028" t="str">
        <f>VLOOKUP($D2028,metadata!$B$2:$S$451,5,FALSE)</f>
        <v>y</v>
      </c>
      <c r="I2028" t="str">
        <f>VLOOKUP($D2028,metadata!$B$2:$S$451,6,FALSE)</f>
        <v>a</v>
      </c>
      <c r="J2028" t="str">
        <f>VLOOKUP($D2028,metadata!$B$2:$S$451,7,FALSE)</f>
        <v>i</v>
      </c>
      <c r="K2028">
        <f>VLOOKUP($D2028,metadata!$B$2:$S$451,8,FALSE)</f>
        <v>32</v>
      </c>
      <c r="L2028">
        <f>VLOOKUP($D2028,metadata!$B$2:$S$451,9,FALSE)</f>
        <v>5</v>
      </c>
      <c r="M2028" t="str">
        <f>VLOOKUP($D2028,metadata!$B$2:$S$451,10,FALSE)</f>
        <v/>
      </c>
      <c r="N2028" t="str">
        <f>VLOOKUP($D2028,metadata!$B$2:$S$451,11,FALSE)</f>
        <v>Tetranychus pueraricola</v>
      </c>
      <c r="O2028" t="str">
        <f>VLOOKUP($D2028,metadata!$B$2:$S$451,12,FALSE)</f>
        <v>Trombidiformes</v>
      </c>
      <c r="P2028">
        <f>VLOOKUP($D2028,metadata!$B$2:$S$451,13,FALSE)</f>
        <v>25</v>
      </c>
      <c r="Q2028">
        <f>VLOOKUP($D2028,metadata!$B$2:$S$451,14,FALSE)</f>
        <v>33.299999999999997</v>
      </c>
      <c r="R2028">
        <f>VLOOKUP($D2028,metadata!$B$2:$S$451,15,FALSE)</f>
        <v>-130.36666666666667</v>
      </c>
      <c r="S2028" t="str">
        <f>VLOOKUP($D2028,metadata!$B$2:$S$451,16,FALSE)</f>
        <v/>
      </c>
      <c r="T2028" t="str">
        <f>VLOOKUP($D2028,metadata!$B$2:$S$451,17,FALSE)</f>
        <v/>
      </c>
      <c r="U2028" t="str">
        <f>VLOOKUP($D2028,metadata!$B$2:$S$451,18,FALSE)</f>
        <v/>
      </c>
      <c r="V2028">
        <f>VLOOKUP($D2028,metadata!$B$2:$Z$451,19,FALSE)</f>
        <v>240</v>
      </c>
      <c r="W2028" t="str">
        <f>VLOOKUP($D2028,metadata!$B$2:$Z$451,20,FALSE)</f>
        <v>global average</v>
      </c>
      <c r="X2028" t="str">
        <f>VLOOKUP($D2028,metadata!$B$2:$Z$451,21,FALSE)</f>
        <v/>
      </c>
      <c r="Y2028" t="str">
        <f>VLOOKUP($D2028,metadata!$B$2:$Z$451,22,FALSE)</f>
        <v>t-51</v>
      </c>
      <c r="Z2028" t="str">
        <f>VLOOKUP($D2028,metadata!$B$2:$Z$451,23,FALSE)</f>
        <v/>
      </c>
      <c r="AA2028" t="str">
        <f>VLOOKUP($D2028,metadata!$B$2:$Z$451,24,FALSE)</f>
        <v/>
      </c>
      <c r="AC2028">
        <v>8.3333333333333329E-2</v>
      </c>
      <c r="AD2028">
        <v>3</v>
      </c>
      <c r="AF2028" t="str">
        <f t="shared" si="63"/>
        <v>NA</v>
      </c>
    </row>
    <row r="2029" spans="3:32" x14ac:dyDescent="0.3">
      <c r="C2029">
        <v>2028</v>
      </c>
      <c r="D2029" s="4" t="str">
        <f t="shared" si="64"/>
        <v>51-25</v>
      </c>
      <c r="E2029" t="str">
        <f>VLOOKUP($D2029,metadata!$B$2:$S$451,2,FALSE)</f>
        <v>Suwa, A; Gotoh, T</v>
      </c>
      <c r="F2029" t="str">
        <f>VLOOKUP($D2029,metadata!$B$2:$S$451,3,FALSE)</f>
        <v>Geographic variation in diapause induction and mode of diapause inheritance in Tetranychus pueraricola</v>
      </c>
      <c r="G2029" t="str">
        <f>VLOOKUP($D2029,metadata!$B$2:$S$451,4,FALSE)</f>
        <v>10.1111/j.1439-0418.2006.01050.x</v>
      </c>
      <c r="H2029" t="str">
        <f>VLOOKUP($D2029,metadata!$B$2:$S$451,5,FALSE)</f>
        <v>y</v>
      </c>
      <c r="I2029" t="str">
        <f>VLOOKUP($D2029,metadata!$B$2:$S$451,6,FALSE)</f>
        <v>a</v>
      </c>
      <c r="J2029" t="str">
        <f>VLOOKUP($D2029,metadata!$B$2:$S$451,7,FALSE)</f>
        <v>i</v>
      </c>
      <c r="K2029">
        <f>VLOOKUP($D2029,metadata!$B$2:$S$451,8,FALSE)</f>
        <v>32</v>
      </c>
      <c r="L2029">
        <f>VLOOKUP($D2029,metadata!$B$2:$S$451,9,FALSE)</f>
        <v>5</v>
      </c>
      <c r="M2029" t="str">
        <f>VLOOKUP($D2029,metadata!$B$2:$S$451,10,FALSE)</f>
        <v/>
      </c>
      <c r="N2029" t="str">
        <f>VLOOKUP($D2029,metadata!$B$2:$S$451,11,FALSE)</f>
        <v>Tetranychus pueraricola</v>
      </c>
      <c r="O2029" t="str">
        <f>VLOOKUP($D2029,metadata!$B$2:$S$451,12,FALSE)</f>
        <v>Trombidiformes</v>
      </c>
      <c r="P2029">
        <f>VLOOKUP($D2029,metadata!$B$2:$S$451,13,FALSE)</f>
        <v>25</v>
      </c>
      <c r="Q2029">
        <f>VLOOKUP($D2029,metadata!$B$2:$S$451,14,FALSE)</f>
        <v>33.299999999999997</v>
      </c>
      <c r="R2029">
        <f>VLOOKUP($D2029,metadata!$B$2:$S$451,15,FALSE)</f>
        <v>-130.36666666666667</v>
      </c>
      <c r="S2029" t="str">
        <f>VLOOKUP($D2029,metadata!$B$2:$S$451,16,FALSE)</f>
        <v/>
      </c>
      <c r="T2029" t="str">
        <f>VLOOKUP($D2029,metadata!$B$2:$S$451,17,FALSE)</f>
        <v/>
      </c>
      <c r="U2029" t="str">
        <f>VLOOKUP($D2029,metadata!$B$2:$S$451,18,FALSE)</f>
        <v/>
      </c>
      <c r="V2029">
        <f>VLOOKUP($D2029,metadata!$B$2:$Z$451,19,FALSE)</f>
        <v>240</v>
      </c>
      <c r="W2029" t="str">
        <f>VLOOKUP($D2029,metadata!$B$2:$Z$451,20,FALSE)</f>
        <v>global average</v>
      </c>
      <c r="X2029" t="str">
        <f>VLOOKUP($D2029,metadata!$B$2:$Z$451,21,FALSE)</f>
        <v/>
      </c>
      <c r="Y2029" t="str">
        <f>VLOOKUP($D2029,metadata!$B$2:$Z$451,22,FALSE)</f>
        <v>t-51</v>
      </c>
      <c r="Z2029" t="str">
        <f>VLOOKUP($D2029,metadata!$B$2:$Z$451,23,FALSE)</f>
        <v/>
      </c>
      <c r="AA2029" t="str">
        <f>VLOOKUP($D2029,metadata!$B$2:$Z$451,24,FALSE)</f>
        <v/>
      </c>
      <c r="AC2029">
        <v>0</v>
      </c>
      <c r="AD2029">
        <v>4</v>
      </c>
      <c r="AF2029" t="str">
        <f t="shared" si="63"/>
        <v>NA</v>
      </c>
    </row>
    <row r="2030" spans="3:32" x14ac:dyDescent="0.3">
      <c r="C2030">
        <v>2029</v>
      </c>
      <c r="D2030" s="4" t="str">
        <f t="shared" si="64"/>
        <v>51-25</v>
      </c>
      <c r="E2030" t="str">
        <f>VLOOKUP($D2030,metadata!$B$2:$S$451,2,FALSE)</f>
        <v>Suwa, A; Gotoh, T</v>
      </c>
      <c r="F2030" t="str">
        <f>VLOOKUP($D2030,metadata!$B$2:$S$451,3,FALSE)</f>
        <v>Geographic variation in diapause induction and mode of diapause inheritance in Tetranychus pueraricola</v>
      </c>
      <c r="G2030" t="str">
        <f>VLOOKUP($D2030,metadata!$B$2:$S$451,4,FALSE)</f>
        <v>10.1111/j.1439-0418.2006.01050.x</v>
      </c>
      <c r="H2030" t="str">
        <f>VLOOKUP($D2030,metadata!$B$2:$S$451,5,FALSE)</f>
        <v>y</v>
      </c>
      <c r="I2030" t="str">
        <f>VLOOKUP($D2030,metadata!$B$2:$S$451,6,FALSE)</f>
        <v>a</v>
      </c>
      <c r="J2030" t="str">
        <f>VLOOKUP($D2030,metadata!$B$2:$S$451,7,FALSE)</f>
        <v>i</v>
      </c>
      <c r="K2030">
        <f>VLOOKUP($D2030,metadata!$B$2:$S$451,8,FALSE)</f>
        <v>32</v>
      </c>
      <c r="L2030">
        <f>VLOOKUP($D2030,metadata!$B$2:$S$451,9,FALSE)</f>
        <v>5</v>
      </c>
      <c r="M2030" t="str">
        <f>VLOOKUP($D2030,metadata!$B$2:$S$451,10,FALSE)</f>
        <v/>
      </c>
      <c r="N2030" t="str">
        <f>VLOOKUP($D2030,metadata!$B$2:$S$451,11,FALSE)</f>
        <v>Tetranychus pueraricola</v>
      </c>
      <c r="O2030" t="str">
        <f>VLOOKUP($D2030,metadata!$B$2:$S$451,12,FALSE)</f>
        <v>Trombidiformes</v>
      </c>
      <c r="P2030">
        <f>VLOOKUP($D2030,metadata!$B$2:$S$451,13,FALSE)</f>
        <v>25</v>
      </c>
      <c r="Q2030">
        <f>VLOOKUP($D2030,metadata!$B$2:$S$451,14,FALSE)</f>
        <v>33.299999999999997</v>
      </c>
      <c r="R2030">
        <f>VLOOKUP($D2030,metadata!$B$2:$S$451,15,FALSE)</f>
        <v>-130.36666666666667</v>
      </c>
      <c r="S2030" t="str">
        <f>VLOOKUP($D2030,metadata!$B$2:$S$451,16,FALSE)</f>
        <v/>
      </c>
      <c r="T2030" t="str">
        <f>VLOOKUP($D2030,metadata!$B$2:$S$451,17,FALSE)</f>
        <v/>
      </c>
      <c r="U2030" t="str">
        <f>VLOOKUP($D2030,metadata!$B$2:$S$451,18,FALSE)</f>
        <v/>
      </c>
      <c r="V2030">
        <f>VLOOKUP($D2030,metadata!$B$2:$Z$451,19,FALSE)</f>
        <v>240</v>
      </c>
      <c r="W2030" t="str">
        <f>VLOOKUP($D2030,metadata!$B$2:$Z$451,20,FALSE)</f>
        <v>global average</v>
      </c>
      <c r="X2030" t="str">
        <f>VLOOKUP($D2030,metadata!$B$2:$Z$451,21,FALSE)</f>
        <v/>
      </c>
      <c r="Y2030" t="str">
        <f>VLOOKUP($D2030,metadata!$B$2:$Z$451,22,FALSE)</f>
        <v>t-51</v>
      </c>
      <c r="Z2030" t="str">
        <f>VLOOKUP($D2030,metadata!$B$2:$Z$451,23,FALSE)</f>
        <v/>
      </c>
      <c r="AA2030" t="str">
        <f>VLOOKUP($D2030,metadata!$B$2:$Z$451,24,FALSE)</f>
        <v/>
      </c>
      <c r="AC2030">
        <v>0</v>
      </c>
      <c r="AD2030">
        <v>5</v>
      </c>
      <c r="AF2030" t="str">
        <f t="shared" si="63"/>
        <v>NA</v>
      </c>
    </row>
    <row r="2031" spans="3:32" x14ac:dyDescent="0.3">
      <c r="C2031">
        <v>2030</v>
      </c>
      <c r="D2031" s="4" t="str">
        <f t="shared" si="64"/>
        <v>51-26</v>
      </c>
      <c r="E2031" t="str">
        <f>VLOOKUP($D2031,metadata!$B$2:$S$451,2,FALSE)</f>
        <v>Suwa, A; Gotoh, T</v>
      </c>
      <c r="F2031" t="str">
        <f>VLOOKUP($D2031,metadata!$B$2:$S$451,3,FALSE)</f>
        <v>Geographic variation in diapause induction and mode of diapause inheritance in Tetranychus pueraricola</v>
      </c>
      <c r="G2031" t="str">
        <f>VLOOKUP($D2031,metadata!$B$2:$S$451,4,FALSE)</f>
        <v>10.1111/j.1439-0418.2006.01050.x</v>
      </c>
      <c r="H2031" t="str">
        <f>VLOOKUP($D2031,metadata!$B$2:$S$451,5,FALSE)</f>
        <v>y</v>
      </c>
      <c r="I2031" t="str">
        <f>VLOOKUP($D2031,metadata!$B$2:$S$451,6,FALSE)</f>
        <v>a</v>
      </c>
      <c r="J2031" t="str">
        <f>VLOOKUP($D2031,metadata!$B$2:$S$451,7,FALSE)</f>
        <v>i</v>
      </c>
      <c r="K2031">
        <f>VLOOKUP($D2031,metadata!$B$2:$S$451,8,FALSE)</f>
        <v>32</v>
      </c>
      <c r="L2031">
        <f>VLOOKUP($D2031,metadata!$B$2:$S$451,9,FALSE)</f>
        <v>5</v>
      </c>
      <c r="M2031" t="str">
        <f>VLOOKUP($D2031,metadata!$B$2:$S$451,10,FALSE)</f>
        <v/>
      </c>
      <c r="N2031" t="str">
        <f>VLOOKUP($D2031,metadata!$B$2:$S$451,11,FALSE)</f>
        <v>Tetranychus pueraricola</v>
      </c>
      <c r="O2031" t="str">
        <f>VLOOKUP($D2031,metadata!$B$2:$S$451,12,FALSE)</f>
        <v>Trombidiformes</v>
      </c>
      <c r="P2031">
        <f>VLOOKUP($D2031,metadata!$B$2:$S$451,13,FALSE)</f>
        <v>26</v>
      </c>
      <c r="Q2031">
        <f>VLOOKUP($D2031,metadata!$B$2:$S$451,14,FALSE)</f>
        <v>33.166666666666664</v>
      </c>
      <c r="R2031">
        <f>VLOOKUP($D2031,metadata!$B$2:$S$451,15,FALSE)</f>
        <v>-129.71666666666667</v>
      </c>
      <c r="S2031" t="str">
        <f>VLOOKUP($D2031,metadata!$B$2:$S$451,16,FALSE)</f>
        <v/>
      </c>
      <c r="T2031" t="str">
        <f>VLOOKUP($D2031,metadata!$B$2:$S$451,17,FALSE)</f>
        <v/>
      </c>
      <c r="U2031" t="str">
        <f>VLOOKUP($D2031,metadata!$B$2:$S$451,18,FALSE)</f>
        <v/>
      </c>
      <c r="V2031">
        <f>VLOOKUP($D2031,metadata!$B$2:$Z$451,19,FALSE)</f>
        <v>240</v>
      </c>
      <c r="W2031" t="str">
        <f>VLOOKUP($D2031,metadata!$B$2:$Z$451,20,FALSE)</f>
        <v>global average</v>
      </c>
      <c r="X2031" t="str">
        <f>VLOOKUP($D2031,metadata!$B$2:$Z$451,21,FALSE)</f>
        <v/>
      </c>
      <c r="Y2031" t="str">
        <f>VLOOKUP($D2031,metadata!$B$2:$Z$451,22,FALSE)</f>
        <v>t-51</v>
      </c>
      <c r="Z2031" t="str">
        <f>VLOOKUP($D2031,metadata!$B$2:$Z$451,23,FALSE)</f>
        <v/>
      </c>
      <c r="AA2031" t="str">
        <f>VLOOKUP($D2031,metadata!$B$2:$Z$451,24,FALSE)</f>
        <v/>
      </c>
      <c r="AC2031">
        <v>1</v>
      </c>
      <c r="AD2031">
        <v>1</v>
      </c>
      <c r="AF2031" t="str">
        <f t="shared" si="63"/>
        <v>NA</v>
      </c>
    </row>
    <row r="2032" spans="3:32" x14ac:dyDescent="0.3">
      <c r="C2032">
        <v>2031</v>
      </c>
      <c r="D2032" s="4" t="str">
        <f t="shared" si="64"/>
        <v>51-26</v>
      </c>
      <c r="E2032" t="str">
        <f>VLOOKUP($D2032,metadata!$B$2:$S$451,2,FALSE)</f>
        <v>Suwa, A; Gotoh, T</v>
      </c>
      <c r="F2032" t="str">
        <f>VLOOKUP($D2032,metadata!$B$2:$S$451,3,FALSE)</f>
        <v>Geographic variation in diapause induction and mode of diapause inheritance in Tetranychus pueraricola</v>
      </c>
      <c r="G2032" t="str">
        <f>VLOOKUP($D2032,metadata!$B$2:$S$451,4,FALSE)</f>
        <v>10.1111/j.1439-0418.2006.01050.x</v>
      </c>
      <c r="H2032" t="str">
        <f>VLOOKUP($D2032,metadata!$B$2:$S$451,5,FALSE)</f>
        <v>y</v>
      </c>
      <c r="I2032" t="str">
        <f>VLOOKUP($D2032,metadata!$B$2:$S$451,6,FALSE)</f>
        <v>a</v>
      </c>
      <c r="J2032" t="str">
        <f>VLOOKUP($D2032,metadata!$B$2:$S$451,7,FALSE)</f>
        <v>i</v>
      </c>
      <c r="K2032">
        <f>VLOOKUP($D2032,metadata!$B$2:$S$451,8,FALSE)</f>
        <v>32</v>
      </c>
      <c r="L2032">
        <f>VLOOKUP($D2032,metadata!$B$2:$S$451,9,FALSE)</f>
        <v>5</v>
      </c>
      <c r="M2032" t="str">
        <f>VLOOKUP($D2032,metadata!$B$2:$S$451,10,FALSE)</f>
        <v/>
      </c>
      <c r="N2032" t="str">
        <f>VLOOKUP($D2032,metadata!$B$2:$S$451,11,FALSE)</f>
        <v>Tetranychus pueraricola</v>
      </c>
      <c r="O2032" t="str">
        <f>VLOOKUP($D2032,metadata!$B$2:$S$451,12,FALSE)</f>
        <v>Trombidiformes</v>
      </c>
      <c r="P2032">
        <f>VLOOKUP($D2032,metadata!$B$2:$S$451,13,FALSE)</f>
        <v>26</v>
      </c>
      <c r="Q2032">
        <f>VLOOKUP($D2032,metadata!$B$2:$S$451,14,FALSE)</f>
        <v>33.166666666666664</v>
      </c>
      <c r="R2032">
        <f>VLOOKUP($D2032,metadata!$B$2:$S$451,15,FALSE)</f>
        <v>-129.71666666666667</v>
      </c>
      <c r="S2032" t="str">
        <f>VLOOKUP($D2032,metadata!$B$2:$S$451,16,FALSE)</f>
        <v/>
      </c>
      <c r="T2032" t="str">
        <f>VLOOKUP($D2032,metadata!$B$2:$S$451,17,FALSE)</f>
        <v/>
      </c>
      <c r="U2032" t="str">
        <f>VLOOKUP($D2032,metadata!$B$2:$S$451,18,FALSE)</f>
        <v/>
      </c>
      <c r="V2032">
        <f>VLOOKUP($D2032,metadata!$B$2:$Z$451,19,FALSE)</f>
        <v>240</v>
      </c>
      <c r="W2032" t="str">
        <f>VLOOKUP($D2032,metadata!$B$2:$Z$451,20,FALSE)</f>
        <v>global average</v>
      </c>
      <c r="X2032" t="str">
        <f>VLOOKUP($D2032,metadata!$B$2:$Z$451,21,FALSE)</f>
        <v/>
      </c>
      <c r="Y2032" t="str">
        <f>VLOOKUP($D2032,metadata!$B$2:$Z$451,22,FALSE)</f>
        <v>t-51</v>
      </c>
      <c r="Z2032" t="str">
        <f>VLOOKUP($D2032,metadata!$B$2:$Z$451,23,FALSE)</f>
        <v/>
      </c>
      <c r="AA2032" t="str">
        <f>VLOOKUP($D2032,metadata!$B$2:$Z$451,24,FALSE)</f>
        <v/>
      </c>
      <c r="AC2032">
        <v>1</v>
      </c>
      <c r="AD2032">
        <v>2</v>
      </c>
      <c r="AF2032" t="str">
        <f t="shared" si="63"/>
        <v>NA</v>
      </c>
    </row>
    <row r="2033" spans="3:32" x14ac:dyDescent="0.3">
      <c r="C2033">
        <v>2032</v>
      </c>
      <c r="D2033" s="4" t="str">
        <f t="shared" si="64"/>
        <v>51-26</v>
      </c>
      <c r="E2033" t="str">
        <f>VLOOKUP($D2033,metadata!$B$2:$S$451,2,FALSE)</f>
        <v>Suwa, A; Gotoh, T</v>
      </c>
      <c r="F2033" t="str">
        <f>VLOOKUP($D2033,metadata!$B$2:$S$451,3,FALSE)</f>
        <v>Geographic variation in diapause induction and mode of diapause inheritance in Tetranychus pueraricola</v>
      </c>
      <c r="G2033" t="str">
        <f>VLOOKUP($D2033,metadata!$B$2:$S$451,4,FALSE)</f>
        <v>10.1111/j.1439-0418.2006.01050.x</v>
      </c>
      <c r="H2033" t="str">
        <f>VLOOKUP($D2033,metadata!$B$2:$S$451,5,FALSE)</f>
        <v>y</v>
      </c>
      <c r="I2033" t="str">
        <f>VLOOKUP($D2033,metadata!$B$2:$S$451,6,FALSE)</f>
        <v>a</v>
      </c>
      <c r="J2033" t="str">
        <f>VLOOKUP($D2033,metadata!$B$2:$S$451,7,FALSE)</f>
        <v>i</v>
      </c>
      <c r="K2033">
        <f>VLOOKUP($D2033,metadata!$B$2:$S$451,8,FALSE)</f>
        <v>32</v>
      </c>
      <c r="L2033">
        <f>VLOOKUP($D2033,metadata!$B$2:$S$451,9,FALSE)</f>
        <v>5</v>
      </c>
      <c r="M2033" t="str">
        <f>VLOOKUP($D2033,metadata!$B$2:$S$451,10,FALSE)</f>
        <v/>
      </c>
      <c r="N2033" t="str">
        <f>VLOOKUP($D2033,metadata!$B$2:$S$451,11,FALSE)</f>
        <v>Tetranychus pueraricola</v>
      </c>
      <c r="O2033" t="str">
        <f>VLOOKUP($D2033,metadata!$B$2:$S$451,12,FALSE)</f>
        <v>Trombidiformes</v>
      </c>
      <c r="P2033">
        <f>VLOOKUP($D2033,metadata!$B$2:$S$451,13,FALSE)</f>
        <v>26</v>
      </c>
      <c r="Q2033">
        <f>VLOOKUP($D2033,metadata!$B$2:$S$451,14,FALSE)</f>
        <v>33.166666666666664</v>
      </c>
      <c r="R2033">
        <f>VLOOKUP($D2033,metadata!$B$2:$S$451,15,FALSE)</f>
        <v>-129.71666666666667</v>
      </c>
      <c r="S2033" t="str">
        <f>VLOOKUP($D2033,metadata!$B$2:$S$451,16,FALSE)</f>
        <v/>
      </c>
      <c r="T2033" t="str">
        <f>VLOOKUP($D2033,metadata!$B$2:$S$451,17,FALSE)</f>
        <v/>
      </c>
      <c r="U2033" t="str">
        <f>VLOOKUP($D2033,metadata!$B$2:$S$451,18,FALSE)</f>
        <v/>
      </c>
      <c r="V2033">
        <f>VLOOKUP($D2033,metadata!$B$2:$Z$451,19,FALSE)</f>
        <v>240</v>
      </c>
      <c r="W2033" t="str">
        <f>VLOOKUP($D2033,metadata!$B$2:$Z$451,20,FALSE)</f>
        <v>global average</v>
      </c>
      <c r="X2033" t="str">
        <f>VLOOKUP($D2033,metadata!$B$2:$Z$451,21,FALSE)</f>
        <v/>
      </c>
      <c r="Y2033" t="str">
        <f>VLOOKUP($D2033,metadata!$B$2:$Z$451,22,FALSE)</f>
        <v>t-51</v>
      </c>
      <c r="Z2033" t="str">
        <f>VLOOKUP($D2033,metadata!$B$2:$Z$451,23,FALSE)</f>
        <v/>
      </c>
      <c r="AA2033" t="str">
        <f>VLOOKUP($D2033,metadata!$B$2:$Z$451,24,FALSE)</f>
        <v/>
      </c>
      <c r="AC2033">
        <v>0.41666666666666669</v>
      </c>
      <c r="AD2033">
        <v>3</v>
      </c>
      <c r="AF2033" t="str">
        <f t="shared" si="63"/>
        <v>NA</v>
      </c>
    </row>
    <row r="2034" spans="3:32" x14ac:dyDescent="0.3">
      <c r="C2034">
        <v>2033</v>
      </c>
      <c r="D2034" s="4" t="str">
        <f t="shared" si="64"/>
        <v>51-26</v>
      </c>
      <c r="E2034" t="str">
        <f>VLOOKUP($D2034,metadata!$B$2:$S$451,2,FALSE)</f>
        <v>Suwa, A; Gotoh, T</v>
      </c>
      <c r="F2034" t="str">
        <f>VLOOKUP($D2034,metadata!$B$2:$S$451,3,FALSE)</f>
        <v>Geographic variation in diapause induction and mode of diapause inheritance in Tetranychus pueraricola</v>
      </c>
      <c r="G2034" t="str">
        <f>VLOOKUP($D2034,metadata!$B$2:$S$451,4,FALSE)</f>
        <v>10.1111/j.1439-0418.2006.01050.x</v>
      </c>
      <c r="H2034" t="str">
        <f>VLOOKUP($D2034,metadata!$B$2:$S$451,5,FALSE)</f>
        <v>y</v>
      </c>
      <c r="I2034" t="str">
        <f>VLOOKUP($D2034,metadata!$B$2:$S$451,6,FALSE)</f>
        <v>a</v>
      </c>
      <c r="J2034" t="str">
        <f>VLOOKUP($D2034,metadata!$B$2:$S$451,7,FALSE)</f>
        <v>i</v>
      </c>
      <c r="K2034">
        <f>VLOOKUP($D2034,metadata!$B$2:$S$451,8,FALSE)</f>
        <v>32</v>
      </c>
      <c r="L2034">
        <f>VLOOKUP($D2034,metadata!$B$2:$S$451,9,FALSE)</f>
        <v>5</v>
      </c>
      <c r="M2034" t="str">
        <f>VLOOKUP($D2034,metadata!$B$2:$S$451,10,FALSE)</f>
        <v/>
      </c>
      <c r="N2034" t="str">
        <f>VLOOKUP($D2034,metadata!$B$2:$S$451,11,FALSE)</f>
        <v>Tetranychus pueraricola</v>
      </c>
      <c r="O2034" t="str">
        <f>VLOOKUP($D2034,metadata!$B$2:$S$451,12,FALSE)</f>
        <v>Trombidiformes</v>
      </c>
      <c r="P2034">
        <f>VLOOKUP($D2034,metadata!$B$2:$S$451,13,FALSE)</f>
        <v>26</v>
      </c>
      <c r="Q2034">
        <f>VLOOKUP($D2034,metadata!$B$2:$S$451,14,FALSE)</f>
        <v>33.166666666666664</v>
      </c>
      <c r="R2034">
        <f>VLOOKUP($D2034,metadata!$B$2:$S$451,15,FALSE)</f>
        <v>-129.71666666666667</v>
      </c>
      <c r="S2034" t="str">
        <f>VLOOKUP($D2034,metadata!$B$2:$S$451,16,FALSE)</f>
        <v/>
      </c>
      <c r="T2034" t="str">
        <f>VLOOKUP($D2034,metadata!$B$2:$S$451,17,FALSE)</f>
        <v/>
      </c>
      <c r="U2034" t="str">
        <f>VLOOKUP($D2034,metadata!$B$2:$S$451,18,FALSE)</f>
        <v/>
      </c>
      <c r="V2034">
        <f>VLOOKUP($D2034,metadata!$B$2:$Z$451,19,FALSE)</f>
        <v>240</v>
      </c>
      <c r="W2034" t="str">
        <f>VLOOKUP($D2034,metadata!$B$2:$Z$451,20,FALSE)</f>
        <v>global average</v>
      </c>
      <c r="X2034" t="str">
        <f>VLOOKUP($D2034,metadata!$B$2:$Z$451,21,FALSE)</f>
        <v/>
      </c>
      <c r="Y2034" t="str">
        <f>VLOOKUP($D2034,metadata!$B$2:$Z$451,22,FALSE)</f>
        <v>t-51</v>
      </c>
      <c r="Z2034" t="str">
        <f>VLOOKUP($D2034,metadata!$B$2:$Z$451,23,FALSE)</f>
        <v/>
      </c>
      <c r="AA2034" t="str">
        <f>VLOOKUP($D2034,metadata!$B$2:$Z$451,24,FALSE)</f>
        <v/>
      </c>
      <c r="AC2034">
        <v>0</v>
      </c>
      <c r="AD2034">
        <v>4</v>
      </c>
      <c r="AF2034" t="str">
        <f t="shared" si="63"/>
        <v>NA</v>
      </c>
    </row>
    <row r="2035" spans="3:32" x14ac:dyDescent="0.3">
      <c r="C2035">
        <v>2034</v>
      </c>
      <c r="D2035" s="4" t="str">
        <f t="shared" si="64"/>
        <v>51-26</v>
      </c>
      <c r="E2035" t="str">
        <f>VLOOKUP($D2035,metadata!$B$2:$S$451,2,FALSE)</f>
        <v>Suwa, A; Gotoh, T</v>
      </c>
      <c r="F2035" t="str">
        <f>VLOOKUP($D2035,metadata!$B$2:$S$451,3,FALSE)</f>
        <v>Geographic variation in diapause induction and mode of diapause inheritance in Tetranychus pueraricola</v>
      </c>
      <c r="G2035" t="str">
        <f>VLOOKUP($D2035,metadata!$B$2:$S$451,4,FALSE)</f>
        <v>10.1111/j.1439-0418.2006.01050.x</v>
      </c>
      <c r="H2035" t="str">
        <f>VLOOKUP($D2035,metadata!$B$2:$S$451,5,FALSE)</f>
        <v>y</v>
      </c>
      <c r="I2035" t="str">
        <f>VLOOKUP($D2035,metadata!$B$2:$S$451,6,FALSE)</f>
        <v>a</v>
      </c>
      <c r="J2035" t="str">
        <f>VLOOKUP($D2035,metadata!$B$2:$S$451,7,FALSE)</f>
        <v>i</v>
      </c>
      <c r="K2035">
        <f>VLOOKUP($D2035,metadata!$B$2:$S$451,8,FALSE)</f>
        <v>32</v>
      </c>
      <c r="L2035">
        <f>VLOOKUP($D2035,metadata!$B$2:$S$451,9,FALSE)</f>
        <v>5</v>
      </c>
      <c r="M2035" t="str">
        <f>VLOOKUP($D2035,metadata!$B$2:$S$451,10,FALSE)</f>
        <v/>
      </c>
      <c r="N2035" t="str">
        <f>VLOOKUP($D2035,metadata!$B$2:$S$451,11,FALSE)</f>
        <v>Tetranychus pueraricola</v>
      </c>
      <c r="O2035" t="str">
        <f>VLOOKUP($D2035,metadata!$B$2:$S$451,12,FALSE)</f>
        <v>Trombidiformes</v>
      </c>
      <c r="P2035">
        <f>VLOOKUP($D2035,metadata!$B$2:$S$451,13,FALSE)</f>
        <v>26</v>
      </c>
      <c r="Q2035">
        <f>VLOOKUP($D2035,metadata!$B$2:$S$451,14,FALSE)</f>
        <v>33.166666666666664</v>
      </c>
      <c r="R2035">
        <f>VLOOKUP($D2035,metadata!$B$2:$S$451,15,FALSE)</f>
        <v>-129.71666666666667</v>
      </c>
      <c r="S2035" t="str">
        <f>VLOOKUP($D2035,metadata!$B$2:$S$451,16,FALSE)</f>
        <v/>
      </c>
      <c r="T2035" t="str">
        <f>VLOOKUP($D2035,metadata!$B$2:$S$451,17,FALSE)</f>
        <v/>
      </c>
      <c r="U2035" t="str">
        <f>VLOOKUP($D2035,metadata!$B$2:$S$451,18,FALSE)</f>
        <v/>
      </c>
      <c r="V2035">
        <f>VLOOKUP($D2035,metadata!$B$2:$Z$451,19,FALSE)</f>
        <v>240</v>
      </c>
      <c r="W2035" t="str">
        <f>VLOOKUP($D2035,metadata!$B$2:$Z$451,20,FALSE)</f>
        <v>global average</v>
      </c>
      <c r="X2035" t="str">
        <f>VLOOKUP($D2035,metadata!$B$2:$Z$451,21,FALSE)</f>
        <v/>
      </c>
      <c r="Y2035" t="str">
        <f>VLOOKUP($D2035,metadata!$B$2:$Z$451,22,FALSE)</f>
        <v>t-51</v>
      </c>
      <c r="Z2035" t="str">
        <f>VLOOKUP($D2035,metadata!$B$2:$Z$451,23,FALSE)</f>
        <v/>
      </c>
      <c r="AA2035" t="str">
        <f>VLOOKUP($D2035,metadata!$B$2:$Z$451,24,FALSE)</f>
        <v/>
      </c>
      <c r="AC2035">
        <v>0</v>
      </c>
      <c r="AD2035">
        <v>5</v>
      </c>
      <c r="AF2035" t="str">
        <f t="shared" si="63"/>
        <v>NA</v>
      </c>
    </row>
    <row r="2036" spans="3:32" x14ac:dyDescent="0.3">
      <c r="C2036">
        <v>2035</v>
      </c>
      <c r="D2036" s="4" t="str">
        <f t="shared" si="64"/>
        <v>51-27</v>
      </c>
      <c r="E2036" t="str">
        <f>VLOOKUP($D2036,metadata!$B$2:$S$451,2,FALSE)</f>
        <v>Suwa, A; Gotoh, T</v>
      </c>
      <c r="F2036" t="str">
        <f>VLOOKUP($D2036,metadata!$B$2:$S$451,3,FALSE)</f>
        <v>Geographic variation in diapause induction and mode of diapause inheritance in Tetranychus pueraricola</v>
      </c>
      <c r="G2036" t="str">
        <f>VLOOKUP($D2036,metadata!$B$2:$S$451,4,FALSE)</f>
        <v>10.1111/j.1439-0418.2006.01050.x</v>
      </c>
      <c r="H2036" t="str">
        <f>VLOOKUP($D2036,metadata!$B$2:$S$451,5,FALSE)</f>
        <v>y</v>
      </c>
      <c r="I2036" t="str">
        <f>VLOOKUP($D2036,metadata!$B$2:$S$451,6,FALSE)</f>
        <v>a</v>
      </c>
      <c r="J2036" t="str">
        <f>VLOOKUP($D2036,metadata!$B$2:$S$451,7,FALSE)</f>
        <v>i</v>
      </c>
      <c r="K2036">
        <f>VLOOKUP($D2036,metadata!$B$2:$S$451,8,FALSE)</f>
        <v>32</v>
      </c>
      <c r="L2036">
        <f>VLOOKUP($D2036,metadata!$B$2:$S$451,9,FALSE)</f>
        <v>5</v>
      </c>
      <c r="M2036" t="str">
        <f>VLOOKUP($D2036,metadata!$B$2:$S$451,10,FALSE)</f>
        <v/>
      </c>
      <c r="N2036" t="str">
        <f>VLOOKUP($D2036,metadata!$B$2:$S$451,11,FALSE)</f>
        <v>Tetranychus pueraricola</v>
      </c>
      <c r="O2036" t="str">
        <f>VLOOKUP($D2036,metadata!$B$2:$S$451,12,FALSE)</f>
        <v>Trombidiformes</v>
      </c>
      <c r="P2036">
        <f>VLOOKUP($D2036,metadata!$B$2:$S$451,13,FALSE)</f>
        <v>27</v>
      </c>
      <c r="Q2036">
        <f>VLOOKUP($D2036,metadata!$B$2:$S$451,14,FALSE)</f>
        <v>32.85</v>
      </c>
      <c r="R2036">
        <f>VLOOKUP($D2036,metadata!$B$2:$S$451,15,FALSE)</f>
        <v>-130.78333333333333</v>
      </c>
      <c r="S2036" t="str">
        <f>VLOOKUP($D2036,metadata!$B$2:$S$451,16,FALSE)</f>
        <v/>
      </c>
      <c r="T2036" t="str">
        <f>VLOOKUP($D2036,metadata!$B$2:$S$451,17,FALSE)</f>
        <v/>
      </c>
      <c r="U2036" t="str">
        <f>VLOOKUP($D2036,metadata!$B$2:$S$451,18,FALSE)</f>
        <v/>
      </c>
      <c r="V2036">
        <f>VLOOKUP($D2036,metadata!$B$2:$Z$451,19,FALSE)</f>
        <v>240</v>
      </c>
      <c r="W2036" t="str">
        <f>VLOOKUP($D2036,metadata!$B$2:$Z$451,20,FALSE)</f>
        <v>global average</v>
      </c>
      <c r="X2036" t="str">
        <f>VLOOKUP($D2036,metadata!$B$2:$Z$451,21,FALSE)</f>
        <v/>
      </c>
      <c r="Y2036" t="str">
        <f>VLOOKUP($D2036,metadata!$B$2:$Z$451,22,FALSE)</f>
        <v>t-51</v>
      </c>
      <c r="Z2036" t="str">
        <f>VLOOKUP($D2036,metadata!$B$2:$Z$451,23,FALSE)</f>
        <v/>
      </c>
      <c r="AA2036" t="str">
        <f>VLOOKUP($D2036,metadata!$B$2:$Z$451,24,FALSE)</f>
        <v/>
      </c>
      <c r="AC2036">
        <v>1</v>
      </c>
      <c r="AD2036">
        <v>1</v>
      </c>
      <c r="AF2036" t="str">
        <f t="shared" si="63"/>
        <v>NA</v>
      </c>
    </row>
    <row r="2037" spans="3:32" x14ac:dyDescent="0.3">
      <c r="C2037">
        <v>2036</v>
      </c>
      <c r="D2037" s="4" t="str">
        <f t="shared" si="64"/>
        <v>51-27</v>
      </c>
      <c r="E2037" t="str">
        <f>VLOOKUP($D2037,metadata!$B$2:$S$451,2,FALSE)</f>
        <v>Suwa, A; Gotoh, T</v>
      </c>
      <c r="F2037" t="str">
        <f>VLOOKUP($D2037,metadata!$B$2:$S$451,3,FALSE)</f>
        <v>Geographic variation in diapause induction and mode of diapause inheritance in Tetranychus pueraricola</v>
      </c>
      <c r="G2037" t="str">
        <f>VLOOKUP($D2037,metadata!$B$2:$S$451,4,FALSE)</f>
        <v>10.1111/j.1439-0418.2006.01050.x</v>
      </c>
      <c r="H2037" t="str">
        <f>VLOOKUP($D2037,metadata!$B$2:$S$451,5,FALSE)</f>
        <v>y</v>
      </c>
      <c r="I2037" t="str">
        <f>VLOOKUP($D2037,metadata!$B$2:$S$451,6,FALSE)</f>
        <v>a</v>
      </c>
      <c r="J2037" t="str">
        <f>VLOOKUP($D2037,metadata!$B$2:$S$451,7,FALSE)</f>
        <v>i</v>
      </c>
      <c r="K2037">
        <f>VLOOKUP($D2037,metadata!$B$2:$S$451,8,FALSE)</f>
        <v>32</v>
      </c>
      <c r="L2037">
        <f>VLOOKUP($D2037,metadata!$B$2:$S$451,9,FALSE)</f>
        <v>5</v>
      </c>
      <c r="M2037" t="str">
        <f>VLOOKUP($D2037,metadata!$B$2:$S$451,10,FALSE)</f>
        <v/>
      </c>
      <c r="N2037" t="str">
        <f>VLOOKUP($D2037,metadata!$B$2:$S$451,11,FALSE)</f>
        <v>Tetranychus pueraricola</v>
      </c>
      <c r="O2037" t="str">
        <f>VLOOKUP($D2037,metadata!$B$2:$S$451,12,FALSE)</f>
        <v>Trombidiformes</v>
      </c>
      <c r="P2037">
        <f>VLOOKUP($D2037,metadata!$B$2:$S$451,13,FALSE)</f>
        <v>27</v>
      </c>
      <c r="Q2037">
        <f>VLOOKUP($D2037,metadata!$B$2:$S$451,14,FALSE)</f>
        <v>32.85</v>
      </c>
      <c r="R2037">
        <f>VLOOKUP($D2037,metadata!$B$2:$S$451,15,FALSE)</f>
        <v>-130.78333333333333</v>
      </c>
      <c r="S2037" t="str">
        <f>VLOOKUP($D2037,metadata!$B$2:$S$451,16,FALSE)</f>
        <v/>
      </c>
      <c r="T2037" t="str">
        <f>VLOOKUP($D2037,metadata!$B$2:$S$451,17,FALSE)</f>
        <v/>
      </c>
      <c r="U2037" t="str">
        <f>VLOOKUP($D2037,metadata!$B$2:$S$451,18,FALSE)</f>
        <v/>
      </c>
      <c r="V2037">
        <f>VLOOKUP($D2037,metadata!$B$2:$Z$451,19,FALSE)</f>
        <v>240</v>
      </c>
      <c r="W2037" t="str">
        <f>VLOOKUP($D2037,metadata!$B$2:$Z$451,20,FALSE)</f>
        <v>global average</v>
      </c>
      <c r="X2037" t="str">
        <f>VLOOKUP($D2037,metadata!$B$2:$Z$451,21,FALSE)</f>
        <v/>
      </c>
      <c r="Y2037" t="str">
        <f>VLOOKUP($D2037,metadata!$B$2:$Z$451,22,FALSE)</f>
        <v>t-51</v>
      </c>
      <c r="Z2037" t="str">
        <f>VLOOKUP($D2037,metadata!$B$2:$Z$451,23,FALSE)</f>
        <v/>
      </c>
      <c r="AA2037" t="str">
        <f>VLOOKUP($D2037,metadata!$B$2:$Z$451,24,FALSE)</f>
        <v/>
      </c>
      <c r="AC2037">
        <v>0.25</v>
      </c>
      <c r="AD2037">
        <v>2</v>
      </c>
      <c r="AF2037" t="str">
        <f t="shared" si="63"/>
        <v>NA</v>
      </c>
    </row>
    <row r="2038" spans="3:32" x14ac:dyDescent="0.3">
      <c r="C2038">
        <v>2037</v>
      </c>
      <c r="D2038" s="4" t="str">
        <f t="shared" si="64"/>
        <v>51-27</v>
      </c>
      <c r="E2038" t="str">
        <f>VLOOKUP($D2038,metadata!$B$2:$S$451,2,FALSE)</f>
        <v>Suwa, A; Gotoh, T</v>
      </c>
      <c r="F2038" t="str">
        <f>VLOOKUP($D2038,metadata!$B$2:$S$451,3,FALSE)</f>
        <v>Geographic variation in diapause induction and mode of diapause inheritance in Tetranychus pueraricola</v>
      </c>
      <c r="G2038" t="str">
        <f>VLOOKUP($D2038,metadata!$B$2:$S$451,4,FALSE)</f>
        <v>10.1111/j.1439-0418.2006.01050.x</v>
      </c>
      <c r="H2038" t="str">
        <f>VLOOKUP($D2038,metadata!$B$2:$S$451,5,FALSE)</f>
        <v>y</v>
      </c>
      <c r="I2038" t="str">
        <f>VLOOKUP($D2038,metadata!$B$2:$S$451,6,FALSE)</f>
        <v>a</v>
      </c>
      <c r="J2038" t="str">
        <f>VLOOKUP($D2038,metadata!$B$2:$S$451,7,FALSE)</f>
        <v>i</v>
      </c>
      <c r="K2038">
        <f>VLOOKUP($D2038,metadata!$B$2:$S$451,8,FALSE)</f>
        <v>32</v>
      </c>
      <c r="L2038">
        <f>VLOOKUP($D2038,metadata!$B$2:$S$451,9,FALSE)</f>
        <v>5</v>
      </c>
      <c r="M2038" t="str">
        <f>VLOOKUP($D2038,metadata!$B$2:$S$451,10,FALSE)</f>
        <v/>
      </c>
      <c r="N2038" t="str">
        <f>VLOOKUP($D2038,metadata!$B$2:$S$451,11,FALSE)</f>
        <v>Tetranychus pueraricola</v>
      </c>
      <c r="O2038" t="str">
        <f>VLOOKUP($D2038,metadata!$B$2:$S$451,12,FALSE)</f>
        <v>Trombidiformes</v>
      </c>
      <c r="P2038">
        <f>VLOOKUP($D2038,metadata!$B$2:$S$451,13,FALSE)</f>
        <v>27</v>
      </c>
      <c r="Q2038">
        <f>VLOOKUP($D2038,metadata!$B$2:$S$451,14,FALSE)</f>
        <v>32.85</v>
      </c>
      <c r="R2038">
        <f>VLOOKUP($D2038,metadata!$B$2:$S$451,15,FALSE)</f>
        <v>-130.78333333333333</v>
      </c>
      <c r="S2038" t="str">
        <f>VLOOKUP($D2038,metadata!$B$2:$S$451,16,FALSE)</f>
        <v/>
      </c>
      <c r="T2038" t="str">
        <f>VLOOKUP($D2038,metadata!$B$2:$S$451,17,FALSE)</f>
        <v/>
      </c>
      <c r="U2038" t="str">
        <f>VLOOKUP($D2038,metadata!$B$2:$S$451,18,FALSE)</f>
        <v/>
      </c>
      <c r="V2038">
        <f>VLOOKUP($D2038,metadata!$B$2:$Z$451,19,FALSE)</f>
        <v>240</v>
      </c>
      <c r="W2038" t="str">
        <f>VLOOKUP($D2038,metadata!$B$2:$Z$451,20,FALSE)</f>
        <v>global average</v>
      </c>
      <c r="X2038" t="str">
        <f>VLOOKUP($D2038,metadata!$B$2:$Z$451,21,FALSE)</f>
        <v/>
      </c>
      <c r="Y2038" t="str">
        <f>VLOOKUP($D2038,metadata!$B$2:$Z$451,22,FALSE)</f>
        <v>t-51</v>
      </c>
      <c r="Z2038" t="str">
        <f>VLOOKUP($D2038,metadata!$B$2:$Z$451,23,FALSE)</f>
        <v/>
      </c>
      <c r="AA2038" t="str">
        <f>VLOOKUP($D2038,metadata!$B$2:$Z$451,24,FALSE)</f>
        <v/>
      </c>
      <c r="AC2038">
        <v>0</v>
      </c>
      <c r="AD2038">
        <v>3</v>
      </c>
      <c r="AF2038" t="str">
        <f t="shared" si="63"/>
        <v>NA</v>
      </c>
    </row>
    <row r="2039" spans="3:32" x14ac:dyDescent="0.3">
      <c r="C2039">
        <v>2038</v>
      </c>
      <c r="D2039" s="4" t="str">
        <f t="shared" si="64"/>
        <v>51-27</v>
      </c>
      <c r="E2039" t="str">
        <f>VLOOKUP($D2039,metadata!$B$2:$S$451,2,FALSE)</f>
        <v>Suwa, A; Gotoh, T</v>
      </c>
      <c r="F2039" t="str">
        <f>VLOOKUP($D2039,metadata!$B$2:$S$451,3,FALSE)</f>
        <v>Geographic variation in diapause induction and mode of diapause inheritance in Tetranychus pueraricola</v>
      </c>
      <c r="G2039" t="str">
        <f>VLOOKUP($D2039,metadata!$B$2:$S$451,4,FALSE)</f>
        <v>10.1111/j.1439-0418.2006.01050.x</v>
      </c>
      <c r="H2039" t="str">
        <f>VLOOKUP($D2039,metadata!$B$2:$S$451,5,FALSE)</f>
        <v>y</v>
      </c>
      <c r="I2039" t="str">
        <f>VLOOKUP($D2039,metadata!$B$2:$S$451,6,FALSE)</f>
        <v>a</v>
      </c>
      <c r="J2039" t="str">
        <f>VLOOKUP($D2039,metadata!$B$2:$S$451,7,FALSE)</f>
        <v>i</v>
      </c>
      <c r="K2039">
        <f>VLOOKUP($D2039,metadata!$B$2:$S$451,8,FALSE)</f>
        <v>32</v>
      </c>
      <c r="L2039">
        <f>VLOOKUP($D2039,metadata!$B$2:$S$451,9,FALSE)</f>
        <v>5</v>
      </c>
      <c r="M2039" t="str">
        <f>VLOOKUP($D2039,metadata!$B$2:$S$451,10,FALSE)</f>
        <v/>
      </c>
      <c r="N2039" t="str">
        <f>VLOOKUP($D2039,metadata!$B$2:$S$451,11,FALSE)</f>
        <v>Tetranychus pueraricola</v>
      </c>
      <c r="O2039" t="str">
        <f>VLOOKUP($D2039,metadata!$B$2:$S$451,12,FALSE)</f>
        <v>Trombidiformes</v>
      </c>
      <c r="P2039">
        <f>VLOOKUP($D2039,metadata!$B$2:$S$451,13,FALSE)</f>
        <v>27</v>
      </c>
      <c r="Q2039">
        <f>VLOOKUP($D2039,metadata!$B$2:$S$451,14,FALSE)</f>
        <v>32.85</v>
      </c>
      <c r="R2039">
        <f>VLOOKUP($D2039,metadata!$B$2:$S$451,15,FALSE)</f>
        <v>-130.78333333333333</v>
      </c>
      <c r="S2039" t="str">
        <f>VLOOKUP($D2039,metadata!$B$2:$S$451,16,FALSE)</f>
        <v/>
      </c>
      <c r="T2039" t="str">
        <f>VLOOKUP($D2039,metadata!$B$2:$S$451,17,FALSE)</f>
        <v/>
      </c>
      <c r="U2039" t="str">
        <f>VLOOKUP($D2039,metadata!$B$2:$S$451,18,FALSE)</f>
        <v/>
      </c>
      <c r="V2039">
        <f>VLOOKUP($D2039,metadata!$B$2:$Z$451,19,FALSE)</f>
        <v>240</v>
      </c>
      <c r="W2039" t="str">
        <f>VLOOKUP($D2039,metadata!$B$2:$Z$451,20,FALSE)</f>
        <v>global average</v>
      </c>
      <c r="X2039" t="str">
        <f>VLOOKUP($D2039,metadata!$B$2:$Z$451,21,FALSE)</f>
        <v/>
      </c>
      <c r="Y2039" t="str">
        <f>VLOOKUP($D2039,metadata!$B$2:$Z$451,22,FALSE)</f>
        <v>t-51</v>
      </c>
      <c r="Z2039" t="str">
        <f>VLOOKUP($D2039,metadata!$B$2:$Z$451,23,FALSE)</f>
        <v/>
      </c>
      <c r="AA2039" t="str">
        <f>VLOOKUP($D2039,metadata!$B$2:$Z$451,24,FALSE)</f>
        <v/>
      </c>
      <c r="AC2039">
        <v>0</v>
      </c>
      <c r="AD2039">
        <v>4</v>
      </c>
      <c r="AF2039" t="str">
        <f t="shared" si="63"/>
        <v>NA</v>
      </c>
    </row>
    <row r="2040" spans="3:32" x14ac:dyDescent="0.3">
      <c r="C2040">
        <v>2039</v>
      </c>
      <c r="D2040" s="4" t="str">
        <f t="shared" si="64"/>
        <v>51-27</v>
      </c>
      <c r="E2040" t="str">
        <f>VLOOKUP($D2040,metadata!$B$2:$S$451,2,FALSE)</f>
        <v>Suwa, A; Gotoh, T</v>
      </c>
      <c r="F2040" t="str">
        <f>VLOOKUP($D2040,metadata!$B$2:$S$451,3,FALSE)</f>
        <v>Geographic variation in diapause induction and mode of diapause inheritance in Tetranychus pueraricola</v>
      </c>
      <c r="G2040" t="str">
        <f>VLOOKUP($D2040,metadata!$B$2:$S$451,4,FALSE)</f>
        <v>10.1111/j.1439-0418.2006.01050.x</v>
      </c>
      <c r="H2040" t="str">
        <f>VLOOKUP($D2040,metadata!$B$2:$S$451,5,FALSE)</f>
        <v>y</v>
      </c>
      <c r="I2040" t="str">
        <f>VLOOKUP($D2040,metadata!$B$2:$S$451,6,FALSE)</f>
        <v>a</v>
      </c>
      <c r="J2040" t="str">
        <f>VLOOKUP($D2040,metadata!$B$2:$S$451,7,FALSE)</f>
        <v>i</v>
      </c>
      <c r="K2040">
        <f>VLOOKUP($D2040,metadata!$B$2:$S$451,8,FALSE)</f>
        <v>32</v>
      </c>
      <c r="L2040">
        <f>VLOOKUP($D2040,metadata!$B$2:$S$451,9,FALSE)</f>
        <v>5</v>
      </c>
      <c r="M2040" t="str">
        <f>VLOOKUP($D2040,metadata!$B$2:$S$451,10,FALSE)</f>
        <v/>
      </c>
      <c r="N2040" t="str">
        <f>VLOOKUP($D2040,metadata!$B$2:$S$451,11,FALSE)</f>
        <v>Tetranychus pueraricola</v>
      </c>
      <c r="O2040" t="str">
        <f>VLOOKUP($D2040,metadata!$B$2:$S$451,12,FALSE)</f>
        <v>Trombidiformes</v>
      </c>
      <c r="P2040">
        <f>VLOOKUP($D2040,metadata!$B$2:$S$451,13,FALSE)</f>
        <v>27</v>
      </c>
      <c r="Q2040">
        <f>VLOOKUP($D2040,metadata!$B$2:$S$451,14,FALSE)</f>
        <v>32.85</v>
      </c>
      <c r="R2040">
        <f>VLOOKUP($D2040,metadata!$B$2:$S$451,15,FALSE)</f>
        <v>-130.78333333333333</v>
      </c>
      <c r="S2040" t="str">
        <f>VLOOKUP($D2040,metadata!$B$2:$S$451,16,FALSE)</f>
        <v/>
      </c>
      <c r="T2040" t="str">
        <f>VLOOKUP($D2040,metadata!$B$2:$S$451,17,FALSE)</f>
        <v/>
      </c>
      <c r="U2040" t="str">
        <f>VLOOKUP($D2040,metadata!$B$2:$S$451,18,FALSE)</f>
        <v/>
      </c>
      <c r="V2040">
        <f>VLOOKUP($D2040,metadata!$B$2:$Z$451,19,FALSE)</f>
        <v>240</v>
      </c>
      <c r="W2040" t="str">
        <f>VLOOKUP($D2040,metadata!$B$2:$Z$451,20,FALSE)</f>
        <v>global average</v>
      </c>
      <c r="X2040" t="str">
        <f>VLOOKUP($D2040,metadata!$B$2:$Z$451,21,FALSE)</f>
        <v/>
      </c>
      <c r="Y2040" t="str">
        <f>VLOOKUP($D2040,metadata!$B$2:$Z$451,22,FALSE)</f>
        <v>t-51</v>
      </c>
      <c r="Z2040" t="str">
        <f>VLOOKUP($D2040,metadata!$B$2:$Z$451,23,FALSE)</f>
        <v/>
      </c>
      <c r="AA2040" t="str">
        <f>VLOOKUP($D2040,metadata!$B$2:$Z$451,24,FALSE)</f>
        <v/>
      </c>
      <c r="AC2040">
        <v>0</v>
      </c>
      <c r="AD2040">
        <v>5</v>
      </c>
      <c r="AF2040" t="str">
        <f t="shared" si="63"/>
        <v>NA</v>
      </c>
    </row>
    <row r="2041" spans="3:32" x14ac:dyDescent="0.3">
      <c r="C2041">
        <v>2040</v>
      </c>
      <c r="D2041" s="4" t="str">
        <f t="shared" si="64"/>
        <v>51-28</v>
      </c>
      <c r="E2041" t="str">
        <f>VLOOKUP($D2041,metadata!$B$2:$S$451,2,FALSE)</f>
        <v>Suwa, A; Gotoh, T</v>
      </c>
      <c r="F2041" t="str">
        <f>VLOOKUP($D2041,metadata!$B$2:$S$451,3,FALSE)</f>
        <v>Geographic variation in diapause induction and mode of diapause inheritance in Tetranychus pueraricola</v>
      </c>
      <c r="G2041" t="str">
        <f>VLOOKUP($D2041,metadata!$B$2:$S$451,4,FALSE)</f>
        <v>10.1111/j.1439-0418.2006.01050.x</v>
      </c>
      <c r="H2041" t="str">
        <f>VLOOKUP($D2041,metadata!$B$2:$S$451,5,FALSE)</f>
        <v>y</v>
      </c>
      <c r="I2041" t="str">
        <f>VLOOKUP($D2041,metadata!$B$2:$S$451,6,FALSE)</f>
        <v>a</v>
      </c>
      <c r="J2041" t="str">
        <f>VLOOKUP($D2041,metadata!$B$2:$S$451,7,FALSE)</f>
        <v>i</v>
      </c>
      <c r="K2041">
        <f>VLOOKUP($D2041,metadata!$B$2:$S$451,8,FALSE)</f>
        <v>32</v>
      </c>
      <c r="L2041">
        <f>VLOOKUP($D2041,metadata!$B$2:$S$451,9,FALSE)</f>
        <v>5</v>
      </c>
      <c r="M2041" t="str">
        <f>VLOOKUP($D2041,metadata!$B$2:$S$451,10,FALSE)</f>
        <v/>
      </c>
      <c r="N2041" t="str">
        <f>VLOOKUP($D2041,metadata!$B$2:$S$451,11,FALSE)</f>
        <v>Tetranychus pueraricola</v>
      </c>
      <c r="O2041" t="str">
        <f>VLOOKUP($D2041,metadata!$B$2:$S$451,12,FALSE)</f>
        <v>Trombidiformes</v>
      </c>
      <c r="P2041">
        <f>VLOOKUP($D2041,metadata!$B$2:$S$451,13,FALSE)</f>
        <v>28</v>
      </c>
      <c r="Q2041">
        <f>VLOOKUP($D2041,metadata!$B$2:$S$451,14,FALSE)</f>
        <v>32.799999999999997</v>
      </c>
      <c r="R2041">
        <f>VLOOKUP($D2041,metadata!$B$2:$S$451,15,FALSE)</f>
        <v>-130.91666666666666</v>
      </c>
      <c r="S2041" t="str">
        <f>VLOOKUP($D2041,metadata!$B$2:$S$451,16,FALSE)</f>
        <v/>
      </c>
      <c r="T2041" t="str">
        <f>VLOOKUP($D2041,metadata!$B$2:$S$451,17,FALSE)</f>
        <v/>
      </c>
      <c r="U2041" t="str">
        <f>VLOOKUP($D2041,metadata!$B$2:$S$451,18,FALSE)</f>
        <v/>
      </c>
      <c r="V2041">
        <f>VLOOKUP($D2041,metadata!$B$2:$Z$451,19,FALSE)</f>
        <v>240</v>
      </c>
      <c r="W2041" t="str">
        <f>VLOOKUP($D2041,metadata!$B$2:$Z$451,20,FALSE)</f>
        <v>global average</v>
      </c>
      <c r="X2041" t="str">
        <f>VLOOKUP($D2041,metadata!$B$2:$Z$451,21,FALSE)</f>
        <v/>
      </c>
      <c r="Y2041" t="str">
        <f>VLOOKUP($D2041,metadata!$B$2:$Z$451,22,FALSE)</f>
        <v>t-51</v>
      </c>
      <c r="Z2041" t="str">
        <f>VLOOKUP($D2041,metadata!$B$2:$Z$451,23,FALSE)</f>
        <v/>
      </c>
      <c r="AA2041" t="str">
        <f>VLOOKUP($D2041,metadata!$B$2:$Z$451,24,FALSE)</f>
        <v/>
      </c>
      <c r="AC2041">
        <v>1</v>
      </c>
      <c r="AD2041">
        <v>1</v>
      </c>
      <c r="AF2041" t="str">
        <f t="shared" si="63"/>
        <v>NA</v>
      </c>
    </row>
    <row r="2042" spans="3:32" x14ac:dyDescent="0.3">
      <c r="C2042">
        <v>2041</v>
      </c>
      <c r="D2042" s="4" t="str">
        <f t="shared" si="64"/>
        <v>51-28</v>
      </c>
      <c r="E2042" t="str">
        <f>VLOOKUP($D2042,metadata!$B$2:$S$451,2,FALSE)</f>
        <v>Suwa, A; Gotoh, T</v>
      </c>
      <c r="F2042" t="str">
        <f>VLOOKUP($D2042,metadata!$B$2:$S$451,3,FALSE)</f>
        <v>Geographic variation in diapause induction and mode of diapause inheritance in Tetranychus pueraricola</v>
      </c>
      <c r="G2042" t="str">
        <f>VLOOKUP($D2042,metadata!$B$2:$S$451,4,FALSE)</f>
        <v>10.1111/j.1439-0418.2006.01050.x</v>
      </c>
      <c r="H2042" t="str">
        <f>VLOOKUP($D2042,metadata!$B$2:$S$451,5,FALSE)</f>
        <v>y</v>
      </c>
      <c r="I2042" t="str">
        <f>VLOOKUP($D2042,metadata!$B$2:$S$451,6,FALSE)</f>
        <v>a</v>
      </c>
      <c r="J2042" t="str">
        <f>VLOOKUP($D2042,metadata!$B$2:$S$451,7,FALSE)</f>
        <v>i</v>
      </c>
      <c r="K2042">
        <f>VLOOKUP($D2042,metadata!$B$2:$S$451,8,FALSE)</f>
        <v>32</v>
      </c>
      <c r="L2042">
        <f>VLOOKUP($D2042,metadata!$B$2:$S$451,9,FALSE)</f>
        <v>5</v>
      </c>
      <c r="M2042" t="str">
        <f>VLOOKUP($D2042,metadata!$B$2:$S$451,10,FALSE)</f>
        <v/>
      </c>
      <c r="N2042" t="str">
        <f>VLOOKUP($D2042,metadata!$B$2:$S$451,11,FALSE)</f>
        <v>Tetranychus pueraricola</v>
      </c>
      <c r="O2042" t="str">
        <f>VLOOKUP($D2042,metadata!$B$2:$S$451,12,FALSE)</f>
        <v>Trombidiformes</v>
      </c>
      <c r="P2042">
        <f>VLOOKUP($D2042,metadata!$B$2:$S$451,13,FALSE)</f>
        <v>28</v>
      </c>
      <c r="Q2042">
        <f>VLOOKUP($D2042,metadata!$B$2:$S$451,14,FALSE)</f>
        <v>32.799999999999997</v>
      </c>
      <c r="R2042">
        <f>VLOOKUP($D2042,metadata!$B$2:$S$451,15,FALSE)</f>
        <v>-130.91666666666666</v>
      </c>
      <c r="S2042" t="str">
        <f>VLOOKUP($D2042,metadata!$B$2:$S$451,16,FALSE)</f>
        <v/>
      </c>
      <c r="T2042" t="str">
        <f>VLOOKUP($D2042,metadata!$B$2:$S$451,17,FALSE)</f>
        <v/>
      </c>
      <c r="U2042" t="str">
        <f>VLOOKUP($D2042,metadata!$B$2:$S$451,18,FALSE)</f>
        <v/>
      </c>
      <c r="V2042">
        <f>VLOOKUP($D2042,metadata!$B$2:$Z$451,19,FALSE)</f>
        <v>240</v>
      </c>
      <c r="W2042" t="str">
        <f>VLOOKUP($D2042,metadata!$B$2:$Z$451,20,FALSE)</f>
        <v>global average</v>
      </c>
      <c r="X2042" t="str">
        <f>VLOOKUP($D2042,metadata!$B$2:$Z$451,21,FALSE)</f>
        <v/>
      </c>
      <c r="Y2042" t="str">
        <f>VLOOKUP($D2042,metadata!$B$2:$Z$451,22,FALSE)</f>
        <v>t-51</v>
      </c>
      <c r="Z2042" t="str">
        <f>VLOOKUP($D2042,metadata!$B$2:$Z$451,23,FALSE)</f>
        <v/>
      </c>
      <c r="AA2042" t="str">
        <f>VLOOKUP($D2042,metadata!$B$2:$Z$451,24,FALSE)</f>
        <v/>
      </c>
      <c r="AC2042">
        <v>1</v>
      </c>
      <c r="AD2042">
        <v>2</v>
      </c>
      <c r="AF2042" t="str">
        <f t="shared" si="63"/>
        <v>NA</v>
      </c>
    </row>
    <row r="2043" spans="3:32" x14ac:dyDescent="0.3">
      <c r="C2043">
        <v>2042</v>
      </c>
      <c r="D2043" s="4" t="str">
        <f t="shared" si="64"/>
        <v>51-28</v>
      </c>
      <c r="E2043" t="str">
        <f>VLOOKUP($D2043,metadata!$B$2:$S$451,2,FALSE)</f>
        <v>Suwa, A; Gotoh, T</v>
      </c>
      <c r="F2043" t="str">
        <f>VLOOKUP($D2043,metadata!$B$2:$S$451,3,FALSE)</f>
        <v>Geographic variation in diapause induction and mode of diapause inheritance in Tetranychus pueraricola</v>
      </c>
      <c r="G2043" t="str">
        <f>VLOOKUP($D2043,metadata!$B$2:$S$451,4,FALSE)</f>
        <v>10.1111/j.1439-0418.2006.01050.x</v>
      </c>
      <c r="H2043" t="str">
        <f>VLOOKUP($D2043,metadata!$B$2:$S$451,5,FALSE)</f>
        <v>y</v>
      </c>
      <c r="I2043" t="str">
        <f>VLOOKUP($D2043,metadata!$B$2:$S$451,6,FALSE)</f>
        <v>a</v>
      </c>
      <c r="J2043" t="str">
        <f>VLOOKUP($D2043,metadata!$B$2:$S$451,7,FALSE)</f>
        <v>i</v>
      </c>
      <c r="K2043">
        <f>VLOOKUP($D2043,metadata!$B$2:$S$451,8,FALSE)</f>
        <v>32</v>
      </c>
      <c r="L2043">
        <f>VLOOKUP($D2043,metadata!$B$2:$S$451,9,FALSE)</f>
        <v>5</v>
      </c>
      <c r="M2043" t="str">
        <f>VLOOKUP($D2043,metadata!$B$2:$S$451,10,FALSE)</f>
        <v/>
      </c>
      <c r="N2043" t="str">
        <f>VLOOKUP($D2043,metadata!$B$2:$S$451,11,FALSE)</f>
        <v>Tetranychus pueraricola</v>
      </c>
      <c r="O2043" t="str">
        <f>VLOOKUP($D2043,metadata!$B$2:$S$451,12,FALSE)</f>
        <v>Trombidiformes</v>
      </c>
      <c r="P2043">
        <f>VLOOKUP($D2043,metadata!$B$2:$S$451,13,FALSE)</f>
        <v>28</v>
      </c>
      <c r="Q2043">
        <f>VLOOKUP($D2043,metadata!$B$2:$S$451,14,FALSE)</f>
        <v>32.799999999999997</v>
      </c>
      <c r="R2043">
        <f>VLOOKUP($D2043,metadata!$B$2:$S$451,15,FALSE)</f>
        <v>-130.91666666666666</v>
      </c>
      <c r="S2043" t="str">
        <f>VLOOKUP($D2043,metadata!$B$2:$S$451,16,FALSE)</f>
        <v/>
      </c>
      <c r="T2043" t="str">
        <f>VLOOKUP($D2043,metadata!$B$2:$S$451,17,FALSE)</f>
        <v/>
      </c>
      <c r="U2043" t="str">
        <f>VLOOKUP($D2043,metadata!$B$2:$S$451,18,FALSE)</f>
        <v/>
      </c>
      <c r="V2043">
        <f>VLOOKUP($D2043,metadata!$B$2:$Z$451,19,FALSE)</f>
        <v>240</v>
      </c>
      <c r="W2043" t="str">
        <f>VLOOKUP($D2043,metadata!$B$2:$Z$451,20,FALSE)</f>
        <v>global average</v>
      </c>
      <c r="X2043" t="str">
        <f>VLOOKUP($D2043,metadata!$B$2:$Z$451,21,FALSE)</f>
        <v/>
      </c>
      <c r="Y2043" t="str">
        <f>VLOOKUP($D2043,metadata!$B$2:$Z$451,22,FALSE)</f>
        <v>t-51</v>
      </c>
      <c r="Z2043" t="str">
        <f>VLOOKUP($D2043,metadata!$B$2:$Z$451,23,FALSE)</f>
        <v/>
      </c>
      <c r="AA2043" t="str">
        <f>VLOOKUP($D2043,metadata!$B$2:$Z$451,24,FALSE)</f>
        <v/>
      </c>
      <c r="AC2043">
        <v>8.3333333333333329E-2</v>
      </c>
      <c r="AD2043">
        <v>3</v>
      </c>
      <c r="AF2043" t="str">
        <f t="shared" si="63"/>
        <v>NA</v>
      </c>
    </row>
    <row r="2044" spans="3:32" x14ac:dyDescent="0.3">
      <c r="C2044">
        <v>2043</v>
      </c>
      <c r="D2044" s="4" t="str">
        <f t="shared" si="64"/>
        <v>51-28</v>
      </c>
      <c r="E2044" t="str">
        <f>VLOOKUP($D2044,metadata!$B$2:$S$451,2,FALSE)</f>
        <v>Suwa, A; Gotoh, T</v>
      </c>
      <c r="F2044" t="str">
        <f>VLOOKUP($D2044,metadata!$B$2:$S$451,3,FALSE)</f>
        <v>Geographic variation in diapause induction and mode of diapause inheritance in Tetranychus pueraricola</v>
      </c>
      <c r="G2044" t="str">
        <f>VLOOKUP($D2044,metadata!$B$2:$S$451,4,FALSE)</f>
        <v>10.1111/j.1439-0418.2006.01050.x</v>
      </c>
      <c r="H2044" t="str">
        <f>VLOOKUP($D2044,metadata!$B$2:$S$451,5,FALSE)</f>
        <v>y</v>
      </c>
      <c r="I2044" t="str">
        <f>VLOOKUP($D2044,metadata!$B$2:$S$451,6,FALSE)</f>
        <v>a</v>
      </c>
      <c r="J2044" t="str">
        <f>VLOOKUP($D2044,metadata!$B$2:$S$451,7,FALSE)</f>
        <v>i</v>
      </c>
      <c r="K2044">
        <f>VLOOKUP($D2044,metadata!$B$2:$S$451,8,FALSE)</f>
        <v>32</v>
      </c>
      <c r="L2044">
        <f>VLOOKUP($D2044,metadata!$B$2:$S$451,9,FALSE)</f>
        <v>5</v>
      </c>
      <c r="M2044" t="str">
        <f>VLOOKUP($D2044,metadata!$B$2:$S$451,10,FALSE)</f>
        <v/>
      </c>
      <c r="N2044" t="str">
        <f>VLOOKUP($D2044,metadata!$B$2:$S$451,11,FALSE)</f>
        <v>Tetranychus pueraricola</v>
      </c>
      <c r="O2044" t="str">
        <f>VLOOKUP($D2044,metadata!$B$2:$S$451,12,FALSE)</f>
        <v>Trombidiformes</v>
      </c>
      <c r="P2044">
        <f>VLOOKUP($D2044,metadata!$B$2:$S$451,13,FALSE)</f>
        <v>28</v>
      </c>
      <c r="Q2044">
        <f>VLOOKUP($D2044,metadata!$B$2:$S$451,14,FALSE)</f>
        <v>32.799999999999997</v>
      </c>
      <c r="R2044">
        <f>VLOOKUP($D2044,metadata!$B$2:$S$451,15,FALSE)</f>
        <v>-130.91666666666666</v>
      </c>
      <c r="S2044" t="str">
        <f>VLOOKUP($D2044,metadata!$B$2:$S$451,16,FALSE)</f>
        <v/>
      </c>
      <c r="T2044" t="str">
        <f>VLOOKUP($D2044,metadata!$B$2:$S$451,17,FALSE)</f>
        <v/>
      </c>
      <c r="U2044" t="str">
        <f>VLOOKUP($D2044,metadata!$B$2:$S$451,18,FALSE)</f>
        <v/>
      </c>
      <c r="V2044">
        <f>VLOOKUP($D2044,metadata!$B$2:$Z$451,19,FALSE)</f>
        <v>240</v>
      </c>
      <c r="W2044" t="str">
        <f>VLOOKUP($D2044,metadata!$B$2:$Z$451,20,FALSE)</f>
        <v>global average</v>
      </c>
      <c r="X2044" t="str">
        <f>VLOOKUP($D2044,metadata!$B$2:$Z$451,21,FALSE)</f>
        <v/>
      </c>
      <c r="Y2044" t="str">
        <f>VLOOKUP($D2044,metadata!$B$2:$Z$451,22,FALSE)</f>
        <v>t-51</v>
      </c>
      <c r="Z2044" t="str">
        <f>VLOOKUP($D2044,metadata!$B$2:$Z$451,23,FALSE)</f>
        <v/>
      </c>
      <c r="AA2044" t="str">
        <f>VLOOKUP($D2044,metadata!$B$2:$Z$451,24,FALSE)</f>
        <v/>
      </c>
      <c r="AC2044">
        <v>0</v>
      </c>
      <c r="AD2044">
        <v>4</v>
      </c>
      <c r="AF2044" t="str">
        <f t="shared" si="63"/>
        <v>NA</v>
      </c>
    </row>
    <row r="2045" spans="3:32" x14ac:dyDescent="0.3">
      <c r="C2045">
        <v>2044</v>
      </c>
      <c r="D2045" s="4" t="str">
        <f t="shared" si="64"/>
        <v>51-28</v>
      </c>
      <c r="E2045" t="str">
        <f>VLOOKUP($D2045,metadata!$B$2:$S$451,2,FALSE)</f>
        <v>Suwa, A; Gotoh, T</v>
      </c>
      <c r="F2045" t="str">
        <f>VLOOKUP($D2045,metadata!$B$2:$S$451,3,FALSE)</f>
        <v>Geographic variation in diapause induction and mode of diapause inheritance in Tetranychus pueraricola</v>
      </c>
      <c r="G2045" t="str">
        <f>VLOOKUP($D2045,metadata!$B$2:$S$451,4,FALSE)</f>
        <v>10.1111/j.1439-0418.2006.01050.x</v>
      </c>
      <c r="H2045" t="str">
        <f>VLOOKUP($D2045,metadata!$B$2:$S$451,5,FALSE)</f>
        <v>y</v>
      </c>
      <c r="I2045" t="str">
        <f>VLOOKUP($D2045,metadata!$B$2:$S$451,6,FALSE)</f>
        <v>a</v>
      </c>
      <c r="J2045" t="str">
        <f>VLOOKUP($D2045,metadata!$B$2:$S$451,7,FALSE)</f>
        <v>i</v>
      </c>
      <c r="K2045">
        <f>VLOOKUP($D2045,metadata!$B$2:$S$451,8,FALSE)</f>
        <v>32</v>
      </c>
      <c r="L2045">
        <f>VLOOKUP($D2045,metadata!$B$2:$S$451,9,FALSE)</f>
        <v>5</v>
      </c>
      <c r="M2045" t="str">
        <f>VLOOKUP($D2045,metadata!$B$2:$S$451,10,FALSE)</f>
        <v/>
      </c>
      <c r="N2045" t="str">
        <f>VLOOKUP($D2045,metadata!$B$2:$S$451,11,FALSE)</f>
        <v>Tetranychus pueraricola</v>
      </c>
      <c r="O2045" t="str">
        <f>VLOOKUP($D2045,metadata!$B$2:$S$451,12,FALSE)</f>
        <v>Trombidiformes</v>
      </c>
      <c r="P2045">
        <f>VLOOKUP($D2045,metadata!$B$2:$S$451,13,FALSE)</f>
        <v>28</v>
      </c>
      <c r="Q2045">
        <f>VLOOKUP($D2045,metadata!$B$2:$S$451,14,FALSE)</f>
        <v>32.799999999999997</v>
      </c>
      <c r="R2045">
        <f>VLOOKUP($D2045,metadata!$B$2:$S$451,15,FALSE)</f>
        <v>-130.91666666666666</v>
      </c>
      <c r="S2045" t="str">
        <f>VLOOKUP($D2045,metadata!$B$2:$S$451,16,FALSE)</f>
        <v/>
      </c>
      <c r="T2045" t="str">
        <f>VLOOKUP($D2045,metadata!$B$2:$S$451,17,FALSE)</f>
        <v/>
      </c>
      <c r="U2045" t="str">
        <f>VLOOKUP($D2045,metadata!$B$2:$S$451,18,FALSE)</f>
        <v/>
      </c>
      <c r="V2045">
        <f>VLOOKUP($D2045,metadata!$B$2:$Z$451,19,FALSE)</f>
        <v>240</v>
      </c>
      <c r="W2045" t="str">
        <f>VLOOKUP($D2045,metadata!$B$2:$Z$451,20,FALSE)</f>
        <v>global average</v>
      </c>
      <c r="X2045" t="str">
        <f>VLOOKUP($D2045,metadata!$B$2:$Z$451,21,FALSE)</f>
        <v/>
      </c>
      <c r="Y2045" t="str">
        <f>VLOOKUP($D2045,metadata!$B$2:$Z$451,22,FALSE)</f>
        <v>t-51</v>
      </c>
      <c r="Z2045" t="str">
        <f>VLOOKUP($D2045,metadata!$B$2:$Z$451,23,FALSE)</f>
        <v/>
      </c>
      <c r="AA2045" t="str">
        <f>VLOOKUP($D2045,metadata!$B$2:$Z$451,24,FALSE)</f>
        <v/>
      </c>
      <c r="AC2045">
        <v>0</v>
      </c>
      <c r="AD2045">
        <v>5</v>
      </c>
      <c r="AF2045" t="str">
        <f t="shared" si="63"/>
        <v>NA</v>
      </c>
    </row>
    <row r="2046" spans="3:32" x14ac:dyDescent="0.3">
      <c r="C2046">
        <v>2045</v>
      </c>
      <c r="D2046" s="4" t="str">
        <f t="shared" si="64"/>
        <v>51-29</v>
      </c>
      <c r="E2046" t="str">
        <f>VLOOKUP($D2046,metadata!$B$2:$S$451,2,FALSE)</f>
        <v>Suwa, A; Gotoh, T</v>
      </c>
      <c r="F2046" t="str">
        <f>VLOOKUP($D2046,metadata!$B$2:$S$451,3,FALSE)</f>
        <v>Geographic variation in diapause induction and mode of diapause inheritance in Tetranychus pueraricola</v>
      </c>
      <c r="G2046" t="str">
        <f>VLOOKUP($D2046,metadata!$B$2:$S$451,4,FALSE)</f>
        <v>10.1111/j.1439-0418.2006.01050.x</v>
      </c>
      <c r="H2046" t="str">
        <f>VLOOKUP($D2046,metadata!$B$2:$S$451,5,FALSE)</f>
        <v>y</v>
      </c>
      <c r="I2046" t="str">
        <f>VLOOKUP($D2046,metadata!$B$2:$S$451,6,FALSE)</f>
        <v>a</v>
      </c>
      <c r="J2046" t="str">
        <f>VLOOKUP($D2046,metadata!$B$2:$S$451,7,FALSE)</f>
        <v>i</v>
      </c>
      <c r="K2046">
        <f>VLOOKUP($D2046,metadata!$B$2:$S$451,8,FALSE)</f>
        <v>32</v>
      </c>
      <c r="L2046">
        <f>VLOOKUP($D2046,metadata!$B$2:$S$451,9,FALSE)</f>
        <v>5</v>
      </c>
      <c r="M2046" t="str">
        <f>VLOOKUP($D2046,metadata!$B$2:$S$451,10,FALSE)</f>
        <v/>
      </c>
      <c r="N2046" t="str">
        <f>VLOOKUP($D2046,metadata!$B$2:$S$451,11,FALSE)</f>
        <v>Tetranychus pueraricola</v>
      </c>
      <c r="O2046" t="str">
        <f>VLOOKUP($D2046,metadata!$B$2:$S$451,12,FALSE)</f>
        <v>Trombidiformes</v>
      </c>
      <c r="P2046">
        <f>VLOOKUP($D2046,metadata!$B$2:$S$451,13,FALSE)</f>
        <v>29</v>
      </c>
      <c r="Q2046">
        <f>VLOOKUP($D2046,metadata!$B$2:$S$451,14,FALSE)</f>
        <v>32.68333333333333</v>
      </c>
      <c r="R2046">
        <f>VLOOKUP($D2046,metadata!$B$2:$S$451,15,FALSE)</f>
        <v>-130.98333333333332</v>
      </c>
      <c r="S2046" t="str">
        <f>VLOOKUP($D2046,metadata!$B$2:$S$451,16,FALSE)</f>
        <v/>
      </c>
      <c r="T2046" t="str">
        <f>VLOOKUP($D2046,metadata!$B$2:$S$451,17,FALSE)</f>
        <v/>
      </c>
      <c r="U2046" t="str">
        <f>VLOOKUP($D2046,metadata!$B$2:$S$451,18,FALSE)</f>
        <v/>
      </c>
      <c r="V2046">
        <f>VLOOKUP($D2046,metadata!$B$2:$Z$451,19,FALSE)</f>
        <v>240</v>
      </c>
      <c r="W2046" t="str">
        <f>VLOOKUP($D2046,metadata!$B$2:$Z$451,20,FALSE)</f>
        <v>global average</v>
      </c>
      <c r="X2046" t="str">
        <f>VLOOKUP($D2046,metadata!$B$2:$Z$451,21,FALSE)</f>
        <v/>
      </c>
      <c r="Y2046" t="str">
        <f>VLOOKUP($D2046,metadata!$B$2:$Z$451,22,FALSE)</f>
        <v>t-51</v>
      </c>
      <c r="Z2046" t="str">
        <f>VLOOKUP($D2046,metadata!$B$2:$Z$451,23,FALSE)</f>
        <v/>
      </c>
      <c r="AA2046" t="str">
        <f>VLOOKUP($D2046,metadata!$B$2:$Z$451,24,FALSE)</f>
        <v/>
      </c>
      <c r="AC2046">
        <v>1</v>
      </c>
      <c r="AD2046">
        <v>1</v>
      </c>
      <c r="AF2046" t="str">
        <f t="shared" si="63"/>
        <v>NA</v>
      </c>
    </row>
    <row r="2047" spans="3:32" x14ac:dyDescent="0.3">
      <c r="C2047">
        <v>2046</v>
      </c>
      <c r="D2047" s="4" t="str">
        <f t="shared" si="64"/>
        <v>51-29</v>
      </c>
      <c r="E2047" t="str">
        <f>VLOOKUP($D2047,metadata!$B$2:$S$451,2,FALSE)</f>
        <v>Suwa, A; Gotoh, T</v>
      </c>
      <c r="F2047" t="str">
        <f>VLOOKUP($D2047,metadata!$B$2:$S$451,3,FALSE)</f>
        <v>Geographic variation in diapause induction and mode of diapause inheritance in Tetranychus pueraricola</v>
      </c>
      <c r="G2047" t="str">
        <f>VLOOKUP($D2047,metadata!$B$2:$S$451,4,FALSE)</f>
        <v>10.1111/j.1439-0418.2006.01050.x</v>
      </c>
      <c r="H2047" t="str">
        <f>VLOOKUP($D2047,metadata!$B$2:$S$451,5,FALSE)</f>
        <v>y</v>
      </c>
      <c r="I2047" t="str">
        <f>VLOOKUP($D2047,metadata!$B$2:$S$451,6,FALSE)</f>
        <v>a</v>
      </c>
      <c r="J2047" t="str">
        <f>VLOOKUP($D2047,metadata!$B$2:$S$451,7,FALSE)</f>
        <v>i</v>
      </c>
      <c r="K2047">
        <f>VLOOKUP($D2047,metadata!$B$2:$S$451,8,FALSE)</f>
        <v>32</v>
      </c>
      <c r="L2047">
        <f>VLOOKUP($D2047,metadata!$B$2:$S$451,9,FALSE)</f>
        <v>5</v>
      </c>
      <c r="M2047" t="str">
        <f>VLOOKUP($D2047,metadata!$B$2:$S$451,10,FALSE)</f>
        <v/>
      </c>
      <c r="N2047" t="str">
        <f>VLOOKUP($D2047,metadata!$B$2:$S$451,11,FALSE)</f>
        <v>Tetranychus pueraricola</v>
      </c>
      <c r="O2047" t="str">
        <f>VLOOKUP($D2047,metadata!$B$2:$S$451,12,FALSE)</f>
        <v>Trombidiformes</v>
      </c>
      <c r="P2047">
        <f>VLOOKUP($D2047,metadata!$B$2:$S$451,13,FALSE)</f>
        <v>29</v>
      </c>
      <c r="Q2047">
        <f>VLOOKUP($D2047,metadata!$B$2:$S$451,14,FALSE)</f>
        <v>32.68333333333333</v>
      </c>
      <c r="R2047">
        <f>VLOOKUP($D2047,metadata!$B$2:$S$451,15,FALSE)</f>
        <v>-130.98333333333332</v>
      </c>
      <c r="S2047" t="str">
        <f>VLOOKUP($D2047,metadata!$B$2:$S$451,16,FALSE)</f>
        <v/>
      </c>
      <c r="T2047" t="str">
        <f>VLOOKUP($D2047,metadata!$B$2:$S$451,17,FALSE)</f>
        <v/>
      </c>
      <c r="U2047" t="str">
        <f>VLOOKUP($D2047,metadata!$B$2:$S$451,18,FALSE)</f>
        <v/>
      </c>
      <c r="V2047">
        <f>VLOOKUP($D2047,metadata!$B$2:$Z$451,19,FALSE)</f>
        <v>240</v>
      </c>
      <c r="W2047" t="str">
        <f>VLOOKUP($D2047,metadata!$B$2:$Z$451,20,FALSE)</f>
        <v>global average</v>
      </c>
      <c r="X2047" t="str">
        <f>VLOOKUP($D2047,metadata!$B$2:$Z$451,21,FALSE)</f>
        <v/>
      </c>
      <c r="Y2047" t="str">
        <f>VLOOKUP($D2047,metadata!$B$2:$Z$451,22,FALSE)</f>
        <v>t-51</v>
      </c>
      <c r="Z2047" t="str">
        <f>VLOOKUP($D2047,metadata!$B$2:$Z$451,23,FALSE)</f>
        <v/>
      </c>
      <c r="AA2047" t="str">
        <f>VLOOKUP($D2047,metadata!$B$2:$Z$451,24,FALSE)</f>
        <v/>
      </c>
      <c r="AC2047">
        <v>1</v>
      </c>
      <c r="AD2047">
        <v>2</v>
      </c>
      <c r="AF2047" t="str">
        <f t="shared" si="63"/>
        <v>NA</v>
      </c>
    </row>
    <row r="2048" spans="3:32" x14ac:dyDescent="0.3">
      <c r="C2048">
        <v>2047</v>
      </c>
      <c r="D2048" s="4" t="str">
        <f t="shared" si="64"/>
        <v>51-29</v>
      </c>
      <c r="E2048" t="str">
        <f>VLOOKUP($D2048,metadata!$B$2:$S$451,2,FALSE)</f>
        <v>Suwa, A; Gotoh, T</v>
      </c>
      <c r="F2048" t="str">
        <f>VLOOKUP($D2048,metadata!$B$2:$S$451,3,FALSE)</f>
        <v>Geographic variation in diapause induction and mode of diapause inheritance in Tetranychus pueraricola</v>
      </c>
      <c r="G2048" t="str">
        <f>VLOOKUP($D2048,metadata!$B$2:$S$451,4,FALSE)</f>
        <v>10.1111/j.1439-0418.2006.01050.x</v>
      </c>
      <c r="H2048" t="str">
        <f>VLOOKUP($D2048,metadata!$B$2:$S$451,5,FALSE)</f>
        <v>y</v>
      </c>
      <c r="I2048" t="str">
        <f>VLOOKUP($D2048,metadata!$B$2:$S$451,6,FALSE)</f>
        <v>a</v>
      </c>
      <c r="J2048" t="str">
        <f>VLOOKUP($D2048,metadata!$B$2:$S$451,7,FALSE)</f>
        <v>i</v>
      </c>
      <c r="K2048">
        <f>VLOOKUP($D2048,metadata!$B$2:$S$451,8,FALSE)</f>
        <v>32</v>
      </c>
      <c r="L2048">
        <f>VLOOKUP($D2048,metadata!$B$2:$S$451,9,FALSE)</f>
        <v>5</v>
      </c>
      <c r="M2048" t="str">
        <f>VLOOKUP($D2048,metadata!$B$2:$S$451,10,FALSE)</f>
        <v/>
      </c>
      <c r="N2048" t="str">
        <f>VLOOKUP($D2048,metadata!$B$2:$S$451,11,FALSE)</f>
        <v>Tetranychus pueraricola</v>
      </c>
      <c r="O2048" t="str">
        <f>VLOOKUP($D2048,metadata!$B$2:$S$451,12,FALSE)</f>
        <v>Trombidiformes</v>
      </c>
      <c r="P2048">
        <f>VLOOKUP($D2048,metadata!$B$2:$S$451,13,FALSE)</f>
        <v>29</v>
      </c>
      <c r="Q2048">
        <f>VLOOKUP($D2048,metadata!$B$2:$S$451,14,FALSE)</f>
        <v>32.68333333333333</v>
      </c>
      <c r="R2048">
        <f>VLOOKUP($D2048,metadata!$B$2:$S$451,15,FALSE)</f>
        <v>-130.98333333333332</v>
      </c>
      <c r="S2048" t="str">
        <f>VLOOKUP($D2048,metadata!$B$2:$S$451,16,FALSE)</f>
        <v/>
      </c>
      <c r="T2048" t="str">
        <f>VLOOKUP($D2048,metadata!$B$2:$S$451,17,FALSE)</f>
        <v/>
      </c>
      <c r="U2048" t="str">
        <f>VLOOKUP($D2048,metadata!$B$2:$S$451,18,FALSE)</f>
        <v/>
      </c>
      <c r="V2048">
        <f>VLOOKUP($D2048,metadata!$B$2:$Z$451,19,FALSE)</f>
        <v>240</v>
      </c>
      <c r="W2048" t="str">
        <f>VLOOKUP($D2048,metadata!$B$2:$Z$451,20,FALSE)</f>
        <v>global average</v>
      </c>
      <c r="X2048" t="str">
        <f>VLOOKUP($D2048,metadata!$B$2:$Z$451,21,FALSE)</f>
        <v/>
      </c>
      <c r="Y2048" t="str">
        <f>VLOOKUP($D2048,metadata!$B$2:$Z$451,22,FALSE)</f>
        <v>t-51</v>
      </c>
      <c r="Z2048" t="str">
        <f>VLOOKUP($D2048,metadata!$B$2:$Z$451,23,FALSE)</f>
        <v/>
      </c>
      <c r="AA2048" t="str">
        <f>VLOOKUP($D2048,metadata!$B$2:$Z$451,24,FALSE)</f>
        <v/>
      </c>
      <c r="AC2048">
        <v>0.05</v>
      </c>
      <c r="AD2048">
        <v>3</v>
      </c>
      <c r="AF2048" t="str">
        <f t="shared" si="63"/>
        <v>NA</v>
      </c>
    </row>
    <row r="2049" spans="3:32" x14ac:dyDescent="0.3">
      <c r="C2049">
        <v>2048</v>
      </c>
      <c r="D2049" s="4" t="str">
        <f t="shared" si="64"/>
        <v>51-29</v>
      </c>
      <c r="E2049" t="str">
        <f>VLOOKUP($D2049,metadata!$B$2:$S$451,2,FALSE)</f>
        <v>Suwa, A; Gotoh, T</v>
      </c>
      <c r="F2049" t="str">
        <f>VLOOKUP($D2049,metadata!$B$2:$S$451,3,FALSE)</f>
        <v>Geographic variation in diapause induction and mode of diapause inheritance in Tetranychus pueraricola</v>
      </c>
      <c r="G2049" t="str">
        <f>VLOOKUP($D2049,metadata!$B$2:$S$451,4,FALSE)</f>
        <v>10.1111/j.1439-0418.2006.01050.x</v>
      </c>
      <c r="H2049" t="str">
        <f>VLOOKUP($D2049,metadata!$B$2:$S$451,5,FALSE)</f>
        <v>y</v>
      </c>
      <c r="I2049" t="str">
        <f>VLOOKUP($D2049,metadata!$B$2:$S$451,6,FALSE)</f>
        <v>a</v>
      </c>
      <c r="J2049" t="str">
        <f>VLOOKUP($D2049,metadata!$B$2:$S$451,7,FALSE)</f>
        <v>i</v>
      </c>
      <c r="K2049">
        <f>VLOOKUP($D2049,metadata!$B$2:$S$451,8,FALSE)</f>
        <v>32</v>
      </c>
      <c r="L2049">
        <f>VLOOKUP($D2049,metadata!$B$2:$S$451,9,FALSE)</f>
        <v>5</v>
      </c>
      <c r="M2049" t="str">
        <f>VLOOKUP($D2049,metadata!$B$2:$S$451,10,FALSE)</f>
        <v/>
      </c>
      <c r="N2049" t="str">
        <f>VLOOKUP($D2049,metadata!$B$2:$S$451,11,FALSE)</f>
        <v>Tetranychus pueraricola</v>
      </c>
      <c r="O2049" t="str">
        <f>VLOOKUP($D2049,metadata!$B$2:$S$451,12,FALSE)</f>
        <v>Trombidiformes</v>
      </c>
      <c r="P2049">
        <f>VLOOKUP($D2049,metadata!$B$2:$S$451,13,FALSE)</f>
        <v>29</v>
      </c>
      <c r="Q2049">
        <f>VLOOKUP($D2049,metadata!$B$2:$S$451,14,FALSE)</f>
        <v>32.68333333333333</v>
      </c>
      <c r="R2049">
        <f>VLOOKUP($D2049,metadata!$B$2:$S$451,15,FALSE)</f>
        <v>-130.98333333333332</v>
      </c>
      <c r="S2049" t="str">
        <f>VLOOKUP($D2049,metadata!$B$2:$S$451,16,FALSE)</f>
        <v/>
      </c>
      <c r="T2049" t="str">
        <f>VLOOKUP($D2049,metadata!$B$2:$S$451,17,FALSE)</f>
        <v/>
      </c>
      <c r="U2049" t="str">
        <f>VLOOKUP($D2049,metadata!$B$2:$S$451,18,FALSE)</f>
        <v/>
      </c>
      <c r="V2049">
        <f>VLOOKUP($D2049,metadata!$B$2:$Z$451,19,FALSE)</f>
        <v>240</v>
      </c>
      <c r="W2049" t="str">
        <f>VLOOKUP($D2049,metadata!$B$2:$Z$451,20,FALSE)</f>
        <v>global average</v>
      </c>
      <c r="X2049" t="str">
        <f>VLOOKUP($D2049,metadata!$B$2:$Z$451,21,FALSE)</f>
        <v/>
      </c>
      <c r="Y2049" t="str">
        <f>VLOOKUP($D2049,metadata!$B$2:$Z$451,22,FALSE)</f>
        <v>t-51</v>
      </c>
      <c r="Z2049" t="str">
        <f>VLOOKUP($D2049,metadata!$B$2:$Z$451,23,FALSE)</f>
        <v/>
      </c>
      <c r="AA2049" t="str">
        <f>VLOOKUP($D2049,metadata!$B$2:$Z$451,24,FALSE)</f>
        <v/>
      </c>
      <c r="AC2049">
        <v>0</v>
      </c>
      <c r="AD2049">
        <v>4</v>
      </c>
      <c r="AF2049" t="str">
        <f t="shared" si="63"/>
        <v>NA</v>
      </c>
    </row>
    <row r="2050" spans="3:32" x14ac:dyDescent="0.3">
      <c r="C2050">
        <v>2049</v>
      </c>
      <c r="D2050" s="4" t="str">
        <f t="shared" si="64"/>
        <v>51-29</v>
      </c>
      <c r="E2050" t="str">
        <f>VLOOKUP($D2050,metadata!$B$2:$S$451,2,FALSE)</f>
        <v>Suwa, A; Gotoh, T</v>
      </c>
      <c r="F2050" t="str">
        <f>VLOOKUP($D2050,metadata!$B$2:$S$451,3,FALSE)</f>
        <v>Geographic variation in diapause induction and mode of diapause inheritance in Tetranychus pueraricola</v>
      </c>
      <c r="G2050" t="str">
        <f>VLOOKUP($D2050,metadata!$B$2:$S$451,4,FALSE)</f>
        <v>10.1111/j.1439-0418.2006.01050.x</v>
      </c>
      <c r="H2050" t="str">
        <f>VLOOKUP($D2050,metadata!$B$2:$S$451,5,FALSE)</f>
        <v>y</v>
      </c>
      <c r="I2050" t="str">
        <f>VLOOKUP($D2050,metadata!$B$2:$S$451,6,FALSE)</f>
        <v>a</v>
      </c>
      <c r="J2050" t="str">
        <f>VLOOKUP($D2050,metadata!$B$2:$S$451,7,FALSE)</f>
        <v>i</v>
      </c>
      <c r="K2050">
        <f>VLOOKUP($D2050,metadata!$B$2:$S$451,8,FALSE)</f>
        <v>32</v>
      </c>
      <c r="L2050">
        <f>VLOOKUP($D2050,metadata!$B$2:$S$451,9,FALSE)</f>
        <v>5</v>
      </c>
      <c r="M2050" t="str">
        <f>VLOOKUP($D2050,metadata!$B$2:$S$451,10,FALSE)</f>
        <v/>
      </c>
      <c r="N2050" t="str">
        <f>VLOOKUP($D2050,metadata!$B$2:$S$451,11,FALSE)</f>
        <v>Tetranychus pueraricola</v>
      </c>
      <c r="O2050" t="str">
        <f>VLOOKUP($D2050,metadata!$B$2:$S$451,12,FALSE)</f>
        <v>Trombidiformes</v>
      </c>
      <c r="P2050">
        <f>VLOOKUP($D2050,metadata!$B$2:$S$451,13,FALSE)</f>
        <v>29</v>
      </c>
      <c r="Q2050">
        <f>VLOOKUP($D2050,metadata!$B$2:$S$451,14,FALSE)</f>
        <v>32.68333333333333</v>
      </c>
      <c r="R2050">
        <f>VLOOKUP($D2050,metadata!$B$2:$S$451,15,FALSE)</f>
        <v>-130.98333333333332</v>
      </c>
      <c r="S2050" t="str">
        <f>VLOOKUP($D2050,metadata!$B$2:$S$451,16,FALSE)</f>
        <v/>
      </c>
      <c r="T2050" t="str">
        <f>VLOOKUP($D2050,metadata!$B$2:$S$451,17,FALSE)</f>
        <v/>
      </c>
      <c r="U2050" t="str">
        <f>VLOOKUP($D2050,metadata!$B$2:$S$451,18,FALSE)</f>
        <v/>
      </c>
      <c r="V2050">
        <f>VLOOKUP($D2050,metadata!$B$2:$Z$451,19,FALSE)</f>
        <v>240</v>
      </c>
      <c r="W2050" t="str">
        <f>VLOOKUP($D2050,metadata!$B$2:$Z$451,20,FALSE)</f>
        <v>global average</v>
      </c>
      <c r="X2050" t="str">
        <f>VLOOKUP($D2050,metadata!$B$2:$Z$451,21,FALSE)</f>
        <v/>
      </c>
      <c r="Y2050" t="str">
        <f>VLOOKUP($D2050,metadata!$B$2:$Z$451,22,FALSE)</f>
        <v>t-51</v>
      </c>
      <c r="Z2050" t="str">
        <f>VLOOKUP($D2050,metadata!$B$2:$Z$451,23,FALSE)</f>
        <v/>
      </c>
      <c r="AA2050" t="str">
        <f>VLOOKUP($D2050,metadata!$B$2:$Z$451,24,FALSE)</f>
        <v/>
      </c>
      <c r="AC2050">
        <v>0</v>
      </c>
      <c r="AD2050">
        <v>5</v>
      </c>
      <c r="AF2050" t="str">
        <f t="shared" si="63"/>
        <v>NA</v>
      </c>
    </row>
    <row r="2051" spans="3:32" x14ac:dyDescent="0.3">
      <c r="C2051">
        <v>2050</v>
      </c>
      <c r="D2051" s="4" t="str">
        <f t="shared" si="64"/>
        <v>51-30</v>
      </c>
      <c r="E2051" t="str">
        <f>VLOOKUP($D2051,metadata!$B$2:$S$451,2,FALSE)</f>
        <v>Suwa, A; Gotoh, T</v>
      </c>
      <c r="F2051" t="str">
        <f>VLOOKUP($D2051,metadata!$B$2:$S$451,3,FALSE)</f>
        <v>Geographic variation in diapause induction and mode of diapause inheritance in Tetranychus pueraricola</v>
      </c>
      <c r="G2051" t="str">
        <f>VLOOKUP($D2051,metadata!$B$2:$S$451,4,FALSE)</f>
        <v>10.1111/j.1439-0418.2006.01050.x</v>
      </c>
      <c r="H2051" t="str">
        <f>VLOOKUP($D2051,metadata!$B$2:$S$451,5,FALSE)</f>
        <v>y</v>
      </c>
      <c r="I2051" t="str">
        <f>VLOOKUP($D2051,metadata!$B$2:$S$451,6,FALSE)</f>
        <v>a</v>
      </c>
      <c r="J2051" t="str">
        <f>VLOOKUP($D2051,metadata!$B$2:$S$451,7,FALSE)</f>
        <v>i</v>
      </c>
      <c r="K2051">
        <f>VLOOKUP($D2051,metadata!$B$2:$S$451,8,FALSE)</f>
        <v>32</v>
      </c>
      <c r="L2051">
        <f>VLOOKUP($D2051,metadata!$B$2:$S$451,9,FALSE)</f>
        <v>5</v>
      </c>
      <c r="M2051" t="str">
        <f>VLOOKUP($D2051,metadata!$B$2:$S$451,10,FALSE)</f>
        <v/>
      </c>
      <c r="N2051" t="str">
        <f>VLOOKUP($D2051,metadata!$B$2:$S$451,11,FALSE)</f>
        <v>Tetranychus pueraricola</v>
      </c>
      <c r="O2051" t="str">
        <f>VLOOKUP($D2051,metadata!$B$2:$S$451,12,FALSE)</f>
        <v>Trombidiformes</v>
      </c>
      <c r="P2051">
        <f>VLOOKUP($D2051,metadata!$B$2:$S$451,13,FALSE)</f>
        <v>30</v>
      </c>
      <c r="Q2051">
        <f>VLOOKUP($D2051,metadata!$B$2:$S$451,14,FALSE)</f>
        <v>30.716666666666665</v>
      </c>
      <c r="R2051">
        <f>VLOOKUP($D2051,metadata!$B$2:$S$451,15,FALSE)</f>
        <v>-131</v>
      </c>
      <c r="S2051" t="str">
        <f>VLOOKUP($D2051,metadata!$B$2:$S$451,16,FALSE)</f>
        <v/>
      </c>
      <c r="T2051" t="str">
        <f>VLOOKUP($D2051,metadata!$B$2:$S$451,17,FALSE)</f>
        <v/>
      </c>
      <c r="U2051" t="str">
        <f>VLOOKUP($D2051,metadata!$B$2:$S$451,18,FALSE)</f>
        <v/>
      </c>
      <c r="V2051">
        <f>VLOOKUP($D2051,metadata!$B$2:$Z$451,19,FALSE)</f>
        <v>240</v>
      </c>
      <c r="W2051" t="str">
        <f>VLOOKUP($D2051,metadata!$B$2:$Z$451,20,FALSE)</f>
        <v>global average</v>
      </c>
      <c r="X2051" t="str">
        <f>VLOOKUP($D2051,metadata!$B$2:$Z$451,21,FALSE)</f>
        <v/>
      </c>
      <c r="Y2051" t="str">
        <f>VLOOKUP($D2051,metadata!$B$2:$Z$451,22,FALSE)</f>
        <v>t-51</v>
      </c>
      <c r="Z2051" t="str">
        <f>VLOOKUP($D2051,metadata!$B$2:$Z$451,23,FALSE)</f>
        <v/>
      </c>
      <c r="AA2051" t="str">
        <f>VLOOKUP($D2051,metadata!$B$2:$Z$451,24,FALSE)</f>
        <v/>
      </c>
      <c r="AC2051">
        <v>1</v>
      </c>
      <c r="AD2051">
        <v>1</v>
      </c>
      <c r="AF2051" t="str">
        <f t="shared" ref="AF2051:AF2114" si="65">IF(AE2051="","NA",AE2051)</f>
        <v>NA</v>
      </c>
    </row>
    <row r="2052" spans="3:32" x14ac:dyDescent="0.3">
      <c r="C2052">
        <v>2051</v>
      </c>
      <c r="D2052" s="4" t="str">
        <f t="shared" si="64"/>
        <v>51-30</v>
      </c>
      <c r="E2052" t="str">
        <f>VLOOKUP($D2052,metadata!$B$2:$S$451,2,FALSE)</f>
        <v>Suwa, A; Gotoh, T</v>
      </c>
      <c r="F2052" t="str">
        <f>VLOOKUP($D2052,metadata!$B$2:$S$451,3,FALSE)</f>
        <v>Geographic variation in diapause induction and mode of diapause inheritance in Tetranychus pueraricola</v>
      </c>
      <c r="G2052" t="str">
        <f>VLOOKUP($D2052,metadata!$B$2:$S$451,4,FALSE)</f>
        <v>10.1111/j.1439-0418.2006.01050.x</v>
      </c>
      <c r="H2052" t="str">
        <f>VLOOKUP($D2052,metadata!$B$2:$S$451,5,FALSE)</f>
        <v>y</v>
      </c>
      <c r="I2052" t="str">
        <f>VLOOKUP($D2052,metadata!$B$2:$S$451,6,FALSE)</f>
        <v>a</v>
      </c>
      <c r="J2052" t="str">
        <f>VLOOKUP($D2052,metadata!$B$2:$S$451,7,FALSE)</f>
        <v>i</v>
      </c>
      <c r="K2052">
        <f>VLOOKUP($D2052,metadata!$B$2:$S$451,8,FALSE)</f>
        <v>32</v>
      </c>
      <c r="L2052">
        <f>VLOOKUP($D2052,metadata!$B$2:$S$451,9,FALSE)</f>
        <v>5</v>
      </c>
      <c r="M2052" t="str">
        <f>VLOOKUP($D2052,metadata!$B$2:$S$451,10,FALSE)</f>
        <v/>
      </c>
      <c r="N2052" t="str">
        <f>VLOOKUP($D2052,metadata!$B$2:$S$451,11,FALSE)</f>
        <v>Tetranychus pueraricola</v>
      </c>
      <c r="O2052" t="str">
        <f>VLOOKUP($D2052,metadata!$B$2:$S$451,12,FALSE)</f>
        <v>Trombidiformes</v>
      </c>
      <c r="P2052">
        <f>VLOOKUP($D2052,metadata!$B$2:$S$451,13,FALSE)</f>
        <v>30</v>
      </c>
      <c r="Q2052">
        <f>VLOOKUP($D2052,metadata!$B$2:$S$451,14,FALSE)</f>
        <v>30.716666666666665</v>
      </c>
      <c r="R2052">
        <f>VLOOKUP($D2052,metadata!$B$2:$S$451,15,FALSE)</f>
        <v>-131</v>
      </c>
      <c r="S2052" t="str">
        <f>VLOOKUP($D2052,metadata!$B$2:$S$451,16,FALSE)</f>
        <v/>
      </c>
      <c r="T2052" t="str">
        <f>VLOOKUP($D2052,metadata!$B$2:$S$451,17,FALSE)</f>
        <v/>
      </c>
      <c r="U2052" t="str">
        <f>VLOOKUP($D2052,metadata!$B$2:$S$451,18,FALSE)</f>
        <v/>
      </c>
      <c r="V2052">
        <f>VLOOKUP($D2052,metadata!$B$2:$Z$451,19,FALSE)</f>
        <v>240</v>
      </c>
      <c r="W2052" t="str">
        <f>VLOOKUP($D2052,metadata!$B$2:$Z$451,20,FALSE)</f>
        <v>global average</v>
      </c>
      <c r="X2052" t="str">
        <f>VLOOKUP($D2052,metadata!$B$2:$Z$451,21,FALSE)</f>
        <v/>
      </c>
      <c r="Y2052" t="str">
        <f>VLOOKUP($D2052,metadata!$B$2:$Z$451,22,FALSE)</f>
        <v>t-51</v>
      </c>
      <c r="Z2052" t="str">
        <f>VLOOKUP($D2052,metadata!$B$2:$Z$451,23,FALSE)</f>
        <v/>
      </c>
      <c r="AA2052" t="str">
        <f>VLOOKUP($D2052,metadata!$B$2:$Z$451,24,FALSE)</f>
        <v/>
      </c>
      <c r="AC2052">
        <v>1</v>
      </c>
      <c r="AD2052">
        <v>2</v>
      </c>
      <c r="AF2052" t="str">
        <f t="shared" si="65"/>
        <v>NA</v>
      </c>
    </row>
    <row r="2053" spans="3:32" x14ac:dyDescent="0.3">
      <c r="C2053">
        <v>2052</v>
      </c>
      <c r="D2053" s="4" t="str">
        <f t="shared" si="64"/>
        <v>51-30</v>
      </c>
      <c r="E2053" t="str">
        <f>VLOOKUP($D2053,metadata!$B$2:$S$451,2,FALSE)</f>
        <v>Suwa, A; Gotoh, T</v>
      </c>
      <c r="F2053" t="str">
        <f>VLOOKUP($D2053,metadata!$B$2:$S$451,3,FALSE)</f>
        <v>Geographic variation in diapause induction and mode of diapause inheritance in Tetranychus pueraricola</v>
      </c>
      <c r="G2053" t="str">
        <f>VLOOKUP($D2053,metadata!$B$2:$S$451,4,FALSE)</f>
        <v>10.1111/j.1439-0418.2006.01050.x</v>
      </c>
      <c r="H2053" t="str">
        <f>VLOOKUP($D2053,metadata!$B$2:$S$451,5,FALSE)</f>
        <v>y</v>
      </c>
      <c r="I2053" t="str">
        <f>VLOOKUP($D2053,metadata!$B$2:$S$451,6,FALSE)</f>
        <v>a</v>
      </c>
      <c r="J2053" t="str">
        <f>VLOOKUP($D2053,metadata!$B$2:$S$451,7,FALSE)</f>
        <v>i</v>
      </c>
      <c r="K2053">
        <f>VLOOKUP($D2053,metadata!$B$2:$S$451,8,FALSE)</f>
        <v>32</v>
      </c>
      <c r="L2053">
        <f>VLOOKUP($D2053,metadata!$B$2:$S$451,9,FALSE)</f>
        <v>5</v>
      </c>
      <c r="M2053" t="str">
        <f>VLOOKUP($D2053,metadata!$B$2:$S$451,10,FALSE)</f>
        <v/>
      </c>
      <c r="N2053" t="str">
        <f>VLOOKUP($D2053,metadata!$B$2:$S$451,11,FALSE)</f>
        <v>Tetranychus pueraricola</v>
      </c>
      <c r="O2053" t="str">
        <f>VLOOKUP($D2053,metadata!$B$2:$S$451,12,FALSE)</f>
        <v>Trombidiformes</v>
      </c>
      <c r="P2053">
        <f>VLOOKUP($D2053,metadata!$B$2:$S$451,13,FALSE)</f>
        <v>30</v>
      </c>
      <c r="Q2053">
        <f>VLOOKUP($D2053,metadata!$B$2:$S$451,14,FALSE)</f>
        <v>30.716666666666665</v>
      </c>
      <c r="R2053">
        <f>VLOOKUP($D2053,metadata!$B$2:$S$451,15,FALSE)</f>
        <v>-131</v>
      </c>
      <c r="S2053" t="str">
        <f>VLOOKUP($D2053,metadata!$B$2:$S$451,16,FALSE)</f>
        <v/>
      </c>
      <c r="T2053" t="str">
        <f>VLOOKUP($D2053,metadata!$B$2:$S$451,17,FALSE)</f>
        <v/>
      </c>
      <c r="U2053" t="str">
        <f>VLOOKUP($D2053,metadata!$B$2:$S$451,18,FALSE)</f>
        <v/>
      </c>
      <c r="V2053">
        <f>VLOOKUP($D2053,metadata!$B$2:$Z$451,19,FALSE)</f>
        <v>240</v>
      </c>
      <c r="W2053" t="str">
        <f>VLOOKUP($D2053,metadata!$B$2:$Z$451,20,FALSE)</f>
        <v>global average</v>
      </c>
      <c r="X2053" t="str">
        <f>VLOOKUP($D2053,metadata!$B$2:$Z$451,21,FALSE)</f>
        <v/>
      </c>
      <c r="Y2053" t="str">
        <f>VLOOKUP($D2053,metadata!$B$2:$Z$451,22,FALSE)</f>
        <v>t-51</v>
      </c>
      <c r="Z2053" t="str">
        <f>VLOOKUP($D2053,metadata!$B$2:$Z$451,23,FALSE)</f>
        <v/>
      </c>
      <c r="AA2053" t="str">
        <f>VLOOKUP($D2053,metadata!$B$2:$Z$451,24,FALSE)</f>
        <v/>
      </c>
      <c r="AC2053">
        <v>3.3333333333333333E-2</v>
      </c>
      <c r="AD2053">
        <v>3</v>
      </c>
      <c r="AF2053" t="str">
        <f t="shared" si="65"/>
        <v>NA</v>
      </c>
    </row>
    <row r="2054" spans="3:32" x14ac:dyDescent="0.3">
      <c r="C2054">
        <v>2053</v>
      </c>
      <c r="D2054" s="4" t="str">
        <f t="shared" si="64"/>
        <v>51-30</v>
      </c>
      <c r="E2054" t="str">
        <f>VLOOKUP($D2054,metadata!$B$2:$S$451,2,FALSE)</f>
        <v>Suwa, A; Gotoh, T</v>
      </c>
      <c r="F2054" t="str">
        <f>VLOOKUP($D2054,metadata!$B$2:$S$451,3,FALSE)</f>
        <v>Geographic variation in diapause induction and mode of diapause inheritance in Tetranychus pueraricola</v>
      </c>
      <c r="G2054" t="str">
        <f>VLOOKUP($D2054,metadata!$B$2:$S$451,4,FALSE)</f>
        <v>10.1111/j.1439-0418.2006.01050.x</v>
      </c>
      <c r="H2054" t="str">
        <f>VLOOKUP($D2054,metadata!$B$2:$S$451,5,FALSE)</f>
        <v>y</v>
      </c>
      <c r="I2054" t="str">
        <f>VLOOKUP($D2054,metadata!$B$2:$S$451,6,FALSE)</f>
        <v>a</v>
      </c>
      <c r="J2054" t="str">
        <f>VLOOKUP($D2054,metadata!$B$2:$S$451,7,FALSE)</f>
        <v>i</v>
      </c>
      <c r="K2054">
        <f>VLOOKUP($D2054,metadata!$B$2:$S$451,8,FALSE)</f>
        <v>32</v>
      </c>
      <c r="L2054">
        <f>VLOOKUP($D2054,metadata!$B$2:$S$451,9,FALSE)</f>
        <v>5</v>
      </c>
      <c r="M2054" t="str">
        <f>VLOOKUP($D2054,metadata!$B$2:$S$451,10,FALSE)</f>
        <v/>
      </c>
      <c r="N2054" t="str">
        <f>VLOOKUP($D2054,metadata!$B$2:$S$451,11,FALSE)</f>
        <v>Tetranychus pueraricola</v>
      </c>
      <c r="O2054" t="str">
        <f>VLOOKUP($D2054,metadata!$B$2:$S$451,12,FALSE)</f>
        <v>Trombidiformes</v>
      </c>
      <c r="P2054">
        <f>VLOOKUP($D2054,metadata!$B$2:$S$451,13,FALSE)</f>
        <v>30</v>
      </c>
      <c r="Q2054">
        <f>VLOOKUP($D2054,metadata!$B$2:$S$451,14,FALSE)</f>
        <v>30.716666666666665</v>
      </c>
      <c r="R2054">
        <f>VLOOKUP($D2054,metadata!$B$2:$S$451,15,FALSE)</f>
        <v>-131</v>
      </c>
      <c r="S2054" t="str">
        <f>VLOOKUP($D2054,metadata!$B$2:$S$451,16,FALSE)</f>
        <v/>
      </c>
      <c r="T2054" t="str">
        <f>VLOOKUP($D2054,metadata!$B$2:$S$451,17,FALSE)</f>
        <v/>
      </c>
      <c r="U2054" t="str">
        <f>VLOOKUP($D2054,metadata!$B$2:$S$451,18,FALSE)</f>
        <v/>
      </c>
      <c r="V2054">
        <f>VLOOKUP($D2054,metadata!$B$2:$Z$451,19,FALSE)</f>
        <v>240</v>
      </c>
      <c r="W2054" t="str">
        <f>VLOOKUP($D2054,metadata!$B$2:$Z$451,20,FALSE)</f>
        <v>global average</v>
      </c>
      <c r="X2054" t="str">
        <f>VLOOKUP($D2054,metadata!$B$2:$Z$451,21,FALSE)</f>
        <v/>
      </c>
      <c r="Y2054" t="str">
        <f>VLOOKUP($D2054,metadata!$B$2:$Z$451,22,FALSE)</f>
        <v>t-51</v>
      </c>
      <c r="Z2054" t="str">
        <f>VLOOKUP($D2054,metadata!$B$2:$Z$451,23,FALSE)</f>
        <v/>
      </c>
      <c r="AA2054" t="str">
        <f>VLOOKUP($D2054,metadata!$B$2:$Z$451,24,FALSE)</f>
        <v/>
      </c>
      <c r="AC2054">
        <v>0</v>
      </c>
      <c r="AD2054">
        <v>4</v>
      </c>
      <c r="AF2054" t="str">
        <f t="shared" si="65"/>
        <v>NA</v>
      </c>
    </row>
    <row r="2055" spans="3:32" x14ac:dyDescent="0.3">
      <c r="C2055">
        <v>2054</v>
      </c>
      <c r="D2055" s="4" t="str">
        <f t="shared" si="64"/>
        <v>51-30</v>
      </c>
      <c r="E2055" t="str">
        <f>VLOOKUP($D2055,metadata!$B$2:$S$451,2,FALSE)</f>
        <v>Suwa, A; Gotoh, T</v>
      </c>
      <c r="F2055" t="str">
        <f>VLOOKUP($D2055,metadata!$B$2:$S$451,3,FALSE)</f>
        <v>Geographic variation in diapause induction and mode of diapause inheritance in Tetranychus pueraricola</v>
      </c>
      <c r="G2055" t="str">
        <f>VLOOKUP($D2055,metadata!$B$2:$S$451,4,FALSE)</f>
        <v>10.1111/j.1439-0418.2006.01050.x</v>
      </c>
      <c r="H2055" t="str">
        <f>VLOOKUP($D2055,metadata!$B$2:$S$451,5,FALSE)</f>
        <v>y</v>
      </c>
      <c r="I2055" t="str">
        <f>VLOOKUP($D2055,metadata!$B$2:$S$451,6,FALSE)</f>
        <v>a</v>
      </c>
      <c r="J2055" t="str">
        <f>VLOOKUP($D2055,metadata!$B$2:$S$451,7,FALSE)</f>
        <v>i</v>
      </c>
      <c r="K2055">
        <f>VLOOKUP($D2055,metadata!$B$2:$S$451,8,FALSE)</f>
        <v>32</v>
      </c>
      <c r="L2055">
        <f>VLOOKUP($D2055,metadata!$B$2:$S$451,9,FALSE)</f>
        <v>5</v>
      </c>
      <c r="M2055" t="str">
        <f>VLOOKUP($D2055,metadata!$B$2:$S$451,10,FALSE)</f>
        <v/>
      </c>
      <c r="N2055" t="str">
        <f>VLOOKUP($D2055,metadata!$B$2:$S$451,11,FALSE)</f>
        <v>Tetranychus pueraricola</v>
      </c>
      <c r="O2055" t="str">
        <f>VLOOKUP($D2055,metadata!$B$2:$S$451,12,FALSE)</f>
        <v>Trombidiformes</v>
      </c>
      <c r="P2055">
        <f>VLOOKUP($D2055,metadata!$B$2:$S$451,13,FALSE)</f>
        <v>30</v>
      </c>
      <c r="Q2055">
        <f>VLOOKUP($D2055,metadata!$B$2:$S$451,14,FALSE)</f>
        <v>30.716666666666665</v>
      </c>
      <c r="R2055">
        <f>VLOOKUP($D2055,metadata!$B$2:$S$451,15,FALSE)</f>
        <v>-131</v>
      </c>
      <c r="S2055" t="str">
        <f>VLOOKUP($D2055,metadata!$B$2:$S$451,16,FALSE)</f>
        <v/>
      </c>
      <c r="T2055" t="str">
        <f>VLOOKUP($D2055,metadata!$B$2:$S$451,17,FALSE)</f>
        <v/>
      </c>
      <c r="U2055" t="str">
        <f>VLOOKUP($D2055,metadata!$B$2:$S$451,18,FALSE)</f>
        <v/>
      </c>
      <c r="V2055">
        <f>VLOOKUP($D2055,metadata!$B$2:$Z$451,19,FALSE)</f>
        <v>240</v>
      </c>
      <c r="W2055" t="str">
        <f>VLOOKUP($D2055,metadata!$B$2:$Z$451,20,FALSE)</f>
        <v>global average</v>
      </c>
      <c r="X2055" t="str">
        <f>VLOOKUP($D2055,metadata!$B$2:$Z$451,21,FALSE)</f>
        <v/>
      </c>
      <c r="Y2055" t="str">
        <f>VLOOKUP($D2055,metadata!$B$2:$Z$451,22,FALSE)</f>
        <v>t-51</v>
      </c>
      <c r="Z2055" t="str">
        <f>VLOOKUP($D2055,metadata!$B$2:$Z$451,23,FALSE)</f>
        <v/>
      </c>
      <c r="AA2055" t="str">
        <f>VLOOKUP($D2055,metadata!$B$2:$Z$451,24,FALSE)</f>
        <v/>
      </c>
      <c r="AC2055">
        <v>0</v>
      </c>
      <c r="AD2055">
        <v>5</v>
      </c>
      <c r="AF2055" t="str">
        <f t="shared" si="65"/>
        <v>NA</v>
      </c>
    </row>
    <row r="2056" spans="3:32" x14ac:dyDescent="0.3">
      <c r="C2056">
        <v>2055</v>
      </c>
      <c r="D2056" s="4" t="str">
        <f t="shared" si="64"/>
        <v>51-31</v>
      </c>
      <c r="E2056" t="str">
        <f>VLOOKUP($D2056,metadata!$B$2:$S$451,2,FALSE)</f>
        <v>Suwa, A; Gotoh, T</v>
      </c>
      <c r="F2056" t="str">
        <f>VLOOKUP($D2056,metadata!$B$2:$S$451,3,FALSE)</f>
        <v>Geographic variation in diapause induction and mode of diapause inheritance in Tetranychus pueraricola</v>
      </c>
      <c r="G2056" t="str">
        <f>VLOOKUP($D2056,metadata!$B$2:$S$451,4,FALSE)</f>
        <v>10.1111/j.1439-0418.2006.01050.x</v>
      </c>
      <c r="H2056" t="str">
        <f>VLOOKUP($D2056,metadata!$B$2:$S$451,5,FALSE)</f>
        <v>y</v>
      </c>
      <c r="I2056" t="str">
        <f>VLOOKUP($D2056,metadata!$B$2:$S$451,6,FALSE)</f>
        <v>a</v>
      </c>
      <c r="J2056" t="str">
        <f>VLOOKUP($D2056,metadata!$B$2:$S$451,7,FALSE)</f>
        <v>i</v>
      </c>
      <c r="K2056">
        <f>VLOOKUP($D2056,metadata!$B$2:$S$451,8,FALSE)</f>
        <v>32</v>
      </c>
      <c r="L2056">
        <f>VLOOKUP($D2056,metadata!$B$2:$S$451,9,FALSE)</f>
        <v>5</v>
      </c>
      <c r="M2056" t="str">
        <f>VLOOKUP($D2056,metadata!$B$2:$S$451,10,FALSE)</f>
        <v/>
      </c>
      <c r="N2056" t="str">
        <f>VLOOKUP($D2056,metadata!$B$2:$S$451,11,FALSE)</f>
        <v>Tetranychus pueraricola</v>
      </c>
      <c r="O2056" t="str">
        <f>VLOOKUP($D2056,metadata!$B$2:$S$451,12,FALSE)</f>
        <v>Trombidiformes</v>
      </c>
      <c r="P2056">
        <f>VLOOKUP($D2056,metadata!$B$2:$S$451,13,FALSE)</f>
        <v>31</v>
      </c>
      <c r="Q2056">
        <f>VLOOKUP($D2056,metadata!$B$2:$S$451,14,FALSE)</f>
        <v>30.416666666666668</v>
      </c>
      <c r="R2056">
        <f>VLOOKUP($D2056,metadata!$B$2:$S$451,15,FALSE)</f>
        <v>-130.56666666666666</v>
      </c>
      <c r="S2056" t="str">
        <f>VLOOKUP($D2056,metadata!$B$2:$S$451,16,FALSE)</f>
        <v/>
      </c>
      <c r="T2056" t="str">
        <f>VLOOKUP($D2056,metadata!$B$2:$S$451,17,FALSE)</f>
        <v/>
      </c>
      <c r="U2056" t="str">
        <f>VLOOKUP($D2056,metadata!$B$2:$S$451,18,FALSE)</f>
        <v/>
      </c>
      <c r="V2056">
        <f>VLOOKUP($D2056,metadata!$B$2:$Z$451,19,FALSE)</f>
        <v>240</v>
      </c>
      <c r="W2056" t="str">
        <f>VLOOKUP($D2056,metadata!$B$2:$Z$451,20,FALSE)</f>
        <v>global average</v>
      </c>
      <c r="X2056" t="str">
        <f>VLOOKUP($D2056,metadata!$B$2:$Z$451,21,FALSE)</f>
        <v/>
      </c>
      <c r="Y2056" t="str">
        <f>VLOOKUP($D2056,metadata!$B$2:$Z$451,22,FALSE)</f>
        <v>t-51</v>
      </c>
      <c r="Z2056" t="str">
        <f>VLOOKUP($D2056,metadata!$B$2:$Z$451,23,FALSE)</f>
        <v/>
      </c>
      <c r="AA2056" t="str">
        <f>VLOOKUP($D2056,metadata!$B$2:$Z$451,24,FALSE)</f>
        <v/>
      </c>
      <c r="AC2056">
        <v>1</v>
      </c>
      <c r="AD2056">
        <v>1</v>
      </c>
      <c r="AF2056" t="str">
        <f t="shared" si="65"/>
        <v>NA</v>
      </c>
    </row>
    <row r="2057" spans="3:32" x14ac:dyDescent="0.3">
      <c r="C2057">
        <v>2056</v>
      </c>
      <c r="D2057" s="4" t="str">
        <f t="shared" si="64"/>
        <v>51-31</v>
      </c>
      <c r="E2057" t="str">
        <f>VLOOKUP($D2057,metadata!$B$2:$S$451,2,FALSE)</f>
        <v>Suwa, A; Gotoh, T</v>
      </c>
      <c r="F2057" t="str">
        <f>VLOOKUP($D2057,metadata!$B$2:$S$451,3,FALSE)</f>
        <v>Geographic variation in diapause induction and mode of diapause inheritance in Tetranychus pueraricola</v>
      </c>
      <c r="G2057" t="str">
        <f>VLOOKUP($D2057,metadata!$B$2:$S$451,4,FALSE)</f>
        <v>10.1111/j.1439-0418.2006.01050.x</v>
      </c>
      <c r="H2057" t="str">
        <f>VLOOKUP($D2057,metadata!$B$2:$S$451,5,FALSE)</f>
        <v>y</v>
      </c>
      <c r="I2057" t="str">
        <f>VLOOKUP($D2057,metadata!$B$2:$S$451,6,FALSE)</f>
        <v>a</v>
      </c>
      <c r="J2057" t="str">
        <f>VLOOKUP($D2057,metadata!$B$2:$S$451,7,FALSE)</f>
        <v>i</v>
      </c>
      <c r="K2057">
        <f>VLOOKUP($D2057,metadata!$B$2:$S$451,8,FALSE)</f>
        <v>32</v>
      </c>
      <c r="L2057">
        <f>VLOOKUP($D2057,metadata!$B$2:$S$451,9,FALSE)</f>
        <v>5</v>
      </c>
      <c r="M2057" t="str">
        <f>VLOOKUP($D2057,metadata!$B$2:$S$451,10,FALSE)</f>
        <v/>
      </c>
      <c r="N2057" t="str">
        <f>VLOOKUP($D2057,metadata!$B$2:$S$451,11,FALSE)</f>
        <v>Tetranychus pueraricola</v>
      </c>
      <c r="O2057" t="str">
        <f>VLOOKUP($D2057,metadata!$B$2:$S$451,12,FALSE)</f>
        <v>Trombidiformes</v>
      </c>
      <c r="P2057">
        <f>VLOOKUP($D2057,metadata!$B$2:$S$451,13,FALSE)</f>
        <v>31</v>
      </c>
      <c r="Q2057">
        <f>VLOOKUP($D2057,metadata!$B$2:$S$451,14,FALSE)</f>
        <v>30.416666666666668</v>
      </c>
      <c r="R2057">
        <f>VLOOKUP($D2057,metadata!$B$2:$S$451,15,FALSE)</f>
        <v>-130.56666666666666</v>
      </c>
      <c r="S2057" t="str">
        <f>VLOOKUP($D2057,metadata!$B$2:$S$451,16,FALSE)</f>
        <v/>
      </c>
      <c r="T2057" t="str">
        <f>VLOOKUP($D2057,metadata!$B$2:$S$451,17,FALSE)</f>
        <v/>
      </c>
      <c r="U2057" t="str">
        <f>VLOOKUP($D2057,metadata!$B$2:$S$451,18,FALSE)</f>
        <v/>
      </c>
      <c r="V2057">
        <f>VLOOKUP($D2057,metadata!$B$2:$Z$451,19,FALSE)</f>
        <v>240</v>
      </c>
      <c r="W2057" t="str">
        <f>VLOOKUP($D2057,metadata!$B$2:$Z$451,20,FALSE)</f>
        <v>global average</v>
      </c>
      <c r="X2057" t="str">
        <f>VLOOKUP($D2057,metadata!$B$2:$Z$451,21,FALSE)</f>
        <v/>
      </c>
      <c r="Y2057" t="str">
        <f>VLOOKUP($D2057,metadata!$B$2:$Z$451,22,FALSE)</f>
        <v>t-51</v>
      </c>
      <c r="Z2057" t="str">
        <f>VLOOKUP($D2057,metadata!$B$2:$Z$451,23,FALSE)</f>
        <v/>
      </c>
      <c r="AA2057" t="str">
        <f>VLOOKUP($D2057,metadata!$B$2:$Z$451,24,FALSE)</f>
        <v/>
      </c>
      <c r="AC2057">
        <v>0.96666666666666667</v>
      </c>
      <c r="AD2057">
        <v>2</v>
      </c>
      <c r="AF2057" t="str">
        <f t="shared" si="65"/>
        <v>NA</v>
      </c>
    </row>
    <row r="2058" spans="3:32" x14ac:dyDescent="0.3">
      <c r="C2058">
        <v>2057</v>
      </c>
      <c r="D2058" s="4" t="str">
        <f t="shared" si="64"/>
        <v>51-31</v>
      </c>
      <c r="E2058" t="str">
        <f>VLOOKUP($D2058,metadata!$B$2:$S$451,2,FALSE)</f>
        <v>Suwa, A; Gotoh, T</v>
      </c>
      <c r="F2058" t="str">
        <f>VLOOKUP($D2058,metadata!$B$2:$S$451,3,FALSE)</f>
        <v>Geographic variation in diapause induction and mode of diapause inheritance in Tetranychus pueraricola</v>
      </c>
      <c r="G2058" t="str">
        <f>VLOOKUP($D2058,metadata!$B$2:$S$451,4,FALSE)</f>
        <v>10.1111/j.1439-0418.2006.01050.x</v>
      </c>
      <c r="H2058" t="str">
        <f>VLOOKUP($D2058,metadata!$B$2:$S$451,5,FALSE)</f>
        <v>y</v>
      </c>
      <c r="I2058" t="str">
        <f>VLOOKUP($D2058,metadata!$B$2:$S$451,6,FALSE)</f>
        <v>a</v>
      </c>
      <c r="J2058" t="str">
        <f>VLOOKUP($D2058,metadata!$B$2:$S$451,7,FALSE)</f>
        <v>i</v>
      </c>
      <c r="K2058">
        <f>VLOOKUP($D2058,metadata!$B$2:$S$451,8,FALSE)</f>
        <v>32</v>
      </c>
      <c r="L2058">
        <f>VLOOKUP($D2058,metadata!$B$2:$S$451,9,FALSE)</f>
        <v>5</v>
      </c>
      <c r="M2058" t="str">
        <f>VLOOKUP($D2058,metadata!$B$2:$S$451,10,FALSE)</f>
        <v/>
      </c>
      <c r="N2058" t="str">
        <f>VLOOKUP($D2058,metadata!$B$2:$S$451,11,FALSE)</f>
        <v>Tetranychus pueraricola</v>
      </c>
      <c r="O2058" t="str">
        <f>VLOOKUP($D2058,metadata!$B$2:$S$451,12,FALSE)</f>
        <v>Trombidiformes</v>
      </c>
      <c r="P2058">
        <f>VLOOKUP($D2058,metadata!$B$2:$S$451,13,FALSE)</f>
        <v>31</v>
      </c>
      <c r="Q2058">
        <f>VLOOKUP($D2058,metadata!$B$2:$S$451,14,FALSE)</f>
        <v>30.416666666666668</v>
      </c>
      <c r="R2058">
        <f>VLOOKUP($D2058,metadata!$B$2:$S$451,15,FALSE)</f>
        <v>-130.56666666666666</v>
      </c>
      <c r="S2058" t="str">
        <f>VLOOKUP($D2058,metadata!$B$2:$S$451,16,FALSE)</f>
        <v/>
      </c>
      <c r="T2058" t="str">
        <f>VLOOKUP($D2058,metadata!$B$2:$S$451,17,FALSE)</f>
        <v/>
      </c>
      <c r="U2058" t="str">
        <f>VLOOKUP($D2058,metadata!$B$2:$S$451,18,FALSE)</f>
        <v/>
      </c>
      <c r="V2058">
        <f>VLOOKUP($D2058,metadata!$B$2:$Z$451,19,FALSE)</f>
        <v>240</v>
      </c>
      <c r="W2058" t="str">
        <f>VLOOKUP($D2058,metadata!$B$2:$Z$451,20,FALSE)</f>
        <v>global average</v>
      </c>
      <c r="X2058" t="str">
        <f>VLOOKUP($D2058,metadata!$B$2:$Z$451,21,FALSE)</f>
        <v/>
      </c>
      <c r="Y2058" t="str">
        <f>VLOOKUP($D2058,metadata!$B$2:$Z$451,22,FALSE)</f>
        <v>t-51</v>
      </c>
      <c r="Z2058" t="str">
        <f>VLOOKUP($D2058,metadata!$B$2:$Z$451,23,FALSE)</f>
        <v/>
      </c>
      <c r="AA2058" t="str">
        <f>VLOOKUP($D2058,metadata!$B$2:$Z$451,24,FALSE)</f>
        <v/>
      </c>
      <c r="AC2058">
        <v>0.2</v>
      </c>
      <c r="AD2058">
        <v>3</v>
      </c>
      <c r="AF2058" t="str">
        <f t="shared" si="65"/>
        <v>NA</v>
      </c>
    </row>
    <row r="2059" spans="3:32" x14ac:dyDescent="0.3">
      <c r="C2059">
        <v>2058</v>
      </c>
      <c r="D2059" s="4" t="str">
        <f t="shared" si="64"/>
        <v>51-31</v>
      </c>
      <c r="E2059" t="str">
        <f>VLOOKUP($D2059,metadata!$B$2:$S$451,2,FALSE)</f>
        <v>Suwa, A; Gotoh, T</v>
      </c>
      <c r="F2059" t="str">
        <f>VLOOKUP($D2059,metadata!$B$2:$S$451,3,FALSE)</f>
        <v>Geographic variation in diapause induction and mode of diapause inheritance in Tetranychus pueraricola</v>
      </c>
      <c r="G2059" t="str">
        <f>VLOOKUP($D2059,metadata!$B$2:$S$451,4,FALSE)</f>
        <v>10.1111/j.1439-0418.2006.01050.x</v>
      </c>
      <c r="H2059" t="str">
        <f>VLOOKUP($D2059,metadata!$B$2:$S$451,5,FALSE)</f>
        <v>y</v>
      </c>
      <c r="I2059" t="str">
        <f>VLOOKUP($D2059,metadata!$B$2:$S$451,6,FALSE)</f>
        <v>a</v>
      </c>
      <c r="J2059" t="str">
        <f>VLOOKUP($D2059,metadata!$B$2:$S$451,7,FALSE)</f>
        <v>i</v>
      </c>
      <c r="K2059">
        <f>VLOOKUP($D2059,metadata!$B$2:$S$451,8,FALSE)</f>
        <v>32</v>
      </c>
      <c r="L2059">
        <f>VLOOKUP($D2059,metadata!$B$2:$S$451,9,FALSE)</f>
        <v>5</v>
      </c>
      <c r="M2059" t="str">
        <f>VLOOKUP($D2059,metadata!$B$2:$S$451,10,FALSE)</f>
        <v/>
      </c>
      <c r="N2059" t="str">
        <f>VLOOKUP($D2059,metadata!$B$2:$S$451,11,FALSE)</f>
        <v>Tetranychus pueraricola</v>
      </c>
      <c r="O2059" t="str">
        <f>VLOOKUP($D2059,metadata!$B$2:$S$451,12,FALSE)</f>
        <v>Trombidiformes</v>
      </c>
      <c r="P2059">
        <f>VLOOKUP($D2059,metadata!$B$2:$S$451,13,FALSE)</f>
        <v>31</v>
      </c>
      <c r="Q2059">
        <f>VLOOKUP($D2059,metadata!$B$2:$S$451,14,FALSE)</f>
        <v>30.416666666666668</v>
      </c>
      <c r="R2059">
        <f>VLOOKUP($D2059,metadata!$B$2:$S$451,15,FALSE)</f>
        <v>-130.56666666666666</v>
      </c>
      <c r="S2059" t="str">
        <f>VLOOKUP($D2059,metadata!$B$2:$S$451,16,FALSE)</f>
        <v/>
      </c>
      <c r="T2059" t="str">
        <f>VLOOKUP($D2059,metadata!$B$2:$S$451,17,FALSE)</f>
        <v/>
      </c>
      <c r="U2059" t="str">
        <f>VLOOKUP($D2059,metadata!$B$2:$S$451,18,FALSE)</f>
        <v/>
      </c>
      <c r="V2059">
        <f>VLOOKUP($D2059,metadata!$B$2:$Z$451,19,FALSE)</f>
        <v>240</v>
      </c>
      <c r="W2059" t="str">
        <f>VLOOKUP($D2059,metadata!$B$2:$Z$451,20,FALSE)</f>
        <v>global average</v>
      </c>
      <c r="X2059" t="str">
        <f>VLOOKUP($D2059,metadata!$B$2:$Z$451,21,FALSE)</f>
        <v/>
      </c>
      <c r="Y2059" t="str">
        <f>VLOOKUP($D2059,metadata!$B$2:$Z$451,22,FALSE)</f>
        <v>t-51</v>
      </c>
      <c r="Z2059" t="str">
        <f>VLOOKUP($D2059,metadata!$B$2:$Z$451,23,FALSE)</f>
        <v/>
      </c>
      <c r="AA2059" t="str">
        <f>VLOOKUP($D2059,metadata!$B$2:$Z$451,24,FALSE)</f>
        <v/>
      </c>
      <c r="AC2059">
        <v>0</v>
      </c>
      <c r="AD2059">
        <v>4</v>
      </c>
      <c r="AF2059" t="str">
        <f t="shared" si="65"/>
        <v>NA</v>
      </c>
    </row>
    <row r="2060" spans="3:32" x14ac:dyDescent="0.3">
      <c r="C2060">
        <v>2059</v>
      </c>
      <c r="D2060" s="4" t="str">
        <f t="shared" si="64"/>
        <v>51-31</v>
      </c>
      <c r="E2060" t="str">
        <f>VLOOKUP($D2060,metadata!$B$2:$S$451,2,FALSE)</f>
        <v>Suwa, A; Gotoh, T</v>
      </c>
      <c r="F2060" t="str">
        <f>VLOOKUP($D2060,metadata!$B$2:$S$451,3,FALSE)</f>
        <v>Geographic variation in diapause induction and mode of diapause inheritance in Tetranychus pueraricola</v>
      </c>
      <c r="G2060" t="str">
        <f>VLOOKUP($D2060,metadata!$B$2:$S$451,4,FALSE)</f>
        <v>10.1111/j.1439-0418.2006.01050.x</v>
      </c>
      <c r="H2060" t="str">
        <f>VLOOKUP($D2060,metadata!$B$2:$S$451,5,FALSE)</f>
        <v>y</v>
      </c>
      <c r="I2060" t="str">
        <f>VLOOKUP($D2060,metadata!$B$2:$S$451,6,FALSE)</f>
        <v>a</v>
      </c>
      <c r="J2060" t="str">
        <f>VLOOKUP($D2060,metadata!$B$2:$S$451,7,FALSE)</f>
        <v>i</v>
      </c>
      <c r="K2060">
        <f>VLOOKUP($D2060,metadata!$B$2:$S$451,8,FALSE)</f>
        <v>32</v>
      </c>
      <c r="L2060">
        <f>VLOOKUP($D2060,metadata!$B$2:$S$451,9,FALSE)</f>
        <v>5</v>
      </c>
      <c r="M2060" t="str">
        <f>VLOOKUP($D2060,metadata!$B$2:$S$451,10,FALSE)</f>
        <v/>
      </c>
      <c r="N2060" t="str">
        <f>VLOOKUP($D2060,metadata!$B$2:$S$451,11,FALSE)</f>
        <v>Tetranychus pueraricola</v>
      </c>
      <c r="O2060" t="str">
        <f>VLOOKUP($D2060,metadata!$B$2:$S$451,12,FALSE)</f>
        <v>Trombidiformes</v>
      </c>
      <c r="P2060">
        <f>VLOOKUP($D2060,metadata!$B$2:$S$451,13,FALSE)</f>
        <v>31</v>
      </c>
      <c r="Q2060">
        <f>VLOOKUP($D2060,metadata!$B$2:$S$451,14,FALSE)</f>
        <v>30.416666666666668</v>
      </c>
      <c r="R2060">
        <f>VLOOKUP($D2060,metadata!$B$2:$S$451,15,FALSE)</f>
        <v>-130.56666666666666</v>
      </c>
      <c r="S2060" t="str">
        <f>VLOOKUP($D2060,metadata!$B$2:$S$451,16,FALSE)</f>
        <v/>
      </c>
      <c r="T2060" t="str">
        <f>VLOOKUP($D2060,metadata!$B$2:$S$451,17,FALSE)</f>
        <v/>
      </c>
      <c r="U2060" t="str">
        <f>VLOOKUP($D2060,metadata!$B$2:$S$451,18,FALSE)</f>
        <v/>
      </c>
      <c r="V2060">
        <f>VLOOKUP($D2060,metadata!$B$2:$Z$451,19,FALSE)</f>
        <v>240</v>
      </c>
      <c r="W2060" t="str">
        <f>VLOOKUP($D2060,metadata!$B$2:$Z$451,20,FALSE)</f>
        <v>global average</v>
      </c>
      <c r="X2060" t="str">
        <f>VLOOKUP($D2060,metadata!$B$2:$Z$451,21,FALSE)</f>
        <v/>
      </c>
      <c r="Y2060" t="str">
        <f>VLOOKUP($D2060,metadata!$B$2:$Z$451,22,FALSE)</f>
        <v>t-51</v>
      </c>
      <c r="Z2060" t="str">
        <f>VLOOKUP($D2060,metadata!$B$2:$Z$451,23,FALSE)</f>
        <v/>
      </c>
      <c r="AA2060" t="str">
        <f>VLOOKUP($D2060,metadata!$B$2:$Z$451,24,FALSE)</f>
        <v/>
      </c>
      <c r="AC2060">
        <v>0</v>
      </c>
      <c r="AD2060">
        <v>5</v>
      </c>
      <c r="AF2060" t="str">
        <f t="shared" si="65"/>
        <v>NA</v>
      </c>
    </row>
    <row r="2061" spans="3:32" x14ac:dyDescent="0.3">
      <c r="C2061">
        <v>2060</v>
      </c>
      <c r="D2061" s="4" t="str">
        <f t="shared" si="64"/>
        <v>51-32</v>
      </c>
      <c r="E2061" t="str">
        <f>VLOOKUP($D2061,metadata!$B$2:$S$451,2,FALSE)</f>
        <v>Suwa, A; Gotoh, T</v>
      </c>
      <c r="F2061" t="str">
        <f>VLOOKUP($D2061,metadata!$B$2:$S$451,3,FALSE)</f>
        <v>Geographic variation in diapause induction and mode of diapause inheritance in Tetranychus pueraricola</v>
      </c>
      <c r="G2061" t="str">
        <f>VLOOKUP($D2061,metadata!$B$2:$S$451,4,FALSE)</f>
        <v>10.1111/j.1439-0418.2006.01050.x</v>
      </c>
      <c r="H2061" t="str">
        <f>VLOOKUP($D2061,metadata!$B$2:$S$451,5,FALSE)</f>
        <v>y</v>
      </c>
      <c r="I2061" t="str">
        <f>VLOOKUP($D2061,metadata!$B$2:$S$451,6,FALSE)</f>
        <v>a</v>
      </c>
      <c r="J2061" t="str">
        <f>VLOOKUP($D2061,metadata!$B$2:$S$451,7,FALSE)</f>
        <v>i</v>
      </c>
      <c r="K2061">
        <f>VLOOKUP($D2061,metadata!$B$2:$S$451,8,FALSE)</f>
        <v>32</v>
      </c>
      <c r="L2061">
        <f>VLOOKUP($D2061,metadata!$B$2:$S$451,9,FALSE)</f>
        <v>5</v>
      </c>
      <c r="M2061" t="str">
        <f>VLOOKUP($D2061,metadata!$B$2:$S$451,10,FALSE)</f>
        <v/>
      </c>
      <c r="N2061" t="str">
        <f>VLOOKUP($D2061,metadata!$B$2:$S$451,11,FALSE)</f>
        <v>Tetranychus pueraricola</v>
      </c>
      <c r="O2061" t="str">
        <f>VLOOKUP($D2061,metadata!$B$2:$S$451,12,FALSE)</f>
        <v>Trombidiformes</v>
      </c>
      <c r="P2061">
        <f>VLOOKUP($D2061,metadata!$B$2:$S$451,13,FALSE)</f>
        <v>32</v>
      </c>
      <c r="Q2061">
        <f>VLOOKUP($D2061,metadata!$B$2:$S$451,14,FALSE)</f>
        <v>30.383333333333333</v>
      </c>
      <c r="R2061">
        <f>VLOOKUP($D2061,metadata!$B$2:$S$451,15,FALSE)</f>
        <v>-130.41666666666666</v>
      </c>
      <c r="S2061" t="str">
        <f>VLOOKUP($D2061,metadata!$B$2:$S$451,16,FALSE)</f>
        <v/>
      </c>
      <c r="T2061" t="str">
        <f>VLOOKUP($D2061,metadata!$B$2:$S$451,17,FALSE)</f>
        <v/>
      </c>
      <c r="U2061" t="str">
        <f>VLOOKUP($D2061,metadata!$B$2:$S$451,18,FALSE)</f>
        <v/>
      </c>
      <c r="V2061">
        <f>VLOOKUP($D2061,metadata!$B$2:$Z$451,19,FALSE)</f>
        <v>240</v>
      </c>
      <c r="W2061" t="str">
        <f>VLOOKUP($D2061,metadata!$B$2:$Z$451,20,FALSE)</f>
        <v>global average</v>
      </c>
      <c r="X2061" t="str">
        <f>VLOOKUP($D2061,metadata!$B$2:$Z$451,21,FALSE)</f>
        <v/>
      </c>
      <c r="Y2061" t="str">
        <f>VLOOKUP($D2061,metadata!$B$2:$Z$451,22,FALSE)</f>
        <v>t-51</v>
      </c>
      <c r="Z2061" t="str">
        <f>VLOOKUP($D2061,metadata!$B$2:$Z$451,23,FALSE)</f>
        <v/>
      </c>
      <c r="AA2061" t="str">
        <f>VLOOKUP($D2061,metadata!$B$2:$Z$451,24,FALSE)</f>
        <v/>
      </c>
      <c r="AC2061">
        <v>1</v>
      </c>
      <c r="AD2061">
        <v>1</v>
      </c>
      <c r="AF2061" t="str">
        <f t="shared" si="65"/>
        <v>NA</v>
      </c>
    </row>
    <row r="2062" spans="3:32" x14ac:dyDescent="0.3">
      <c r="C2062">
        <v>2061</v>
      </c>
      <c r="D2062" s="4" t="str">
        <f t="shared" si="64"/>
        <v>51-32</v>
      </c>
      <c r="E2062" t="str">
        <f>VLOOKUP($D2062,metadata!$B$2:$S$451,2,FALSE)</f>
        <v>Suwa, A; Gotoh, T</v>
      </c>
      <c r="F2062" t="str">
        <f>VLOOKUP($D2062,metadata!$B$2:$S$451,3,FALSE)</f>
        <v>Geographic variation in diapause induction and mode of diapause inheritance in Tetranychus pueraricola</v>
      </c>
      <c r="G2062" t="str">
        <f>VLOOKUP($D2062,metadata!$B$2:$S$451,4,FALSE)</f>
        <v>10.1111/j.1439-0418.2006.01050.x</v>
      </c>
      <c r="H2062" t="str">
        <f>VLOOKUP($D2062,metadata!$B$2:$S$451,5,FALSE)</f>
        <v>y</v>
      </c>
      <c r="I2062" t="str">
        <f>VLOOKUP($D2062,metadata!$B$2:$S$451,6,FALSE)</f>
        <v>a</v>
      </c>
      <c r="J2062" t="str">
        <f>VLOOKUP($D2062,metadata!$B$2:$S$451,7,FALSE)</f>
        <v>i</v>
      </c>
      <c r="K2062">
        <f>VLOOKUP($D2062,metadata!$B$2:$S$451,8,FALSE)</f>
        <v>32</v>
      </c>
      <c r="L2062">
        <f>VLOOKUP($D2062,metadata!$B$2:$S$451,9,FALSE)</f>
        <v>5</v>
      </c>
      <c r="M2062" t="str">
        <f>VLOOKUP($D2062,metadata!$B$2:$S$451,10,FALSE)</f>
        <v/>
      </c>
      <c r="N2062" t="str">
        <f>VLOOKUP($D2062,metadata!$B$2:$S$451,11,FALSE)</f>
        <v>Tetranychus pueraricola</v>
      </c>
      <c r="O2062" t="str">
        <f>VLOOKUP($D2062,metadata!$B$2:$S$451,12,FALSE)</f>
        <v>Trombidiformes</v>
      </c>
      <c r="P2062">
        <f>VLOOKUP($D2062,metadata!$B$2:$S$451,13,FALSE)</f>
        <v>32</v>
      </c>
      <c r="Q2062">
        <f>VLOOKUP($D2062,metadata!$B$2:$S$451,14,FALSE)</f>
        <v>30.383333333333333</v>
      </c>
      <c r="R2062">
        <f>VLOOKUP($D2062,metadata!$B$2:$S$451,15,FALSE)</f>
        <v>-130.41666666666666</v>
      </c>
      <c r="S2062" t="str">
        <f>VLOOKUP($D2062,metadata!$B$2:$S$451,16,FALSE)</f>
        <v/>
      </c>
      <c r="T2062" t="str">
        <f>VLOOKUP($D2062,metadata!$B$2:$S$451,17,FALSE)</f>
        <v/>
      </c>
      <c r="U2062" t="str">
        <f>VLOOKUP($D2062,metadata!$B$2:$S$451,18,FALSE)</f>
        <v/>
      </c>
      <c r="V2062">
        <f>VLOOKUP($D2062,metadata!$B$2:$Z$451,19,FALSE)</f>
        <v>240</v>
      </c>
      <c r="W2062" t="str">
        <f>VLOOKUP($D2062,metadata!$B$2:$Z$451,20,FALSE)</f>
        <v>global average</v>
      </c>
      <c r="X2062" t="str">
        <f>VLOOKUP($D2062,metadata!$B$2:$Z$451,21,FALSE)</f>
        <v/>
      </c>
      <c r="Y2062" t="str">
        <f>VLOOKUP($D2062,metadata!$B$2:$Z$451,22,FALSE)</f>
        <v>t-51</v>
      </c>
      <c r="Z2062" t="str">
        <f>VLOOKUP($D2062,metadata!$B$2:$Z$451,23,FALSE)</f>
        <v/>
      </c>
      <c r="AA2062" t="str">
        <f>VLOOKUP($D2062,metadata!$B$2:$Z$451,24,FALSE)</f>
        <v/>
      </c>
      <c r="AC2062">
        <v>1</v>
      </c>
      <c r="AD2062">
        <v>2</v>
      </c>
      <c r="AF2062" t="str">
        <f t="shared" si="65"/>
        <v>NA</v>
      </c>
    </row>
    <row r="2063" spans="3:32" x14ac:dyDescent="0.3">
      <c r="C2063">
        <v>2062</v>
      </c>
      <c r="D2063" s="4" t="str">
        <f t="shared" si="64"/>
        <v>51-32</v>
      </c>
      <c r="E2063" t="str">
        <f>VLOOKUP($D2063,metadata!$B$2:$S$451,2,FALSE)</f>
        <v>Suwa, A; Gotoh, T</v>
      </c>
      <c r="F2063" t="str">
        <f>VLOOKUP($D2063,metadata!$B$2:$S$451,3,FALSE)</f>
        <v>Geographic variation in diapause induction and mode of diapause inheritance in Tetranychus pueraricola</v>
      </c>
      <c r="G2063" t="str">
        <f>VLOOKUP($D2063,metadata!$B$2:$S$451,4,FALSE)</f>
        <v>10.1111/j.1439-0418.2006.01050.x</v>
      </c>
      <c r="H2063" t="str">
        <f>VLOOKUP($D2063,metadata!$B$2:$S$451,5,FALSE)</f>
        <v>y</v>
      </c>
      <c r="I2063" t="str">
        <f>VLOOKUP($D2063,metadata!$B$2:$S$451,6,FALSE)</f>
        <v>a</v>
      </c>
      <c r="J2063" t="str">
        <f>VLOOKUP($D2063,metadata!$B$2:$S$451,7,FALSE)</f>
        <v>i</v>
      </c>
      <c r="K2063">
        <f>VLOOKUP($D2063,metadata!$B$2:$S$451,8,FALSE)</f>
        <v>32</v>
      </c>
      <c r="L2063">
        <f>VLOOKUP($D2063,metadata!$B$2:$S$451,9,FALSE)</f>
        <v>5</v>
      </c>
      <c r="M2063" t="str">
        <f>VLOOKUP($D2063,metadata!$B$2:$S$451,10,FALSE)</f>
        <v/>
      </c>
      <c r="N2063" t="str">
        <f>VLOOKUP($D2063,metadata!$B$2:$S$451,11,FALSE)</f>
        <v>Tetranychus pueraricola</v>
      </c>
      <c r="O2063" t="str">
        <f>VLOOKUP($D2063,metadata!$B$2:$S$451,12,FALSE)</f>
        <v>Trombidiformes</v>
      </c>
      <c r="P2063">
        <f>VLOOKUP($D2063,metadata!$B$2:$S$451,13,FALSE)</f>
        <v>32</v>
      </c>
      <c r="Q2063">
        <f>VLOOKUP($D2063,metadata!$B$2:$S$451,14,FALSE)</f>
        <v>30.383333333333333</v>
      </c>
      <c r="R2063">
        <f>VLOOKUP($D2063,metadata!$B$2:$S$451,15,FALSE)</f>
        <v>-130.41666666666666</v>
      </c>
      <c r="S2063" t="str">
        <f>VLOOKUP($D2063,metadata!$B$2:$S$451,16,FALSE)</f>
        <v/>
      </c>
      <c r="T2063" t="str">
        <f>VLOOKUP($D2063,metadata!$B$2:$S$451,17,FALSE)</f>
        <v/>
      </c>
      <c r="U2063" t="str">
        <f>VLOOKUP($D2063,metadata!$B$2:$S$451,18,FALSE)</f>
        <v/>
      </c>
      <c r="V2063">
        <f>VLOOKUP($D2063,metadata!$B$2:$Z$451,19,FALSE)</f>
        <v>240</v>
      </c>
      <c r="W2063" t="str">
        <f>VLOOKUP($D2063,metadata!$B$2:$Z$451,20,FALSE)</f>
        <v>global average</v>
      </c>
      <c r="X2063" t="str">
        <f>VLOOKUP($D2063,metadata!$B$2:$Z$451,21,FALSE)</f>
        <v/>
      </c>
      <c r="Y2063" t="str">
        <f>VLOOKUP($D2063,metadata!$B$2:$Z$451,22,FALSE)</f>
        <v>t-51</v>
      </c>
      <c r="Z2063" t="str">
        <f>VLOOKUP($D2063,metadata!$B$2:$Z$451,23,FALSE)</f>
        <v/>
      </c>
      <c r="AA2063" t="str">
        <f>VLOOKUP($D2063,metadata!$B$2:$Z$451,24,FALSE)</f>
        <v/>
      </c>
      <c r="AC2063">
        <v>0.25</v>
      </c>
      <c r="AD2063">
        <v>3</v>
      </c>
      <c r="AF2063" t="str">
        <f t="shared" si="65"/>
        <v>NA</v>
      </c>
    </row>
    <row r="2064" spans="3:32" x14ac:dyDescent="0.3">
      <c r="C2064">
        <v>2063</v>
      </c>
      <c r="D2064" s="4" t="str">
        <f t="shared" si="64"/>
        <v>51-32</v>
      </c>
      <c r="E2064" t="str">
        <f>VLOOKUP($D2064,metadata!$B$2:$S$451,2,FALSE)</f>
        <v>Suwa, A; Gotoh, T</v>
      </c>
      <c r="F2064" t="str">
        <f>VLOOKUP($D2064,metadata!$B$2:$S$451,3,FALSE)</f>
        <v>Geographic variation in diapause induction and mode of diapause inheritance in Tetranychus pueraricola</v>
      </c>
      <c r="G2064" t="str">
        <f>VLOOKUP($D2064,metadata!$B$2:$S$451,4,FALSE)</f>
        <v>10.1111/j.1439-0418.2006.01050.x</v>
      </c>
      <c r="H2064" t="str">
        <f>VLOOKUP($D2064,metadata!$B$2:$S$451,5,FALSE)</f>
        <v>y</v>
      </c>
      <c r="I2064" t="str">
        <f>VLOOKUP($D2064,metadata!$B$2:$S$451,6,FALSE)</f>
        <v>a</v>
      </c>
      <c r="J2064" t="str">
        <f>VLOOKUP($D2064,metadata!$B$2:$S$451,7,FALSE)</f>
        <v>i</v>
      </c>
      <c r="K2064">
        <f>VLOOKUP($D2064,metadata!$B$2:$S$451,8,FALSE)</f>
        <v>32</v>
      </c>
      <c r="L2064">
        <f>VLOOKUP($D2064,metadata!$B$2:$S$451,9,FALSE)</f>
        <v>5</v>
      </c>
      <c r="M2064" t="str">
        <f>VLOOKUP($D2064,metadata!$B$2:$S$451,10,FALSE)</f>
        <v/>
      </c>
      <c r="N2064" t="str">
        <f>VLOOKUP($D2064,metadata!$B$2:$S$451,11,FALSE)</f>
        <v>Tetranychus pueraricola</v>
      </c>
      <c r="O2064" t="str">
        <f>VLOOKUP($D2064,metadata!$B$2:$S$451,12,FALSE)</f>
        <v>Trombidiformes</v>
      </c>
      <c r="P2064">
        <f>VLOOKUP($D2064,metadata!$B$2:$S$451,13,FALSE)</f>
        <v>32</v>
      </c>
      <c r="Q2064">
        <f>VLOOKUP($D2064,metadata!$B$2:$S$451,14,FALSE)</f>
        <v>30.383333333333333</v>
      </c>
      <c r="R2064">
        <f>VLOOKUP($D2064,metadata!$B$2:$S$451,15,FALSE)</f>
        <v>-130.41666666666666</v>
      </c>
      <c r="S2064" t="str">
        <f>VLOOKUP($D2064,metadata!$B$2:$S$451,16,FALSE)</f>
        <v/>
      </c>
      <c r="T2064" t="str">
        <f>VLOOKUP($D2064,metadata!$B$2:$S$451,17,FALSE)</f>
        <v/>
      </c>
      <c r="U2064" t="str">
        <f>VLOOKUP($D2064,metadata!$B$2:$S$451,18,FALSE)</f>
        <v/>
      </c>
      <c r="V2064">
        <f>VLOOKUP($D2064,metadata!$B$2:$Z$451,19,FALSE)</f>
        <v>240</v>
      </c>
      <c r="W2064" t="str">
        <f>VLOOKUP($D2064,metadata!$B$2:$Z$451,20,FALSE)</f>
        <v>global average</v>
      </c>
      <c r="X2064" t="str">
        <f>VLOOKUP($D2064,metadata!$B$2:$Z$451,21,FALSE)</f>
        <v/>
      </c>
      <c r="Y2064" t="str">
        <f>VLOOKUP($D2064,metadata!$B$2:$Z$451,22,FALSE)</f>
        <v>t-51</v>
      </c>
      <c r="Z2064" t="str">
        <f>VLOOKUP($D2064,metadata!$B$2:$Z$451,23,FALSE)</f>
        <v/>
      </c>
      <c r="AA2064" t="str">
        <f>VLOOKUP($D2064,metadata!$B$2:$Z$451,24,FALSE)</f>
        <v/>
      </c>
      <c r="AC2064">
        <v>0</v>
      </c>
      <c r="AD2064">
        <v>4</v>
      </c>
      <c r="AF2064" t="str">
        <f t="shared" si="65"/>
        <v>NA</v>
      </c>
    </row>
    <row r="2065" spans="3:32" x14ac:dyDescent="0.3">
      <c r="C2065">
        <v>2064</v>
      </c>
      <c r="D2065" s="4" t="str">
        <f t="shared" ref="D2065:D2128" si="66">VLOOKUP(C2065,$A$1:$B$451,2)</f>
        <v>51-32</v>
      </c>
      <c r="E2065" t="str">
        <f>VLOOKUP($D2065,metadata!$B$2:$S$451,2,FALSE)</f>
        <v>Suwa, A; Gotoh, T</v>
      </c>
      <c r="F2065" t="str">
        <f>VLOOKUP($D2065,metadata!$B$2:$S$451,3,FALSE)</f>
        <v>Geographic variation in diapause induction and mode of diapause inheritance in Tetranychus pueraricola</v>
      </c>
      <c r="G2065" t="str">
        <f>VLOOKUP($D2065,metadata!$B$2:$S$451,4,FALSE)</f>
        <v>10.1111/j.1439-0418.2006.01050.x</v>
      </c>
      <c r="H2065" t="str">
        <f>VLOOKUP($D2065,metadata!$B$2:$S$451,5,FALSE)</f>
        <v>y</v>
      </c>
      <c r="I2065" t="str">
        <f>VLOOKUP($D2065,metadata!$B$2:$S$451,6,FALSE)</f>
        <v>a</v>
      </c>
      <c r="J2065" t="str">
        <f>VLOOKUP($D2065,metadata!$B$2:$S$451,7,FALSE)</f>
        <v>i</v>
      </c>
      <c r="K2065">
        <f>VLOOKUP($D2065,metadata!$B$2:$S$451,8,FALSE)</f>
        <v>32</v>
      </c>
      <c r="L2065">
        <f>VLOOKUP($D2065,metadata!$B$2:$S$451,9,FALSE)</f>
        <v>5</v>
      </c>
      <c r="M2065" t="str">
        <f>VLOOKUP($D2065,metadata!$B$2:$S$451,10,FALSE)</f>
        <v/>
      </c>
      <c r="N2065" t="str">
        <f>VLOOKUP($D2065,metadata!$B$2:$S$451,11,FALSE)</f>
        <v>Tetranychus pueraricola</v>
      </c>
      <c r="O2065" t="str">
        <f>VLOOKUP($D2065,metadata!$B$2:$S$451,12,FALSE)</f>
        <v>Trombidiformes</v>
      </c>
      <c r="P2065">
        <f>VLOOKUP($D2065,metadata!$B$2:$S$451,13,FALSE)</f>
        <v>32</v>
      </c>
      <c r="Q2065">
        <f>VLOOKUP($D2065,metadata!$B$2:$S$451,14,FALSE)</f>
        <v>30.383333333333333</v>
      </c>
      <c r="R2065">
        <f>VLOOKUP($D2065,metadata!$B$2:$S$451,15,FALSE)</f>
        <v>-130.41666666666666</v>
      </c>
      <c r="S2065" t="str">
        <f>VLOOKUP($D2065,metadata!$B$2:$S$451,16,FALSE)</f>
        <v/>
      </c>
      <c r="T2065" t="str">
        <f>VLOOKUP($D2065,metadata!$B$2:$S$451,17,FALSE)</f>
        <v/>
      </c>
      <c r="U2065" t="str">
        <f>VLOOKUP($D2065,metadata!$B$2:$S$451,18,FALSE)</f>
        <v/>
      </c>
      <c r="V2065">
        <f>VLOOKUP($D2065,metadata!$B$2:$Z$451,19,FALSE)</f>
        <v>240</v>
      </c>
      <c r="W2065" t="str">
        <f>VLOOKUP($D2065,metadata!$B$2:$Z$451,20,FALSE)</f>
        <v>global average</v>
      </c>
      <c r="X2065" t="str">
        <f>VLOOKUP($D2065,metadata!$B$2:$Z$451,21,FALSE)</f>
        <v/>
      </c>
      <c r="Y2065" t="str">
        <f>VLOOKUP($D2065,metadata!$B$2:$Z$451,22,FALSE)</f>
        <v>t-51</v>
      </c>
      <c r="Z2065" t="str">
        <f>VLOOKUP($D2065,metadata!$B$2:$Z$451,23,FALSE)</f>
        <v/>
      </c>
      <c r="AA2065" t="str">
        <f>VLOOKUP($D2065,metadata!$B$2:$Z$451,24,FALSE)</f>
        <v/>
      </c>
      <c r="AC2065">
        <v>0</v>
      </c>
      <c r="AD2065">
        <v>5</v>
      </c>
      <c r="AF2065" t="str">
        <f t="shared" si="65"/>
        <v>NA</v>
      </c>
    </row>
    <row r="2066" spans="3:32" x14ac:dyDescent="0.3">
      <c r="C2066">
        <v>2065</v>
      </c>
      <c r="D2066" s="4" t="str">
        <f t="shared" si="66"/>
        <v>52-Tomakomai2</v>
      </c>
      <c r="E2066" t="str">
        <f>VLOOKUP($D2066,metadata!$B$2:$S$451,2,FALSE)</f>
        <v>Tanaka, K; Murata, K</v>
      </c>
      <c r="F2066" t="str">
        <f>VLOOKUP($D2066,metadata!$B$2:$S$451,3,FALSE)</f>
        <v>Rapid evolution of photoperiodic response in a recently introduced insect Ophraella communa along geographic gradients</v>
      </c>
      <c r="G2066" t="str">
        <f>VLOOKUP($D2066,metadata!$B$2:$S$451,4,FALSE)</f>
        <v>10.1111/ens.12200</v>
      </c>
      <c r="H2066" t="str">
        <f>VLOOKUP($D2066,metadata!$B$2:$S$451,5,FALSE)</f>
        <v>y</v>
      </c>
      <c r="I2066" t="str">
        <f>VLOOKUP($D2066,metadata!$B$2:$S$451,6,FALSE)</f>
        <v>a</v>
      </c>
      <c r="J2066" t="str">
        <f>VLOOKUP($D2066,metadata!$B$2:$S$451,7,FALSE)</f>
        <v>i</v>
      </c>
      <c r="K2066">
        <f>VLOOKUP($D2066,metadata!$B$2:$S$451,8,FALSE)</f>
        <v>7</v>
      </c>
      <c r="L2066">
        <f>VLOOKUP($D2066,metadata!$B$2:$S$451,9,FALSE)</f>
        <v>3</v>
      </c>
      <c r="M2066" t="str">
        <f>VLOOKUP($D2066,metadata!$B$2:$S$451,10,FALSE)</f>
        <v/>
      </c>
      <c r="N2066" t="str">
        <f>VLOOKUP($D2066,metadata!$B$2:$S$451,11,FALSE)</f>
        <v>Ophraella communa</v>
      </c>
      <c r="O2066" t="str">
        <f>VLOOKUP($D2066,metadata!$B$2:$S$451,12,FALSE)</f>
        <v>coleoptera</v>
      </c>
      <c r="P2066" t="str">
        <f>VLOOKUP($D2066,metadata!$B$2:$S$451,13,FALSE)</f>
        <v>Tomakomai2</v>
      </c>
      <c r="Q2066">
        <f>VLOOKUP($D2066,metadata!$B$2:$S$451,14,FALSE)</f>
        <v>42.666666666666664</v>
      </c>
      <c r="R2066">
        <f>VLOOKUP($D2066,metadata!$B$2:$S$451,15,FALSE)</f>
        <v>141.65</v>
      </c>
      <c r="S2066" t="str">
        <f>VLOOKUP($D2066,metadata!$B$2:$S$451,16,FALSE)</f>
        <v/>
      </c>
      <c r="T2066">
        <f>VLOOKUP($D2066,metadata!$B$2:$S$451,17,FALSE)</f>
        <v>12</v>
      </c>
      <c r="U2066" t="str">
        <f>VLOOKUP($D2066,metadata!$B$2:$S$451,18,FALSE)</f>
        <v/>
      </c>
      <c r="V2066">
        <f>VLOOKUP($D2066,metadata!$B$2:$Z$451,19,FALSE)</f>
        <v>53.6</v>
      </c>
      <c r="W2066" t="str">
        <f>VLOOKUP($D2066,metadata!$B$2:$Z$451,20,FALSE)</f>
        <v>acc</v>
      </c>
      <c r="X2066" t="str">
        <f>VLOOKUP($D2066,metadata!$B$2:$Z$451,21,FALSE)</f>
        <v/>
      </c>
      <c r="Y2066" t="str">
        <f>VLOOKUP($D2066,metadata!$B$2:$Z$451,22,FALSE)</f>
        <v>t-52</v>
      </c>
      <c r="Z2066" t="str">
        <f>VLOOKUP($D2066,metadata!$B$2:$Z$451,23,FALSE)</f>
        <v/>
      </c>
      <c r="AA2066" t="str">
        <f>VLOOKUP($D2066,metadata!$B$2:$Z$451,24,FALSE)</f>
        <v/>
      </c>
      <c r="AC2066">
        <v>77.8</v>
      </c>
      <c r="AD2066" s="5">
        <v>0.5083333333333333</v>
      </c>
      <c r="AE2066">
        <v>45</v>
      </c>
      <c r="AF2066">
        <f t="shared" si="65"/>
        <v>45</v>
      </c>
    </row>
    <row r="2067" spans="3:32" x14ac:dyDescent="0.3">
      <c r="C2067">
        <v>2066</v>
      </c>
      <c r="D2067" s="4" t="str">
        <f t="shared" si="66"/>
        <v>52-Tomakomai2</v>
      </c>
      <c r="E2067" t="str">
        <f>VLOOKUP($D2067,metadata!$B$2:$S$451,2,FALSE)</f>
        <v>Tanaka, K; Murata, K</v>
      </c>
      <c r="F2067" t="str">
        <f>VLOOKUP($D2067,metadata!$B$2:$S$451,3,FALSE)</f>
        <v>Rapid evolution of photoperiodic response in a recently introduced insect Ophraella communa along geographic gradients</v>
      </c>
      <c r="G2067" t="str">
        <f>VLOOKUP($D2067,metadata!$B$2:$S$451,4,FALSE)</f>
        <v>10.1111/ens.12200</v>
      </c>
      <c r="H2067" t="str">
        <f>VLOOKUP($D2067,metadata!$B$2:$S$451,5,FALSE)</f>
        <v>y</v>
      </c>
      <c r="I2067" t="str">
        <f>VLOOKUP($D2067,metadata!$B$2:$S$451,6,FALSE)</f>
        <v>a</v>
      </c>
      <c r="J2067" t="str">
        <f>VLOOKUP($D2067,metadata!$B$2:$S$451,7,FALSE)</f>
        <v>i</v>
      </c>
      <c r="K2067">
        <f>VLOOKUP($D2067,metadata!$B$2:$S$451,8,FALSE)</f>
        <v>7</v>
      </c>
      <c r="L2067">
        <f>VLOOKUP($D2067,metadata!$B$2:$S$451,9,FALSE)</f>
        <v>3</v>
      </c>
      <c r="M2067" t="str">
        <f>VLOOKUP($D2067,metadata!$B$2:$S$451,10,FALSE)</f>
        <v/>
      </c>
      <c r="N2067" t="str">
        <f>VLOOKUP($D2067,metadata!$B$2:$S$451,11,FALSE)</f>
        <v>Ophraella communa</v>
      </c>
      <c r="O2067" t="str">
        <f>VLOOKUP($D2067,metadata!$B$2:$S$451,12,FALSE)</f>
        <v>coleoptera</v>
      </c>
      <c r="P2067" t="str">
        <f>VLOOKUP($D2067,metadata!$B$2:$S$451,13,FALSE)</f>
        <v>Tomakomai2</v>
      </c>
      <c r="Q2067">
        <f>VLOOKUP($D2067,metadata!$B$2:$S$451,14,FALSE)</f>
        <v>42.666666666666664</v>
      </c>
      <c r="R2067">
        <f>VLOOKUP($D2067,metadata!$B$2:$S$451,15,FALSE)</f>
        <v>141.65</v>
      </c>
      <c r="S2067" t="str">
        <f>VLOOKUP($D2067,metadata!$B$2:$S$451,16,FALSE)</f>
        <v/>
      </c>
      <c r="T2067">
        <f>VLOOKUP($D2067,metadata!$B$2:$S$451,17,FALSE)</f>
        <v>12</v>
      </c>
      <c r="U2067" t="str">
        <f>VLOOKUP($D2067,metadata!$B$2:$S$451,18,FALSE)</f>
        <v/>
      </c>
      <c r="V2067">
        <f>VLOOKUP($D2067,metadata!$B$2:$Z$451,19,FALSE)</f>
        <v>53.6</v>
      </c>
      <c r="W2067" t="str">
        <f>VLOOKUP($D2067,metadata!$B$2:$Z$451,20,FALSE)</f>
        <v>acc</v>
      </c>
      <c r="X2067" t="str">
        <f>VLOOKUP($D2067,metadata!$B$2:$Z$451,21,FALSE)</f>
        <v/>
      </c>
      <c r="Y2067" t="str">
        <f>VLOOKUP($D2067,metadata!$B$2:$Z$451,22,FALSE)</f>
        <v>t-52</v>
      </c>
      <c r="Z2067" t="str">
        <f>VLOOKUP($D2067,metadata!$B$2:$Z$451,23,FALSE)</f>
        <v/>
      </c>
      <c r="AA2067" t="str">
        <f>VLOOKUP($D2067,metadata!$B$2:$Z$451,24,FALSE)</f>
        <v/>
      </c>
      <c r="AC2067">
        <v>49</v>
      </c>
      <c r="AD2067" s="5">
        <v>0.5493055555555556</v>
      </c>
      <c r="AE2067">
        <v>51</v>
      </c>
      <c r="AF2067">
        <f t="shared" si="65"/>
        <v>51</v>
      </c>
    </row>
    <row r="2068" spans="3:32" x14ac:dyDescent="0.3">
      <c r="C2068">
        <v>2067</v>
      </c>
      <c r="D2068" s="4" t="str">
        <f t="shared" si="66"/>
        <v>52-Tomakomai2</v>
      </c>
      <c r="E2068" t="str">
        <f>VLOOKUP($D2068,metadata!$B$2:$S$451,2,FALSE)</f>
        <v>Tanaka, K; Murata, K</v>
      </c>
      <c r="F2068" t="str">
        <f>VLOOKUP($D2068,metadata!$B$2:$S$451,3,FALSE)</f>
        <v>Rapid evolution of photoperiodic response in a recently introduced insect Ophraella communa along geographic gradients</v>
      </c>
      <c r="G2068" t="str">
        <f>VLOOKUP($D2068,metadata!$B$2:$S$451,4,FALSE)</f>
        <v>10.1111/ens.12200</v>
      </c>
      <c r="H2068" t="str">
        <f>VLOOKUP($D2068,metadata!$B$2:$S$451,5,FALSE)</f>
        <v>y</v>
      </c>
      <c r="I2068" t="str">
        <f>VLOOKUP($D2068,metadata!$B$2:$S$451,6,FALSE)</f>
        <v>a</v>
      </c>
      <c r="J2068" t="str">
        <f>VLOOKUP($D2068,metadata!$B$2:$S$451,7,FALSE)</f>
        <v>i</v>
      </c>
      <c r="K2068">
        <f>VLOOKUP($D2068,metadata!$B$2:$S$451,8,FALSE)</f>
        <v>7</v>
      </c>
      <c r="L2068">
        <f>VLOOKUP($D2068,metadata!$B$2:$S$451,9,FALSE)</f>
        <v>3</v>
      </c>
      <c r="M2068" t="str">
        <f>VLOOKUP($D2068,metadata!$B$2:$S$451,10,FALSE)</f>
        <v/>
      </c>
      <c r="N2068" t="str">
        <f>VLOOKUP($D2068,metadata!$B$2:$S$451,11,FALSE)</f>
        <v>Ophraella communa</v>
      </c>
      <c r="O2068" t="str">
        <f>VLOOKUP($D2068,metadata!$B$2:$S$451,12,FALSE)</f>
        <v>coleoptera</v>
      </c>
      <c r="P2068" t="str">
        <f>VLOOKUP($D2068,metadata!$B$2:$S$451,13,FALSE)</f>
        <v>Tomakomai2</v>
      </c>
      <c r="Q2068">
        <f>VLOOKUP($D2068,metadata!$B$2:$S$451,14,FALSE)</f>
        <v>42.666666666666664</v>
      </c>
      <c r="R2068">
        <f>VLOOKUP($D2068,metadata!$B$2:$S$451,15,FALSE)</f>
        <v>141.65</v>
      </c>
      <c r="S2068" t="str">
        <f>VLOOKUP($D2068,metadata!$B$2:$S$451,16,FALSE)</f>
        <v/>
      </c>
      <c r="T2068">
        <f>VLOOKUP($D2068,metadata!$B$2:$S$451,17,FALSE)</f>
        <v>12</v>
      </c>
      <c r="U2068" t="str">
        <f>VLOOKUP($D2068,metadata!$B$2:$S$451,18,FALSE)</f>
        <v/>
      </c>
      <c r="V2068">
        <f>VLOOKUP($D2068,metadata!$B$2:$Z$451,19,FALSE)</f>
        <v>53.6</v>
      </c>
      <c r="W2068" t="str">
        <f>VLOOKUP($D2068,metadata!$B$2:$Z$451,20,FALSE)</f>
        <v>acc</v>
      </c>
      <c r="X2068" t="str">
        <f>VLOOKUP($D2068,metadata!$B$2:$Z$451,21,FALSE)</f>
        <v/>
      </c>
      <c r="Y2068" t="str">
        <f>VLOOKUP($D2068,metadata!$B$2:$Z$451,22,FALSE)</f>
        <v>t-52</v>
      </c>
      <c r="Z2068" t="str">
        <f>VLOOKUP($D2068,metadata!$B$2:$Z$451,23,FALSE)</f>
        <v/>
      </c>
      <c r="AA2068" t="str">
        <f>VLOOKUP($D2068,metadata!$B$2:$Z$451,24,FALSE)</f>
        <v/>
      </c>
      <c r="AC2068">
        <v>0</v>
      </c>
      <c r="AD2068" s="5">
        <v>0.59027777777777779</v>
      </c>
      <c r="AE2068">
        <v>65</v>
      </c>
      <c r="AF2068">
        <f t="shared" si="65"/>
        <v>65</v>
      </c>
    </row>
    <row r="2069" spans="3:32" x14ac:dyDescent="0.3">
      <c r="C2069">
        <v>2068</v>
      </c>
      <c r="D2069" s="4" t="str">
        <f t="shared" si="66"/>
        <v>52-Kanazawa</v>
      </c>
      <c r="E2069" t="str">
        <f>VLOOKUP($D2069,metadata!$B$2:$S$451,2,FALSE)</f>
        <v>Tanaka, K; Murata, K</v>
      </c>
      <c r="F2069" t="str">
        <f>VLOOKUP($D2069,metadata!$B$2:$S$451,3,FALSE)</f>
        <v>Rapid evolution of photoperiodic response in a recently introduced insect Ophraella communa along geographic gradients</v>
      </c>
      <c r="G2069" t="str">
        <f>VLOOKUP($D2069,metadata!$B$2:$S$451,4,FALSE)</f>
        <v>10.1111/ens.12200</v>
      </c>
      <c r="H2069" t="str">
        <f>VLOOKUP($D2069,metadata!$B$2:$S$451,5,FALSE)</f>
        <v>y</v>
      </c>
      <c r="I2069" t="str">
        <f>VLOOKUP($D2069,metadata!$B$2:$S$451,6,FALSE)</f>
        <v>a</v>
      </c>
      <c r="J2069" t="str">
        <f>VLOOKUP($D2069,metadata!$B$2:$S$451,7,FALSE)</f>
        <v>i</v>
      </c>
      <c r="K2069">
        <f>VLOOKUP($D2069,metadata!$B$2:$S$451,8,FALSE)</f>
        <v>7</v>
      </c>
      <c r="L2069">
        <f>VLOOKUP($D2069,metadata!$B$2:$S$451,9,FALSE)</f>
        <v>3</v>
      </c>
      <c r="M2069" t="str">
        <f>VLOOKUP($D2069,metadata!$B$2:$S$451,10,FALSE)</f>
        <v/>
      </c>
      <c r="N2069" t="str">
        <f>VLOOKUP($D2069,metadata!$B$2:$S$451,11,FALSE)</f>
        <v>Ophraella communa</v>
      </c>
      <c r="O2069" t="str">
        <f>VLOOKUP($D2069,metadata!$B$2:$S$451,12,FALSE)</f>
        <v>coleoptera</v>
      </c>
      <c r="P2069" t="str">
        <f>VLOOKUP($D2069,metadata!$B$2:$S$451,13,FALSE)</f>
        <v>Kanazawa</v>
      </c>
      <c r="Q2069">
        <f>VLOOKUP($D2069,metadata!$B$2:$S$451,14,FALSE)</f>
        <v>36.549999999999997</v>
      </c>
      <c r="R2069">
        <f>VLOOKUP($D2069,metadata!$B$2:$S$451,15,FALSE)</f>
        <v>136.65</v>
      </c>
      <c r="S2069" t="str">
        <f>VLOOKUP($D2069,metadata!$B$2:$S$451,16,FALSE)</f>
        <v/>
      </c>
      <c r="T2069">
        <f>VLOOKUP($D2069,metadata!$B$2:$S$451,17,FALSE)</f>
        <v>11</v>
      </c>
      <c r="U2069" t="str">
        <f>VLOOKUP($D2069,metadata!$B$2:$S$451,18,FALSE)</f>
        <v/>
      </c>
      <c r="V2069">
        <f>VLOOKUP($D2069,metadata!$B$2:$Z$451,19,FALSE)</f>
        <v>48.3</v>
      </c>
      <c r="W2069" t="str">
        <f>VLOOKUP($D2069,metadata!$B$2:$Z$451,20,FALSE)</f>
        <v>acc</v>
      </c>
      <c r="X2069" t="str">
        <f>VLOOKUP($D2069,metadata!$B$2:$Z$451,21,FALSE)</f>
        <v/>
      </c>
      <c r="Y2069" t="str">
        <f>VLOOKUP($D2069,metadata!$B$2:$Z$451,22,FALSE)</f>
        <v>t-52</v>
      </c>
      <c r="Z2069" t="str">
        <f>VLOOKUP($D2069,metadata!$B$2:$Z$451,23,FALSE)</f>
        <v/>
      </c>
      <c r="AA2069" t="str">
        <f>VLOOKUP($D2069,metadata!$B$2:$Z$451,24,FALSE)</f>
        <v/>
      </c>
      <c r="AC2069">
        <v>52.2</v>
      </c>
      <c r="AD2069" s="5">
        <v>0.5083333333333333</v>
      </c>
      <c r="AE2069">
        <v>46</v>
      </c>
      <c r="AF2069">
        <f t="shared" si="65"/>
        <v>46</v>
      </c>
    </row>
    <row r="2070" spans="3:32" x14ac:dyDescent="0.3">
      <c r="C2070">
        <v>2069</v>
      </c>
      <c r="D2070" s="4" t="str">
        <f t="shared" si="66"/>
        <v>52-Kanazawa</v>
      </c>
      <c r="E2070" t="str">
        <f>VLOOKUP($D2070,metadata!$B$2:$S$451,2,FALSE)</f>
        <v>Tanaka, K; Murata, K</v>
      </c>
      <c r="F2070" t="str">
        <f>VLOOKUP($D2070,metadata!$B$2:$S$451,3,FALSE)</f>
        <v>Rapid evolution of photoperiodic response in a recently introduced insect Ophraella communa along geographic gradients</v>
      </c>
      <c r="G2070" t="str">
        <f>VLOOKUP($D2070,metadata!$B$2:$S$451,4,FALSE)</f>
        <v>10.1111/ens.12200</v>
      </c>
      <c r="H2070" t="str">
        <f>VLOOKUP($D2070,metadata!$B$2:$S$451,5,FALSE)</f>
        <v>y</v>
      </c>
      <c r="I2070" t="str">
        <f>VLOOKUP($D2070,metadata!$B$2:$S$451,6,FALSE)</f>
        <v>a</v>
      </c>
      <c r="J2070" t="str">
        <f>VLOOKUP($D2070,metadata!$B$2:$S$451,7,FALSE)</f>
        <v>i</v>
      </c>
      <c r="K2070">
        <f>VLOOKUP($D2070,metadata!$B$2:$S$451,8,FALSE)</f>
        <v>7</v>
      </c>
      <c r="L2070">
        <f>VLOOKUP($D2070,metadata!$B$2:$S$451,9,FALSE)</f>
        <v>3</v>
      </c>
      <c r="M2070" t="str">
        <f>VLOOKUP($D2070,metadata!$B$2:$S$451,10,FALSE)</f>
        <v/>
      </c>
      <c r="N2070" t="str">
        <f>VLOOKUP($D2070,metadata!$B$2:$S$451,11,FALSE)</f>
        <v>Ophraella communa</v>
      </c>
      <c r="O2070" t="str">
        <f>VLOOKUP($D2070,metadata!$B$2:$S$451,12,FALSE)</f>
        <v>coleoptera</v>
      </c>
      <c r="P2070" t="str">
        <f>VLOOKUP($D2070,metadata!$B$2:$S$451,13,FALSE)</f>
        <v>Kanazawa</v>
      </c>
      <c r="Q2070">
        <f>VLOOKUP($D2070,metadata!$B$2:$S$451,14,FALSE)</f>
        <v>36.549999999999997</v>
      </c>
      <c r="R2070">
        <f>VLOOKUP($D2070,metadata!$B$2:$S$451,15,FALSE)</f>
        <v>136.65</v>
      </c>
      <c r="S2070" t="str">
        <f>VLOOKUP($D2070,metadata!$B$2:$S$451,16,FALSE)</f>
        <v/>
      </c>
      <c r="T2070">
        <f>VLOOKUP($D2070,metadata!$B$2:$S$451,17,FALSE)</f>
        <v>11</v>
      </c>
      <c r="U2070" t="str">
        <f>VLOOKUP($D2070,metadata!$B$2:$S$451,18,FALSE)</f>
        <v/>
      </c>
      <c r="V2070">
        <f>VLOOKUP($D2070,metadata!$B$2:$Z$451,19,FALSE)</f>
        <v>48.3</v>
      </c>
      <c r="W2070" t="str">
        <f>VLOOKUP($D2070,metadata!$B$2:$Z$451,20,FALSE)</f>
        <v>acc</v>
      </c>
      <c r="X2070" t="str">
        <f>VLOOKUP($D2070,metadata!$B$2:$Z$451,21,FALSE)</f>
        <v/>
      </c>
      <c r="Y2070" t="str">
        <f>VLOOKUP($D2070,metadata!$B$2:$Z$451,22,FALSE)</f>
        <v>t-52</v>
      </c>
      <c r="Z2070" t="str">
        <f>VLOOKUP($D2070,metadata!$B$2:$Z$451,23,FALSE)</f>
        <v/>
      </c>
      <c r="AA2070" t="str">
        <f>VLOOKUP($D2070,metadata!$B$2:$Z$451,24,FALSE)</f>
        <v/>
      </c>
      <c r="AC2070">
        <v>27.8</v>
      </c>
      <c r="AD2070" s="5">
        <v>0.5493055555555556</v>
      </c>
      <c r="AE2070">
        <v>54</v>
      </c>
      <c r="AF2070">
        <f t="shared" si="65"/>
        <v>54</v>
      </c>
    </row>
    <row r="2071" spans="3:32" x14ac:dyDescent="0.3">
      <c r="C2071">
        <v>2070</v>
      </c>
      <c r="D2071" s="4" t="str">
        <f t="shared" si="66"/>
        <v>52-Kanazawa</v>
      </c>
      <c r="E2071" t="str">
        <f>VLOOKUP($D2071,metadata!$B$2:$S$451,2,FALSE)</f>
        <v>Tanaka, K; Murata, K</v>
      </c>
      <c r="F2071" t="str">
        <f>VLOOKUP($D2071,metadata!$B$2:$S$451,3,FALSE)</f>
        <v>Rapid evolution of photoperiodic response in a recently introduced insect Ophraella communa along geographic gradients</v>
      </c>
      <c r="G2071" t="str">
        <f>VLOOKUP($D2071,metadata!$B$2:$S$451,4,FALSE)</f>
        <v>10.1111/ens.12200</v>
      </c>
      <c r="H2071" t="str">
        <f>VLOOKUP($D2071,metadata!$B$2:$S$451,5,FALSE)</f>
        <v>y</v>
      </c>
      <c r="I2071" t="str">
        <f>VLOOKUP($D2071,metadata!$B$2:$S$451,6,FALSE)</f>
        <v>a</v>
      </c>
      <c r="J2071" t="str">
        <f>VLOOKUP($D2071,metadata!$B$2:$S$451,7,FALSE)</f>
        <v>i</v>
      </c>
      <c r="K2071">
        <f>VLOOKUP($D2071,metadata!$B$2:$S$451,8,FALSE)</f>
        <v>7</v>
      </c>
      <c r="L2071">
        <f>VLOOKUP($D2071,metadata!$B$2:$S$451,9,FALSE)</f>
        <v>3</v>
      </c>
      <c r="M2071" t="str">
        <f>VLOOKUP($D2071,metadata!$B$2:$S$451,10,FALSE)</f>
        <v/>
      </c>
      <c r="N2071" t="str">
        <f>VLOOKUP($D2071,metadata!$B$2:$S$451,11,FALSE)</f>
        <v>Ophraella communa</v>
      </c>
      <c r="O2071" t="str">
        <f>VLOOKUP($D2071,metadata!$B$2:$S$451,12,FALSE)</f>
        <v>coleoptera</v>
      </c>
      <c r="P2071" t="str">
        <f>VLOOKUP($D2071,metadata!$B$2:$S$451,13,FALSE)</f>
        <v>Kanazawa</v>
      </c>
      <c r="Q2071">
        <f>VLOOKUP($D2071,metadata!$B$2:$S$451,14,FALSE)</f>
        <v>36.549999999999997</v>
      </c>
      <c r="R2071">
        <f>VLOOKUP($D2071,metadata!$B$2:$S$451,15,FALSE)</f>
        <v>136.65</v>
      </c>
      <c r="S2071" t="str">
        <f>VLOOKUP($D2071,metadata!$B$2:$S$451,16,FALSE)</f>
        <v/>
      </c>
      <c r="T2071">
        <f>VLOOKUP($D2071,metadata!$B$2:$S$451,17,FALSE)</f>
        <v>11</v>
      </c>
      <c r="U2071" t="str">
        <f>VLOOKUP($D2071,metadata!$B$2:$S$451,18,FALSE)</f>
        <v/>
      </c>
      <c r="V2071">
        <f>VLOOKUP($D2071,metadata!$B$2:$Z$451,19,FALSE)</f>
        <v>48.3</v>
      </c>
      <c r="W2071" t="str">
        <f>VLOOKUP($D2071,metadata!$B$2:$Z$451,20,FALSE)</f>
        <v>acc</v>
      </c>
      <c r="X2071" t="str">
        <f>VLOOKUP($D2071,metadata!$B$2:$Z$451,21,FALSE)</f>
        <v/>
      </c>
      <c r="Y2071" t="str">
        <f>VLOOKUP($D2071,metadata!$B$2:$Z$451,22,FALSE)</f>
        <v>t-52</v>
      </c>
      <c r="Z2071" t="str">
        <f>VLOOKUP($D2071,metadata!$B$2:$Z$451,23,FALSE)</f>
        <v/>
      </c>
      <c r="AA2071" t="str">
        <f>VLOOKUP($D2071,metadata!$B$2:$Z$451,24,FALSE)</f>
        <v/>
      </c>
      <c r="AC2071">
        <v>0</v>
      </c>
      <c r="AD2071" s="5">
        <v>0.59027777777777779</v>
      </c>
      <c r="AE2071">
        <v>45</v>
      </c>
      <c r="AF2071">
        <f t="shared" si="65"/>
        <v>45</v>
      </c>
    </row>
    <row r="2072" spans="3:32" x14ac:dyDescent="0.3">
      <c r="C2072">
        <v>2071</v>
      </c>
      <c r="D2072" s="4" t="str">
        <f t="shared" si="66"/>
        <v>52-Ueda</v>
      </c>
      <c r="E2072" t="str">
        <f>VLOOKUP($D2072,metadata!$B$2:$S$451,2,FALSE)</f>
        <v>Tanaka, K; Murata, K</v>
      </c>
      <c r="F2072" t="str">
        <f>VLOOKUP($D2072,metadata!$B$2:$S$451,3,FALSE)</f>
        <v>Rapid evolution of photoperiodic response in a recently introduced insect Ophraella communa along geographic gradients</v>
      </c>
      <c r="G2072" t="str">
        <f>VLOOKUP($D2072,metadata!$B$2:$S$451,4,FALSE)</f>
        <v>10.1111/ens.12200</v>
      </c>
      <c r="H2072" t="str">
        <f>VLOOKUP($D2072,metadata!$B$2:$S$451,5,FALSE)</f>
        <v>y</v>
      </c>
      <c r="I2072" t="str">
        <f>VLOOKUP($D2072,metadata!$B$2:$S$451,6,FALSE)</f>
        <v>a</v>
      </c>
      <c r="J2072" t="str">
        <f>VLOOKUP($D2072,metadata!$B$2:$S$451,7,FALSE)</f>
        <v>i</v>
      </c>
      <c r="K2072">
        <f>VLOOKUP($D2072,metadata!$B$2:$S$451,8,FALSE)</f>
        <v>7</v>
      </c>
      <c r="L2072">
        <f>VLOOKUP($D2072,metadata!$B$2:$S$451,9,FALSE)</f>
        <v>3</v>
      </c>
      <c r="M2072" t="str">
        <f>VLOOKUP($D2072,metadata!$B$2:$S$451,10,FALSE)</f>
        <v/>
      </c>
      <c r="N2072" t="str">
        <f>VLOOKUP($D2072,metadata!$B$2:$S$451,11,FALSE)</f>
        <v>Ophraella communa</v>
      </c>
      <c r="O2072" t="str">
        <f>VLOOKUP($D2072,metadata!$B$2:$S$451,12,FALSE)</f>
        <v>coleoptera</v>
      </c>
      <c r="P2072" t="str">
        <f>VLOOKUP($D2072,metadata!$B$2:$S$451,13,FALSE)</f>
        <v>Ueda</v>
      </c>
      <c r="Q2072">
        <f>VLOOKUP($D2072,metadata!$B$2:$S$451,14,FALSE)</f>
        <v>36.4</v>
      </c>
      <c r="R2072">
        <f>VLOOKUP($D2072,metadata!$B$2:$S$451,15,FALSE)</f>
        <v>138.19999999999999</v>
      </c>
      <c r="S2072" t="str">
        <f>VLOOKUP($D2072,metadata!$B$2:$S$451,16,FALSE)</f>
        <v/>
      </c>
      <c r="T2072">
        <f>VLOOKUP($D2072,metadata!$B$2:$S$451,17,FALSE)</f>
        <v>419</v>
      </c>
      <c r="U2072" t="str">
        <f>VLOOKUP($D2072,metadata!$B$2:$S$451,18,FALSE)</f>
        <v/>
      </c>
      <c r="V2072">
        <f>VLOOKUP($D2072,metadata!$B$2:$Z$451,19,FALSE)</f>
        <v>50.6</v>
      </c>
      <c r="W2072" t="str">
        <f>VLOOKUP($D2072,metadata!$B$2:$Z$451,20,FALSE)</f>
        <v>acc</v>
      </c>
      <c r="X2072" t="str">
        <f>VLOOKUP($D2072,metadata!$B$2:$Z$451,21,FALSE)</f>
        <v/>
      </c>
      <c r="Y2072" t="str">
        <f>VLOOKUP($D2072,metadata!$B$2:$Z$451,22,FALSE)</f>
        <v>t-52</v>
      </c>
      <c r="Z2072" t="str">
        <f>VLOOKUP($D2072,metadata!$B$2:$Z$451,23,FALSE)</f>
        <v/>
      </c>
      <c r="AA2072" t="str">
        <f>VLOOKUP($D2072,metadata!$B$2:$Z$451,24,FALSE)</f>
        <v/>
      </c>
      <c r="AC2072">
        <v>53.8</v>
      </c>
      <c r="AD2072" s="5">
        <v>0.5083333333333333</v>
      </c>
      <c r="AE2072">
        <v>52</v>
      </c>
      <c r="AF2072">
        <f t="shared" si="65"/>
        <v>52</v>
      </c>
    </row>
    <row r="2073" spans="3:32" x14ac:dyDescent="0.3">
      <c r="C2073">
        <v>2072</v>
      </c>
      <c r="D2073" s="4" t="str">
        <f t="shared" si="66"/>
        <v>52-Ueda</v>
      </c>
      <c r="E2073" t="str">
        <f>VLOOKUP($D2073,metadata!$B$2:$S$451,2,FALSE)</f>
        <v>Tanaka, K; Murata, K</v>
      </c>
      <c r="F2073" t="str">
        <f>VLOOKUP($D2073,metadata!$B$2:$S$451,3,FALSE)</f>
        <v>Rapid evolution of photoperiodic response in a recently introduced insect Ophraella communa along geographic gradients</v>
      </c>
      <c r="G2073" t="str">
        <f>VLOOKUP($D2073,metadata!$B$2:$S$451,4,FALSE)</f>
        <v>10.1111/ens.12200</v>
      </c>
      <c r="H2073" t="str">
        <f>VLOOKUP($D2073,metadata!$B$2:$S$451,5,FALSE)</f>
        <v>y</v>
      </c>
      <c r="I2073" t="str">
        <f>VLOOKUP($D2073,metadata!$B$2:$S$451,6,FALSE)</f>
        <v>a</v>
      </c>
      <c r="J2073" t="str">
        <f>VLOOKUP($D2073,metadata!$B$2:$S$451,7,FALSE)</f>
        <v>i</v>
      </c>
      <c r="K2073">
        <f>VLOOKUP($D2073,metadata!$B$2:$S$451,8,FALSE)</f>
        <v>7</v>
      </c>
      <c r="L2073">
        <f>VLOOKUP($D2073,metadata!$B$2:$S$451,9,FALSE)</f>
        <v>3</v>
      </c>
      <c r="M2073" t="str">
        <f>VLOOKUP($D2073,metadata!$B$2:$S$451,10,FALSE)</f>
        <v/>
      </c>
      <c r="N2073" t="str">
        <f>VLOOKUP($D2073,metadata!$B$2:$S$451,11,FALSE)</f>
        <v>Ophraella communa</v>
      </c>
      <c r="O2073" t="str">
        <f>VLOOKUP($D2073,metadata!$B$2:$S$451,12,FALSE)</f>
        <v>coleoptera</v>
      </c>
      <c r="P2073" t="str">
        <f>VLOOKUP($D2073,metadata!$B$2:$S$451,13,FALSE)</f>
        <v>Ueda</v>
      </c>
      <c r="Q2073">
        <f>VLOOKUP($D2073,metadata!$B$2:$S$451,14,FALSE)</f>
        <v>36.4</v>
      </c>
      <c r="R2073">
        <f>VLOOKUP($D2073,metadata!$B$2:$S$451,15,FALSE)</f>
        <v>138.19999999999999</v>
      </c>
      <c r="S2073" t="str">
        <f>VLOOKUP($D2073,metadata!$B$2:$S$451,16,FALSE)</f>
        <v/>
      </c>
      <c r="T2073">
        <f>VLOOKUP($D2073,metadata!$B$2:$S$451,17,FALSE)</f>
        <v>419</v>
      </c>
      <c r="U2073" t="str">
        <f>VLOOKUP($D2073,metadata!$B$2:$S$451,18,FALSE)</f>
        <v/>
      </c>
      <c r="V2073">
        <f>VLOOKUP($D2073,metadata!$B$2:$Z$451,19,FALSE)</f>
        <v>50.6</v>
      </c>
      <c r="W2073" t="str">
        <f>VLOOKUP($D2073,metadata!$B$2:$Z$451,20,FALSE)</f>
        <v>acc</v>
      </c>
      <c r="X2073" t="str">
        <f>VLOOKUP($D2073,metadata!$B$2:$Z$451,21,FALSE)</f>
        <v/>
      </c>
      <c r="Y2073" t="str">
        <f>VLOOKUP($D2073,metadata!$B$2:$Z$451,22,FALSE)</f>
        <v>t-52</v>
      </c>
      <c r="Z2073" t="str">
        <f>VLOOKUP($D2073,metadata!$B$2:$Z$451,23,FALSE)</f>
        <v/>
      </c>
      <c r="AA2073" t="str">
        <f>VLOOKUP($D2073,metadata!$B$2:$Z$451,24,FALSE)</f>
        <v/>
      </c>
      <c r="AC2073">
        <v>45.3</v>
      </c>
      <c r="AD2073" s="5">
        <v>0.5493055555555556</v>
      </c>
      <c r="AE2073">
        <v>53</v>
      </c>
      <c r="AF2073">
        <f t="shared" si="65"/>
        <v>53</v>
      </c>
    </row>
    <row r="2074" spans="3:32" x14ac:dyDescent="0.3">
      <c r="C2074">
        <v>2073</v>
      </c>
      <c r="D2074" s="4" t="str">
        <f t="shared" si="66"/>
        <v>52-Ueda</v>
      </c>
      <c r="E2074" t="str">
        <f>VLOOKUP($D2074,metadata!$B$2:$S$451,2,FALSE)</f>
        <v>Tanaka, K; Murata, K</v>
      </c>
      <c r="F2074" t="str">
        <f>VLOOKUP($D2074,metadata!$B$2:$S$451,3,FALSE)</f>
        <v>Rapid evolution of photoperiodic response in a recently introduced insect Ophraella communa along geographic gradients</v>
      </c>
      <c r="G2074" t="str">
        <f>VLOOKUP($D2074,metadata!$B$2:$S$451,4,FALSE)</f>
        <v>10.1111/ens.12200</v>
      </c>
      <c r="H2074" t="str">
        <f>VLOOKUP($D2074,metadata!$B$2:$S$451,5,FALSE)</f>
        <v>y</v>
      </c>
      <c r="I2074" t="str">
        <f>VLOOKUP($D2074,metadata!$B$2:$S$451,6,FALSE)</f>
        <v>a</v>
      </c>
      <c r="J2074" t="str">
        <f>VLOOKUP($D2074,metadata!$B$2:$S$451,7,FALSE)</f>
        <v>i</v>
      </c>
      <c r="K2074">
        <f>VLOOKUP($D2074,metadata!$B$2:$S$451,8,FALSE)</f>
        <v>7</v>
      </c>
      <c r="L2074">
        <f>VLOOKUP($D2074,metadata!$B$2:$S$451,9,FALSE)</f>
        <v>3</v>
      </c>
      <c r="M2074" t="str">
        <f>VLOOKUP($D2074,metadata!$B$2:$S$451,10,FALSE)</f>
        <v/>
      </c>
      <c r="N2074" t="str">
        <f>VLOOKUP($D2074,metadata!$B$2:$S$451,11,FALSE)</f>
        <v>Ophraella communa</v>
      </c>
      <c r="O2074" t="str">
        <f>VLOOKUP($D2074,metadata!$B$2:$S$451,12,FALSE)</f>
        <v>coleoptera</v>
      </c>
      <c r="P2074" t="str">
        <f>VLOOKUP($D2074,metadata!$B$2:$S$451,13,FALSE)</f>
        <v>Ueda</v>
      </c>
      <c r="Q2074">
        <f>VLOOKUP($D2074,metadata!$B$2:$S$451,14,FALSE)</f>
        <v>36.4</v>
      </c>
      <c r="R2074">
        <f>VLOOKUP($D2074,metadata!$B$2:$S$451,15,FALSE)</f>
        <v>138.19999999999999</v>
      </c>
      <c r="S2074" t="str">
        <f>VLOOKUP($D2074,metadata!$B$2:$S$451,16,FALSE)</f>
        <v/>
      </c>
      <c r="T2074">
        <f>VLOOKUP($D2074,metadata!$B$2:$S$451,17,FALSE)</f>
        <v>419</v>
      </c>
      <c r="U2074" t="str">
        <f>VLOOKUP($D2074,metadata!$B$2:$S$451,18,FALSE)</f>
        <v/>
      </c>
      <c r="V2074">
        <f>VLOOKUP($D2074,metadata!$B$2:$Z$451,19,FALSE)</f>
        <v>50.6</v>
      </c>
      <c r="W2074" t="str">
        <f>VLOOKUP($D2074,metadata!$B$2:$Z$451,20,FALSE)</f>
        <v>acc</v>
      </c>
      <c r="X2074" t="str">
        <f>VLOOKUP($D2074,metadata!$B$2:$Z$451,21,FALSE)</f>
        <v/>
      </c>
      <c r="Y2074" t="str">
        <f>VLOOKUP($D2074,metadata!$B$2:$Z$451,22,FALSE)</f>
        <v>t-52</v>
      </c>
      <c r="Z2074" t="str">
        <f>VLOOKUP($D2074,metadata!$B$2:$Z$451,23,FALSE)</f>
        <v/>
      </c>
      <c r="AA2074" t="str">
        <f>VLOOKUP($D2074,metadata!$B$2:$Z$451,24,FALSE)</f>
        <v/>
      </c>
      <c r="AC2074">
        <v>0</v>
      </c>
      <c r="AD2074" s="5">
        <v>0.59027777777777779</v>
      </c>
      <c r="AE2074">
        <v>47</v>
      </c>
      <c r="AF2074">
        <f t="shared" si="65"/>
        <v>47</v>
      </c>
    </row>
    <row r="2075" spans="3:32" x14ac:dyDescent="0.3">
      <c r="C2075">
        <v>2074</v>
      </c>
      <c r="D2075" s="4" t="str">
        <f t="shared" si="66"/>
        <v>52-Tsukuba</v>
      </c>
      <c r="E2075" t="str">
        <f>VLOOKUP($D2075,metadata!$B$2:$S$451,2,FALSE)</f>
        <v>Tanaka, K; Murata, K</v>
      </c>
      <c r="F2075" t="str">
        <f>VLOOKUP($D2075,metadata!$B$2:$S$451,3,FALSE)</f>
        <v>Rapid evolution of photoperiodic response in a recently introduced insect Ophraella communa along geographic gradients</v>
      </c>
      <c r="G2075" t="str">
        <f>VLOOKUP($D2075,metadata!$B$2:$S$451,4,FALSE)</f>
        <v>10.1111/ens.12200</v>
      </c>
      <c r="H2075" t="str">
        <f>VLOOKUP($D2075,metadata!$B$2:$S$451,5,FALSE)</f>
        <v>y</v>
      </c>
      <c r="I2075" t="str">
        <f>VLOOKUP($D2075,metadata!$B$2:$S$451,6,FALSE)</f>
        <v>a</v>
      </c>
      <c r="J2075" t="str">
        <f>VLOOKUP($D2075,metadata!$B$2:$S$451,7,FALSE)</f>
        <v>i</v>
      </c>
      <c r="K2075">
        <f>VLOOKUP($D2075,metadata!$B$2:$S$451,8,FALSE)</f>
        <v>7</v>
      </c>
      <c r="L2075">
        <f>VLOOKUP($D2075,metadata!$B$2:$S$451,9,FALSE)</f>
        <v>3</v>
      </c>
      <c r="M2075" t="str">
        <f>VLOOKUP($D2075,metadata!$B$2:$S$451,10,FALSE)</f>
        <v/>
      </c>
      <c r="N2075" t="str">
        <f>VLOOKUP($D2075,metadata!$B$2:$S$451,11,FALSE)</f>
        <v>Ophraella communa</v>
      </c>
      <c r="O2075" t="str">
        <f>VLOOKUP($D2075,metadata!$B$2:$S$451,12,FALSE)</f>
        <v>coleoptera</v>
      </c>
      <c r="P2075" t="str">
        <f>VLOOKUP($D2075,metadata!$B$2:$S$451,13,FALSE)</f>
        <v>Tsukuba</v>
      </c>
      <c r="Q2075">
        <f>VLOOKUP($D2075,metadata!$B$2:$S$451,14,FALSE)</f>
        <v>36.033333333333331</v>
      </c>
      <c r="R2075">
        <f>VLOOKUP($D2075,metadata!$B$2:$S$451,15,FALSE)</f>
        <v>140.11666666666667</v>
      </c>
      <c r="S2075" t="str">
        <f>VLOOKUP($D2075,metadata!$B$2:$S$451,16,FALSE)</f>
        <v/>
      </c>
      <c r="T2075">
        <f>VLOOKUP($D2075,metadata!$B$2:$S$451,17,FALSE)</f>
        <v>25</v>
      </c>
      <c r="U2075" t="str">
        <f>VLOOKUP($D2075,metadata!$B$2:$S$451,18,FALSE)</f>
        <v/>
      </c>
      <c r="V2075">
        <f>VLOOKUP($D2075,metadata!$B$2:$Z$451,19,FALSE)</f>
        <v>49.66</v>
      </c>
      <c r="W2075" t="str">
        <f>VLOOKUP($D2075,metadata!$B$2:$Z$451,20,FALSE)</f>
        <v>acc</v>
      </c>
      <c r="X2075" t="str">
        <f>VLOOKUP($D2075,metadata!$B$2:$Z$451,21,FALSE)</f>
        <v/>
      </c>
      <c r="Y2075" t="str">
        <f>VLOOKUP($D2075,metadata!$B$2:$Z$451,22,FALSE)</f>
        <v>t-52</v>
      </c>
      <c r="Z2075" t="str">
        <f>VLOOKUP($D2075,metadata!$B$2:$Z$451,23,FALSE)</f>
        <v/>
      </c>
      <c r="AA2075" t="str">
        <f>VLOOKUP($D2075,metadata!$B$2:$Z$451,24,FALSE)</f>
        <v/>
      </c>
      <c r="AC2075">
        <v>86</v>
      </c>
      <c r="AD2075" s="5">
        <v>0.5083333333333333</v>
      </c>
      <c r="AE2075">
        <v>57</v>
      </c>
      <c r="AF2075">
        <f t="shared" si="65"/>
        <v>57</v>
      </c>
    </row>
    <row r="2076" spans="3:32" x14ac:dyDescent="0.3">
      <c r="C2076">
        <v>2075</v>
      </c>
      <c r="D2076" s="4" t="str">
        <f t="shared" si="66"/>
        <v>52-Tsukuba</v>
      </c>
      <c r="E2076" t="str">
        <f>VLOOKUP($D2076,metadata!$B$2:$S$451,2,FALSE)</f>
        <v>Tanaka, K; Murata, K</v>
      </c>
      <c r="F2076" t="str">
        <f>VLOOKUP($D2076,metadata!$B$2:$S$451,3,FALSE)</f>
        <v>Rapid evolution of photoperiodic response in a recently introduced insect Ophraella communa along geographic gradients</v>
      </c>
      <c r="G2076" t="str">
        <f>VLOOKUP($D2076,metadata!$B$2:$S$451,4,FALSE)</f>
        <v>10.1111/ens.12200</v>
      </c>
      <c r="H2076" t="str">
        <f>VLOOKUP($D2076,metadata!$B$2:$S$451,5,FALSE)</f>
        <v>y</v>
      </c>
      <c r="I2076" t="str">
        <f>VLOOKUP($D2076,metadata!$B$2:$S$451,6,FALSE)</f>
        <v>a</v>
      </c>
      <c r="J2076" t="str">
        <f>VLOOKUP($D2076,metadata!$B$2:$S$451,7,FALSE)</f>
        <v>i</v>
      </c>
      <c r="K2076">
        <f>VLOOKUP($D2076,metadata!$B$2:$S$451,8,FALSE)</f>
        <v>7</v>
      </c>
      <c r="L2076">
        <f>VLOOKUP($D2076,metadata!$B$2:$S$451,9,FALSE)</f>
        <v>3</v>
      </c>
      <c r="M2076" t="str">
        <f>VLOOKUP($D2076,metadata!$B$2:$S$451,10,FALSE)</f>
        <v/>
      </c>
      <c r="N2076" t="str">
        <f>VLOOKUP($D2076,metadata!$B$2:$S$451,11,FALSE)</f>
        <v>Ophraella communa</v>
      </c>
      <c r="O2076" t="str">
        <f>VLOOKUP($D2076,metadata!$B$2:$S$451,12,FALSE)</f>
        <v>coleoptera</v>
      </c>
      <c r="P2076" t="str">
        <f>VLOOKUP($D2076,metadata!$B$2:$S$451,13,FALSE)</f>
        <v>Tsukuba</v>
      </c>
      <c r="Q2076">
        <f>VLOOKUP($D2076,metadata!$B$2:$S$451,14,FALSE)</f>
        <v>36.033333333333331</v>
      </c>
      <c r="R2076">
        <f>VLOOKUP($D2076,metadata!$B$2:$S$451,15,FALSE)</f>
        <v>140.11666666666667</v>
      </c>
      <c r="S2076" t="str">
        <f>VLOOKUP($D2076,metadata!$B$2:$S$451,16,FALSE)</f>
        <v/>
      </c>
      <c r="T2076">
        <f>VLOOKUP($D2076,metadata!$B$2:$S$451,17,FALSE)</f>
        <v>25</v>
      </c>
      <c r="U2076" t="str">
        <f>VLOOKUP($D2076,metadata!$B$2:$S$451,18,FALSE)</f>
        <v/>
      </c>
      <c r="V2076">
        <f>VLOOKUP($D2076,metadata!$B$2:$Z$451,19,FALSE)</f>
        <v>49.66</v>
      </c>
      <c r="W2076" t="str">
        <f>VLOOKUP($D2076,metadata!$B$2:$Z$451,20,FALSE)</f>
        <v>acc</v>
      </c>
      <c r="X2076" t="str">
        <f>VLOOKUP($D2076,metadata!$B$2:$Z$451,21,FALSE)</f>
        <v/>
      </c>
      <c r="Y2076" t="str">
        <f>VLOOKUP($D2076,metadata!$B$2:$Z$451,22,FALSE)</f>
        <v>t-52</v>
      </c>
      <c r="Z2076" t="str">
        <f>VLOOKUP($D2076,metadata!$B$2:$Z$451,23,FALSE)</f>
        <v/>
      </c>
      <c r="AA2076" t="str">
        <f>VLOOKUP($D2076,metadata!$B$2:$Z$451,24,FALSE)</f>
        <v/>
      </c>
      <c r="AC2076">
        <v>45</v>
      </c>
      <c r="AD2076" s="5">
        <v>0.5493055555555556</v>
      </c>
      <c r="AE2076">
        <v>40</v>
      </c>
      <c r="AF2076">
        <f t="shared" si="65"/>
        <v>40</v>
      </c>
    </row>
    <row r="2077" spans="3:32" x14ac:dyDescent="0.3">
      <c r="C2077">
        <v>2076</v>
      </c>
      <c r="D2077" s="4" t="str">
        <f t="shared" si="66"/>
        <v>52-Tsukuba</v>
      </c>
      <c r="E2077" t="str">
        <f>VLOOKUP($D2077,metadata!$B$2:$S$451,2,FALSE)</f>
        <v>Tanaka, K; Murata, K</v>
      </c>
      <c r="F2077" t="str">
        <f>VLOOKUP($D2077,metadata!$B$2:$S$451,3,FALSE)</f>
        <v>Rapid evolution of photoperiodic response in a recently introduced insect Ophraella communa along geographic gradients</v>
      </c>
      <c r="G2077" t="str">
        <f>VLOOKUP($D2077,metadata!$B$2:$S$451,4,FALSE)</f>
        <v>10.1111/ens.12200</v>
      </c>
      <c r="H2077" t="str">
        <f>VLOOKUP($D2077,metadata!$B$2:$S$451,5,FALSE)</f>
        <v>y</v>
      </c>
      <c r="I2077" t="str">
        <f>VLOOKUP($D2077,metadata!$B$2:$S$451,6,FALSE)</f>
        <v>a</v>
      </c>
      <c r="J2077" t="str">
        <f>VLOOKUP($D2077,metadata!$B$2:$S$451,7,FALSE)</f>
        <v>i</v>
      </c>
      <c r="K2077">
        <f>VLOOKUP($D2077,metadata!$B$2:$S$451,8,FALSE)</f>
        <v>7</v>
      </c>
      <c r="L2077">
        <f>VLOOKUP($D2077,metadata!$B$2:$S$451,9,FALSE)</f>
        <v>3</v>
      </c>
      <c r="M2077" t="str">
        <f>VLOOKUP($D2077,metadata!$B$2:$S$451,10,FALSE)</f>
        <v/>
      </c>
      <c r="N2077" t="str">
        <f>VLOOKUP($D2077,metadata!$B$2:$S$451,11,FALSE)</f>
        <v>Ophraella communa</v>
      </c>
      <c r="O2077" t="str">
        <f>VLOOKUP($D2077,metadata!$B$2:$S$451,12,FALSE)</f>
        <v>coleoptera</v>
      </c>
      <c r="P2077" t="str">
        <f>VLOOKUP($D2077,metadata!$B$2:$S$451,13,FALSE)</f>
        <v>Tsukuba</v>
      </c>
      <c r="Q2077">
        <f>VLOOKUP($D2077,metadata!$B$2:$S$451,14,FALSE)</f>
        <v>36.033333333333331</v>
      </c>
      <c r="R2077">
        <f>VLOOKUP($D2077,metadata!$B$2:$S$451,15,FALSE)</f>
        <v>140.11666666666667</v>
      </c>
      <c r="S2077" t="str">
        <f>VLOOKUP($D2077,metadata!$B$2:$S$451,16,FALSE)</f>
        <v/>
      </c>
      <c r="T2077">
        <f>VLOOKUP($D2077,metadata!$B$2:$S$451,17,FALSE)</f>
        <v>25</v>
      </c>
      <c r="U2077" t="str">
        <f>VLOOKUP($D2077,metadata!$B$2:$S$451,18,FALSE)</f>
        <v/>
      </c>
      <c r="V2077">
        <f>VLOOKUP($D2077,metadata!$B$2:$Z$451,19,FALSE)</f>
        <v>49.66</v>
      </c>
      <c r="W2077" t="str">
        <f>VLOOKUP($D2077,metadata!$B$2:$Z$451,20,FALSE)</f>
        <v>acc</v>
      </c>
      <c r="X2077" t="str">
        <f>VLOOKUP($D2077,metadata!$B$2:$Z$451,21,FALSE)</f>
        <v/>
      </c>
      <c r="Y2077" t="str">
        <f>VLOOKUP($D2077,metadata!$B$2:$Z$451,22,FALSE)</f>
        <v>t-52</v>
      </c>
      <c r="Z2077" t="str">
        <f>VLOOKUP($D2077,metadata!$B$2:$Z$451,23,FALSE)</f>
        <v/>
      </c>
      <c r="AA2077" t="str">
        <f>VLOOKUP($D2077,metadata!$B$2:$Z$451,24,FALSE)</f>
        <v/>
      </c>
      <c r="AC2077">
        <v>5.8</v>
      </c>
      <c r="AD2077" s="5">
        <v>0.59027777777777779</v>
      </c>
      <c r="AE2077">
        <v>52</v>
      </c>
      <c r="AF2077">
        <f t="shared" si="65"/>
        <v>52</v>
      </c>
    </row>
    <row r="2078" spans="3:32" x14ac:dyDescent="0.3">
      <c r="C2078">
        <v>2077</v>
      </c>
      <c r="D2078" s="4" t="str">
        <f t="shared" si="66"/>
        <v>52-Ogi</v>
      </c>
      <c r="E2078" t="str">
        <f>VLOOKUP($D2078,metadata!$B$2:$S$451,2,FALSE)</f>
        <v>Tanaka, K; Murata, K</v>
      </c>
      <c r="F2078" t="str">
        <f>VLOOKUP($D2078,metadata!$B$2:$S$451,3,FALSE)</f>
        <v>Rapid evolution of photoperiodic response in a recently introduced insect Ophraella communa along geographic gradients</v>
      </c>
      <c r="G2078" t="str">
        <f>VLOOKUP($D2078,metadata!$B$2:$S$451,4,FALSE)</f>
        <v>10.1111/ens.12200</v>
      </c>
      <c r="H2078" t="str">
        <f>VLOOKUP($D2078,metadata!$B$2:$S$451,5,FALSE)</f>
        <v>y</v>
      </c>
      <c r="I2078" t="str">
        <f>VLOOKUP($D2078,metadata!$B$2:$S$451,6,FALSE)</f>
        <v>a</v>
      </c>
      <c r="J2078" t="str">
        <f>VLOOKUP($D2078,metadata!$B$2:$S$451,7,FALSE)</f>
        <v>i</v>
      </c>
      <c r="K2078">
        <f>VLOOKUP($D2078,metadata!$B$2:$S$451,8,FALSE)</f>
        <v>7</v>
      </c>
      <c r="L2078">
        <f>VLOOKUP($D2078,metadata!$B$2:$S$451,9,FALSE)</f>
        <v>4</v>
      </c>
      <c r="M2078" t="str">
        <f>VLOOKUP($D2078,metadata!$B$2:$S$451,10,FALSE)</f>
        <v/>
      </c>
      <c r="N2078" t="str">
        <f>VLOOKUP($D2078,metadata!$B$2:$S$451,11,FALSE)</f>
        <v>Ophraella communa</v>
      </c>
      <c r="O2078" t="str">
        <f>VLOOKUP($D2078,metadata!$B$2:$S$451,12,FALSE)</f>
        <v>coleoptera</v>
      </c>
      <c r="P2078" t="str">
        <f>VLOOKUP($D2078,metadata!$B$2:$S$451,13,FALSE)</f>
        <v>Ogi</v>
      </c>
      <c r="Q2078">
        <f>VLOOKUP($D2078,metadata!$B$2:$S$451,14,FALSE)</f>
        <v>33.25</v>
      </c>
      <c r="R2078">
        <f>VLOOKUP($D2078,metadata!$B$2:$S$451,15,FALSE)</f>
        <v>130.16666666666666</v>
      </c>
      <c r="S2078" t="str">
        <f>VLOOKUP($D2078,metadata!$B$2:$S$451,16,FALSE)</f>
        <v/>
      </c>
      <c r="T2078">
        <f>VLOOKUP($D2078,metadata!$B$2:$S$451,17,FALSE)</f>
        <v>8</v>
      </c>
      <c r="U2078" t="str">
        <f>VLOOKUP($D2078,metadata!$B$2:$S$451,18,FALSE)</f>
        <v/>
      </c>
      <c r="V2078">
        <f>VLOOKUP($D2078,metadata!$B$2:$Z$451,19,FALSE)</f>
        <v>58</v>
      </c>
      <c r="W2078" t="str">
        <f>VLOOKUP($D2078,metadata!$B$2:$Z$451,20,FALSE)</f>
        <v>acc</v>
      </c>
      <c r="X2078" t="str">
        <f>VLOOKUP($D2078,metadata!$B$2:$Z$451,21,FALSE)</f>
        <v/>
      </c>
      <c r="Y2078" t="str">
        <f>VLOOKUP($D2078,metadata!$B$2:$Z$451,22,FALSE)</f>
        <v>t-52</v>
      </c>
      <c r="Z2078" t="str">
        <f>VLOOKUP($D2078,metadata!$B$2:$Z$451,23,FALSE)</f>
        <v/>
      </c>
      <c r="AA2078" t="str">
        <f>VLOOKUP($D2078,metadata!$B$2:$Z$451,24,FALSE)</f>
        <v/>
      </c>
      <c r="AC2078">
        <v>53.2</v>
      </c>
      <c r="AD2078" s="5">
        <v>0.46736111111111112</v>
      </c>
      <c r="AE2078">
        <v>62</v>
      </c>
      <c r="AF2078">
        <f t="shared" si="65"/>
        <v>62</v>
      </c>
    </row>
    <row r="2079" spans="3:32" x14ac:dyDescent="0.3">
      <c r="C2079">
        <v>2078</v>
      </c>
      <c r="D2079" s="4" t="str">
        <f t="shared" si="66"/>
        <v>52-Ogi</v>
      </c>
      <c r="E2079" t="str">
        <f>VLOOKUP($D2079,metadata!$B$2:$S$451,2,FALSE)</f>
        <v>Tanaka, K; Murata, K</v>
      </c>
      <c r="F2079" t="str">
        <f>VLOOKUP($D2079,metadata!$B$2:$S$451,3,FALSE)</f>
        <v>Rapid evolution of photoperiodic response in a recently introduced insect Ophraella communa along geographic gradients</v>
      </c>
      <c r="G2079" t="str">
        <f>VLOOKUP($D2079,metadata!$B$2:$S$451,4,FALSE)</f>
        <v>10.1111/ens.12200</v>
      </c>
      <c r="H2079" t="str">
        <f>VLOOKUP($D2079,metadata!$B$2:$S$451,5,FALSE)</f>
        <v>y</v>
      </c>
      <c r="I2079" t="str">
        <f>VLOOKUP($D2079,metadata!$B$2:$S$451,6,FALSE)</f>
        <v>a</v>
      </c>
      <c r="J2079" t="str">
        <f>VLOOKUP($D2079,metadata!$B$2:$S$451,7,FALSE)</f>
        <v>i</v>
      </c>
      <c r="K2079">
        <f>VLOOKUP($D2079,metadata!$B$2:$S$451,8,FALSE)</f>
        <v>7</v>
      </c>
      <c r="L2079">
        <f>VLOOKUP($D2079,metadata!$B$2:$S$451,9,FALSE)</f>
        <v>4</v>
      </c>
      <c r="M2079" t="str">
        <f>VLOOKUP($D2079,metadata!$B$2:$S$451,10,FALSE)</f>
        <v/>
      </c>
      <c r="N2079" t="str">
        <f>VLOOKUP($D2079,metadata!$B$2:$S$451,11,FALSE)</f>
        <v>Ophraella communa</v>
      </c>
      <c r="O2079" t="str">
        <f>VLOOKUP($D2079,metadata!$B$2:$S$451,12,FALSE)</f>
        <v>coleoptera</v>
      </c>
      <c r="P2079" t="str">
        <f>VLOOKUP($D2079,metadata!$B$2:$S$451,13,FALSE)</f>
        <v>Ogi</v>
      </c>
      <c r="Q2079">
        <f>VLOOKUP($D2079,metadata!$B$2:$S$451,14,FALSE)</f>
        <v>33.25</v>
      </c>
      <c r="R2079">
        <f>VLOOKUP($D2079,metadata!$B$2:$S$451,15,FALSE)</f>
        <v>130.16666666666666</v>
      </c>
      <c r="S2079" t="str">
        <f>VLOOKUP($D2079,metadata!$B$2:$S$451,16,FALSE)</f>
        <v/>
      </c>
      <c r="T2079">
        <f>VLOOKUP($D2079,metadata!$B$2:$S$451,17,FALSE)</f>
        <v>8</v>
      </c>
      <c r="U2079" t="str">
        <f>VLOOKUP($D2079,metadata!$B$2:$S$451,18,FALSE)</f>
        <v/>
      </c>
      <c r="V2079">
        <f>VLOOKUP($D2079,metadata!$B$2:$Z$451,19,FALSE)</f>
        <v>58</v>
      </c>
      <c r="W2079" t="str">
        <f>VLOOKUP($D2079,metadata!$B$2:$Z$451,20,FALSE)</f>
        <v>acc</v>
      </c>
      <c r="X2079" t="str">
        <f>VLOOKUP($D2079,metadata!$B$2:$Z$451,21,FALSE)</f>
        <v/>
      </c>
      <c r="Y2079" t="str">
        <f>VLOOKUP($D2079,metadata!$B$2:$Z$451,22,FALSE)</f>
        <v>t-52</v>
      </c>
      <c r="Z2079" t="str">
        <f>VLOOKUP($D2079,metadata!$B$2:$Z$451,23,FALSE)</f>
        <v/>
      </c>
      <c r="AA2079" t="str">
        <f>VLOOKUP($D2079,metadata!$B$2:$Z$451,24,FALSE)</f>
        <v/>
      </c>
      <c r="AC2079">
        <v>28.6</v>
      </c>
      <c r="AD2079" s="5">
        <v>0.5083333333333333</v>
      </c>
      <c r="AE2079">
        <v>56</v>
      </c>
      <c r="AF2079">
        <f t="shared" si="65"/>
        <v>56</v>
      </c>
    </row>
    <row r="2080" spans="3:32" x14ac:dyDescent="0.3">
      <c r="C2080">
        <v>2079</v>
      </c>
      <c r="D2080" s="4" t="str">
        <f t="shared" si="66"/>
        <v>52-Ogi</v>
      </c>
      <c r="E2080" t="str">
        <f>VLOOKUP($D2080,metadata!$B$2:$S$451,2,FALSE)</f>
        <v>Tanaka, K; Murata, K</v>
      </c>
      <c r="F2080" t="str">
        <f>VLOOKUP($D2080,metadata!$B$2:$S$451,3,FALSE)</f>
        <v>Rapid evolution of photoperiodic response in a recently introduced insect Ophraella communa along geographic gradients</v>
      </c>
      <c r="G2080" t="str">
        <f>VLOOKUP($D2080,metadata!$B$2:$S$451,4,FALSE)</f>
        <v>10.1111/ens.12200</v>
      </c>
      <c r="H2080" t="str">
        <f>VLOOKUP($D2080,metadata!$B$2:$S$451,5,FALSE)</f>
        <v>y</v>
      </c>
      <c r="I2080" t="str">
        <f>VLOOKUP($D2080,metadata!$B$2:$S$451,6,FALSE)</f>
        <v>a</v>
      </c>
      <c r="J2080" t="str">
        <f>VLOOKUP($D2080,metadata!$B$2:$S$451,7,FALSE)</f>
        <v>i</v>
      </c>
      <c r="K2080">
        <f>VLOOKUP($D2080,metadata!$B$2:$S$451,8,FALSE)</f>
        <v>7</v>
      </c>
      <c r="L2080">
        <f>VLOOKUP($D2080,metadata!$B$2:$S$451,9,FALSE)</f>
        <v>4</v>
      </c>
      <c r="M2080" t="str">
        <f>VLOOKUP($D2080,metadata!$B$2:$S$451,10,FALSE)</f>
        <v/>
      </c>
      <c r="N2080" t="str">
        <f>VLOOKUP($D2080,metadata!$B$2:$S$451,11,FALSE)</f>
        <v>Ophraella communa</v>
      </c>
      <c r="O2080" t="str">
        <f>VLOOKUP($D2080,metadata!$B$2:$S$451,12,FALSE)</f>
        <v>coleoptera</v>
      </c>
      <c r="P2080" t="str">
        <f>VLOOKUP($D2080,metadata!$B$2:$S$451,13,FALSE)</f>
        <v>Ogi</v>
      </c>
      <c r="Q2080">
        <f>VLOOKUP($D2080,metadata!$B$2:$S$451,14,FALSE)</f>
        <v>33.25</v>
      </c>
      <c r="R2080">
        <f>VLOOKUP($D2080,metadata!$B$2:$S$451,15,FALSE)</f>
        <v>130.16666666666666</v>
      </c>
      <c r="S2080" t="str">
        <f>VLOOKUP($D2080,metadata!$B$2:$S$451,16,FALSE)</f>
        <v/>
      </c>
      <c r="T2080">
        <f>VLOOKUP($D2080,metadata!$B$2:$S$451,17,FALSE)</f>
        <v>8</v>
      </c>
      <c r="U2080" t="str">
        <f>VLOOKUP($D2080,metadata!$B$2:$S$451,18,FALSE)</f>
        <v/>
      </c>
      <c r="V2080">
        <f>VLOOKUP($D2080,metadata!$B$2:$Z$451,19,FALSE)</f>
        <v>58</v>
      </c>
      <c r="W2080" t="str">
        <f>VLOOKUP($D2080,metadata!$B$2:$Z$451,20,FALSE)</f>
        <v>acc</v>
      </c>
      <c r="X2080" t="str">
        <f>VLOOKUP($D2080,metadata!$B$2:$Z$451,21,FALSE)</f>
        <v/>
      </c>
      <c r="Y2080" t="str">
        <f>VLOOKUP($D2080,metadata!$B$2:$Z$451,22,FALSE)</f>
        <v>t-52</v>
      </c>
      <c r="Z2080" t="str">
        <f>VLOOKUP($D2080,metadata!$B$2:$Z$451,23,FALSE)</f>
        <v/>
      </c>
      <c r="AA2080" t="str">
        <f>VLOOKUP($D2080,metadata!$B$2:$Z$451,24,FALSE)</f>
        <v/>
      </c>
      <c r="AC2080">
        <v>7.3</v>
      </c>
      <c r="AD2080" s="5">
        <v>0.5493055555555556</v>
      </c>
      <c r="AE2080">
        <v>55</v>
      </c>
      <c r="AF2080">
        <f t="shared" si="65"/>
        <v>55</v>
      </c>
    </row>
    <row r="2081" spans="3:41" x14ac:dyDescent="0.3">
      <c r="C2081">
        <v>2080</v>
      </c>
      <c r="D2081" s="4" t="str">
        <f t="shared" si="66"/>
        <v>52-Ogi</v>
      </c>
      <c r="E2081" t="str">
        <f>VLOOKUP($D2081,metadata!$B$2:$S$451,2,FALSE)</f>
        <v>Tanaka, K; Murata, K</v>
      </c>
      <c r="F2081" t="str">
        <f>VLOOKUP($D2081,metadata!$B$2:$S$451,3,FALSE)</f>
        <v>Rapid evolution of photoperiodic response in a recently introduced insect Ophraella communa along geographic gradients</v>
      </c>
      <c r="G2081" t="str">
        <f>VLOOKUP($D2081,metadata!$B$2:$S$451,4,FALSE)</f>
        <v>10.1111/ens.12200</v>
      </c>
      <c r="H2081" t="str">
        <f>VLOOKUP($D2081,metadata!$B$2:$S$451,5,FALSE)</f>
        <v>y</v>
      </c>
      <c r="I2081" t="str">
        <f>VLOOKUP($D2081,metadata!$B$2:$S$451,6,FALSE)</f>
        <v>a</v>
      </c>
      <c r="J2081" t="str">
        <f>VLOOKUP($D2081,metadata!$B$2:$S$451,7,FALSE)</f>
        <v>i</v>
      </c>
      <c r="K2081">
        <f>VLOOKUP($D2081,metadata!$B$2:$S$451,8,FALSE)</f>
        <v>7</v>
      </c>
      <c r="L2081">
        <f>VLOOKUP($D2081,metadata!$B$2:$S$451,9,FALSE)</f>
        <v>4</v>
      </c>
      <c r="M2081" t="str">
        <f>VLOOKUP($D2081,metadata!$B$2:$S$451,10,FALSE)</f>
        <v/>
      </c>
      <c r="N2081" t="str">
        <f>VLOOKUP($D2081,metadata!$B$2:$S$451,11,FALSE)</f>
        <v>Ophraella communa</v>
      </c>
      <c r="O2081" t="str">
        <f>VLOOKUP($D2081,metadata!$B$2:$S$451,12,FALSE)</f>
        <v>coleoptera</v>
      </c>
      <c r="P2081" t="str">
        <f>VLOOKUP($D2081,metadata!$B$2:$S$451,13,FALSE)</f>
        <v>Ogi</v>
      </c>
      <c r="Q2081">
        <f>VLOOKUP($D2081,metadata!$B$2:$S$451,14,FALSE)</f>
        <v>33.25</v>
      </c>
      <c r="R2081">
        <f>VLOOKUP($D2081,metadata!$B$2:$S$451,15,FALSE)</f>
        <v>130.16666666666666</v>
      </c>
      <c r="S2081" t="str">
        <f>VLOOKUP($D2081,metadata!$B$2:$S$451,16,FALSE)</f>
        <v/>
      </c>
      <c r="T2081">
        <f>VLOOKUP($D2081,metadata!$B$2:$S$451,17,FALSE)</f>
        <v>8</v>
      </c>
      <c r="U2081" t="str">
        <f>VLOOKUP($D2081,metadata!$B$2:$S$451,18,FALSE)</f>
        <v/>
      </c>
      <c r="V2081">
        <f>VLOOKUP($D2081,metadata!$B$2:$Z$451,19,FALSE)</f>
        <v>58</v>
      </c>
      <c r="W2081" t="str">
        <f>VLOOKUP($D2081,metadata!$B$2:$Z$451,20,FALSE)</f>
        <v>acc</v>
      </c>
      <c r="X2081" t="str">
        <f>VLOOKUP($D2081,metadata!$B$2:$Z$451,21,FALSE)</f>
        <v/>
      </c>
      <c r="Y2081" t="str">
        <f>VLOOKUP($D2081,metadata!$B$2:$Z$451,22,FALSE)</f>
        <v>t-52</v>
      </c>
      <c r="Z2081" t="str">
        <f>VLOOKUP($D2081,metadata!$B$2:$Z$451,23,FALSE)</f>
        <v/>
      </c>
      <c r="AA2081" t="str">
        <f>VLOOKUP($D2081,metadata!$B$2:$Z$451,24,FALSE)</f>
        <v/>
      </c>
      <c r="AC2081">
        <v>0</v>
      </c>
      <c r="AD2081" s="5">
        <v>0.59027777777777779</v>
      </c>
      <c r="AE2081">
        <v>59</v>
      </c>
      <c r="AF2081">
        <f t="shared" si="65"/>
        <v>59</v>
      </c>
    </row>
    <row r="2082" spans="3:41" x14ac:dyDescent="0.3">
      <c r="C2082">
        <v>2081</v>
      </c>
      <c r="D2082" s="4" t="str">
        <f t="shared" si="66"/>
        <v>52-Ibusuki1</v>
      </c>
      <c r="E2082" t="str">
        <f>VLOOKUP($D2082,metadata!$B$2:$S$451,2,FALSE)</f>
        <v>Tanaka, K; Murata, K</v>
      </c>
      <c r="F2082" t="str">
        <f>VLOOKUP($D2082,metadata!$B$2:$S$451,3,FALSE)</f>
        <v>Rapid evolution of photoperiodic response in a recently introduced insect Ophraella communa along geographic gradients</v>
      </c>
      <c r="G2082" t="str">
        <f>VLOOKUP($D2082,metadata!$B$2:$S$451,4,FALSE)</f>
        <v>10.1111/ens.12200</v>
      </c>
      <c r="H2082" t="str">
        <f>VLOOKUP($D2082,metadata!$B$2:$S$451,5,FALSE)</f>
        <v>y</v>
      </c>
      <c r="I2082" t="str">
        <f>VLOOKUP($D2082,metadata!$B$2:$S$451,6,FALSE)</f>
        <v>a</v>
      </c>
      <c r="J2082" t="str">
        <f>VLOOKUP($D2082,metadata!$B$2:$S$451,7,FALSE)</f>
        <v>i</v>
      </c>
      <c r="K2082">
        <f>VLOOKUP($D2082,metadata!$B$2:$S$451,8,FALSE)</f>
        <v>7</v>
      </c>
      <c r="L2082">
        <f>VLOOKUP($D2082,metadata!$B$2:$S$451,9,FALSE)</f>
        <v>3</v>
      </c>
      <c r="M2082" t="str">
        <f>VLOOKUP($D2082,metadata!$B$2:$S$451,10,FALSE)</f>
        <v/>
      </c>
      <c r="N2082" t="str">
        <f>VLOOKUP($D2082,metadata!$B$2:$S$451,11,FALSE)</f>
        <v>Ophraella communa</v>
      </c>
      <c r="O2082" t="str">
        <f>VLOOKUP($D2082,metadata!$B$2:$S$451,12,FALSE)</f>
        <v>coleoptera</v>
      </c>
      <c r="P2082" t="str">
        <f>VLOOKUP($D2082,metadata!$B$2:$S$451,13,FALSE)</f>
        <v>Ibusuki1</v>
      </c>
      <c r="Q2082">
        <f>VLOOKUP($D2082,metadata!$B$2:$S$451,14,FALSE)</f>
        <v>31.183333333333334</v>
      </c>
      <c r="R2082">
        <f>VLOOKUP($D2082,metadata!$B$2:$S$451,15,FALSE)</f>
        <v>130.55000000000001</v>
      </c>
      <c r="S2082" t="str">
        <f>VLOOKUP($D2082,metadata!$B$2:$S$451,16,FALSE)</f>
        <v/>
      </c>
      <c r="T2082">
        <f>VLOOKUP($D2082,metadata!$B$2:$S$451,17,FALSE)</f>
        <v>28</v>
      </c>
      <c r="U2082" t="str">
        <f>VLOOKUP($D2082,metadata!$B$2:$S$451,18,FALSE)</f>
        <v/>
      </c>
      <c r="V2082">
        <f>VLOOKUP($D2082,metadata!$B$2:$Z$451,19,FALSE)</f>
        <v>59.66</v>
      </c>
      <c r="W2082" t="str">
        <f>VLOOKUP($D2082,metadata!$B$2:$Z$451,20,FALSE)</f>
        <v>acc</v>
      </c>
      <c r="X2082" t="str">
        <f>VLOOKUP($D2082,metadata!$B$2:$Z$451,21,FALSE)</f>
        <v/>
      </c>
      <c r="Y2082" t="str">
        <f>VLOOKUP($D2082,metadata!$B$2:$Z$451,22,FALSE)</f>
        <v>t-52</v>
      </c>
      <c r="Z2082" t="str">
        <f>VLOOKUP($D2082,metadata!$B$2:$Z$451,23,FALSE)</f>
        <v/>
      </c>
      <c r="AA2082" t="str">
        <f>VLOOKUP($D2082,metadata!$B$2:$Z$451,24,FALSE)</f>
        <v/>
      </c>
      <c r="AC2082">
        <v>49.2</v>
      </c>
      <c r="AD2082" s="5">
        <v>0.5083333333333333</v>
      </c>
      <c r="AE2082">
        <v>59</v>
      </c>
      <c r="AF2082">
        <f t="shared" si="65"/>
        <v>59</v>
      </c>
    </row>
    <row r="2083" spans="3:41" x14ac:dyDescent="0.3">
      <c r="C2083">
        <v>2082</v>
      </c>
      <c r="D2083" s="4" t="str">
        <f t="shared" si="66"/>
        <v>52-Ibusuki1</v>
      </c>
      <c r="E2083" t="str">
        <f>VLOOKUP($D2083,metadata!$B$2:$S$451,2,FALSE)</f>
        <v>Tanaka, K; Murata, K</v>
      </c>
      <c r="F2083" t="str">
        <f>VLOOKUP($D2083,metadata!$B$2:$S$451,3,FALSE)</f>
        <v>Rapid evolution of photoperiodic response in a recently introduced insect Ophraella communa along geographic gradients</v>
      </c>
      <c r="G2083" t="str">
        <f>VLOOKUP($D2083,metadata!$B$2:$S$451,4,FALSE)</f>
        <v>10.1111/ens.12200</v>
      </c>
      <c r="H2083" t="str">
        <f>VLOOKUP($D2083,metadata!$B$2:$S$451,5,FALSE)</f>
        <v>y</v>
      </c>
      <c r="I2083" t="str">
        <f>VLOOKUP($D2083,metadata!$B$2:$S$451,6,FALSE)</f>
        <v>a</v>
      </c>
      <c r="J2083" t="str">
        <f>VLOOKUP($D2083,metadata!$B$2:$S$451,7,FALSE)</f>
        <v>i</v>
      </c>
      <c r="K2083">
        <f>VLOOKUP($D2083,metadata!$B$2:$S$451,8,FALSE)</f>
        <v>7</v>
      </c>
      <c r="L2083">
        <f>VLOOKUP($D2083,metadata!$B$2:$S$451,9,FALSE)</f>
        <v>3</v>
      </c>
      <c r="M2083" t="str">
        <f>VLOOKUP($D2083,metadata!$B$2:$S$451,10,FALSE)</f>
        <v/>
      </c>
      <c r="N2083" t="str">
        <f>VLOOKUP($D2083,metadata!$B$2:$S$451,11,FALSE)</f>
        <v>Ophraella communa</v>
      </c>
      <c r="O2083" t="str">
        <f>VLOOKUP($D2083,metadata!$B$2:$S$451,12,FALSE)</f>
        <v>coleoptera</v>
      </c>
      <c r="P2083" t="str">
        <f>VLOOKUP($D2083,metadata!$B$2:$S$451,13,FALSE)</f>
        <v>Ibusuki1</v>
      </c>
      <c r="Q2083">
        <f>VLOOKUP($D2083,metadata!$B$2:$S$451,14,FALSE)</f>
        <v>31.183333333333334</v>
      </c>
      <c r="R2083">
        <f>VLOOKUP($D2083,metadata!$B$2:$S$451,15,FALSE)</f>
        <v>130.55000000000001</v>
      </c>
      <c r="S2083" t="str">
        <f>VLOOKUP($D2083,metadata!$B$2:$S$451,16,FALSE)</f>
        <v/>
      </c>
      <c r="T2083">
        <f>VLOOKUP($D2083,metadata!$B$2:$S$451,17,FALSE)</f>
        <v>28</v>
      </c>
      <c r="U2083" t="str">
        <f>VLOOKUP($D2083,metadata!$B$2:$S$451,18,FALSE)</f>
        <v/>
      </c>
      <c r="V2083">
        <f>VLOOKUP($D2083,metadata!$B$2:$Z$451,19,FALSE)</f>
        <v>59.66</v>
      </c>
      <c r="W2083" t="str">
        <f>VLOOKUP($D2083,metadata!$B$2:$Z$451,20,FALSE)</f>
        <v>acc</v>
      </c>
      <c r="X2083" t="str">
        <f>VLOOKUP($D2083,metadata!$B$2:$Z$451,21,FALSE)</f>
        <v/>
      </c>
      <c r="Y2083" t="str">
        <f>VLOOKUP($D2083,metadata!$B$2:$Z$451,22,FALSE)</f>
        <v>t-52</v>
      </c>
      <c r="Z2083" t="str">
        <f>VLOOKUP($D2083,metadata!$B$2:$Z$451,23,FALSE)</f>
        <v/>
      </c>
      <c r="AA2083" t="str">
        <f>VLOOKUP($D2083,metadata!$B$2:$Z$451,24,FALSE)</f>
        <v/>
      </c>
      <c r="AC2083">
        <v>36.200000000000003</v>
      </c>
      <c r="AD2083" s="5">
        <v>0.5493055555555556</v>
      </c>
      <c r="AE2083">
        <v>58</v>
      </c>
      <c r="AF2083">
        <f t="shared" si="65"/>
        <v>58</v>
      </c>
    </row>
    <row r="2084" spans="3:41" x14ac:dyDescent="0.3">
      <c r="C2084">
        <v>2083</v>
      </c>
      <c r="D2084" s="4" t="str">
        <f t="shared" si="66"/>
        <v>52-Ibusuki1</v>
      </c>
      <c r="E2084" t="str">
        <f>VLOOKUP($D2084,metadata!$B$2:$S$451,2,FALSE)</f>
        <v>Tanaka, K; Murata, K</v>
      </c>
      <c r="F2084" t="str">
        <f>VLOOKUP($D2084,metadata!$B$2:$S$451,3,FALSE)</f>
        <v>Rapid evolution of photoperiodic response in a recently introduced insect Ophraella communa along geographic gradients</v>
      </c>
      <c r="G2084" t="str">
        <f>VLOOKUP($D2084,metadata!$B$2:$S$451,4,FALSE)</f>
        <v>10.1111/ens.12200</v>
      </c>
      <c r="H2084" t="str">
        <f>VLOOKUP($D2084,metadata!$B$2:$S$451,5,FALSE)</f>
        <v>y</v>
      </c>
      <c r="I2084" t="str">
        <f>VLOOKUP($D2084,metadata!$B$2:$S$451,6,FALSE)</f>
        <v>a</v>
      </c>
      <c r="J2084" t="str">
        <f>VLOOKUP($D2084,metadata!$B$2:$S$451,7,FALSE)</f>
        <v>i</v>
      </c>
      <c r="K2084">
        <f>VLOOKUP($D2084,metadata!$B$2:$S$451,8,FALSE)</f>
        <v>7</v>
      </c>
      <c r="L2084">
        <f>VLOOKUP($D2084,metadata!$B$2:$S$451,9,FALSE)</f>
        <v>3</v>
      </c>
      <c r="M2084" t="str">
        <f>VLOOKUP($D2084,metadata!$B$2:$S$451,10,FALSE)</f>
        <v/>
      </c>
      <c r="N2084" t="str">
        <f>VLOOKUP($D2084,metadata!$B$2:$S$451,11,FALSE)</f>
        <v>Ophraella communa</v>
      </c>
      <c r="O2084" t="str">
        <f>VLOOKUP($D2084,metadata!$B$2:$S$451,12,FALSE)</f>
        <v>coleoptera</v>
      </c>
      <c r="P2084" t="str">
        <f>VLOOKUP($D2084,metadata!$B$2:$S$451,13,FALSE)</f>
        <v>Ibusuki1</v>
      </c>
      <c r="Q2084">
        <f>VLOOKUP($D2084,metadata!$B$2:$S$451,14,FALSE)</f>
        <v>31.183333333333334</v>
      </c>
      <c r="R2084">
        <f>VLOOKUP($D2084,metadata!$B$2:$S$451,15,FALSE)</f>
        <v>130.55000000000001</v>
      </c>
      <c r="S2084" t="str">
        <f>VLOOKUP($D2084,metadata!$B$2:$S$451,16,FALSE)</f>
        <v/>
      </c>
      <c r="T2084">
        <f>VLOOKUP($D2084,metadata!$B$2:$S$451,17,FALSE)</f>
        <v>28</v>
      </c>
      <c r="U2084" t="str">
        <f>VLOOKUP($D2084,metadata!$B$2:$S$451,18,FALSE)</f>
        <v/>
      </c>
      <c r="V2084">
        <f>VLOOKUP($D2084,metadata!$B$2:$Z$451,19,FALSE)</f>
        <v>59.66</v>
      </c>
      <c r="W2084" t="str">
        <f>VLOOKUP($D2084,metadata!$B$2:$Z$451,20,FALSE)</f>
        <v>acc</v>
      </c>
      <c r="X2084" t="str">
        <f>VLOOKUP($D2084,metadata!$B$2:$Z$451,21,FALSE)</f>
        <v/>
      </c>
      <c r="Y2084" t="str">
        <f>VLOOKUP($D2084,metadata!$B$2:$Z$451,22,FALSE)</f>
        <v>t-52</v>
      </c>
      <c r="Z2084" t="str">
        <f>VLOOKUP($D2084,metadata!$B$2:$Z$451,23,FALSE)</f>
        <v/>
      </c>
      <c r="AA2084" t="str">
        <f>VLOOKUP($D2084,metadata!$B$2:$Z$451,24,FALSE)</f>
        <v/>
      </c>
      <c r="AC2084">
        <v>0</v>
      </c>
      <c r="AD2084" s="5">
        <v>0.59027777777777779</v>
      </c>
      <c r="AE2084">
        <v>62</v>
      </c>
      <c r="AF2084">
        <f t="shared" si="65"/>
        <v>62</v>
      </c>
    </row>
    <row r="2085" spans="3:41" x14ac:dyDescent="0.3">
      <c r="C2085">
        <v>2084</v>
      </c>
      <c r="D2085" s="4" t="str">
        <f t="shared" si="66"/>
        <v>52-Hirosaki</v>
      </c>
      <c r="E2085" t="str">
        <f>VLOOKUP($D2085,metadata!$B$2:$S$451,2,FALSE)</f>
        <v>Tanaka, K; Murata, K</v>
      </c>
      <c r="F2085" t="str">
        <f>VLOOKUP($D2085,metadata!$B$2:$S$451,3,FALSE)</f>
        <v>Rapid evolution of photoperiodic response in a recently introduced insect Ophraella communa along geographic gradients</v>
      </c>
      <c r="G2085" t="str">
        <f>VLOOKUP($D2085,metadata!$B$2:$S$451,4,FALSE)</f>
        <v>10.1111/ens.12200</v>
      </c>
      <c r="H2085" t="str">
        <f>VLOOKUP($D2085,metadata!$B$2:$S$451,5,FALSE)</f>
        <v>y</v>
      </c>
      <c r="I2085" t="str">
        <f>VLOOKUP($D2085,metadata!$B$2:$S$451,6,FALSE)</f>
        <v>a</v>
      </c>
      <c r="J2085" t="str">
        <f>VLOOKUP($D2085,metadata!$B$2:$S$451,7,FALSE)</f>
        <v>i</v>
      </c>
      <c r="K2085">
        <f>VLOOKUP($D2085,metadata!$B$2:$S$451,8,FALSE)</f>
        <v>7</v>
      </c>
      <c r="L2085">
        <f>VLOOKUP($D2085,metadata!$B$2:$S$451,9,FALSE)</f>
        <v>3</v>
      </c>
      <c r="M2085" t="str">
        <f>VLOOKUP($D2085,metadata!$B$2:$S$451,10,FALSE)</f>
        <v/>
      </c>
      <c r="N2085" t="str">
        <f>VLOOKUP($D2085,metadata!$B$2:$S$451,11,FALSE)</f>
        <v>Ophraella communa</v>
      </c>
      <c r="O2085" t="str">
        <f>VLOOKUP($D2085,metadata!$B$2:$S$451,12,FALSE)</f>
        <v>coleoptera</v>
      </c>
      <c r="P2085" t="str">
        <f>VLOOKUP($D2085,metadata!$B$2:$S$451,13,FALSE)</f>
        <v>Hirosaki</v>
      </c>
      <c r="Q2085">
        <f>VLOOKUP($D2085,metadata!$B$2:$S$451,14,FALSE)</f>
        <v>40.6</v>
      </c>
      <c r="R2085">
        <f>VLOOKUP($D2085,metadata!$B$2:$S$451,15,FALSE)</f>
        <v>140.44999999999999</v>
      </c>
      <c r="S2085" t="str">
        <f>VLOOKUP($D2085,metadata!$B$2:$S$451,16,FALSE)</f>
        <v/>
      </c>
      <c r="T2085">
        <f>VLOOKUP($D2085,metadata!$B$2:$S$451,17,FALSE)</f>
        <v>25</v>
      </c>
      <c r="U2085" t="str">
        <f>VLOOKUP($D2085,metadata!$B$2:$S$451,18,FALSE)</f>
        <v/>
      </c>
      <c r="V2085">
        <f>VLOOKUP($D2085,metadata!$B$2:$Z$451,19,FALSE)</f>
        <v>51</v>
      </c>
      <c r="W2085" t="str">
        <f>VLOOKUP($D2085,metadata!$B$2:$Z$451,20,FALSE)</f>
        <v>acc</v>
      </c>
      <c r="X2085" t="str">
        <f>VLOOKUP($D2085,metadata!$B$2:$Z$451,21,FALSE)</f>
        <v/>
      </c>
      <c r="Y2085" t="str">
        <f>VLOOKUP($D2085,metadata!$B$2:$Z$451,22,FALSE)</f>
        <v>t-52</v>
      </c>
      <c r="Z2085" t="str">
        <f>VLOOKUP($D2085,metadata!$B$2:$Z$451,23,FALSE)</f>
        <v/>
      </c>
      <c r="AA2085" t="str">
        <f>VLOOKUP($D2085,metadata!$B$2:$Z$451,24,FALSE)</f>
        <v/>
      </c>
      <c r="AC2085">
        <v>97.8</v>
      </c>
      <c r="AD2085" s="5">
        <v>0.5083333333333333</v>
      </c>
      <c r="AE2085">
        <v>45</v>
      </c>
      <c r="AF2085">
        <f t="shared" si="65"/>
        <v>45</v>
      </c>
    </row>
    <row r="2086" spans="3:41" x14ac:dyDescent="0.3">
      <c r="C2086">
        <v>2085</v>
      </c>
      <c r="D2086" s="4" t="str">
        <f t="shared" si="66"/>
        <v>52-Hirosaki</v>
      </c>
      <c r="E2086" t="str">
        <f>VLOOKUP($D2086,metadata!$B$2:$S$451,2,FALSE)</f>
        <v>Tanaka, K; Murata, K</v>
      </c>
      <c r="F2086" t="str">
        <f>VLOOKUP($D2086,metadata!$B$2:$S$451,3,FALSE)</f>
        <v>Rapid evolution of photoperiodic response in a recently introduced insect Ophraella communa along geographic gradients</v>
      </c>
      <c r="G2086" t="str">
        <f>VLOOKUP($D2086,metadata!$B$2:$S$451,4,FALSE)</f>
        <v>10.1111/ens.12200</v>
      </c>
      <c r="H2086" t="str">
        <f>VLOOKUP($D2086,metadata!$B$2:$S$451,5,FALSE)</f>
        <v>y</v>
      </c>
      <c r="I2086" t="str">
        <f>VLOOKUP($D2086,metadata!$B$2:$S$451,6,FALSE)</f>
        <v>a</v>
      </c>
      <c r="J2086" t="str">
        <f>VLOOKUP($D2086,metadata!$B$2:$S$451,7,FALSE)</f>
        <v>i</v>
      </c>
      <c r="K2086">
        <f>VLOOKUP($D2086,metadata!$B$2:$S$451,8,FALSE)</f>
        <v>7</v>
      </c>
      <c r="L2086">
        <f>VLOOKUP($D2086,metadata!$B$2:$S$451,9,FALSE)</f>
        <v>3</v>
      </c>
      <c r="M2086" t="str">
        <f>VLOOKUP($D2086,metadata!$B$2:$S$451,10,FALSE)</f>
        <v/>
      </c>
      <c r="N2086" t="str">
        <f>VLOOKUP($D2086,metadata!$B$2:$S$451,11,FALSE)</f>
        <v>Ophraella communa</v>
      </c>
      <c r="O2086" t="str">
        <f>VLOOKUP($D2086,metadata!$B$2:$S$451,12,FALSE)</f>
        <v>coleoptera</v>
      </c>
      <c r="P2086" t="str">
        <f>VLOOKUP($D2086,metadata!$B$2:$S$451,13,FALSE)</f>
        <v>Hirosaki</v>
      </c>
      <c r="Q2086">
        <f>VLOOKUP($D2086,metadata!$B$2:$S$451,14,FALSE)</f>
        <v>40.6</v>
      </c>
      <c r="R2086">
        <f>VLOOKUP($D2086,metadata!$B$2:$S$451,15,FALSE)</f>
        <v>140.44999999999999</v>
      </c>
      <c r="S2086" t="str">
        <f>VLOOKUP($D2086,metadata!$B$2:$S$451,16,FALSE)</f>
        <v/>
      </c>
      <c r="T2086">
        <f>VLOOKUP($D2086,metadata!$B$2:$S$451,17,FALSE)</f>
        <v>25</v>
      </c>
      <c r="U2086" t="str">
        <f>VLOOKUP($D2086,metadata!$B$2:$S$451,18,FALSE)</f>
        <v/>
      </c>
      <c r="V2086">
        <f>VLOOKUP($D2086,metadata!$B$2:$Z$451,19,FALSE)</f>
        <v>51</v>
      </c>
      <c r="W2086" t="str">
        <f>VLOOKUP($D2086,metadata!$B$2:$Z$451,20,FALSE)</f>
        <v>acc</v>
      </c>
      <c r="X2086" t="str">
        <f>VLOOKUP($D2086,metadata!$B$2:$Z$451,21,FALSE)</f>
        <v/>
      </c>
      <c r="Y2086" t="str">
        <f>VLOOKUP($D2086,metadata!$B$2:$Z$451,22,FALSE)</f>
        <v>t-52</v>
      </c>
      <c r="Z2086" t="str">
        <f>VLOOKUP($D2086,metadata!$B$2:$Z$451,23,FALSE)</f>
        <v/>
      </c>
      <c r="AA2086" t="str">
        <f>VLOOKUP($D2086,metadata!$B$2:$Z$451,24,FALSE)</f>
        <v/>
      </c>
      <c r="AC2086">
        <v>91.4</v>
      </c>
      <c r="AD2086" s="5">
        <v>0.5493055555555556</v>
      </c>
      <c r="AE2086">
        <v>58</v>
      </c>
      <c r="AF2086">
        <f t="shared" si="65"/>
        <v>58</v>
      </c>
    </row>
    <row r="2087" spans="3:41" x14ac:dyDescent="0.3">
      <c r="C2087">
        <v>2086</v>
      </c>
      <c r="D2087" s="4" t="str">
        <f t="shared" si="66"/>
        <v>52-Hirosaki</v>
      </c>
      <c r="E2087" t="str">
        <f>VLOOKUP($D2087,metadata!$B$2:$S$451,2,FALSE)</f>
        <v>Tanaka, K; Murata, K</v>
      </c>
      <c r="F2087" t="str">
        <f>VLOOKUP($D2087,metadata!$B$2:$S$451,3,FALSE)</f>
        <v>Rapid evolution of photoperiodic response in a recently introduced insect Ophraella communa along geographic gradients</v>
      </c>
      <c r="G2087" t="str">
        <f>VLOOKUP($D2087,metadata!$B$2:$S$451,4,FALSE)</f>
        <v>10.1111/ens.12200</v>
      </c>
      <c r="H2087" t="str">
        <f>VLOOKUP($D2087,metadata!$B$2:$S$451,5,FALSE)</f>
        <v>y</v>
      </c>
      <c r="I2087" t="str">
        <f>VLOOKUP($D2087,metadata!$B$2:$S$451,6,FALSE)</f>
        <v>a</v>
      </c>
      <c r="J2087" t="str">
        <f>VLOOKUP($D2087,metadata!$B$2:$S$451,7,FALSE)</f>
        <v>i</v>
      </c>
      <c r="K2087">
        <f>VLOOKUP($D2087,metadata!$B$2:$S$451,8,FALSE)</f>
        <v>7</v>
      </c>
      <c r="L2087">
        <f>VLOOKUP($D2087,metadata!$B$2:$S$451,9,FALSE)</f>
        <v>3</v>
      </c>
      <c r="M2087" t="str">
        <f>VLOOKUP($D2087,metadata!$B$2:$S$451,10,FALSE)</f>
        <v/>
      </c>
      <c r="N2087" t="str">
        <f>VLOOKUP($D2087,metadata!$B$2:$S$451,11,FALSE)</f>
        <v>Ophraella communa</v>
      </c>
      <c r="O2087" t="str">
        <f>VLOOKUP($D2087,metadata!$B$2:$S$451,12,FALSE)</f>
        <v>coleoptera</v>
      </c>
      <c r="P2087" t="str">
        <f>VLOOKUP($D2087,metadata!$B$2:$S$451,13,FALSE)</f>
        <v>Hirosaki</v>
      </c>
      <c r="Q2087">
        <f>VLOOKUP($D2087,metadata!$B$2:$S$451,14,FALSE)</f>
        <v>40.6</v>
      </c>
      <c r="R2087">
        <f>VLOOKUP($D2087,metadata!$B$2:$S$451,15,FALSE)</f>
        <v>140.44999999999999</v>
      </c>
      <c r="S2087" t="str">
        <f>VLOOKUP($D2087,metadata!$B$2:$S$451,16,FALSE)</f>
        <v/>
      </c>
      <c r="T2087">
        <f>VLOOKUP($D2087,metadata!$B$2:$S$451,17,FALSE)</f>
        <v>25</v>
      </c>
      <c r="U2087" t="str">
        <f>VLOOKUP($D2087,metadata!$B$2:$S$451,18,FALSE)</f>
        <v/>
      </c>
      <c r="V2087">
        <f>VLOOKUP($D2087,metadata!$B$2:$Z$451,19,FALSE)</f>
        <v>51</v>
      </c>
      <c r="W2087" t="str">
        <f>VLOOKUP($D2087,metadata!$B$2:$Z$451,20,FALSE)</f>
        <v>acc</v>
      </c>
      <c r="X2087" t="str">
        <f>VLOOKUP($D2087,metadata!$B$2:$Z$451,21,FALSE)</f>
        <v/>
      </c>
      <c r="Y2087" t="str">
        <f>VLOOKUP($D2087,metadata!$B$2:$Z$451,22,FALSE)</f>
        <v>t-52</v>
      </c>
      <c r="Z2087" t="str">
        <f>VLOOKUP($D2087,metadata!$B$2:$Z$451,23,FALSE)</f>
        <v/>
      </c>
      <c r="AA2087" t="str">
        <f>VLOOKUP($D2087,metadata!$B$2:$Z$451,24,FALSE)</f>
        <v/>
      </c>
      <c r="AC2087">
        <v>22</v>
      </c>
      <c r="AD2087" s="5">
        <v>0.59027777777777779</v>
      </c>
      <c r="AE2087">
        <v>50</v>
      </c>
      <c r="AF2087">
        <f t="shared" si="65"/>
        <v>50</v>
      </c>
    </row>
    <row r="2088" spans="3:41" x14ac:dyDescent="0.3">
      <c r="C2088">
        <v>2087</v>
      </c>
      <c r="D2088" s="4" t="str">
        <f t="shared" si="66"/>
        <v>53-Pelkosenniemi1</v>
      </c>
      <c r="E2088" t="str">
        <f>VLOOKUP($D2088,metadata!$B$2:$S$451,2,FALSE)</f>
        <v>Tyukmaeva, VI; Salminen, TS; Kankare, M; Knott, KE; Hoikkala, A</v>
      </c>
      <c r="F2088" t="str">
        <f>VLOOKUP($D2088,metadata!$B$2:$S$451,3,FALSE)</f>
        <v>Adaptation to a seasonally varying environment: a strong latitudinal cline in reproductive diapause combined with high gene flow in Drosophila montana</v>
      </c>
      <c r="G2088" t="str">
        <f>VLOOKUP($D2088,metadata!$B$2:$S$451,4,FALSE)</f>
        <v>10.1002/ece3.14</v>
      </c>
      <c r="H2088" t="str">
        <f>VLOOKUP($D2088,metadata!$B$2:$S$451,5,FALSE)</f>
        <v>y</v>
      </c>
      <c r="I2088" t="str">
        <f>VLOOKUP($D2088,metadata!$B$2:$S$451,6,FALSE)</f>
        <v>a</v>
      </c>
      <c r="J2088" t="str">
        <f>VLOOKUP($D2088,metadata!$B$2:$S$451,7,FALSE)</f>
        <v>i</v>
      </c>
      <c r="K2088">
        <f>VLOOKUP($D2088,metadata!$B$2:$S$451,8,FALSE)</f>
        <v>6</v>
      </c>
      <c r="L2088">
        <f>VLOOKUP($D2088,metadata!$B$2:$S$451,9,FALSE)</f>
        <v>4</v>
      </c>
      <c r="M2088" t="str">
        <f>VLOOKUP($D2088,metadata!$B$2:$S$451,10,FALSE)</f>
        <v/>
      </c>
      <c r="N2088" t="str">
        <f>VLOOKUP($D2088,metadata!$B$2:$S$451,11,FALSE)</f>
        <v>Drosophila montana</v>
      </c>
      <c r="O2088" t="str">
        <f>VLOOKUP($D2088,metadata!$B$2:$S$451,12,FALSE)</f>
        <v>diptera</v>
      </c>
      <c r="P2088" t="str">
        <f>VLOOKUP($D2088,metadata!$B$2:$S$451,13,FALSE)</f>
        <v>Pelkosenniemi1</v>
      </c>
      <c r="Q2088">
        <f>VLOOKUP($D2088,metadata!$B$2:$S$451,14,FALSE)</f>
        <v>67.099999999999994</v>
      </c>
      <c r="R2088">
        <f>VLOOKUP($D2088,metadata!$B$2:$S$451,15,FALSE)</f>
        <v>27.5</v>
      </c>
      <c r="S2088" t="str">
        <f>VLOOKUP($D2088,metadata!$B$2:$S$451,16,FALSE)</f>
        <v/>
      </c>
      <c r="T2088" t="str">
        <f>VLOOKUP($D2088,metadata!$B$2:$S$451,17,FALSE)</f>
        <v/>
      </c>
      <c r="U2088" t="str">
        <f>VLOOKUP($D2088,metadata!$B$2:$S$451,18,FALSE)</f>
        <v/>
      </c>
      <c r="V2088">
        <f>VLOOKUP($D2088,metadata!$B$2:$Z$451,19,FALSE)</f>
        <v>115</v>
      </c>
      <c r="W2088" t="str">
        <f>VLOOKUP($D2088,metadata!$B$2:$Z$451,20,FALSE)</f>
        <v>global average</v>
      </c>
      <c r="X2088" t="str">
        <f>VLOOKUP($D2088,metadata!$B$2:$Z$451,21,FALSE)</f>
        <v/>
      </c>
      <c r="Y2088" t="str">
        <f>VLOOKUP($D2088,metadata!$B$2:$Z$451,22,FALSE)</f>
        <v>53-2</v>
      </c>
      <c r="Z2088" t="str">
        <f>VLOOKUP($D2088,metadata!$B$2:$Z$451,23,FALSE)</f>
        <v/>
      </c>
      <c r="AA2088" t="str">
        <f>VLOOKUP($D2088,metadata!$B$2:$Z$451,24,FALSE)</f>
        <v>adult</v>
      </c>
      <c r="AC2088">
        <v>16</v>
      </c>
      <c r="AD2088">
        <v>93.927125506072898</v>
      </c>
      <c r="AF2088" t="str">
        <f t="shared" si="65"/>
        <v>NA</v>
      </c>
    </row>
    <row r="2089" spans="3:41" x14ac:dyDescent="0.3">
      <c r="C2089">
        <v>2088</v>
      </c>
      <c r="D2089" s="4" t="str">
        <f t="shared" si="66"/>
        <v>53-Pelkosenniemi1</v>
      </c>
      <c r="E2089" t="str">
        <f>VLOOKUP($D2089,metadata!$B$2:$S$451,2,FALSE)</f>
        <v>Tyukmaeva, VI; Salminen, TS; Kankare, M; Knott, KE; Hoikkala, A</v>
      </c>
      <c r="F2089" t="str">
        <f>VLOOKUP($D2089,metadata!$B$2:$S$451,3,FALSE)</f>
        <v>Adaptation to a seasonally varying environment: a strong latitudinal cline in reproductive diapause combined with high gene flow in Drosophila montana</v>
      </c>
      <c r="G2089" t="str">
        <f>VLOOKUP($D2089,metadata!$B$2:$S$451,4,FALSE)</f>
        <v>10.1002/ece3.14</v>
      </c>
      <c r="H2089" t="str">
        <f>VLOOKUP($D2089,metadata!$B$2:$S$451,5,FALSE)</f>
        <v>y</v>
      </c>
      <c r="I2089" t="str">
        <f>VLOOKUP($D2089,metadata!$B$2:$S$451,6,FALSE)</f>
        <v>a</v>
      </c>
      <c r="J2089" t="str">
        <f>VLOOKUP($D2089,metadata!$B$2:$S$451,7,FALSE)</f>
        <v>i</v>
      </c>
      <c r="K2089">
        <f>VLOOKUP($D2089,metadata!$B$2:$S$451,8,FALSE)</f>
        <v>6</v>
      </c>
      <c r="L2089">
        <f>VLOOKUP($D2089,metadata!$B$2:$S$451,9,FALSE)</f>
        <v>4</v>
      </c>
      <c r="M2089" t="str">
        <f>VLOOKUP($D2089,metadata!$B$2:$S$451,10,FALSE)</f>
        <v/>
      </c>
      <c r="N2089" t="str">
        <f>VLOOKUP($D2089,metadata!$B$2:$S$451,11,FALSE)</f>
        <v>Drosophila montana</v>
      </c>
      <c r="O2089" t="str">
        <f>VLOOKUP($D2089,metadata!$B$2:$S$451,12,FALSE)</f>
        <v>diptera</v>
      </c>
      <c r="P2089" t="str">
        <f>VLOOKUP($D2089,metadata!$B$2:$S$451,13,FALSE)</f>
        <v>Pelkosenniemi1</v>
      </c>
      <c r="Q2089">
        <f>VLOOKUP($D2089,metadata!$B$2:$S$451,14,FALSE)</f>
        <v>67.099999999999994</v>
      </c>
      <c r="R2089">
        <f>VLOOKUP($D2089,metadata!$B$2:$S$451,15,FALSE)</f>
        <v>27.5</v>
      </c>
      <c r="S2089" t="str">
        <f>VLOOKUP($D2089,metadata!$B$2:$S$451,16,FALSE)</f>
        <v/>
      </c>
      <c r="T2089" t="str">
        <f>VLOOKUP($D2089,metadata!$B$2:$S$451,17,FALSE)</f>
        <v/>
      </c>
      <c r="U2089" t="str">
        <f>VLOOKUP($D2089,metadata!$B$2:$S$451,18,FALSE)</f>
        <v/>
      </c>
      <c r="V2089">
        <f>VLOOKUP($D2089,metadata!$B$2:$Z$451,19,FALSE)</f>
        <v>115</v>
      </c>
      <c r="W2089" t="str">
        <f>VLOOKUP($D2089,metadata!$B$2:$Z$451,20,FALSE)</f>
        <v>global average</v>
      </c>
      <c r="X2089" t="str">
        <f>VLOOKUP($D2089,metadata!$B$2:$Z$451,21,FALSE)</f>
        <v/>
      </c>
      <c r="Y2089" t="str">
        <f>VLOOKUP($D2089,metadata!$B$2:$Z$451,22,FALSE)</f>
        <v>53-2</v>
      </c>
      <c r="Z2089" t="str">
        <f>VLOOKUP($D2089,metadata!$B$2:$Z$451,23,FALSE)</f>
        <v/>
      </c>
      <c r="AA2089" t="str">
        <f>VLOOKUP($D2089,metadata!$B$2:$Z$451,24,FALSE)</f>
        <v>adult</v>
      </c>
      <c r="AC2089">
        <v>17.6382252559726</v>
      </c>
      <c r="AD2089">
        <v>71.387710547042303</v>
      </c>
      <c r="AF2089" t="str">
        <f t="shared" si="65"/>
        <v>NA</v>
      </c>
    </row>
    <row r="2090" spans="3:41" x14ac:dyDescent="0.3">
      <c r="C2090">
        <v>2089</v>
      </c>
      <c r="D2090" s="4" t="str">
        <f t="shared" si="66"/>
        <v>53-Pelkosenniemi1</v>
      </c>
      <c r="E2090" t="str">
        <f>VLOOKUP($D2090,metadata!$B$2:$S$451,2,FALSE)</f>
        <v>Tyukmaeva, VI; Salminen, TS; Kankare, M; Knott, KE; Hoikkala, A</v>
      </c>
      <c r="F2090" t="str">
        <f>VLOOKUP($D2090,metadata!$B$2:$S$451,3,FALSE)</f>
        <v>Adaptation to a seasonally varying environment: a strong latitudinal cline in reproductive diapause combined with high gene flow in Drosophila montana</v>
      </c>
      <c r="G2090" t="str">
        <f>VLOOKUP($D2090,metadata!$B$2:$S$451,4,FALSE)</f>
        <v>10.1002/ece3.14</v>
      </c>
      <c r="H2090" t="str">
        <f>VLOOKUP($D2090,metadata!$B$2:$S$451,5,FALSE)</f>
        <v>y</v>
      </c>
      <c r="I2090" t="str">
        <f>VLOOKUP($D2090,metadata!$B$2:$S$451,6,FALSE)</f>
        <v>a</v>
      </c>
      <c r="J2090" t="str">
        <f>VLOOKUP($D2090,metadata!$B$2:$S$451,7,FALSE)</f>
        <v>i</v>
      </c>
      <c r="K2090">
        <f>VLOOKUP($D2090,metadata!$B$2:$S$451,8,FALSE)</f>
        <v>6</v>
      </c>
      <c r="L2090">
        <f>VLOOKUP($D2090,metadata!$B$2:$S$451,9,FALSE)</f>
        <v>4</v>
      </c>
      <c r="M2090" t="str">
        <f>VLOOKUP($D2090,metadata!$B$2:$S$451,10,FALSE)</f>
        <v/>
      </c>
      <c r="N2090" t="str">
        <f>VLOOKUP($D2090,metadata!$B$2:$S$451,11,FALSE)</f>
        <v>Drosophila montana</v>
      </c>
      <c r="O2090" t="str">
        <f>VLOOKUP($D2090,metadata!$B$2:$S$451,12,FALSE)</f>
        <v>diptera</v>
      </c>
      <c r="P2090" t="str">
        <f>VLOOKUP($D2090,metadata!$B$2:$S$451,13,FALSE)</f>
        <v>Pelkosenniemi1</v>
      </c>
      <c r="Q2090">
        <f>VLOOKUP($D2090,metadata!$B$2:$S$451,14,FALSE)</f>
        <v>67.099999999999994</v>
      </c>
      <c r="R2090">
        <f>VLOOKUP($D2090,metadata!$B$2:$S$451,15,FALSE)</f>
        <v>27.5</v>
      </c>
      <c r="S2090" t="str">
        <f>VLOOKUP($D2090,metadata!$B$2:$S$451,16,FALSE)</f>
        <v/>
      </c>
      <c r="T2090" t="str">
        <f>VLOOKUP($D2090,metadata!$B$2:$S$451,17,FALSE)</f>
        <v/>
      </c>
      <c r="U2090" t="str">
        <f>VLOOKUP($D2090,metadata!$B$2:$S$451,18,FALSE)</f>
        <v/>
      </c>
      <c r="V2090">
        <f>VLOOKUP($D2090,metadata!$B$2:$Z$451,19,FALSE)</f>
        <v>115</v>
      </c>
      <c r="W2090" t="str">
        <f>VLOOKUP($D2090,metadata!$B$2:$Z$451,20,FALSE)</f>
        <v>global average</v>
      </c>
      <c r="X2090" t="str">
        <f>VLOOKUP($D2090,metadata!$B$2:$Z$451,21,FALSE)</f>
        <v/>
      </c>
      <c r="Y2090" t="str">
        <f>VLOOKUP($D2090,metadata!$B$2:$Z$451,22,FALSE)</f>
        <v>53-2</v>
      </c>
      <c r="Z2090" t="str">
        <f>VLOOKUP($D2090,metadata!$B$2:$Z$451,23,FALSE)</f>
        <v/>
      </c>
      <c r="AA2090" t="str">
        <f>VLOOKUP($D2090,metadata!$B$2:$Z$451,24,FALSE)</f>
        <v>adult</v>
      </c>
      <c r="AC2090">
        <v>19.139931740614301</v>
      </c>
      <c r="AD2090">
        <v>33.452626051871597</v>
      </c>
      <c r="AF2090" t="str">
        <f t="shared" si="65"/>
        <v>NA</v>
      </c>
    </row>
    <row r="2091" spans="3:41" x14ac:dyDescent="0.3">
      <c r="C2091">
        <v>2090</v>
      </c>
      <c r="D2091" s="4" t="str">
        <f t="shared" si="66"/>
        <v>53-Pelkosenniemi1</v>
      </c>
      <c r="E2091" t="str">
        <f>VLOOKUP($D2091,metadata!$B$2:$S$451,2,FALSE)</f>
        <v>Tyukmaeva, VI; Salminen, TS; Kankare, M; Knott, KE; Hoikkala, A</v>
      </c>
      <c r="F2091" t="str">
        <f>VLOOKUP($D2091,metadata!$B$2:$S$451,3,FALSE)</f>
        <v>Adaptation to a seasonally varying environment: a strong latitudinal cline in reproductive diapause combined with high gene flow in Drosophila montana</v>
      </c>
      <c r="G2091" t="str">
        <f>VLOOKUP($D2091,metadata!$B$2:$S$451,4,FALSE)</f>
        <v>10.1002/ece3.14</v>
      </c>
      <c r="H2091" t="str">
        <f>VLOOKUP($D2091,metadata!$B$2:$S$451,5,FALSE)</f>
        <v>y</v>
      </c>
      <c r="I2091" t="str">
        <f>VLOOKUP($D2091,metadata!$B$2:$S$451,6,FALSE)</f>
        <v>a</v>
      </c>
      <c r="J2091" t="str">
        <f>VLOOKUP($D2091,metadata!$B$2:$S$451,7,FALSE)</f>
        <v>i</v>
      </c>
      <c r="K2091">
        <f>VLOOKUP($D2091,metadata!$B$2:$S$451,8,FALSE)</f>
        <v>6</v>
      </c>
      <c r="L2091">
        <f>VLOOKUP($D2091,metadata!$B$2:$S$451,9,FALSE)</f>
        <v>4</v>
      </c>
      <c r="M2091" t="str">
        <f>VLOOKUP($D2091,metadata!$B$2:$S$451,10,FALSE)</f>
        <v/>
      </c>
      <c r="N2091" t="str">
        <f>VLOOKUP($D2091,metadata!$B$2:$S$451,11,FALSE)</f>
        <v>Drosophila montana</v>
      </c>
      <c r="O2091" t="str">
        <f>VLOOKUP($D2091,metadata!$B$2:$S$451,12,FALSE)</f>
        <v>diptera</v>
      </c>
      <c r="P2091" t="str">
        <f>VLOOKUP($D2091,metadata!$B$2:$S$451,13,FALSE)</f>
        <v>Pelkosenniemi1</v>
      </c>
      <c r="Q2091">
        <f>VLOOKUP($D2091,metadata!$B$2:$S$451,14,FALSE)</f>
        <v>67.099999999999994</v>
      </c>
      <c r="R2091">
        <f>VLOOKUP($D2091,metadata!$B$2:$S$451,15,FALSE)</f>
        <v>27.5</v>
      </c>
      <c r="S2091" t="str">
        <f>VLOOKUP($D2091,metadata!$B$2:$S$451,16,FALSE)</f>
        <v/>
      </c>
      <c r="T2091" t="str">
        <f>VLOOKUP($D2091,metadata!$B$2:$S$451,17,FALSE)</f>
        <v/>
      </c>
      <c r="U2091" t="str">
        <f>VLOOKUP($D2091,metadata!$B$2:$S$451,18,FALSE)</f>
        <v/>
      </c>
      <c r="V2091">
        <f>VLOOKUP($D2091,metadata!$B$2:$Z$451,19,FALSE)</f>
        <v>115</v>
      </c>
      <c r="W2091" t="str">
        <f>VLOOKUP($D2091,metadata!$B$2:$Z$451,20,FALSE)</f>
        <v>global average</v>
      </c>
      <c r="X2091" t="str">
        <f>VLOOKUP($D2091,metadata!$B$2:$Z$451,21,FALSE)</f>
        <v/>
      </c>
      <c r="Y2091" t="str">
        <f>VLOOKUP($D2091,metadata!$B$2:$Z$451,22,FALSE)</f>
        <v>53-2</v>
      </c>
      <c r="Z2091" t="str">
        <f>VLOOKUP($D2091,metadata!$B$2:$Z$451,23,FALSE)</f>
        <v/>
      </c>
      <c r="AA2091" t="str">
        <f>VLOOKUP($D2091,metadata!$B$2:$Z$451,24,FALSE)</f>
        <v>adult</v>
      </c>
      <c r="AC2091">
        <v>20.556313993174001</v>
      </c>
      <c r="AD2091">
        <v>12.1098229953987</v>
      </c>
      <c r="AF2091" t="str">
        <f t="shared" si="65"/>
        <v>NA</v>
      </c>
    </row>
    <row r="2092" spans="3:41" x14ac:dyDescent="0.3">
      <c r="C2092">
        <v>2091</v>
      </c>
      <c r="D2092" s="4" t="str">
        <f t="shared" si="66"/>
        <v>53-Pelkosenniemi2</v>
      </c>
      <c r="E2092" t="str">
        <f>VLOOKUP($D2092,metadata!$B$2:$S$451,2,FALSE)</f>
        <v>Tyukmaeva, VI; Salminen, TS; Kankare, M; Knott, KE; Hoikkala, A</v>
      </c>
      <c r="F2092" t="str">
        <f>VLOOKUP($D2092,metadata!$B$2:$S$451,3,FALSE)</f>
        <v>Adaptation to a seasonally varying environment: a strong latitudinal cline in reproductive diapause combined with high gene flow in Drosophila montana</v>
      </c>
      <c r="G2092" t="str">
        <f>VLOOKUP($D2092,metadata!$B$2:$S$451,4,FALSE)</f>
        <v>10.1002/ece3.14</v>
      </c>
      <c r="H2092" t="str">
        <f>VLOOKUP($D2092,metadata!$B$2:$S$451,5,FALSE)</f>
        <v>y</v>
      </c>
      <c r="I2092" t="str">
        <f>VLOOKUP($D2092,metadata!$B$2:$S$451,6,FALSE)</f>
        <v>a</v>
      </c>
      <c r="J2092" t="str">
        <f>VLOOKUP($D2092,metadata!$B$2:$S$451,7,FALSE)</f>
        <v>i</v>
      </c>
      <c r="K2092">
        <f>VLOOKUP($D2092,metadata!$B$2:$S$451,8,FALSE)</f>
        <v>6</v>
      </c>
      <c r="L2092">
        <f>VLOOKUP($D2092,metadata!$B$2:$S$451,9,FALSE)</f>
        <v>4</v>
      </c>
      <c r="M2092" t="str">
        <f>VLOOKUP($D2092,metadata!$B$2:$S$451,10,FALSE)</f>
        <v/>
      </c>
      <c r="N2092" t="str">
        <f>VLOOKUP($D2092,metadata!$B$2:$S$451,11,FALSE)</f>
        <v>Drosophila montana</v>
      </c>
      <c r="O2092" t="str">
        <f>VLOOKUP($D2092,metadata!$B$2:$S$451,12,FALSE)</f>
        <v>diptera</v>
      </c>
      <c r="P2092" t="str">
        <f>VLOOKUP($D2092,metadata!$B$2:$S$451,13,FALSE)</f>
        <v>Pelkosenniemi2</v>
      </c>
      <c r="Q2092">
        <f>VLOOKUP($D2092,metadata!$B$2:$S$451,14,FALSE)</f>
        <v>67.099999999999994</v>
      </c>
      <c r="R2092">
        <f>VLOOKUP($D2092,metadata!$B$2:$S$451,15,FALSE)</f>
        <v>27.5</v>
      </c>
      <c r="S2092" t="str">
        <f>VLOOKUP($D2092,metadata!$B$2:$S$451,16,FALSE)</f>
        <v/>
      </c>
      <c r="T2092" t="str">
        <f>VLOOKUP($D2092,metadata!$B$2:$S$451,17,FALSE)</f>
        <v/>
      </c>
      <c r="U2092" t="str">
        <f>VLOOKUP($D2092,metadata!$B$2:$S$451,18,FALSE)</f>
        <v/>
      </c>
      <c r="V2092">
        <f>VLOOKUP($D2092,metadata!$B$2:$Z$451,19,FALSE)</f>
        <v>115</v>
      </c>
      <c r="W2092" t="str">
        <f>VLOOKUP($D2092,metadata!$B$2:$Z$451,20,FALSE)</f>
        <v>global average</v>
      </c>
      <c r="X2092" t="str">
        <f>VLOOKUP($D2092,metadata!$B$2:$Z$451,21,FALSE)</f>
        <v/>
      </c>
      <c r="Y2092" t="str">
        <f>VLOOKUP($D2092,metadata!$B$2:$Z$451,22,FALSE)</f>
        <v>53-2</v>
      </c>
      <c r="Z2092" t="str">
        <f>VLOOKUP($D2092,metadata!$B$2:$Z$451,23,FALSE)</f>
        <v/>
      </c>
      <c r="AA2092" t="str">
        <f>VLOOKUP($D2092,metadata!$B$2:$Z$451,24,FALSE)</f>
        <v>adult</v>
      </c>
      <c r="AC2092">
        <v>16</v>
      </c>
      <c r="AD2092">
        <v>96.761133603238804</v>
      </c>
      <c r="AF2092" t="str">
        <f t="shared" si="65"/>
        <v>NA</v>
      </c>
    </row>
    <row r="2093" spans="3:41" x14ac:dyDescent="0.3">
      <c r="C2093">
        <v>2092</v>
      </c>
      <c r="D2093" s="4" t="str">
        <f t="shared" si="66"/>
        <v>53-Pelkosenniemi2</v>
      </c>
      <c r="E2093" t="str">
        <f>VLOOKUP($D2093,metadata!$B$2:$S$451,2,FALSE)</f>
        <v>Tyukmaeva, VI; Salminen, TS; Kankare, M; Knott, KE; Hoikkala, A</v>
      </c>
      <c r="F2093" t="str">
        <f>VLOOKUP($D2093,metadata!$B$2:$S$451,3,FALSE)</f>
        <v>Adaptation to a seasonally varying environment: a strong latitudinal cline in reproductive diapause combined with high gene flow in Drosophila montana</v>
      </c>
      <c r="G2093" t="str">
        <f>VLOOKUP($D2093,metadata!$B$2:$S$451,4,FALSE)</f>
        <v>10.1002/ece3.14</v>
      </c>
      <c r="H2093" t="str">
        <f>VLOOKUP($D2093,metadata!$B$2:$S$451,5,FALSE)</f>
        <v>y</v>
      </c>
      <c r="I2093" t="str">
        <f>VLOOKUP($D2093,metadata!$B$2:$S$451,6,FALSE)</f>
        <v>a</v>
      </c>
      <c r="J2093" t="str">
        <f>VLOOKUP($D2093,metadata!$B$2:$S$451,7,FALSE)</f>
        <v>i</v>
      </c>
      <c r="K2093">
        <f>VLOOKUP($D2093,metadata!$B$2:$S$451,8,FALSE)</f>
        <v>6</v>
      </c>
      <c r="L2093">
        <f>VLOOKUP($D2093,metadata!$B$2:$S$451,9,FALSE)</f>
        <v>4</v>
      </c>
      <c r="M2093" t="str">
        <f>VLOOKUP($D2093,metadata!$B$2:$S$451,10,FALSE)</f>
        <v/>
      </c>
      <c r="N2093" t="str">
        <f>VLOOKUP($D2093,metadata!$B$2:$S$451,11,FALSE)</f>
        <v>Drosophila montana</v>
      </c>
      <c r="O2093" t="str">
        <f>VLOOKUP($D2093,metadata!$B$2:$S$451,12,FALSE)</f>
        <v>diptera</v>
      </c>
      <c r="P2093" t="str">
        <f>VLOOKUP($D2093,metadata!$B$2:$S$451,13,FALSE)</f>
        <v>Pelkosenniemi2</v>
      </c>
      <c r="Q2093">
        <f>VLOOKUP($D2093,metadata!$B$2:$S$451,14,FALSE)</f>
        <v>67.099999999999994</v>
      </c>
      <c r="R2093">
        <f>VLOOKUP($D2093,metadata!$B$2:$S$451,15,FALSE)</f>
        <v>27.5</v>
      </c>
      <c r="S2093" t="str">
        <f>VLOOKUP($D2093,metadata!$B$2:$S$451,16,FALSE)</f>
        <v/>
      </c>
      <c r="T2093" t="str">
        <f>VLOOKUP($D2093,metadata!$B$2:$S$451,17,FALSE)</f>
        <v/>
      </c>
      <c r="U2093" t="str">
        <f>VLOOKUP($D2093,metadata!$B$2:$S$451,18,FALSE)</f>
        <v/>
      </c>
      <c r="V2093">
        <f>VLOOKUP($D2093,metadata!$B$2:$Z$451,19,FALSE)</f>
        <v>115</v>
      </c>
      <c r="W2093" t="str">
        <f>VLOOKUP($D2093,metadata!$B$2:$Z$451,20,FALSE)</f>
        <v>global average</v>
      </c>
      <c r="X2093" t="str">
        <f>VLOOKUP($D2093,metadata!$B$2:$Z$451,21,FALSE)</f>
        <v/>
      </c>
      <c r="Y2093" t="str">
        <f>VLOOKUP($D2093,metadata!$B$2:$Z$451,22,FALSE)</f>
        <v>53-2</v>
      </c>
      <c r="Z2093" t="str">
        <f>VLOOKUP($D2093,metadata!$B$2:$Z$451,23,FALSE)</f>
        <v/>
      </c>
      <c r="AA2093" t="str">
        <f>VLOOKUP($D2093,metadata!$B$2:$Z$451,24,FALSE)</f>
        <v>adult</v>
      </c>
      <c r="AC2093">
        <v>17.6382252559726</v>
      </c>
      <c r="AD2093">
        <v>93.654917024775102</v>
      </c>
      <c r="AF2093" t="str">
        <f t="shared" si="65"/>
        <v>NA</v>
      </c>
    </row>
    <row r="2094" spans="3:41" x14ac:dyDescent="0.3">
      <c r="C2094">
        <v>2093</v>
      </c>
      <c r="D2094" s="4" t="str">
        <f t="shared" si="66"/>
        <v>53-Pelkosenniemi2</v>
      </c>
      <c r="E2094" t="str">
        <f>VLOOKUP($D2094,metadata!$B$2:$S$451,2,FALSE)</f>
        <v>Tyukmaeva, VI; Salminen, TS; Kankare, M; Knott, KE; Hoikkala, A</v>
      </c>
      <c r="F2094" t="str">
        <f>VLOOKUP($D2094,metadata!$B$2:$S$451,3,FALSE)</f>
        <v>Adaptation to a seasonally varying environment: a strong latitudinal cline in reproductive diapause combined with high gene flow in Drosophila montana</v>
      </c>
      <c r="G2094" t="str">
        <f>VLOOKUP($D2094,metadata!$B$2:$S$451,4,FALSE)</f>
        <v>10.1002/ece3.14</v>
      </c>
      <c r="H2094" t="str">
        <f>VLOOKUP($D2094,metadata!$B$2:$S$451,5,FALSE)</f>
        <v>y</v>
      </c>
      <c r="I2094" t="str">
        <f>VLOOKUP($D2094,metadata!$B$2:$S$451,6,FALSE)</f>
        <v>a</v>
      </c>
      <c r="J2094" t="str">
        <f>VLOOKUP($D2094,metadata!$B$2:$S$451,7,FALSE)</f>
        <v>i</v>
      </c>
      <c r="K2094">
        <f>VLOOKUP($D2094,metadata!$B$2:$S$451,8,FALSE)</f>
        <v>6</v>
      </c>
      <c r="L2094">
        <f>VLOOKUP($D2094,metadata!$B$2:$S$451,9,FALSE)</f>
        <v>4</v>
      </c>
      <c r="M2094" t="str">
        <f>VLOOKUP($D2094,metadata!$B$2:$S$451,10,FALSE)</f>
        <v/>
      </c>
      <c r="N2094" t="str">
        <f>VLOOKUP($D2094,metadata!$B$2:$S$451,11,FALSE)</f>
        <v>Drosophila montana</v>
      </c>
      <c r="O2094" t="str">
        <f>VLOOKUP($D2094,metadata!$B$2:$S$451,12,FALSE)</f>
        <v>diptera</v>
      </c>
      <c r="P2094" t="str">
        <f>VLOOKUP($D2094,metadata!$B$2:$S$451,13,FALSE)</f>
        <v>Pelkosenniemi2</v>
      </c>
      <c r="Q2094">
        <f>VLOOKUP($D2094,metadata!$B$2:$S$451,14,FALSE)</f>
        <v>67.099999999999994</v>
      </c>
      <c r="R2094">
        <f>VLOOKUP($D2094,metadata!$B$2:$S$451,15,FALSE)</f>
        <v>27.5</v>
      </c>
      <c r="S2094" t="str">
        <f>VLOOKUP($D2094,metadata!$B$2:$S$451,16,FALSE)</f>
        <v/>
      </c>
      <c r="T2094" t="str">
        <f>VLOOKUP($D2094,metadata!$B$2:$S$451,17,FALSE)</f>
        <v/>
      </c>
      <c r="U2094" t="str">
        <f>VLOOKUP($D2094,metadata!$B$2:$S$451,18,FALSE)</f>
        <v/>
      </c>
      <c r="V2094">
        <f>VLOOKUP($D2094,metadata!$B$2:$Z$451,19,FALSE)</f>
        <v>115</v>
      </c>
      <c r="W2094" t="str">
        <f>VLOOKUP($D2094,metadata!$B$2:$Z$451,20,FALSE)</f>
        <v>global average</v>
      </c>
      <c r="X2094" t="str">
        <f>VLOOKUP($D2094,metadata!$B$2:$Z$451,21,FALSE)</f>
        <v/>
      </c>
      <c r="Y2094" t="str">
        <f>VLOOKUP($D2094,metadata!$B$2:$Z$451,22,FALSE)</f>
        <v>53-2</v>
      </c>
      <c r="Z2094" t="str">
        <f>VLOOKUP($D2094,metadata!$B$2:$Z$451,23,FALSE)</f>
        <v/>
      </c>
      <c r="AA2094" t="str">
        <f>VLOOKUP($D2094,metadata!$B$2:$Z$451,24,FALSE)</f>
        <v>adult</v>
      </c>
      <c r="AC2094">
        <v>19.156996587030701</v>
      </c>
      <c r="AD2094">
        <v>64.628096889638101</v>
      </c>
      <c r="AF2094" t="str">
        <f t="shared" si="65"/>
        <v>NA</v>
      </c>
    </row>
    <row r="2095" spans="3:41" x14ac:dyDescent="0.3">
      <c r="C2095">
        <v>2094</v>
      </c>
      <c r="D2095" s="4" t="str">
        <f t="shared" si="66"/>
        <v>53-Pelkosenniemi2</v>
      </c>
      <c r="E2095" t="str">
        <f>VLOOKUP($D2095,metadata!$B$2:$S$451,2,FALSE)</f>
        <v>Tyukmaeva, VI; Salminen, TS; Kankare, M; Knott, KE; Hoikkala, A</v>
      </c>
      <c r="F2095" t="str">
        <f>VLOOKUP($D2095,metadata!$B$2:$S$451,3,FALSE)</f>
        <v>Adaptation to a seasonally varying environment: a strong latitudinal cline in reproductive diapause combined with high gene flow in Drosophila montana</v>
      </c>
      <c r="G2095" t="str">
        <f>VLOOKUP($D2095,metadata!$B$2:$S$451,4,FALSE)</f>
        <v>10.1002/ece3.14</v>
      </c>
      <c r="H2095" t="str">
        <f>VLOOKUP($D2095,metadata!$B$2:$S$451,5,FALSE)</f>
        <v>y</v>
      </c>
      <c r="I2095" t="str">
        <f>VLOOKUP($D2095,metadata!$B$2:$S$451,6,FALSE)</f>
        <v>a</v>
      </c>
      <c r="J2095" t="str">
        <f>VLOOKUP($D2095,metadata!$B$2:$S$451,7,FALSE)</f>
        <v>i</v>
      </c>
      <c r="K2095">
        <f>VLOOKUP($D2095,metadata!$B$2:$S$451,8,FALSE)</f>
        <v>6</v>
      </c>
      <c r="L2095">
        <f>VLOOKUP($D2095,metadata!$B$2:$S$451,9,FALSE)</f>
        <v>4</v>
      </c>
      <c r="M2095" t="str">
        <f>VLOOKUP($D2095,metadata!$B$2:$S$451,10,FALSE)</f>
        <v/>
      </c>
      <c r="N2095" t="str">
        <f>VLOOKUP($D2095,metadata!$B$2:$S$451,11,FALSE)</f>
        <v>Drosophila montana</v>
      </c>
      <c r="O2095" t="str">
        <f>VLOOKUP($D2095,metadata!$B$2:$S$451,12,FALSE)</f>
        <v>diptera</v>
      </c>
      <c r="P2095" t="str">
        <f>VLOOKUP($D2095,metadata!$B$2:$S$451,13,FALSE)</f>
        <v>Pelkosenniemi2</v>
      </c>
      <c r="Q2095">
        <f>VLOOKUP($D2095,metadata!$B$2:$S$451,14,FALSE)</f>
        <v>67.099999999999994</v>
      </c>
      <c r="R2095">
        <f>VLOOKUP($D2095,metadata!$B$2:$S$451,15,FALSE)</f>
        <v>27.5</v>
      </c>
      <c r="S2095" t="str">
        <f>VLOOKUP($D2095,metadata!$B$2:$S$451,16,FALSE)</f>
        <v/>
      </c>
      <c r="T2095" t="str">
        <f>VLOOKUP($D2095,metadata!$B$2:$S$451,17,FALSE)</f>
        <v/>
      </c>
      <c r="U2095" t="str">
        <f>VLOOKUP($D2095,metadata!$B$2:$S$451,18,FALSE)</f>
        <v/>
      </c>
      <c r="V2095">
        <f>VLOOKUP($D2095,metadata!$B$2:$Z$451,19,FALSE)</f>
        <v>115</v>
      </c>
      <c r="W2095" t="str">
        <f>VLOOKUP($D2095,metadata!$B$2:$Z$451,20,FALSE)</f>
        <v>global average</v>
      </c>
      <c r="X2095" t="str">
        <f>VLOOKUP($D2095,metadata!$B$2:$Z$451,21,FALSE)</f>
        <v/>
      </c>
      <c r="Y2095" t="str">
        <f>VLOOKUP($D2095,metadata!$B$2:$Z$451,22,FALSE)</f>
        <v>53-2</v>
      </c>
      <c r="Z2095" t="str">
        <f>VLOOKUP($D2095,metadata!$B$2:$Z$451,23,FALSE)</f>
        <v/>
      </c>
      <c r="AA2095" t="str">
        <f>VLOOKUP($D2095,metadata!$B$2:$Z$451,24,FALSE)</f>
        <v>adult</v>
      </c>
      <c r="AC2095">
        <v>20.556313993174001</v>
      </c>
      <c r="AD2095">
        <v>14.134114493374399</v>
      </c>
      <c r="AF2095" t="str">
        <f t="shared" si="65"/>
        <v>NA</v>
      </c>
      <c r="AK2095" s="5"/>
      <c r="AL2095" s="5"/>
      <c r="AM2095" s="5"/>
      <c r="AN2095" s="5"/>
    </row>
    <row r="2096" spans="3:41" x14ac:dyDescent="0.3">
      <c r="C2096">
        <v>2095</v>
      </c>
      <c r="D2096" s="4" t="str">
        <f t="shared" si="66"/>
        <v>53-Pelkosenniemi3</v>
      </c>
      <c r="E2096" t="str">
        <f>VLOOKUP($D2096,metadata!$B$2:$S$451,2,FALSE)</f>
        <v>Tyukmaeva, VI; Salminen, TS; Kankare, M; Knott, KE; Hoikkala, A</v>
      </c>
      <c r="F2096" t="str">
        <f>VLOOKUP($D2096,metadata!$B$2:$S$451,3,FALSE)</f>
        <v>Adaptation to a seasonally varying environment: a strong latitudinal cline in reproductive diapause combined with high gene flow in Drosophila montana</v>
      </c>
      <c r="G2096" t="str">
        <f>VLOOKUP($D2096,metadata!$B$2:$S$451,4,FALSE)</f>
        <v>10.1002/ece3.14</v>
      </c>
      <c r="H2096" t="str">
        <f>VLOOKUP($D2096,metadata!$B$2:$S$451,5,FALSE)</f>
        <v>y</v>
      </c>
      <c r="I2096" t="str">
        <f>VLOOKUP($D2096,metadata!$B$2:$S$451,6,FALSE)</f>
        <v>a</v>
      </c>
      <c r="J2096" t="str">
        <f>VLOOKUP($D2096,metadata!$B$2:$S$451,7,FALSE)</f>
        <v>i</v>
      </c>
      <c r="K2096">
        <f>VLOOKUP($D2096,metadata!$B$2:$S$451,8,FALSE)</f>
        <v>6</v>
      </c>
      <c r="L2096">
        <f>VLOOKUP($D2096,metadata!$B$2:$S$451,9,FALSE)</f>
        <v>4</v>
      </c>
      <c r="M2096" t="str">
        <f>VLOOKUP($D2096,metadata!$B$2:$S$451,10,FALSE)</f>
        <v/>
      </c>
      <c r="N2096" t="str">
        <f>VLOOKUP($D2096,metadata!$B$2:$S$451,11,FALSE)</f>
        <v>Drosophila montana</v>
      </c>
      <c r="O2096" t="str">
        <f>VLOOKUP($D2096,metadata!$B$2:$S$451,12,FALSE)</f>
        <v>diptera</v>
      </c>
      <c r="P2096" t="str">
        <f>VLOOKUP($D2096,metadata!$B$2:$S$451,13,FALSE)</f>
        <v>Pelkosenniemi3</v>
      </c>
      <c r="Q2096">
        <f>VLOOKUP($D2096,metadata!$B$2:$S$451,14,FALSE)</f>
        <v>67.099999999999994</v>
      </c>
      <c r="R2096">
        <f>VLOOKUP($D2096,metadata!$B$2:$S$451,15,FALSE)</f>
        <v>27.5</v>
      </c>
      <c r="S2096" t="str">
        <f>VLOOKUP($D2096,metadata!$B$2:$S$451,16,FALSE)</f>
        <v/>
      </c>
      <c r="T2096" t="str">
        <f>VLOOKUP($D2096,metadata!$B$2:$S$451,17,FALSE)</f>
        <v/>
      </c>
      <c r="U2096" t="str">
        <f>VLOOKUP($D2096,metadata!$B$2:$S$451,18,FALSE)</f>
        <v/>
      </c>
      <c r="V2096">
        <f>VLOOKUP($D2096,metadata!$B$2:$Z$451,19,FALSE)</f>
        <v>115</v>
      </c>
      <c r="W2096" t="str">
        <f>VLOOKUP($D2096,metadata!$B$2:$Z$451,20,FALSE)</f>
        <v>global average</v>
      </c>
      <c r="X2096" t="str">
        <f>VLOOKUP($D2096,metadata!$B$2:$Z$451,21,FALSE)</f>
        <v/>
      </c>
      <c r="Y2096" t="str">
        <f>VLOOKUP($D2096,metadata!$B$2:$Z$451,22,FALSE)</f>
        <v>53-2</v>
      </c>
      <c r="Z2096" t="str">
        <f>VLOOKUP($D2096,metadata!$B$2:$Z$451,23,FALSE)</f>
        <v/>
      </c>
      <c r="AA2096" t="str">
        <f>VLOOKUP($D2096,metadata!$B$2:$Z$451,24,FALSE)</f>
        <v>adult</v>
      </c>
      <c r="AC2096">
        <v>16</v>
      </c>
      <c r="AD2096">
        <v>98.380566801619395</v>
      </c>
      <c r="AF2096" t="str">
        <f t="shared" si="65"/>
        <v>NA</v>
      </c>
      <c r="AO2096" s="5"/>
    </row>
    <row r="2097" spans="3:41" x14ac:dyDescent="0.3">
      <c r="C2097">
        <v>2096</v>
      </c>
      <c r="D2097" s="4" t="str">
        <f t="shared" si="66"/>
        <v>53-Pelkosenniemi3</v>
      </c>
      <c r="E2097" t="str">
        <f>VLOOKUP($D2097,metadata!$B$2:$S$451,2,FALSE)</f>
        <v>Tyukmaeva, VI; Salminen, TS; Kankare, M; Knott, KE; Hoikkala, A</v>
      </c>
      <c r="F2097" t="str">
        <f>VLOOKUP($D2097,metadata!$B$2:$S$451,3,FALSE)</f>
        <v>Adaptation to a seasonally varying environment: a strong latitudinal cline in reproductive diapause combined with high gene flow in Drosophila montana</v>
      </c>
      <c r="G2097" t="str">
        <f>VLOOKUP($D2097,metadata!$B$2:$S$451,4,FALSE)</f>
        <v>10.1002/ece3.14</v>
      </c>
      <c r="H2097" t="str">
        <f>VLOOKUP($D2097,metadata!$B$2:$S$451,5,FALSE)</f>
        <v>y</v>
      </c>
      <c r="I2097" t="str">
        <f>VLOOKUP($D2097,metadata!$B$2:$S$451,6,FALSE)</f>
        <v>a</v>
      </c>
      <c r="J2097" t="str">
        <f>VLOOKUP($D2097,metadata!$B$2:$S$451,7,FALSE)</f>
        <v>i</v>
      </c>
      <c r="K2097">
        <f>VLOOKUP($D2097,metadata!$B$2:$S$451,8,FALSE)</f>
        <v>6</v>
      </c>
      <c r="L2097">
        <f>VLOOKUP($D2097,metadata!$B$2:$S$451,9,FALSE)</f>
        <v>4</v>
      </c>
      <c r="M2097" t="str">
        <f>VLOOKUP($D2097,metadata!$B$2:$S$451,10,FALSE)</f>
        <v/>
      </c>
      <c r="N2097" t="str">
        <f>VLOOKUP($D2097,metadata!$B$2:$S$451,11,FALSE)</f>
        <v>Drosophila montana</v>
      </c>
      <c r="O2097" t="str">
        <f>VLOOKUP($D2097,metadata!$B$2:$S$451,12,FALSE)</f>
        <v>diptera</v>
      </c>
      <c r="P2097" t="str">
        <f>VLOOKUP($D2097,metadata!$B$2:$S$451,13,FALSE)</f>
        <v>Pelkosenniemi3</v>
      </c>
      <c r="Q2097">
        <f>VLOOKUP($D2097,metadata!$B$2:$S$451,14,FALSE)</f>
        <v>67.099999999999994</v>
      </c>
      <c r="R2097">
        <f>VLOOKUP($D2097,metadata!$B$2:$S$451,15,FALSE)</f>
        <v>27.5</v>
      </c>
      <c r="S2097" t="str">
        <f>VLOOKUP($D2097,metadata!$B$2:$S$451,16,FALSE)</f>
        <v/>
      </c>
      <c r="T2097" t="str">
        <f>VLOOKUP($D2097,metadata!$B$2:$S$451,17,FALSE)</f>
        <v/>
      </c>
      <c r="U2097" t="str">
        <f>VLOOKUP($D2097,metadata!$B$2:$S$451,18,FALSE)</f>
        <v/>
      </c>
      <c r="V2097">
        <f>VLOOKUP($D2097,metadata!$B$2:$Z$451,19,FALSE)</f>
        <v>115</v>
      </c>
      <c r="W2097" t="str">
        <f>VLOOKUP($D2097,metadata!$B$2:$Z$451,20,FALSE)</f>
        <v>global average</v>
      </c>
      <c r="X2097" t="str">
        <f>VLOOKUP($D2097,metadata!$B$2:$Z$451,21,FALSE)</f>
        <v/>
      </c>
      <c r="Y2097" t="str">
        <f>VLOOKUP($D2097,metadata!$B$2:$Z$451,22,FALSE)</f>
        <v>53-2</v>
      </c>
      <c r="Z2097" t="str">
        <f>VLOOKUP($D2097,metadata!$B$2:$Z$451,23,FALSE)</f>
        <v/>
      </c>
      <c r="AA2097" t="str">
        <f>VLOOKUP($D2097,metadata!$B$2:$Z$451,24,FALSE)</f>
        <v>adult</v>
      </c>
      <c r="AC2097">
        <v>17.655290102388999</v>
      </c>
      <c r="AD2097">
        <v>88.797999198574004</v>
      </c>
      <c r="AF2097" t="str">
        <f t="shared" si="65"/>
        <v>NA</v>
      </c>
      <c r="AO2097" s="5"/>
    </row>
    <row r="2098" spans="3:41" x14ac:dyDescent="0.3">
      <c r="C2098">
        <v>2097</v>
      </c>
      <c r="D2098" s="4" t="str">
        <f t="shared" si="66"/>
        <v>53-Pelkosenniemi3</v>
      </c>
      <c r="E2098" t="str">
        <f>VLOOKUP($D2098,metadata!$B$2:$S$451,2,FALSE)</f>
        <v>Tyukmaeva, VI; Salminen, TS; Kankare, M; Knott, KE; Hoikkala, A</v>
      </c>
      <c r="F2098" t="str">
        <f>VLOOKUP($D2098,metadata!$B$2:$S$451,3,FALSE)</f>
        <v>Adaptation to a seasonally varying environment: a strong latitudinal cline in reproductive diapause combined with high gene flow in Drosophila montana</v>
      </c>
      <c r="G2098" t="str">
        <f>VLOOKUP($D2098,metadata!$B$2:$S$451,4,FALSE)</f>
        <v>10.1002/ece3.14</v>
      </c>
      <c r="H2098" t="str">
        <f>VLOOKUP($D2098,metadata!$B$2:$S$451,5,FALSE)</f>
        <v>y</v>
      </c>
      <c r="I2098" t="str">
        <f>VLOOKUP($D2098,metadata!$B$2:$S$451,6,FALSE)</f>
        <v>a</v>
      </c>
      <c r="J2098" t="str">
        <f>VLOOKUP($D2098,metadata!$B$2:$S$451,7,FALSE)</f>
        <v>i</v>
      </c>
      <c r="K2098">
        <f>VLOOKUP($D2098,metadata!$B$2:$S$451,8,FALSE)</f>
        <v>6</v>
      </c>
      <c r="L2098">
        <f>VLOOKUP($D2098,metadata!$B$2:$S$451,9,FALSE)</f>
        <v>4</v>
      </c>
      <c r="M2098" t="str">
        <f>VLOOKUP($D2098,metadata!$B$2:$S$451,10,FALSE)</f>
        <v/>
      </c>
      <c r="N2098" t="str">
        <f>VLOOKUP($D2098,metadata!$B$2:$S$451,11,FALSE)</f>
        <v>Drosophila montana</v>
      </c>
      <c r="O2098" t="str">
        <f>VLOOKUP($D2098,metadata!$B$2:$S$451,12,FALSE)</f>
        <v>diptera</v>
      </c>
      <c r="P2098" t="str">
        <f>VLOOKUP($D2098,metadata!$B$2:$S$451,13,FALSE)</f>
        <v>Pelkosenniemi3</v>
      </c>
      <c r="Q2098">
        <f>VLOOKUP($D2098,metadata!$B$2:$S$451,14,FALSE)</f>
        <v>67.099999999999994</v>
      </c>
      <c r="R2098">
        <f>VLOOKUP($D2098,metadata!$B$2:$S$451,15,FALSE)</f>
        <v>27.5</v>
      </c>
      <c r="S2098" t="str">
        <f>VLOOKUP($D2098,metadata!$B$2:$S$451,16,FALSE)</f>
        <v/>
      </c>
      <c r="T2098" t="str">
        <f>VLOOKUP($D2098,metadata!$B$2:$S$451,17,FALSE)</f>
        <v/>
      </c>
      <c r="U2098" t="str">
        <f>VLOOKUP($D2098,metadata!$B$2:$S$451,18,FALSE)</f>
        <v/>
      </c>
      <c r="V2098">
        <f>VLOOKUP($D2098,metadata!$B$2:$Z$451,19,FALSE)</f>
        <v>115</v>
      </c>
      <c r="W2098" t="str">
        <f>VLOOKUP($D2098,metadata!$B$2:$Z$451,20,FALSE)</f>
        <v>global average</v>
      </c>
      <c r="X2098" t="str">
        <f>VLOOKUP($D2098,metadata!$B$2:$Z$451,21,FALSE)</f>
        <v/>
      </c>
      <c r="Y2098" t="str">
        <f>VLOOKUP($D2098,metadata!$B$2:$Z$451,22,FALSE)</f>
        <v>53-2</v>
      </c>
      <c r="Z2098" t="str">
        <f>VLOOKUP($D2098,metadata!$B$2:$Z$451,23,FALSE)</f>
        <v/>
      </c>
      <c r="AA2098" t="str">
        <f>VLOOKUP($D2098,metadata!$B$2:$Z$451,24,FALSE)</f>
        <v>adult</v>
      </c>
      <c r="AC2098">
        <v>19.156996587030701</v>
      </c>
      <c r="AD2098">
        <v>42.7657487115004</v>
      </c>
      <c r="AF2098" t="str">
        <f t="shared" si="65"/>
        <v>NA</v>
      </c>
      <c r="AO2098" s="5"/>
    </row>
    <row r="2099" spans="3:41" x14ac:dyDescent="0.3">
      <c r="C2099">
        <v>2098</v>
      </c>
      <c r="D2099" s="4" t="str">
        <f t="shared" si="66"/>
        <v>53-Pelkosenniemi3</v>
      </c>
      <c r="E2099" t="str">
        <f>VLOOKUP($D2099,metadata!$B$2:$S$451,2,FALSE)</f>
        <v>Tyukmaeva, VI; Salminen, TS; Kankare, M; Knott, KE; Hoikkala, A</v>
      </c>
      <c r="F2099" t="str">
        <f>VLOOKUP($D2099,metadata!$B$2:$S$451,3,FALSE)</f>
        <v>Adaptation to a seasonally varying environment: a strong latitudinal cline in reproductive diapause combined with high gene flow in Drosophila montana</v>
      </c>
      <c r="G2099" t="str">
        <f>VLOOKUP($D2099,metadata!$B$2:$S$451,4,FALSE)</f>
        <v>10.1002/ece3.14</v>
      </c>
      <c r="H2099" t="str">
        <f>VLOOKUP($D2099,metadata!$B$2:$S$451,5,FALSE)</f>
        <v>y</v>
      </c>
      <c r="I2099" t="str">
        <f>VLOOKUP($D2099,metadata!$B$2:$S$451,6,FALSE)</f>
        <v>a</v>
      </c>
      <c r="J2099" t="str">
        <f>VLOOKUP($D2099,metadata!$B$2:$S$451,7,FALSE)</f>
        <v>i</v>
      </c>
      <c r="K2099">
        <f>VLOOKUP($D2099,metadata!$B$2:$S$451,8,FALSE)</f>
        <v>6</v>
      </c>
      <c r="L2099">
        <f>VLOOKUP($D2099,metadata!$B$2:$S$451,9,FALSE)</f>
        <v>4</v>
      </c>
      <c r="M2099" t="str">
        <f>VLOOKUP($D2099,metadata!$B$2:$S$451,10,FALSE)</f>
        <v/>
      </c>
      <c r="N2099" t="str">
        <f>VLOOKUP($D2099,metadata!$B$2:$S$451,11,FALSE)</f>
        <v>Drosophila montana</v>
      </c>
      <c r="O2099" t="str">
        <f>VLOOKUP($D2099,metadata!$B$2:$S$451,12,FALSE)</f>
        <v>diptera</v>
      </c>
      <c r="P2099" t="str">
        <f>VLOOKUP($D2099,metadata!$B$2:$S$451,13,FALSE)</f>
        <v>Pelkosenniemi3</v>
      </c>
      <c r="Q2099">
        <f>VLOOKUP($D2099,metadata!$B$2:$S$451,14,FALSE)</f>
        <v>67.099999999999994</v>
      </c>
      <c r="R2099">
        <f>VLOOKUP($D2099,metadata!$B$2:$S$451,15,FALSE)</f>
        <v>27.5</v>
      </c>
      <c r="S2099" t="str">
        <f>VLOOKUP($D2099,metadata!$B$2:$S$451,16,FALSE)</f>
        <v/>
      </c>
      <c r="T2099" t="str">
        <f>VLOOKUP($D2099,metadata!$B$2:$S$451,17,FALSE)</f>
        <v/>
      </c>
      <c r="U2099" t="str">
        <f>VLOOKUP($D2099,metadata!$B$2:$S$451,18,FALSE)</f>
        <v/>
      </c>
      <c r="V2099">
        <f>VLOOKUP($D2099,metadata!$B$2:$Z$451,19,FALSE)</f>
        <v>115</v>
      </c>
      <c r="W2099" t="str">
        <f>VLOOKUP($D2099,metadata!$B$2:$Z$451,20,FALSE)</f>
        <v>global average</v>
      </c>
      <c r="X2099" t="str">
        <f>VLOOKUP($D2099,metadata!$B$2:$Z$451,21,FALSE)</f>
        <v/>
      </c>
      <c r="Y2099" t="str">
        <f>VLOOKUP($D2099,metadata!$B$2:$Z$451,22,FALSE)</f>
        <v>53-2</v>
      </c>
      <c r="Z2099" t="str">
        <f>VLOOKUP($D2099,metadata!$B$2:$Z$451,23,FALSE)</f>
        <v/>
      </c>
      <c r="AA2099" t="str">
        <f>VLOOKUP($D2099,metadata!$B$2:$Z$451,24,FALSE)</f>
        <v>adult</v>
      </c>
      <c r="AC2099">
        <v>20.556313993174001</v>
      </c>
      <c r="AD2099">
        <v>6.0369485014715796</v>
      </c>
      <c r="AF2099" t="str">
        <f t="shared" si="65"/>
        <v>NA</v>
      </c>
      <c r="AO2099" s="5"/>
    </row>
    <row r="2100" spans="3:41" x14ac:dyDescent="0.3">
      <c r="C2100">
        <v>2099</v>
      </c>
      <c r="D2100" s="4" t="str">
        <f t="shared" si="66"/>
        <v>53-Pelkosenniemi4</v>
      </c>
      <c r="E2100" t="str">
        <f>VLOOKUP($D2100,metadata!$B$2:$S$451,2,FALSE)</f>
        <v>Tyukmaeva, VI; Salminen, TS; Kankare, M; Knott, KE; Hoikkala, A</v>
      </c>
      <c r="F2100" t="str">
        <f>VLOOKUP($D2100,metadata!$B$2:$S$451,3,FALSE)</f>
        <v>Adaptation to a seasonally varying environment: a strong latitudinal cline in reproductive diapause combined with high gene flow in Drosophila montana</v>
      </c>
      <c r="G2100" t="str">
        <f>VLOOKUP($D2100,metadata!$B$2:$S$451,4,FALSE)</f>
        <v>10.1002/ece3.14</v>
      </c>
      <c r="H2100" t="str">
        <f>VLOOKUP($D2100,metadata!$B$2:$S$451,5,FALSE)</f>
        <v>y</v>
      </c>
      <c r="I2100" t="str">
        <f>VLOOKUP($D2100,metadata!$B$2:$S$451,6,FALSE)</f>
        <v>a</v>
      </c>
      <c r="J2100" t="str">
        <f>VLOOKUP($D2100,metadata!$B$2:$S$451,7,FALSE)</f>
        <v>i</v>
      </c>
      <c r="K2100">
        <f>VLOOKUP($D2100,metadata!$B$2:$S$451,8,FALSE)</f>
        <v>6</v>
      </c>
      <c r="L2100">
        <f>VLOOKUP($D2100,metadata!$B$2:$S$451,9,FALSE)</f>
        <v>4</v>
      </c>
      <c r="M2100" t="str">
        <f>VLOOKUP($D2100,metadata!$B$2:$S$451,10,FALSE)</f>
        <v/>
      </c>
      <c r="N2100" t="str">
        <f>VLOOKUP($D2100,metadata!$B$2:$S$451,11,FALSE)</f>
        <v>Drosophila montana</v>
      </c>
      <c r="O2100" t="str">
        <f>VLOOKUP($D2100,metadata!$B$2:$S$451,12,FALSE)</f>
        <v>diptera</v>
      </c>
      <c r="P2100" t="str">
        <f>VLOOKUP($D2100,metadata!$B$2:$S$451,13,FALSE)</f>
        <v>Pelkosenniemi4</v>
      </c>
      <c r="Q2100">
        <f>VLOOKUP($D2100,metadata!$B$2:$S$451,14,FALSE)</f>
        <v>67.099999999999994</v>
      </c>
      <c r="R2100">
        <f>VLOOKUP($D2100,metadata!$B$2:$S$451,15,FALSE)</f>
        <v>27.5</v>
      </c>
      <c r="S2100" t="str">
        <f>VLOOKUP($D2100,metadata!$B$2:$S$451,16,FALSE)</f>
        <v/>
      </c>
      <c r="T2100" t="str">
        <f>VLOOKUP($D2100,metadata!$B$2:$S$451,17,FALSE)</f>
        <v/>
      </c>
      <c r="U2100" t="str">
        <f>VLOOKUP($D2100,metadata!$B$2:$S$451,18,FALSE)</f>
        <v/>
      </c>
      <c r="V2100">
        <f>VLOOKUP($D2100,metadata!$B$2:$Z$451,19,FALSE)</f>
        <v>115</v>
      </c>
      <c r="W2100" t="str">
        <f>VLOOKUP($D2100,metadata!$B$2:$Z$451,20,FALSE)</f>
        <v>global average</v>
      </c>
      <c r="X2100" t="str">
        <f>VLOOKUP($D2100,metadata!$B$2:$Z$451,21,FALSE)</f>
        <v/>
      </c>
      <c r="Y2100" t="str">
        <f>VLOOKUP($D2100,metadata!$B$2:$Z$451,22,FALSE)</f>
        <v>53-2</v>
      </c>
      <c r="Z2100" t="str">
        <f>VLOOKUP($D2100,metadata!$B$2:$Z$451,23,FALSE)</f>
        <v/>
      </c>
      <c r="AA2100" t="str">
        <f>VLOOKUP($D2100,metadata!$B$2:$Z$451,24,FALSE)</f>
        <v>adult</v>
      </c>
      <c r="AC2100">
        <v>16</v>
      </c>
      <c r="AD2100">
        <v>97.570850202429099</v>
      </c>
      <c r="AF2100" t="str">
        <f t="shared" si="65"/>
        <v>NA</v>
      </c>
      <c r="AO2100" s="5"/>
    </row>
    <row r="2101" spans="3:41" x14ac:dyDescent="0.3">
      <c r="C2101">
        <v>2100</v>
      </c>
      <c r="D2101" s="4" t="str">
        <f t="shared" si="66"/>
        <v>53-Pelkosenniemi4</v>
      </c>
      <c r="E2101" t="str">
        <f>VLOOKUP($D2101,metadata!$B$2:$S$451,2,FALSE)</f>
        <v>Tyukmaeva, VI; Salminen, TS; Kankare, M; Knott, KE; Hoikkala, A</v>
      </c>
      <c r="F2101" t="str">
        <f>VLOOKUP($D2101,metadata!$B$2:$S$451,3,FALSE)</f>
        <v>Adaptation to a seasonally varying environment: a strong latitudinal cline in reproductive diapause combined with high gene flow in Drosophila montana</v>
      </c>
      <c r="G2101" t="str">
        <f>VLOOKUP($D2101,metadata!$B$2:$S$451,4,FALSE)</f>
        <v>10.1002/ece3.14</v>
      </c>
      <c r="H2101" t="str">
        <f>VLOOKUP($D2101,metadata!$B$2:$S$451,5,FALSE)</f>
        <v>y</v>
      </c>
      <c r="I2101" t="str">
        <f>VLOOKUP($D2101,metadata!$B$2:$S$451,6,FALSE)</f>
        <v>a</v>
      </c>
      <c r="J2101" t="str">
        <f>VLOOKUP($D2101,metadata!$B$2:$S$451,7,FALSE)</f>
        <v>i</v>
      </c>
      <c r="K2101">
        <f>VLOOKUP($D2101,metadata!$B$2:$S$451,8,FALSE)</f>
        <v>6</v>
      </c>
      <c r="L2101">
        <f>VLOOKUP($D2101,metadata!$B$2:$S$451,9,FALSE)</f>
        <v>4</v>
      </c>
      <c r="M2101" t="str">
        <f>VLOOKUP($D2101,metadata!$B$2:$S$451,10,FALSE)</f>
        <v/>
      </c>
      <c r="N2101" t="str">
        <f>VLOOKUP($D2101,metadata!$B$2:$S$451,11,FALSE)</f>
        <v>Drosophila montana</v>
      </c>
      <c r="O2101" t="str">
        <f>VLOOKUP($D2101,metadata!$B$2:$S$451,12,FALSE)</f>
        <v>diptera</v>
      </c>
      <c r="P2101" t="str">
        <f>VLOOKUP($D2101,metadata!$B$2:$S$451,13,FALSE)</f>
        <v>Pelkosenniemi4</v>
      </c>
      <c r="Q2101">
        <f>VLOOKUP($D2101,metadata!$B$2:$S$451,14,FALSE)</f>
        <v>67.099999999999994</v>
      </c>
      <c r="R2101">
        <f>VLOOKUP($D2101,metadata!$B$2:$S$451,15,FALSE)</f>
        <v>27.5</v>
      </c>
      <c r="S2101" t="str">
        <f>VLOOKUP($D2101,metadata!$B$2:$S$451,16,FALSE)</f>
        <v/>
      </c>
      <c r="T2101" t="str">
        <f>VLOOKUP($D2101,metadata!$B$2:$S$451,17,FALSE)</f>
        <v/>
      </c>
      <c r="U2101" t="str">
        <f>VLOOKUP($D2101,metadata!$B$2:$S$451,18,FALSE)</f>
        <v/>
      </c>
      <c r="V2101">
        <f>VLOOKUP($D2101,metadata!$B$2:$Z$451,19,FALSE)</f>
        <v>115</v>
      </c>
      <c r="W2101" t="str">
        <f>VLOOKUP($D2101,metadata!$B$2:$Z$451,20,FALSE)</f>
        <v>global average</v>
      </c>
      <c r="X2101" t="str">
        <f>VLOOKUP($D2101,metadata!$B$2:$Z$451,21,FALSE)</f>
        <v/>
      </c>
      <c r="Y2101" t="str">
        <f>VLOOKUP($D2101,metadata!$B$2:$Z$451,22,FALSE)</f>
        <v>53-2</v>
      </c>
      <c r="Z2101" t="str">
        <f>VLOOKUP($D2101,metadata!$B$2:$Z$451,23,FALSE)</f>
        <v/>
      </c>
      <c r="AA2101" t="str">
        <f>VLOOKUP($D2101,metadata!$B$2:$Z$451,24,FALSE)</f>
        <v>adult</v>
      </c>
      <c r="AC2101">
        <v>17.655290102388999</v>
      </c>
      <c r="AD2101">
        <v>91.632007295739996</v>
      </c>
      <c r="AF2101" t="str">
        <f t="shared" si="65"/>
        <v>NA</v>
      </c>
      <c r="AO2101" s="5"/>
    </row>
    <row r="2102" spans="3:41" x14ac:dyDescent="0.3">
      <c r="C2102">
        <v>2101</v>
      </c>
      <c r="D2102" s="4" t="str">
        <f t="shared" si="66"/>
        <v>53-Pelkosenniemi4</v>
      </c>
      <c r="E2102" t="str">
        <f>VLOOKUP($D2102,metadata!$B$2:$S$451,2,FALSE)</f>
        <v>Tyukmaeva, VI; Salminen, TS; Kankare, M; Knott, KE; Hoikkala, A</v>
      </c>
      <c r="F2102" t="str">
        <f>VLOOKUP($D2102,metadata!$B$2:$S$451,3,FALSE)</f>
        <v>Adaptation to a seasonally varying environment: a strong latitudinal cline in reproductive diapause combined with high gene flow in Drosophila montana</v>
      </c>
      <c r="G2102" t="str">
        <f>VLOOKUP($D2102,metadata!$B$2:$S$451,4,FALSE)</f>
        <v>10.1002/ece3.14</v>
      </c>
      <c r="H2102" t="str">
        <f>VLOOKUP($D2102,metadata!$B$2:$S$451,5,FALSE)</f>
        <v>y</v>
      </c>
      <c r="I2102" t="str">
        <f>VLOOKUP($D2102,metadata!$B$2:$S$451,6,FALSE)</f>
        <v>a</v>
      </c>
      <c r="J2102" t="str">
        <f>VLOOKUP($D2102,metadata!$B$2:$S$451,7,FALSE)</f>
        <v>i</v>
      </c>
      <c r="K2102">
        <f>VLOOKUP($D2102,metadata!$B$2:$S$451,8,FALSE)</f>
        <v>6</v>
      </c>
      <c r="L2102">
        <f>VLOOKUP($D2102,metadata!$B$2:$S$451,9,FALSE)</f>
        <v>4</v>
      </c>
      <c r="M2102" t="str">
        <f>VLOOKUP($D2102,metadata!$B$2:$S$451,10,FALSE)</f>
        <v/>
      </c>
      <c r="N2102" t="str">
        <f>VLOOKUP($D2102,metadata!$B$2:$S$451,11,FALSE)</f>
        <v>Drosophila montana</v>
      </c>
      <c r="O2102" t="str">
        <f>VLOOKUP($D2102,metadata!$B$2:$S$451,12,FALSE)</f>
        <v>diptera</v>
      </c>
      <c r="P2102" t="str">
        <f>VLOOKUP($D2102,metadata!$B$2:$S$451,13,FALSE)</f>
        <v>Pelkosenniemi4</v>
      </c>
      <c r="Q2102">
        <f>VLOOKUP($D2102,metadata!$B$2:$S$451,14,FALSE)</f>
        <v>67.099999999999994</v>
      </c>
      <c r="R2102">
        <f>VLOOKUP($D2102,metadata!$B$2:$S$451,15,FALSE)</f>
        <v>27.5</v>
      </c>
      <c r="S2102" t="str">
        <f>VLOOKUP($D2102,metadata!$B$2:$S$451,16,FALSE)</f>
        <v/>
      </c>
      <c r="T2102" t="str">
        <f>VLOOKUP($D2102,metadata!$B$2:$S$451,17,FALSE)</f>
        <v/>
      </c>
      <c r="U2102" t="str">
        <f>VLOOKUP($D2102,metadata!$B$2:$S$451,18,FALSE)</f>
        <v/>
      </c>
      <c r="V2102">
        <f>VLOOKUP($D2102,metadata!$B$2:$Z$451,19,FALSE)</f>
        <v>115</v>
      </c>
      <c r="W2102" t="str">
        <f>VLOOKUP($D2102,metadata!$B$2:$Z$451,20,FALSE)</f>
        <v>global average</v>
      </c>
      <c r="X2102" t="str">
        <f>VLOOKUP($D2102,metadata!$B$2:$Z$451,21,FALSE)</f>
        <v/>
      </c>
      <c r="Y2102" t="str">
        <f>VLOOKUP($D2102,metadata!$B$2:$Z$451,22,FALSE)</f>
        <v>53-2</v>
      </c>
      <c r="Z2102" t="str">
        <f>VLOOKUP($D2102,metadata!$B$2:$Z$451,23,FALSE)</f>
        <v/>
      </c>
      <c r="AA2102" t="str">
        <f>VLOOKUP($D2102,metadata!$B$2:$Z$451,24,FALSE)</f>
        <v>adult</v>
      </c>
      <c r="AC2102">
        <v>19.139931740614301</v>
      </c>
      <c r="AD2102">
        <v>51.266391234057799</v>
      </c>
      <c r="AF2102" t="str">
        <f t="shared" si="65"/>
        <v>NA</v>
      </c>
    </row>
    <row r="2103" spans="3:41" x14ac:dyDescent="0.3">
      <c r="C2103">
        <v>2102</v>
      </c>
      <c r="D2103" s="4" t="str">
        <f t="shared" si="66"/>
        <v>53-Pelkosenniemi4</v>
      </c>
      <c r="E2103" t="str">
        <f>VLOOKUP($D2103,metadata!$B$2:$S$451,2,FALSE)</f>
        <v>Tyukmaeva, VI; Salminen, TS; Kankare, M; Knott, KE; Hoikkala, A</v>
      </c>
      <c r="F2103" t="str">
        <f>VLOOKUP($D2103,metadata!$B$2:$S$451,3,FALSE)</f>
        <v>Adaptation to a seasonally varying environment: a strong latitudinal cline in reproductive diapause combined with high gene flow in Drosophila montana</v>
      </c>
      <c r="G2103" t="str">
        <f>VLOOKUP($D2103,metadata!$B$2:$S$451,4,FALSE)</f>
        <v>10.1002/ece3.14</v>
      </c>
      <c r="H2103" t="str">
        <f>VLOOKUP($D2103,metadata!$B$2:$S$451,5,FALSE)</f>
        <v>y</v>
      </c>
      <c r="I2103" t="str">
        <f>VLOOKUP($D2103,metadata!$B$2:$S$451,6,FALSE)</f>
        <v>a</v>
      </c>
      <c r="J2103" t="str">
        <f>VLOOKUP($D2103,metadata!$B$2:$S$451,7,FALSE)</f>
        <v>i</v>
      </c>
      <c r="K2103">
        <f>VLOOKUP($D2103,metadata!$B$2:$S$451,8,FALSE)</f>
        <v>6</v>
      </c>
      <c r="L2103">
        <f>VLOOKUP($D2103,metadata!$B$2:$S$451,9,FALSE)</f>
        <v>4</v>
      </c>
      <c r="M2103" t="str">
        <f>VLOOKUP($D2103,metadata!$B$2:$S$451,10,FALSE)</f>
        <v/>
      </c>
      <c r="N2103" t="str">
        <f>VLOOKUP($D2103,metadata!$B$2:$S$451,11,FALSE)</f>
        <v>Drosophila montana</v>
      </c>
      <c r="O2103" t="str">
        <f>VLOOKUP($D2103,metadata!$B$2:$S$451,12,FALSE)</f>
        <v>diptera</v>
      </c>
      <c r="P2103" t="str">
        <f>VLOOKUP($D2103,metadata!$B$2:$S$451,13,FALSE)</f>
        <v>Pelkosenniemi4</v>
      </c>
      <c r="Q2103">
        <f>VLOOKUP($D2103,metadata!$B$2:$S$451,14,FALSE)</f>
        <v>67.099999999999994</v>
      </c>
      <c r="R2103">
        <f>VLOOKUP($D2103,metadata!$B$2:$S$451,15,FALSE)</f>
        <v>27.5</v>
      </c>
      <c r="S2103" t="str">
        <f>VLOOKUP($D2103,metadata!$B$2:$S$451,16,FALSE)</f>
        <v/>
      </c>
      <c r="T2103" t="str">
        <f>VLOOKUP($D2103,metadata!$B$2:$S$451,17,FALSE)</f>
        <v/>
      </c>
      <c r="U2103" t="str">
        <f>VLOOKUP($D2103,metadata!$B$2:$S$451,18,FALSE)</f>
        <v/>
      </c>
      <c r="V2103">
        <f>VLOOKUP($D2103,metadata!$B$2:$Z$451,19,FALSE)</f>
        <v>115</v>
      </c>
      <c r="W2103" t="str">
        <f>VLOOKUP($D2103,metadata!$B$2:$Z$451,20,FALSE)</f>
        <v>global average</v>
      </c>
      <c r="X2103" t="str">
        <f>VLOOKUP($D2103,metadata!$B$2:$Z$451,21,FALSE)</f>
        <v/>
      </c>
      <c r="Y2103" t="str">
        <f>VLOOKUP($D2103,metadata!$B$2:$Z$451,22,FALSE)</f>
        <v>53-2</v>
      </c>
      <c r="Z2103" t="str">
        <f>VLOOKUP($D2103,metadata!$B$2:$Z$451,23,FALSE)</f>
        <v/>
      </c>
      <c r="AA2103" t="str">
        <f>VLOOKUP($D2103,metadata!$B$2:$Z$451,24,FALSE)</f>
        <v>adult</v>
      </c>
      <c r="AC2103">
        <v>20.556313993174001</v>
      </c>
      <c r="AD2103">
        <v>13.3243978941841</v>
      </c>
      <c r="AF2103" t="str">
        <f t="shared" si="65"/>
        <v>NA</v>
      </c>
    </row>
    <row r="2104" spans="3:41" x14ac:dyDescent="0.3">
      <c r="C2104">
        <v>2103</v>
      </c>
      <c r="D2104" s="4" t="str">
        <f t="shared" si="66"/>
        <v>53-Oulanka1</v>
      </c>
      <c r="E2104" t="str">
        <f>VLOOKUP($D2104,metadata!$B$2:$S$451,2,FALSE)</f>
        <v>Tyukmaeva, VI; Salminen, TS; Kankare, M; Knott, KE; Hoikkala, A</v>
      </c>
      <c r="F2104" t="str">
        <f>VLOOKUP($D2104,metadata!$B$2:$S$451,3,FALSE)</f>
        <v>Adaptation to a seasonally varying environment: a strong latitudinal cline in reproductive diapause combined with high gene flow in Drosophila montana</v>
      </c>
      <c r="G2104" t="str">
        <f>VLOOKUP($D2104,metadata!$B$2:$S$451,4,FALSE)</f>
        <v>10.1002/ece3.14</v>
      </c>
      <c r="H2104" t="str">
        <f>VLOOKUP($D2104,metadata!$B$2:$S$451,5,FALSE)</f>
        <v>y</v>
      </c>
      <c r="I2104" t="str">
        <f>VLOOKUP($D2104,metadata!$B$2:$S$451,6,FALSE)</f>
        <v>a</v>
      </c>
      <c r="J2104" t="str">
        <f>VLOOKUP($D2104,metadata!$B$2:$S$451,7,FALSE)</f>
        <v>i</v>
      </c>
      <c r="K2104">
        <f>VLOOKUP($D2104,metadata!$B$2:$S$451,8,FALSE)</f>
        <v>6</v>
      </c>
      <c r="L2104">
        <f>VLOOKUP($D2104,metadata!$B$2:$S$451,9,FALSE)</f>
        <v>4</v>
      </c>
      <c r="M2104" t="str">
        <f>VLOOKUP($D2104,metadata!$B$2:$S$451,10,FALSE)</f>
        <v/>
      </c>
      <c r="N2104" t="str">
        <f>VLOOKUP($D2104,metadata!$B$2:$S$451,11,FALSE)</f>
        <v>Drosophila montana</v>
      </c>
      <c r="O2104" t="str">
        <f>VLOOKUP($D2104,metadata!$B$2:$S$451,12,FALSE)</f>
        <v>diptera</v>
      </c>
      <c r="P2104" t="str">
        <f>VLOOKUP($D2104,metadata!$B$2:$S$451,13,FALSE)</f>
        <v>Oulanka1</v>
      </c>
      <c r="Q2104">
        <f>VLOOKUP($D2104,metadata!$B$2:$S$451,14,FALSE)</f>
        <v>66.36666666666666</v>
      </c>
      <c r="R2104">
        <f>VLOOKUP($D2104,metadata!$B$2:$S$451,15,FALSE)</f>
        <v>29.333333333333332</v>
      </c>
      <c r="S2104" t="str">
        <f>VLOOKUP($D2104,metadata!$B$2:$S$451,16,FALSE)</f>
        <v/>
      </c>
      <c r="T2104" t="str">
        <f>VLOOKUP($D2104,metadata!$B$2:$S$451,17,FALSE)</f>
        <v/>
      </c>
      <c r="U2104" t="str">
        <f>VLOOKUP($D2104,metadata!$B$2:$S$451,18,FALSE)</f>
        <v/>
      </c>
      <c r="V2104">
        <f>VLOOKUP($D2104,metadata!$B$2:$Z$451,19,FALSE)</f>
        <v>115</v>
      </c>
      <c r="W2104" t="str">
        <f>VLOOKUP($D2104,metadata!$B$2:$Z$451,20,FALSE)</f>
        <v>global average</v>
      </c>
      <c r="X2104" t="str">
        <f>VLOOKUP($D2104,metadata!$B$2:$Z$451,21,FALSE)</f>
        <v/>
      </c>
      <c r="Y2104" t="str">
        <f>VLOOKUP($D2104,metadata!$B$2:$Z$451,22,FALSE)</f>
        <v>53-2</v>
      </c>
      <c r="Z2104" t="str">
        <f>VLOOKUP($D2104,metadata!$B$2:$Z$451,23,FALSE)</f>
        <v/>
      </c>
      <c r="AA2104" t="str">
        <f>VLOOKUP($D2104,metadata!$B$2:$Z$451,24,FALSE)</f>
        <v>adult</v>
      </c>
      <c r="AC2104">
        <v>15.999587140812499</v>
      </c>
      <c r="AD2104">
        <v>97.580645161290207</v>
      </c>
      <c r="AF2104" t="str">
        <f t="shared" si="65"/>
        <v>NA</v>
      </c>
    </row>
    <row r="2105" spans="3:41" x14ac:dyDescent="0.3">
      <c r="C2105">
        <v>2104</v>
      </c>
      <c r="D2105" s="4" t="str">
        <f t="shared" si="66"/>
        <v>53-Oulanka1</v>
      </c>
      <c r="E2105" t="str">
        <f>VLOOKUP($D2105,metadata!$B$2:$S$451,2,FALSE)</f>
        <v>Tyukmaeva, VI; Salminen, TS; Kankare, M; Knott, KE; Hoikkala, A</v>
      </c>
      <c r="F2105" t="str">
        <f>VLOOKUP($D2105,metadata!$B$2:$S$451,3,FALSE)</f>
        <v>Adaptation to a seasonally varying environment: a strong latitudinal cline in reproductive diapause combined with high gene flow in Drosophila montana</v>
      </c>
      <c r="G2105" t="str">
        <f>VLOOKUP($D2105,metadata!$B$2:$S$451,4,FALSE)</f>
        <v>10.1002/ece3.14</v>
      </c>
      <c r="H2105" t="str">
        <f>VLOOKUP($D2105,metadata!$B$2:$S$451,5,FALSE)</f>
        <v>y</v>
      </c>
      <c r="I2105" t="str">
        <f>VLOOKUP($D2105,metadata!$B$2:$S$451,6,FALSE)</f>
        <v>a</v>
      </c>
      <c r="J2105" t="str">
        <f>VLOOKUP($D2105,metadata!$B$2:$S$451,7,FALSE)</f>
        <v>i</v>
      </c>
      <c r="K2105">
        <f>VLOOKUP($D2105,metadata!$B$2:$S$451,8,FALSE)</f>
        <v>6</v>
      </c>
      <c r="L2105">
        <f>VLOOKUP($D2105,metadata!$B$2:$S$451,9,FALSE)</f>
        <v>4</v>
      </c>
      <c r="M2105" t="str">
        <f>VLOOKUP($D2105,metadata!$B$2:$S$451,10,FALSE)</f>
        <v/>
      </c>
      <c r="N2105" t="str">
        <f>VLOOKUP($D2105,metadata!$B$2:$S$451,11,FALSE)</f>
        <v>Drosophila montana</v>
      </c>
      <c r="O2105" t="str">
        <f>VLOOKUP($D2105,metadata!$B$2:$S$451,12,FALSE)</f>
        <v>diptera</v>
      </c>
      <c r="P2105" t="str">
        <f>VLOOKUP($D2105,metadata!$B$2:$S$451,13,FALSE)</f>
        <v>Oulanka1</v>
      </c>
      <c r="Q2105">
        <f>VLOOKUP($D2105,metadata!$B$2:$S$451,14,FALSE)</f>
        <v>66.36666666666666</v>
      </c>
      <c r="R2105">
        <f>VLOOKUP($D2105,metadata!$B$2:$S$451,15,FALSE)</f>
        <v>29.333333333333332</v>
      </c>
      <c r="S2105" t="str">
        <f>VLOOKUP($D2105,metadata!$B$2:$S$451,16,FALSE)</f>
        <v/>
      </c>
      <c r="T2105" t="str">
        <f>VLOOKUP($D2105,metadata!$B$2:$S$451,17,FALSE)</f>
        <v/>
      </c>
      <c r="U2105" t="str">
        <f>VLOOKUP($D2105,metadata!$B$2:$S$451,18,FALSE)</f>
        <v/>
      </c>
      <c r="V2105">
        <f>VLOOKUP($D2105,metadata!$B$2:$Z$451,19,FALSE)</f>
        <v>115</v>
      </c>
      <c r="W2105" t="str">
        <f>VLOOKUP($D2105,metadata!$B$2:$Z$451,20,FALSE)</f>
        <v>global average</v>
      </c>
      <c r="X2105" t="str">
        <f>VLOOKUP($D2105,metadata!$B$2:$Z$451,21,FALSE)</f>
        <v/>
      </c>
      <c r="Y2105" t="str">
        <f>VLOOKUP($D2105,metadata!$B$2:$Z$451,22,FALSE)</f>
        <v>53-2</v>
      </c>
      <c r="Z2105" t="str">
        <f>VLOOKUP($D2105,metadata!$B$2:$Z$451,23,FALSE)</f>
        <v/>
      </c>
      <c r="AA2105" t="str">
        <f>VLOOKUP($D2105,metadata!$B$2:$Z$451,24,FALSE)</f>
        <v>adult</v>
      </c>
      <c r="AC2105">
        <v>17.637399537597702</v>
      </c>
      <c r="AD2105">
        <v>95.161290322580498</v>
      </c>
      <c r="AF2105" t="str">
        <f t="shared" si="65"/>
        <v>NA</v>
      </c>
    </row>
    <row r="2106" spans="3:41" x14ac:dyDescent="0.3">
      <c r="C2106">
        <v>2105</v>
      </c>
      <c r="D2106" s="4" t="str">
        <f t="shared" si="66"/>
        <v>53-Oulanka1</v>
      </c>
      <c r="E2106" t="str">
        <f>VLOOKUP($D2106,metadata!$B$2:$S$451,2,FALSE)</f>
        <v>Tyukmaeva, VI; Salminen, TS; Kankare, M; Knott, KE; Hoikkala, A</v>
      </c>
      <c r="F2106" t="str">
        <f>VLOOKUP($D2106,metadata!$B$2:$S$451,3,FALSE)</f>
        <v>Adaptation to a seasonally varying environment: a strong latitudinal cline in reproductive diapause combined with high gene flow in Drosophila montana</v>
      </c>
      <c r="G2106" t="str">
        <f>VLOOKUP($D2106,metadata!$B$2:$S$451,4,FALSE)</f>
        <v>10.1002/ece3.14</v>
      </c>
      <c r="H2106" t="str">
        <f>VLOOKUP($D2106,metadata!$B$2:$S$451,5,FALSE)</f>
        <v>y</v>
      </c>
      <c r="I2106" t="str">
        <f>VLOOKUP($D2106,metadata!$B$2:$S$451,6,FALSE)</f>
        <v>a</v>
      </c>
      <c r="J2106" t="str">
        <f>VLOOKUP($D2106,metadata!$B$2:$S$451,7,FALSE)</f>
        <v>i</v>
      </c>
      <c r="K2106">
        <f>VLOOKUP($D2106,metadata!$B$2:$S$451,8,FALSE)</f>
        <v>6</v>
      </c>
      <c r="L2106">
        <f>VLOOKUP($D2106,metadata!$B$2:$S$451,9,FALSE)</f>
        <v>4</v>
      </c>
      <c r="M2106" t="str">
        <f>VLOOKUP($D2106,metadata!$B$2:$S$451,10,FALSE)</f>
        <v/>
      </c>
      <c r="N2106" t="str">
        <f>VLOOKUP($D2106,metadata!$B$2:$S$451,11,FALSE)</f>
        <v>Drosophila montana</v>
      </c>
      <c r="O2106" t="str">
        <f>VLOOKUP($D2106,metadata!$B$2:$S$451,12,FALSE)</f>
        <v>diptera</v>
      </c>
      <c r="P2106" t="str">
        <f>VLOOKUP($D2106,metadata!$B$2:$S$451,13,FALSE)</f>
        <v>Oulanka1</v>
      </c>
      <c r="Q2106">
        <f>VLOOKUP($D2106,metadata!$B$2:$S$451,14,FALSE)</f>
        <v>66.36666666666666</v>
      </c>
      <c r="R2106">
        <f>VLOOKUP($D2106,metadata!$B$2:$S$451,15,FALSE)</f>
        <v>29.333333333333332</v>
      </c>
      <c r="S2106" t="str">
        <f>VLOOKUP($D2106,metadata!$B$2:$S$451,16,FALSE)</f>
        <v/>
      </c>
      <c r="T2106" t="str">
        <f>VLOOKUP($D2106,metadata!$B$2:$S$451,17,FALSE)</f>
        <v/>
      </c>
      <c r="U2106" t="str">
        <f>VLOOKUP($D2106,metadata!$B$2:$S$451,18,FALSE)</f>
        <v/>
      </c>
      <c r="V2106">
        <f>VLOOKUP($D2106,metadata!$B$2:$Z$451,19,FALSE)</f>
        <v>115</v>
      </c>
      <c r="W2106" t="str">
        <f>VLOOKUP($D2106,metadata!$B$2:$Z$451,20,FALSE)</f>
        <v>global average</v>
      </c>
      <c r="X2106" t="str">
        <f>VLOOKUP($D2106,metadata!$B$2:$Z$451,21,FALSE)</f>
        <v/>
      </c>
      <c r="Y2106" t="str">
        <f>VLOOKUP($D2106,metadata!$B$2:$Z$451,22,FALSE)</f>
        <v>53-2</v>
      </c>
      <c r="Z2106" t="str">
        <f>VLOOKUP($D2106,metadata!$B$2:$Z$451,23,FALSE)</f>
        <v/>
      </c>
      <c r="AA2106" t="str">
        <f>VLOOKUP($D2106,metadata!$B$2:$Z$451,24,FALSE)</f>
        <v>adult</v>
      </c>
      <c r="AC2106">
        <v>19.131536937135301</v>
      </c>
      <c r="AD2106">
        <v>50.806451612903203</v>
      </c>
      <c r="AF2106" t="str">
        <f t="shared" si="65"/>
        <v>NA</v>
      </c>
    </row>
    <row r="2107" spans="3:41" x14ac:dyDescent="0.3">
      <c r="C2107">
        <v>2106</v>
      </c>
      <c r="D2107" s="4" t="str">
        <f t="shared" si="66"/>
        <v>53-Oulanka1</v>
      </c>
      <c r="E2107" t="str">
        <f>VLOOKUP($D2107,metadata!$B$2:$S$451,2,FALSE)</f>
        <v>Tyukmaeva, VI; Salminen, TS; Kankare, M; Knott, KE; Hoikkala, A</v>
      </c>
      <c r="F2107" t="str">
        <f>VLOOKUP($D2107,metadata!$B$2:$S$451,3,FALSE)</f>
        <v>Adaptation to a seasonally varying environment: a strong latitudinal cline in reproductive diapause combined with high gene flow in Drosophila montana</v>
      </c>
      <c r="G2107" t="str">
        <f>VLOOKUP($D2107,metadata!$B$2:$S$451,4,FALSE)</f>
        <v>10.1002/ece3.14</v>
      </c>
      <c r="H2107" t="str">
        <f>VLOOKUP($D2107,metadata!$B$2:$S$451,5,FALSE)</f>
        <v>y</v>
      </c>
      <c r="I2107" t="str">
        <f>VLOOKUP($D2107,metadata!$B$2:$S$451,6,FALSE)</f>
        <v>a</v>
      </c>
      <c r="J2107" t="str">
        <f>VLOOKUP($D2107,metadata!$B$2:$S$451,7,FALSE)</f>
        <v>i</v>
      </c>
      <c r="K2107">
        <f>VLOOKUP($D2107,metadata!$B$2:$S$451,8,FALSE)</f>
        <v>6</v>
      </c>
      <c r="L2107">
        <f>VLOOKUP($D2107,metadata!$B$2:$S$451,9,FALSE)</f>
        <v>4</v>
      </c>
      <c r="M2107" t="str">
        <f>VLOOKUP($D2107,metadata!$B$2:$S$451,10,FALSE)</f>
        <v/>
      </c>
      <c r="N2107" t="str">
        <f>VLOOKUP($D2107,metadata!$B$2:$S$451,11,FALSE)</f>
        <v>Drosophila montana</v>
      </c>
      <c r="O2107" t="str">
        <f>VLOOKUP($D2107,metadata!$B$2:$S$451,12,FALSE)</f>
        <v>diptera</v>
      </c>
      <c r="P2107" t="str">
        <f>VLOOKUP($D2107,metadata!$B$2:$S$451,13,FALSE)</f>
        <v>Oulanka1</v>
      </c>
      <c r="Q2107">
        <f>VLOOKUP($D2107,metadata!$B$2:$S$451,14,FALSE)</f>
        <v>66.36666666666666</v>
      </c>
      <c r="R2107">
        <f>VLOOKUP($D2107,metadata!$B$2:$S$451,15,FALSE)</f>
        <v>29.333333333333332</v>
      </c>
      <c r="S2107" t="str">
        <f>VLOOKUP($D2107,metadata!$B$2:$S$451,16,FALSE)</f>
        <v/>
      </c>
      <c r="T2107" t="str">
        <f>VLOOKUP($D2107,metadata!$B$2:$S$451,17,FALSE)</f>
        <v/>
      </c>
      <c r="U2107" t="str">
        <f>VLOOKUP($D2107,metadata!$B$2:$S$451,18,FALSE)</f>
        <v/>
      </c>
      <c r="V2107">
        <f>VLOOKUP($D2107,metadata!$B$2:$Z$451,19,FALSE)</f>
        <v>115</v>
      </c>
      <c r="W2107" t="str">
        <f>VLOOKUP($D2107,metadata!$B$2:$Z$451,20,FALSE)</f>
        <v>global average</v>
      </c>
      <c r="X2107" t="str">
        <f>VLOOKUP($D2107,metadata!$B$2:$Z$451,21,FALSE)</f>
        <v/>
      </c>
      <c r="Y2107" t="str">
        <f>VLOOKUP($D2107,metadata!$B$2:$Z$451,22,FALSE)</f>
        <v>53-2</v>
      </c>
      <c r="Z2107" t="str">
        <f>VLOOKUP($D2107,metadata!$B$2:$Z$451,23,FALSE)</f>
        <v/>
      </c>
      <c r="AA2107" t="str">
        <f>VLOOKUP($D2107,metadata!$B$2:$Z$451,24,FALSE)</f>
        <v>adult</v>
      </c>
      <c r="AC2107">
        <v>20.505876362435298</v>
      </c>
      <c r="AD2107">
        <v>4.4354838709677402</v>
      </c>
      <c r="AF2107" t="str">
        <f t="shared" si="65"/>
        <v>NA</v>
      </c>
    </row>
    <row r="2108" spans="3:41" x14ac:dyDescent="0.3">
      <c r="C2108">
        <v>2107</v>
      </c>
      <c r="D2108" s="4" t="str">
        <f t="shared" si="66"/>
        <v>53-Oulanka2</v>
      </c>
      <c r="E2108" t="str">
        <f>VLOOKUP($D2108,metadata!$B$2:$S$451,2,FALSE)</f>
        <v>Tyukmaeva, VI; Salminen, TS; Kankare, M; Knott, KE; Hoikkala, A</v>
      </c>
      <c r="F2108" t="str">
        <f>VLOOKUP($D2108,metadata!$B$2:$S$451,3,FALSE)</f>
        <v>Adaptation to a seasonally varying environment: a strong latitudinal cline in reproductive diapause combined with high gene flow in Drosophila montana</v>
      </c>
      <c r="G2108" t="str">
        <f>VLOOKUP($D2108,metadata!$B$2:$S$451,4,FALSE)</f>
        <v>10.1002/ece3.14</v>
      </c>
      <c r="H2108" t="str">
        <f>VLOOKUP($D2108,metadata!$B$2:$S$451,5,FALSE)</f>
        <v>y</v>
      </c>
      <c r="I2108" t="str">
        <f>VLOOKUP($D2108,metadata!$B$2:$S$451,6,FALSE)</f>
        <v>a</v>
      </c>
      <c r="J2108" t="str">
        <f>VLOOKUP($D2108,metadata!$B$2:$S$451,7,FALSE)</f>
        <v>i</v>
      </c>
      <c r="K2108">
        <f>VLOOKUP($D2108,metadata!$B$2:$S$451,8,FALSE)</f>
        <v>6</v>
      </c>
      <c r="L2108">
        <f>VLOOKUP($D2108,metadata!$B$2:$S$451,9,FALSE)</f>
        <v>4</v>
      </c>
      <c r="M2108" t="str">
        <f>VLOOKUP($D2108,metadata!$B$2:$S$451,10,FALSE)</f>
        <v/>
      </c>
      <c r="N2108" t="str">
        <f>VLOOKUP($D2108,metadata!$B$2:$S$451,11,FALSE)</f>
        <v>Drosophila montana</v>
      </c>
      <c r="O2108" t="str">
        <f>VLOOKUP($D2108,metadata!$B$2:$S$451,12,FALSE)</f>
        <v>diptera</v>
      </c>
      <c r="P2108" t="str">
        <f>VLOOKUP($D2108,metadata!$B$2:$S$451,13,FALSE)</f>
        <v>Oulanka2</v>
      </c>
      <c r="Q2108">
        <f>VLOOKUP($D2108,metadata!$B$2:$S$451,14,FALSE)</f>
        <v>66.36666666666666</v>
      </c>
      <c r="R2108">
        <f>VLOOKUP($D2108,metadata!$B$2:$S$451,15,FALSE)</f>
        <v>29.333333333333332</v>
      </c>
      <c r="S2108" t="str">
        <f>VLOOKUP($D2108,metadata!$B$2:$S$451,16,FALSE)</f>
        <v/>
      </c>
      <c r="T2108" t="str">
        <f>VLOOKUP($D2108,metadata!$B$2:$S$451,17,FALSE)</f>
        <v/>
      </c>
      <c r="U2108" t="str">
        <f>VLOOKUP($D2108,metadata!$B$2:$S$451,18,FALSE)</f>
        <v/>
      </c>
      <c r="V2108">
        <f>VLOOKUP($D2108,metadata!$B$2:$Z$451,19,FALSE)</f>
        <v>115</v>
      </c>
      <c r="W2108" t="str">
        <f>VLOOKUP($D2108,metadata!$B$2:$Z$451,20,FALSE)</f>
        <v>global average</v>
      </c>
      <c r="X2108" t="str">
        <f>VLOOKUP($D2108,metadata!$B$2:$Z$451,21,FALSE)</f>
        <v/>
      </c>
      <c r="Y2108" t="str">
        <f>VLOOKUP($D2108,metadata!$B$2:$Z$451,22,FALSE)</f>
        <v>53-2</v>
      </c>
      <c r="Z2108" t="str">
        <f>VLOOKUP($D2108,metadata!$B$2:$Z$451,23,FALSE)</f>
        <v/>
      </c>
      <c r="AA2108" t="str">
        <f>VLOOKUP($D2108,metadata!$B$2:$Z$451,24,FALSE)</f>
        <v>adult</v>
      </c>
      <c r="AC2108">
        <v>15.982109435208599</v>
      </c>
      <c r="AD2108">
        <v>95.161290322580498</v>
      </c>
      <c r="AF2108" t="str">
        <f t="shared" si="65"/>
        <v>NA</v>
      </c>
    </row>
    <row r="2109" spans="3:41" x14ac:dyDescent="0.3">
      <c r="C2109">
        <v>2108</v>
      </c>
      <c r="D2109" s="4" t="str">
        <f t="shared" si="66"/>
        <v>53-Oulanka2</v>
      </c>
      <c r="E2109" t="str">
        <f>VLOOKUP($D2109,metadata!$B$2:$S$451,2,FALSE)</f>
        <v>Tyukmaeva, VI; Salminen, TS; Kankare, M; Knott, KE; Hoikkala, A</v>
      </c>
      <c r="F2109" t="str">
        <f>VLOOKUP($D2109,metadata!$B$2:$S$451,3,FALSE)</f>
        <v>Adaptation to a seasonally varying environment: a strong latitudinal cline in reproductive diapause combined with high gene flow in Drosophila montana</v>
      </c>
      <c r="G2109" t="str">
        <f>VLOOKUP($D2109,metadata!$B$2:$S$451,4,FALSE)</f>
        <v>10.1002/ece3.14</v>
      </c>
      <c r="H2109" t="str">
        <f>VLOOKUP($D2109,metadata!$B$2:$S$451,5,FALSE)</f>
        <v>y</v>
      </c>
      <c r="I2109" t="str">
        <f>VLOOKUP($D2109,metadata!$B$2:$S$451,6,FALSE)</f>
        <v>a</v>
      </c>
      <c r="J2109" t="str">
        <f>VLOOKUP($D2109,metadata!$B$2:$S$451,7,FALSE)</f>
        <v>i</v>
      </c>
      <c r="K2109">
        <f>VLOOKUP($D2109,metadata!$B$2:$S$451,8,FALSE)</f>
        <v>6</v>
      </c>
      <c r="L2109">
        <f>VLOOKUP($D2109,metadata!$B$2:$S$451,9,FALSE)</f>
        <v>4</v>
      </c>
      <c r="M2109" t="str">
        <f>VLOOKUP($D2109,metadata!$B$2:$S$451,10,FALSE)</f>
        <v/>
      </c>
      <c r="N2109" t="str">
        <f>VLOOKUP($D2109,metadata!$B$2:$S$451,11,FALSE)</f>
        <v>Drosophila montana</v>
      </c>
      <c r="O2109" t="str">
        <f>VLOOKUP($D2109,metadata!$B$2:$S$451,12,FALSE)</f>
        <v>diptera</v>
      </c>
      <c r="P2109" t="str">
        <f>VLOOKUP($D2109,metadata!$B$2:$S$451,13,FALSE)</f>
        <v>Oulanka2</v>
      </c>
      <c r="Q2109">
        <f>VLOOKUP($D2109,metadata!$B$2:$S$451,14,FALSE)</f>
        <v>66.36666666666666</v>
      </c>
      <c r="R2109">
        <f>VLOOKUP($D2109,metadata!$B$2:$S$451,15,FALSE)</f>
        <v>29.333333333333332</v>
      </c>
      <c r="S2109" t="str">
        <f>VLOOKUP($D2109,metadata!$B$2:$S$451,16,FALSE)</f>
        <v/>
      </c>
      <c r="T2109" t="str">
        <f>VLOOKUP($D2109,metadata!$B$2:$S$451,17,FALSE)</f>
        <v/>
      </c>
      <c r="U2109" t="str">
        <f>VLOOKUP($D2109,metadata!$B$2:$S$451,18,FALSE)</f>
        <v/>
      </c>
      <c r="V2109">
        <f>VLOOKUP($D2109,metadata!$B$2:$Z$451,19,FALSE)</f>
        <v>115</v>
      </c>
      <c r="W2109" t="str">
        <f>VLOOKUP($D2109,metadata!$B$2:$Z$451,20,FALSE)</f>
        <v>global average</v>
      </c>
      <c r="X2109" t="str">
        <f>VLOOKUP($D2109,metadata!$B$2:$Z$451,21,FALSE)</f>
        <v/>
      </c>
      <c r="Y2109" t="str">
        <f>VLOOKUP($D2109,metadata!$B$2:$Z$451,22,FALSE)</f>
        <v>53-2</v>
      </c>
      <c r="Z2109" t="str">
        <f>VLOOKUP($D2109,metadata!$B$2:$Z$451,23,FALSE)</f>
        <v/>
      </c>
      <c r="AA2109" t="str">
        <f>VLOOKUP($D2109,metadata!$B$2:$Z$451,24,FALSE)</f>
        <v>adult</v>
      </c>
      <c r="AC2109">
        <v>17.631757128701899</v>
      </c>
      <c r="AD2109">
        <v>62.096774193548299</v>
      </c>
      <c r="AF2109" t="str">
        <f t="shared" si="65"/>
        <v>NA</v>
      </c>
    </row>
    <row r="2110" spans="3:41" x14ac:dyDescent="0.3">
      <c r="C2110">
        <v>2109</v>
      </c>
      <c r="D2110" s="4" t="str">
        <f t="shared" si="66"/>
        <v>53-Oulanka2</v>
      </c>
      <c r="E2110" t="str">
        <f>VLOOKUP($D2110,metadata!$B$2:$S$451,2,FALSE)</f>
        <v>Tyukmaeva, VI; Salminen, TS; Kankare, M; Knott, KE; Hoikkala, A</v>
      </c>
      <c r="F2110" t="str">
        <f>VLOOKUP($D2110,metadata!$B$2:$S$451,3,FALSE)</f>
        <v>Adaptation to a seasonally varying environment: a strong latitudinal cline in reproductive diapause combined with high gene flow in Drosophila montana</v>
      </c>
      <c r="G2110" t="str">
        <f>VLOOKUP($D2110,metadata!$B$2:$S$451,4,FALSE)</f>
        <v>10.1002/ece3.14</v>
      </c>
      <c r="H2110" t="str">
        <f>VLOOKUP($D2110,metadata!$B$2:$S$451,5,FALSE)</f>
        <v>y</v>
      </c>
      <c r="I2110" t="str">
        <f>VLOOKUP($D2110,metadata!$B$2:$S$451,6,FALSE)</f>
        <v>a</v>
      </c>
      <c r="J2110" t="str">
        <f>VLOOKUP($D2110,metadata!$B$2:$S$451,7,FALSE)</f>
        <v>i</v>
      </c>
      <c r="K2110">
        <f>VLOOKUP($D2110,metadata!$B$2:$S$451,8,FALSE)</f>
        <v>6</v>
      </c>
      <c r="L2110">
        <f>VLOOKUP($D2110,metadata!$B$2:$S$451,9,FALSE)</f>
        <v>4</v>
      </c>
      <c r="M2110" t="str">
        <f>VLOOKUP($D2110,metadata!$B$2:$S$451,10,FALSE)</f>
        <v/>
      </c>
      <c r="N2110" t="str">
        <f>VLOOKUP($D2110,metadata!$B$2:$S$451,11,FALSE)</f>
        <v>Drosophila montana</v>
      </c>
      <c r="O2110" t="str">
        <f>VLOOKUP($D2110,metadata!$B$2:$S$451,12,FALSE)</f>
        <v>diptera</v>
      </c>
      <c r="P2110" t="str">
        <f>VLOOKUP($D2110,metadata!$B$2:$S$451,13,FALSE)</f>
        <v>Oulanka2</v>
      </c>
      <c r="Q2110">
        <f>VLOOKUP($D2110,metadata!$B$2:$S$451,14,FALSE)</f>
        <v>66.36666666666666</v>
      </c>
      <c r="R2110">
        <f>VLOOKUP($D2110,metadata!$B$2:$S$451,15,FALSE)</f>
        <v>29.333333333333332</v>
      </c>
      <c r="S2110" t="str">
        <f>VLOOKUP($D2110,metadata!$B$2:$S$451,16,FALSE)</f>
        <v/>
      </c>
      <c r="T2110" t="str">
        <f>VLOOKUP($D2110,metadata!$B$2:$S$451,17,FALSE)</f>
        <v/>
      </c>
      <c r="U2110" t="str">
        <f>VLOOKUP($D2110,metadata!$B$2:$S$451,18,FALSE)</f>
        <v/>
      </c>
      <c r="V2110">
        <f>VLOOKUP($D2110,metadata!$B$2:$Z$451,19,FALSE)</f>
        <v>115</v>
      </c>
      <c r="W2110" t="str">
        <f>VLOOKUP($D2110,metadata!$B$2:$Z$451,20,FALSE)</f>
        <v>global average</v>
      </c>
      <c r="X2110" t="str">
        <f>VLOOKUP($D2110,metadata!$B$2:$Z$451,21,FALSE)</f>
        <v/>
      </c>
      <c r="Y2110" t="str">
        <f>VLOOKUP($D2110,metadata!$B$2:$Z$451,22,FALSE)</f>
        <v>53-2</v>
      </c>
      <c r="Z2110" t="str">
        <f>VLOOKUP($D2110,metadata!$B$2:$Z$451,23,FALSE)</f>
        <v/>
      </c>
      <c r="AA2110" t="str">
        <f>VLOOKUP($D2110,metadata!$B$2:$Z$451,24,FALSE)</f>
        <v>adult</v>
      </c>
      <c r="AC2110">
        <v>19.128302873499901</v>
      </c>
      <c r="AD2110">
        <v>31.854838709677299</v>
      </c>
      <c r="AF2110" t="str">
        <f t="shared" si="65"/>
        <v>NA</v>
      </c>
    </row>
    <row r="2111" spans="3:41" x14ac:dyDescent="0.3">
      <c r="C2111">
        <v>2110</v>
      </c>
      <c r="D2111" s="4" t="str">
        <f t="shared" si="66"/>
        <v>53-Oulanka2</v>
      </c>
      <c r="E2111" t="str">
        <f>VLOOKUP($D2111,metadata!$B$2:$S$451,2,FALSE)</f>
        <v>Tyukmaeva, VI; Salminen, TS; Kankare, M; Knott, KE; Hoikkala, A</v>
      </c>
      <c r="F2111" t="str">
        <f>VLOOKUP($D2111,metadata!$B$2:$S$451,3,FALSE)</f>
        <v>Adaptation to a seasonally varying environment: a strong latitudinal cline in reproductive diapause combined with high gene flow in Drosophila montana</v>
      </c>
      <c r="G2111" t="str">
        <f>VLOOKUP($D2111,metadata!$B$2:$S$451,4,FALSE)</f>
        <v>10.1002/ece3.14</v>
      </c>
      <c r="H2111" t="str">
        <f>VLOOKUP($D2111,metadata!$B$2:$S$451,5,FALSE)</f>
        <v>y</v>
      </c>
      <c r="I2111" t="str">
        <f>VLOOKUP($D2111,metadata!$B$2:$S$451,6,FALSE)</f>
        <v>a</v>
      </c>
      <c r="J2111" t="str">
        <f>VLOOKUP($D2111,metadata!$B$2:$S$451,7,FALSE)</f>
        <v>i</v>
      </c>
      <c r="K2111">
        <f>VLOOKUP($D2111,metadata!$B$2:$S$451,8,FALSE)</f>
        <v>6</v>
      </c>
      <c r="L2111">
        <f>VLOOKUP($D2111,metadata!$B$2:$S$451,9,FALSE)</f>
        <v>4</v>
      </c>
      <c r="M2111" t="str">
        <f>VLOOKUP($D2111,metadata!$B$2:$S$451,10,FALSE)</f>
        <v/>
      </c>
      <c r="N2111" t="str">
        <f>VLOOKUP($D2111,metadata!$B$2:$S$451,11,FALSE)</f>
        <v>Drosophila montana</v>
      </c>
      <c r="O2111" t="str">
        <f>VLOOKUP($D2111,metadata!$B$2:$S$451,12,FALSE)</f>
        <v>diptera</v>
      </c>
      <c r="P2111" t="str">
        <f>VLOOKUP($D2111,metadata!$B$2:$S$451,13,FALSE)</f>
        <v>Oulanka2</v>
      </c>
      <c r="Q2111">
        <f>VLOOKUP($D2111,metadata!$B$2:$S$451,14,FALSE)</f>
        <v>66.36666666666666</v>
      </c>
      <c r="R2111">
        <f>VLOOKUP($D2111,metadata!$B$2:$S$451,15,FALSE)</f>
        <v>29.333333333333332</v>
      </c>
      <c r="S2111" t="str">
        <f>VLOOKUP($D2111,metadata!$B$2:$S$451,16,FALSE)</f>
        <v/>
      </c>
      <c r="T2111" t="str">
        <f>VLOOKUP($D2111,metadata!$B$2:$S$451,17,FALSE)</f>
        <v/>
      </c>
      <c r="U2111" t="str">
        <f>VLOOKUP($D2111,metadata!$B$2:$S$451,18,FALSE)</f>
        <v/>
      </c>
      <c r="V2111">
        <f>VLOOKUP($D2111,metadata!$B$2:$Z$451,19,FALSE)</f>
        <v>115</v>
      </c>
      <c r="W2111" t="str">
        <f>VLOOKUP($D2111,metadata!$B$2:$Z$451,20,FALSE)</f>
        <v>global average</v>
      </c>
      <c r="X2111" t="str">
        <f>VLOOKUP($D2111,metadata!$B$2:$Z$451,21,FALSE)</f>
        <v/>
      </c>
      <c r="Y2111" t="str">
        <f>VLOOKUP($D2111,metadata!$B$2:$Z$451,22,FALSE)</f>
        <v>53-2</v>
      </c>
      <c r="Z2111" t="str">
        <f>VLOOKUP($D2111,metadata!$B$2:$Z$451,23,FALSE)</f>
        <v/>
      </c>
      <c r="AA2111" t="str">
        <f>VLOOKUP($D2111,metadata!$B$2:$Z$451,24,FALSE)</f>
        <v>adult</v>
      </c>
      <c r="AC2111">
        <v>20.5230788285808</v>
      </c>
      <c r="AD2111">
        <v>5.2419354838709102</v>
      </c>
      <c r="AF2111" t="str">
        <f t="shared" si="65"/>
        <v>NA</v>
      </c>
    </row>
    <row r="2112" spans="3:41" x14ac:dyDescent="0.3">
      <c r="C2112">
        <v>2111</v>
      </c>
      <c r="D2112" s="4" t="str">
        <f t="shared" si="66"/>
        <v>53-Oulanka3</v>
      </c>
      <c r="E2112" t="str">
        <f>VLOOKUP($D2112,metadata!$B$2:$S$451,2,FALSE)</f>
        <v>Tyukmaeva, VI; Salminen, TS; Kankare, M; Knott, KE; Hoikkala, A</v>
      </c>
      <c r="F2112" t="str">
        <f>VLOOKUP($D2112,metadata!$B$2:$S$451,3,FALSE)</f>
        <v>Adaptation to a seasonally varying environment: a strong latitudinal cline in reproductive diapause combined with high gene flow in Drosophila montana</v>
      </c>
      <c r="G2112" t="str">
        <f>VLOOKUP($D2112,metadata!$B$2:$S$451,4,FALSE)</f>
        <v>10.1002/ece3.14</v>
      </c>
      <c r="H2112" t="str">
        <f>VLOOKUP($D2112,metadata!$B$2:$S$451,5,FALSE)</f>
        <v>y</v>
      </c>
      <c r="I2112" t="str">
        <f>VLOOKUP($D2112,metadata!$B$2:$S$451,6,FALSE)</f>
        <v>a</v>
      </c>
      <c r="J2112" t="str">
        <f>VLOOKUP($D2112,metadata!$B$2:$S$451,7,FALSE)</f>
        <v>i</v>
      </c>
      <c r="K2112">
        <f>VLOOKUP($D2112,metadata!$B$2:$S$451,8,FALSE)</f>
        <v>6</v>
      </c>
      <c r="L2112">
        <f>VLOOKUP($D2112,metadata!$B$2:$S$451,9,FALSE)</f>
        <v>4</v>
      </c>
      <c r="M2112" t="str">
        <f>VLOOKUP($D2112,metadata!$B$2:$S$451,10,FALSE)</f>
        <v/>
      </c>
      <c r="N2112" t="str">
        <f>VLOOKUP($D2112,metadata!$B$2:$S$451,11,FALSE)</f>
        <v>Drosophila montana</v>
      </c>
      <c r="O2112" t="str">
        <f>VLOOKUP($D2112,metadata!$B$2:$S$451,12,FALSE)</f>
        <v>diptera</v>
      </c>
      <c r="P2112" t="str">
        <f>VLOOKUP($D2112,metadata!$B$2:$S$451,13,FALSE)</f>
        <v>Oulanka3</v>
      </c>
      <c r="Q2112">
        <f>VLOOKUP($D2112,metadata!$B$2:$S$451,14,FALSE)</f>
        <v>66.36666666666666</v>
      </c>
      <c r="R2112">
        <f>VLOOKUP($D2112,metadata!$B$2:$S$451,15,FALSE)</f>
        <v>29.333333333333332</v>
      </c>
      <c r="S2112" t="str">
        <f>VLOOKUP($D2112,metadata!$B$2:$S$451,16,FALSE)</f>
        <v/>
      </c>
      <c r="T2112" t="str">
        <f>VLOOKUP($D2112,metadata!$B$2:$S$451,17,FALSE)</f>
        <v/>
      </c>
      <c r="U2112" t="str">
        <f>VLOOKUP($D2112,metadata!$B$2:$S$451,18,FALSE)</f>
        <v/>
      </c>
      <c r="V2112">
        <f>VLOOKUP($D2112,metadata!$B$2:$Z$451,19,FALSE)</f>
        <v>115</v>
      </c>
      <c r="W2112" t="str">
        <f>VLOOKUP($D2112,metadata!$B$2:$Z$451,20,FALSE)</f>
        <v>global average</v>
      </c>
      <c r="X2112" t="str">
        <f>VLOOKUP($D2112,metadata!$B$2:$Z$451,21,FALSE)</f>
        <v/>
      </c>
      <c r="Y2112" t="str">
        <f>VLOOKUP($D2112,metadata!$B$2:$Z$451,22,FALSE)</f>
        <v>53-2</v>
      </c>
      <c r="Z2112" t="str">
        <f>VLOOKUP($D2112,metadata!$B$2:$Z$451,23,FALSE)</f>
        <v/>
      </c>
      <c r="AA2112" t="str">
        <f>VLOOKUP($D2112,metadata!$B$2:$Z$451,24,FALSE)</f>
        <v>adult</v>
      </c>
      <c r="AC2112">
        <v>15.998899042166601</v>
      </c>
      <c r="AD2112">
        <v>93.548387096774107</v>
      </c>
      <c r="AF2112" t="str">
        <f t="shared" si="65"/>
        <v>NA</v>
      </c>
    </row>
    <row r="2113" spans="3:32" x14ac:dyDescent="0.3">
      <c r="C2113">
        <v>2112</v>
      </c>
      <c r="D2113" s="4" t="str">
        <f t="shared" si="66"/>
        <v>53-Oulanka3</v>
      </c>
      <c r="E2113" t="str">
        <f>VLOOKUP($D2113,metadata!$B$2:$S$451,2,FALSE)</f>
        <v>Tyukmaeva, VI; Salminen, TS; Kankare, M; Knott, KE; Hoikkala, A</v>
      </c>
      <c r="F2113" t="str">
        <f>VLOOKUP($D2113,metadata!$B$2:$S$451,3,FALSE)</f>
        <v>Adaptation to a seasonally varying environment: a strong latitudinal cline in reproductive diapause combined with high gene flow in Drosophila montana</v>
      </c>
      <c r="G2113" t="str">
        <f>VLOOKUP($D2113,metadata!$B$2:$S$451,4,FALSE)</f>
        <v>10.1002/ece3.14</v>
      </c>
      <c r="H2113" t="str">
        <f>VLOOKUP($D2113,metadata!$B$2:$S$451,5,FALSE)</f>
        <v>y</v>
      </c>
      <c r="I2113" t="str">
        <f>VLOOKUP($D2113,metadata!$B$2:$S$451,6,FALSE)</f>
        <v>a</v>
      </c>
      <c r="J2113" t="str">
        <f>VLOOKUP($D2113,metadata!$B$2:$S$451,7,FALSE)</f>
        <v>i</v>
      </c>
      <c r="K2113">
        <f>VLOOKUP($D2113,metadata!$B$2:$S$451,8,FALSE)</f>
        <v>6</v>
      </c>
      <c r="L2113">
        <f>VLOOKUP($D2113,metadata!$B$2:$S$451,9,FALSE)</f>
        <v>4</v>
      </c>
      <c r="M2113" t="str">
        <f>VLOOKUP($D2113,metadata!$B$2:$S$451,10,FALSE)</f>
        <v/>
      </c>
      <c r="N2113" t="str">
        <f>VLOOKUP($D2113,metadata!$B$2:$S$451,11,FALSE)</f>
        <v>Drosophila montana</v>
      </c>
      <c r="O2113" t="str">
        <f>VLOOKUP($D2113,metadata!$B$2:$S$451,12,FALSE)</f>
        <v>diptera</v>
      </c>
      <c r="P2113" t="str">
        <f>VLOOKUP($D2113,metadata!$B$2:$S$451,13,FALSE)</f>
        <v>Oulanka3</v>
      </c>
      <c r="Q2113">
        <f>VLOOKUP($D2113,metadata!$B$2:$S$451,14,FALSE)</f>
        <v>66.36666666666666</v>
      </c>
      <c r="R2113">
        <f>VLOOKUP($D2113,metadata!$B$2:$S$451,15,FALSE)</f>
        <v>29.333333333333332</v>
      </c>
      <c r="S2113" t="str">
        <f>VLOOKUP($D2113,metadata!$B$2:$S$451,16,FALSE)</f>
        <v/>
      </c>
      <c r="T2113" t="str">
        <f>VLOOKUP($D2113,metadata!$B$2:$S$451,17,FALSE)</f>
        <v/>
      </c>
      <c r="U2113" t="str">
        <f>VLOOKUP($D2113,metadata!$B$2:$S$451,18,FALSE)</f>
        <v/>
      </c>
      <c r="V2113">
        <f>VLOOKUP($D2113,metadata!$B$2:$Z$451,19,FALSE)</f>
        <v>115</v>
      </c>
      <c r="W2113" t="str">
        <f>VLOOKUP($D2113,metadata!$B$2:$Z$451,20,FALSE)</f>
        <v>global average</v>
      </c>
      <c r="X2113" t="str">
        <f>VLOOKUP($D2113,metadata!$B$2:$Z$451,21,FALSE)</f>
        <v/>
      </c>
      <c r="Y2113" t="str">
        <f>VLOOKUP($D2113,metadata!$B$2:$Z$451,22,FALSE)</f>
        <v>53-2</v>
      </c>
      <c r="Z2113" t="str">
        <f>VLOOKUP($D2113,metadata!$B$2:$Z$451,23,FALSE)</f>
        <v/>
      </c>
      <c r="AA2113" t="str">
        <f>VLOOKUP($D2113,metadata!$B$2:$Z$451,24,FALSE)</f>
        <v>adult</v>
      </c>
      <c r="AC2113">
        <v>17.633614995045601</v>
      </c>
      <c r="AD2113">
        <v>72.983870967741893</v>
      </c>
      <c r="AF2113" t="str">
        <f t="shared" si="65"/>
        <v>NA</v>
      </c>
    </row>
    <row r="2114" spans="3:32" x14ac:dyDescent="0.3">
      <c r="C2114">
        <v>2113</v>
      </c>
      <c r="D2114" s="4" t="str">
        <f t="shared" si="66"/>
        <v>53-Oulanka3</v>
      </c>
      <c r="E2114" t="str">
        <f>VLOOKUP($D2114,metadata!$B$2:$S$451,2,FALSE)</f>
        <v>Tyukmaeva, VI; Salminen, TS; Kankare, M; Knott, KE; Hoikkala, A</v>
      </c>
      <c r="F2114" t="str">
        <f>VLOOKUP($D2114,metadata!$B$2:$S$451,3,FALSE)</f>
        <v>Adaptation to a seasonally varying environment: a strong latitudinal cline in reproductive diapause combined with high gene flow in Drosophila montana</v>
      </c>
      <c r="G2114" t="str">
        <f>VLOOKUP($D2114,metadata!$B$2:$S$451,4,FALSE)</f>
        <v>10.1002/ece3.14</v>
      </c>
      <c r="H2114" t="str">
        <f>VLOOKUP($D2114,metadata!$B$2:$S$451,5,FALSE)</f>
        <v>y</v>
      </c>
      <c r="I2114" t="str">
        <f>VLOOKUP($D2114,metadata!$B$2:$S$451,6,FALSE)</f>
        <v>a</v>
      </c>
      <c r="J2114" t="str">
        <f>VLOOKUP($D2114,metadata!$B$2:$S$451,7,FALSE)</f>
        <v>i</v>
      </c>
      <c r="K2114">
        <f>VLOOKUP($D2114,metadata!$B$2:$S$451,8,FALSE)</f>
        <v>6</v>
      </c>
      <c r="L2114">
        <f>VLOOKUP($D2114,metadata!$B$2:$S$451,9,FALSE)</f>
        <v>4</v>
      </c>
      <c r="M2114" t="str">
        <f>VLOOKUP($D2114,metadata!$B$2:$S$451,10,FALSE)</f>
        <v/>
      </c>
      <c r="N2114" t="str">
        <f>VLOOKUP($D2114,metadata!$B$2:$S$451,11,FALSE)</f>
        <v>Drosophila montana</v>
      </c>
      <c r="O2114" t="str">
        <f>VLOOKUP($D2114,metadata!$B$2:$S$451,12,FALSE)</f>
        <v>diptera</v>
      </c>
      <c r="P2114" t="str">
        <f>VLOOKUP($D2114,metadata!$B$2:$S$451,13,FALSE)</f>
        <v>Oulanka3</v>
      </c>
      <c r="Q2114">
        <f>VLOOKUP($D2114,metadata!$B$2:$S$451,14,FALSE)</f>
        <v>66.36666666666666</v>
      </c>
      <c r="R2114">
        <f>VLOOKUP($D2114,metadata!$B$2:$S$451,15,FALSE)</f>
        <v>29.333333333333332</v>
      </c>
      <c r="S2114" t="str">
        <f>VLOOKUP($D2114,metadata!$B$2:$S$451,16,FALSE)</f>
        <v/>
      </c>
      <c r="T2114" t="str">
        <f>VLOOKUP($D2114,metadata!$B$2:$S$451,17,FALSE)</f>
        <v/>
      </c>
      <c r="U2114" t="str">
        <f>VLOOKUP($D2114,metadata!$B$2:$S$451,18,FALSE)</f>
        <v/>
      </c>
      <c r="V2114">
        <f>VLOOKUP($D2114,metadata!$B$2:$Z$451,19,FALSE)</f>
        <v>115</v>
      </c>
      <c r="W2114" t="str">
        <f>VLOOKUP($D2114,metadata!$B$2:$Z$451,20,FALSE)</f>
        <v>global average</v>
      </c>
      <c r="X2114" t="str">
        <f>VLOOKUP($D2114,metadata!$B$2:$Z$451,21,FALSE)</f>
        <v/>
      </c>
      <c r="Y2114" t="str">
        <f>VLOOKUP($D2114,metadata!$B$2:$Z$451,22,FALSE)</f>
        <v>53-2</v>
      </c>
      <c r="Z2114" t="str">
        <f>VLOOKUP($D2114,metadata!$B$2:$Z$451,23,FALSE)</f>
        <v/>
      </c>
      <c r="AA2114" t="str">
        <f>VLOOKUP($D2114,metadata!$B$2:$Z$451,24,FALSE)</f>
        <v>adult</v>
      </c>
      <c r="AC2114">
        <v>19.129541451062401</v>
      </c>
      <c r="AD2114">
        <v>39.112903225806399</v>
      </c>
      <c r="AF2114" t="str">
        <f t="shared" si="65"/>
        <v>NA</v>
      </c>
    </row>
    <row r="2115" spans="3:32" x14ac:dyDescent="0.3">
      <c r="C2115">
        <v>2114</v>
      </c>
      <c r="D2115" s="4" t="str">
        <f t="shared" si="66"/>
        <v>53-Oulanka3</v>
      </c>
      <c r="E2115" t="str">
        <f>VLOOKUP($D2115,metadata!$B$2:$S$451,2,FALSE)</f>
        <v>Tyukmaeva, VI; Salminen, TS; Kankare, M; Knott, KE; Hoikkala, A</v>
      </c>
      <c r="F2115" t="str">
        <f>VLOOKUP($D2115,metadata!$B$2:$S$451,3,FALSE)</f>
        <v>Adaptation to a seasonally varying environment: a strong latitudinal cline in reproductive diapause combined with high gene flow in Drosophila montana</v>
      </c>
      <c r="G2115" t="str">
        <f>VLOOKUP($D2115,metadata!$B$2:$S$451,4,FALSE)</f>
        <v>10.1002/ece3.14</v>
      </c>
      <c r="H2115" t="str">
        <f>VLOOKUP($D2115,metadata!$B$2:$S$451,5,FALSE)</f>
        <v>y</v>
      </c>
      <c r="I2115" t="str">
        <f>VLOOKUP($D2115,metadata!$B$2:$S$451,6,FALSE)</f>
        <v>a</v>
      </c>
      <c r="J2115" t="str">
        <f>VLOOKUP($D2115,metadata!$B$2:$S$451,7,FALSE)</f>
        <v>i</v>
      </c>
      <c r="K2115">
        <f>VLOOKUP($D2115,metadata!$B$2:$S$451,8,FALSE)</f>
        <v>6</v>
      </c>
      <c r="L2115">
        <f>VLOOKUP($D2115,metadata!$B$2:$S$451,9,FALSE)</f>
        <v>4</v>
      </c>
      <c r="M2115" t="str">
        <f>VLOOKUP($D2115,metadata!$B$2:$S$451,10,FALSE)</f>
        <v/>
      </c>
      <c r="N2115" t="str">
        <f>VLOOKUP($D2115,metadata!$B$2:$S$451,11,FALSE)</f>
        <v>Drosophila montana</v>
      </c>
      <c r="O2115" t="str">
        <f>VLOOKUP($D2115,metadata!$B$2:$S$451,12,FALSE)</f>
        <v>diptera</v>
      </c>
      <c r="P2115" t="str">
        <f>VLOOKUP($D2115,metadata!$B$2:$S$451,13,FALSE)</f>
        <v>Oulanka3</v>
      </c>
      <c r="Q2115">
        <f>VLOOKUP($D2115,metadata!$B$2:$S$451,14,FALSE)</f>
        <v>66.36666666666666</v>
      </c>
      <c r="R2115">
        <f>VLOOKUP($D2115,metadata!$B$2:$S$451,15,FALSE)</f>
        <v>29.333333333333332</v>
      </c>
      <c r="S2115" t="str">
        <f>VLOOKUP($D2115,metadata!$B$2:$S$451,16,FALSE)</f>
        <v/>
      </c>
      <c r="T2115" t="str">
        <f>VLOOKUP($D2115,metadata!$B$2:$S$451,17,FALSE)</f>
        <v/>
      </c>
      <c r="U2115" t="str">
        <f>VLOOKUP($D2115,metadata!$B$2:$S$451,18,FALSE)</f>
        <v/>
      </c>
      <c r="V2115">
        <f>VLOOKUP($D2115,metadata!$B$2:$Z$451,19,FALSE)</f>
        <v>115</v>
      </c>
      <c r="W2115" t="str">
        <f>VLOOKUP($D2115,metadata!$B$2:$Z$451,20,FALSE)</f>
        <v>global average</v>
      </c>
      <c r="X2115" t="str">
        <f>VLOOKUP($D2115,metadata!$B$2:$Z$451,21,FALSE)</f>
        <v/>
      </c>
      <c r="Y2115" t="str">
        <f>VLOOKUP($D2115,metadata!$B$2:$Z$451,22,FALSE)</f>
        <v>53-2</v>
      </c>
      <c r="Z2115" t="str">
        <f>VLOOKUP($D2115,metadata!$B$2:$Z$451,23,FALSE)</f>
        <v/>
      </c>
      <c r="AA2115" t="str">
        <f>VLOOKUP($D2115,metadata!$B$2:$Z$451,24,FALSE)</f>
        <v>adult</v>
      </c>
      <c r="AC2115">
        <v>20.507596609049799</v>
      </c>
      <c r="AD2115">
        <v>14.516129032258</v>
      </c>
      <c r="AF2115" t="str">
        <f t="shared" ref="AF2115:AF2178" si="67">IF(AE2115="","NA",AE2115)</f>
        <v>NA</v>
      </c>
    </row>
    <row r="2116" spans="3:32" x14ac:dyDescent="0.3">
      <c r="C2116">
        <v>2115</v>
      </c>
      <c r="D2116" s="4" t="str">
        <f t="shared" si="66"/>
        <v>53-Oulanka4</v>
      </c>
      <c r="E2116" t="str">
        <f>VLOOKUP($D2116,metadata!$B$2:$S$451,2,FALSE)</f>
        <v>Tyukmaeva, VI; Salminen, TS; Kankare, M; Knott, KE; Hoikkala, A</v>
      </c>
      <c r="F2116" t="str">
        <f>VLOOKUP($D2116,metadata!$B$2:$S$451,3,FALSE)</f>
        <v>Adaptation to a seasonally varying environment: a strong latitudinal cline in reproductive diapause combined with high gene flow in Drosophila montana</v>
      </c>
      <c r="G2116" t="str">
        <f>VLOOKUP($D2116,metadata!$B$2:$S$451,4,FALSE)</f>
        <v>10.1002/ece3.14</v>
      </c>
      <c r="H2116" t="str">
        <f>VLOOKUP($D2116,metadata!$B$2:$S$451,5,FALSE)</f>
        <v>y</v>
      </c>
      <c r="I2116" t="str">
        <f>VLOOKUP($D2116,metadata!$B$2:$S$451,6,FALSE)</f>
        <v>a</v>
      </c>
      <c r="J2116" t="str">
        <f>VLOOKUP($D2116,metadata!$B$2:$S$451,7,FALSE)</f>
        <v>i</v>
      </c>
      <c r="K2116">
        <f>VLOOKUP($D2116,metadata!$B$2:$S$451,8,FALSE)</f>
        <v>6</v>
      </c>
      <c r="L2116">
        <f>VLOOKUP($D2116,metadata!$B$2:$S$451,9,FALSE)</f>
        <v>4</v>
      </c>
      <c r="M2116" t="str">
        <f>VLOOKUP($D2116,metadata!$B$2:$S$451,10,FALSE)</f>
        <v/>
      </c>
      <c r="N2116" t="str">
        <f>VLOOKUP($D2116,metadata!$B$2:$S$451,11,FALSE)</f>
        <v>Drosophila montana</v>
      </c>
      <c r="O2116" t="str">
        <f>VLOOKUP($D2116,metadata!$B$2:$S$451,12,FALSE)</f>
        <v>diptera</v>
      </c>
      <c r="P2116" t="str">
        <f>VLOOKUP($D2116,metadata!$B$2:$S$451,13,FALSE)</f>
        <v>Oulanka4</v>
      </c>
      <c r="Q2116">
        <f>VLOOKUP($D2116,metadata!$B$2:$S$451,14,FALSE)</f>
        <v>66.36666666666666</v>
      </c>
      <c r="R2116">
        <f>VLOOKUP($D2116,metadata!$B$2:$S$451,15,FALSE)</f>
        <v>29.333333333333332</v>
      </c>
      <c r="S2116" t="str">
        <f>VLOOKUP($D2116,metadata!$B$2:$S$451,16,FALSE)</f>
        <v/>
      </c>
      <c r="T2116" t="str">
        <f>VLOOKUP($D2116,metadata!$B$2:$S$451,17,FALSE)</f>
        <v/>
      </c>
      <c r="U2116" t="str">
        <f>VLOOKUP($D2116,metadata!$B$2:$S$451,18,FALSE)</f>
        <v/>
      </c>
      <c r="V2116">
        <f>VLOOKUP($D2116,metadata!$B$2:$Z$451,19,FALSE)</f>
        <v>115</v>
      </c>
      <c r="W2116" t="str">
        <f>VLOOKUP($D2116,metadata!$B$2:$Z$451,20,FALSE)</f>
        <v>global average</v>
      </c>
      <c r="X2116" t="str">
        <f>VLOOKUP($D2116,metadata!$B$2:$Z$451,21,FALSE)</f>
        <v/>
      </c>
      <c r="Y2116" t="str">
        <f>VLOOKUP($D2116,metadata!$B$2:$Z$451,22,FALSE)</f>
        <v>53-2</v>
      </c>
      <c r="Z2116" t="str">
        <f>VLOOKUP($D2116,metadata!$B$2:$Z$451,23,FALSE)</f>
        <v/>
      </c>
      <c r="AA2116" t="str">
        <f>VLOOKUP($D2116,metadata!$B$2:$Z$451,24,FALSE)</f>
        <v>adult</v>
      </c>
      <c r="AC2116">
        <v>15.998830232302099</v>
      </c>
      <c r="AD2116">
        <v>93.145161290322505</v>
      </c>
      <c r="AF2116" t="str">
        <f t="shared" si="67"/>
        <v>NA</v>
      </c>
    </row>
    <row r="2117" spans="3:32" x14ac:dyDescent="0.3">
      <c r="C2117">
        <v>2116</v>
      </c>
      <c r="D2117" s="4" t="str">
        <f t="shared" si="66"/>
        <v>53-Oulanka4</v>
      </c>
      <c r="E2117" t="str">
        <f>VLOOKUP($D2117,metadata!$B$2:$S$451,2,FALSE)</f>
        <v>Tyukmaeva, VI; Salminen, TS; Kankare, M; Knott, KE; Hoikkala, A</v>
      </c>
      <c r="F2117" t="str">
        <f>VLOOKUP($D2117,metadata!$B$2:$S$451,3,FALSE)</f>
        <v>Adaptation to a seasonally varying environment: a strong latitudinal cline in reproductive diapause combined with high gene flow in Drosophila montana</v>
      </c>
      <c r="G2117" t="str">
        <f>VLOOKUP($D2117,metadata!$B$2:$S$451,4,FALSE)</f>
        <v>10.1002/ece3.14</v>
      </c>
      <c r="H2117" t="str">
        <f>VLOOKUP($D2117,metadata!$B$2:$S$451,5,FALSE)</f>
        <v>y</v>
      </c>
      <c r="I2117" t="str">
        <f>VLOOKUP($D2117,metadata!$B$2:$S$451,6,FALSE)</f>
        <v>a</v>
      </c>
      <c r="J2117" t="str">
        <f>VLOOKUP($D2117,metadata!$B$2:$S$451,7,FALSE)</f>
        <v>i</v>
      </c>
      <c r="K2117">
        <f>VLOOKUP($D2117,metadata!$B$2:$S$451,8,FALSE)</f>
        <v>6</v>
      </c>
      <c r="L2117">
        <f>VLOOKUP($D2117,metadata!$B$2:$S$451,9,FALSE)</f>
        <v>4</v>
      </c>
      <c r="M2117" t="str">
        <f>VLOOKUP($D2117,metadata!$B$2:$S$451,10,FALSE)</f>
        <v/>
      </c>
      <c r="N2117" t="str">
        <f>VLOOKUP($D2117,metadata!$B$2:$S$451,11,FALSE)</f>
        <v>Drosophila montana</v>
      </c>
      <c r="O2117" t="str">
        <f>VLOOKUP($D2117,metadata!$B$2:$S$451,12,FALSE)</f>
        <v>diptera</v>
      </c>
      <c r="P2117" t="str">
        <f>VLOOKUP($D2117,metadata!$B$2:$S$451,13,FALSE)</f>
        <v>Oulanka4</v>
      </c>
      <c r="Q2117">
        <f>VLOOKUP($D2117,metadata!$B$2:$S$451,14,FALSE)</f>
        <v>66.36666666666666</v>
      </c>
      <c r="R2117">
        <f>VLOOKUP($D2117,metadata!$B$2:$S$451,15,FALSE)</f>
        <v>29.333333333333332</v>
      </c>
      <c r="S2117" t="str">
        <f>VLOOKUP($D2117,metadata!$B$2:$S$451,16,FALSE)</f>
        <v/>
      </c>
      <c r="T2117" t="str">
        <f>VLOOKUP($D2117,metadata!$B$2:$S$451,17,FALSE)</f>
        <v/>
      </c>
      <c r="U2117" t="str">
        <f>VLOOKUP($D2117,metadata!$B$2:$S$451,18,FALSE)</f>
        <v/>
      </c>
      <c r="V2117">
        <f>VLOOKUP($D2117,metadata!$B$2:$Z$451,19,FALSE)</f>
        <v>115</v>
      </c>
      <c r="W2117" t="str">
        <f>VLOOKUP($D2117,metadata!$B$2:$Z$451,20,FALSE)</f>
        <v>global average</v>
      </c>
      <c r="X2117" t="str">
        <f>VLOOKUP($D2117,metadata!$B$2:$Z$451,21,FALSE)</f>
        <v/>
      </c>
      <c r="Y2117" t="str">
        <f>VLOOKUP($D2117,metadata!$B$2:$Z$451,22,FALSE)</f>
        <v>53-2</v>
      </c>
      <c r="Z2117" t="str">
        <f>VLOOKUP($D2117,metadata!$B$2:$Z$451,23,FALSE)</f>
        <v/>
      </c>
      <c r="AA2117" t="str">
        <f>VLOOKUP($D2117,metadata!$B$2:$Z$451,24,FALSE)</f>
        <v>adult</v>
      </c>
      <c r="AB2117" t="str">
        <f>VLOOKUP($D2117,metadata!$B$2:$Z$451,25,FALSE)</f>
        <v/>
      </c>
      <c r="AC2117">
        <v>17.6355416712539</v>
      </c>
      <c r="AD2117">
        <v>84.274193548387004</v>
      </c>
      <c r="AF2117" t="str">
        <f t="shared" si="67"/>
        <v>NA</v>
      </c>
    </row>
    <row r="2118" spans="3:32" x14ac:dyDescent="0.3">
      <c r="C2118">
        <v>2117</v>
      </c>
      <c r="D2118" s="4" t="str">
        <f t="shared" si="66"/>
        <v>53-Oulanka4</v>
      </c>
      <c r="E2118" t="str">
        <f>VLOOKUP($D2118,metadata!$B$2:$S$451,2,FALSE)</f>
        <v>Tyukmaeva, VI; Salminen, TS; Kankare, M; Knott, KE; Hoikkala, A</v>
      </c>
      <c r="F2118" t="str">
        <f>VLOOKUP($D2118,metadata!$B$2:$S$451,3,FALSE)</f>
        <v>Adaptation to a seasonally varying environment: a strong latitudinal cline in reproductive diapause combined with high gene flow in Drosophila montana</v>
      </c>
      <c r="G2118" t="str">
        <f>VLOOKUP($D2118,metadata!$B$2:$S$451,4,FALSE)</f>
        <v>10.1002/ece3.14</v>
      </c>
      <c r="H2118" t="str">
        <f>VLOOKUP($D2118,metadata!$B$2:$S$451,5,FALSE)</f>
        <v>y</v>
      </c>
      <c r="I2118" t="str">
        <f>VLOOKUP($D2118,metadata!$B$2:$S$451,6,FALSE)</f>
        <v>a</v>
      </c>
      <c r="J2118" t="str">
        <f>VLOOKUP($D2118,metadata!$B$2:$S$451,7,FALSE)</f>
        <v>i</v>
      </c>
      <c r="K2118">
        <f>VLOOKUP($D2118,metadata!$B$2:$S$451,8,FALSE)</f>
        <v>6</v>
      </c>
      <c r="L2118">
        <f>VLOOKUP($D2118,metadata!$B$2:$S$451,9,FALSE)</f>
        <v>4</v>
      </c>
      <c r="M2118" t="str">
        <f>VLOOKUP($D2118,metadata!$B$2:$S$451,10,FALSE)</f>
        <v/>
      </c>
      <c r="N2118" t="str">
        <f>VLOOKUP($D2118,metadata!$B$2:$S$451,11,FALSE)</f>
        <v>Drosophila montana</v>
      </c>
      <c r="O2118" t="str">
        <f>VLOOKUP($D2118,metadata!$B$2:$S$451,12,FALSE)</f>
        <v>diptera</v>
      </c>
      <c r="P2118" t="str">
        <f>VLOOKUP($D2118,metadata!$B$2:$S$451,13,FALSE)</f>
        <v>Oulanka4</v>
      </c>
      <c r="Q2118">
        <f>VLOOKUP($D2118,metadata!$B$2:$S$451,14,FALSE)</f>
        <v>66.36666666666666</v>
      </c>
      <c r="R2118">
        <f>VLOOKUP($D2118,metadata!$B$2:$S$451,15,FALSE)</f>
        <v>29.333333333333332</v>
      </c>
      <c r="S2118" t="str">
        <f>VLOOKUP($D2118,metadata!$B$2:$S$451,16,FALSE)</f>
        <v/>
      </c>
      <c r="T2118" t="str">
        <f>VLOOKUP($D2118,metadata!$B$2:$S$451,17,FALSE)</f>
        <v/>
      </c>
      <c r="U2118" t="str">
        <f>VLOOKUP($D2118,metadata!$B$2:$S$451,18,FALSE)</f>
        <v/>
      </c>
      <c r="V2118">
        <f>VLOOKUP($D2118,metadata!$B$2:$Z$451,19,FALSE)</f>
        <v>115</v>
      </c>
      <c r="W2118" t="str">
        <f>VLOOKUP($D2118,metadata!$B$2:$Z$451,20,FALSE)</f>
        <v>global average</v>
      </c>
      <c r="X2118" t="str">
        <f>VLOOKUP($D2118,metadata!$B$2:$Z$451,21,FALSE)</f>
        <v/>
      </c>
      <c r="Y2118" t="str">
        <f>VLOOKUP($D2118,metadata!$B$2:$Z$451,22,FALSE)</f>
        <v>53-2</v>
      </c>
      <c r="Z2118" t="str">
        <f>VLOOKUP($D2118,metadata!$B$2:$Z$451,23,FALSE)</f>
        <v/>
      </c>
      <c r="AA2118" t="str">
        <f>VLOOKUP($D2118,metadata!$B$2:$Z$451,24,FALSE)</f>
        <v>adult</v>
      </c>
      <c r="AB2118" t="str">
        <f>VLOOKUP($D2118,metadata!$B$2:$Z$451,25,FALSE)</f>
        <v/>
      </c>
      <c r="AC2118">
        <v>19.135527909280999</v>
      </c>
      <c r="AD2118">
        <v>74.193548387096698</v>
      </c>
      <c r="AF2118" t="str">
        <f t="shared" si="67"/>
        <v>NA</v>
      </c>
    </row>
    <row r="2119" spans="3:32" x14ac:dyDescent="0.3">
      <c r="C2119">
        <v>2118</v>
      </c>
      <c r="D2119" s="4" t="str">
        <f t="shared" si="66"/>
        <v>53-Oulanka4</v>
      </c>
      <c r="E2119" t="str">
        <f>VLOOKUP($D2119,metadata!$B$2:$S$451,2,FALSE)</f>
        <v>Tyukmaeva, VI; Salminen, TS; Kankare, M; Knott, KE; Hoikkala, A</v>
      </c>
      <c r="F2119" t="str">
        <f>VLOOKUP($D2119,metadata!$B$2:$S$451,3,FALSE)</f>
        <v>Adaptation to a seasonally varying environment: a strong latitudinal cline in reproductive diapause combined with high gene flow in Drosophila montana</v>
      </c>
      <c r="G2119" t="str">
        <f>VLOOKUP($D2119,metadata!$B$2:$S$451,4,FALSE)</f>
        <v>10.1002/ece3.14</v>
      </c>
      <c r="H2119" t="str">
        <f>VLOOKUP($D2119,metadata!$B$2:$S$451,5,FALSE)</f>
        <v>y</v>
      </c>
      <c r="I2119" t="str">
        <f>VLOOKUP($D2119,metadata!$B$2:$S$451,6,FALSE)</f>
        <v>a</v>
      </c>
      <c r="J2119" t="str">
        <f>VLOOKUP($D2119,metadata!$B$2:$S$451,7,FALSE)</f>
        <v>i</v>
      </c>
      <c r="K2119">
        <f>VLOOKUP($D2119,metadata!$B$2:$S$451,8,FALSE)</f>
        <v>6</v>
      </c>
      <c r="L2119">
        <f>VLOOKUP($D2119,metadata!$B$2:$S$451,9,FALSE)</f>
        <v>4</v>
      </c>
      <c r="M2119" t="str">
        <f>VLOOKUP($D2119,metadata!$B$2:$S$451,10,FALSE)</f>
        <v/>
      </c>
      <c r="N2119" t="str">
        <f>VLOOKUP($D2119,metadata!$B$2:$S$451,11,FALSE)</f>
        <v>Drosophila montana</v>
      </c>
      <c r="O2119" t="str">
        <f>VLOOKUP($D2119,metadata!$B$2:$S$451,12,FALSE)</f>
        <v>diptera</v>
      </c>
      <c r="P2119" t="str">
        <f>VLOOKUP($D2119,metadata!$B$2:$S$451,13,FALSE)</f>
        <v>Oulanka4</v>
      </c>
      <c r="Q2119">
        <f>VLOOKUP($D2119,metadata!$B$2:$S$451,14,FALSE)</f>
        <v>66.36666666666666</v>
      </c>
      <c r="R2119">
        <f>VLOOKUP($D2119,metadata!$B$2:$S$451,15,FALSE)</f>
        <v>29.333333333333332</v>
      </c>
      <c r="S2119" t="str">
        <f>VLOOKUP($D2119,metadata!$B$2:$S$451,16,FALSE)</f>
        <v/>
      </c>
      <c r="T2119" t="str">
        <f>VLOOKUP($D2119,metadata!$B$2:$S$451,17,FALSE)</f>
        <v/>
      </c>
      <c r="U2119" t="str">
        <f>VLOOKUP($D2119,metadata!$B$2:$S$451,18,FALSE)</f>
        <v/>
      </c>
      <c r="V2119">
        <f>VLOOKUP($D2119,metadata!$B$2:$Z$451,19,FALSE)</f>
        <v>115</v>
      </c>
      <c r="W2119" t="str">
        <f>VLOOKUP($D2119,metadata!$B$2:$Z$451,20,FALSE)</f>
        <v>global average</v>
      </c>
      <c r="X2119" t="str">
        <f>VLOOKUP($D2119,metadata!$B$2:$Z$451,21,FALSE)</f>
        <v/>
      </c>
      <c r="Y2119" t="str">
        <f>VLOOKUP($D2119,metadata!$B$2:$Z$451,22,FALSE)</f>
        <v>53-2</v>
      </c>
      <c r="Z2119" t="str">
        <f>VLOOKUP($D2119,metadata!$B$2:$Z$451,23,FALSE)</f>
        <v/>
      </c>
      <c r="AA2119" t="str">
        <f>VLOOKUP($D2119,metadata!$B$2:$Z$451,24,FALSE)</f>
        <v>adult</v>
      </c>
      <c r="AB2119" t="str">
        <f>VLOOKUP($D2119,metadata!$B$2:$Z$451,25,FALSE)</f>
        <v/>
      </c>
      <c r="AC2119">
        <v>20.527069800726601</v>
      </c>
      <c r="AD2119">
        <v>28.629032258064399</v>
      </c>
      <c r="AF2119" t="str">
        <f t="shared" si="67"/>
        <v>NA</v>
      </c>
    </row>
    <row r="2120" spans="3:32" x14ac:dyDescent="0.3">
      <c r="C2120">
        <v>2119</v>
      </c>
      <c r="D2120" s="4" t="str">
        <f t="shared" si="66"/>
        <v>53-Pudasjärvi1</v>
      </c>
      <c r="E2120" t="str">
        <f>VLOOKUP($D2120,metadata!$B$2:$S$451,2,FALSE)</f>
        <v>Tyukmaeva, VI; Salminen, TS; Kankare, M; Knott, KE; Hoikkala, A</v>
      </c>
      <c r="F2120" t="str">
        <f>VLOOKUP($D2120,metadata!$B$2:$S$451,3,FALSE)</f>
        <v>Adaptation to a seasonally varying environment: a strong latitudinal cline in reproductive diapause combined with high gene flow in Drosophila montana</v>
      </c>
      <c r="G2120" t="str">
        <f>VLOOKUP($D2120,metadata!$B$2:$S$451,4,FALSE)</f>
        <v>10.1002/ece3.14</v>
      </c>
      <c r="H2120" t="str">
        <f>VLOOKUP($D2120,metadata!$B$2:$S$451,5,FALSE)</f>
        <v>y</v>
      </c>
      <c r="I2120" t="str">
        <f>VLOOKUP($D2120,metadata!$B$2:$S$451,6,FALSE)</f>
        <v>a</v>
      </c>
      <c r="J2120" t="str">
        <f>VLOOKUP($D2120,metadata!$B$2:$S$451,7,FALSE)</f>
        <v>i</v>
      </c>
      <c r="K2120">
        <f>VLOOKUP($D2120,metadata!$B$2:$S$451,8,FALSE)</f>
        <v>6</v>
      </c>
      <c r="L2120">
        <f>VLOOKUP($D2120,metadata!$B$2:$S$451,9,FALSE)</f>
        <v>4</v>
      </c>
      <c r="M2120" t="str">
        <f>VLOOKUP($D2120,metadata!$B$2:$S$451,10,FALSE)</f>
        <v/>
      </c>
      <c r="N2120" t="str">
        <f>VLOOKUP($D2120,metadata!$B$2:$S$451,11,FALSE)</f>
        <v>Drosophila montana</v>
      </c>
      <c r="O2120" t="str">
        <f>VLOOKUP($D2120,metadata!$B$2:$S$451,12,FALSE)</f>
        <v>diptera</v>
      </c>
      <c r="P2120" t="str">
        <f>VLOOKUP($D2120,metadata!$B$2:$S$451,13,FALSE)</f>
        <v>Pudasjärvi1</v>
      </c>
      <c r="Q2120">
        <f>VLOOKUP($D2120,metadata!$B$2:$S$451,14,FALSE)</f>
        <v>65.349999999999994</v>
      </c>
      <c r="R2120">
        <f>VLOOKUP($D2120,metadata!$B$2:$S$451,15,FALSE)</f>
        <v>26.983333333333334</v>
      </c>
      <c r="S2120" t="str">
        <f>VLOOKUP($D2120,metadata!$B$2:$S$451,16,FALSE)</f>
        <v/>
      </c>
      <c r="T2120" t="str">
        <f>VLOOKUP($D2120,metadata!$B$2:$S$451,17,FALSE)</f>
        <v/>
      </c>
      <c r="U2120" t="str">
        <f>VLOOKUP($D2120,metadata!$B$2:$S$451,18,FALSE)</f>
        <v/>
      </c>
      <c r="V2120">
        <f>VLOOKUP($D2120,metadata!$B$2:$Z$451,19,FALSE)</f>
        <v>115</v>
      </c>
      <c r="W2120" t="str">
        <f>VLOOKUP($D2120,metadata!$B$2:$Z$451,20,FALSE)</f>
        <v>global average</v>
      </c>
      <c r="X2120" t="str">
        <f>VLOOKUP($D2120,metadata!$B$2:$Z$451,21,FALSE)</f>
        <v/>
      </c>
      <c r="Y2120" t="str">
        <f>VLOOKUP($D2120,metadata!$B$2:$Z$451,22,FALSE)</f>
        <v>53-1</v>
      </c>
      <c r="Z2120" t="str">
        <f>VLOOKUP($D2120,metadata!$B$2:$Z$451,23,FALSE)</f>
        <v/>
      </c>
      <c r="AA2120" t="str">
        <f>VLOOKUP($D2120,metadata!$B$2:$Z$451,24,FALSE)</f>
        <v>adult</v>
      </c>
      <c r="AB2120" t="str">
        <f>VLOOKUP($D2120,metadata!$B$2:$Z$451,25,FALSE)</f>
        <v/>
      </c>
      <c r="AC2120">
        <v>16.016949152542299</v>
      </c>
      <c r="AD2120">
        <v>97.489539748953902</v>
      </c>
      <c r="AF2120" t="str">
        <f t="shared" si="67"/>
        <v>NA</v>
      </c>
    </row>
    <row r="2121" spans="3:32" x14ac:dyDescent="0.3">
      <c r="C2121">
        <v>2120</v>
      </c>
      <c r="D2121" s="4" t="str">
        <f t="shared" si="66"/>
        <v>53-Pudasjärvi1</v>
      </c>
      <c r="E2121" t="str">
        <f>VLOOKUP($D2121,metadata!$B$2:$S$451,2,FALSE)</f>
        <v>Tyukmaeva, VI; Salminen, TS; Kankare, M; Knott, KE; Hoikkala, A</v>
      </c>
      <c r="F2121" t="str">
        <f>VLOOKUP($D2121,metadata!$B$2:$S$451,3,FALSE)</f>
        <v>Adaptation to a seasonally varying environment: a strong latitudinal cline in reproductive diapause combined with high gene flow in Drosophila montana</v>
      </c>
      <c r="G2121" t="str">
        <f>VLOOKUP($D2121,metadata!$B$2:$S$451,4,FALSE)</f>
        <v>10.1002/ece3.14</v>
      </c>
      <c r="H2121" t="str">
        <f>VLOOKUP($D2121,metadata!$B$2:$S$451,5,FALSE)</f>
        <v>y</v>
      </c>
      <c r="I2121" t="str">
        <f>VLOOKUP($D2121,metadata!$B$2:$S$451,6,FALSE)</f>
        <v>a</v>
      </c>
      <c r="J2121" t="str">
        <f>VLOOKUP($D2121,metadata!$B$2:$S$451,7,FALSE)</f>
        <v>i</v>
      </c>
      <c r="K2121">
        <f>VLOOKUP($D2121,metadata!$B$2:$S$451,8,FALSE)</f>
        <v>6</v>
      </c>
      <c r="L2121">
        <f>VLOOKUP($D2121,metadata!$B$2:$S$451,9,FALSE)</f>
        <v>4</v>
      </c>
      <c r="M2121" t="str">
        <f>VLOOKUP($D2121,metadata!$B$2:$S$451,10,FALSE)</f>
        <v/>
      </c>
      <c r="N2121" t="str">
        <f>VLOOKUP($D2121,metadata!$B$2:$S$451,11,FALSE)</f>
        <v>Drosophila montana</v>
      </c>
      <c r="O2121" t="str">
        <f>VLOOKUP($D2121,metadata!$B$2:$S$451,12,FALSE)</f>
        <v>diptera</v>
      </c>
      <c r="P2121" t="str">
        <f>VLOOKUP($D2121,metadata!$B$2:$S$451,13,FALSE)</f>
        <v>Pudasjärvi1</v>
      </c>
      <c r="Q2121">
        <f>VLOOKUP($D2121,metadata!$B$2:$S$451,14,FALSE)</f>
        <v>65.349999999999994</v>
      </c>
      <c r="R2121">
        <f>VLOOKUP($D2121,metadata!$B$2:$S$451,15,FALSE)</f>
        <v>26.983333333333334</v>
      </c>
      <c r="S2121" t="str">
        <f>VLOOKUP($D2121,metadata!$B$2:$S$451,16,FALSE)</f>
        <v/>
      </c>
      <c r="T2121" t="str">
        <f>VLOOKUP($D2121,metadata!$B$2:$S$451,17,FALSE)</f>
        <v/>
      </c>
      <c r="U2121" t="str">
        <f>VLOOKUP($D2121,metadata!$B$2:$S$451,18,FALSE)</f>
        <v/>
      </c>
      <c r="V2121">
        <f>VLOOKUP($D2121,metadata!$B$2:$Z$451,19,FALSE)</f>
        <v>115</v>
      </c>
      <c r="W2121" t="str">
        <f>VLOOKUP($D2121,metadata!$B$2:$Z$451,20,FALSE)</f>
        <v>global average</v>
      </c>
      <c r="X2121" t="str">
        <f>VLOOKUP($D2121,metadata!$B$2:$Z$451,21,FALSE)</f>
        <v/>
      </c>
      <c r="Y2121" t="str">
        <f>VLOOKUP($D2121,metadata!$B$2:$Z$451,22,FALSE)</f>
        <v>53-1</v>
      </c>
      <c r="Z2121" t="str">
        <f>VLOOKUP($D2121,metadata!$B$2:$Z$451,23,FALSE)</f>
        <v/>
      </c>
      <c r="AA2121" t="str">
        <f>VLOOKUP($D2121,metadata!$B$2:$Z$451,24,FALSE)</f>
        <v>adult</v>
      </c>
      <c r="AB2121" t="str">
        <f>VLOOKUP($D2121,metadata!$B$2:$Z$451,25,FALSE)</f>
        <v/>
      </c>
      <c r="AC2121">
        <v>17.644067796610098</v>
      </c>
      <c r="AD2121">
        <v>68.619246861924694</v>
      </c>
      <c r="AF2121" t="str">
        <f t="shared" si="67"/>
        <v>NA</v>
      </c>
    </row>
    <row r="2122" spans="3:32" x14ac:dyDescent="0.3">
      <c r="C2122">
        <v>2121</v>
      </c>
      <c r="D2122" s="4" t="str">
        <f t="shared" si="66"/>
        <v>53-Pudasjärvi1</v>
      </c>
      <c r="E2122" t="str">
        <f>VLOOKUP($D2122,metadata!$B$2:$S$451,2,FALSE)</f>
        <v>Tyukmaeva, VI; Salminen, TS; Kankare, M; Knott, KE; Hoikkala, A</v>
      </c>
      <c r="F2122" t="str">
        <f>VLOOKUP($D2122,metadata!$B$2:$S$451,3,FALSE)</f>
        <v>Adaptation to a seasonally varying environment: a strong latitudinal cline in reproductive diapause combined with high gene flow in Drosophila montana</v>
      </c>
      <c r="G2122" t="str">
        <f>VLOOKUP($D2122,metadata!$B$2:$S$451,4,FALSE)</f>
        <v>10.1002/ece3.14</v>
      </c>
      <c r="H2122" t="str">
        <f>VLOOKUP($D2122,metadata!$B$2:$S$451,5,FALSE)</f>
        <v>y</v>
      </c>
      <c r="I2122" t="str">
        <f>VLOOKUP($D2122,metadata!$B$2:$S$451,6,FALSE)</f>
        <v>a</v>
      </c>
      <c r="J2122" t="str">
        <f>VLOOKUP($D2122,metadata!$B$2:$S$451,7,FALSE)</f>
        <v>i</v>
      </c>
      <c r="K2122">
        <f>VLOOKUP($D2122,metadata!$B$2:$S$451,8,FALSE)</f>
        <v>6</v>
      </c>
      <c r="L2122">
        <f>VLOOKUP($D2122,metadata!$B$2:$S$451,9,FALSE)</f>
        <v>4</v>
      </c>
      <c r="M2122" t="str">
        <f>VLOOKUP($D2122,metadata!$B$2:$S$451,10,FALSE)</f>
        <v/>
      </c>
      <c r="N2122" t="str">
        <f>VLOOKUP($D2122,metadata!$B$2:$S$451,11,FALSE)</f>
        <v>Drosophila montana</v>
      </c>
      <c r="O2122" t="str">
        <f>VLOOKUP($D2122,metadata!$B$2:$S$451,12,FALSE)</f>
        <v>diptera</v>
      </c>
      <c r="P2122" t="str">
        <f>VLOOKUP($D2122,metadata!$B$2:$S$451,13,FALSE)</f>
        <v>Pudasjärvi1</v>
      </c>
      <c r="Q2122">
        <f>VLOOKUP($D2122,metadata!$B$2:$S$451,14,FALSE)</f>
        <v>65.349999999999994</v>
      </c>
      <c r="R2122">
        <f>VLOOKUP($D2122,metadata!$B$2:$S$451,15,FALSE)</f>
        <v>26.983333333333334</v>
      </c>
      <c r="S2122" t="str">
        <f>VLOOKUP($D2122,metadata!$B$2:$S$451,16,FALSE)</f>
        <v/>
      </c>
      <c r="T2122" t="str">
        <f>VLOOKUP($D2122,metadata!$B$2:$S$451,17,FALSE)</f>
        <v/>
      </c>
      <c r="U2122" t="str">
        <f>VLOOKUP($D2122,metadata!$B$2:$S$451,18,FALSE)</f>
        <v/>
      </c>
      <c r="V2122">
        <f>VLOOKUP($D2122,metadata!$B$2:$Z$451,19,FALSE)</f>
        <v>115</v>
      </c>
      <c r="W2122" t="str">
        <f>VLOOKUP($D2122,metadata!$B$2:$Z$451,20,FALSE)</f>
        <v>global average</v>
      </c>
      <c r="X2122" t="str">
        <f>VLOOKUP($D2122,metadata!$B$2:$Z$451,21,FALSE)</f>
        <v/>
      </c>
      <c r="Y2122" t="str">
        <f>VLOOKUP($D2122,metadata!$B$2:$Z$451,22,FALSE)</f>
        <v>53-1</v>
      </c>
      <c r="Z2122" t="str">
        <f>VLOOKUP($D2122,metadata!$B$2:$Z$451,23,FALSE)</f>
        <v/>
      </c>
      <c r="AA2122" t="str">
        <f>VLOOKUP($D2122,metadata!$B$2:$Z$451,24,FALSE)</f>
        <v>adult</v>
      </c>
      <c r="AB2122" t="str">
        <f>VLOOKUP($D2122,metadata!$B$2:$Z$451,25,FALSE)</f>
        <v/>
      </c>
      <c r="AC2122">
        <v>19.1525423728813</v>
      </c>
      <c r="AD2122">
        <v>21.338912133891199</v>
      </c>
      <c r="AF2122" t="str">
        <f t="shared" si="67"/>
        <v>NA</v>
      </c>
    </row>
    <row r="2123" spans="3:32" x14ac:dyDescent="0.3">
      <c r="C2123">
        <v>2122</v>
      </c>
      <c r="D2123" s="4" t="str">
        <f t="shared" si="66"/>
        <v>53-Pudasjärvi1</v>
      </c>
      <c r="E2123" t="str">
        <f>VLOOKUP($D2123,metadata!$B$2:$S$451,2,FALSE)</f>
        <v>Tyukmaeva, VI; Salminen, TS; Kankare, M; Knott, KE; Hoikkala, A</v>
      </c>
      <c r="F2123" t="str">
        <f>VLOOKUP($D2123,metadata!$B$2:$S$451,3,FALSE)</f>
        <v>Adaptation to a seasonally varying environment: a strong latitudinal cline in reproductive diapause combined with high gene flow in Drosophila montana</v>
      </c>
      <c r="G2123" t="str">
        <f>VLOOKUP($D2123,metadata!$B$2:$S$451,4,FALSE)</f>
        <v>10.1002/ece3.14</v>
      </c>
      <c r="H2123" t="str">
        <f>VLOOKUP($D2123,metadata!$B$2:$S$451,5,FALSE)</f>
        <v>y</v>
      </c>
      <c r="I2123" t="str">
        <f>VLOOKUP($D2123,metadata!$B$2:$S$451,6,FALSE)</f>
        <v>a</v>
      </c>
      <c r="J2123" t="str">
        <f>VLOOKUP($D2123,metadata!$B$2:$S$451,7,FALSE)</f>
        <v>i</v>
      </c>
      <c r="K2123">
        <f>VLOOKUP($D2123,metadata!$B$2:$S$451,8,FALSE)</f>
        <v>6</v>
      </c>
      <c r="L2123">
        <f>VLOOKUP($D2123,metadata!$B$2:$S$451,9,FALSE)</f>
        <v>4</v>
      </c>
      <c r="M2123" t="str">
        <f>VLOOKUP($D2123,metadata!$B$2:$S$451,10,FALSE)</f>
        <v/>
      </c>
      <c r="N2123" t="str">
        <f>VLOOKUP($D2123,metadata!$B$2:$S$451,11,FALSE)</f>
        <v>Drosophila montana</v>
      </c>
      <c r="O2123" t="str">
        <f>VLOOKUP($D2123,metadata!$B$2:$S$451,12,FALSE)</f>
        <v>diptera</v>
      </c>
      <c r="P2123" t="str">
        <f>VLOOKUP($D2123,metadata!$B$2:$S$451,13,FALSE)</f>
        <v>Pudasjärvi1</v>
      </c>
      <c r="Q2123">
        <f>VLOOKUP($D2123,metadata!$B$2:$S$451,14,FALSE)</f>
        <v>65.349999999999994</v>
      </c>
      <c r="R2123">
        <f>VLOOKUP($D2123,metadata!$B$2:$S$451,15,FALSE)</f>
        <v>26.983333333333334</v>
      </c>
      <c r="S2123" t="str">
        <f>VLOOKUP($D2123,metadata!$B$2:$S$451,16,FALSE)</f>
        <v/>
      </c>
      <c r="T2123" t="str">
        <f>VLOOKUP($D2123,metadata!$B$2:$S$451,17,FALSE)</f>
        <v/>
      </c>
      <c r="U2123" t="str">
        <f>VLOOKUP($D2123,metadata!$B$2:$S$451,18,FALSE)</f>
        <v/>
      </c>
      <c r="V2123">
        <f>VLOOKUP($D2123,metadata!$B$2:$Z$451,19,FALSE)</f>
        <v>115</v>
      </c>
      <c r="W2123" t="str">
        <f>VLOOKUP($D2123,metadata!$B$2:$Z$451,20,FALSE)</f>
        <v>global average</v>
      </c>
      <c r="X2123" t="str">
        <f>VLOOKUP($D2123,metadata!$B$2:$Z$451,21,FALSE)</f>
        <v/>
      </c>
      <c r="Y2123" t="str">
        <f>VLOOKUP($D2123,metadata!$B$2:$Z$451,22,FALSE)</f>
        <v>53-1</v>
      </c>
      <c r="Z2123" t="str">
        <f>VLOOKUP($D2123,metadata!$B$2:$Z$451,23,FALSE)</f>
        <v/>
      </c>
      <c r="AA2123" t="str">
        <f>VLOOKUP($D2123,metadata!$B$2:$Z$451,24,FALSE)</f>
        <v>adult</v>
      </c>
      <c r="AB2123" t="str">
        <f>VLOOKUP($D2123,metadata!$B$2:$Z$451,25,FALSE)</f>
        <v/>
      </c>
      <c r="AC2123">
        <v>20.5254237288135</v>
      </c>
      <c r="AD2123">
        <v>6.6945606694560604</v>
      </c>
      <c r="AF2123" t="str">
        <f t="shared" si="67"/>
        <v>NA</v>
      </c>
    </row>
    <row r="2124" spans="3:32" x14ac:dyDescent="0.3">
      <c r="C2124">
        <v>2123</v>
      </c>
      <c r="D2124" s="4" t="str">
        <f t="shared" si="66"/>
        <v>53-Pudasjärvi2</v>
      </c>
      <c r="E2124" t="str">
        <f>VLOOKUP($D2124,metadata!$B$2:$S$451,2,FALSE)</f>
        <v>Tyukmaeva, VI; Salminen, TS; Kankare, M; Knott, KE; Hoikkala, A</v>
      </c>
      <c r="F2124" t="str">
        <f>VLOOKUP($D2124,metadata!$B$2:$S$451,3,FALSE)</f>
        <v>Adaptation to a seasonally varying environment: a strong latitudinal cline in reproductive diapause combined with high gene flow in Drosophila montana</v>
      </c>
      <c r="G2124" t="str">
        <f>VLOOKUP($D2124,metadata!$B$2:$S$451,4,FALSE)</f>
        <v>10.1002/ece3.14</v>
      </c>
      <c r="H2124" t="str">
        <f>VLOOKUP($D2124,metadata!$B$2:$S$451,5,FALSE)</f>
        <v>y</v>
      </c>
      <c r="I2124" t="str">
        <f>VLOOKUP($D2124,metadata!$B$2:$S$451,6,FALSE)</f>
        <v>a</v>
      </c>
      <c r="J2124" t="str">
        <f>VLOOKUP($D2124,metadata!$B$2:$S$451,7,FALSE)</f>
        <v>i</v>
      </c>
      <c r="K2124">
        <f>VLOOKUP($D2124,metadata!$B$2:$S$451,8,FALSE)</f>
        <v>6</v>
      </c>
      <c r="L2124">
        <f>VLOOKUP($D2124,metadata!$B$2:$S$451,9,FALSE)</f>
        <v>4</v>
      </c>
      <c r="M2124" t="str">
        <f>VLOOKUP($D2124,metadata!$B$2:$S$451,10,FALSE)</f>
        <v/>
      </c>
      <c r="N2124" t="str">
        <f>VLOOKUP($D2124,metadata!$B$2:$S$451,11,FALSE)</f>
        <v>Drosophila montana</v>
      </c>
      <c r="O2124" t="str">
        <f>VLOOKUP($D2124,metadata!$B$2:$S$451,12,FALSE)</f>
        <v>diptera</v>
      </c>
      <c r="P2124" t="str">
        <f>VLOOKUP($D2124,metadata!$B$2:$S$451,13,FALSE)</f>
        <v>Pudasjärvi2</v>
      </c>
      <c r="Q2124">
        <f>VLOOKUP($D2124,metadata!$B$2:$S$451,14,FALSE)</f>
        <v>65.349999999999994</v>
      </c>
      <c r="R2124">
        <f>VLOOKUP($D2124,metadata!$B$2:$S$451,15,FALSE)</f>
        <v>26.983333333333334</v>
      </c>
      <c r="S2124" t="str">
        <f>VLOOKUP($D2124,metadata!$B$2:$S$451,16,FALSE)</f>
        <v/>
      </c>
      <c r="T2124" t="str">
        <f>VLOOKUP($D2124,metadata!$B$2:$S$451,17,FALSE)</f>
        <v/>
      </c>
      <c r="U2124" t="str">
        <f>VLOOKUP($D2124,metadata!$B$2:$S$451,18,FALSE)</f>
        <v/>
      </c>
      <c r="V2124">
        <f>VLOOKUP($D2124,metadata!$B$2:$Z$451,19,FALSE)</f>
        <v>115</v>
      </c>
      <c r="W2124" t="str">
        <f>VLOOKUP($D2124,metadata!$B$2:$Z$451,20,FALSE)</f>
        <v>global average</v>
      </c>
      <c r="X2124" t="str">
        <f>VLOOKUP($D2124,metadata!$B$2:$Z$451,21,FALSE)</f>
        <v/>
      </c>
      <c r="Y2124" t="str">
        <f>VLOOKUP($D2124,metadata!$B$2:$Z$451,22,FALSE)</f>
        <v>53-1</v>
      </c>
      <c r="Z2124" t="str">
        <f>VLOOKUP($D2124,metadata!$B$2:$Z$451,23,FALSE)</f>
        <v/>
      </c>
      <c r="AA2124" t="str">
        <f>VLOOKUP($D2124,metadata!$B$2:$Z$451,24,FALSE)</f>
        <v>adult</v>
      </c>
      <c r="AB2124" t="str">
        <f>VLOOKUP($D2124,metadata!$B$2:$Z$451,25,FALSE)</f>
        <v/>
      </c>
      <c r="AC2124">
        <v>16.016949152542299</v>
      </c>
      <c r="AD2124">
        <v>92.468619246861905</v>
      </c>
      <c r="AF2124" t="str">
        <f t="shared" si="67"/>
        <v>NA</v>
      </c>
    </row>
    <row r="2125" spans="3:32" x14ac:dyDescent="0.3">
      <c r="C2125">
        <v>2124</v>
      </c>
      <c r="D2125" s="4" t="str">
        <f t="shared" si="66"/>
        <v>53-Pudasjärvi2</v>
      </c>
      <c r="E2125" t="str">
        <f>VLOOKUP($D2125,metadata!$B$2:$S$451,2,FALSE)</f>
        <v>Tyukmaeva, VI; Salminen, TS; Kankare, M; Knott, KE; Hoikkala, A</v>
      </c>
      <c r="F2125" t="str">
        <f>VLOOKUP($D2125,metadata!$B$2:$S$451,3,FALSE)</f>
        <v>Adaptation to a seasonally varying environment: a strong latitudinal cline in reproductive diapause combined with high gene flow in Drosophila montana</v>
      </c>
      <c r="G2125" t="str">
        <f>VLOOKUP($D2125,metadata!$B$2:$S$451,4,FALSE)</f>
        <v>10.1002/ece3.14</v>
      </c>
      <c r="H2125" t="str">
        <f>VLOOKUP($D2125,metadata!$B$2:$S$451,5,FALSE)</f>
        <v>y</v>
      </c>
      <c r="I2125" t="str">
        <f>VLOOKUP($D2125,metadata!$B$2:$S$451,6,FALSE)</f>
        <v>a</v>
      </c>
      <c r="J2125" t="str">
        <f>VLOOKUP($D2125,metadata!$B$2:$S$451,7,FALSE)</f>
        <v>i</v>
      </c>
      <c r="K2125">
        <f>VLOOKUP($D2125,metadata!$B$2:$S$451,8,FALSE)</f>
        <v>6</v>
      </c>
      <c r="L2125">
        <f>VLOOKUP($D2125,metadata!$B$2:$S$451,9,FALSE)</f>
        <v>4</v>
      </c>
      <c r="M2125" t="str">
        <f>VLOOKUP($D2125,metadata!$B$2:$S$451,10,FALSE)</f>
        <v/>
      </c>
      <c r="N2125" t="str">
        <f>VLOOKUP($D2125,metadata!$B$2:$S$451,11,FALSE)</f>
        <v>Drosophila montana</v>
      </c>
      <c r="O2125" t="str">
        <f>VLOOKUP($D2125,metadata!$B$2:$S$451,12,FALSE)</f>
        <v>diptera</v>
      </c>
      <c r="P2125" t="str">
        <f>VLOOKUP($D2125,metadata!$B$2:$S$451,13,FALSE)</f>
        <v>Pudasjärvi2</v>
      </c>
      <c r="Q2125">
        <f>VLOOKUP($D2125,metadata!$B$2:$S$451,14,FALSE)</f>
        <v>65.349999999999994</v>
      </c>
      <c r="R2125">
        <f>VLOOKUP($D2125,metadata!$B$2:$S$451,15,FALSE)</f>
        <v>26.983333333333334</v>
      </c>
      <c r="S2125" t="str">
        <f>VLOOKUP($D2125,metadata!$B$2:$S$451,16,FALSE)</f>
        <v/>
      </c>
      <c r="T2125" t="str">
        <f>VLOOKUP($D2125,metadata!$B$2:$S$451,17,FALSE)</f>
        <v/>
      </c>
      <c r="U2125" t="str">
        <f>VLOOKUP($D2125,metadata!$B$2:$S$451,18,FALSE)</f>
        <v/>
      </c>
      <c r="V2125">
        <f>VLOOKUP($D2125,metadata!$B$2:$Z$451,19,FALSE)</f>
        <v>115</v>
      </c>
      <c r="W2125" t="str">
        <f>VLOOKUP($D2125,metadata!$B$2:$Z$451,20,FALSE)</f>
        <v>global average</v>
      </c>
      <c r="X2125" t="str">
        <f>VLOOKUP($D2125,metadata!$B$2:$Z$451,21,FALSE)</f>
        <v/>
      </c>
      <c r="Y2125" t="str">
        <f>VLOOKUP($D2125,metadata!$B$2:$Z$451,22,FALSE)</f>
        <v>53-1</v>
      </c>
      <c r="Z2125" t="str">
        <f>VLOOKUP($D2125,metadata!$B$2:$Z$451,23,FALSE)</f>
        <v/>
      </c>
      <c r="AA2125" t="str">
        <f>VLOOKUP($D2125,metadata!$B$2:$Z$451,24,FALSE)</f>
        <v>adult</v>
      </c>
      <c r="AB2125" t="str">
        <f>VLOOKUP($D2125,metadata!$B$2:$Z$451,25,FALSE)</f>
        <v/>
      </c>
      <c r="AC2125">
        <v>17.644067796610098</v>
      </c>
      <c r="AD2125">
        <v>63.598326359832598</v>
      </c>
      <c r="AF2125" t="str">
        <f t="shared" si="67"/>
        <v>NA</v>
      </c>
    </row>
    <row r="2126" spans="3:32" x14ac:dyDescent="0.3">
      <c r="C2126">
        <v>2125</v>
      </c>
      <c r="D2126" s="4" t="str">
        <f t="shared" si="66"/>
        <v>53-Pudasjärvi2</v>
      </c>
      <c r="E2126" t="str">
        <f>VLOOKUP($D2126,metadata!$B$2:$S$451,2,FALSE)</f>
        <v>Tyukmaeva, VI; Salminen, TS; Kankare, M; Knott, KE; Hoikkala, A</v>
      </c>
      <c r="F2126" t="str">
        <f>VLOOKUP($D2126,metadata!$B$2:$S$451,3,FALSE)</f>
        <v>Adaptation to a seasonally varying environment: a strong latitudinal cline in reproductive diapause combined with high gene flow in Drosophila montana</v>
      </c>
      <c r="G2126" t="str">
        <f>VLOOKUP($D2126,metadata!$B$2:$S$451,4,FALSE)</f>
        <v>10.1002/ece3.14</v>
      </c>
      <c r="H2126" t="str">
        <f>VLOOKUP($D2126,metadata!$B$2:$S$451,5,FALSE)</f>
        <v>y</v>
      </c>
      <c r="I2126" t="str">
        <f>VLOOKUP($D2126,metadata!$B$2:$S$451,6,FALSE)</f>
        <v>a</v>
      </c>
      <c r="J2126" t="str">
        <f>VLOOKUP($D2126,metadata!$B$2:$S$451,7,FALSE)</f>
        <v>i</v>
      </c>
      <c r="K2126">
        <f>VLOOKUP($D2126,metadata!$B$2:$S$451,8,FALSE)</f>
        <v>6</v>
      </c>
      <c r="L2126">
        <f>VLOOKUP($D2126,metadata!$B$2:$S$451,9,FALSE)</f>
        <v>4</v>
      </c>
      <c r="M2126" t="str">
        <f>VLOOKUP($D2126,metadata!$B$2:$S$451,10,FALSE)</f>
        <v/>
      </c>
      <c r="N2126" t="str">
        <f>VLOOKUP($D2126,metadata!$B$2:$S$451,11,FALSE)</f>
        <v>Drosophila montana</v>
      </c>
      <c r="O2126" t="str">
        <f>VLOOKUP($D2126,metadata!$B$2:$S$451,12,FALSE)</f>
        <v>diptera</v>
      </c>
      <c r="P2126" t="str">
        <f>VLOOKUP($D2126,metadata!$B$2:$S$451,13,FALSE)</f>
        <v>Pudasjärvi2</v>
      </c>
      <c r="Q2126">
        <f>VLOOKUP($D2126,metadata!$B$2:$S$451,14,FALSE)</f>
        <v>65.349999999999994</v>
      </c>
      <c r="R2126">
        <f>VLOOKUP($D2126,metadata!$B$2:$S$451,15,FALSE)</f>
        <v>26.983333333333334</v>
      </c>
      <c r="S2126" t="str">
        <f>VLOOKUP($D2126,metadata!$B$2:$S$451,16,FALSE)</f>
        <v/>
      </c>
      <c r="T2126" t="str">
        <f>VLOOKUP($D2126,metadata!$B$2:$S$451,17,FALSE)</f>
        <v/>
      </c>
      <c r="U2126" t="str">
        <f>VLOOKUP($D2126,metadata!$B$2:$S$451,18,FALSE)</f>
        <v/>
      </c>
      <c r="V2126">
        <f>VLOOKUP($D2126,metadata!$B$2:$Z$451,19,FALSE)</f>
        <v>115</v>
      </c>
      <c r="W2126" t="str">
        <f>VLOOKUP($D2126,metadata!$B$2:$Z$451,20,FALSE)</f>
        <v>global average</v>
      </c>
      <c r="X2126" t="str">
        <f>VLOOKUP($D2126,metadata!$B$2:$Z$451,21,FALSE)</f>
        <v/>
      </c>
      <c r="Y2126" t="str">
        <f>VLOOKUP($D2126,metadata!$B$2:$Z$451,22,FALSE)</f>
        <v>53-1</v>
      </c>
      <c r="Z2126" t="str">
        <f>VLOOKUP($D2126,metadata!$B$2:$Z$451,23,FALSE)</f>
        <v/>
      </c>
      <c r="AA2126" t="str">
        <f>VLOOKUP($D2126,metadata!$B$2:$Z$451,24,FALSE)</f>
        <v>adult</v>
      </c>
      <c r="AB2126" t="str">
        <f>VLOOKUP($D2126,metadata!$B$2:$Z$451,25,FALSE)</f>
        <v/>
      </c>
      <c r="AC2126">
        <v>19.169491525423702</v>
      </c>
      <c r="AD2126">
        <v>6.6945606694560604</v>
      </c>
      <c r="AF2126" t="str">
        <f t="shared" si="67"/>
        <v>NA</v>
      </c>
    </row>
    <row r="2127" spans="3:32" x14ac:dyDescent="0.3">
      <c r="C2127">
        <v>2126</v>
      </c>
      <c r="D2127" s="4" t="str">
        <f t="shared" si="66"/>
        <v>53-Pudasjärvi2</v>
      </c>
      <c r="E2127" t="str">
        <f>VLOOKUP($D2127,metadata!$B$2:$S$451,2,FALSE)</f>
        <v>Tyukmaeva, VI; Salminen, TS; Kankare, M; Knott, KE; Hoikkala, A</v>
      </c>
      <c r="F2127" t="str">
        <f>VLOOKUP($D2127,metadata!$B$2:$S$451,3,FALSE)</f>
        <v>Adaptation to a seasonally varying environment: a strong latitudinal cline in reproductive diapause combined with high gene flow in Drosophila montana</v>
      </c>
      <c r="G2127" t="str">
        <f>VLOOKUP($D2127,metadata!$B$2:$S$451,4,FALSE)</f>
        <v>10.1002/ece3.14</v>
      </c>
      <c r="H2127" t="str">
        <f>VLOOKUP($D2127,metadata!$B$2:$S$451,5,FALSE)</f>
        <v>y</v>
      </c>
      <c r="I2127" t="str">
        <f>VLOOKUP($D2127,metadata!$B$2:$S$451,6,FALSE)</f>
        <v>a</v>
      </c>
      <c r="J2127" t="str">
        <f>VLOOKUP($D2127,metadata!$B$2:$S$451,7,FALSE)</f>
        <v>i</v>
      </c>
      <c r="K2127">
        <f>VLOOKUP($D2127,metadata!$B$2:$S$451,8,FALSE)</f>
        <v>6</v>
      </c>
      <c r="L2127">
        <f>VLOOKUP($D2127,metadata!$B$2:$S$451,9,FALSE)</f>
        <v>4</v>
      </c>
      <c r="M2127" t="str">
        <f>VLOOKUP($D2127,metadata!$B$2:$S$451,10,FALSE)</f>
        <v/>
      </c>
      <c r="N2127" t="str">
        <f>VLOOKUP($D2127,metadata!$B$2:$S$451,11,FALSE)</f>
        <v>Drosophila montana</v>
      </c>
      <c r="O2127" t="str">
        <f>VLOOKUP($D2127,metadata!$B$2:$S$451,12,FALSE)</f>
        <v>diptera</v>
      </c>
      <c r="P2127" t="str">
        <f>VLOOKUP($D2127,metadata!$B$2:$S$451,13,FALSE)</f>
        <v>Pudasjärvi2</v>
      </c>
      <c r="Q2127">
        <f>VLOOKUP($D2127,metadata!$B$2:$S$451,14,FALSE)</f>
        <v>65.349999999999994</v>
      </c>
      <c r="R2127">
        <f>VLOOKUP($D2127,metadata!$B$2:$S$451,15,FALSE)</f>
        <v>26.983333333333334</v>
      </c>
      <c r="S2127" t="str">
        <f>VLOOKUP($D2127,metadata!$B$2:$S$451,16,FALSE)</f>
        <v/>
      </c>
      <c r="T2127" t="str">
        <f>VLOOKUP($D2127,metadata!$B$2:$S$451,17,FALSE)</f>
        <v/>
      </c>
      <c r="U2127" t="str">
        <f>VLOOKUP($D2127,metadata!$B$2:$S$451,18,FALSE)</f>
        <v/>
      </c>
      <c r="V2127">
        <f>VLOOKUP($D2127,metadata!$B$2:$Z$451,19,FALSE)</f>
        <v>115</v>
      </c>
      <c r="W2127" t="str">
        <f>VLOOKUP($D2127,metadata!$B$2:$Z$451,20,FALSE)</f>
        <v>global average</v>
      </c>
      <c r="X2127" t="str">
        <f>VLOOKUP($D2127,metadata!$B$2:$Z$451,21,FALSE)</f>
        <v/>
      </c>
      <c r="Y2127" t="str">
        <f>VLOOKUP($D2127,metadata!$B$2:$Z$451,22,FALSE)</f>
        <v>53-1</v>
      </c>
      <c r="Z2127" t="str">
        <f>VLOOKUP($D2127,metadata!$B$2:$Z$451,23,FALSE)</f>
        <v/>
      </c>
      <c r="AA2127" t="str">
        <f>VLOOKUP($D2127,metadata!$B$2:$Z$451,24,FALSE)</f>
        <v>adult</v>
      </c>
      <c r="AB2127" t="str">
        <f>VLOOKUP($D2127,metadata!$B$2:$Z$451,25,FALSE)</f>
        <v/>
      </c>
      <c r="AC2127">
        <v>20.5254237288135</v>
      </c>
      <c r="AD2127">
        <v>2.9288702928870198</v>
      </c>
      <c r="AF2127" t="str">
        <f t="shared" si="67"/>
        <v>NA</v>
      </c>
    </row>
    <row r="2128" spans="3:32" x14ac:dyDescent="0.3">
      <c r="C2128">
        <v>2127</v>
      </c>
      <c r="D2128" s="4" t="str">
        <f t="shared" si="66"/>
        <v>53-Pudasjärvi3</v>
      </c>
      <c r="E2128" t="str">
        <f>VLOOKUP($D2128,metadata!$B$2:$S$451,2,FALSE)</f>
        <v>Tyukmaeva, VI; Salminen, TS; Kankare, M; Knott, KE; Hoikkala, A</v>
      </c>
      <c r="F2128" t="str">
        <f>VLOOKUP($D2128,metadata!$B$2:$S$451,3,FALSE)</f>
        <v>Adaptation to a seasonally varying environment: a strong latitudinal cline in reproductive diapause combined with high gene flow in Drosophila montana</v>
      </c>
      <c r="G2128" t="str">
        <f>VLOOKUP($D2128,metadata!$B$2:$S$451,4,FALSE)</f>
        <v>10.1002/ece3.14</v>
      </c>
      <c r="H2128" t="str">
        <f>VLOOKUP($D2128,metadata!$B$2:$S$451,5,FALSE)</f>
        <v>y</v>
      </c>
      <c r="I2128" t="str">
        <f>VLOOKUP($D2128,metadata!$B$2:$S$451,6,FALSE)</f>
        <v>a</v>
      </c>
      <c r="J2128" t="str">
        <f>VLOOKUP($D2128,metadata!$B$2:$S$451,7,FALSE)</f>
        <v>i</v>
      </c>
      <c r="K2128">
        <f>VLOOKUP($D2128,metadata!$B$2:$S$451,8,FALSE)</f>
        <v>6</v>
      </c>
      <c r="L2128">
        <f>VLOOKUP($D2128,metadata!$B$2:$S$451,9,FALSE)</f>
        <v>4</v>
      </c>
      <c r="M2128" t="str">
        <f>VLOOKUP($D2128,metadata!$B$2:$S$451,10,FALSE)</f>
        <v/>
      </c>
      <c r="N2128" t="str">
        <f>VLOOKUP($D2128,metadata!$B$2:$S$451,11,FALSE)</f>
        <v>Drosophila montana</v>
      </c>
      <c r="O2128" t="str">
        <f>VLOOKUP($D2128,metadata!$B$2:$S$451,12,FALSE)</f>
        <v>diptera</v>
      </c>
      <c r="P2128" t="str">
        <f>VLOOKUP($D2128,metadata!$B$2:$S$451,13,FALSE)</f>
        <v>Pudasjärvi3</v>
      </c>
      <c r="Q2128">
        <f>VLOOKUP($D2128,metadata!$B$2:$S$451,14,FALSE)</f>
        <v>65.349999999999994</v>
      </c>
      <c r="R2128">
        <f>VLOOKUP($D2128,metadata!$B$2:$S$451,15,FALSE)</f>
        <v>26.983333333333334</v>
      </c>
      <c r="S2128" t="str">
        <f>VLOOKUP($D2128,metadata!$B$2:$S$451,16,FALSE)</f>
        <v/>
      </c>
      <c r="T2128" t="str">
        <f>VLOOKUP($D2128,metadata!$B$2:$S$451,17,FALSE)</f>
        <v/>
      </c>
      <c r="U2128" t="str">
        <f>VLOOKUP($D2128,metadata!$B$2:$S$451,18,FALSE)</f>
        <v/>
      </c>
      <c r="V2128">
        <f>VLOOKUP($D2128,metadata!$B$2:$Z$451,19,FALSE)</f>
        <v>115</v>
      </c>
      <c r="W2128" t="str">
        <f>VLOOKUP($D2128,metadata!$B$2:$Z$451,20,FALSE)</f>
        <v>global average</v>
      </c>
      <c r="X2128" t="str">
        <f>VLOOKUP($D2128,metadata!$B$2:$Z$451,21,FALSE)</f>
        <v/>
      </c>
      <c r="Y2128" t="str">
        <f>VLOOKUP($D2128,metadata!$B$2:$Z$451,22,FALSE)</f>
        <v>53-1</v>
      </c>
      <c r="Z2128" t="str">
        <f>VLOOKUP($D2128,metadata!$B$2:$Z$451,23,FALSE)</f>
        <v/>
      </c>
      <c r="AA2128" t="str">
        <f>VLOOKUP($D2128,metadata!$B$2:$Z$451,24,FALSE)</f>
        <v>adult</v>
      </c>
      <c r="AB2128" t="str">
        <f>VLOOKUP($D2128,metadata!$B$2:$Z$451,25,FALSE)</f>
        <v/>
      </c>
      <c r="AC2128">
        <v>16.016949152542299</v>
      </c>
      <c r="AD2128">
        <v>74.895397489539704</v>
      </c>
      <c r="AF2128" t="str">
        <f t="shared" si="67"/>
        <v>NA</v>
      </c>
    </row>
    <row r="2129" spans="3:32" x14ac:dyDescent="0.3">
      <c r="C2129">
        <v>2128</v>
      </c>
      <c r="D2129" s="4" t="str">
        <f t="shared" ref="D2129:D2192" si="68">VLOOKUP(C2129,$A$1:$B$451,2)</f>
        <v>53-Pudasjärvi3</v>
      </c>
      <c r="E2129" t="str">
        <f>VLOOKUP($D2129,metadata!$B$2:$S$451,2,FALSE)</f>
        <v>Tyukmaeva, VI; Salminen, TS; Kankare, M; Knott, KE; Hoikkala, A</v>
      </c>
      <c r="F2129" t="str">
        <f>VLOOKUP($D2129,metadata!$B$2:$S$451,3,FALSE)</f>
        <v>Adaptation to a seasonally varying environment: a strong latitudinal cline in reproductive diapause combined with high gene flow in Drosophila montana</v>
      </c>
      <c r="G2129" t="str">
        <f>VLOOKUP($D2129,metadata!$B$2:$S$451,4,FALSE)</f>
        <v>10.1002/ece3.14</v>
      </c>
      <c r="H2129" t="str">
        <f>VLOOKUP($D2129,metadata!$B$2:$S$451,5,FALSE)</f>
        <v>y</v>
      </c>
      <c r="I2129" t="str">
        <f>VLOOKUP($D2129,metadata!$B$2:$S$451,6,FALSE)</f>
        <v>a</v>
      </c>
      <c r="J2129" t="str">
        <f>VLOOKUP($D2129,metadata!$B$2:$S$451,7,FALSE)</f>
        <v>i</v>
      </c>
      <c r="K2129">
        <f>VLOOKUP($D2129,metadata!$B$2:$S$451,8,FALSE)</f>
        <v>6</v>
      </c>
      <c r="L2129">
        <f>VLOOKUP($D2129,metadata!$B$2:$S$451,9,FALSE)</f>
        <v>4</v>
      </c>
      <c r="M2129" t="str">
        <f>VLOOKUP($D2129,metadata!$B$2:$S$451,10,FALSE)</f>
        <v/>
      </c>
      <c r="N2129" t="str">
        <f>VLOOKUP($D2129,metadata!$B$2:$S$451,11,FALSE)</f>
        <v>Drosophila montana</v>
      </c>
      <c r="O2129" t="str">
        <f>VLOOKUP($D2129,metadata!$B$2:$S$451,12,FALSE)</f>
        <v>diptera</v>
      </c>
      <c r="P2129" t="str">
        <f>VLOOKUP($D2129,metadata!$B$2:$S$451,13,FALSE)</f>
        <v>Pudasjärvi3</v>
      </c>
      <c r="Q2129">
        <f>VLOOKUP($D2129,metadata!$B$2:$S$451,14,FALSE)</f>
        <v>65.349999999999994</v>
      </c>
      <c r="R2129">
        <f>VLOOKUP($D2129,metadata!$B$2:$S$451,15,FALSE)</f>
        <v>26.983333333333334</v>
      </c>
      <c r="S2129" t="str">
        <f>VLOOKUP($D2129,metadata!$B$2:$S$451,16,FALSE)</f>
        <v/>
      </c>
      <c r="T2129" t="str">
        <f>VLOOKUP($D2129,metadata!$B$2:$S$451,17,FALSE)</f>
        <v/>
      </c>
      <c r="U2129" t="str">
        <f>VLOOKUP($D2129,metadata!$B$2:$S$451,18,FALSE)</f>
        <v/>
      </c>
      <c r="V2129">
        <f>VLOOKUP($D2129,metadata!$B$2:$Z$451,19,FALSE)</f>
        <v>115</v>
      </c>
      <c r="W2129" t="str">
        <f>VLOOKUP($D2129,metadata!$B$2:$Z$451,20,FALSE)</f>
        <v>global average</v>
      </c>
      <c r="X2129" t="str">
        <f>VLOOKUP($D2129,metadata!$B$2:$Z$451,21,FALSE)</f>
        <v/>
      </c>
      <c r="Y2129" t="str">
        <f>VLOOKUP($D2129,metadata!$B$2:$Z$451,22,FALSE)</f>
        <v>53-1</v>
      </c>
      <c r="Z2129" t="str">
        <f>VLOOKUP($D2129,metadata!$B$2:$Z$451,23,FALSE)</f>
        <v/>
      </c>
      <c r="AA2129" t="str">
        <f>VLOOKUP($D2129,metadata!$B$2:$Z$451,24,FALSE)</f>
        <v>adult</v>
      </c>
      <c r="AB2129" t="str">
        <f>VLOOKUP($D2129,metadata!$B$2:$Z$451,25,FALSE)</f>
        <v/>
      </c>
      <c r="AC2129">
        <v>17.644067796610098</v>
      </c>
      <c r="AD2129">
        <v>39.330543933054301</v>
      </c>
      <c r="AF2129" t="str">
        <f t="shared" si="67"/>
        <v>NA</v>
      </c>
    </row>
    <row r="2130" spans="3:32" x14ac:dyDescent="0.3">
      <c r="C2130">
        <v>2129</v>
      </c>
      <c r="D2130" s="4" t="str">
        <f t="shared" si="68"/>
        <v>53-Pudasjärvi3</v>
      </c>
      <c r="E2130" t="str">
        <f>VLOOKUP($D2130,metadata!$B$2:$S$451,2,FALSE)</f>
        <v>Tyukmaeva, VI; Salminen, TS; Kankare, M; Knott, KE; Hoikkala, A</v>
      </c>
      <c r="F2130" t="str">
        <f>VLOOKUP($D2130,metadata!$B$2:$S$451,3,FALSE)</f>
        <v>Adaptation to a seasonally varying environment: a strong latitudinal cline in reproductive diapause combined with high gene flow in Drosophila montana</v>
      </c>
      <c r="G2130" t="str">
        <f>VLOOKUP($D2130,metadata!$B$2:$S$451,4,FALSE)</f>
        <v>10.1002/ece3.14</v>
      </c>
      <c r="H2130" t="str">
        <f>VLOOKUP($D2130,metadata!$B$2:$S$451,5,FALSE)</f>
        <v>y</v>
      </c>
      <c r="I2130" t="str">
        <f>VLOOKUP($D2130,metadata!$B$2:$S$451,6,FALSE)</f>
        <v>a</v>
      </c>
      <c r="J2130" t="str">
        <f>VLOOKUP($D2130,metadata!$B$2:$S$451,7,FALSE)</f>
        <v>i</v>
      </c>
      <c r="K2130">
        <f>VLOOKUP($D2130,metadata!$B$2:$S$451,8,FALSE)</f>
        <v>6</v>
      </c>
      <c r="L2130">
        <f>VLOOKUP($D2130,metadata!$B$2:$S$451,9,FALSE)</f>
        <v>4</v>
      </c>
      <c r="M2130" t="str">
        <f>VLOOKUP($D2130,metadata!$B$2:$S$451,10,FALSE)</f>
        <v/>
      </c>
      <c r="N2130" t="str">
        <f>VLOOKUP($D2130,metadata!$B$2:$S$451,11,FALSE)</f>
        <v>Drosophila montana</v>
      </c>
      <c r="O2130" t="str">
        <f>VLOOKUP($D2130,metadata!$B$2:$S$451,12,FALSE)</f>
        <v>diptera</v>
      </c>
      <c r="P2130" t="str">
        <f>VLOOKUP($D2130,metadata!$B$2:$S$451,13,FALSE)</f>
        <v>Pudasjärvi3</v>
      </c>
      <c r="Q2130">
        <f>VLOOKUP($D2130,metadata!$B$2:$S$451,14,FALSE)</f>
        <v>65.349999999999994</v>
      </c>
      <c r="R2130">
        <f>VLOOKUP($D2130,metadata!$B$2:$S$451,15,FALSE)</f>
        <v>26.983333333333334</v>
      </c>
      <c r="S2130" t="str">
        <f>VLOOKUP($D2130,metadata!$B$2:$S$451,16,FALSE)</f>
        <v/>
      </c>
      <c r="T2130" t="str">
        <f>VLOOKUP($D2130,metadata!$B$2:$S$451,17,FALSE)</f>
        <v/>
      </c>
      <c r="U2130" t="str">
        <f>VLOOKUP($D2130,metadata!$B$2:$S$451,18,FALSE)</f>
        <v/>
      </c>
      <c r="V2130">
        <f>VLOOKUP($D2130,metadata!$B$2:$Z$451,19,FALSE)</f>
        <v>115</v>
      </c>
      <c r="W2130" t="str">
        <f>VLOOKUP($D2130,metadata!$B$2:$Z$451,20,FALSE)</f>
        <v>global average</v>
      </c>
      <c r="X2130" t="str">
        <f>VLOOKUP($D2130,metadata!$B$2:$Z$451,21,FALSE)</f>
        <v/>
      </c>
      <c r="Y2130" t="str">
        <f>VLOOKUP($D2130,metadata!$B$2:$Z$451,22,FALSE)</f>
        <v>53-1</v>
      </c>
      <c r="Z2130" t="str">
        <f>VLOOKUP($D2130,metadata!$B$2:$Z$451,23,FALSE)</f>
        <v/>
      </c>
      <c r="AA2130" t="str">
        <f>VLOOKUP($D2130,metadata!$B$2:$Z$451,24,FALSE)</f>
        <v>adult</v>
      </c>
      <c r="AB2130" t="str">
        <f>VLOOKUP($D2130,metadata!$B$2:$Z$451,25,FALSE)</f>
        <v/>
      </c>
      <c r="AC2130">
        <v>19.1525423728813</v>
      </c>
      <c r="AD2130">
        <v>4.1841004184100399</v>
      </c>
      <c r="AF2130" t="str">
        <f t="shared" si="67"/>
        <v>NA</v>
      </c>
    </row>
    <row r="2131" spans="3:32" x14ac:dyDescent="0.3">
      <c r="C2131">
        <v>2130</v>
      </c>
      <c r="D2131" s="4" t="str">
        <f t="shared" si="68"/>
        <v>53-Pudasjärvi3</v>
      </c>
      <c r="E2131" t="str">
        <f>VLOOKUP($D2131,metadata!$B$2:$S$451,2,FALSE)</f>
        <v>Tyukmaeva, VI; Salminen, TS; Kankare, M; Knott, KE; Hoikkala, A</v>
      </c>
      <c r="F2131" t="str">
        <f>VLOOKUP($D2131,metadata!$B$2:$S$451,3,FALSE)</f>
        <v>Adaptation to a seasonally varying environment: a strong latitudinal cline in reproductive diapause combined with high gene flow in Drosophila montana</v>
      </c>
      <c r="G2131" t="str">
        <f>VLOOKUP($D2131,metadata!$B$2:$S$451,4,FALSE)</f>
        <v>10.1002/ece3.14</v>
      </c>
      <c r="H2131" t="str">
        <f>VLOOKUP($D2131,metadata!$B$2:$S$451,5,FALSE)</f>
        <v>y</v>
      </c>
      <c r="I2131" t="str">
        <f>VLOOKUP($D2131,metadata!$B$2:$S$451,6,FALSE)</f>
        <v>a</v>
      </c>
      <c r="J2131" t="str">
        <f>VLOOKUP($D2131,metadata!$B$2:$S$451,7,FALSE)</f>
        <v>i</v>
      </c>
      <c r="K2131">
        <f>VLOOKUP($D2131,metadata!$B$2:$S$451,8,FALSE)</f>
        <v>6</v>
      </c>
      <c r="L2131">
        <f>VLOOKUP($D2131,metadata!$B$2:$S$451,9,FALSE)</f>
        <v>4</v>
      </c>
      <c r="M2131" t="str">
        <f>VLOOKUP($D2131,metadata!$B$2:$S$451,10,FALSE)</f>
        <v/>
      </c>
      <c r="N2131" t="str">
        <f>VLOOKUP($D2131,metadata!$B$2:$S$451,11,FALSE)</f>
        <v>Drosophila montana</v>
      </c>
      <c r="O2131" t="str">
        <f>VLOOKUP($D2131,metadata!$B$2:$S$451,12,FALSE)</f>
        <v>diptera</v>
      </c>
      <c r="P2131" t="str">
        <f>VLOOKUP($D2131,metadata!$B$2:$S$451,13,FALSE)</f>
        <v>Pudasjärvi3</v>
      </c>
      <c r="Q2131">
        <f>VLOOKUP($D2131,metadata!$B$2:$S$451,14,FALSE)</f>
        <v>65.349999999999994</v>
      </c>
      <c r="R2131">
        <f>VLOOKUP($D2131,metadata!$B$2:$S$451,15,FALSE)</f>
        <v>26.983333333333334</v>
      </c>
      <c r="S2131" t="str">
        <f>VLOOKUP($D2131,metadata!$B$2:$S$451,16,FALSE)</f>
        <v/>
      </c>
      <c r="T2131" t="str">
        <f>VLOOKUP($D2131,metadata!$B$2:$S$451,17,FALSE)</f>
        <v/>
      </c>
      <c r="U2131" t="str">
        <f>VLOOKUP($D2131,metadata!$B$2:$S$451,18,FALSE)</f>
        <v/>
      </c>
      <c r="V2131">
        <f>VLOOKUP($D2131,metadata!$B$2:$Z$451,19,FALSE)</f>
        <v>115</v>
      </c>
      <c r="W2131" t="str">
        <f>VLOOKUP($D2131,metadata!$B$2:$Z$451,20,FALSE)</f>
        <v>global average</v>
      </c>
      <c r="X2131" t="str">
        <f>VLOOKUP($D2131,metadata!$B$2:$Z$451,21,FALSE)</f>
        <v/>
      </c>
      <c r="Y2131" t="str">
        <f>VLOOKUP($D2131,metadata!$B$2:$Z$451,22,FALSE)</f>
        <v>53-1</v>
      </c>
      <c r="Z2131" t="str">
        <f>VLOOKUP($D2131,metadata!$B$2:$Z$451,23,FALSE)</f>
        <v/>
      </c>
      <c r="AA2131" t="str">
        <f>VLOOKUP($D2131,metadata!$B$2:$Z$451,24,FALSE)</f>
        <v>adult</v>
      </c>
      <c r="AB2131" t="str">
        <f>VLOOKUP($D2131,metadata!$B$2:$Z$451,25,FALSE)</f>
        <v/>
      </c>
      <c r="AC2131">
        <v>20.5254237288135</v>
      </c>
      <c r="AD2131">
        <v>11.715481171548101</v>
      </c>
      <c r="AF2131" t="str">
        <f t="shared" si="67"/>
        <v>NA</v>
      </c>
    </row>
    <row r="2132" spans="3:32" x14ac:dyDescent="0.3">
      <c r="C2132">
        <v>2131</v>
      </c>
      <c r="D2132" s="4" t="str">
        <f t="shared" si="68"/>
        <v>53-Pudasjärvi4</v>
      </c>
      <c r="E2132" t="str">
        <f>VLOOKUP($D2132,metadata!$B$2:$S$451,2,FALSE)</f>
        <v>Tyukmaeva, VI; Salminen, TS; Kankare, M; Knott, KE; Hoikkala, A</v>
      </c>
      <c r="F2132" t="str">
        <f>VLOOKUP($D2132,metadata!$B$2:$S$451,3,FALSE)</f>
        <v>Adaptation to a seasonally varying environment: a strong latitudinal cline in reproductive diapause combined with high gene flow in Drosophila montana</v>
      </c>
      <c r="G2132" t="str">
        <f>VLOOKUP($D2132,metadata!$B$2:$S$451,4,FALSE)</f>
        <v>10.1002/ece3.14</v>
      </c>
      <c r="H2132" t="str">
        <f>VLOOKUP($D2132,metadata!$B$2:$S$451,5,FALSE)</f>
        <v>y</v>
      </c>
      <c r="I2132" t="str">
        <f>VLOOKUP($D2132,metadata!$B$2:$S$451,6,FALSE)</f>
        <v>a</v>
      </c>
      <c r="J2132" t="str">
        <f>VLOOKUP($D2132,metadata!$B$2:$S$451,7,FALSE)</f>
        <v>i</v>
      </c>
      <c r="K2132">
        <f>VLOOKUP($D2132,metadata!$B$2:$S$451,8,FALSE)</f>
        <v>6</v>
      </c>
      <c r="L2132">
        <f>VLOOKUP($D2132,metadata!$B$2:$S$451,9,FALSE)</f>
        <v>4</v>
      </c>
      <c r="M2132" t="str">
        <f>VLOOKUP($D2132,metadata!$B$2:$S$451,10,FALSE)</f>
        <v/>
      </c>
      <c r="N2132" t="str">
        <f>VLOOKUP($D2132,metadata!$B$2:$S$451,11,FALSE)</f>
        <v>Drosophila montana</v>
      </c>
      <c r="O2132" t="str">
        <f>VLOOKUP($D2132,metadata!$B$2:$S$451,12,FALSE)</f>
        <v>diptera</v>
      </c>
      <c r="P2132" t="str">
        <f>VLOOKUP($D2132,metadata!$B$2:$S$451,13,FALSE)</f>
        <v>Pudasjärvi4</v>
      </c>
      <c r="Q2132">
        <f>VLOOKUP($D2132,metadata!$B$2:$S$451,14,FALSE)</f>
        <v>65.349999999999994</v>
      </c>
      <c r="R2132">
        <f>VLOOKUP($D2132,metadata!$B$2:$S$451,15,FALSE)</f>
        <v>26.983333333333334</v>
      </c>
      <c r="S2132" t="str">
        <f>VLOOKUP($D2132,metadata!$B$2:$S$451,16,FALSE)</f>
        <v/>
      </c>
      <c r="T2132" t="str">
        <f>VLOOKUP($D2132,metadata!$B$2:$S$451,17,FALSE)</f>
        <v/>
      </c>
      <c r="U2132" t="str">
        <f>VLOOKUP($D2132,metadata!$B$2:$S$451,18,FALSE)</f>
        <v/>
      </c>
      <c r="V2132">
        <f>VLOOKUP($D2132,metadata!$B$2:$Z$451,19,FALSE)</f>
        <v>115</v>
      </c>
      <c r="W2132" t="str">
        <f>VLOOKUP($D2132,metadata!$B$2:$Z$451,20,FALSE)</f>
        <v>global average</v>
      </c>
      <c r="X2132" t="str">
        <f>VLOOKUP($D2132,metadata!$B$2:$Z$451,21,FALSE)</f>
        <v/>
      </c>
      <c r="Y2132" t="str">
        <f>VLOOKUP($D2132,metadata!$B$2:$Z$451,22,FALSE)</f>
        <v>53-1</v>
      </c>
      <c r="Z2132" t="str">
        <f>VLOOKUP($D2132,metadata!$B$2:$Z$451,23,FALSE)</f>
        <v/>
      </c>
      <c r="AA2132" t="str">
        <f>VLOOKUP($D2132,metadata!$B$2:$Z$451,24,FALSE)</f>
        <v>adult</v>
      </c>
      <c r="AB2132" t="str">
        <f>VLOOKUP($D2132,metadata!$B$2:$Z$451,25,FALSE)</f>
        <v/>
      </c>
      <c r="AC2132">
        <v>16.016949152542299</v>
      </c>
      <c r="AD2132">
        <v>67.782426778242694</v>
      </c>
      <c r="AF2132" t="str">
        <f t="shared" si="67"/>
        <v>NA</v>
      </c>
    </row>
    <row r="2133" spans="3:32" x14ac:dyDescent="0.3">
      <c r="C2133">
        <v>2132</v>
      </c>
      <c r="D2133" s="4" t="str">
        <f t="shared" si="68"/>
        <v>53-Pudasjärvi4</v>
      </c>
      <c r="E2133" t="str">
        <f>VLOOKUP($D2133,metadata!$B$2:$S$451,2,FALSE)</f>
        <v>Tyukmaeva, VI; Salminen, TS; Kankare, M; Knott, KE; Hoikkala, A</v>
      </c>
      <c r="F2133" t="str">
        <f>VLOOKUP($D2133,metadata!$B$2:$S$451,3,FALSE)</f>
        <v>Adaptation to a seasonally varying environment: a strong latitudinal cline in reproductive diapause combined with high gene flow in Drosophila montana</v>
      </c>
      <c r="G2133" t="str">
        <f>VLOOKUP($D2133,metadata!$B$2:$S$451,4,FALSE)</f>
        <v>10.1002/ece3.14</v>
      </c>
      <c r="H2133" t="str">
        <f>VLOOKUP($D2133,metadata!$B$2:$S$451,5,FALSE)</f>
        <v>y</v>
      </c>
      <c r="I2133" t="str">
        <f>VLOOKUP($D2133,metadata!$B$2:$S$451,6,FALSE)</f>
        <v>a</v>
      </c>
      <c r="J2133" t="str">
        <f>VLOOKUP($D2133,metadata!$B$2:$S$451,7,FALSE)</f>
        <v>i</v>
      </c>
      <c r="K2133">
        <f>VLOOKUP($D2133,metadata!$B$2:$S$451,8,FALSE)</f>
        <v>6</v>
      </c>
      <c r="L2133">
        <f>VLOOKUP($D2133,metadata!$B$2:$S$451,9,FALSE)</f>
        <v>4</v>
      </c>
      <c r="M2133" t="str">
        <f>VLOOKUP($D2133,metadata!$B$2:$S$451,10,FALSE)</f>
        <v/>
      </c>
      <c r="N2133" t="str">
        <f>VLOOKUP($D2133,metadata!$B$2:$S$451,11,FALSE)</f>
        <v>Drosophila montana</v>
      </c>
      <c r="O2133" t="str">
        <f>VLOOKUP($D2133,metadata!$B$2:$S$451,12,FALSE)</f>
        <v>diptera</v>
      </c>
      <c r="P2133" t="str">
        <f>VLOOKUP($D2133,metadata!$B$2:$S$451,13,FALSE)</f>
        <v>Pudasjärvi4</v>
      </c>
      <c r="Q2133">
        <f>VLOOKUP($D2133,metadata!$B$2:$S$451,14,FALSE)</f>
        <v>65.349999999999994</v>
      </c>
      <c r="R2133">
        <f>VLOOKUP($D2133,metadata!$B$2:$S$451,15,FALSE)</f>
        <v>26.983333333333334</v>
      </c>
      <c r="S2133" t="str">
        <f>VLOOKUP($D2133,metadata!$B$2:$S$451,16,FALSE)</f>
        <v/>
      </c>
      <c r="T2133" t="str">
        <f>VLOOKUP($D2133,metadata!$B$2:$S$451,17,FALSE)</f>
        <v/>
      </c>
      <c r="U2133" t="str">
        <f>VLOOKUP($D2133,metadata!$B$2:$S$451,18,FALSE)</f>
        <v/>
      </c>
      <c r="V2133">
        <f>VLOOKUP($D2133,metadata!$B$2:$Z$451,19,FALSE)</f>
        <v>115</v>
      </c>
      <c r="W2133" t="str">
        <f>VLOOKUP($D2133,metadata!$B$2:$Z$451,20,FALSE)</f>
        <v>global average</v>
      </c>
      <c r="X2133" t="str">
        <f>VLOOKUP($D2133,metadata!$B$2:$Z$451,21,FALSE)</f>
        <v/>
      </c>
      <c r="Y2133" t="str">
        <f>VLOOKUP($D2133,metadata!$B$2:$Z$451,22,FALSE)</f>
        <v>53-1</v>
      </c>
      <c r="Z2133" t="str">
        <f>VLOOKUP($D2133,metadata!$B$2:$Z$451,23,FALSE)</f>
        <v/>
      </c>
      <c r="AA2133" t="str">
        <f>VLOOKUP($D2133,metadata!$B$2:$Z$451,24,FALSE)</f>
        <v>adult</v>
      </c>
      <c r="AB2133" t="str">
        <f>VLOOKUP($D2133,metadata!$B$2:$Z$451,25,FALSE)</f>
        <v/>
      </c>
      <c r="AC2133">
        <v>17.627118644067799</v>
      </c>
      <c r="AD2133">
        <v>32.635983263598298</v>
      </c>
      <c r="AF2133" t="str">
        <f t="shared" si="67"/>
        <v>NA</v>
      </c>
    </row>
    <row r="2134" spans="3:32" x14ac:dyDescent="0.3">
      <c r="C2134">
        <v>2133</v>
      </c>
      <c r="D2134" s="4" t="str">
        <f t="shared" si="68"/>
        <v>53-Pudasjärvi4</v>
      </c>
      <c r="E2134" t="str">
        <f>VLOOKUP($D2134,metadata!$B$2:$S$451,2,FALSE)</f>
        <v>Tyukmaeva, VI; Salminen, TS; Kankare, M; Knott, KE; Hoikkala, A</v>
      </c>
      <c r="F2134" t="str">
        <f>VLOOKUP($D2134,metadata!$B$2:$S$451,3,FALSE)</f>
        <v>Adaptation to a seasonally varying environment: a strong latitudinal cline in reproductive diapause combined with high gene flow in Drosophila montana</v>
      </c>
      <c r="G2134" t="str">
        <f>VLOOKUP($D2134,metadata!$B$2:$S$451,4,FALSE)</f>
        <v>10.1002/ece3.14</v>
      </c>
      <c r="H2134" t="str">
        <f>VLOOKUP($D2134,metadata!$B$2:$S$451,5,FALSE)</f>
        <v>y</v>
      </c>
      <c r="I2134" t="str">
        <f>VLOOKUP($D2134,metadata!$B$2:$S$451,6,FALSE)</f>
        <v>a</v>
      </c>
      <c r="J2134" t="str">
        <f>VLOOKUP($D2134,metadata!$B$2:$S$451,7,FALSE)</f>
        <v>i</v>
      </c>
      <c r="K2134">
        <f>VLOOKUP($D2134,metadata!$B$2:$S$451,8,FALSE)</f>
        <v>6</v>
      </c>
      <c r="L2134">
        <f>VLOOKUP($D2134,metadata!$B$2:$S$451,9,FALSE)</f>
        <v>4</v>
      </c>
      <c r="M2134" t="str">
        <f>VLOOKUP($D2134,metadata!$B$2:$S$451,10,FALSE)</f>
        <v/>
      </c>
      <c r="N2134" t="str">
        <f>VLOOKUP($D2134,metadata!$B$2:$S$451,11,FALSE)</f>
        <v>Drosophila montana</v>
      </c>
      <c r="O2134" t="str">
        <f>VLOOKUP($D2134,metadata!$B$2:$S$451,12,FALSE)</f>
        <v>diptera</v>
      </c>
      <c r="P2134" t="str">
        <f>VLOOKUP($D2134,metadata!$B$2:$S$451,13,FALSE)</f>
        <v>Pudasjärvi4</v>
      </c>
      <c r="Q2134">
        <f>VLOOKUP($D2134,metadata!$B$2:$S$451,14,FALSE)</f>
        <v>65.349999999999994</v>
      </c>
      <c r="R2134">
        <f>VLOOKUP($D2134,metadata!$B$2:$S$451,15,FALSE)</f>
        <v>26.983333333333334</v>
      </c>
      <c r="S2134" t="str">
        <f>VLOOKUP($D2134,metadata!$B$2:$S$451,16,FALSE)</f>
        <v/>
      </c>
      <c r="T2134" t="str">
        <f>VLOOKUP($D2134,metadata!$B$2:$S$451,17,FALSE)</f>
        <v/>
      </c>
      <c r="U2134" t="str">
        <f>VLOOKUP($D2134,metadata!$B$2:$S$451,18,FALSE)</f>
        <v/>
      </c>
      <c r="V2134">
        <f>VLOOKUP($D2134,metadata!$B$2:$Z$451,19,FALSE)</f>
        <v>115</v>
      </c>
      <c r="W2134" t="str">
        <f>VLOOKUP($D2134,metadata!$B$2:$Z$451,20,FALSE)</f>
        <v>global average</v>
      </c>
      <c r="X2134" t="str">
        <f>VLOOKUP($D2134,metadata!$B$2:$Z$451,21,FALSE)</f>
        <v/>
      </c>
      <c r="Y2134" t="str">
        <f>VLOOKUP($D2134,metadata!$B$2:$Z$451,22,FALSE)</f>
        <v>53-1</v>
      </c>
      <c r="Z2134" t="str">
        <f>VLOOKUP($D2134,metadata!$B$2:$Z$451,23,FALSE)</f>
        <v/>
      </c>
      <c r="AA2134" t="str">
        <f>VLOOKUP($D2134,metadata!$B$2:$Z$451,24,FALSE)</f>
        <v>adult</v>
      </c>
      <c r="AB2134" t="str">
        <f>VLOOKUP($D2134,metadata!$B$2:$Z$451,25,FALSE)</f>
        <v/>
      </c>
      <c r="AC2134">
        <v>19.1525423728813</v>
      </c>
      <c r="AD2134">
        <v>1.67364016736401</v>
      </c>
      <c r="AF2134" t="str">
        <f t="shared" si="67"/>
        <v>NA</v>
      </c>
    </row>
    <row r="2135" spans="3:32" x14ac:dyDescent="0.3">
      <c r="C2135">
        <v>2134</v>
      </c>
      <c r="D2135" s="4" t="str">
        <f t="shared" si="68"/>
        <v>53-Pudasjärvi4</v>
      </c>
      <c r="E2135" t="str">
        <f>VLOOKUP($D2135,metadata!$B$2:$S$451,2,FALSE)</f>
        <v>Tyukmaeva, VI; Salminen, TS; Kankare, M; Knott, KE; Hoikkala, A</v>
      </c>
      <c r="F2135" t="str">
        <f>VLOOKUP($D2135,metadata!$B$2:$S$451,3,FALSE)</f>
        <v>Adaptation to a seasonally varying environment: a strong latitudinal cline in reproductive diapause combined with high gene flow in Drosophila montana</v>
      </c>
      <c r="G2135" t="str">
        <f>VLOOKUP($D2135,metadata!$B$2:$S$451,4,FALSE)</f>
        <v>10.1002/ece3.14</v>
      </c>
      <c r="H2135" t="str">
        <f>VLOOKUP($D2135,metadata!$B$2:$S$451,5,FALSE)</f>
        <v>y</v>
      </c>
      <c r="I2135" t="str">
        <f>VLOOKUP($D2135,metadata!$B$2:$S$451,6,FALSE)</f>
        <v>a</v>
      </c>
      <c r="J2135" t="str">
        <f>VLOOKUP($D2135,metadata!$B$2:$S$451,7,FALSE)</f>
        <v>i</v>
      </c>
      <c r="K2135">
        <f>VLOOKUP($D2135,metadata!$B$2:$S$451,8,FALSE)</f>
        <v>6</v>
      </c>
      <c r="L2135">
        <f>VLOOKUP($D2135,metadata!$B$2:$S$451,9,FALSE)</f>
        <v>4</v>
      </c>
      <c r="M2135" t="str">
        <f>VLOOKUP($D2135,metadata!$B$2:$S$451,10,FALSE)</f>
        <v/>
      </c>
      <c r="N2135" t="str">
        <f>VLOOKUP($D2135,metadata!$B$2:$S$451,11,FALSE)</f>
        <v>Drosophila montana</v>
      </c>
      <c r="O2135" t="str">
        <f>VLOOKUP($D2135,metadata!$B$2:$S$451,12,FALSE)</f>
        <v>diptera</v>
      </c>
      <c r="P2135" t="str">
        <f>VLOOKUP($D2135,metadata!$B$2:$S$451,13,FALSE)</f>
        <v>Pudasjärvi4</v>
      </c>
      <c r="Q2135">
        <f>VLOOKUP($D2135,metadata!$B$2:$S$451,14,FALSE)</f>
        <v>65.349999999999994</v>
      </c>
      <c r="R2135">
        <f>VLOOKUP($D2135,metadata!$B$2:$S$451,15,FALSE)</f>
        <v>26.983333333333334</v>
      </c>
      <c r="S2135" t="str">
        <f>VLOOKUP($D2135,metadata!$B$2:$S$451,16,FALSE)</f>
        <v/>
      </c>
      <c r="T2135" t="str">
        <f>VLOOKUP($D2135,metadata!$B$2:$S$451,17,FALSE)</f>
        <v/>
      </c>
      <c r="U2135" t="str">
        <f>VLOOKUP($D2135,metadata!$B$2:$S$451,18,FALSE)</f>
        <v/>
      </c>
      <c r="V2135">
        <f>VLOOKUP($D2135,metadata!$B$2:$Z$451,19,FALSE)</f>
        <v>115</v>
      </c>
      <c r="W2135" t="str">
        <f>VLOOKUP($D2135,metadata!$B$2:$Z$451,20,FALSE)</f>
        <v>global average</v>
      </c>
      <c r="X2135" t="str">
        <f>VLOOKUP($D2135,metadata!$B$2:$Z$451,21,FALSE)</f>
        <v/>
      </c>
      <c r="Y2135" t="str">
        <f>VLOOKUP($D2135,metadata!$B$2:$Z$451,22,FALSE)</f>
        <v>53-1</v>
      </c>
      <c r="Z2135" t="str">
        <f>VLOOKUP($D2135,metadata!$B$2:$Z$451,23,FALSE)</f>
        <v/>
      </c>
      <c r="AA2135" t="str">
        <f>VLOOKUP($D2135,metadata!$B$2:$Z$451,24,FALSE)</f>
        <v>adult</v>
      </c>
      <c r="AB2135" t="str">
        <f>VLOOKUP($D2135,metadata!$B$2:$Z$451,25,FALSE)</f>
        <v/>
      </c>
      <c r="AC2135">
        <v>20.5254237288135</v>
      </c>
      <c r="AD2135">
        <v>5.8577405857740503</v>
      </c>
      <c r="AF2135" t="str">
        <f t="shared" si="67"/>
        <v>NA</v>
      </c>
    </row>
    <row r="2136" spans="3:32" x14ac:dyDescent="0.3">
      <c r="C2136">
        <v>2135</v>
      </c>
      <c r="D2136" s="4" t="str">
        <f t="shared" si="68"/>
        <v>53-Paltamo1</v>
      </c>
      <c r="E2136" t="str">
        <f>VLOOKUP($D2136,metadata!$B$2:$S$451,2,FALSE)</f>
        <v>Tyukmaeva, VI; Salminen, TS; Kankare, M; Knott, KE; Hoikkala, A</v>
      </c>
      <c r="F2136" t="str">
        <f>VLOOKUP($D2136,metadata!$B$2:$S$451,3,FALSE)</f>
        <v>Adaptation to a seasonally varying environment: a strong latitudinal cline in reproductive diapause combined with high gene flow in Drosophila montana</v>
      </c>
      <c r="G2136" t="str">
        <f>VLOOKUP($D2136,metadata!$B$2:$S$451,4,FALSE)</f>
        <v>10.1002/ece3.14</v>
      </c>
      <c r="H2136" t="str">
        <f>VLOOKUP($D2136,metadata!$B$2:$S$451,5,FALSE)</f>
        <v>y</v>
      </c>
      <c r="I2136" t="str">
        <f>VLOOKUP($D2136,metadata!$B$2:$S$451,6,FALSE)</f>
        <v>a</v>
      </c>
      <c r="J2136" t="str">
        <f>VLOOKUP($D2136,metadata!$B$2:$S$451,7,FALSE)</f>
        <v>i</v>
      </c>
      <c r="K2136">
        <f>VLOOKUP($D2136,metadata!$B$2:$S$451,8,FALSE)</f>
        <v>6</v>
      </c>
      <c r="L2136">
        <f>VLOOKUP($D2136,metadata!$B$2:$S$451,9,FALSE)</f>
        <v>4</v>
      </c>
      <c r="M2136" t="str">
        <f>VLOOKUP($D2136,metadata!$B$2:$S$451,10,FALSE)</f>
        <v/>
      </c>
      <c r="N2136" t="str">
        <f>VLOOKUP($D2136,metadata!$B$2:$S$451,11,FALSE)</f>
        <v>Drosophila montana</v>
      </c>
      <c r="O2136" t="str">
        <f>VLOOKUP($D2136,metadata!$B$2:$S$451,12,FALSE)</f>
        <v>diptera</v>
      </c>
      <c r="P2136" t="str">
        <f>VLOOKUP($D2136,metadata!$B$2:$S$451,13,FALSE)</f>
        <v>Paltamo1</v>
      </c>
      <c r="Q2136">
        <f>VLOOKUP($D2136,metadata!$B$2:$S$451,14,FALSE)</f>
        <v>64.400000000000006</v>
      </c>
      <c r="R2136">
        <f>VLOOKUP($D2136,metadata!$B$2:$S$451,15,FALSE)</f>
        <v>27.833333333333332</v>
      </c>
      <c r="S2136" t="str">
        <f>VLOOKUP($D2136,metadata!$B$2:$S$451,16,FALSE)</f>
        <v/>
      </c>
      <c r="T2136" t="str">
        <f>VLOOKUP($D2136,metadata!$B$2:$S$451,17,FALSE)</f>
        <v/>
      </c>
      <c r="U2136" t="str">
        <f>VLOOKUP($D2136,metadata!$B$2:$S$451,18,FALSE)</f>
        <v/>
      </c>
      <c r="V2136">
        <f>VLOOKUP($D2136,metadata!$B$2:$Z$451,19,FALSE)</f>
        <v>115</v>
      </c>
      <c r="W2136" t="str">
        <f>VLOOKUP($D2136,metadata!$B$2:$Z$451,20,FALSE)</f>
        <v>global average</v>
      </c>
      <c r="X2136" t="str">
        <f>VLOOKUP($D2136,metadata!$B$2:$Z$451,21,FALSE)</f>
        <v/>
      </c>
      <c r="Y2136" t="str">
        <f>VLOOKUP($D2136,metadata!$B$2:$Z$451,22,FALSE)</f>
        <v>53-1</v>
      </c>
      <c r="Z2136" t="str">
        <f>VLOOKUP($D2136,metadata!$B$2:$Z$451,23,FALSE)</f>
        <v/>
      </c>
      <c r="AA2136" t="str">
        <f>VLOOKUP($D2136,metadata!$B$2:$Z$451,24,FALSE)</f>
        <v>adult</v>
      </c>
      <c r="AB2136" t="str">
        <f>VLOOKUP($D2136,metadata!$B$2:$Z$451,25,FALSE)</f>
        <v/>
      </c>
      <c r="AC2136">
        <v>16</v>
      </c>
      <c r="AD2136">
        <v>98.412698412698404</v>
      </c>
      <c r="AF2136" t="str">
        <f t="shared" si="67"/>
        <v>NA</v>
      </c>
    </row>
    <row r="2137" spans="3:32" x14ac:dyDescent="0.3">
      <c r="C2137">
        <v>2136</v>
      </c>
      <c r="D2137" s="4" t="str">
        <f t="shared" si="68"/>
        <v>53-Paltamo1</v>
      </c>
      <c r="E2137" t="str">
        <f>VLOOKUP($D2137,metadata!$B$2:$S$451,2,FALSE)</f>
        <v>Tyukmaeva, VI; Salminen, TS; Kankare, M; Knott, KE; Hoikkala, A</v>
      </c>
      <c r="F2137" t="str">
        <f>VLOOKUP($D2137,metadata!$B$2:$S$451,3,FALSE)</f>
        <v>Adaptation to a seasonally varying environment: a strong latitudinal cline in reproductive diapause combined with high gene flow in Drosophila montana</v>
      </c>
      <c r="G2137" t="str">
        <f>VLOOKUP($D2137,metadata!$B$2:$S$451,4,FALSE)</f>
        <v>10.1002/ece3.14</v>
      </c>
      <c r="H2137" t="str">
        <f>VLOOKUP($D2137,metadata!$B$2:$S$451,5,FALSE)</f>
        <v>y</v>
      </c>
      <c r="I2137" t="str">
        <f>VLOOKUP($D2137,metadata!$B$2:$S$451,6,FALSE)</f>
        <v>a</v>
      </c>
      <c r="J2137" t="str">
        <f>VLOOKUP($D2137,metadata!$B$2:$S$451,7,FALSE)</f>
        <v>i</v>
      </c>
      <c r="K2137">
        <f>VLOOKUP($D2137,metadata!$B$2:$S$451,8,FALSE)</f>
        <v>6</v>
      </c>
      <c r="L2137">
        <f>VLOOKUP($D2137,metadata!$B$2:$S$451,9,FALSE)</f>
        <v>4</v>
      </c>
      <c r="M2137" t="str">
        <f>VLOOKUP($D2137,metadata!$B$2:$S$451,10,FALSE)</f>
        <v/>
      </c>
      <c r="N2137" t="str">
        <f>VLOOKUP($D2137,metadata!$B$2:$S$451,11,FALSE)</f>
        <v>Drosophila montana</v>
      </c>
      <c r="O2137" t="str">
        <f>VLOOKUP($D2137,metadata!$B$2:$S$451,12,FALSE)</f>
        <v>diptera</v>
      </c>
      <c r="P2137" t="str">
        <f>VLOOKUP($D2137,metadata!$B$2:$S$451,13,FALSE)</f>
        <v>Paltamo1</v>
      </c>
      <c r="Q2137">
        <f>VLOOKUP($D2137,metadata!$B$2:$S$451,14,FALSE)</f>
        <v>64.400000000000006</v>
      </c>
      <c r="R2137">
        <f>VLOOKUP($D2137,metadata!$B$2:$S$451,15,FALSE)</f>
        <v>27.833333333333332</v>
      </c>
      <c r="S2137" t="str">
        <f>VLOOKUP($D2137,metadata!$B$2:$S$451,16,FALSE)</f>
        <v/>
      </c>
      <c r="T2137" t="str">
        <f>VLOOKUP($D2137,metadata!$B$2:$S$451,17,FALSE)</f>
        <v/>
      </c>
      <c r="U2137" t="str">
        <f>VLOOKUP($D2137,metadata!$B$2:$S$451,18,FALSE)</f>
        <v/>
      </c>
      <c r="V2137">
        <f>VLOOKUP($D2137,metadata!$B$2:$Z$451,19,FALSE)</f>
        <v>115</v>
      </c>
      <c r="W2137" t="str">
        <f>VLOOKUP($D2137,metadata!$B$2:$Z$451,20,FALSE)</f>
        <v>global average</v>
      </c>
      <c r="X2137" t="str">
        <f>VLOOKUP($D2137,metadata!$B$2:$Z$451,21,FALSE)</f>
        <v/>
      </c>
      <c r="Y2137" t="str">
        <f>VLOOKUP($D2137,metadata!$B$2:$Z$451,22,FALSE)</f>
        <v>53-1</v>
      </c>
      <c r="Z2137" t="str">
        <f>VLOOKUP($D2137,metadata!$B$2:$Z$451,23,FALSE)</f>
        <v/>
      </c>
      <c r="AA2137" t="str">
        <f>VLOOKUP($D2137,metadata!$B$2:$Z$451,24,FALSE)</f>
        <v>adult</v>
      </c>
      <c r="AB2137" t="str">
        <f>VLOOKUP($D2137,metadata!$B$2:$Z$451,25,FALSE)</f>
        <v/>
      </c>
      <c r="AC2137">
        <v>17.660958904109499</v>
      </c>
      <c r="AD2137">
        <v>84.126984126984098</v>
      </c>
      <c r="AF2137" t="str">
        <f t="shared" si="67"/>
        <v>NA</v>
      </c>
    </row>
    <row r="2138" spans="3:32" x14ac:dyDescent="0.3">
      <c r="C2138">
        <v>2137</v>
      </c>
      <c r="D2138" s="4" t="str">
        <f t="shared" si="68"/>
        <v>53-Paltamo1</v>
      </c>
      <c r="E2138" t="str">
        <f>VLOOKUP($D2138,metadata!$B$2:$S$451,2,FALSE)</f>
        <v>Tyukmaeva, VI; Salminen, TS; Kankare, M; Knott, KE; Hoikkala, A</v>
      </c>
      <c r="F2138" t="str">
        <f>VLOOKUP($D2138,metadata!$B$2:$S$451,3,FALSE)</f>
        <v>Adaptation to a seasonally varying environment: a strong latitudinal cline in reproductive diapause combined with high gene flow in Drosophila montana</v>
      </c>
      <c r="G2138" t="str">
        <f>VLOOKUP($D2138,metadata!$B$2:$S$451,4,FALSE)</f>
        <v>10.1002/ece3.14</v>
      </c>
      <c r="H2138" t="str">
        <f>VLOOKUP($D2138,metadata!$B$2:$S$451,5,FALSE)</f>
        <v>y</v>
      </c>
      <c r="I2138" t="str">
        <f>VLOOKUP($D2138,metadata!$B$2:$S$451,6,FALSE)</f>
        <v>a</v>
      </c>
      <c r="J2138" t="str">
        <f>VLOOKUP($D2138,metadata!$B$2:$S$451,7,FALSE)</f>
        <v>i</v>
      </c>
      <c r="K2138">
        <f>VLOOKUP($D2138,metadata!$B$2:$S$451,8,FALSE)</f>
        <v>6</v>
      </c>
      <c r="L2138">
        <f>VLOOKUP($D2138,metadata!$B$2:$S$451,9,FALSE)</f>
        <v>4</v>
      </c>
      <c r="M2138" t="str">
        <f>VLOOKUP($D2138,metadata!$B$2:$S$451,10,FALSE)</f>
        <v/>
      </c>
      <c r="N2138" t="str">
        <f>VLOOKUP($D2138,metadata!$B$2:$S$451,11,FALSE)</f>
        <v>Drosophila montana</v>
      </c>
      <c r="O2138" t="str">
        <f>VLOOKUP($D2138,metadata!$B$2:$S$451,12,FALSE)</f>
        <v>diptera</v>
      </c>
      <c r="P2138" t="str">
        <f>VLOOKUP($D2138,metadata!$B$2:$S$451,13,FALSE)</f>
        <v>Paltamo1</v>
      </c>
      <c r="Q2138">
        <f>VLOOKUP($D2138,metadata!$B$2:$S$451,14,FALSE)</f>
        <v>64.400000000000006</v>
      </c>
      <c r="R2138">
        <f>VLOOKUP($D2138,metadata!$B$2:$S$451,15,FALSE)</f>
        <v>27.833333333333332</v>
      </c>
      <c r="S2138" t="str">
        <f>VLOOKUP($D2138,metadata!$B$2:$S$451,16,FALSE)</f>
        <v/>
      </c>
      <c r="T2138" t="str">
        <f>VLOOKUP($D2138,metadata!$B$2:$S$451,17,FALSE)</f>
        <v/>
      </c>
      <c r="U2138" t="str">
        <f>VLOOKUP($D2138,metadata!$B$2:$S$451,18,FALSE)</f>
        <v/>
      </c>
      <c r="V2138">
        <f>VLOOKUP($D2138,metadata!$B$2:$Z$451,19,FALSE)</f>
        <v>115</v>
      </c>
      <c r="W2138" t="str">
        <f>VLOOKUP($D2138,metadata!$B$2:$Z$451,20,FALSE)</f>
        <v>global average</v>
      </c>
      <c r="X2138" t="str">
        <f>VLOOKUP($D2138,metadata!$B$2:$Z$451,21,FALSE)</f>
        <v/>
      </c>
      <c r="Y2138" t="str">
        <f>VLOOKUP($D2138,metadata!$B$2:$Z$451,22,FALSE)</f>
        <v>53-1</v>
      </c>
      <c r="Z2138" t="str">
        <f>VLOOKUP($D2138,metadata!$B$2:$Z$451,23,FALSE)</f>
        <v/>
      </c>
      <c r="AA2138" t="str">
        <f>VLOOKUP($D2138,metadata!$B$2:$Z$451,24,FALSE)</f>
        <v>adult</v>
      </c>
      <c r="AB2138" t="str">
        <f>VLOOKUP($D2138,metadata!$B$2:$Z$451,25,FALSE)</f>
        <v/>
      </c>
      <c r="AC2138">
        <v>19.184931506849299</v>
      </c>
      <c r="AD2138">
        <v>9.5238095238095095</v>
      </c>
      <c r="AF2138" t="str">
        <f t="shared" si="67"/>
        <v>NA</v>
      </c>
    </row>
    <row r="2139" spans="3:32" x14ac:dyDescent="0.3">
      <c r="C2139">
        <v>2138</v>
      </c>
      <c r="D2139" s="4" t="str">
        <f t="shared" si="68"/>
        <v>53-Paltamo1</v>
      </c>
      <c r="E2139" t="str">
        <f>VLOOKUP($D2139,metadata!$B$2:$S$451,2,FALSE)</f>
        <v>Tyukmaeva, VI; Salminen, TS; Kankare, M; Knott, KE; Hoikkala, A</v>
      </c>
      <c r="F2139" t="str">
        <f>VLOOKUP($D2139,metadata!$B$2:$S$451,3,FALSE)</f>
        <v>Adaptation to a seasonally varying environment: a strong latitudinal cline in reproductive diapause combined with high gene flow in Drosophila montana</v>
      </c>
      <c r="G2139" t="str">
        <f>VLOOKUP($D2139,metadata!$B$2:$S$451,4,FALSE)</f>
        <v>10.1002/ece3.14</v>
      </c>
      <c r="H2139" t="str">
        <f>VLOOKUP($D2139,metadata!$B$2:$S$451,5,FALSE)</f>
        <v>y</v>
      </c>
      <c r="I2139" t="str">
        <f>VLOOKUP($D2139,metadata!$B$2:$S$451,6,FALSE)</f>
        <v>a</v>
      </c>
      <c r="J2139" t="str">
        <f>VLOOKUP($D2139,metadata!$B$2:$S$451,7,FALSE)</f>
        <v>i</v>
      </c>
      <c r="K2139">
        <f>VLOOKUP($D2139,metadata!$B$2:$S$451,8,FALSE)</f>
        <v>6</v>
      </c>
      <c r="L2139">
        <f>VLOOKUP($D2139,metadata!$B$2:$S$451,9,FALSE)</f>
        <v>4</v>
      </c>
      <c r="M2139" t="str">
        <f>VLOOKUP($D2139,metadata!$B$2:$S$451,10,FALSE)</f>
        <v/>
      </c>
      <c r="N2139" t="str">
        <f>VLOOKUP($D2139,metadata!$B$2:$S$451,11,FALSE)</f>
        <v>Drosophila montana</v>
      </c>
      <c r="O2139" t="str">
        <f>VLOOKUP($D2139,metadata!$B$2:$S$451,12,FALSE)</f>
        <v>diptera</v>
      </c>
      <c r="P2139" t="str">
        <f>VLOOKUP($D2139,metadata!$B$2:$S$451,13,FALSE)</f>
        <v>Paltamo1</v>
      </c>
      <c r="Q2139">
        <f>VLOOKUP($D2139,metadata!$B$2:$S$451,14,FALSE)</f>
        <v>64.400000000000006</v>
      </c>
      <c r="R2139">
        <f>VLOOKUP($D2139,metadata!$B$2:$S$451,15,FALSE)</f>
        <v>27.833333333333332</v>
      </c>
      <c r="S2139" t="str">
        <f>VLOOKUP($D2139,metadata!$B$2:$S$451,16,FALSE)</f>
        <v/>
      </c>
      <c r="T2139" t="str">
        <f>VLOOKUP($D2139,metadata!$B$2:$S$451,17,FALSE)</f>
        <v/>
      </c>
      <c r="U2139" t="str">
        <f>VLOOKUP($D2139,metadata!$B$2:$S$451,18,FALSE)</f>
        <v/>
      </c>
      <c r="V2139">
        <f>VLOOKUP($D2139,metadata!$B$2:$Z$451,19,FALSE)</f>
        <v>115</v>
      </c>
      <c r="W2139" t="str">
        <f>VLOOKUP($D2139,metadata!$B$2:$Z$451,20,FALSE)</f>
        <v>global average</v>
      </c>
      <c r="X2139" t="str">
        <f>VLOOKUP($D2139,metadata!$B$2:$Z$451,21,FALSE)</f>
        <v/>
      </c>
      <c r="Y2139" t="str">
        <f>VLOOKUP($D2139,metadata!$B$2:$Z$451,22,FALSE)</f>
        <v>53-1</v>
      </c>
      <c r="Z2139" t="str">
        <f>VLOOKUP($D2139,metadata!$B$2:$Z$451,23,FALSE)</f>
        <v/>
      </c>
      <c r="AA2139" t="str">
        <f>VLOOKUP($D2139,metadata!$B$2:$Z$451,24,FALSE)</f>
        <v>adult</v>
      </c>
      <c r="AB2139" t="str">
        <f>VLOOKUP($D2139,metadata!$B$2:$Z$451,25,FALSE)</f>
        <v/>
      </c>
      <c r="AC2139">
        <v>20.589041095890401</v>
      </c>
      <c r="AD2139">
        <v>8.3333333333332806</v>
      </c>
      <c r="AF2139" t="str">
        <f t="shared" si="67"/>
        <v>NA</v>
      </c>
    </row>
    <row r="2140" spans="3:32" x14ac:dyDescent="0.3">
      <c r="C2140">
        <v>2139</v>
      </c>
      <c r="D2140" s="4" t="str">
        <f t="shared" si="68"/>
        <v>53-Paltamo2</v>
      </c>
      <c r="E2140" t="str">
        <f>VLOOKUP($D2140,metadata!$B$2:$S$451,2,FALSE)</f>
        <v>Tyukmaeva, VI; Salminen, TS; Kankare, M; Knott, KE; Hoikkala, A</v>
      </c>
      <c r="F2140" t="str">
        <f>VLOOKUP($D2140,metadata!$B$2:$S$451,3,FALSE)</f>
        <v>Adaptation to a seasonally varying environment: a strong latitudinal cline in reproductive diapause combined with high gene flow in Drosophila montana</v>
      </c>
      <c r="G2140" t="str">
        <f>VLOOKUP($D2140,metadata!$B$2:$S$451,4,FALSE)</f>
        <v>10.1002/ece3.14</v>
      </c>
      <c r="H2140" t="str">
        <f>VLOOKUP($D2140,metadata!$B$2:$S$451,5,FALSE)</f>
        <v>y</v>
      </c>
      <c r="I2140" t="str">
        <f>VLOOKUP($D2140,metadata!$B$2:$S$451,6,FALSE)</f>
        <v>a</v>
      </c>
      <c r="J2140" t="str">
        <f>VLOOKUP($D2140,metadata!$B$2:$S$451,7,FALSE)</f>
        <v>i</v>
      </c>
      <c r="K2140">
        <f>VLOOKUP($D2140,metadata!$B$2:$S$451,8,FALSE)</f>
        <v>6</v>
      </c>
      <c r="L2140">
        <f>VLOOKUP($D2140,metadata!$B$2:$S$451,9,FALSE)</f>
        <v>4</v>
      </c>
      <c r="M2140" t="str">
        <f>VLOOKUP($D2140,metadata!$B$2:$S$451,10,FALSE)</f>
        <v/>
      </c>
      <c r="N2140" t="str">
        <f>VLOOKUP($D2140,metadata!$B$2:$S$451,11,FALSE)</f>
        <v>Drosophila montana</v>
      </c>
      <c r="O2140" t="str">
        <f>VLOOKUP($D2140,metadata!$B$2:$S$451,12,FALSE)</f>
        <v>diptera</v>
      </c>
      <c r="P2140" t="str">
        <f>VLOOKUP($D2140,metadata!$B$2:$S$451,13,FALSE)</f>
        <v>Paltamo2</v>
      </c>
      <c r="Q2140">
        <f>VLOOKUP($D2140,metadata!$B$2:$S$451,14,FALSE)</f>
        <v>64.400000000000006</v>
      </c>
      <c r="R2140">
        <f>VLOOKUP($D2140,metadata!$B$2:$S$451,15,FALSE)</f>
        <v>27.833333333333332</v>
      </c>
      <c r="S2140" t="str">
        <f>VLOOKUP($D2140,metadata!$B$2:$S$451,16,FALSE)</f>
        <v/>
      </c>
      <c r="T2140" t="str">
        <f>VLOOKUP($D2140,metadata!$B$2:$S$451,17,FALSE)</f>
        <v/>
      </c>
      <c r="U2140" t="str">
        <f>VLOOKUP($D2140,metadata!$B$2:$S$451,18,FALSE)</f>
        <v/>
      </c>
      <c r="V2140">
        <f>VLOOKUP($D2140,metadata!$B$2:$Z$451,19,FALSE)</f>
        <v>115</v>
      </c>
      <c r="W2140" t="str">
        <f>VLOOKUP($D2140,metadata!$B$2:$Z$451,20,FALSE)</f>
        <v>global average</v>
      </c>
      <c r="X2140" t="str">
        <f>VLOOKUP($D2140,metadata!$B$2:$Z$451,21,FALSE)</f>
        <v/>
      </c>
      <c r="Y2140" t="str">
        <f>VLOOKUP($D2140,metadata!$B$2:$Z$451,22,FALSE)</f>
        <v>53-1</v>
      </c>
      <c r="Z2140" t="str">
        <f>VLOOKUP($D2140,metadata!$B$2:$Z$451,23,FALSE)</f>
        <v/>
      </c>
      <c r="AA2140" t="str">
        <f>VLOOKUP($D2140,metadata!$B$2:$Z$451,24,FALSE)</f>
        <v>adult</v>
      </c>
      <c r="AB2140" t="str">
        <f>VLOOKUP($D2140,metadata!$B$2:$Z$451,25,FALSE)</f>
        <v/>
      </c>
      <c r="AC2140">
        <v>16</v>
      </c>
      <c r="AD2140">
        <v>84.523809523809504</v>
      </c>
      <c r="AF2140" t="str">
        <f t="shared" si="67"/>
        <v>NA</v>
      </c>
    </row>
    <row r="2141" spans="3:32" x14ac:dyDescent="0.3">
      <c r="C2141">
        <v>2140</v>
      </c>
      <c r="D2141" s="4" t="str">
        <f t="shared" si="68"/>
        <v>53-Paltamo2</v>
      </c>
      <c r="E2141" t="str">
        <f>VLOOKUP($D2141,metadata!$B$2:$S$451,2,FALSE)</f>
        <v>Tyukmaeva, VI; Salminen, TS; Kankare, M; Knott, KE; Hoikkala, A</v>
      </c>
      <c r="F2141" t="str">
        <f>VLOOKUP($D2141,metadata!$B$2:$S$451,3,FALSE)</f>
        <v>Adaptation to a seasonally varying environment: a strong latitudinal cline in reproductive diapause combined with high gene flow in Drosophila montana</v>
      </c>
      <c r="G2141" t="str">
        <f>VLOOKUP($D2141,metadata!$B$2:$S$451,4,FALSE)</f>
        <v>10.1002/ece3.14</v>
      </c>
      <c r="H2141" t="str">
        <f>VLOOKUP($D2141,metadata!$B$2:$S$451,5,FALSE)</f>
        <v>y</v>
      </c>
      <c r="I2141" t="str">
        <f>VLOOKUP($D2141,metadata!$B$2:$S$451,6,FALSE)</f>
        <v>a</v>
      </c>
      <c r="J2141" t="str">
        <f>VLOOKUP($D2141,metadata!$B$2:$S$451,7,FALSE)</f>
        <v>i</v>
      </c>
      <c r="K2141">
        <f>VLOOKUP($D2141,metadata!$B$2:$S$451,8,FALSE)</f>
        <v>6</v>
      </c>
      <c r="L2141">
        <f>VLOOKUP($D2141,metadata!$B$2:$S$451,9,FALSE)</f>
        <v>4</v>
      </c>
      <c r="M2141" t="str">
        <f>VLOOKUP($D2141,metadata!$B$2:$S$451,10,FALSE)</f>
        <v/>
      </c>
      <c r="N2141" t="str">
        <f>VLOOKUP($D2141,metadata!$B$2:$S$451,11,FALSE)</f>
        <v>Drosophila montana</v>
      </c>
      <c r="O2141" t="str">
        <f>VLOOKUP($D2141,metadata!$B$2:$S$451,12,FALSE)</f>
        <v>diptera</v>
      </c>
      <c r="P2141" t="str">
        <f>VLOOKUP($D2141,metadata!$B$2:$S$451,13,FALSE)</f>
        <v>Paltamo2</v>
      </c>
      <c r="Q2141">
        <f>VLOOKUP($D2141,metadata!$B$2:$S$451,14,FALSE)</f>
        <v>64.400000000000006</v>
      </c>
      <c r="R2141">
        <f>VLOOKUP($D2141,metadata!$B$2:$S$451,15,FALSE)</f>
        <v>27.833333333333332</v>
      </c>
      <c r="S2141" t="str">
        <f>VLOOKUP($D2141,metadata!$B$2:$S$451,16,FALSE)</f>
        <v/>
      </c>
      <c r="T2141" t="str">
        <f>VLOOKUP($D2141,metadata!$B$2:$S$451,17,FALSE)</f>
        <v/>
      </c>
      <c r="U2141" t="str">
        <f>VLOOKUP($D2141,metadata!$B$2:$S$451,18,FALSE)</f>
        <v/>
      </c>
      <c r="V2141">
        <f>VLOOKUP($D2141,metadata!$B$2:$Z$451,19,FALSE)</f>
        <v>115</v>
      </c>
      <c r="W2141" t="str">
        <f>VLOOKUP($D2141,metadata!$B$2:$Z$451,20,FALSE)</f>
        <v>global average</v>
      </c>
      <c r="X2141" t="str">
        <f>VLOOKUP($D2141,metadata!$B$2:$Z$451,21,FALSE)</f>
        <v/>
      </c>
      <c r="Y2141" t="str">
        <f>VLOOKUP($D2141,metadata!$B$2:$Z$451,22,FALSE)</f>
        <v>53-1</v>
      </c>
      <c r="Z2141" t="str">
        <f>VLOOKUP($D2141,metadata!$B$2:$Z$451,23,FALSE)</f>
        <v/>
      </c>
      <c r="AA2141" t="str">
        <f>VLOOKUP($D2141,metadata!$B$2:$Z$451,24,FALSE)</f>
        <v>adult</v>
      </c>
      <c r="AB2141" t="str">
        <f>VLOOKUP($D2141,metadata!$B$2:$Z$451,25,FALSE)</f>
        <v/>
      </c>
      <c r="AC2141">
        <v>17.660958904109499</v>
      </c>
      <c r="AD2141">
        <v>44.4444444444444</v>
      </c>
      <c r="AF2141" t="str">
        <f t="shared" si="67"/>
        <v>NA</v>
      </c>
    </row>
    <row r="2142" spans="3:32" x14ac:dyDescent="0.3">
      <c r="C2142">
        <v>2141</v>
      </c>
      <c r="D2142" s="4" t="str">
        <f t="shared" si="68"/>
        <v>53-Paltamo2</v>
      </c>
      <c r="E2142" t="str">
        <f>VLOOKUP($D2142,metadata!$B$2:$S$451,2,FALSE)</f>
        <v>Tyukmaeva, VI; Salminen, TS; Kankare, M; Knott, KE; Hoikkala, A</v>
      </c>
      <c r="F2142" t="str">
        <f>VLOOKUP($D2142,metadata!$B$2:$S$451,3,FALSE)</f>
        <v>Adaptation to a seasonally varying environment: a strong latitudinal cline in reproductive diapause combined with high gene flow in Drosophila montana</v>
      </c>
      <c r="G2142" t="str">
        <f>VLOOKUP($D2142,metadata!$B$2:$S$451,4,FALSE)</f>
        <v>10.1002/ece3.14</v>
      </c>
      <c r="H2142" t="str">
        <f>VLOOKUP($D2142,metadata!$B$2:$S$451,5,FALSE)</f>
        <v>y</v>
      </c>
      <c r="I2142" t="str">
        <f>VLOOKUP($D2142,metadata!$B$2:$S$451,6,FALSE)</f>
        <v>a</v>
      </c>
      <c r="J2142" t="str">
        <f>VLOOKUP($D2142,metadata!$B$2:$S$451,7,FALSE)</f>
        <v>i</v>
      </c>
      <c r="K2142">
        <f>VLOOKUP($D2142,metadata!$B$2:$S$451,8,FALSE)</f>
        <v>6</v>
      </c>
      <c r="L2142">
        <f>VLOOKUP($D2142,metadata!$B$2:$S$451,9,FALSE)</f>
        <v>4</v>
      </c>
      <c r="M2142" t="str">
        <f>VLOOKUP($D2142,metadata!$B$2:$S$451,10,FALSE)</f>
        <v/>
      </c>
      <c r="N2142" t="str">
        <f>VLOOKUP($D2142,metadata!$B$2:$S$451,11,FALSE)</f>
        <v>Drosophila montana</v>
      </c>
      <c r="O2142" t="str">
        <f>VLOOKUP($D2142,metadata!$B$2:$S$451,12,FALSE)</f>
        <v>diptera</v>
      </c>
      <c r="P2142" t="str">
        <f>VLOOKUP($D2142,metadata!$B$2:$S$451,13,FALSE)</f>
        <v>Paltamo2</v>
      </c>
      <c r="Q2142">
        <f>VLOOKUP($D2142,metadata!$B$2:$S$451,14,FALSE)</f>
        <v>64.400000000000006</v>
      </c>
      <c r="R2142">
        <f>VLOOKUP($D2142,metadata!$B$2:$S$451,15,FALSE)</f>
        <v>27.833333333333332</v>
      </c>
      <c r="S2142" t="str">
        <f>VLOOKUP($D2142,metadata!$B$2:$S$451,16,FALSE)</f>
        <v/>
      </c>
      <c r="T2142" t="str">
        <f>VLOOKUP($D2142,metadata!$B$2:$S$451,17,FALSE)</f>
        <v/>
      </c>
      <c r="U2142" t="str">
        <f>VLOOKUP($D2142,metadata!$B$2:$S$451,18,FALSE)</f>
        <v/>
      </c>
      <c r="V2142">
        <f>VLOOKUP($D2142,metadata!$B$2:$Z$451,19,FALSE)</f>
        <v>115</v>
      </c>
      <c r="W2142" t="str">
        <f>VLOOKUP($D2142,metadata!$B$2:$Z$451,20,FALSE)</f>
        <v>global average</v>
      </c>
      <c r="X2142" t="str">
        <f>VLOOKUP($D2142,metadata!$B$2:$Z$451,21,FALSE)</f>
        <v/>
      </c>
      <c r="Y2142" t="str">
        <f>VLOOKUP($D2142,metadata!$B$2:$Z$451,22,FALSE)</f>
        <v>53-1</v>
      </c>
      <c r="Z2142" t="str">
        <f>VLOOKUP($D2142,metadata!$B$2:$Z$451,23,FALSE)</f>
        <v/>
      </c>
      <c r="AA2142" t="str">
        <f>VLOOKUP($D2142,metadata!$B$2:$Z$451,24,FALSE)</f>
        <v>adult</v>
      </c>
      <c r="AB2142" t="str">
        <f>VLOOKUP($D2142,metadata!$B$2:$Z$451,25,FALSE)</f>
        <v/>
      </c>
      <c r="AC2142">
        <v>19.184931506849299</v>
      </c>
      <c r="AD2142">
        <v>21.0317460317459</v>
      </c>
      <c r="AF2142" t="str">
        <f t="shared" si="67"/>
        <v>NA</v>
      </c>
    </row>
    <row r="2143" spans="3:32" x14ac:dyDescent="0.3">
      <c r="C2143">
        <v>2142</v>
      </c>
      <c r="D2143" s="4" t="str">
        <f t="shared" si="68"/>
        <v>53-Paltamo2</v>
      </c>
      <c r="E2143" t="str">
        <f>VLOOKUP($D2143,metadata!$B$2:$S$451,2,FALSE)</f>
        <v>Tyukmaeva, VI; Salminen, TS; Kankare, M; Knott, KE; Hoikkala, A</v>
      </c>
      <c r="F2143" t="str">
        <f>VLOOKUP($D2143,metadata!$B$2:$S$451,3,FALSE)</f>
        <v>Adaptation to a seasonally varying environment: a strong latitudinal cline in reproductive diapause combined with high gene flow in Drosophila montana</v>
      </c>
      <c r="G2143" t="str">
        <f>VLOOKUP($D2143,metadata!$B$2:$S$451,4,FALSE)</f>
        <v>10.1002/ece3.14</v>
      </c>
      <c r="H2143" t="str">
        <f>VLOOKUP($D2143,metadata!$B$2:$S$451,5,FALSE)</f>
        <v>y</v>
      </c>
      <c r="I2143" t="str">
        <f>VLOOKUP($D2143,metadata!$B$2:$S$451,6,FALSE)</f>
        <v>a</v>
      </c>
      <c r="J2143" t="str">
        <f>VLOOKUP($D2143,metadata!$B$2:$S$451,7,FALSE)</f>
        <v>i</v>
      </c>
      <c r="K2143">
        <f>VLOOKUP($D2143,metadata!$B$2:$S$451,8,FALSE)</f>
        <v>6</v>
      </c>
      <c r="L2143">
        <f>VLOOKUP($D2143,metadata!$B$2:$S$451,9,FALSE)</f>
        <v>4</v>
      </c>
      <c r="M2143" t="str">
        <f>VLOOKUP($D2143,metadata!$B$2:$S$451,10,FALSE)</f>
        <v/>
      </c>
      <c r="N2143" t="str">
        <f>VLOOKUP($D2143,metadata!$B$2:$S$451,11,FALSE)</f>
        <v>Drosophila montana</v>
      </c>
      <c r="O2143" t="str">
        <f>VLOOKUP($D2143,metadata!$B$2:$S$451,12,FALSE)</f>
        <v>diptera</v>
      </c>
      <c r="P2143" t="str">
        <f>VLOOKUP($D2143,metadata!$B$2:$S$451,13,FALSE)</f>
        <v>Paltamo2</v>
      </c>
      <c r="Q2143">
        <f>VLOOKUP($D2143,metadata!$B$2:$S$451,14,FALSE)</f>
        <v>64.400000000000006</v>
      </c>
      <c r="R2143">
        <f>VLOOKUP($D2143,metadata!$B$2:$S$451,15,FALSE)</f>
        <v>27.833333333333332</v>
      </c>
      <c r="S2143" t="str">
        <f>VLOOKUP($D2143,metadata!$B$2:$S$451,16,FALSE)</f>
        <v/>
      </c>
      <c r="T2143" t="str">
        <f>VLOOKUP($D2143,metadata!$B$2:$S$451,17,FALSE)</f>
        <v/>
      </c>
      <c r="U2143" t="str">
        <f>VLOOKUP($D2143,metadata!$B$2:$S$451,18,FALSE)</f>
        <v/>
      </c>
      <c r="V2143">
        <f>VLOOKUP($D2143,metadata!$B$2:$Z$451,19,FALSE)</f>
        <v>115</v>
      </c>
      <c r="W2143" t="str">
        <f>VLOOKUP($D2143,metadata!$B$2:$Z$451,20,FALSE)</f>
        <v>global average</v>
      </c>
      <c r="X2143" t="str">
        <f>VLOOKUP($D2143,metadata!$B$2:$Z$451,21,FALSE)</f>
        <v/>
      </c>
      <c r="Y2143" t="str">
        <f>VLOOKUP($D2143,metadata!$B$2:$Z$451,22,FALSE)</f>
        <v>53-1</v>
      </c>
      <c r="Z2143" t="str">
        <f>VLOOKUP($D2143,metadata!$B$2:$Z$451,23,FALSE)</f>
        <v/>
      </c>
      <c r="AA2143" t="str">
        <f>VLOOKUP($D2143,metadata!$B$2:$Z$451,24,FALSE)</f>
        <v>adult</v>
      </c>
      <c r="AB2143" t="str">
        <f>VLOOKUP($D2143,metadata!$B$2:$Z$451,25,FALSE)</f>
        <v/>
      </c>
      <c r="AC2143">
        <v>20.571917808219101</v>
      </c>
      <c r="AD2143">
        <v>12.6984126984126</v>
      </c>
      <c r="AF2143" t="str">
        <f t="shared" si="67"/>
        <v>NA</v>
      </c>
    </row>
    <row r="2144" spans="3:32" x14ac:dyDescent="0.3">
      <c r="C2144">
        <v>2143</v>
      </c>
      <c r="D2144" s="4" t="str">
        <f t="shared" si="68"/>
        <v>53-Paltamo3</v>
      </c>
      <c r="E2144" t="str">
        <f>VLOOKUP($D2144,metadata!$B$2:$S$451,2,FALSE)</f>
        <v>Tyukmaeva, VI; Salminen, TS; Kankare, M; Knott, KE; Hoikkala, A</v>
      </c>
      <c r="F2144" t="str">
        <f>VLOOKUP($D2144,metadata!$B$2:$S$451,3,FALSE)</f>
        <v>Adaptation to a seasonally varying environment: a strong latitudinal cline in reproductive diapause combined with high gene flow in Drosophila montana</v>
      </c>
      <c r="G2144" t="str">
        <f>VLOOKUP($D2144,metadata!$B$2:$S$451,4,FALSE)</f>
        <v>10.1002/ece3.14</v>
      </c>
      <c r="H2144" t="str">
        <f>VLOOKUP($D2144,metadata!$B$2:$S$451,5,FALSE)</f>
        <v>y</v>
      </c>
      <c r="I2144" t="str">
        <f>VLOOKUP($D2144,metadata!$B$2:$S$451,6,FALSE)</f>
        <v>a</v>
      </c>
      <c r="J2144" t="str">
        <f>VLOOKUP($D2144,metadata!$B$2:$S$451,7,FALSE)</f>
        <v>i</v>
      </c>
      <c r="K2144">
        <f>VLOOKUP($D2144,metadata!$B$2:$S$451,8,FALSE)</f>
        <v>6</v>
      </c>
      <c r="L2144">
        <f>VLOOKUP($D2144,metadata!$B$2:$S$451,9,FALSE)</f>
        <v>4</v>
      </c>
      <c r="M2144" t="str">
        <f>VLOOKUP($D2144,metadata!$B$2:$S$451,10,FALSE)</f>
        <v/>
      </c>
      <c r="N2144" t="str">
        <f>VLOOKUP($D2144,metadata!$B$2:$S$451,11,FALSE)</f>
        <v>Drosophila montana</v>
      </c>
      <c r="O2144" t="str">
        <f>VLOOKUP($D2144,metadata!$B$2:$S$451,12,FALSE)</f>
        <v>diptera</v>
      </c>
      <c r="P2144" t="str">
        <f>VLOOKUP($D2144,metadata!$B$2:$S$451,13,FALSE)</f>
        <v>Paltamo3</v>
      </c>
      <c r="Q2144">
        <f>VLOOKUP($D2144,metadata!$B$2:$S$451,14,FALSE)</f>
        <v>64.400000000000006</v>
      </c>
      <c r="R2144">
        <f>VLOOKUP($D2144,metadata!$B$2:$S$451,15,FALSE)</f>
        <v>27.833333333333332</v>
      </c>
      <c r="S2144" t="str">
        <f>VLOOKUP($D2144,metadata!$B$2:$S$451,16,FALSE)</f>
        <v/>
      </c>
      <c r="T2144" t="str">
        <f>VLOOKUP($D2144,metadata!$B$2:$S$451,17,FALSE)</f>
        <v/>
      </c>
      <c r="U2144" t="str">
        <f>VLOOKUP($D2144,metadata!$B$2:$S$451,18,FALSE)</f>
        <v/>
      </c>
      <c r="V2144">
        <f>VLOOKUP($D2144,metadata!$B$2:$Z$451,19,FALSE)</f>
        <v>115</v>
      </c>
      <c r="W2144" t="str">
        <f>VLOOKUP($D2144,metadata!$B$2:$Z$451,20,FALSE)</f>
        <v>global average</v>
      </c>
      <c r="X2144" t="str">
        <f>VLOOKUP($D2144,metadata!$B$2:$Z$451,21,FALSE)</f>
        <v/>
      </c>
      <c r="Y2144" t="str">
        <f>VLOOKUP($D2144,metadata!$B$2:$Z$451,22,FALSE)</f>
        <v>53-1</v>
      </c>
      <c r="Z2144" t="str">
        <f>VLOOKUP($D2144,metadata!$B$2:$Z$451,23,FALSE)</f>
        <v/>
      </c>
      <c r="AA2144" t="str">
        <f>VLOOKUP($D2144,metadata!$B$2:$Z$451,24,FALSE)</f>
        <v>adult</v>
      </c>
      <c r="AB2144" t="str">
        <f>VLOOKUP($D2144,metadata!$B$2:$Z$451,25,FALSE)</f>
        <v/>
      </c>
      <c r="AC2144">
        <v>16.0171232876712</v>
      </c>
      <c r="AD2144">
        <v>79.761904761904702</v>
      </c>
      <c r="AF2144" t="str">
        <f t="shared" si="67"/>
        <v>NA</v>
      </c>
    </row>
    <row r="2145" spans="3:32" x14ac:dyDescent="0.3">
      <c r="C2145">
        <v>2144</v>
      </c>
      <c r="D2145" s="4" t="str">
        <f t="shared" si="68"/>
        <v>53-Paltamo3</v>
      </c>
      <c r="E2145" t="str">
        <f>VLOOKUP($D2145,metadata!$B$2:$S$451,2,FALSE)</f>
        <v>Tyukmaeva, VI; Salminen, TS; Kankare, M; Knott, KE; Hoikkala, A</v>
      </c>
      <c r="F2145" t="str">
        <f>VLOOKUP($D2145,metadata!$B$2:$S$451,3,FALSE)</f>
        <v>Adaptation to a seasonally varying environment: a strong latitudinal cline in reproductive diapause combined with high gene flow in Drosophila montana</v>
      </c>
      <c r="G2145" t="str">
        <f>VLOOKUP($D2145,metadata!$B$2:$S$451,4,FALSE)</f>
        <v>10.1002/ece3.14</v>
      </c>
      <c r="H2145" t="str">
        <f>VLOOKUP($D2145,metadata!$B$2:$S$451,5,FALSE)</f>
        <v>y</v>
      </c>
      <c r="I2145" t="str">
        <f>VLOOKUP($D2145,metadata!$B$2:$S$451,6,FALSE)</f>
        <v>a</v>
      </c>
      <c r="J2145" t="str">
        <f>VLOOKUP($D2145,metadata!$B$2:$S$451,7,FALSE)</f>
        <v>i</v>
      </c>
      <c r="K2145">
        <f>VLOOKUP($D2145,metadata!$B$2:$S$451,8,FALSE)</f>
        <v>6</v>
      </c>
      <c r="L2145">
        <f>VLOOKUP($D2145,metadata!$B$2:$S$451,9,FALSE)</f>
        <v>4</v>
      </c>
      <c r="M2145" t="str">
        <f>VLOOKUP($D2145,metadata!$B$2:$S$451,10,FALSE)</f>
        <v/>
      </c>
      <c r="N2145" t="str">
        <f>VLOOKUP($D2145,metadata!$B$2:$S$451,11,FALSE)</f>
        <v>Drosophila montana</v>
      </c>
      <c r="O2145" t="str">
        <f>VLOOKUP($D2145,metadata!$B$2:$S$451,12,FALSE)</f>
        <v>diptera</v>
      </c>
      <c r="P2145" t="str">
        <f>VLOOKUP($D2145,metadata!$B$2:$S$451,13,FALSE)</f>
        <v>Paltamo3</v>
      </c>
      <c r="Q2145">
        <f>VLOOKUP($D2145,metadata!$B$2:$S$451,14,FALSE)</f>
        <v>64.400000000000006</v>
      </c>
      <c r="R2145">
        <f>VLOOKUP($D2145,metadata!$B$2:$S$451,15,FALSE)</f>
        <v>27.833333333333332</v>
      </c>
      <c r="S2145" t="str">
        <f>VLOOKUP($D2145,metadata!$B$2:$S$451,16,FALSE)</f>
        <v/>
      </c>
      <c r="T2145" t="str">
        <f>VLOOKUP($D2145,metadata!$B$2:$S$451,17,FALSE)</f>
        <v/>
      </c>
      <c r="U2145" t="str">
        <f>VLOOKUP($D2145,metadata!$B$2:$S$451,18,FALSE)</f>
        <v/>
      </c>
      <c r="V2145">
        <f>VLOOKUP($D2145,metadata!$B$2:$Z$451,19,FALSE)</f>
        <v>115</v>
      </c>
      <c r="W2145" t="str">
        <f>VLOOKUP($D2145,metadata!$B$2:$Z$451,20,FALSE)</f>
        <v>global average</v>
      </c>
      <c r="X2145" t="str">
        <f>VLOOKUP($D2145,metadata!$B$2:$Z$451,21,FALSE)</f>
        <v/>
      </c>
      <c r="Y2145" t="str">
        <f>VLOOKUP($D2145,metadata!$B$2:$Z$451,22,FALSE)</f>
        <v>53-1</v>
      </c>
      <c r="Z2145" t="str">
        <f>VLOOKUP($D2145,metadata!$B$2:$Z$451,23,FALSE)</f>
        <v/>
      </c>
      <c r="AA2145" t="str">
        <f>VLOOKUP($D2145,metadata!$B$2:$Z$451,24,FALSE)</f>
        <v>adult</v>
      </c>
      <c r="AB2145" t="str">
        <f>VLOOKUP($D2145,metadata!$B$2:$Z$451,25,FALSE)</f>
        <v/>
      </c>
      <c r="AC2145">
        <v>17.678082191780799</v>
      </c>
      <c r="AD2145">
        <v>46.825396825396801</v>
      </c>
      <c r="AF2145" t="str">
        <f t="shared" si="67"/>
        <v>NA</v>
      </c>
    </row>
    <row r="2146" spans="3:32" x14ac:dyDescent="0.3">
      <c r="C2146">
        <v>2145</v>
      </c>
      <c r="D2146" s="4" t="str">
        <f t="shared" si="68"/>
        <v>53-Paltamo3</v>
      </c>
      <c r="E2146" t="str">
        <f>VLOOKUP($D2146,metadata!$B$2:$S$451,2,FALSE)</f>
        <v>Tyukmaeva, VI; Salminen, TS; Kankare, M; Knott, KE; Hoikkala, A</v>
      </c>
      <c r="F2146" t="str">
        <f>VLOOKUP($D2146,metadata!$B$2:$S$451,3,FALSE)</f>
        <v>Adaptation to a seasonally varying environment: a strong latitudinal cline in reproductive diapause combined with high gene flow in Drosophila montana</v>
      </c>
      <c r="G2146" t="str">
        <f>VLOOKUP($D2146,metadata!$B$2:$S$451,4,FALSE)</f>
        <v>10.1002/ece3.14</v>
      </c>
      <c r="H2146" t="str">
        <f>VLOOKUP($D2146,metadata!$B$2:$S$451,5,FALSE)</f>
        <v>y</v>
      </c>
      <c r="I2146" t="str">
        <f>VLOOKUP($D2146,metadata!$B$2:$S$451,6,FALSE)</f>
        <v>a</v>
      </c>
      <c r="J2146" t="str">
        <f>VLOOKUP($D2146,metadata!$B$2:$S$451,7,FALSE)</f>
        <v>i</v>
      </c>
      <c r="K2146">
        <f>VLOOKUP($D2146,metadata!$B$2:$S$451,8,FALSE)</f>
        <v>6</v>
      </c>
      <c r="L2146">
        <f>VLOOKUP($D2146,metadata!$B$2:$S$451,9,FALSE)</f>
        <v>4</v>
      </c>
      <c r="M2146" t="str">
        <f>VLOOKUP($D2146,metadata!$B$2:$S$451,10,FALSE)</f>
        <v/>
      </c>
      <c r="N2146" t="str">
        <f>VLOOKUP($D2146,metadata!$B$2:$S$451,11,FALSE)</f>
        <v>Drosophila montana</v>
      </c>
      <c r="O2146" t="str">
        <f>VLOOKUP($D2146,metadata!$B$2:$S$451,12,FALSE)</f>
        <v>diptera</v>
      </c>
      <c r="P2146" t="str">
        <f>VLOOKUP($D2146,metadata!$B$2:$S$451,13,FALSE)</f>
        <v>Paltamo3</v>
      </c>
      <c r="Q2146">
        <f>VLOOKUP($D2146,metadata!$B$2:$S$451,14,FALSE)</f>
        <v>64.400000000000006</v>
      </c>
      <c r="R2146">
        <f>VLOOKUP($D2146,metadata!$B$2:$S$451,15,FALSE)</f>
        <v>27.833333333333332</v>
      </c>
      <c r="S2146" t="str">
        <f>VLOOKUP($D2146,metadata!$B$2:$S$451,16,FALSE)</f>
        <v/>
      </c>
      <c r="T2146" t="str">
        <f>VLOOKUP($D2146,metadata!$B$2:$S$451,17,FALSE)</f>
        <v/>
      </c>
      <c r="U2146" t="str">
        <f>VLOOKUP($D2146,metadata!$B$2:$S$451,18,FALSE)</f>
        <v/>
      </c>
      <c r="V2146">
        <f>VLOOKUP($D2146,metadata!$B$2:$Z$451,19,FALSE)</f>
        <v>115</v>
      </c>
      <c r="W2146" t="str">
        <f>VLOOKUP($D2146,metadata!$B$2:$Z$451,20,FALSE)</f>
        <v>global average</v>
      </c>
      <c r="X2146" t="str">
        <f>VLOOKUP($D2146,metadata!$B$2:$Z$451,21,FALSE)</f>
        <v/>
      </c>
      <c r="Y2146" t="str">
        <f>VLOOKUP($D2146,metadata!$B$2:$Z$451,22,FALSE)</f>
        <v>53-1</v>
      </c>
      <c r="Z2146" t="str">
        <f>VLOOKUP($D2146,metadata!$B$2:$Z$451,23,FALSE)</f>
        <v/>
      </c>
      <c r="AA2146" t="str">
        <f>VLOOKUP($D2146,metadata!$B$2:$Z$451,24,FALSE)</f>
        <v>adult</v>
      </c>
      <c r="AB2146" t="str">
        <f>VLOOKUP($D2146,metadata!$B$2:$Z$451,25,FALSE)</f>
        <v/>
      </c>
      <c r="AC2146">
        <v>19.167808219177999</v>
      </c>
      <c r="AD2146">
        <v>19.047619047619001</v>
      </c>
      <c r="AF2146" t="str">
        <f t="shared" si="67"/>
        <v>NA</v>
      </c>
    </row>
    <row r="2147" spans="3:32" x14ac:dyDescent="0.3">
      <c r="C2147">
        <v>2146</v>
      </c>
      <c r="D2147" s="4" t="str">
        <f t="shared" si="68"/>
        <v>53-Paltamo3</v>
      </c>
      <c r="E2147" t="str">
        <f>VLOOKUP($D2147,metadata!$B$2:$S$451,2,FALSE)</f>
        <v>Tyukmaeva, VI; Salminen, TS; Kankare, M; Knott, KE; Hoikkala, A</v>
      </c>
      <c r="F2147" t="str">
        <f>VLOOKUP($D2147,metadata!$B$2:$S$451,3,FALSE)</f>
        <v>Adaptation to a seasonally varying environment: a strong latitudinal cline in reproductive diapause combined with high gene flow in Drosophila montana</v>
      </c>
      <c r="G2147" t="str">
        <f>VLOOKUP($D2147,metadata!$B$2:$S$451,4,FALSE)</f>
        <v>10.1002/ece3.14</v>
      </c>
      <c r="H2147" t="str">
        <f>VLOOKUP($D2147,metadata!$B$2:$S$451,5,FALSE)</f>
        <v>y</v>
      </c>
      <c r="I2147" t="str">
        <f>VLOOKUP($D2147,metadata!$B$2:$S$451,6,FALSE)</f>
        <v>a</v>
      </c>
      <c r="J2147" t="str">
        <f>VLOOKUP($D2147,metadata!$B$2:$S$451,7,FALSE)</f>
        <v>i</v>
      </c>
      <c r="K2147">
        <f>VLOOKUP($D2147,metadata!$B$2:$S$451,8,FALSE)</f>
        <v>6</v>
      </c>
      <c r="L2147">
        <f>VLOOKUP($D2147,metadata!$B$2:$S$451,9,FALSE)</f>
        <v>4</v>
      </c>
      <c r="M2147" t="str">
        <f>VLOOKUP($D2147,metadata!$B$2:$S$451,10,FALSE)</f>
        <v/>
      </c>
      <c r="N2147" t="str">
        <f>VLOOKUP($D2147,metadata!$B$2:$S$451,11,FALSE)</f>
        <v>Drosophila montana</v>
      </c>
      <c r="O2147" t="str">
        <f>VLOOKUP($D2147,metadata!$B$2:$S$451,12,FALSE)</f>
        <v>diptera</v>
      </c>
      <c r="P2147" t="str">
        <f>VLOOKUP($D2147,metadata!$B$2:$S$451,13,FALSE)</f>
        <v>Paltamo3</v>
      </c>
      <c r="Q2147">
        <f>VLOOKUP($D2147,metadata!$B$2:$S$451,14,FALSE)</f>
        <v>64.400000000000006</v>
      </c>
      <c r="R2147">
        <f>VLOOKUP($D2147,metadata!$B$2:$S$451,15,FALSE)</f>
        <v>27.833333333333332</v>
      </c>
      <c r="S2147" t="str">
        <f>VLOOKUP($D2147,metadata!$B$2:$S$451,16,FALSE)</f>
        <v/>
      </c>
      <c r="T2147" t="str">
        <f>VLOOKUP($D2147,metadata!$B$2:$S$451,17,FALSE)</f>
        <v/>
      </c>
      <c r="U2147" t="str">
        <f>VLOOKUP($D2147,metadata!$B$2:$S$451,18,FALSE)</f>
        <v/>
      </c>
      <c r="V2147">
        <f>VLOOKUP($D2147,metadata!$B$2:$Z$451,19,FALSE)</f>
        <v>115</v>
      </c>
      <c r="W2147" t="str">
        <f>VLOOKUP($D2147,metadata!$B$2:$Z$451,20,FALSE)</f>
        <v>global average</v>
      </c>
      <c r="X2147" t="str">
        <f>VLOOKUP($D2147,metadata!$B$2:$Z$451,21,FALSE)</f>
        <v/>
      </c>
      <c r="Y2147" t="str">
        <f>VLOOKUP($D2147,metadata!$B$2:$Z$451,22,FALSE)</f>
        <v>53-1</v>
      </c>
      <c r="Z2147" t="str">
        <f>VLOOKUP($D2147,metadata!$B$2:$Z$451,23,FALSE)</f>
        <v/>
      </c>
      <c r="AA2147" t="str">
        <f>VLOOKUP($D2147,metadata!$B$2:$Z$451,24,FALSE)</f>
        <v>adult</v>
      </c>
      <c r="AB2147" t="str">
        <f>VLOOKUP($D2147,metadata!$B$2:$Z$451,25,FALSE)</f>
        <v/>
      </c>
      <c r="AC2147">
        <v>20.589041095890401</v>
      </c>
      <c r="AD2147">
        <v>6.3492063492063204</v>
      </c>
      <c r="AF2147" t="str">
        <f t="shared" si="67"/>
        <v>NA</v>
      </c>
    </row>
    <row r="2148" spans="3:32" x14ac:dyDescent="0.3">
      <c r="C2148">
        <v>2147</v>
      </c>
      <c r="D2148" s="4" t="str">
        <f t="shared" si="68"/>
        <v>53-Paltamo4</v>
      </c>
      <c r="E2148" t="str">
        <f>VLOOKUP($D2148,metadata!$B$2:$S$451,2,FALSE)</f>
        <v>Tyukmaeva, VI; Salminen, TS; Kankare, M; Knott, KE; Hoikkala, A</v>
      </c>
      <c r="F2148" t="str">
        <f>VLOOKUP($D2148,metadata!$B$2:$S$451,3,FALSE)</f>
        <v>Adaptation to a seasonally varying environment: a strong latitudinal cline in reproductive diapause combined with high gene flow in Drosophila montana</v>
      </c>
      <c r="G2148" t="str">
        <f>VLOOKUP($D2148,metadata!$B$2:$S$451,4,FALSE)</f>
        <v>10.1002/ece3.14</v>
      </c>
      <c r="H2148" t="str">
        <f>VLOOKUP($D2148,metadata!$B$2:$S$451,5,FALSE)</f>
        <v>y</v>
      </c>
      <c r="I2148" t="str">
        <f>VLOOKUP($D2148,metadata!$B$2:$S$451,6,FALSE)</f>
        <v>a</v>
      </c>
      <c r="J2148" t="str">
        <f>VLOOKUP($D2148,metadata!$B$2:$S$451,7,FALSE)</f>
        <v>i</v>
      </c>
      <c r="K2148">
        <f>VLOOKUP($D2148,metadata!$B$2:$S$451,8,FALSE)</f>
        <v>6</v>
      </c>
      <c r="L2148">
        <f>VLOOKUP($D2148,metadata!$B$2:$S$451,9,FALSE)</f>
        <v>4</v>
      </c>
      <c r="M2148" t="str">
        <f>VLOOKUP($D2148,metadata!$B$2:$S$451,10,FALSE)</f>
        <v/>
      </c>
      <c r="N2148" t="str">
        <f>VLOOKUP($D2148,metadata!$B$2:$S$451,11,FALSE)</f>
        <v>Drosophila montana</v>
      </c>
      <c r="O2148" t="str">
        <f>VLOOKUP($D2148,metadata!$B$2:$S$451,12,FALSE)</f>
        <v>diptera</v>
      </c>
      <c r="P2148" t="str">
        <f>VLOOKUP($D2148,metadata!$B$2:$S$451,13,FALSE)</f>
        <v>Paltamo4</v>
      </c>
      <c r="Q2148">
        <f>VLOOKUP($D2148,metadata!$B$2:$S$451,14,FALSE)</f>
        <v>64.400000000000006</v>
      </c>
      <c r="R2148">
        <f>VLOOKUP($D2148,metadata!$B$2:$S$451,15,FALSE)</f>
        <v>27.833333333333332</v>
      </c>
      <c r="S2148" t="str">
        <f>VLOOKUP($D2148,metadata!$B$2:$S$451,16,FALSE)</f>
        <v/>
      </c>
      <c r="T2148" t="str">
        <f>VLOOKUP($D2148,metadata!$B$2:$S$451,17,FALSE)</f>
        <v/>
      </c>
      <c r="U2148" t="str">
        <f>VLOOKUP($D2148,metadata!$B$2:$S$451,18,FALSE)</f>
        <v/>
      </c>
      <c r="V2148">
        <f>VLOOKUP($D2148,metadata!$B$2:$Z$451,19,FALSE)</f>
        <v>115</v>
      </c>
      <c r="W2148" t="str">
        <f>VLOOKUP($D2148,metadata!$B$2:$Z$451,20,FALSE)</f>
        <v>global average</v>
      </c>
      <c r="X2148" t="str">
        <f>VLOOKUP($D2148,metadata!$B$2:$Z$451,21,FALSE)</f>
        <v/>
      </c>
      <c r="Y2148" t="str">
        <f>VLOOKUP($D2148,metadata!$B$2:$Z$451,22,FALSE)</f>
        <v>53-1</v>
      </c>
      <c r="Z2148" t="str">
        <f>VLOOKUP($D2148,metadata!$B$2:$Z$451,23,FALSE)</f>
        <v/>
      </c>
      <c r="AA2148" t="str">
        <f>VLOOKUP($D2148,metadata!$B$2:$Z$451,24,FALSE)</f>
        <v>adult</v>
      </c>
      <c r="AB2148" t="str">
        <f>VLOOKUP($D2148,metadata!$B$2:$Z$451,25,FALSE)</f>
        <v/>
      </c>
      <c r="AC2148">
        <v>16.0171232876712</v>
      </c>
      <c r="AD2148">
        <v>77.7777777777777</v>
      </c>
      <c r="AF2148" t="str">
        <f t="shared" si="67"/>
        <v>NA</v>
      </c>
    </row>
    <row r="2149" spans="3:32" x14ac:dyDescent="0.3">
      <c r="C2149">
        <v>2148</v>
      </c>
      <c r="D2149" s="4" t="str">
        <f t="shared" si="68"/>
        <v>53-Paltamo4</v>
      </c>
      <c r="E2149" t="str">
        <f>VLOOKUP($D2149,metadata!$B$2:$S$451,2,FALSE)</f>
        <v>Tyukmaeva, VI; Salminen, TS; Kankare, M; Knott, KE; Hoikkala, A</v>
      </c>
      <c r="F2149" t="str">
        <f>VLOOKUP($D2149,metadata!$B$2:$S$451,3,FALSE)</f>
        <v>Adaptation to a seasonally varying environment: a strong latitudinal cline in reproductive diapause combined with high gene flow in Drosophila montana</v>
      </c>
      <c r="G2149" t="str">
        <f>VLOOKUP($D2149,metadata!$B$2:$S$451,4,FALSE)</f>
        <v>10.1002/ece3.14</v>
      </c>
      <c r="H2149" t="str">
        <f>VLOOKUP($D2149,metadata!$B$2:$S$451,5,FALSE)</f>
        <v>y</v>
      </c>
      <c r="I2149" t="str">
        <f>VLOOKUP($D2149,metadata!$B$2:$S$451,6,FALSE)</f>
        <v>a</v>
      </c>
      <c r="J2149" t="str">
        <f>VLOOKUP($D2149,metadata!$B$2:$S$451,7,FALSE)</f>
        <v>i</v>
      </c>
      <c r="K2149">
        <f>VLOOKUP($D2149,metadata!$B$2:$S$451,8,FALSE)</f>
        <v>6</v>
      </c>
      <c r="L2149">
        <f>VLOOKUP($D2149,metadata!$B$2:$S$451,9,FALSE)</f>
        <v>4</v>
      </c>
      <c r="M2149" t="str">
        <f>VLOOKUP($D2149,metadata!$B$2:$S$451,10,FALSE)</f>
        <v/>
      </c>
      <c r="N2149" t="str">
        <f>VLOOKUP($D2149,metadata!$B$2:$S$451,11,FALSE)</f>
        <v>Drosophila montana</v>
      </c>
      <c r="O2149" t="str">
        <f>VLOOKUP($D2149,metadata!$B$2:$S$451,12,FALSE)</f>
        <v>diptera</v>
      </c>
      <c r="P2149" t="str">
        <f>VLOOKUP($D2149,metadata!$B$2:$S$451,13,FALSE)</f>
        <v>Paltamo4</v>
      </c>
      <c r="Q2149">
        <f>VLOOKUP($D2149,metadata!$B$2:$S$451,14,FALSE)</f>
        <v>64.400000000000006</v>
      </c>
      <c r="R2149">
        <f>VLOOKUP($D2149,metadata!$B$2:$S$451,15,FALSE)</f>
        <v>27.833333333333332</v>
      </c>
      <c r="S2149" t="str">
        <f>VLOOKUP($D2149,metadata!$B$2:$S$451,16,FALSE)</f>
        <v/>
      </c>
      <c r="T2149" t="str">
        <f>VLOOKUP($D2149,metadata!$B$2:$S$451,17,FALSE)</f>
        <v/>
      </c>
      <c r="U2149" t="str">
        <f>VLOOKUP($D2149,metadata!$B$2:$S$451,18,FALSE)</f>
        <v/>
      </c>
      <c r="V2149">
        <f>VLOOKUP($D2149,metadata!$B$2:$Z$451,19,FALSE)</f>
        <v>115</v>
      </c>
      <c r="W2149" t="str">
        <f>VLOOKUP($D2149,metadata!$B$2:$Z$451,20,FALSE)</f>
        <v>global average</v>
      </c>
      <c r="X2149" t="str">
        <f>VLOOKUP($D2149,metadata!$B$2:$Z$451,21,FALSE)</f>
        <v/>
      </c>
      <c r="Y2149" t="str">
        <f>VLOOKUP($D2149,metadata!$B$2:$Z$451,22,FALSE)</f>
        <v>53-1</v>
      </c>
      <c r="Z2149" t="str">
        <f>VLOOKUP($D2149,metadata!$B$2:$Z$451,23,FALSE)</f>
        <v/>
      </c>
      <c r="AA2149" t="str">
        <f>VLOOKUP($D2149,metadata!$B$2:$Z$451,24,FALSE)</f>
        <v>adult</v>
      </c>
      <c r="AB2149" t="str">
        <f>VLOOKUP($D2149,metadata!$B$2:$Z$451,25,FALSE)</f>
        <v/>
      </c>
      <c r="AC2149">
        <v>17.660958904109499</v>
      </c>
      <c r="AD2149">
        <v>20.634920634920601</v>
      </c>
      <c r="AF2149" t="str">
        <f t="shared" si="67"/>
        <v>NA</v>
      </c>
    </row>
    <row r="2150" spans="3:32" x14ac:dyDescent="0.3">
      <c r="C2150">
        <v>2149</v>
      </c>
      <c r="D2150" s="4" t="str">
        <f t="shared" si="68"/>
        <v>53-Paltamo4</v>
      </c>
      <c r="E2150" t="str">
        <f>VLOOKUP($D2150,metadata!$B$2:$S$451,2,FALSE)</f>
        <v>Tyukmaeva, VI; Salminen, TS; Kankare, M; Knott, KE; Hoikkala, A</v>
      </c>
      <c r="F2150" t="str">
        <f>VLOOKUP($D2150,metadata!$B$2:$S$451,3,FALSE)</f>
        <v>Adaptation to a seasonally varying environment: a strong latitudinal cline in reproductive diapause combined with high gene flow in Drosophila montana</v>
      </c>
      <c r="G2150" t="str">
        <f>VLOOKUP($D2150,metadata!$B$2:$S$451,4,FALSE)</f>
        <v>10.1002/ece3.14</v>
      </c>
      <c r="H2150" t="str">
        <f>VLOOKUP($D2150,metadata!$B$2:$S$451,5,FALSE)</f>
        <v>y</v>
      </c>
      <c r="I2150" t="str">
        <f>VLOOKUP($D2150,metadata!$B$2:$S$451,6,FALSE)</f>
        <v>a</v>
      </c>
      <c r="J2150" t="str">
        <f>VLOOKUP($D2150,metadata!$B$2:$S$451,7,FALSE)</f>
        <v>i</v>
      </c>
      <c r="K2150">
        <f>VLOOKUP($D2150,metadata!$B$2:$S$451,8,FALSE)</f>
        <v>6</v>
      </c>
      <c r="L2150">
        <f>VLOOKUP($D2150,metadata!$B$2:$S$451,9,FALSE)</f>
        <v>4</v>
      </c>
      <c r="M2150" t="str">
        <f>VLOOKUP($D2150,metadata!$B$2:$S$451,10,FALSE)</f>
        <v/>
      </c>
      <c r="N2150" t="str">
        <f>VLOOKUP($D2150,metadata!$B$2:$S$451,11,FALSE)</f>
        <v>Drosophila montana</v>
      </c>
      <c r="O2150" t="str">
        <f>VLOOKUP($D2150,metadata!$B$2:$S$451,12,FALSE)</f>
        <v>diptera</v>
      </c>
      <c r="P2150" t="str">
        <f>VLOOKUP($D2150,metadata!$B$2:$S$451,13,FALSE)</f>
        <v>Paltamo4</v>
      </c>
      <c r="Q2150">
        <f>VLOOKUP($D2150,metadata!$B$2:$S$451,14,FALSE)</f>
        <v>64.400000000000006</v>
      </c>
      <c r="R2150">
        <f>VLOOKUP($D2150,metadata!$B$2:$S$451,15,FALSE)</f>
        <v>27.833333333333332</v>
      </c>
      <c r="S2150" t="str">
        <f>VLOOKUP($D2150,metadata!$B$2:$S$451,16,FALSE)</f>
        <v/>
      </c>
      <c r="T2150" t="str">
        <f>VLOOKUP($D2150,metadata!$B$2:$S$451,17,FALSE)</f>
        <v/>
      </c>
      <c r="U2150" t="str">
        <f>VLOOKUP($D2150,metadata!$B$2:$S$451,18,FALSE)</f>
        <v/>
      </c>
      <c r="V2150">
        <f>VLOOKUP($D2150,metadata!$B$2:$Z$451,19,FALSE)</f>
        <v>115</v>
      </c>
      <c r="W2150" t="str">
        <f>VLOOKUP($D2150,metadata!$B$2:$Z$451,20,FALSE)</f>
        <v>global average</v>
      </c>
      <c r="X2150" t="str">
        <f>VLOOKUP($D2150,metadata!$B$2:$Z$451,21,FALSE)</f>
        <v/>
      </c>
      <c r="Y2150" t="str">
        <f>VLOOKUP($D2150,metadata!$B$2:$Z$451,22,FALSE)</f>
        <v>53-1</v>
      </c>
      <c r="Z2150" t="str">
        <f>VLOOKUP($D2150,metadata!$B$2:$Z$451,23,FALSE)</f>
        <v/>
      </c>
      <c r="AA2150" t="str">
        <f>VLOOKUP($D2150,metadata!$B$2:$Z$451,24,FALSE)</f>
        <v>adult</v>
      </c>
      <c r="AB2150" t="str">
        <f>VLOOKUP($D2150,metadata!$B$2:$Z$451,25,FALSE)</f>
        <v/>
      </c>
      <c r="AC2150">
        <v>19.167808219177999</v>
      </c>
      <c r="AD2150">
        <v>7.9365079365079199</v>
      </c>
      <c r="AF2150" t="str">
        <f t="shared" si="67"/>
        <v>NA</v>
      </c>
    </row>
    <row r="2151" spans="3:32" x14ac:dyDescent="0.3">
      <c r="C2151">
        <v>2150</v>
      </c>
      <c r="D2151" s="4" t="str">
        <f t="shared" si="68"/>
        <v>53-Paltamo4</v>
      </c>
      <c r="E2151" t="str">
        <f>VLOOKUP($D2151,metadata!$B$2:$S$451,2,FALSE)</f>
        <v>Tyukmaeva, VI; Salminen, TS; Kankare, M; Knott, KE; Hoikkala, A</v>
      </c>
      <c r="F2151" t="str">
        <f>VLOOKUP($D2151,metadata!$B$2:$S$451,3,FALSE)</f>
        <v>Adaptation to a seasonally varying environment: a strong latitudinal cline in reproductive diapause combined with high gene flow in Drosophila montana</v>
      </c>
      <c r="G2151" t="str">
        <f>VLOOKUP($D2151,metadata!$B$2:$S$451,4,FALSE)</f>
        <v>10.1002/ece3.14</v>
      </c>
      <c r="H2151" t="str">
        <f>VLOOKUP($D2151,metadata!$B$2:$S$451,5,FALSE)</f>
        <v>y</v>
      </c>
      <c r="I2151" t="str">
        <f>VLOOKUP($D2151,metadata!$B$2:$S$451,6,FALSE)</f>
        <v>a</v>
      </c>
      <c r="J2151" t="str">
        <f>VLOOKUP($D2151,metadata!$B$2:$S$451,7,FALSE)</f>
        <v>i</v>
      </c>
      <c r="K2151">
        <f>VLOOKUP($D2151,metadata!$B$2:$S$451,8,FALSE)</f>
        <v>6</v>
      </c>
      <c r="L2151">
        <f>VLOOKUP($D2151,metadata!$B$2:$S$451,9,FALSE)</f>
        <v>4</v>
      </c>
      <c r="M2151" t="str">
        <f>VLOOKUP($D2151,metadata!$B$2:$S$451,10,FALSE)</f>
        <v/>
      </c>
      <c r="N2151" t="str">
        <f>VLOOKUP($D2151,metadata!$B$2:$S$451,11,FALSE)</f>
        <v>Drosophila montana</v>
      </c>
      <c r="O2151" t="str">
        <f>VLOOKUP($D2151,metadata!$B$2:$S$451,12,FALSE)</f>
        <v>diptera</v>
      </c>
      <c r="P2151" t="str">
        <f>VLOOKUP($D2151,metadata!$B$2:$S$451,13,FALSE)</f>
        <v>Paltamo4</v>
      </c>
      <c r="Q2151">
        <f>VLOOKUP($D2151,metadata!$B$2:$S$451,14,FALSE)</f>
        <v>64.400000000000006</v>
      </c>
      <c r="R2151">
        <f>VLOOKUP($D2151,metadata!$B$2:$S$451,15,FALSE)</f>
        <v>27.833333333333332</v>
      </c>
      <c r="S2151" t="str">
        <f>VLOOKUP($D2151,metadata!$B$2:$S$451,16,FALSE)</f>
        <v/>
      </c>
      <c r="T2151" t="str">
        <f>VLOOKUP($D2151,metadata!$B$2:$S$451,17,FALSE)</f>
        <v/>
      </c>
      <c r="U2151" t="str">
        <f>VLOOKUP($D2151,metadata!$B$2:$S$451,18,FALSE)</f>
        <v/>
      </c>
      <c r="V2151">
        <f>VLOOKUP($D2151,metadata!$B$2:$Z$451,19,FALSE)</f>
        <v>115</v>
      </c>
      <c r="W2151" t="str">
        <f>VLOOKUP($D2151,metadata!$B$2:$Z$451,20,FALSE)</f>
        <v>global average</v>
      </c>
      <c r="X2151" t="str">
        <f>VLOOKUP($D2151,metadata!$B$2:$Z$451,21,FALSE)</f>
        <v/>
      </c>
      <c r="Y2151" t="str">
        <f>VLOOKUP($D2151,metadata!$B$2:$Z$451,22,FALSE)</f>
        <v>53-1</v>
      </c>
      <c r="Z2151" t="str">
        <f>VLOOKUP($D2151,metadata!$B$2:$Z$451,23,FALSE)</f>
        <v/>
      </c>
      <c r="AA2151" t="str">
        <f>VLOOKUP($D2151,metadata!$B$2:$Z$451,24,FALSE)</f>
        <v>adult</v>
      </c>
      <c r="AB2151" t="str">
        <f>VLOOKUP($D2151,metadata!$B$2:$Z$451,25,FALSE)</f>
        <v/>
      </c>
      <c r="AC2151">
        <v>20.589041095890401</v>
      </c>
      <c r="AD2151">
        <v>4.7619047619047503</v>
      </c>
      <c r="AF2151" t="str">
        <f t="shared" si="67"/>
        <v>NA</v>
      </c>
    </row>
    <row r="2152" spans="3:32" x14ac:dyDescent="0.3">
      <c r="C2152">
        <v>2151</v>
      </c>
      <c r="D2152" s="4" t="str">
        <f t="shared" si="68"/>
        <v>53-Jyväskylä1</v>
      </c>
      <c r="E2152" t="str">
        <f>VLOOKUP($D2152,metadata!$B$2:$S$451,2,FALSE)</f>
        <v>Tyukmaeva, VI; Salminen, TS; Kankare, M; Knott, KE; Hoikkala, A</v>
      </c>
      <c r="F2152" t="str">
        <f>VLOOKUP($D2152,metadata!$B$2:$S$451,3,FALSE)</f>
        <v>Adaptation to a seasonally varying environment: a strong latitudinal cline in reproductive diapause combined with high gene flow in Drosophila montana</v>
      </c>
      <c r="G2152" t="str">
        <f>VLOOKUP($D2152,metadata!$B$2:$S$451,4,FALSE)</f>
        <v>10.1002/ece3.14</v>
      </c>
      <c r="H2152" t="str">
        <f>VLOOKUP($D2152,metadata!$B$2:$S$451,5,FALSE)</f>
        <v>y</v>
      </c>
      <c r="I2152" t="str">
        <f>VLOOKUP($D2152,metadata!$B$2:$S$451,6,FALSE)</f>
        <v>a</v>
      </c>
      <c r="J2152" t="str">
        <f>VLOOKUP($D2152,metadata!$B$2:$S$451,7,FALSE)</f>
        <v>i</v>
      </c>
      <c r="K2152">
        <f>VLOOKUP($D2152,metadata!$B$2:$S$451,8,FALSE)</f>
        <v>6</v>
      </c>
      <c r="L2152">
        <f>VLOOKUP($D2152,metadata!$B$2:$S$451,9,FALSE)</f>
        <v>4</v>
      </c>
      <c r="M2152" t="str">
        <f>VLOOKUP($D2152,metadata!$B$2:$S$451,10,FALSE)</f>
        <v/>
      </c>
      <c r="N2152" t="str">
        <f>VLOOKUP($D2152,metadata!$B$2:$S$451,11,FALSE)</f>
        <v>Drosophila montana</v>
      </c>
      <c r="O2152" t="str">
        <f>VLOOKUP($D2152,metadata!$B$2:$S$451,12,FALSE)</f>
        <v>diptera</v>
      </c>
      <c r="P2152" t="str">
        <f>VLOOKUP($D2152,metadata!$B$2:$S$451,13,FALSE)</f>
        <v>Jyväskylä1</v>
      </c>
      <c r="Q2152">
        <f>VLOOKUP($D2152,metadata!$B$2:$S$451,14,FALSE)</f>
        <v>61.233333333333334</v>
      </c>
      <c r="R2152">
        <f>VLOOKUP($D2152,metadata!$B$2:$S$451,15,FALSE)</f>
        <v>25.733333333333334</v>
      </c>
      <c r="S2152" t="str">
        <f>VLOOKUP($D2152,metadata!$B$2:$S$451,16,FALSE)</f>
        <v/>
      </c>
      <c r="T2152" t="str">
        <f>VLOOKUP($D2152,metadata!$B$2:$S$451,17,FALSE)</f>
        <v/>
      </c>
      <c r="U2152" t="str">
        <f>VLOOKUP($D2152,metadata!$B$2:$S$451,18,FALSE)</f>
        <v/>
      </c>
      <c r="V2152">
        <f>VLOOKUP($D2152,metadata!$B$2:$Z$451,19,FALSE)</f>
        <v>115</v>
      </c>
      <c r="W2152" t="str">
        <f>VLOOKUP($D2152,metadata!$B$2:$Z$451,20,FALSE)</f>
        <v>global average</v>
      </c>
      <c r="X2152" t="str">
        <f>VLOOKUP($D2152,metadata!$B$2:$Z$451,21,FALSE)</f>
        <v/>
      </c>
      <c r="Y2152" t="str">
        <f>VLOOKUP($D2152,metadata!$B$2:$Z$451,22,FALSE)</f>
        <v>53-3</v>
      </c>
      <c r="Z2152" t="str">
        <f>VLOOKUP($D2152,metadata!$B$2:$Z$451,23,FALSE)</f>
        <v/>
      </c>
      <c r="AA2152" t="str">
        <f>VLOOKUP($D2152,metadata!$B$2:$Z$451,24,FALSE)</f>
        <v>adult</v>
      </c>
      <c r="AB2152" t="str">
        <f>VLOOKUP($D2152,metadata!$B$2:$Z$451,25,FALSE)</f>
        <v/>
      </c>
      <c r="AC2152">
        <v>16.0161857846586</v>
      </c>
      <c r="AD2152">
        <v>93.877551020408106</v>
      </c>
      <c r="AF2152" t="str">
        <f t="shared" si="67"/>
        <v>NA</v>
      </c>
    </row>
    <row r="2153" spans="3:32" x14ac:dyDescent="0.3">
      <c r="C2153">
        <v>2152</v>
      </c>
      <c r="D2153" s="4" t="str">
        <f t="shared" si="68"/>
        <v>53-Jyväskylä1</v>
      </c>
      <c r="E2153" t="str">
        <f>VLOOKUP($D2153,metadata!$B$2:$S$451,2,FALSE)</f>
        <v>Tyukmaeva, VI; Salminen, TS; Kankare, M; Knott, KE; Hoikkala, A</v>
      </c>
      <c r="F2153" t="str">
        <f>VLOOKUP($D2153,metadata!$B$2:$S$451,3,FALSE)</f>
        <v>Adaptation to a seasonally varying environment: a strong latitudinal cline in reproductive diapause combined with high gene flow in Drosophila montana</v>
      </c>
      <c r="G2153" t="str">
        <f>VLOOKUP($D2153,metadata!$B$2:$S$451,4,FALSE)</f>
        <v>10.1002/ece3.14</v>
      </c>
      <c r="H2153" t="str">
        <f>VLOOKUP($D2153,metadata!$B$2:$S$451,5,FALSE)</f>
        <v>y</v>
      </c>
      <c r="I2153" t="str">
        <f>VLOOKUP($D2153,metadata!$B$2:$S$451,6,FALSE)</f>
        <v>a</v>
      </c>
      <c r="J2153" t="str">
        <f>VLOOKUP($D2153,metadata!$B$2:$S$451,7,FALSE)</f>
        <v>i</v>
      </c>
      <c r="K2153">
        <f>VLOOKUP($D2153,metadata!$B$2:$S$451,8,FALSE)</f>
        <v>6</v>
      </c>
      <c r="L2153">
        <f>VLOOKUP($D2153,metadata!$B$2:$S$451,9,FALSE)</f>
        <v>4</v>
      </c>
      <c r="M2153" t="str">
        <f>VLOOKUP($D2153,metadata!$B$2:$S$451,10,FALSE)</f>
        <v/>
      </c>
      <c r="N2153" t="str">
        <f>VLOOKUP($D2153,metadata!$B$2:$S$451,11,FALSE)</f>
        <v>Drosophila montana</v>
      </c>
      <c r="O2153" t="str">
        <f>VLOOKUP($D2153,metadata!$B$2:$S$451,12,FALSE)</f>
        <v>diptera</v>
      </c>
      <c r="P2153" t="str">
        <f>VLOOKUP($D2153,metadata!$B$2:$S$451,13,FALSE)</f>
        <v>Jyväskylä1</v>
      </c>
      <c r="Q2153">
        <f>VLOOKUP($D2153,metadata!$B$2:$S$451,14,FALSE)</f>
        <v>61.233333333333334</v>
      </c>
      <c r="R2153">
        <f>VLOOKUP($D2153,metadata!$B$2:$S$451,15,FALSE)</f>
        <v>25.733333333333334</v>
      </c>
      <c r="S2153" t="str">
        <f>VLOOKUP($D2153,metadata!$B$2:$S$451,16,FALSE)</f>
        <v/>
      </c>
      <c r="T2153" t="str">
        <f>VLOOKUP($D2153,metadata!$B$2:$S$451,17,FALSE)</f>
        <v/>
      </c>
      <c r="U2153" t="str">
        <f>VLOOKUP($D2153,metadata!$B$2:$S$451,18,FALSE)</f>
        <v/>
      </c>
      <c r="V2153">
        <f>VLOOKUP($D2153,metadata!$B$2:$Z$451,19,FALSE)</f>
        <v>115</v>
      </c>
      <c r="W2153" t="str">
        <f>VLOOKUP($D2153,metadata!$B$2:$Z$451,20,FALSE)</f>
        <v>global average</v>
      </c>
      <c r="X2153" t="str">
        <f>VLOOKUP($D2153,metadata!$B$2:$Z$451,21,FALSE)</f>
        <v/>
      </c>
      <c r="Y2153" t="str">
        <f>VLOOKUP($D2153,metadata!$B$2:$Z$451,22,FALSE)</f>
        <v>53-3</v>
      </c>
      <c r="Z2153" t="str">
        <f>VLOOKUP($D2153,metadata!$B$2:$Z$451,23,FALSE)</f>
        <v/>
      </c>
      <c r="AA2153" t="str">
        <f>VLOOKUP($D2153,metadata!$B$2:$Z$451,24,FALSE)</f>
        <v>adult</v>
      </c>
      <c r="AB2153" t="str">
        <f>VLOOKUP($D2153,metadata!$B$2:$Z$451,25,FALSE)</f>
        <v/>
      </c>
      <c r="AC2153">
        <v>17.6624208304011</v>
      </c>
      <c r="AD2153">
        <v>42.040816326530603</v>
      </c>
      <c r="AF2153" t="str">
        <f t="shared" si="67"/>
        <v>NA</v>
      </c>
    </row>
    <row r="2154" spans="3:32" x14ac:dyDescent="0.3">
      <c r="C2154">
        <v>2153</v>
      </c>
      <c r="D2154" s="4" t="str">
        <f t="shared" si="68"/>
        <v>53-Jyväskylä1</v>
      </c>
      <c r="E2154" t="str">
        <f>VLOOKUP($D2154,metadata!$B$2:$S$451,2,FALSE)</f>
        <v>Tyukmaeva, VI; Salminen, TS; Kankare, M; Knott, KE; Hoikkala, A</v>
      </c>
      <c r="F2154" t="str">
        <f>VLOOKUP($D2154,metadata!$B$2:$S$451,3,FALSE)</f>
        <v>Adaptation to a seasonally varying environment: a strong latitudinal cline in reproductive diapause combined with high gene flow in Drosophila montana</v>
      </c>
      <c r="G2154" t="str">
        <f>VLOOKUP($D2154,metadata!$B$2:$S$451,4,FALSE)</f>
        <v>10.1002/ece3.14</v>
      </c>
      <c r="H2154" t="str">
        <f>VLOOKUP($D2154,metadata!$B$2:$S$451,5,FALSE)</f>
        <v>y</v>
      </c>
      <c r="I2154" t="str">
        <f>VLOOKUP($D2154,metadata!$B$2:$S$451,6,FALSE)</f>
        <v>a</v>
      </c>
      <c r="J2154" t="str">
        <f>VLOOKUP($D2154,metadata!$B$2:$S$451,7,FALSE)</f>
        <v>i</v>
      </c>
      <c r="K2154">
        <f>VLOOKUP($D2154,metadata!$B$2:$S$451,8,FALSE)</f>
        <v>6</v>
      </c>
      <c r="L2154">
        <f>VLOOKUP($D2154,metadata!$B$2:$S$451,9,FALSE)</f>
        <v>4</v>
      </c>
      <c r="M2154" t="str">
        <f>VLOOKUP($D2154,metadata!$B$2:$S$451,10,FALSE)</f>
        <v/>
      </c>
      <c r="N2154" t="str">
        <f>VLOOKUP($D2154,metadata!$B$2:$S$451,11,FALSE)</f>
        <v>Drosophila montana</v>
      </c>
      <c r="O2154" t="str">
        <f>VLOOKUP($D2154,metadata!$B$2:$S$451,12,FALSE)</f>
        <v>diptera</v>
      </c>
      <c r="P2154" t="str">
        <f>VLOOKUP($D2154,metadata!$B$2:$S$451,13,FALSE)</f>
        <v>Jyväskylä1</v>
      </c>
      <c r="Q2154">
        <f>VLOOKUP($D2154,metadata!$B$2:$S$451,14,FALSE)</f>
        <v>61.233333333333334</v>
      </c>
      <c r="R2154">
        <f>VLOOKUP($D2154,metadata!$B$2:$S$451,15,FALSE)</f>
        <v>25.733333333333334</v>
      </c>
      <c r="S2154" t="str">
        <f>VLOOKUP($D2154,metadata!$B$2:$S$451,16,FALSE)</f>
        <v/>
      </c>
      <c r="T2154" t="str">
        <f>VLOOKUP($D2154,metadata!$B$2:$S$451,17,FALSE)</f>
        <v/>
      </c>
      <c r="U2154" t="str">
        <f>VLOOKUP($D2154,metadata!$B$2:$S$451,18,FALSE)</f>
        <v/>
      </c>
      <c r="V2154">
        <f>VLOOKUP($D2154,metadata!$B$2:$Z$451,19,FALSE)</f>
        <v>115</v>
      </c>
      <c r="W2154" t="str">
        <f>VLOOKUP($D2154,metadata!$B$2:$Z$451,20,FALSE)</f>
        <v>global average</v>
      </c>
      <c r="X2154" t="str">
        <f>VLOOKUP($D2154,metadata!$B$2:$Z$451,21,FALSE)</f>
        <v/>
      </c>
      <c r="Y2154" t="str">
        <f>VLOOKUP($D2154,metadata!$B$2:$Z$451,22,FALSE)</f>
        <v>53-3</v>
      </c>
      <c r="Z2154" t="str">
        <f>VLOOKUP($D2154,metadata!$B$2:$Z$451,23,FALSE)</f>
        <v/>
      </c>
      <c r="AA2154" t="str">
        <f>VLOOKUP($D2154,metadata!$B$2:$Z$451,24,FALSE)</f>
        <v>adult</v>
      </c>
      <c r="AB2154" t="str">
        <f>VLOOKUP($D2154,metadata!$B$2:$Z$451,25,FALSE)</f>
        <v/>
      </c>
      <c r="AC2154">
        <v>19.156439127374998</v>
      </c>
      <c r="AD2154">
        <v>7.34693877551019</v>
      </c>
      <c r="AF2154" t="str">
        <f t="shared" si="67"/>
        <v>NA</v>
      </c>
    </row>
    <row r="2155" spans="3:32" x14ac:dyDescent="0.3">
      <c r="C2155">
        <v>2154</v>
      </c>
      <c r="D2155" s="4" t="str">
        <f t="shared" si="68"/>
        <v>53-Jyväskylä1</v>
      </c>
      <c r="E2155" t="str">
        <f>VLOOKUP($D2155,metadata!$B$2:$S$451,2,FALSE)</f>
        <v>Tyukmaeva, VI; Salminen, TS; Kankare, M; Knott, KE; Hoikkala, A</v>
      </c>
      <c r="F2155" t="str">
        <f>VLOOKUP($D2155,metadata!$B$2:$S$451,3,FALSE)</f>
        <v>Adaptation to a seasonally varying environment: a strong latitudinal cline in reproductive diapause combined with high gene flow in Drosophila montana</v>
      </c>
      <c r="G2155" t="str">
        <f>VLOOKUP($D2155,metadata!$B$2:$S$451,4,FALSE)</f>
        <v>10.1002/ece3.14</v>
      </c>
      <c r="H2155" t="str">
        <f>VLOOKUP($D2155,metadata!$B$2:$S$451,5,FALSE)</f>
        <v>y</v>
      </c>
      <c r="I2155" t="str">
        <f>VLOOKUP($D2155,metadata!$B$2:$S$451,6,FALSE)</f>
        <v>a</v>
      </c>
      <c r="J2155" t="str">
        <f>VLOOKUP($D2155,metadata!$B$2:$S$451,7,FALSE)</f>
        <v>i</v>
      </c>
      <c r="K2155">
        <f>VLOOKUP($D2155,metadata!$B$2:$S$451,8,FALSE)</f>
        <v>6</v>
      </c>
      <c r="L2155">
        <f>VLOOKUP($D2155,metadata!$B$2:$S$451,9,FALSE)</f>
        <v>4</v>
      </c>
      <c r="M2155" t="str">
        <f>VLOOKUP($D2155,metadata!$B$2:$S$451,10,FALSE)</f>
        <v/>
      </c>
      <c r="N2155" t="str">
        <f>VLOOKUP($D2155,metadata!$B$2:$S$451,11,FALSE)</f>
        <v>Drosophila montana</v>
      </c>
      <c r="O2155" t="str">
        <f>VLOOKUP($D2155,metadata!$B$2:$S$451,12,FALSE)</f>
        <v>diptera</v>
      </c>
      <c r="P2155" t="str">
        <f>VLOOKUP($D2155,metadata!$B$2:$S$451,13,FALSE)</f>
        <v>Jyväskylä1</v>
      </c>
      <c r="Q2155">
        <f>VLOOKUP($D2155,metadata!$B$2:$S$451,14,FALSE)</f>
        <v>61.233333333333334</v>
      </c>
      <c r="R2155">
        <f>VLOOKUP($D2155,metadata!$B$2:$S$451,15,FALSE)</f>
        <v>25.733333333333334</v>
      </c>
      <c r="S2155" t="str">
        <f>VLOOKUP($D2155,metadata!$B$2:$S$451,16,FALSE)</f>
        <v/>
      </c>
      <c r="T2155" t="str">
        <f>VLOOKUP($D2155,metadata!$B$2:$S$451,17,FALSE)</f>
        <v/>
      </c>
      <c r="U2155" t="str">
        <f>VLOOKUP($D2155,metadata!$B$2:$S$451,18,FALSE)</f>
        <v/>
      </c>
      <c r="V2155">
        <f>VLOOKUP($D2155,metadata!$B$2:$Z$451,19,FALSE)</f>
        <v>115</v>
      </c>
      <c r="W2155" t="str">
        <f>VLOOKUP($D2155,metadata!$B$2:$Z$451,20,FALSE)</f>
        <v>global average</v>
      </c>
      <c r="X2155" t="str">
        <f>VLOOKUP($D2155,metadata!$B$2:$Z$451,21,FALSE)</f>
        <v/>
      </c>
      <c r="Y2155" t="str">
        <f>VLOOKUP($D2155,metadata!$B$2:$Z$451,22,FALSE)</f>
        <v>53-3</v>
      </c>
      <c r="Z2155" t="str">
        <f>VLOOKUP($D2155,metadata!$B$2:$Z$451,23,FALSE)</f>
        <v/>
      </c>
      <c r="AA2155" t="str">
        <f>VLOOKUP($D2155,metadata!$B$2:$Z$451,24,FALSE)</f>
        <v>adult</v>
      </c>
      <c r="AB2155" t="str">
        <f>VLOOKUP($D2155,metadata!$B$2:$Z$451,25,FALSE)</f>
        <v/>
      </c>
      <c r="AC2155">
        <v>20.552709359605899</v>
      </c>
      <c r="AD2155">
        <v>5.7142857142857197</v>
      </c>
      <c r="AF2155" t="str">
        <f t="shared" si="67"/>
        <v>NA</v>
      </c>
    </row>
    <row r="2156" spans="3:32" x14ac:dyDescent="0.3">
      <c r="C2156">
        <v>2155</v>
      </c>
      <c r="D2156" s="4" t="str">
        <f t="shared" si="68"/>
        <v>53-Jyväskylä2</v>
      </c>
      <c r="E2156" t="str">
        <f>VLOOKUP($D2156,metadata!$B$2:$S$451,2,FALSE)</f>
        <v>Tyukmaeva, VI; Salminen, TS; Kankare, M; Knott, KE; Hoikkala, A</v>
      </c>
      <c r="F2156" t="str">
        <f>VLOOKUP($D2156,metadata!$B$2:$S$451,3,FALSE)</f>
        <v>Adaptation to a seasonally varying environment: a strong latitudinal cline in reproductive diapause combined with high gene flow in Drosophila montana</v>
      </c>
      <c r="G2156" t="str">
        <f>VLOOKUP($D2156,metadata!$B$2:$S$451,4,FALSE)</f>
        <v>10.1002/ece3.14</v>
      </c>
      <c r="H2156" t="str">
        <f>VLOOKUP($D2156,metadata!$B$2:$S$451,5,FALSE)</f>
        <v>y</v>
      </c>
      <c r="I2156" t="str">
        <f>VLOOKUP($D2156,metadata!$B$2:$S$451,6,FALSE)</f>
        <v>a</v>
      </c>
      <c r="J2156" t="str">
        <f>VLOOKUP($D2156,metadata!$B$2:$S$451,7,FALSE)</f>
        <v>i</v>
      </c>
      <c r="K2156">
        <f>VLOOKUP($D2156,metadata!$B$2:$S$451,8,FALSE)</f>
        <v>6</v>
      </c>
      <c r="L2156">
        <f>VLOOKUP($D2156,metadata!$B$2:$S$451,9,FALSE)</f>
        <v>4</v>
      </c>
      <c r="M2156" t="str">
        <f>VLOOKUP($D2156,metadata!$B$2:$S$451,10,FALSE)</f>
        <v/>
      </c>
      <c r="N2156" t="str">
        <f>VLOOKUP($D2156,metadata!$B$2:$S$451,11,FALSE)</f>
        <v>Drosophila montana</v>
      </c>
      <c r="O2156" t="str">
        <f>VLOOKUP($D2156,metadata!$B$2:$S$451,12,FALSE)</f>
        <v>diptera</v>
      </c>
      <c r="P2156" t="str">
        <f>VLOOKUP($D2156,metadata!$B$2:$S$451,13,FALSE)</f>
        <v>Jyväskylä2</v>
      </c>
      <c r="Q2156">
        <f>VLOOKUP($D2156,metadata!$B$2:$S$451,14,FALSE)</f>
        <v>61.233333333333334</v>
      </c>
      <c r="R2156">
        <f>VLOOKUP($D2156,metadata!$B$2:$S$451,15,FALSE)</f>
        <v>25.733333333333334</v>
      </c>
      <c r="S2156" t="str">
        <f>VLOOKUP($D2156,metadata!$B$2:$S$451,16,FALSE)</f>
        <v/>
      </c>
      <c r="T2156" t="str">
        <f>VLOOKUP($D2156,metadata!$B$2:$S$451,17,FALSE)</f>
        <v/>
      </c>
      <c r="U2156" t="str">
        <f>VLOOKUP($D2156,metadata!$B$2:$S$451,18,FALSE)</f>
        <v/>
      </c>
      <c r="V2156">
        <f>VLOOKUP($D2156,metadata!$B$2:$Z$451,19,FALSE)</f>
        <v>115</v>
      </c>
      <c r="W2156" t="str">
        <f>VLOOKUP($D2156,metadata!$B$2:$Z$451,20,FALSE)</f>
        <v>global average</v>
      </c>
      <c r="X2156" t="str">
        <f>VLOOKUP($D2156,metadata!$B$2:$Z$451,21,FALSE)</f>
        <v/>
      </c>
      <c r="Y2156" t="str">
        <f>VLOOKUP($D2156,metadata!$B$2:$Z$451,22,FALSE)</f>
        <v>53-3</v>
      </c>
      <c r="Z2156" t="str">
        <f>VLOOKUP($D2156,metadata!$B$2:$Z$451,23,FALSE)</f>
        <v/>
      </c>
      <c r="AA2156" t="str">
        <f>VLOOKUP($D2156,metadata!$B$2:$Z$451,24,FALSE)</f>
        <v>adult</v>
      </c>
      <c r="AB2156" t="str">
        <f>VLOOKUP($D2156,metadata!$B$2:$Z$451,25,FALSE)</f>
        <v/>
      </c>
      <c r="AC2156">
        <v>16.0147783251231</v>
      </c>
      <c r="AD2156">
        <v>85.714285714285694</v>
      </c>
      <c r="AF2156" t="str">
        <f t="shared" si="67"/>
        <v>NA</v>
      </c>
    </row>
    <row r="2157" spans="3:32" x14ac:dyDescent="0.3">
      <c r="C2157">
        <v>2156</v>
      </c>
      <c r="D2157" s="4" t="str">
        <f t="shared" si="68"/>
        <v>53-Jyväskylä2</v>
      </c>
      <c r="E2157" t="str">
        <f>VLOOKUP($D2157,metadata!$B$2:$S$451,2,FALSE)</f>
        <v>Tyukmaeva, VI; Salminen, TS; Kankare, M; Knott, KE; Hoikkala, A</v>
      </c>
      <c r="F2157" t="str">
        <f>VLOOKUP($D2157,metadata!$B$2:$S$451,3,FALSE)</f>
        <v>Adaptation to a seasonally varying environment: a strong latitudinal cline in reproductive diapause combined with high gene flow in Drosophila montana</v>
      </c>
      <c r="G2157" t="str">
        <f>VLOOKUP($D2157,metadata!$B$2:$S$451,4,FALSE)</f>
        <v>10.1002/ece3.14</v>
      </c>
      <c r="H2157" t="str">
        <f>VLOOKUP($D2157,metadata!$B$2:$S$451,5,FALSE)</f>
        <v>y</v>
      </c>
      <c r="I2157" t="str">
        <f>VLOOKUP($D2157,metadata!$B$2:$S$451,6,FALSE)</f>
        <v>a</v>
      </c>
      <c r="J2157" t="str">
        <f>VLOOKUP($D2157,metadata!$B$2:$S$451,7,FALSE)</f>
        <v>i</v>
      </c>
      <c r="K2157">
        <f>VLOOKUP($D2157,metadata!$B$2:$S$451,8,FALSE)</f>
        <v>6</v>
      </c>
      <c r="L2157">
        <f>VLOOKUP($D2157,metadata!$B$2:$S$451,9,FALSE)</f>
        <v>4</v>
      </c>
      <c r="M2157" t="str">
        <f>VLOOKUP($D2157,metadata!$B$2:$S$451,10,FALSE)</f>
        <v/>
      </c>
      <c r="N2157" t="str">
        <f>VLOOKUP($D2157,metadata!$B$2:$S$451,11,FALSE)</f>
        <v>Drosophila montana</v>
      </c>
      <c r="O2157" t="str">
        <f>VLOOKUP($D2157,metadata!$B$2:$S$451,12,FALSE)</f>
        <v>diptera</v>
      </c>
      <c r="P2157" t="str">
        <f>VLOOKUP($D2157,metadata!$B$2:$S$451,13,FALSE)</f>
        <v>Jyväskylä2</v>
      </c>
      <c r="Q2157">
        <f>VLOOKUP($D2157,metadata!$B$2:$S$451,14,FALSE)</f>
        <v>61.233333333333334</v>
      </c>
      <c r="R2157">
        <f>VLOOKUP($D2157,metadata!$B$2:$S$451,15,FALSE)</f>
        <v>25.733333333333334</v>
      </c>
      <c r="S2157" t="str">
        <f>VLOOKUP($D2157,metadata!$B$2:$S$451,16,FALSE)</f>
        <v/>
      </c>
      <c r="T2157" t="str">
        <f>VLOOKUP($D2157,metadata!$B$2:$S$451,17,FALSE)</f>
        <v/>
      </c>
      <c r="U2157" t="str">
        <f>VLOOKUP($D2157,metadata!$B$2:$S$451,18,FALSE)</f>
        <v/>
      </c>
      <c r="V2157">
        <f>VLOOKUP($D2157,metadata!$B$2:$Z$451,19,FALSE)</f>
        <v>115</v>
      </c>
      <c r="W2157" t="str">
        <f>VLOOKUP($D2157,metadata!$B$2:$Z$451,20,FALSE)</f>
        <v>global average</v>
      </c>
      <c r="X2157" t="str">
        <f>VLOOKUP($D2157,metadata!$B$2:$Z$451,21,FALSE)</f>
        <v/>
      </c>
      <c r="Y2157" t="str">
        <f>VLOOKUP($D2157,metadata!$B$2:$Z$451,22,FALSE)</f>
        <v>53-3</v>
      </c>
      <c r="Z2157" t="str">
        <f>VLOOKUP($D2157,metadata!$B$2:$Z$451,23,FALSE)</f>
        <v/>
      </c>
      <c r="AA2157" t="str">
        <f>VLOOKUP($D2157,metadata!$B$2:$Z$451,24,FALSE)</f>
        <v>adult</v>
      </c>
      <c r="AB2157" t="str">
        <f>VLOOKUP($D2157,metadata!$B$2:$Z$451,25,FALSE)</f>
        <v/>
      </c>
      <c r="AC2157">
        <v>17.644123856439101</v>
      </c>
      <c r="AD2157">
        <v>35.918367346938702</v>
      </c>
      <c r="AF2157" t="str">
        <f t="shared" si="67"/>
        <v>NA</v>
      </c>
    </row>
    <row r="2158" spans="3:32" x14ac:dyDescent="0.3">
      <c r="C2158">
        <v>2157</v>
      </c>
      <c r="D2158" s="4" t="str">
        <f t="shared" si="68"/>
        <v>53-Jyväskylä2</v>
      </c>
      <c r="E2158" t="str">
        <f>VLOOKUP($D2158,metadata!$B$2:$S$451,2,FALSE)</f>
        <v>Tyukmaeva, VI; Salminen, TS; Kankare, M; Knott, KE; Hoikkala, A</v>
      </c>
      <c r="F2158" t="str">
        <f>VLOOKUP($D2158,metadata!$B$2:$S$451,3,FALSE)</f>
        <v>Adaptation to a seasonally varying environment: a strong latitudinal cline in reproductive diapause combined with high gene flow in Drosophila montana</v>
      </c>
      <c r="G2158" t="str">
        <f>VLOOKUP($D2158,metadata!$B$2:$S$451,4,FALSE)</f>
        <v>10.1002/ece3.14</v>
      </c>
      <c r="H2158" t="str">
        <f>VLOOKUP($D2158,metadata!$B$2:$S$451,5,FALSE)</f>
        <v>y</v>
      </c>
      <c r="I2158" t="str">
        <f>VLOOKUP($D2158,metadata!$B$2:$S$451,6,FALSE)</f>
        <v>a</v>
      </c>
      <c r="J2158" t="str">
        <f>VLOOKUP($D2158,metadata!$B$2:$S$451,7,FALSE)</f>
        <v>i</v>
      </c>
      <c r="K2158">
        <f>VLOOKUP($D2158,metadata!$B$2:$S$451,8,FALSE)</f>
        <v>6</v>
      </c>
      <c r="L2158">
        <f>VLOOKUP($D2158,metadata!$B$2:$S$451,9,FALSE)</f>
        <v>4</v>
      </c>
      <c r="M2158" t="str">
        <f>VLOOKUP($D2158,metadata!$B$2:$S$451,10,FALSE)</f>
        <v/>
      </c>
      <c r="N2158" t="str">
        <f>VLOOKUP($D2158,metadata!$B$2:$S$451,11,FALSE)</f>
        <v>Drosophila montana</v>
      </c>
      <c r="O2158" t="str">
        <f>VLOOKUP($D2158,metadata!$B$2:$S$451,12,FALSE)</f>
        <v>diptera</v>
      </c>
      <c r="P2158" t="str">
        <f>VLOOKUP($D2158,metadata!$B$2:$S$451,13,FALSE)</f>
        <v>Jyväskylä2</v>
      </c>
      <c r="Q2158">
        <f>VLOOKUP($D2158,metadata!$B$2:$S$451,14,FALSE)</f>
        <v>61.233333333333334</v>
      </c>
      <c r="R2158">
        <f>VLOOKUP($D2158,metadata!$B$2:$S$451,15,FALSE)</f>
        <v>25.733333333333334</v>
      </c>
      <c r="S2158" t="str">
        <f>VLOOKUP($D2158,metadata!$B$2:$S$451,16,FALSE)</f>
        <v/>
      </c>
      <c r="T2158" t="str">
        <f>VLOOKUP($D2158,metadata!$B$2:$S$451,17,FALSE)</f>
        <v/>
      </c>
      <c r="U2158" t="str">
        <f>VLOOKUP($D2158,metadata!$B$2:$S$451,18,FALSE)</f>
        <v/>
      </c>
      <c r="V2158">
        <f>VLOOKUP($D2158,metadata!$B$2:$Z$451,19,FALSE)</f>
        <v>115</v>
      </c>
      <c r="W2158" t="str">
        <f>VLOOKUP($D2158,metadata!$B$2:$Z$451,20,FALSE)</f>
        <v>global average</v>
      </c>
      <c r="X2158" t="str">
        <f>VLOOKUP($D2158,metadata!$B$2:$Z$451,21,FALSE)</f>
        <v/>
      </c>
      <c r="Y2158" t="str">
        <f>VLOOKUP($D2158,metadata!$B$2:$Z$451,22,FALSE)</f>
        <v>53-3</v>
      </c>
      <c r="Z2158" t="str">
        <f>VLOOKUP($D2158,metadata!$B$2:$Z$451,23,FALSE)</f>
        <v/>
      </c>
      <c r="AA2158" t="str">
        <f>VLOOKUP($D2158,metadata!$B$2:$Z$451,24,FALSE)</f>
        <v>adult</v>
      </c>
      <c r="AB2158" t="str">
        <f>VLOOKUP($D2158,metadata!$B$2:$Z$451,25,FALSE)</f>
        <v/>
      </c>
      <c r="AC2158">
        <v>19.1584095707248</v>
      </c>
      <c r="AD2158">
        <v>18.775510204081598</v>
      </c>
      <c r="AF2158" t="str">
        <f t="shared" si="67"/>
        <v>NA</v>
      </c>
    </row>
    <row r="2159" spans="3:32" x14ac:dyDescent="0.3">
      <c r="C2159">
        <v>2158</v>
      </c>
      <c r="D2159" s="4" t="str">
        <f t="shared" si="68"/>
        <v>53-Jyväskylä2</v>
      </c>
      <c r="E2159" t="str">
        <f>VLOOKUP($D2159,metadata!$B$2:$S$451,2,FALSE)</f>
        <v>Tyukmaeva, VI; Salminen, TS; Kankare, M; Knott, KE; Hoikkala, A</v>
      </c>
      <c r="F2159" t="str">
        <f>VLOOKUP($D2159,metadata!$B$2:$S$451,3,FALSE)</f>
        <v>Adaptation to a seasonally varying environment: a strong latitudinal cline in reproductive diapause combined with high gene flow in Drosophila montana</v>
      </c>
      <c r="G2159" t="str">
        <f>VLOOKUP($D2159,metadata!$B$2:$S$451,4,FALSE)</f>
        <v>10.1002/ece3.14</v>
      </c>
      <c r="H2159" t="str">
        <f>VLOOKUP($D2159,metadata!$B$2:$S$451,5,FALSE)</f>
        <v>y</v>
      </c>
      <c r="I2159" t="str">
        <f>VLOOKUP($D2159,metadata!$B$2:$S$451,6,FALSE)</f>
        <v>a</v>
      </c>
      <c r="J2159" t="str">
        <f>VLOOKUP($D2159,metadata!$B$2:$S$451,7,FALSE)</f>
        <v>i</v>
      </c>
      <c r="K2159">
        <f>VLOOKUP($D2159,metadata!$B$2:$S$451,8,FALSE)</f>
        <v>6</v>
      </c>
      <c r="L2159">
        <f>VLOOKUP($D2159,metadata!$B$2:$S$451,9,FALSE)</f>
        <v>4</v>
      </c>
      <c r="M2159" t="str">
        <f>VLOOKUP($D2159,metadata!$B$2:$S$451,10,FALSE)</f>
        <v/>
      </c>
      <c r="N2159" t="str">
        <f>VLOOKUP($D2159,metadata!$B$2:$S$451,11,FALSE)</f>
        <v>Drosophila montana</v>
      </c>
      <c r="O2159" t="str">
        <f>VLOOKUP($D2159,metadata!$B$2:$S$451,12,FALSE)</f>
        <v>diptera</v>
      </c>
      <c r="P2159" t="str">
        <f>VLOOKUP($D2159,metadata!$B$2:$S$451,13,FALSE)</f>
        <v>Jyväskylä2</v>
      </c>
      <c r="Q2159">
        <f>VLOOKUP($D2159,metadata!$B$2:$S$451,14,FALSE)</f>
        <v>61.233333333333334</v>
      </c>
      <c r="R2159">
        <f>VLOOKUP($D2159,metadata!$B$2:$S$451,15,FALSE)</f>
        <v>25.733333333333334</v>
      </c>
      <c r="S2159" t="str">
        <f>VLOOKUP($D2159,metadata!$B$2:$S$451,16,FALSE)</f>
        <v/>
      </c>
      <c r="T2159" t="str">
        <f>VLOOKUP($D2159,metadata!$B$2:$S$451,17,FALSE)</f>
        <v/>
      </c>
      <c r="U2159" t="str">
        <f>VLOOKUP($D2159,metadata!$B$2:$S$451,18,FALSE)</f>
        <v/>
      </c>
      <c r="V2159">
        <f>VLOOKUP($D2159,metadata!$B$2:$Z$451,19,FALSE)</f>
        <v>115</v>
      </c>
      <c r="W2159" t="str">
        <f>VLOOKUP($D2159,metadata!$B$2:$Z$451,20,FALSE)</f>
        <v>global average</v>
      </c>
      <c r="X2159" t="str">
        <f>VLOOKUP($D2159,metadata!$B$2:$Z$451,21,FALSE)</f>
        <v/>
      </c>
      <c r="Y2159" t="str">
        <f>VLOOKUP($D2159,metadata!$B$2:$Z$451,22,FALSE)</f>
        <v>53-3</v>
      </c>
      <c r="Z2159" t="str">
        <f>VLOOKUP($D2159,metadata!$B$2:$Z$451,23,FALSE)</f>
        <v/>
      </c>
      <c r="AA2159" t="str">
        <f>VLOOKUP($D2159,metadata!$B$2:$Z$451,24,FALSE)</f>
        <v>adult</v>
      </c>
      <c r="AB2159" t="str">
        <f>VLOOKUP($D2159,metadata!$B$2:$Z$451,25,FALSE)</f>
        <v/>
      </c>
      <c r="AC2159">
        <v>20.5361013370865</v>
      </c>
      <c r="AD2159">
        <v>9.3877551020408099</v>
      </c>
      <c r="AF2159" t="str">
        <f t="shared" si="67"/>
        <v>NA</v>
      </c>
    </row>
    <row r="2160" spans="3:32" x14ac:dyDescent="0.3">
      <c r="C2160">
        <v>2159</v>
      </c>
      <c r="D2160" s="4" t="str">
        <f t="shared" si="68"/>
        <v>53-Jyväskylä3</v>
      </c>
      <c r="E2160" t="str">
        <f>VLOOKUP($D2160,metadata!$B$2:$S$451,2,FALSE)</f>
        <v>Tyukmaeva, VI; Salminen, TS; Kankare, M; Knott, KE; Hoikkala, A</v>
      </c>
      <c r="F2160" t="str">
        <f>VLOOKUP($D2160,metadata!$B$2:$S$451,3,FALSE)</f>
        <v>Adaptation to a seasonally varying environment: a strong latitudinal cline in reproductive diapause combined with high gene flow in Drosophila montana</v>
      </c>
      <c r="G2160" t="str">
        <f>VLOOKUP($D2160,metadata!$B$2:$S$451,4,FALSE)</f>
        <v>10.1002/ece3.14</v>
      </c>
      <c r="H2160" t="str">
        <f>VLOOKUP($D2160,metadata!$B$2:$S$451,5,FALSE)</f>
        <v>y</v>
      </c>
      <c r="I2160" t="str">
        <f>VLOOKUP($D2160,metadata!$B$2:$S$451,6,FALSE)</f>
        <v>a</v>
      </c>
      <c r="J2160" t="str">
        <f>VLOOKUP($D2160,metadata!$B$2:$S$451,7,FALSE)</f>
        <v>i</v>
      </c>
      <c r="K2160">
        <f>VLOOKUP($D2160,metadata!$B$2:$S$451,8,FALSE)</f>
        <v>6</v>
      </c>
      <c r="L2160">
        <f>VLOOKUP($D2160,metadata!$B$2:$S$451,9,FALSE)</f>
        <v>4</v>
      </c>
      <c r="M2160" t="str">
        <f>VLOOKUP($D2160,metadata!$B$2:$S$451,10,FALSE)</f>
        <v/>
      </c>
      <c r="N2160" t="str">
        <f>VLOOKUP($D2160,metadata!$B$2:$S$451,11,FALSE)</f>
        <v>Drosophila montana</v>
      </c>
      <c r="O2160" t="str">
        <f>VLOOKUP($D2160,metadata!$B$2:$S$451,12,FALSE)</f>
        <v>diptera</v>
      </c>
      <c r="P2160" t="str">
        <f>VLOOKUP($D2160,metadata!$B$2:$S$451,13,FALSE)</f>
        <v>Jyväskylä3</v>
      </c>
      <c r="Q2160">
        <f>VLOOKUP($D2160,metadata!$B$2:$S$451,14,FALSE)</f>
        <v>61.233333333333334</v>
      </c>
      <c r="R2160">
        <f>VLOOKUP($D2160,metadata!$B$2:$S$451,15,FALSE)</f>
        <v>25.733333333333334</v>
      </c>
      <c r="S2160" t="str">
        <f>VLOOKUP($D2160,metadata!$B$2:$S$451,16,FALSE)</f>
        <v/>
      </c>
      <c r="T2160" t="str">
        <f>VLOOKUP($D2160,metadata!$B$2:$S$451,17,FALSE)</f>
        <v/>
      </c>
      <c r="U2160" t="str">
        <f>VLOOKUP($D2160,metadata!$B$2:$S$451,18,FALSE)</f>
        <v/>
      </c>
      <c r="V2160">
        <f>VLOOKUP($D2160,metadata!$B$2:$Z$451,19,FALSE)</f>
        <v>115</v>
      </c>
      <c r="W2160" t="str">
        <f>VLOOKUP($D2160,metadata!$B$2:$Z$451,20,FALSE)</f>
        <v>global average</v>
      </c>
      <c r="X2160" t="str">
        <f>VLOOKUP($D2160,metadata!$B$2:$Z$451,21,FALSE)</f>
        <v/>
      </c>
      <c r="Y2160" t="str">
        <f>VLOOKUP($D2160,metadata!$B$2:$Z$451,22,FALSE)</f>
        <v>53-3</v>
      </c>
      <c r="Z2160" t="str">
        <f>VLOOKUP($D2160,metadata!$B$2:$Z$451,23,FALSE)</f>
        <v/>
      </c>
      <c r="AA2160" t="str">
        <f>VLOOKUP($D2160,metadata!$B$2:$Z$451,24,FALSE)</f>
        <v>adult</v>
      </c>
      <c r="AB2160" t="str">
        <f>VLOOKUP($D2160,metadata!$B$2:$Z$451,25,FALSE)</f>
        <v/>
      </c>
      <c r="AC2160">
        <v>15.995918367346899</v>
      </c>
      <c r="AD2160">
        <v>76.326530612244895</v>
      </c>
      <c r="AF2160" t="str">
        <f t="shared" si="67"/>
        <v>NA</v>
      </c>
    </row>
    <row r="2161" spans="3:32" x14ac:dyDescent="0.3">
      <c r="C2161">
        <v>2160</v>
      </c>
      <c r="D2161" s="4" t="str">
        <f t="shared" si="68"/>
        <v>53-Jyväskylä3</v>
      </c>
      <c r="E2161" t="str">
        <f>VLOOKUP($D2161,metadata!$B$2:$S$451,2,FALSE)</f>
        <v>Tyukmaeva, VI; Salminen, TS; Kankare, M; Knott, KE; Hoikkala, A</v>
      </c>
      <c r="F2161" t="str">
        <f>VLOOKUP($D2161,metadata!$B$2:$S$451,3,FALSE)</f>
        <v>Adaptation to a seasonally varying environment: a strong latitudinal cline in reproductive diapause combined with high gene flow in Drosophila montana</v>
      </c>
      <c r="G2161" t="str">
        <f>VLOOKUP($D2161,metadata!$B$2:$S$451,4,FALSE)</f>
        <v>10.1002/ece3.14</v>
      </c>
      <c r="H2161" t="str">
        <f>VLOOKUP($D2161,metadata!$B$2:$S$451,5,FALSE)</f>
        <v>y</v>
      </c>
      <c r="I2161" t="str">
        <f>VLOOKUP($D2161,metadata!$B$2:$S$451,6,FALSE)</f>
        <v>a</v>
      </c>
      <c r="J2161" t="str">
        <f>VLOOKUP($D2161,metadata!$B$2:$S$451,7,FALSE)</f>
        <v>i</v>
      </c>
      <c r="K2161">
        <f>VLOOKUP($D2161,metadata!$B$2:$S$451,8,FALSE)</f>
        <v>6</v>
      </c>
      <c r="L2161">
        <f>VLOOKUP($D2161,metadata!$B$2:$S$451,9,FALSE)</f>
        <v>4</v>
      </c>
      <c r="M2161" t="str">
        <f>VLOOKUP($D2161,metadata!$B$2:$S$451,10,FALSE)</f>
        <v/>
      </c>
      <c r="N2161" t="str">
        <f>VLOOKUP($D2161,metadata!$B$2:$S$451,11,FALSE)</f>
        <v>Drosophila montana</v>
      </c>
      <c r="O2161" t="str">
        <f>VLOOKUP($D2161,metadata!$B$2:$S$451,12,FALSE)</f>
        <v>diptera</v>
      </c>
      <c r="P2161" t="str">
        <f>VLOOKUP($D2161,metadata!$B$2:$S$451,13,FALSE)</f>
        <v>Jyväskylä3</v>
      </c>
      <c r="Q2161">
        <f>VLOOKUP($D2161,metadata!$B$2:$S$451,14,FALSE)</f>
        <v>61.233333333333334</v>
      </c>
      <c r="R2161">
        <f>VLOOKUP($D2161,metadata!$B$2:$S$451,15,FALSE)</f>
        <v>25.733333333333334</v>
      </c>
      <c r="S2161" t="str">
        <f>VLOOKUP($D2161,metadata!$B$2:$S$451,16,FALSE)</f>
        <v/>
      </c>
      <c r="T2161" t="str">
        <f>VLOOKUP($D2161,metadata!$B$2:$S$451,17,FALSE)</f>
        <v/>
      </c>
      <c r="U2161" t="str">
        <f>VLOOKUP($D2161,metadata!$B$2:$S$451,18,FALSE)</f>
        <v/>
      </c>
      <c r="V2161">
        <f>VLOOKUP($D2161,metadata!$B$2:$Z$451,19,FALSE)</f>
        <v>115</v>
      </c>
      <c r="W2161" t="str">
        <f>VLOOKUP($D2161,metadata!$B$2:$Z$451,20,FALSE)</f>
        <v>global average</v>
      </c>
      <c r="X2161" t="str">
        <f>VLOOKUP($D2161,metadata!$B$2:$Z$451,21,FALSE)</f>
        <v/>
      </c>
      <c r="Y2161" t="str">
        <f>VLOOKUP($D2161,metadata!$B$2:$Z$451,22,FALSE)</f>
        <v>53-3</v>
      </c>
      <c r="Z2161" t="str">
        <f>VLOOKUP($D2161,metadata!$B$2:$Z$451,23,FALSE)</f>
        <v/>
      </c>
      <c r="AA2161" t="str">
        <f>VLOOKUP($D2161,metadata!$B$2:$Z$451,24,FALSE)</f>
        <v>adult</v>
      </c>
      <c r="AB2161" t="str">
        <f>VLOOKUP($D2161,metadata!$B$2:$Z$451,25,FALSE)</f>
        <v/>
      </c>
      <c r="AC2161">
        <v>17.626671358198401</v>
      </c>
      <c r="AD2161">
        <v>34.6938775510204</v>
      </c>
      <c r="AF2161" t="str">
        <f t="shared" si="67"/>
        <v>NA</v>
      </c>
    </row>
    <row r="2162" spans="3:32" x14ac:dyDescent="0.3">
      <c r="C2162">
        <v>2161</v>
      </c>
      <c r="D2162" s="4" t="str">
        <f t="shared" si="68"/>
        <v>53-Jyväskylä3</v>
      </c>
      <c r="E2162" t="str">
        <f>VLOOKUP($D2162,metadata!$B$2:$S$451,2,FALSE)</f>
        <v>Tyukmaeva, VI; Salminen, TS; Kankare, M; Knott, KE; Hoikkala, A</v>
      </c>
      <c r="F2162" t="str">
        <f>VLOOKUP($D2162,metadata!$B$2:$S$451,3,FALSE)</f>
        <v>Adaptation to a seasonally varying environment: a strong latitudinal cline in reproductive diapause combined with high gene flow in Drosophila montana</v>
      </c>
      <c r="G2162" t="str">
        <f>VLOOKUP($D2162,metadata!$B$2:$S$451,4,FALSE)</f>
        <v>10.1002/ece3.14</v>
      </c>
      <c r="H2162" t="str">
        <f>VLOOKUP($D2162,metadata!$B$2:$S$451,5,FALSE)</f>
        <v>y</v>
      </c>
      <c r="I2162" t="str">
        <f>VLOOKUP($D2162,metadata!$B$2:$S$451,6,FALSE)</f>
        <v>a</v>
      </c>
      <c r="J2162" t="str">
        <f>VLOOKUP($D2162,metadata!$B$2:$S$451,7,FALSE)</f>
        <v>i</v>
      </c>
      <c r="K2162">
        <f>VLOOKUP($D2162,metadata!$B$2:$S$451,8,FALSE)</f>
        <v>6</v>
      </c>
      <c r="L2162">
        <f>VLOOKUP($D2162,metadata!$B$2:$S$451,9,FALSE)</f>
        <v>4</v>
      </c>
      <c r="M2162" t="str">
        <f>VLOOKUP($D2162,metadata!$B$2:$S$451,10,FALSE)</f>
        <v/>
      </c>
      <c r="N2162" t="str">
        <f>VLOOKUP($D2162,metadata!$B$2:$S$451,11,FALSE)</f>
        <v>Drosophila montana</v>
      </c>
      <c r="O2162" t="str">
        <f>VLOOKUP($D2162,metadata!$B$2:$S$451,12,FALSE)</f>
        <v>diptera</v>
      </c>
      <c r="P2162" t="str">
        <f>VLOOKUP($D2162,metadata!$B$2:$S$451,13,FALSE)</f>
        <v>Jyväskylä3</v>
      </c>
      <c r="Q2162">
        <f>VLOOKUP($D2162,metadata!$B$2:$S$451,14,FALSE)</f>
        <v>61.233333333333334</v>
      </c>
      <c r="R2162">
        <f>VLOOKUP($D2162,metadata!$B$2:$S$451,15,FALSE)</f>
        <v>25.733333333333334</v>
      </c>
      <c r="S2162" t="str">
        <f>VLOOKUP($D2162,metadata!$B$2:$S$451,16,FALSE)</f>
        <v/>
      </c>
      <c r="T2162" t="str">
        <f>VLOOKUP($D2162,metadata!$B$2:$S$451,17,FALSE)</f>
        <v/>
      </c>
      <c r="U2162" t="str">
        <f>VLOOKUP($D2162,metadata!$B$2:$S$451,18,FALSE)</f>
        <v/>
      </c>
      <c r="V2162">
        <f>VLOOKUP($D2162,metadata!$B$2:$Z$451,19,FALSE)</f>
        <v>115</v>
      </c>
      <c r="W2162" t="str">
        <f>VLOOKUP($D2162,metadata!$B$2:$Z$451,20,FALSE)</f>
        <v>global average</v>
      </c>
      <c r="X2162" t="str">
        <f>VLOOKUP($D2162,metadata!$B$2:$Z$451,21,FALSE)</f>
        <v/>
      </c>
      <c r="Y2162" t="str">
        <f>VLOOKUP($D2162,metadata!$B$2:$Z$451,22,FALSE)</f>
        <v>53-3</v>
      </c>
      <c r="Z2162" t="str">
        <f>VLOOKUP($D2162,metadata!$B$2:$Z$451,23,FALSE)</f>
        <v/>
      </c>
      <c r="AA2162" t="str">
        <f>VLOOKUP($D2162,metadata!$B$2:$Z$451,24,FALSE)</f>
        <v>adult</v>
      </c>
      <c r="AB2162" t="str">
        <f>VLOOKUP($D2162,metadata!$B$2:$Z$451,25,FALSE)</f>
        <v/>
      </c>
      <c r="AC2162">
        <v>19.14257565095</v>
      </c>
      <c r="AD2162">
        <v>26.938775510204</v>
      </c>
      <c r="AF2162" t="str">
        <f t="shared" si="67"/>
        <v>NA</v>
      </c>
    </row>
    <row r="2163" spans="3:32" x14ac:dyDescent="0.3">
      <c r="C2163">
        <v>2162</v>
      </c>
      <c r="D2163" s="4" t="str">
        <f t="shared" si="68"/>
        <v>53-Jyväskylä3</v>
      </c>
      <c r="E2163" t="str">
        <f>VLOOKUP($D2163,metadata!$B$2:$S$451,2,FALSE)</f>
        <v>Tyukmaeva, VI; Salminen, TS; Kankare, M; Knott, KE; Hoikkala, A</v>
      </c>
      <c r="F2163" t="str">
        <f>VLOOKUP($D2163,metadata!$B$2:$S$451,3,FALSE)</f>
        <v>Adaptation to a seasonally varying environment: a strong latitudinal cline in reproductive diapause combined with high gene flow in Drosophila montana</v>
      </c>
      <c r="G2163" t="str">
        <f>VLOOKUP($D2163,metadata!$B$2:$S$451,4,FALSE)</f>
        <v>10.1002/ece3.14</v>
      </c>
      <c r="H2163" t="str">
        <f>VLOOKUP($D2163,metadata!$B$2:$S$451,5,FALSE)</f>
        <v>y</v>
      </c>
      <c r="I2163" t="str">
        <f>VLOOKUP($D2163,metadata!$B$2:$S$451,6,FALSE)</f>
        <v>a</v>
      </c>
      <c r="J2163" t="str">
        <f>VLOOKUP($D2163,metadata!$B$2:$S$451,7,FALSE)</f>
        <v>i</v>
      </c>
      <c r="K2163">
        <f>VLOOKUP($D2163,metadata!$B$2:$S$451,8,FALSE)</f>
        <v>6</v>
      </c>
      <c r="L2163">
        <f>VLOOKUP($D2163,metadata!$B$2:$S$451,9,FALSE)</f>
        <v>4</v>
      </c>
      <c r="M2163" t="str">
        <f>VLOOKUP($D2163,metadata!$B$2:$S$451,10,FALSE)</f>
        <v/>
      </c>
      <c r="N2163" t="str">
        <f>VLOOKUP($D2163,metadata!$B$2:$S$451,11,FALSE)</f>
        <v>Drosophila montana</v>
      </c>
      <c r="O2163" t="str">
        <f>VLOOKUP($D2163,metadata!$B$2:$S$451,12,FALSE)</f>
        <v>diptera</v>
      </c>
      <c r="P2163" t="str">
        <f>VLOOKUP($D2163,metadata!$B$2:$S$451,13,FALSE)</f>
        <v>Jyväskylä3</v>
      </c>
      <c r="Q2163">
        <f>VLOOKUP($D2163,metadata!$B$2:$S$451,14,FALSE)</f>
        <v>61.233333333333334</v>
      </c>
      <c r="R2163">
        <f>VLOOKUP($D2163,metadata!$B$2:$S$451,15,FALSE)</f>
        <v>25.733333333333334</v>
      </c>
      <c r="S2163" t="str">
        <f>VLOOKUP($D2163,metadata!$B$2:$S$451,16,FALSE)</f>
        <v/>
      </c>
      <c r="T2163" t="str">
        <f>VLOOKUP($D2163,metadata!$B$2:$S$451,17,FALSE)</f>
        <v/>
      </c>
      <c r="U2163" t="str">
        <f>VLOOKUP($D2163,metadata!$B$2:$S$451,18,FALSE)</f>
        <v/>
      </c>
      <c r="V2163">
        <f>VLOOKUP($D2163,metadata!$B$2:$Z$451,19,FALSE)</f>
        <v>115</v>
      </c>
      <c r="W2163" t="str">
        <f>VLOOKUP($D2163,metadata!$B$2:$Z$451,20,FALSE)</f>
        <v>global average</v>
      </c>
      <c r="X2163" t="str">
        <f>VLOOKUP($D2163,metadata!$B$2:$Z$451,21,FALSE)</f>
        <v/>
      </c>
      <c r="Y2163" t="str">
        <f>VLOOKUP($D2163,metadata!$B$2:$Z$451,22,FALSE)</f>
        <v>53-3</v>
      </c>
      <c r="Z2163" t="str">
        <f>VLOOKUP($D2163,metadata!$B$2:$Z$451,23,FALSE)</f>
        <v/>
      </c>
      <c r="AA2163" t="str">
        <f>VLOOKUP($D2163,metadata!$B$2:$Z$451,24,FALSE)</f>
        <v>adult</v>
      </c>
      <c r="AB2163" t="str">
        <f>VLOOKUP($D2163,metadata!$B$2:$Z$451,25,FALSE)</f>
        <v/>
      </c>
      <c r="AC2163">
        <v>20.537790288529202</v>
      </c>
      <c r="AD2163">
        <v>19.183673469387699</v>
      </c>
      <c r="AF2163" t="str">
        <f t="shared" si="67"/>
        <v>NA</v>
      </c>
    </row>
    <row r="2164" spans="3:32" x14ac:dyDescent="0.3">
      <c r="C2164">
        <v>2163</v>
      </c>
      <c r="D2164" s="4" t="str">
        <f t="shared" si="68"/>
        <v>53-Jyväskylä4</v>
      </c>
      <c r="E2164" t="str">
        <f>VLOOKUP($D2164,metadata!$B$2:$S$451,2,FALSE)</f>
        <v>Tyukmaeva, VI; Salminen, TS; Kankare, M; Knott, KE; Hoikkala, A</v>
      </c>
      <c r="F2164" t="str">
        <f>VLOOKUP($D2164,metadata!$B$2:$S$451,3,FALSE)</f>
        <v>Adaptation to a seasonally varying environment: a strong latitudinal cline in reproductive diapause combined with high gene flow in Drosophila montana</v>
      </c>
      <c r="G2164" t="str">
        <f>VLOOKUP($D2164,metadata!$B$2:$S$451,4,FALSE)</f>
        <v>10.1002/ece3.14</v>
      </c>
      <c r="H2164" t="str">
        <f>VLOOKUP($D2164,metadata!$B$2:$S$451,5,FALSE)</f>
        <v>y</v>
      </c>
      <c r="I2164" t="str">
        <f>VLOOKUP($D2164,metadata!$B$2:$S$451,6,FALSE)</f>
        <v>a</v>
      </c>
      <c r="J2164" t="str">
        <f>VLOOKUP($D2164,metadata!$B$2:$S$451,7,FALSE)</f>
        <v>i</v>
      </c>
      <c r="K2164">
        <f>VLOOKUP($D2164,metadata!$B$2:$S$451,8,FALSE)</f>
        <v>6</v>
      </c>
      <c r="L2164">
        <f>VLOOKUP($D2164,metadata!$B$2:$S$451,9,FALSE)</f>
        <v>4</v>
      </c>
      <c r="M2164" t="str">
        <f>VLOOKUP($D2164,metadata!$B$2:$S$451,10,FALSE)</f>
        <v/>
      </c>
      <c r="N2164" t="str">
        <f>VLOOKUP($D2164,metadata!$B$2:$S$451,11,FALSE)</f>
        <v>Drosophila montana</v>
      </c>
      <c r="O2164" t="str">
        <f>VLOOKUP($D2164,metadata!$B$2:$S$451,12,FALSE)</f>
        <v>diptera</v>
      </c>
      <c r="P2164" t="str">
        <f>VLOOKUP($D2164,metadata!$B$2:$S$451,13,FALSE)</f>
        <v>Jyväskylä4</v>
      </c>
      <c r="Q2164">
        <f>VLOOKUP($D2164,metadata!$B$2:$S$451,14,FALSE)</f>
        <v>61.233333333333334</v>
      </c>
      <c r="R2164">
        <f>VLOOKUP($D2164,metadata!$B$2:$S$451,15,FALSE)</f>
        <v>25.733333333333334</v>
      </c>
      <c r="S2164" t="str">
        <f>VLOOKUP($D2164,metadata!$B$2:$S$451,16,FALSE)</f>
        <v/>
      </c>
      <c r="T2164" t="str">
        <f>VLOOKUP($D2164,metadata!$B$2:$S$451,17,FALSE)</f>
        <v/>
      </c>
      <c r="U2164" t="str">
        <f>VLOOKUP($D2164,metadata!$B$2:$S$451,18,FALSE)</f>
        <v/>
      </c>
      <c r="V2164">
        <f>VLOOKUP($D2164,metadata!$B$2:$Z$451,19,FALSE)</f>
        <v>115</v>
      </c>
      <c r="W2164" t="str">
        <f>VLOOKUP($D2164,metadata!$B$2:$Z$451,20,FALSE)</f>
        <v>global average</v>
      </c>
      <c r="X2164" t="str">
        <f>VLOOKUP($D2164,metadata!$B$2:$Z$451,21,FALSE)</f>
        <v/>
      </c>
      <c r="Y2164" t="str">
        <f>VLOOKUP($D2164,metadata!$B$2:$Z$451,22,FALSE)</f>
        <v>53-3</v>
      </c>
      <c r="Z2164" t="str">
        <f>VLOOKUP($D2164,metadata!$B$2:$Z$451,23,FALSE)</f>
        <v/>
      </c>
      <c r="AA2164" t="str">
        <f>VLOOKUP($D2164,metadata!$B$2:$Z$451,24,FALSE)</f>
        <v>adult</v>
      </c>
      <c r="AB2164" t="str">
        <f>VLOOKUP($D2164,metadata!$B$2:$Z$451,25,FALSE)</f>
        <v/>
      </c>
      <c r="AC2164">
        <v>15.975650950035099</v>
      </c>
      <c r="AD2164">
        <v>58.775510204081598</v>
      </c>
      <c r="AF2164" t="str">
        <f t="shared" si="67"/>
        <v>NA</v>
      </c>
    </row>
    <row r="2165" spans="3:32" x14ac:dyDescent="0.3">
      <c r="C2165">
        <v>2164</v>
      </c>
      <c r="D2165" s="4" t="str">
        <f t="shared" si="68"/>
        <v>53-Jyväskylä4</v>
      </c>
      <c r="E2165" t="str">
        <f>VLOOKUP($D2165,metadata!$B$2:$S$451,2,FALSE)</f>
        <v>Tyukmaeva, VI; Salminen, TS; Kankare, M; Knott, KE; Hoikkala, A</v>
      </c>
      <c r="F2165" t="str">
        <f>VLOOKUP($D2165,metadata!$B$2:$S$451,3,FALSE)</f>
        <v>Adaptation to a seasonally varying environment: a strong latitudinal cline in reproductive diapause combined with high gene flow in Drosophila montana</v>
      </c>
      <c r="G2165" t="str">
        <f>VLOOKUP($D2165,metadata!$B$2:$S$451,4,FALSE)</f>
        <v>10.1002/ece3.14</v>
      </c>
      <c r="H2165" t="str">
        <f>VLOOKUP($D2165,metadata!$B$2:$S$451,5,FALSE)</f>
        <v>y</v>
      </c>
      <c r="I2165" t="str">
        <f>VLOOKUP($D2165,metadata!$B$2:$S$451,6,FALSE)</f>
        <v>a</v>
      </c>
      <c r="J2165" t="str">
        <f>VLOOKUP($D2165,metadata!$B$2:$S$451,7,FALSE)</f>
        <v>i</v>
      </c>
      <c r="K2165">
        <f>VLOOKUP($D2165,metadata!$B$2:$S$451,8,FALSE)</f>
        <v>6</v>
      </c>
      <c r="L2165">
        <f>VLOOKUP($D2165,metadata!$B$2:$S$451,9,FALSE)</f>
        <v>4</v>
      </c>
      <c r="M2165" t="str">
        <f>VLOOKUP($D2165,metadata!$B$2:$S$451,10,FALSE)</f>
        <v/>
      </c>
      <c r="N2165" t="str">
        <f>VLOOKUP($D2165,metadata!$B$2:$S$451,11,FALSE)</f>
        <v>Drosophila montana</v>
      </c>
      <c r="O2165" t="str">
        <f>VLOOKUP($D2165,metadata!$B$2:$S$451,12,FALSE)</f>
        <v>diptera</v>
      </c>
      <c r="P2165" t="str">
        <f>VLOOKUP($D2165,metadata!$B$2:$S$451,13,FALSE)</f>
        <v>Jyväskylä4</v>
      </c>
      <c r="Q2165">
        <f>VLOOKUP($D2165,metadata!$B$2:$S$451,14,FALSE)</f>
        <v>61.233333333333334</v>
      </c>
      <c r="R2165">
        <f>VLOOKUP($D2165,metadata!$B$2:$S$451,15,FALSE)</f>
        <v>25.733333333333334</v>
      </c>
      <c r="S2165" t="str">
        <f>VLOOKUP($D2165,metadata!$B$2:$S$451,16,FALSE)</f>
        <v/>
      </c>
      <c r="T2165" t="str">
        <f>VLOOKUP($D2165,metadata!$B$2:$S$451,17,FALSE)</f>
        <v/>
      </c>
      <c r="U2165" t="str">
        <f>VLOOKUP($D2165,metadata!$B$2:$S$451,18,FALSE)</f>
        <v/>
      </c>
      <c r="V2165">
        <f>VLOOKUP($D2165,metadata!$B$2:$Z$451,19,FALSE)</f>
        <v>115</v>
      </c>
      <c r="W2165" t="str">
        <f>VLOOKUP($D2165,metadata!$B$2:$Z$451,20,FALSE)</f>
        <v>global average</v>
      </c>
      <c r="X2165" t="str">
        <f>VLOOKUP($D2165,metadata!$B$2:$Z$451,21,FALSE)</f>
        <v/>
      </c>
      <c r="Y2165" t="str">
        <f>VLOOKUP($D2165,metadata!$B$2:$Z$451,22,FALSE)</f>
        <v>53-3</v>
      </c>
      <c r="Z2165" t="str">
        <f>VLOOKUP($D2165,metadata!$B$2:$Z$451,23,FALSE)</f>
        <v/>
      </c>
      <c r="AA2165" t="str">
        <f>VLOOKUP($D2165,metadata!$B$2:$Z$451,24,FALSE)</f>
        <v>adult</v>
      </c>
      <c r="AB2165" t="str">
        <f>VLOOKUP($D2165,metadata!$B$2:$Z$451,25,FALSE)</f>
        <v/>
      </c>
      <c r="AC2165">
        <v>17.641238564391202</v>
      </c>
      <c r="AD2165">
        <v>19.183673469387699</v>
      </c>
      <c r="AF2165" t="str">
        <f t="shared" si="67"/>
        <v>NA</v>
      </c>
    </row>
    <row r="2166" spans="3:32" x14ac:dyDescent="0.3">
      <c r="C2166">
        <v>2165</v>
      </c>
      <c r="D2166" s="4" t="str">
        <f t="shared" si="68"/>
        <v>53-Jyväskylä4</v>
      </c>
      <c r="E2166" t="str">
        <f>VLOOKUP($D2166,metadata!$B$2:$S$451,2,FALSE)</f>
        <v>Tyukmaeva, VI; Salminen, TS; Kankare, M; Knott, KE; Hoikkala, A</v>
      </c>
      <c r="F2166" t="str">
        <f>VLOOKUP($D2166,metadata!$B$2:$S$451,3,FALSE)</f>
        <v>Adaptation to a seasonally varying environment: a strong latitudinal cline in reproductive diapause combined with high gene flow in Drosophila montana</v>
      </c>
      <c r="G2166" t="str">
        <f>VLOOKUP($D2166,metadata!$B$2:$S$451,4,FALSE)</f>
        <v>10.1002/ece3.14</v>
      </c>
      <c r="H2166" t="str">
        <f>VLOOKUP($D2166,metadata!$B$2:$S$451,5,FALSE)</f>
        <v>y</v>
      </c>
      <c r="I2166" t="str">
        <f>VLOOKUP($D2166,metadata!$B$2:$S$451,6,FALSE)</f>
        <v>a</v>
      </c>
      <c r="J2166" t="str">
        <f>VLOOKUP($D2166,metadata!$B$2:$S$451,7,FALSE)</f>
        <v>i</v>
      </c>
      <c r="K2166">
        <f>VLOOKUP($D2166,metadata!$B$2:$S$451,8,FALSE)</f>
        <v>6</v>
      </c>
      <c r="L2166">
        <f>VLOOKUP($D2166,metadata!$B$2:$S$451,9,FALSE)</f>
        <v>4</v>
      </c>
      <c r="M2166" t="str">
        <f>VLOOKUP($D2166,metadata!$B$2:$S$451,10,FALSE)</f>
        <v/>
      </c>
      <c r="N2166" t="str">
        <f>VLOOKUP($D2166,metadata!$B$2:$S$451,11,FALSE)</f>
        <v>Drosophila montana</v>
      </c>
      <c r="O2166" t="str">
        <f>VLOOKUP($D2166,metadata!$B$2:$S$451,12,FALSE)</f>
        <v>diptera</v>
      </c>
      <c r="P2166" t="str">
        <f>VLOOKUP($D2166,metadata!$B$2:$S$451,13,FALSE)</f>
        <v>Jyväskylä4</v>
      </c>
      <c r="Q2166">
        <f>VLOOKUP($D2166,metadata!$B$2:$S$451,14,FALSE)</f>
        <v>61.233333333333334</v>
      </c>
      <c r="R2166">
        <f>VLOOKUP($D2166,metadata!$B$2:$S$451,15,FALSE)</f>
        <v>25.733333333333334</v>
      </c>
      <c r="S2166" t="str">
        <f>VLOOKUP($D2166,metadata!$B$2:$S$451,16,FALSE)</f>
        <v/>
      </c>
      <c r="T2166" t="str">
        <f>VLOOKUP($D2166,metadata!$B$2:$S$451,17,FALSE)</f>
        <v/>
      </c>
      <c r="U2166" t="str">
        <f>VLOOKUP($D2166,metadata!$B$2:$S$451,18,FALSE)</f>
        <v/>
      </c>
      <c r="V2166">
        <f>VLOOKUP($D2166,metadata!$B$2:$Z$451,19,FALSE)</f>
        <v>115</v>
      </c>
      <c r="W2166" t="str">
        <f>VLOOKUP($D2166,metadata!$B$2:$Z$451,20,FALSE)</f>
        <v>global average</v>
      </c>
      <c r="X2166" t="str">
        <f>VLOOKUP($D2166,metadata!$B$2:$Z$451,21,FALSE)</f>
        <v/>
      </c>
      <c r="Y2166" t="str">
        <f>VLOOKUP($D2166,metadata!$B$2:$Z$451,22,FALSE)</f>
        <v>53-3</v>
      </c>
      <c r="Z2166" t="str">
        <f>VLOOKUP($D2166,metadata!$B$2:$Z$451,23,FALSE)</f>
        <v/>
      </c>
      <c r="AA2166" t="str">
        <f>VLOOKUP($D2166,metadata!$B$2:$Z$451,24,FALSE)</f>
        <v>adult</v>
      </c>
      <c r="AB2166" t="str">
        <f>VLOOKUP($D2166,metadata!$B$2:$Z$451,25,FALSE)</f>
        <v/>
      </c>
      <c r="AC2166">
        <v>19.157142857142802</v>
      </c>
      <c r="AD2166">
        <v>11.4285714285714</v>
      </c>
      <c r="AF2166" t="str">
        <f t="shared" si="67"/>
        <v>NA</v>
      </c>
    </row>
    <row r="2167" spans="3:32" x14ac:dyDescent="0.3">
      <c r="C2167">
        <v>2166</v>
      </c>
      <c r="D2167" s="4" t="str">
        <f t="shared" si="68"/>
        <v>53-Jyväskylä4</v>
      </c>
      <c r="E2167" t="str">
        <f>VLOOKUP($D2167,metadata!$B$2:$S$451,2,FALSE)</f>
        <v>Tyukmaeva, VI; Salminen, TS; Kankare, M; Knott, KE; Hoikkala, A</v>
      </c>
      <c r="F2167" t="str">
        <f>VLOOKUP($D2167,metadata!$B$2:$S$451,3,FALSE)</f>
        <v>Adaptation to a seasonally varying environment: a strong latitudinal cline in reproductive diapause combined with high gene flow in Drosophila montana</v>
      </c>
      <c r="G2167" t="str">
        <f>VLOOKUP($D2167,metadata!$B$2:$S$451,4,FALSE)</f>
        <v>10.1002/ece3.14</v>
      </c>
      <c r="H2167" t="str">
        <f>VLOOKUP($D2167,metadata!$B$2:$S$451,5,FALSE)</f>
        <v>y</v>
      </c>
      <c r="I2167" t="str">
        <f>VLOOKUP($D2167,metadata!$B$2:$S$451,6,FALSE)</f>
        <v>a</v>
      </c>
      <c r="J2167" t="str">
        <f>VLOOKUP($D2167,metadata!$B$2:$S$451,7,FALSE)</f>
        <v>i</v>
      </c>
      <c r="K2167">
        <f>VLOOKUP($D2167,metadata!$B$2:$S$451,8,FALSE)</f>
        <v>6</v>
      </c>
      <c r="L2167">
        <f>VLOOKUP($D2167,metadata!$B$2:$S$451,9,FALSE)</f>
        <v>4</v>
      </c>
      <c r="M2167" t="str">
        <f>VLOOKUP($D2167,metadata!$B$2:$S$451,10,FALSE)</f>
        <v/>
      </c>
      <c r="N2167" t="str">
        <f>VLOOKUP($D2167,metadata!$B$2:$S$451,11,FALSE)</f>
        <v>Drosophila montana</v>
      </c>
      <c r="O2167" t="str">
        <f>VLOOKUP($D2167,metadata!$B$2:$S$451,12,FALSE)</f>
        <v>diptera</v>
      </c>
      <c r="P2167" t="str">
        <f>VLOOKUP($D2167,metadata!$B$2:$S$451,13,FALSE)</f>
        <v>Jyväskylä4</v>
      </c>
      <c r="Q2167">
        <f>VLOOKUP($D2167,metadata!$B$2:$S$451,14,FALSE)</f>
        <v>61.233333333333334</v>
      </c>
      <c r="R2167">
        <f>VLOOKUP($D2167,metadata!$B$2:$S$451,15,FALSE)</f>
        <v>25.733333333333334</v>
      </c>
      <c r="S2167" t="str">
        <f>VLOOKUP($D2167,metadata!$B$2:$S$451,16,FALSE)</f>
        <v/>
      </c>
      <c r="T2167" t="str">
        <f>VLOOKUP($D2167,metadata!$B$2:$S$451,17,FALSE)</f>
        <v/>
      </c>
      <c r="U2167" t="str">
        <f>VLOOKUP($D2167,metadata!$B$2:$S$451,18,FALSE)</f>
        <v/>
      </c>
      <c r="V2167">
        <f>VLOOKUP($D2167,metadata!$B$2:$Z$451,19,FALSE)</f>
        <v>115</v>
      </c>
      <c r="W2167" t="str">
        <f>VLOOKUP($D2167,metadata!$B$2:$Z$451,20,FALSE)</f>
        <v>global average</v>
      </c>
      <c r="X2167" t="str">
        <f>VLOOKUP($D2167,metadata!$B$2:$Z$451,21,FALSE)</f>
        <v/>
      </c>
      <c r="Y2167" t="str">
        <f>VLOOKUP($D2167,metadata!$B$2:$Z$451,22,FALSE)</f>
        <v>53-3</v>
      </c>
      <c r="Z2167" t="str">
        <f>VLOOKUP($D2167,metadata!$B$2:$Z$451,23,FALSE)</f>
        <v/>
      </c>
      <c r="AA2167" t="str">
        <f>VLOOKUP($D2167,metadata!$B$2:$Z$451,24,FALSE)</f>
        <v>adult</v>
      </c>
      <c r="AB2167" t="str">
        <f>VLOOKUP($D2167,metadata!$B$2:$Z$451,25,FALSE)</f>
        <v/>
      </c>
      <c r="AC2167">
        <v>20.570795214637499</v>
      </c>
      <c r="AD2167">
        <v>10.6122448979591</v>
      </c>
      <c r="AF2167" t="str">
        <f t="shared" si="67"/>
        <v>NA</v>
      </c>
    </row>
    <row r="2168" spans="3:32" x14ac:dyDescent="0.3">
      <c r="C2168">
        <v>2167</v>
      </c>
      <c r="D2168" s="4" t="str">
        <f t="shared" si="68"/>
        <v>53-Lahti1</v>
      </c>
      <c r="E2168" t="str">
        <f>VLOOKUP($D2168,metadata!$B$2:$S$451,2,FALSE)</f>
        <v>Tyukmaeva, VI; Salminen, TS; Kankare, M; Knott, KE; Hoikkala, A</v>
      </c>
      <c r="F2168" t="str">
        <f>VLOOKUP($D2168,metadata!$B$2:$S$451,3,FALSE)</f>
        <v>Adaptation to a seasonally varying environment: a strong latitudinal cline in reproductive diapause combined with high gene flow in Drosophila montana</v>
      </c>
      <c r="G2168" t="str">
        <f>VLOOKUP($D2168,metadata!$B$2:$S$451,4,FALSE)</f>
        <v>10.1002/ece3.14</v>
      </c>
      <c r="H2168" t="str">
        <f>VLOOKUP($D2168,metadata!$B$2:$S$451,5,FALSE)</f>
        <v>y</v>
      </c>
      <c r="I2168" t="str">
        <f>VLOOKUP($D2168,metadata!$B$2:$S$451,6,FALSE)</f>
        <v>a</v>
      </c>
      <c r="J2168" t="str">
        <f>VLOOKUP($D2168,metadata!$B$2:$S$451,7,FALSE)</f>
        <v>i</v>
      </c>
      <c r="K2168">
        <f>VLOOKUP($D2168,metadata!$B$2:$S$451,8,FALSE)</f>
        <v>6</v>
      </c>
      <c r="L2168">
        <f>VLOOKUP($D2168,metadata!$B$2:$S$451,9,FALSE)</f>
        <v>5</v>
      </c>
      <c r="M2168" t="str">
        <f>VLOOKUP($D2168,metadata!$B$2:$S$451,10,FALSE)</f>
        <v/>
      </c>
      <c r="N2168" t="str">
        <f>VLOOKUP($D2168,metadata!$B$2:$S$451,11,FALSE)</f>
        <v>Drosophila montana</v>
      </c>
      <c r="O2168" t="str">
        <f>VLOOKUP($D2168,metadata!$B$2:$S$451,12,FALSE)</f>
        <v>diptera</v>
      </c>
      <c r="P2168" t="str">
        <f>VLOOKUP($D2168,metadata!$B$2:$S$451,13,FALSE)</f>
        <v>Lahti1</v>
      </c>
      <c r="Q2168">
        <f>VLOOKUP($D2168,metadata!$B$2:$S$451,14,FALSE)</f>
        <v>60.983333333333334</v>
      </c>
      <c r="R2168">
        <f>VLOOKUP($D2168,metadata!$B$2:$S$451,15,FALSE)</f>
        <v>25.65</v>
      </c>
      <c r="S2168" t="str">
        <f>VLOOKUP($D2168,metadata!$B$2:$S$451,16,FALSE)</f>
        <v/>
      </c>
      <c r="T2168" t="str">
        <f>VLOOKUP($D2168,metadata!$B$2:$S$451,17,FALSE)</f>
        <v/>
      </c>
      <c r="U2168" t="str">
        <f>VLOOKUP($D2168,metadata!$B$2:$S$451,18,FALSE)</f>
        <v/>
      </c>
      <c r="V2168">
        <f>VLOOKUP($D2168,metadata!$B$2:$Z$451,19,FALSE)</f>
        <v>115</v>
      </c>
      <c r="W2168" t="str">
        <f>VLOOKUP($D2168,metadata!$B$2:$Z$451,20,FALSE)</f>
        <v>global average</v>
      </c>
      <c r="X2168" t="str">
        <f>VLOOKUP($D2168,metadata!$B$2:$Z$451,21,FALSE)</f>
        <v/>
      </c>
      <c r="Y2168" t="str">
        <f>VLOOKUP($D2168,metadata!$B$2:$Z$451,22,FALSE)</f>
        <v>53-3</v>
      </c>
      <c r="Z2168" t="str">
        <f>VLOOKUP($D2168,metadata!$B$2:$Z$451,23,FALSE)</f>
        <v/>
      </c>
      <c r="AA2168" t="str">
        <f>VLOOKUP($D2168,metadata!$B$2:$Z$451,24,FALSE)</f>
        <v>adult</v>
      </c>
      <c r="AB2168" t="str">
        <f>VLOOKUP($D2168,metadata!$B$2:$Z$451,25,FALSE)</f>
        <v/>
      </c>
      <c r="AC2168">
        <v>13.9645390070921</v>
      </c>
      <c r="AD2168">
        <v>99.570815450643806</v>
      </c>
      <c r="AF2168" t="str">
        <f t="shared" si="67"/>
        <v>NA</v>
      </c>
    </row>
    <row r="2169" spans="3:32" x14ac:dyDescent="0.3">
      <c r="C2169">
        <v>2168</v>
      </c>
      <c r="D2169" s="4" t="str">
        <f t="shared" si="68"/>
        <v>53-Lahti1</v>
      </c>
      <c r="E2169" t="str">
        <f>VLOOKUP($D2169,metadata!$B$2:$S$451,2,FALSE)</f>
        <v>Tyukmaeva, VI; Salminen, TS; Kankare, M; Knott, KE; Hoikkala, A</v>
      </c>
      <c r="F2169" t="str">
        <f>VLOOKUP($D2169,metadata!$B$2:$S$451,3,FALSE)</f>
        <v>Adaptation to a seasonally varying environment: a strong latitudinal cline in reproductive diapause combined with high gene flow in Drosophila montana</v>
      </c>
      <c r="G2169" t="str">
        <f>VLOOKUP($D2169,metadata!$B$2:$S$451,4,FALSE)</f>
        <v>10.1002/ece3.14</v>
      </c>
      <c r="H2169" t="str">
        <f>VLOOKUP($D2169,metadata!$B$2:$S$451,5,FALSE)</f>
        <v>y</v>
      </c>
      <c r="I2169" t="str">
        <f>VLOOKUP($D2169,metadata!$B$2:$S$451,6,FALSE)</f>
        <v>a</v>
      </c>
      <c r="J2169" t="str">
        <f>VLOOKUP($D2169,metadata!$B$2:$S$451,7,FALSE)</f>
        <v>i</v>
      </c>
      <c r="K2169">
        <f>VLOOKUP($D2169,metadata!$B$2:$S$451,8,FALSE)</f>
        <v>6</v>
      </c>
      <c r="L2169">
        <f>VLOOKUP($D2169,metadata!$B$2:$S$451,9,FALSE)</f>
        <v>5</v>
      </c>
      <c r="M2169" t="str">
        <f>VLOOKUP($D2169,metadata!$B$2:$S$451,10,FALSE)</f>
        <v/>
      </c>
      <c r="N2169" t="str">
        <f>VLOOKUP($D2169,metadata!$B$2:$S$451,11,FALSE)</f>
        <v>Drosophila montana</v>
      </c>
      <c r="O2169" t="str">
        <f>VLOOKUP($D2169,metadata!$B$2:$S$451,12,FALSE)</f>
        <v>diptera</v>
      </c>
      <c r="P2169" t="str">
        <f>VLOOKUP($D2169,metadata!$B$2:$S$451,13,FALSE)</f>
        <v>Lahti1</v>
      </c>
      <c r="Q2169">
        <f>VLOOKUP($D2169,metadata!$B$2:$S$451,14,FALSE)</f>
        <v>60.983333333333334</v>
      </c>
      <c r="R2169">
        <f>VLOOKUP($D2169,metadata!$B$2:$S$451,15,FALSE)</f>
        <v>25.65</v>
      </c>
      <c r="S2169" t="str">
        <f>VLOOKUP($D2169,metadata!$B$2:$S$451,16,FALSE)</f>
        <v/>
      </c>
      <c r="T2169" t="str">
        <f>VLOOKUP($D2169,metadata!$B$2:$S$451,17,FALSE)</f>
        <v/>
      </c>
      <c r="U2169" t="str">
        <f>VLOOKUP($D2169,metadata!$B$2:$S$451,18,FALSE)</f>
        <v/>
      </c>
      <c r="V2169">
        <f>VLOOKUP($D2169,metadata!$B$2:$Z$451,19,FALSE)</f>
        <v>115</v>
      </c>
      <c r="W2169" t="str">
        <f>VLOOKUP($D2169,metadata!$B$2:$Z$451,20,FALSE)</f>
        <v>global average</v>
      </c>
      <c r="X2169" t="str">
        <f>VLOOKUP($D2169,metadata!$B$2:$Z$451,21,FALSE)</f>
        <v/>
      </c>
      <c r="Y2169" t="str">
        <f>VLOOKUP($D2169,metadata!$B$2:$Z$451,22,FALSE)</f>
        <v>53-3</v>
      </c>
      <c r="Z2169" t="str">
        <f>VLOOKUP($D2169,metadata!$B$2:$Z$451,23,FALSE)</f>
        <v/>
      </c>
      <c r="AA2169" t="str">
        <f>VLOOKUP($D2169,metadata!$B$2:$Z$451,24,FALSE)</f>
        <v>adult</v>
      </c>
      <c r="AB2169" t="str">
        <f>VLOOKUP($D2169,metadata!$B$2:$Z$451,25,FALSE)</f>
        <v/>
      </c>
      <c r="AC2169">
        <v>15.0992907801418</v>
      </c>
      <c r="AD2169">
        <v>100</v>
      </c>
      <c r="AF2169" t="str">
        <f t="shared" si="67"/>
        <v>NA</v>
      </c>
    </row>
    <row r="2170" spans="3:32" x14ac:dyDescent="0.3">
      <c r="C2170">
        <v>2169</v>
      </c>
      <c r="D2170" s="4" t="str">
        <f t="shared" si="68"/>
        <v>53-Lahti1</v>
      </c>
      <c r="E2170" t="str">
        <f>VLOOKUP($D2170,metadata!$B$2:$S$451,2,FALSE)</f>
        <v>Tyukmaeva, VI; Salminen, TS; Kankare, M; Knott, KE; Hoikkala, A</v>
      </c>
      <c r="F2170" t="str">
        <f>VLOOKUP($D2170,metadata!$B$2:$S$451,3,FALSE)</f>
        <v>Adaptation to a seasonally varying environment: a strong latitudinal cline in reproductive diapause combined with high gene flow in Drosophila montana</v>
      </c>
      <c r="G2170" t="str">
        <f>VLOOKUP($D2170,metadata!$B$2:$S$451,4,FALSE)</f>
        <v>10.1002/ece3.14</v>
      </c>
      <c r="H2170" t="str">
        <f>VLOOKUP($D2170,metadata!$B$2:$S$451,5,FALSE)</f>
        <v>y</v>
      </c>
      <c r="I2170" t="str">
        <f>VLOOKUP($D2170,metadata!$B$2:$S$451,6,FALSE)</f>
        <v>a</v>
      </c>
      <c r="J2170" t="str">
        <f>VLOOKUP($D2170,metadata!$B$2:$S$451,7,FALSE)</f>
        <v>i</v>
      </c>
      <c r="K2170">
        <f>VLOOKUP($D2170,metadata!$B$2:$S$451,8,FALSE)</f>
        <v>6</v>
      </c>
      <c r="L2170">
        <f>VLOOKUP($D2170,metadata!$B$2:$S$451,9,FALSE)</f>
        <v>5</v>
      </c>
      <c r="M2170" t="str">
        <f>VLOOKUP($D2170,metadata!$B$2:$S$451,10,FALSE)</f>
        <v/>
      </c>
      <c r="N2170" t="str">
        <f>VLOOKUP($D2170,metadata!$B$2:$S$451,11,FALSE)</f>
        <v>Drosophila montana</v>
      </c>
      <c r="O2170" t="str">
        <f>VLOOKUP($D2170,metadata!$B$2:$S$451,12,FALSE)</f>
        <v>diptera</v>
      </c>
      <c r="P2170" t="str">
        <f>VLOOKUP($D2170,metadata!$B$2:$S$451,13,FALSE)</f>
        <v>Lahti1</v>
      </c>
      <c r="Q2170">
        <f>VLOOKUP($D2170,metadata!$B$2:$S$451,14,FALSE)</f>
        <v>60.983333333333334</v>
      </c>
      <c r="R2170">
        <f>VLOOKUP($D2170,metadata!$B$2:$S$451,15,FALSE)</f>
        <v>25.65</v>
      </c>
      <c r="S2170" t="str">
        <f>VLOOKUP($D2170,metadata!$B$2:$S$451,16,FALSE)</f>
        <v/>
      </c>
      <c r="T2170" t="str">
        <f>VLOOKUP($D2170,metadata!$B$2:$S$451,17,FALSE)</f>
        <v/>
      </c>
      <c r="U2170" t="str">
        <f>VLOOKUP($D2170,metadata!$B$2:$S$451,18,FALSE)</f>
        <v/>
      </c>
      <c r="V2170">
        <f>VLOOKUP($D2170,metadata!$B$2:$Z$451,19,FALSE)</f>
        <v>115</v>
      </c>
      <c r="W2170" t="str">
        <f>VLOOKUP($D2170,metadata!$B$2:$Z$451,20,FALSE)</f>
        <v>global average</v>
      </c>
      <c r="X2170" t="str">
        <f>VLOOKUP($D2170,metadata!$B$2:$Z$451,21,FALSE)</f>
        <v/>
      </c>
      <c r="Y2170" t="str">
        <f>VLOOKUP($D2170,metadata!$B$2:$Z$451,22,FALSE)</f>
        <v>53-3</v>
      </c>
      <c r="Z2170" t="str">
        <f>VLOOKUP($D2170,metadata!$B$2:$Z$451,23,FALSE)</f>
        <v/>
      </c>
      <c r="AA2170" t="str">
        <f>VLOOKUP($D2170,metadata!$B$2:$Z$451,24,FALSE)</f>
        <v>adult</v>
      </c>
      <c r="AB2170" t="str">
        <f>VLOOKUP($D2170,metadata!$B$2:$Z$451,25,FALSE)</f>
        <v/>
      </c>
      <c r="AC2170">
        <v>16.180851063829699</v>
      </c>
      <c r="AD2170">
        <v>94.420600858369099</v>
      </c>
      <c r="AF2170" t="str">
        <f t="shared" si="67"/>
        <v>NA</v>
      </c>
    </row>
    <row r="2171" spans="3:32" x14ac:dyDescent="0.3">
      <c r="C2171">
        <v>2170</v>
      </c>
      <c r="D2171" s="4" t="str">
        <f t="shared" si="68"/>
        <v>53-Lahti1</v>
      </c>
      <c r="E2171" t="str">
        <f>VLOOKUP($D2171,metadata!$B$2:$S$451,2,FALSE)</f>
        <v>Tyukmaeva, VI; Salminen, TS; Kankare, M; Knott, KE; Hoikkala, A</v>
      </c>
      <c r="F2171" t="str">
        <f>VLOOKUP($D2171,metadata!$B$2:$S$451,3,FALSE)</f>
        <v>Adaptation to a seasonally varying environment: a strong latitudinal cline in reproductive diapause combined with high gene flow in Drosophila montana</v>
      </c>
      <c r="G2171" t="str">
        <f>VLOOKUP($D2171,metadata!$B$2:$S$451,4,FALSE)</f>
        <v>10.1002/ece3.14</v>
      </c>
      <c r="H2171" t="str">
        <f>VLOOKUP($D2171,metadata!$B$2:$S$451,5,FALSE)</f>
        <v>y</v>
      </c>
      <c r="I2171" t="str">
        <f>VLOOKUP($D2171,metadata!$B$2:$S$451,6,FALSE)</f>
        <v>a</v>
      </c>
      <c r="J2171" t="str">
        <f>VLOOKUP($D2171,metadata!$B$2:$S$451,7,FALSE)</f>
        <v>i</v>
      </c>
      <c r="K2171">
        <f>VLOOKUP($D2171,metadata!$B$2:$S$451,8,FALSE)</f>
        <v>6</v>
      </c>
      <c r="L2171">
        <f>VLOOKUP($D2171,metadata!$B$2:$S$451,9,FALSE)</f>
        <v>5</v>
      </c>
      <c r="M2171" t="str">
        <f>VLOOKUP($D2171,metadata!$B$2:$S$451,10,FALSE)</f>
        <v/>
      </c>
      <c r="N2171" t="str">
        <f>VLOOKUP($D2171,metadata!$B$2:$S$451,11,FALSE)</f>
        <v>Drosophila montana</v>
      </c>
      <c r="O2171" t="str">
        <f>VLOOKUP($D2171,metadata!$B$2:$S$451,12,FALSE)</f>
        <v>diptera</v>
      </c>
      <c r="P2171" t="str">
        <f>VLOOKUP($D2171,metadata!$B$2:$S$451,13,FALSE)</f>
        <v>Lahti1</v>
      </c>
      <c r="Q2171">
        <f>VLOOKUP($D2171,metadata!$B$2:$S$451,14,FALSE)</f>
        <v>60.983333333333334</v>
      </c>
      <c r="R2171">
        <f>VLOOKUP($D2171,metadata!$B$2:$S$451,15,FALSE)</f>
        <v>25.65</v>
      </c>
      <c r="S2171" t="str">
        <f>VLOOKUP($D2171,metadata!$B$2:$S$451,16,FALSE)</f>
        <v/>
      </c>
      <c r="T2171" t="str">
        <f>VLOOKUP($D2171,metadata!$B$2:$S$451,17,FALSE)</f>
        <v/>
      </c>
      <c r="U2171" t="str">
        <f>VLOOKUP($D2171,metadata!$B$2:$S$451,18,FALSE)</f>
        <v/>
      </c>
      <c r="V2171">
        <f>VLOOKUP($D2171,metadata!$B$2:$Z$451,19,FALSE)</f>
        <v>115</v>
      </c>
      <c r="W2171" t="str">
        <f>VLOOKUP($D2171,metadata!$B$2:$Z$451,20,FALSE)</f>
        <v>global average</v>
      </c>
      <c r="X2171" t="str">
        <f>VLOOKUP($D2171,metadata!$B$2:$Z$451,21,FALSE)</f>
        <v/>
      </c>
      <c r="Y2171" t="str">
        <f>VLOOKUP($D2171,metadata!$B$2:$Z$451,22,FALSE)</f>
        <v>53-3</v>
      </c>
      <c r="Z2171" t="str">
        <f>VLOOKUP($D2171,metadata!$B$2:$Z$451,23,FALSE)</f>
        <v/>
      </c>
      <c r="AA2171" t="str">
        <f>VLOOKUP($D2171,metadata!$B$2:$Z$451,24,FALSE)</f>
        <v>adult</v>
      </c>
      <c r="AB2171" t="str">
        <f>VLOOKUP($D2171,metadata!$B$2:$Z$451,25,FALSE)</f>
        <v/>
      </c>
      <c r="AC2171">
        <v>17.634751773049601</v>
      </c>
      <c r="AD2171">
        <v>39.055793991416301</v>
      </c>
      <c r="AF2171" t="str">
        <f t="shared" si="67"/>
        <v>NA</v>
      </c>
    </row>
    <row r="2172" spans="3:32" x14ac:dyDescent="0.3">
      <c r="C2172">
        <v>2171</v>
      </c>
      <c r="D2172" s="4" t="str">
        <f t="shared" si="68"/>
        <v>53-Lahti1</v>
      </c>
      <c r="E2172" t="str">
        <f>VLOOKUP($D2172,metadata!$B$2:$S$451,2,FALSE)</f>
        <v>Tyukmaeva, VI; Salminen, TS; Kankare, M; Knott, KE; Hoikkala, A</v>
      </c>
      <c r="F2172" t="str">
        <f>VLOOKUP($D2172,metadata!$B$2:$S$451,3,FALSE)</f>
        <v>Adaptation to a seasonally varying environment: a strong latitudinal cline in reproductive diapause combined with high gene flow in Drosophila montana</v>
      </c>
      <c r="G2172" t="str">
        <f>VLOOKUP($D2172,metadata!$B$2:$S$451,4,FALSE)</f>
        <v>10.1002/ece3.14</v>
      </c>
      <c r="H2172" t="str">
        <f>VLOOKUP($D2172,metadata!$B$2:$S$451,5,FALSE)</f>
        <v>y</v>
      </c>
      <c r="I2172" t="str">
        <f>VLOOKUP($D2172,metadata!$B$2:$S$451,6,FALSE)</f>
        <v>a</v>
      </c>
      <c r="J2172" t="str">
        <f>VLOOKUP($D2172,metadata!$B$2:$S$451,7,FALSE)</f>
        <v>i</v>
      </c>
      <c r="K2172">
        <f>VLOOKUP($D2172,metadata!$B$2:$S$451,8,FALSE)</f>
        <v>6</v>
      </c>
      <c r="L2172">
        <f>VLOOKUP($D2172,metadata!$B$2:$S$451,9,FALSE)</f>
        <v>5</v>
      </c>
      <c r="M2172" t="str">
        <f>VLOOKUP($D2172,metadata!$B$2:$S$451,10,FALSE)</f>
        <v/>
      </c>
      <c r="N2172" t="str">
        <f>VLOOKUP($D2172,metadata!$B$2:$S$451,11,FALSE)</f>
        <v>Drosophila montana</v>
      </c>
      <c r="O2172" t="str">
        <f>VLOOKUP($D2172,metadata!$B$2:$S$451,12,FALSE)</f>
        <v>diptera</v>
      </c>
      <c r="P2172" t="str">
        <f>VLOOKUP($D2172,metadata!$B$2:$S$451,13,FALSE)</f>
        <v>Lahti1</v>
      </c>
      <c r="Q2172">
        <f>VLOOKUP($D2172,metadata!$B$2:$S$451,14,FALSE)</f>
        <v>60.983333333333334</v>
      </c>
      <c r="R2172">
        <f>VLOOKUP($D2172,metadata!$B$2:$S$451,15,FALSE)</f>
        <v>25.65</v>
      </c>
      <c r="S2172" t="str">
        <f>VLOOKUP($D2172,metadata!$B$2:$S$451,16,FALSE)</f>
        <v/>
      </c>
      <c r="T2172" t="str">
        <f>VLOOKUP($D2172,metadata!$B$2:$S$451,17,FALSE)</f>
        <v/>
      </c>
      <c r="U2172" t="str">
        <f>VLOOKUP($D2172,metadata!$B$2:$S$451,18,FALSE)</f>
        <v/>
      </c>
      <c r="V2172">
        <f>VLOOKUP($D2172,metadata!$B$2:$Z$451,19,FALSE)</f>
        <v>115</v>
      </c>
      <c r="W2172" t="str">
        <f>VLOOKUP($D2172,metadata!$B$2:$Z$451,20,FALSE)</f>
        <v>global average</v>
      </c>
      <c r="X2172" t="str">
        <f>VLOOKUP($D2172,metadata!$B$2:$Z$451,21,FALSE)</f>
        <v/>
      </c>
      <c r="Y2172" t="str">
        <f>VLOOKUP($D2172,metadata!$B$2:$Z$451,22,FALSE)</f>
        <v>53-3</v>
      </c>
      <c r="Z2172" t="str">
        <f>VLOOKUP($D2172,metadata!$B$2:$Z$451,23,FALSE)</f>
        <v/>
      </c>
      <c r="AA2172" t="str">
        <f>VLOOKUP($D2172,metadata!$B$2:$Z$451,24,FALSE)</f>
        <v>adult</v>
      </c>
      <c r="AB2172" t="str">
        <f>VLOOKUP($D2172,metadata!$B$2:$Z$451,25,FALSE)</f>
        <v/>
      </c>
      <c r="AC2172">
        <v>19</v>
      </c>
      <c r="AD2172">
        <v>3.0042918454935799</v>
      </c>
      <c r="AF2172" t="str">
        <f t="shared" si="67"/>
        <v>NA</v>
      </c>
    </row>
    <row r="2173" spans="3:32" x14ac:dyDescent="0.3">
      <c r="C2173">
        <v>2172</v>
      </c>
      <c r="D2173" s="4" t="str">
        <f t="shared" si="68"/>
        <v>53-Lahti2</v>
      </c>
      <c r="E2173" t="str">
        <f>VLOOKUP($D2173,metadata!$B$2:$S$451,2,FALSE)</f>
        <v>Tyukmaeva, VI; Salminen, TS; Kankare, M; Knott, KE; Hoikkala, A</v>
      </c>
      <c r="F2173" t="str">
        <f>VLOOKUP($D2173,metadata!$B$2:$S$451,3,FALSE)</f>
        <v>Adaptation to a seasonally varying environment: a strong latitudinal cline in reproductive diapause combined with high gene flow in Drosophila montana</v>
      </c>
      <c r="G2173" t="str">
        <f>VLOOKUP($D2173,metadata!$B$2:$S$451,4,FALSE)</f>
        <v>10.1002/ece3.14</v>
      </c>
      <c r="H2173" t="str">
        <f>VLOOKUP($D2173,metadata!$B$2:$S$451,5,FALSE)</f>
        <v>y</v>
      </c>
      <c r="I2173" t="str">
        <f>VLOOKUP($D2173,metadata!$B$2:$S$451,6,FALSE)</f>
        <v>a</v>
      </c>
      <c r="J2173" t="str">
        <f>VLOOKUP($D2173,metadata!$B$2:$S$451,7,FALSE)</f>
        <v>i</v>
      </c>
      <c r="K2173">
        <f>VLOOKUP($D2173,metadata!$B$2:$S$451,8,FALSE)</f>
        <v>6</v>
      </c>
      <c r="L2173">
        <f>VLOOKUP($D2173,metadata!$B$2:$S$451,9,FALSE)</f>
        <v>5</v>
      </c>
      <c r="M2173" t="str">
        <f>VLOOKUP($D2173,metadata!$B$2:$S$451,10,FALSE)</f>
        <v/>
      </c>
      <c r="N2173" t="str">
        <f>VLOOKUP($D2173,metadata!$B$2:$S$451,11,FALSE)</f>
        <v>Drosophila montana</v>
      </c>
      <c r="O2173" t="str">
        <f>VLOOKUP($D2173,metadata!$B$2:$S$451,12,FALSE)</f>
        <v>diptera</v>
      </c>
      <c r="P2173" t="str">
        <f>VLOOKUP($D2173,metadata!$B$2:$S$451,13,FALSE)</f>
        <v>Lahti2</v>
      </c>
      <c r="Q2173">
        <f>VLOOKUP($D2173,metadata!$B$2:$S$451,14,FALSE)</f>
        <v>60.983333333333334</v>
      </c>
      <c r="R2173">
        <f>VLOOKUP($D2173,metadata!$B$2:$S$451,15,FALSE)</f>
        <v>25.65</v>
      </c>
      <c r="S2173" t="str">
        <f>VLOOKUP($D2173,metadata!$B$2:$S$451,16,FALSE)</f>
        <v/>
      </c>
      <c r="T2173" t="str">
        <f>VLOOKUP($D2173,metadata!$B$2:$S$451,17,FALSE)</f>
        <v/>
      </c>
      <c r="U2173" t="str">
        <f>VLOOKUP($D2173,metadata!$B$2:$S$451,18,FALSE)</f>
        <v/>
      </c>
      <c r="V2173">
        <f>VLOOKUP($D2173,metadata!$B$2:$Z$451,19,FALSE)</f>
        <v>115</v>
      </c>
      <c r="W2173" t="str">
        <f>VLOOKUP($D2173,metadata!$B$2:$Z$451,20,FALSE)</f>
        <v>global average</v>
      </c>
      <c r="X2173" t="str">
        <f>VLOOKUP($D2173,metadata!$B$2:$Z$451,21,FALSE)</f>
        <v/>
      </c>
      <c r="Y2173" t="str">
        <f>VLOOKUP($D2173,metadata!$B$2:$Z$451,22,FALSE)</f>
        <v>53-3</v>
      </c>
      <c r="Z2173" t="str">
        <f>VLOOKUP($D2173,metadata!$B$2:$Z$451,23,FALSE)</f>
        <v/>
      </c>
      <c r="AA2173" t="str">
        <f>VLOOKUP($D2173,metadata!$B$2:$Z$451,24,FALSE)</f>
        <v>adult</v>
      </c>
      <c r="AB2173" t="str">
        <f>VLOOKUP($D2173,metadata!$B$2:$Z$451,25,FALSE)</f>
        <v/>
      </c>
      <c r="AC2173">
        <v>13.9822695035461</v>
      </c>
      <c r="AD2173">
        <v>97.424892703862696</v>
      </c>
      <c r="AF2173" t="str">
        <f t="shared" si="67"/>
        <v>NA</v>
      </c>
    </row>
    <row r="2174" spans="3:32" x14ac:dyDescent="0.3">
      <c r="C2174">
        <v>2173</v>
      </c>
      <c r="D2174" s="4" t="str">
        <f t="shared" si="68"/>
        <v>53-Lahti2</v>
      </c>
      <c r="E2174" t="str">
        <f>VLOOKUP($D2174,metadata!$B$2:$S$451,2,FALSE)</f>
        <v>Tyukmaeva, VI; Salminen, TS; Kankare, M; Knott, KE; Hoikkala, A</v>
      </c>
      <c r="F2174" t="str">
        <f>VLOOKUP($D2174,metadata!$B$2:$S$451,3,FALSE)</f>
        <v>Adaptation to a seasonally varying environment: a strong latitudinal cline in reproductive diapause combined with high gene flow in Drosophila montana</v>
      </c>
      <c r="G2174" t="str">
        <f>VLOOKUP($D2174,metadata!$B$2:$S$451,4,FALSE)</f>
        <v>10.1002/ece3.14</v>
      </c>
      <c r="H2174" t="str">
        <f>VLOOKUP($D2174,metadata!$B$2:$S$451,5,FALSE)</f>
        <v>y</v>
      </c>
      <c r="I2174" t="str">
        <f>VLOOKUP($D2174,metadata!$B$2:$S$451,6,FALSE)</f>
        <v>a</v>
      </c>
      <c r="J2174" t="str">
        <f>VLOOKUP($D2174,metadata!$B$2:$S$451,7,FALSE)</f>
        <v>i</v>
      </c>
      <c r="K2174">
        <f>VLOOKUP($D2174,metadata!$B$2:$S$451,8,FALSE)</f>
        <v>6</v>
      </c>
      <c r="L2174">
        <f>VLOOKUP($D2174,metadata!$B$2:$S$451,9,FALSE)</f>
        <v>5</v>
      </c>
      <c r="M2174" t="str">
        <f>VLOOKUP($D2174,metadata!$B$2:$S$451,10,FALSE)</f>
        <v/>
      </c>
      <c r="N2174" t="str">
        <f>VLOOKUP($D2174,metadata!$B$2:$S$451,11,FALSE)</f>
        <v>Drosophila montana</v>
      </c>
      <c r="O2174" t="str">
        <f>VLOOKUP($D2174,metadata!$B$2:$S$451,12,FALSE)</f>
        <v>diptera</v>
      </c>
      <c r="P2174" t="str">
        <f>VLOOKUP($D2174,metadata!$B$2:$S$451,13,FALSE)</f>
        <v>Lahti2</v>
      </c>
      <c r="Q2174">
        <f>VLOOKUP($D2174,metadata!$B$2:$S$451,14,FALSE)</f>
        <v>60.983333333333334</v>
      </c>
      <c r="R2174">
        <f>VLOOKUP($D2174,metadata!$B$2:$S$451,15,FALSE)</f>
        <v>25.65</v>
      </c>
      <c r="S2174" t="str">
        <f>VLOOKUP($D2174,metadata!$B$2:$S$451,16,FALSE)</f>
        <v/>
      </c>
      <c r="T2174" t="str">
        <f>VLOOKUP($D2174,metadata!$B$2:$S$451,17,FALSE)</f>
        <v/>
      </c>
      <c r="U2174" t="str">
        <f>VLOOKUP($D2174,metadata!$B$2:$S$451,18,FALSE)</f>
        <v/>
      </c>
      <c r="V2174">
        <f>VLOOKUP($D2174,metadata!$B$2:$Z$451,19,FALSE)</f>
        <v>115</v>
      </c>
      <c r="W2174" t="str">
        <f>VLOOKUP($D2174,metadata!$B$2:$Z$451,20,FALSE)</f>
        <v>global average</v>
      </c>
      <c r="X2174" t="str">
        <f>VLOOKUP($D2174,metadata!$B$2:$Z$451,21,FALSE)</f>
        <v/>
      </c>
      <c r="Y2174" t="str">
        <f>VLOOKUP($D2174,metadata!$B$2:$Z$451,22,FALSE)</f>
        <v>53-3</v>
      </c>
      <c r="Z2174" t="str">
        <f>VLOOKUP($D2174,metadata!$B$2:$Z$451,23,FALSE)</f>
        <v/>
      </c>
      <c r="AA2174" t="str">
        <f>VLOOKUP($D2174,metadata!$B$2:$Z$451,24,FALSE)</f>
        <v>adult</v>
      </c>
      <c r="AB2174" t="str">
        <f>VLOOKUP($D2174,metadata!$B$2:$Z$451,25,FALSE)</f>
        <v/>
      </c>
      <c r="AC2174">
        <v>15.1170212765957</v>
      </c>
      <c r="AD2174">
        <v>91.845493562231795</v>
      </c>
      <c r="AF2174" t="str">
        <f t="shared" si="67"/>
        <v>NA</v>
      </c>
    </row>
    <row r="2175" spans="3:32" x14ac:dyDescent="0.3">
      <c r="C2175">
        <v>2174</v>
      </c>
      <c r="D2175" s="4" t="str">
        <f t="shared" si="68"/>
        <v>53-Lahti2</v>
      </c>
      <c r="E2175" t="str">
        <f>VLOOKUP($D2175,metadata!$B$2:$S$451,2,FALSE)</f>
        <v>Tyukmaeva, VI; Salminen, TS; Kankare, M; Knott, KE; Hoikkala, A</v>
      </c>
      <c r="F2175" t="str">
        <f>VLOOKUP($D2175,metadata!$B$2:$S$451,3,FALSE)</f>
        <v>Adaptation to a seasonally varying environment: a strong latitudinal cline in reproductive diapause combined with high gene flow in Drosophila montana</v>
      </c>
      <c r="G2175" t="str">
        <f>VLOOKUP($D2175,metadata!$B$2:$S$451,4,FALSE)</f>
        <v>10.1002/ece3.14</v>
      </c>
      <c r="H2175" t="str">
        <f>VLOOKUP($D2175,metadata!$B$2:$S$451,5,FALSE)</f>
        <v>y</v>
      </c>
      <c r="I2175" t="str">
        <f>VLOOKUP($D2175,metadata!$B$2:$S$451,6,FALSE)</f>
        <v>a</v>
      </c>
      <c r="J2175" t="str">
        <f>VLOOKUP($D2175,metadata!$B$2:$S$451,7,FALSE)</f>
        <v>i</v>
      </c>
      <c r="K2175">
        <f>VLOOKUP($D2175,metadata!$B$2:$S$451,8,FALSE)</f>
        <v>6</v>
      </c>
      <c r="L2175">
        <f>VLOOKUP($D2175,metadata!$B$2:$S$451,9,FALSE)</f>
        <v>5</v>
      </c>
      <c r="M2175" t="str">
        <f>VLOOKUP($D2175,metadata!$B$2:$S$451,10,FALSE)</f>
        <v/>
      </c>
      <c r="N2175" t="str">
        <f>VLOOKUP($D2175,metadata!$B$2:$S$451,11,FALSE)</f>
        <v>Drosophila montana</v>
      </c>
      <c r="O2175" t="str">
        <f>VLOOKUP($D2175,metadata!$B$2:$S$451,12,FALSE)</f>
        <v>diptera</v>
      </c>
      <c r="P2175" t="str">
        <f>VLOOKUP($D2175,metadata!$B$2:$S$451,13,FALSE)</f>
        <v>Lahti2</v>
      </c>
      <c r="Q2175">
        <f>VLOOKUP($D2175,metadata!$B$2:$S$451,14,FALSE)</f>
        <v>60.983333333333334</v>
      </c>
      <c r="R2175">
        <f>VLOOKUP($D2175,metadata!$B$2:$S$451,15,FALSE)</f>
        <v>25.65</v>
      </c>
      <c r="S2175" t="str">
        <f>VLOOKUP($D2175,metadata!$B$2:$S$451,16,FALSE)</f>
        <v/>
      </c>
      <c r="T2175" t="str">
        <f>VLOOKUP($D2175,metadata!$B$2:$S$451,17,FALSE)</f>
        <v/>
      </c>
      <c r="U2175" t="str">
        <f>VLOOKUP($D2175,metadata!$B$2:$S$451,18,FALSE)</f>
        <v/>
      </c>
      <c r="V2175">
        <f>VLOOKUP($D2175,metadata!$B$2:$Z$451,19,FALSE)</f>
        <v>115</v>
      </c>
      <c r="W2175" t="str">
        <f>VLOOKUP($D2175,metadata!$B$2:$Z$451,20,FALSE)</f>
        <v>global average</v>
      </c>
      <c r="X2175" t="str">
        <f>VLOOKUP($D2175,metadata!$B$2:$Z$451,21,FALSE)</f>
        <v/>
      </c>
      <c r="Y2175" t="str">
        <f>VLOOKUP($D2175,metadata!$B$2:$Z$451,22,FALSE)</f>
        <v>53-3</v>
      </c>
      <c r="Z2175" t="str">
        <f>VLOOKUP($D2175,metadata!$B$2:$Z$451,23,FALSE)</f>
        <v/>
      </c>
      <c r="AA2175" t="str">
        <f>VLOOKUP($D2175,metadata!$B$2:$Z$451,24,FALSE)</f>
        <v>adult</v>
      </c>
      <c r="AB2175" t="str">
        <f>VLOOKUP($D2175,metadata!$B$2:$Z$451,25,FALSE)</f>
        <v/>
      </c>
      <c r="AC2175">
        <v>16.163120567375799</v>
      </c>
      <c r="AD2175">
        <v>64.806866952789704</v>
      </c>
      <c r="AF2175" t="str">
        <f t="shared" si="67"/>
        <v>NA</v>
      </c>
    </row>
    <row r="2176" spans="3:32" x14ac:dyDescent="0.3">
      <c r="C2176">
        <v>2175</v>
      </c>
      <c r="D2176" s="4" t="str">
        <f t="shared" si="68"/>
        <v>53-Lahti2</v>
      </c>
      <c r="E2176" t="str">
        <f>VLOOKUP($D2176,metadata!$B$2:$S$451,2,FALSE)</f>
        <v>Tyukmaeva, VI; Salminen, TS; Kankare, M; Knott, KE; Hoikkala, A</v>
      </c>
      <c r="F2176" t="str">
        <f>VLOOKUP($D2176,metadata!$B$2:$S$451,3,FALSE)</f>
        <v>Adaptation to a seasonally varying environment: a strong latitudinal cline in reproductive diapause combined with high gene flow in Drosophila montana</v>
      </c>
      <c r="G2176" t="str">
        <f>VLOOKUP($D2176,metadata!$B$2:$S$451,4,FALSE)</f>
        <v>10.1002/ece3.14</v>
      </c>
      <c r="H2176" t="str">
        <f>VLOOKUP($D2176,metadata!$B$2:$S$451,5,FALSE)</f>
        <v>y</v>
      </c>
      <c r="I2176" t="str">
        <f>VLOOKUP($D2176,metadata!$B$2:$S$451,6,FALSE)</f>
        <v>a</v>
      </c>
      <c r="J2176" t="str">
        <f>VLOOKUP($D2176,metadata!$B$2:$S$451,7,FALSE)</f>
        <v>i</v>
      </c>
      <c r="K2176">
        <f>VLOOKUP($D2176,metadata!$B$2:$S$451,8,FALSE)</f>
        <v>6</v>
      </c>
      <c r="L2176">
        <f>VLOOKUP($D2176,metadata!$B$2:$S$451,9,FALSE)</f>
        <v>5</v>
      </c>
      <c r="M2176" t="str">
        <f>VLOOKUP($D2176,metadata!$B$2:$S$451,10,FALSE)</f>
        <v/>
      </c>
      <c r="N2176" t="str">
        <f>VLOOKUP($D2176,metadata!$B$2:$S$451,11,FALSE)</f>
        <v>Drosophila montana</v>
      </c>
      <c r="O2176" t="str">
        <f>VLOOKUP($D2176,metadata!$B$2:$S$451,12,FALSE)</f>
        <v>diptera</v>
      </c>
      <c r="P2176" t="str">
        <f>VLOOKUP($D2176,metadata!$B$2:$S$451,13,FALSE)</f>
        <v>Lahti2</v>
      </c>
      <c r="Q2176">
        <f>VLOOKUP($D2176,metadata!$B$2:$S$451,14,FALSE)</f>
        <v>60.983333333333334</v>
      </c>
      <c r="R2176">
        <f>VLOOKUP($D2176,metadata!$B$2:$S$451,15,FALSE)</f>
        <v>25.65</v>
      </c>
      <c r="S2176" t="str">
        <f>VLOOKUP($D2176,metadata!$B$2:$S$451,16,FALSE)</f>
        <v/>
      </c>
      <c r="T2176" t="str">
        <f>VLOOKUP($D2176,metadata!$B$2:$S$451,17,FALSE)</f>
        <v/>
      </c>
      <c r="U2176" t="str">
        <f>VLOOKUP($D2176,metadata!$B$2:$S$451,18,FALSE)</f>
        <v/>
      </c>
      <c r="V2176">
        <f>VLOOKUP($D2176,metadata!$B$2:$Z$451,19,FALSE)</f>
        <v>115</v>
      </c>
      <c r="W2176" t="str">
        <f>VLOOKUP($D2176,metadata!$B$2:$Z$451,20,FALSE)</f>
        <v>global average</v>
      </c>
      <c r="X2176" t="str">
        <f>VLOOKUP($D2176,metadata!$B$2:$Z$451,21,FALSE)</f>
        <v/>
      </c>
      <c r="Y2176" t="str">
        <f>VLOOKUP($D2176,metadata!$B$2:$Z$451,22,FALSE)</f>
        <v>53-3</v>
      </c>
      <c r="Z2176" t="str">
        <f>VLOOKUP($D2176,metadata!$B$2:$Z$451,23,FALSE)</f>
        <v/>
      </c>
      <c r="AA2176" t="str">
        <f>VLOOKUP($D2176,metadata!$B$2:$Z$451,24,FALSE)</f>
        <v>adult</v>
      </c>
      <c r="AB2176" t="str">
        <f>VLOOKUP($D2176,metadata!$B$2:$Z$451,25,FALSE)</f>
        <v/>
      </c>
      <c r="AC2176">
        <v>17.634751773049601</v>
      </c>
      <c r="AD2176">
        <v>8.5836909871244398</v>
      </c>
      <c r="AF2176" t="str">
        <f t="shared" si="67"/>
        <v>NA</v>
      </c>
    </row>
    <row r="2177" spans="3:32" x14ac:dyDescent="0.3">
      <c r="C2177">
        <v>2176</v>
      </c>
      <c r="D2177" s="4" t="str">
        <f t="shared" si="68"/>
        <v>53-Lahti2</v>
      </c>
      <c r="E2177" t="str">
        <f>VLOOKUP($D2177,metadata!$B$2:$S$451,2,FALSE)</f>
        <v>Tyukmaeva, VI; Salminen, TS; Kankare, M; Knott, KE; Hoikkala, A</v>
      </c>
      <c r="F2177" t="str">
        <f>VLOOKUP($D2177,metadata!$B$2:$S$451,3,FALSE)</f>
        <v>Adaptation to a seasonally varying environment: a strong latitudinal cline in reproductive diapause combined with high gene flow in Drosophila montana</v>
      </c>
      <c r="G2177" t="str">
        <f>VLOOKUP($D2177,metadata!$B$2:$S$451,4,FALSE)</f>
        <v>10.1002/ece3.14</v>
      </c>
      <c r="H2177" t="str">
        <f>VLOOKUP($D2177,metadata!$B$2:$S$451,5,FALSE)</f>
        <v>y</v>
      </c>
      <c r="I2177" t="str">
        <f>VLOOKUP($D2177,metadata!$B$2:$S$451,6,FALSE)</f>
        <v>a</v>
      </c>
      <c r="J2177" t="str">
        <f>VLOOKUP($D2177,metadata!$B$2:$S$451,7,FALSE)</f>
        <v>i</v>
      </c>
      <c r="K2177">
        <f>VLOOKUP($D2177,metadata!$B$2:$S$451,8,FALSE)</f>
        <v>6</v>
      </c>
      <c r="L2177">
        <f>VLOOKUP($D2177,metadata!$B$2:$S$451,9,FALSE)</f>
        <v>5</v>
      </c>
      <c r="M2177" t="str">
        <f>VLOOKUP($D2177,metadata!$B$2:$S$451,10,FALSE)</f>
        <v/>
      </c>
      <c r="N2177" t="str">
        <f>VLOOKUP($D2177,metadata!$B$2:$S$451,11,FALSE)</f>
        <v>Drosophila montana</v>
      </c>
      <c r="O2177" t="str">
        <f>VLOOKUP($D2177,metadata!$B$2:$S$451,12,FALSE)</f>
        <v>diptera</v>
      </c>
      <c r="P2177" t="str">
        <f>VLOOKUP($D2177,metadata!$B$2:$S$451,13,FALSE)</f>
        <v>Lahti2</v>
      </c>
      <c r="Q2177">
        <f>VLOOKUP($D2177,metadata!$B$2:$S$451,14,FALSE)</f>
        <v>60.983333333333334</v>
      </c>
      <c r="R2177">
        <f>VLOOKUP($D2177,metadata!$B$2:$S$451,15,FALSE)</f>
        <v>25.65</v>
      </c>
      <c r="S2177" t="str">
        <f>VLOOKUP($D2177,metadata!$B$2:$S$451,16,FALSE)</f>
        <v/>
      </c>
      <c r="T2177" t="str">
        <f>VLOOKUP($D2177,metadata!$B$2:$S$451,17,FALSE)</f>
        <v/>
      </c>
      <c r="U2177" t="str">
        <f>VLOOKUP($D2177,metadata!$B$2:$S$451,18,FALSE)</f>
        <v/>
      </c>
      <c r="V2177">
        <f>VLOOKUP($D2177,metadata!$B$2:$Z$451,19,FALSE)</f>
        <v>115</v>
      </c>
      <c r="W2177" t="str">
        <f>VLOOKUP($D2177,metadata!$B$2:$Z$451,20,FALSE)</f>
        <v>global average</v>
      </c>
      <c r="X2177" t="str">
        <f>VLOOKUP($D2177,metadata!$B$2:$Z$451,21,FALSE)</f>
        <v/>
      </c>
      <c r="Y2177" t="str">
        <f>VLOOKUP($D2177,metadata!$B$2:$Z$451,22,FALSE)</f>
        <v>53-3</v>
      </c>
      <c r="Z2177" t="str">
        <f>VLOOKUP($D2177,metadata!$B$2:$Z$451,23,FALSE)</f>
        <v/>
      </c>
      <c r="AA2177" t="str">
        <f>VLOOKUP($D2177,metadata!$B$2:$Z$451,24,FALSE)</f>
        <v>adult</v>
      </c>
      <c r="AB2177" t="str">
        <f>VLOOKUP($D2177,metadata!$B$2:$Z$451,25,FALSE)</f>
        <v/>
      </c>
      <c r="AC2177">
        <v>19.0177304964539</v>
      </c>
      <c r="AD2177">
        <v>1.71673819742494</v>
      </c>
      <c r="AF2177" t="str">
        <f t="shared" si="67"/>
        <v>NA</v>
      </c>
    </row>
    <row r="2178" spans="3:32" x14ac:dyDescent="0.3">
      <c r="C2178">
        <v>2177</v>
      </c>
      <c r="D2178" s="4" t="str">
        <f t="shared" si="68"/>
        <v>53-Lahti3</v>
      </c>
      <c r="E2178" t="str">
        <f>VLOOKUP($D2178,metadata!$B$2:$S$451,2,FALSE)</f>
        <v>Tyukmaeva, VI; Salminen, TS; Kankare, M; Knott, KE; Hoikkala, A</v>
      </c>
      <c r="F2178" t="str">
        <f>VLOOKUP($D2178,metadata!$B$2:$S$451,3,FALSE)</f>
        <v>Adaptation to a seasonally varying environment: a strong latitudinal cline in reproductive diapause combined with high gene flow in Drosophila montana</v>
      </c>
      <c r="G2178" t="str">
        <f>VLOOKUP($D2178,metadata!$B$2:$S$451,4,FALSE)</f>
        <v>10.1002/ece3.14</v>
      </c>
      <c r="H2178" t="str">
        <f>VLOOKUP($D2178,metadata!$B$2:$S$451,5,FALSE)</f>
        <v>y</v>
      </c>
      <c r="I2178" t="str">
        <f>VLOOKUP($D2178,metadata!$B$2:$S$451,6,FALSE)</f>
        <v>a</v>
      </c>
      <c r="J2178" t="str">
        <f>VLOOKUP($D2178,metadata!$B$2:$S$451,7,FALSE)</f>
        <v>i</v>
      </c>
      <c r="K2178">
        <f>VLOOKUP($D2178,metadata!$B$2:$S$451,8,FALSE)</f>
        <v>6</v>
      </c>
      <c r="L2178">
        <f>VLOOKUP($D2178,metadata!$B$2:$S$451,9,FALSE)</f>
        <v>4</v>
      </c>
      <c r="M2178" t="str">
        <f>VLOOKUP($D2178,metadata!$B$2:$S$451,10,FALSE)</f>
        <v/>
      </c>
      <c r="N2178" t="str">
        <f>VLOOKUP($D2178,metadata!$B$2:$S$451,11,FALSE)</f>
        <v>Drosophila montana</v>
      </c>
      <c r="O2178" t="str">
        <f>VLOOKUP($D2178,metadata!$B$2:$S$451,12,FALSE)</f>
        <v>diptera</v>
      </c>
      <c r="P2178" t="str">
        <f>VLOOKUP($D2178,metadata!$B$2:$S$451,13,FALSE)</f>
        <v>Lahti3</v>
      </c>
      <c r="Q2178">
        <f>VLOOKUP($D2178,metadata!$B$2:$S$451,14,FALSE)</f>
        <v>60.983333333333334</v>
      </c>
      <c r="R2178">
        <f>VLOOKUP($D2178,metadata!$B$2:$S$451,15,FALSE)</f>
        <v>25.65</v>
      </c>
      <c r="S2178" t="str">
        <f>VLOOKUP($D2178,metadata!$B$2:$S$451,16,FALSE)</f>
        <v/>
      </c>
      <c r="T2178" t="str">
        <f>VLOOKUP($D2178,metadata!$B$2:$S$451,17,FALSE)</f>
        <v/>
      </c>
      <c r="U2178" t="str">
        <f>VLOOKUP($D2178,metadata!$B$2:$S$451,18,FALSE)</f>
        <v/>
      </c>
      <c r="V2178">
        <f>VLOOKUP($D2178,metadata!$B$2:$Z$451,19,FALSE)</f>
        <v>115</v>
      </c>
      <c r="W2178" t="str">
        <f>VLOOKUP($D2178,metadata!$B$2:$Z$451,20,FALSE)</f>
        <v>global average</v>
      </c>
      <c r="X2178" t="str">
        <f>VLOOKUP($D2178,metadata!$B$2:$Z$451,21,FALSE)</f>
        <v/>
      </c>
      <c r="Y2178" t="str">
        <f>VLOOKUP($D2178,metadata!$B$2:$Z$451,22,FALSE)</f>
        <v>53-3</v>
      </c>
      <c r="Z2178" t="str">
        <f>VLOOKUP($D2178,metadata!$B$2:$Z$451,23,FALSE)</f>
        <v/>
      </c>
      <c r="AA2178" t="str">
        <f>VLOOKUP($D2178,metadata!$B$2:$Z$451,24,FALSE)</f>
        <v>adult</v>
      </c>
      <c r="AB2178" t="str">
        <f>VLOOKUP($D2178,metadata!$B$2:$Z$451,25,FALSE)</f>
        <v/>
      </c>
      <c r="AC2178">
        <v>13.9822695035461</v>
      </c>
      <c r="AD2178">
        <v>96.137339055794001</v>
      </c>
      <c r="AF2178" t="str">
        <f t="shared" si="67"/>
        <v>NA</v>
      </c>
    </row>
    <row r="2179" spans="3:32" x14ac:dyDescent="0.3">
      <c r="C2179">
        <v>2178</v>
      </c>
      <c r="D2179" s="4" t="str">
        <f t="shared" si="68"/>
        <v>53-Lahti3</v>
      </c>
      <c r="E2179" t="str">
        <f>VLOOKUP($D2179,metadata!$B$2:$S$451,2,FALSE)</f>
        <v>Tyukmaeva, VI; Salminen, TS; Kankare, M; Knott, KE; Hoikkala, A</v>
      </c>
      <c r="F2179" t="str">
        <f>VLOOKUP($D2179,metadata!$B$2:$S$451,3,FALSE)</f>
        <v>Adaptation to a seasonally varying environment: a strong latitudinal cline in reproductive diapause combined with high gene flow in Drosophila montana</v>
      </c>
      <c r="G2179" t="str">
        <f>VLOOKUP($D2179,metadata!$B$2:$S$451,4,FALSE)</f>
        <v>10.1002/ece3.14</v>
      </c>
      <c r="H2179" t="str">
        <f>VLOOKUP($D2179,metadata!$B$2:$S$451,5,FALSE)</f>
        <v>y</v>
      </c>
      <c r="I2179" t="str">
        <f>VLOOKUP($D2179,metadata!$B$2:$S$451,6,FALSE)</f>
        <v>a</v>
      </c>
      <c r="J2179" t="str">
        <f>VLOOKUP($D2179,metadata!$B$2:$S$451,7,FALSE)</f>
        <v>i</v>
      </c>
      <c r="K2179">
        <f>VLOOKUP($D2179,metadata!$B$2:$S$451,8,FALSE)</f>
        <v>6</v>
      </c>
      <c r="L2179">
        <f>VLOOKUP($D2179,metadata!$B$2:$S$451,9,FALSE)</f>
        <v>4</v>
      </c>
      <c r="M2179" t="str">
        <f>VLOOKUP($D2179,metadata!$B$2:$S$451,10,FALSE)</f>
        <v/>
      </c>
      <c r="N2179" t="str">
        <f>VLOOKUP($D2179,metadata!$B$2:$S$451,11,FALSE)</f>
        <v>Drosophila montana</v>
      </c>
      <c r="O2179" t="str">
        <f>VLOOKUP($D2179,metadata!$B$2:$S$451,12,FALSE)</f>
        <v>diptera</v>
      </c>
      <c r="P2179" t="str">
        <f>VLOOKUP($D2179,metadata!$B$2:$S$451,13,FALSE)</f>
        <v>Lahti3</v>
      </c>
      <c r="Q2179">
        <f>VLOOKUP($D2179,metadata!$B$2:$S$451,14,FALSE)</f>
        <v>60.983333333333334</v>
      </c>
      <c r="R2179">
        <f>VLOOKUP($D2179,metadata!$B$2:$S$451,15,FALSE)</f>
        <v>25.65</v>
      </c>
      <c r="S2179" t="str">
        <f>VLOOKUP($D2179,metadata!$B$2:$S$451,16,FALSE)</f>
        <v/>
      </c>
      <c r="T2179" t="str">
        <f>VLOOKUP($D2179,metadata!$B$2:$S$451,17,FALSE)</f>
        <v/>
      </c>
      <c r="U2179" t="str">
        <f>VLOOKUP($D2179,metadata!$B$2:$S$451,18,FALSE)</f>
        <v/>
      </c>
      <c r="V2179">
        <f>VLOOKUP($D2179,metadata!$B$2:$Z$451,19,FALSE)</f>
        <v>115</v>
      </c>
      <c r="W2179" t="str">
        <f>VLOOKUP($D2179,metadata!$B$2:$Z$451,20,FALSE)</f>
        <v>global average</v>
      </c>
      <c r="X2179" t="str">
        <f>VLOOKUP($D2179,metadata!$B$2:$Z$451,21,FALSE)</f>
        <v/>
      </c>
      <c r="Y2179" t="str">
        <f>VLOOKUP($D2179,metadata!$B$2:$Z$451,22,FALSE)</f>
        <v>53-3</v>
      </c>
      <c r="Z2179" t="str">
        <f>VLOOKUP($D2179,metadata!$B$2:$Z$451,23,FALSE)</f>
        <v/>
      </c>
      <c r="AA2179" t="str">
        <f>VLOOKUP($D2179,metadata!$B$2:$Z$451,24,FALSE)</f>
        <v>adult</v>
      </c>
      <c r="AB2179" t="str">
        <f>VLOOKUP($D2179,metadata!$B$2:$Z$451,25,FALSE)</f>
        <v/>
      </c>
      <c r="AC2179">
        <v>16.180851063829699</v>
      </c>
      <c r="AD2179">
        <v>86.695278969957101</v>
      </c>
      <c r="AF2179" t="str">
        <f t="shared" ref="AF2179:AF2242" si="69">IF(AE2179="","NA",AE2179)</f>
        <v>NA</v>
      </c>
    </row>
    <row r="2180" spans="3:32" x14ac:dyDescent="0.3">
      <c r="C2180">
        <v>2179</v>
      </c>
      <c r="D2180" s="4" t="str">
        <f t="shared" si="68"/>
        <v>53-Lahti3</v>
      </c>
      <c r="E2180" t="str">
        <f>VLOOKUP($D2180,metadata!$B$2:$S$451,2,FALSE)</f>
        <v>Tyukmaeva, VI; Salminen, TS; Kankare, M; Knott, KE; Hoikkala, A</v>
      </c>
      <c r="F2180" t="str">
        <f>VLOOKUP($D2180,metadata!$B$2:$S$451,3,FALSE)</f>
        <v>Adaptation to a seasonally varying environment: a strong latitudinal cline in reproductive diapause combined with high gene flow in Drosophila montana</v>
      </c>
      <c r="G2180" t="str">
        <f>VLOOKUP($D2180,metadata!$B$2:$S$451,4,FALSE)</f>
        <v>10.1002/ece3.14</v>
      </c>
      <c r="H2180" t="str">
        <f>VLOOKUP($D2180,metadata!$B$2:$S$451,5,FALSE)</f>
        <v>y</v>
      </c>
      <c r="I2180" t="str">
        <f>VLOOKUP($D2180,metadata!$B$2:$S$451,6,FALSE)</f>
        <v>a</v>
      </c>
      <c r="J2180" t="str">
        <f>VLOOKUP($D2180,metadata!$B$2:$S$451,7,FALSE)</f>
        <v>i</v>
      </c>
      <c r="K2180">
        <f>VLOOKUP($D2180,metadata!$B$2:$S$451,8,FALSE)</f>
        <v>6</v>
      </c>
      <c r="L2180">
        <f>VLOOKUP($D2180,metadata!$B$2:$S$451,9,FALSE)</f>
        <v>4</v>
      </c>
      <c r="M2180" t="str">
        <f>VLOOKUP($D2180,metadata!$B$2:$S$451,10,FALSE)</f>
        <v/>
      </c>
      <c r="N2180" t="str">
        <f>VLOOKUP($D2180,metadata!$B$2:$S$451,11,FALSE)</f>
        <v>Drosophila montana</v>
      </c>
      <c r="O2180" t="str">
        <f>VLOOKUP($D2180,metadata!$B$2:$S$451,12,FALSE)</f>
        <v>diptera</v>
      </c>
      <c r="P2180" t="str">
        <f>VLOOKUP($D2180,metadata!$B$2:$S$451,13,FALSE)</f>
        <v>Lahti3</v>
      </c>
      <c r="Q2180">
        <f>VLOOKUP($D2180,metadata!$B$2:$S$451,14,FALSE)</f>
        <v>60.983333333333334</v>
      </c>
      <c r="R2180">
        <f>VLOOKUP($D2180,metadata!$B$2:$S$451,15,FALSE)</f>
        <v>25.65</v>
      </c>
      <c r="S2180" t="str">
        <f>VLOOKUP($D2180,metadata!$B$2:$S$451,16,FALSE)</f>
        <v/>
      </c>
      <c r="T2180" t="str">
        <f>VLOOKUP($D2180,metadata!$B$2:$S$451,17,FALSE)</f>
        <v/>
      </c>
      <c r="U2180" t="str">
        <f>VLOOKUP($D2180,metadata!$B$2:$S$451,18,FALSE)</f>
        <v/>
      </c>
      <c r="V2180">
        <f>VLOOKUP($D2180,metadata!$B$2:$Z$451,19,FALSE)</f>
        <v>115</v>
      </c>
      <c r="W2180" t="str">
        <f>VLOOKUP($D2180,metadata!$B$2:$Z$451,20,FALSE)</f>
        <v>global average</v>
      </c>
      <c r="X2180" t="str">
        <f>VLOOKUP($D2180,metadata!$B$2:$Z$451,21,FALSE)</f>
        <v/>
      </c>
      <c r="Y2180" t="str">
        <f>VLOOKUP($D2180,metadata!$B$2:$Z$451,22,FALSE)</f>
        <v>53-3</v>
      </c>
      <c r="Z2180" t="str">
        <f>VLOOKUP($D2180,metadata!$B$2:$Z$451,23,FALSE)</f>
        <v/>
      </c>
      <c r="AA2180" t="str">
        <f>VLOOKUP($D2180,metadata!$B$2:$Z$451,24,FALSE)</f>
        <v>adult</v>
      </c>
      <c r="AB2180" t="str">
        <f>VLOOKUP($D2180,metadata!$B$2:$Z$451,25,FALSE)</f>
        <v/>
      </c>
      <c r="AC2180">
        <v>17.652482269503501</v>
      </c>
      <c r="AD2180">
        <v>10.7296137339055</v>
      </c>
      <c r="AF2180" t="str">
        <f t="shared" si="69"/>
        <v>NA</v>
      </c>
    </row>
    <row r="2181" spans="3:32" x14ac:dyDescent="0.3">
      <c r="C2181">
        <v>2180</v>
      </c>
      <c r="D2181" s="4" t="str">
        <f t="shared" si="68"/>
        <v>53-Lahti3</v>
      </c>
      <c r="E2181" t="str">
        <f>VLOOKUP($D2181,metadata!$B$2:$S$451,2,FALSE)</f>
        <v>Tyukmaeva, VI; Salminen, TS; Kankare, M; Knott, KE; Hoikkala, A</v>
      </c>
      <c r="F2181" t="str">
        <f>VLOOKUP($D2181,metadata!$B$2:$S$451,3,FALSE)</f>
        <v>Adaptation to a seasonally varying environment: a strong latitudinal cline in reproductive diapause combined with high gene flow in Drosophila montana</v>
      </c>
      <c r="G2181" t="str">
        <f>VLOOKUP($D2181,metadata!$B$2:$S$451,4,FALSE)</f>
        <v>10.1002/ece3.14</v>
      </c>
      <c r="H2181" t="str">
        <f>VLOOKUP($D2181,metadata!$B$2:$S$451,5,FALSE)</f>
        <v>y</v>
      </c>
      <c r="I2181" t="str">
        <f>VLOOKUP($D2181,metadata!$B$2:$S$451,6,FALSE)</f>
        <v>a</v>
      </c>
      <c r="J2181" t="str">
        <f>VLOOKUP($D2181,metadata!$B$2:$S$451,7,FALSE)</f>
        <v>i</v>
      </c>
      <c r="K2181">
        <f>VLOOKUP($D2181,metadata!$B$2:$S$451,8,FALSE)</f>
        <v>6</v>
      </c>
      <c r="L2181">
        <f>VLOOKUP($D2181,metadata!$B$2:$S$451,9,FALSE)</f>
        <v>4</v>
      </c>
      <c r="M2181" t="str">
        <f>VLOOKUP($D2181,metadata!$B$2:$S$451,10,FALSE)</f>
        <v/>
      </c>
      <c r="N2181" t="str">
        <f>VLOOKUP($D2181,metadata!$B$2:$S$451,11,FALSE)</f>
        <v>Drosophila montana</v>
      </c>
      <c r="O2181" t="str">
        <f>VLOOKUP($D2181,metadata!$B$2:$S$451,12,FALSE)</f>
        <v>diptera</v>
      </c>
      <c r="P2181" t="str">
        <f>VLOOKUP($D2181,metadata!$B$2:$S$451,13,FALSE)</f>
        <v>Lahti3</v>
      </c>
      <c r="Q2181">
        <f>VLOOKUP($D2181,metadata!$B$2:$S$451,14,FALSE)</f>
        <v>60.983333333333334</v>
      </c>
      <c r="R2181">
        <f>VLOOKUP($D2181,metadata!$B$2:$S$451,15,FALSE)</f>
        <v>25.65</v>
      </c>
      <c r="S2181" t="str">
        <f>VLOOKUP($D2181,metadata!$B$2:$S$451,16,FALSE)</f>
        <v/>
      </c>
      <c r="T2181" t="str">
        <f>VLOOKUP($D2181,metadata!$B$2:$S$451,17,FALSE)</f>
        <v/>
      </c>
      <c r="U2181" t="str">
        <f>VLOOKUP($D2181,metadata!$B$2:$S$451,18,FALSE)</f>
        <v/>
      </c>
      <c r="V2181">
        <f>VLOOKUP($D2181,metadata!$B$2:$Z$451,19,FALSE)</f>
        <v>115</v>
      </c>
      <c r="W2181" t="str">
        <f>VLOOKUP($D2181,metadata!$B$2:$Z$451,20,FALSE)</f>
        <v>global average</v>
      </c>
      <c r="X2181" t="str">
        <f>VLOOKUP($D2181,metadata!$B$2:$Z$451,21,FALSE)</f>
        <v/>
      </c>
      <c r="Y2181" t="str">
        <f>VLOOKUP($D2181,metadata!$B$2:$Z$451,22,FALSE)</f>
        <v>53-3</v>
      </c>
      <c r="Z2181" t="str">
        <f>VLOOKUP($D2181,metadata!$B$2:$Z$451,23,FALSE)</f>
        <v/>
      </c>
      <c r="AA2181" t="str">
        <f>VLOOKUP($D2181,metadata!$B$2:$Z$451,24,FALSE)</f>
        <v>adult</v>
      </c>
      <c r="AB2181" t="str">
        <f>VLOOKUP($D2181,metadata!$B$2:$Z$451,25,FALSE)</f>
        <v/>
      </c>
      <c r="AC2181">
        <v>19.0177304964539</v>
      </c>
      <c r="AD2181">
        <v>0.42918454935619299</v>
      </c>
      <c r="AF2181" t="str">
        <f t="shared" si="69"/>
        <v>NA</v>
      </c>
    </row>
    <row r="2182" spans="3:32" x14ac:dyDescent="0.3">
      <c r="C2182">
        <v>2181</v>
      </c>
      <c r="D2182" s="4" t="str">
        <f t="shared" si="68"/>
        <v>53-Lahti4</v>
      </c>
      <c r="E2182" t="str">
        <f>VLOOKUP($D2182,metadata!$B$2:$S$451,2,FALSE)</f>
        <v>Tyukmaeva, VI; Salminen, TS; Kankare, M; Knott, KE; Hoikkala, A</v>
      </c>
      <c r="F2182" t="str">
        <f>VLOOKUP($D2182,metadata!$B$2:$S$451,3,FALSE)</f>
        <v>Adaptation to a seasonally varying environment: a strong latitudinal cline in reproductive diapause combined with high gene flow in Drosophila montana</v>
      </c>
      <c r="G2182" t="str">
        <f>VLOOKUP($D2182,metadata!$B$2:$S$451,4,FALSE)</f>
        <v>10.1002/ece3.14</v>
      </c>
      <c r="H2182" t="str">
        <f>VLOOKUP($D2182,metadata!$B$2:$S$451,5,FALSE)</f>
        <v>y</v>
      </c>
      <c r="I2182" t="str">
        <f>VLOOKUP($D2182,metadata!$B$2:$S$451,6,FALSE)</f>
        <v>a</v>
      </c>
      <c r="J2182" t="str">
        <f>VLOOKUP($D2182,metadata!$B$2:$S$451,7,FALSE)</f>
        <v>i</v>
      </c>
      <c r="K2182">
        <f>VLOOKUP($D2182,metadata!$B$2:$S$451,8,FALSE)</f>
        <v>6</v>
      </c>
      <c r="L2182">
        <f>VLOOKUP($D2182,metadata!$B$2:$S$451,9,FALSE)</f>
        <v>5</v>
      </c>
      <c r="M2182" t="str">
        <f>VLOOKUP($D2182,metadata!$B$2:$S$451,10,FALSE)</f>
        <v/>
      </c>
      <c r="N2182" t="str">
        <f>VLOOKUP($D2182,metadata!$B$2:$S$451,11,FALSE)</f>
        <v>Drosophila montana</v>
      </c>
      <c r="O2182" t="str">
        <f>VLOOKUP($D2182,metadata!$B$2:$S$451,12,FALSE)</f>
        <v>diptera</v>
      </c>
      <c r="P2182" t="str">
        <f>VLOOKUP($D2182,metadata!$B$2:$S$451,13,FALSE)</f>
        <v>Lahti4</v>
      </c>
      <c r="Q2182">
        <f>VLOOKUP($D2182,metadata!$B$2:$S$451,14,FALSE)</f>
        <v>60.983333333333334</v>
      </c>
      <c r="R2182">
        <f>VLOOKUP($D2182,metadata!$B$2:$S$451,15,FALSE)</f>
        <v>25.65</v>
      </c>
      <c r="S2182" t="str">
        <f>VLOOKUP($D2182,metadata!$B$2:$S$451,16,FALSE)</f>
        <v/>
      </c>
      <c r="T2182" t="str">
        <f>VLOOKUP($D2182,metadata!$B$2:$S$451,17,FALSE)</f>
        <v/>
      </c>
      <c r="U2182" t="str">
        <f>VLOOKUP($D2182,metadata!$B$2:$S$451,18,FALSE)</f>
        <v/>
      </c>
      <c r="V2182">
        <f>VLOOKUP($D2182,metadata!$B$2:$Z$451,19,FALSE)</f>
        <v>115</v>
      </c>
      <c r="W2182" t="str">
        <f>VLOOKUP($D2182,metadata!$B$2:$Z$451,20,FALSE)</f>
        <v>global average</v>
      </c>
      <c r="X2182" t="str">
        <f>VLOOKUP($D2182,metadata!$B$2:$Z$451,21,FALSE)</f>
        <v/>
      </c>
      <c r="Y2182" t="str">
        <f>VLOOKUP($D2182,metadata!$B$2:$Z$451,22,FALSE)</f>
        <v>53-3</v>
      </c>
      <c r="Z2182" t="str">
        <f>VLOOKUP($D2182,metadata!$B$2:$Z$451,23,FALSE)</f>
        <v/>
      </c>
      <c r="AA2182" t="str">
        <f>VLOOKUP($D2182,metadata!$B$2:$Z$451,24,FALSE)</f>
        <v>adult</v>
      </c>
      <c r="AB2182" t="str">
        <f>VLOOKUP($D2182,metadata!$B$2:$Z$451,25,FALSE)</f>
        <v/>
      </c>
      <c r="AC2182">
        <v>13.9822695035461</v>
      </c>
      <c r="AD2182">
        <v>90.5579399141631</v>
      </c>
      <c r="AF2182" t="str">
        <f t="shared" si="69"/>
        <v>NA</v>
      </c>
    </row>
    <row r="2183" spans="3:32" x14ac:dyDescent="0.3">
      <c r="C2183">
        <v>2182</v>
      </c>
      <c r="D2183" s="4" t="str">
        <f t="shared" si="68"/>
        <v>53-Lahti4</v>
      </c>
      <c r="E2183" t="str">
        <f>VLOOKUP($D2183,metadata!$B$2:$S$451,2,FALSE)</f>
        <v>Tyukmaeva, VI; Salminen, TS; Kankare, M; Knott, KE; Hoikkala, A</v>
      </c>
      <c r="F2183" t="str">
        <f>VLOOKUP($D2183,metadata!$B$2:$S$451,3,FALSE)</f>
        <v>Adaptation to a seasonally varying environment: a strong latitudinal cline in reproductive diapause combined with high gene flow in Drosophila montana</v>
      </c>
      <c r="G2183" t="str">
        <f>VLOOKUP($D2183,metadata!$B$2:$S$451,4,FALSE)</f>
        <v>10.1002/ece3.14</v>
      </c>
      <c r="H2183" t="str">
        <f>VLOOKUP($D2183,metadata!$B$2:$S$451,5,FALSE)</f>
        <v>y</v>
      </c>
      <c r="I2183" t="str">
        <f>VLOOKUP($D2183,metadata!$B$2:$S$451,6,FALSE)</f>
        <v>a</v>
      </c>
      <c r="J2183" t="str">
        <f>VLOOKUP($D2183,metadata!$B$2:$S$451,7,FALSE)</f>
        <v>i</v>
      </c>
      <c r="K2183">
        <f>VLOOKUP($D2183,metadata!$B$2:$S$451,8,FALSE)</f>
        <v>6</v>
      </c>
      <c r="L2183">
        <f>VLOOKUP($D2183,metadata!$B$2:$S$451,9,FALSE)</f>
        <v>5</v>
      </c>
      <c r="M2183" t="str">
        <f>VLOOKUP($D2183,metadata!$B$2:$S$451,10,FALSE)</f>
        <v/>
      </c>
      <c r="N2183" t="str">
        <f>VLOOKUP($D2183,metadata!$B$2:$S$451,11,FALSE)</f>
        <v>Drosophila montana</v>
      </c>
      <c r="O2183" t="str">
        <f>VLOOKUP($D2183,metadata!$B$2:$S$451,12,FALSE)</f>
        <v>diptera</v>
      </c>
      <c r="P2183" t="str">
        <f>VLOOKUP($D2183,metadata!$B$2:$S$451,13,FALSE)</f>
        <v>Lahti4</v>
      </c>
      <c r="Q2183">
        <f>VLOOKUP($D2183,metadata!$B$2:$S$451,14,FALSE)</f>
        <v>60.983333333333334</v>
      </c>
      <c r="R2183">
        <f>VLOOKUP($D2183,metadata!$B$2:$S$451,15,FALSE)</f>
        <v>25.65</v>
      </c>
      <c r="S2183" t="str">
        <f>VLOOKUP($D2183,metadata!$B$2:$S$451,16,FALSE)</f>
        <v/>
      </c>
      <c r="T2183" t="str">
        <f>VLOOKUP($D2183,metadata!$B$2:$S$451,17,FALSE)</f>
        <v/>
      </c>
      <c r="U2183" t="str">
        <f>VLOOKUP($D2183,metadata!$B$2:$S$451,18,FALSE)</f>
        <v/>
      </c>
      <c r="V2183">
        <f>VLOOKUP($D2183,metadata!$B$2:$Z$451,19,FALSE)</f>
        <v>115</v>
      </c>
      <c r="W2183" t="str">
        <f>VLOOKUP($D2183,metadata!$B$2:$Z$451,20,FALSE)</f>
        <v>global average</v>
      </c>
      <c r="X2183" t="str">
        <f>VLOOKUP($D2183,metadata!$B$2:$Z$451,21,FALSE)</f>
        <v/>
      </c>
      <c r="Y2183" t="str">
        <f>VLOOKUP($D2183,metadata!$B$2:$Z$451,22,FALSE)</f>
        <v>53-3</v>
      </c>
      <c r="Z2183" t="str">
        <f>VLOOKUP($D2183,metadata!$B$2:$Z$451,23,FALSE)</f>
        <v/>
      </c>
      <c r="AA2183" t="str">
        <f>VLOOKUP($D2183,metadata!$B$2:$Z$451,24,FALSE)</f>
        <v>adult</v>
      </c>
      <c r="AB2183" t="str">
        <f>VLOOKUP($D2183,metadata!$B$2:$Z$451,25,FALSE)</f>
        <v/>
      </c>
      <c r="AC2183">
        <v>15.1170212765957</v>
      </c>
      <c r="AD2183">
        <v>90.128755364806807</v>
      </c>
      <c r="AF2183" t="str">
        <f t="shared" si="69"/>
        <v>NA</v>
      </c>
    </row>
    <row r="2184" spans="3:32" x14ac:dyDescent="0.3">
      <c r="C2184">
        <v>2183</v>
      </c>
      <c r="D2184" s="4" t="str">
        <f t="shared" si="68"/>
        <v>53-Lahti4</v>
      </c>
      <c r="E2184" t="str">
        <f>VLOOKUP($D2184,metadata!$B$2:$S$451,2,FALSE)</f>
        <v>Tyukmaeva, VI; Salminen, TS; Kankare, M; Knott, KE; Hoikkala, A</v>
      </c>
      <c r="F2184" t="str">
        <f>VLOOKUP($D2184,metadata!$B$2:$S$451,3,FALSE)</f>
        <v>Adaptation to a seasonally varying environment: a strong latitudinal cline in reproductive diapause combined with high gene flow in Drosophila montana</v>
      </c>
      <c r="G2184" t="str">
        <f>VLOOKUP($D2184,metadata!$B$2:$S$451,4,FALSE)</f>
        <v>10.1002/ece3.14</v>
      </c>
      <c r="H2184" t="str">
        <f>VLOOKUP($D2184,metadata!$B$2:$S$451,5,FALSE)</f>
        <v>y</v>
      </c>
      <c r="I2184" t="str">
        <f>VLOOKUP($D2184,metadata!$B$2:$S$451,6,FALSE)</f>
        <v>a</v>
      </c>
      <c r="J2184" t="str">
        <f>VLOOKUP($D2184,metadata!$B$2:$S$451,7,FALSE)</f>
        <v>i</v>
      </c>
      <c r="K2184">
        <f>VLOOKUP($D2184,metadata!$B$2:$S$451,8,FALSE)</f>
        <v>6</v>
      </c>
      <c r="L2184">
        <f>VLOOKUP($D2184,metadata!$B$2:$S$451,9,FALSE)</f>
        <v>5</v>
      </c>
      <c r="M2184" t="str">
        <f>VLOOKUP($D2184,metadata!$B$2:$S$451,10,FALSE)</f>
        <v/>
      </c>
      <c r="N2184" t="str">
        <f>VLOOKUP($D2184,metadata!$B$2:$S$451,11,FALSE)</f>
        <v>Drosophila montana</v>
      </c>
      <c r="O2184" t="str">
        <f>VLOOKUP($D2184,metadata!$B$2:$S$451,12,FALSE)</f>
        <v>diptera</v>
      </c>
      <c r="P2184" t="str">
        <f>VLOOKUP($D2184,metadata!$B$2:$S$451,13,FALSE)</f>
        <v>Lahti4</v>
      </c>
      <c r="Q2184">
        <f>VLOOKUP($D2184,metadata!$B$2:$S$451,14,FALSE)</f>
        <v>60.983333333333334</v>
      </c>
      <c r="R2184">
        <f>VLOOKUP($D2184,metadata!$B$2:$S$451,15,FALSE)</f>
        <v>25.65</v>
      </c>
      <c r="S2184" t="str">
        <f>VLOOKUP($D2184,metadata!$B$2:$S$451,16,FALSE)</f>
        <v/>
      </c>
      <c r="T2184" t="str">
        <f>VLOOKUP($D2184,metadata!$B$2:$S$451,17,FALSE)</f>
        <v/>
      </c>
      <c r="U2184" t="str">
        <f>VLOOKUP($D2184,metadata!$B$2:$S$451,18,FALSE)</f>
        <v/>
      </c>
      <c r="V2184">
        <f>VLOOKUP($D2184,metadata!$B$2:$Z$451,19,FALSE)</f>
        <v>115</v>
      </c>
      <c r="W2184" t="str">
        <f>VLOOKUP($D2184,metadata!$B$2:$Z$451,20,FALSE)</f>
        <v>global average</v>
      </c>
      <c r="X2184" t="str">
        <f>VLOOKUP($D2184,metadata!$B$2:$Z$451,21,FALSE)</f>
        <v/>
      </c>
      <c r="Y2184" t="str">
        <f>VLOOKUP($D2184,metadata!$B$2:$Z$451,22,FALSE)</f>
        <v>53-3</v>
      </c>
      <c r="Z2184" t="str">
        <f>VLOOKUP($D2184,metadata!$B$2:$Z$451,23,FALSE)</f>
        <v/>
      </c>
      <c r="AA2184" t="str">
        <f>VLOOKUP($D2184,metadata!$B$2:$Z$451,24,FALSE)</f>
        <v>adult</v>
      </c>
      <c r="AB2184" t="str">
        <f>VLOOKUP($D2184,metadata!$B$2:$Z$451,25,FALSE)</f>
        <v/>
      </c>
      <c r="AC2184">
        <v>16.180851063829699</v>
      </c>
      <c r="AD2184">
        <v>72.103004291845494</v>
      </c>
      <c r="AF2184" t="str">
        <f t="shared" si="69"/>
        <v>NA</v>
      </c>
    </row>
    <row r="2185" spans="3:32" x14ac:dyDescent="0.3">
      <c r="C2185">
        <v>2184</v>
      </c>
      <c r="D2185" s="4" t="str">
        <f t="shared" si="68"/>
        <v>53-Lahti4</v>
      </c>
      <c r="E2185" t="str">
        <f>VLOOKUP($D2185,metadata!$B$2:$S$451,2,FALSE)</f>
        <v>Tyukmaeva, VI; Salminen, TS; Kankare, M; Knott, KE; Hoikkala, A</v>
      </c>
      <c r="F2185" t="str">
        <f>VLOOKUP($D2185,metadata!$B$2:$S$451,3,FALSE)</f>
        <v>Adaptation to a seasonally varying environment: a strong latitudinal cline in reproductive diapause combined with high gene flow in Drosophila montana</v>
      </c>
      <c r="G2185" t="str">
        <f>VLOOKUP($D2185,metadata!$B$2:$S$451,4,FALSE)</f>
        <v>10.1002/ece3.14</v>
      </c>
      <c r="H2185" t="str">
        <f>VLOOKUP($D2185,metadata!$B$2:$S$451,5,FALSE)</f>
        <v>y</v>
      </c>
      <c r="I2185" t="str">
        <f>VLOOKUP($D2185,metadata!$B$2:$S$451,6,FALSE)</f>
        <v>a</v>
      </c>
      <c r="J2185" t="str">
        <f>VLOOKUP($D2185,metadata!$B$2:$S$451,7,FALSE)</f>
        <v>i</v>
      </c>
      <c r="K2185">
        <f>VLOOKUP($D2185,metadata!$B$2:$S$451,8,FALSE)</f>
        <v>6</v>
      </c>
      <c r="L2185">
        <f>VLOOKUP($D2185,metadata!$B$2:$S$451,9,FALSE)</f>
        <v>5</v>
      </c>
      <c r="M2185" t="str">
        <f>VLOOKUP($D2185,metadata!$B$2:$S$451,10,FALSE)</f>
        <v/>
      </c>
      <c r="N2185" t="str">
        <f>VLOOKUP($D2185,metadata!$B$2:$S$451,11,FALSE)</f>
        <v>Drosophila montana</v>
      </c>
      <c r="O2185" t="str">
        <f>VLOOKUP($D2185,metadata!$B$2:$S$451,12,FALSE)</f>
        <v>diptera</v>
      </c>
      <c r="P2185" t="str">
        <f>VLOOKUP($D2185,metadata!$B$2:$S$451,13,FALSE)</f>
        <v>Lahti4</v>
      </c>
      <c r="Q2185">
        <f>VLOOKUP($D2185,metadata!$B$2:$S$451,14,FALSE)</f>
        <v>60.983333333333334</v>
      </c>
      <c r="R2185">
        <f>VLOOKUP($D2185,metadata!$B$2:$S$451,15,FALSE)</f>
        <v>25.65</v>
      </c>
      <c r="S2185" t="str">
        <f>VLOOKUP($D2185,metadata!$B$2:$S$451,16,FALSE)</f>
        <v/>
      </c>
      <c r="T2185" t="str">
        <f>VLOOKUP($D2185,metadata!$B$2:$S$451,17,FALSE)</f>
        <v/>
      </c>
      <c r="U2185" t="str">
        <f>VLOOKUP($D2185,metadata!$B$2:$S$451,18,FALSE)</f>
        <v/>
      </c>
      <c r="V2185">
        <f>VLOOKUP($D2185,metadata!$B$2:$Z$451,19,FALSE)</f>
        <v>115</v>
      </c>
      <c r="W2185" t="str">
        <f>VLOOKUP($D2185,metadata!$B$2:$Z$451,20,FALSE)</f>
        <v>global average</v>
      </c>
      <c r="X2185" t="str">
        <f>VLOOKUP($D2185,metadata!$B$2:$Z$451,21,FALSE)</f>
        <v/>
      </c>
      <c r="Y2185" t="str">
        <f>VLOOKUP($D2185,metadata!$B$2:$Z$451,22,FALSE)</f>
        <v>53-3</v>
      </c>
      <c r="Z2185" t="str">
        <f>VLOOKUP($D2185,metadata!$B$2:$Z$451,23,FALSE)</f>
        <v/>
      </c>
      <c r="AA2185" t="str">
        <f>VLOOKUP($D2185,metadata!$B$2:$Z$451,24,FALSE)</f>
        <v>adult</v>
      </c>
      <c r="AB2185" t="str">
        <f>VLOOKUP($D2185,metadata!$B$2:$Z$451,25,FALSE)</f>
        <v/>
      </c>
      <c r="AC2185">
        <v>17.652482269503501</v>
      </c>
      <c r="AD2185">
        <v>11.587982832618</v>
      </c>
      <c r="AF2185" t="str">
        <f t="shared" si="69"/>
        <v>NA</v>
      </c>
    </row>
    <row r="2186" spans="3:32" x14ac:dyDescent="0.3">
      <c r="C2186">
        <v>2185</v>
      </c>
      <c r="D2186" s="4" t="str">
        <f t="shared" si="68"/>
        <v>53-Lahti4</v>
      </c>
      <c r="E2186" t="str">
        <f>VLOOKUP($D2186,metadata!$B$2:$S$451,2,FALSE)</f>
        <v>Tyukmaeva, VI; Salminen, TS; Kankare, M; Knott, KE; Hoikkala, A</v>
      </c>
      <c r="F2186" t="str">
        <f>VLOOKUP($D2186,metadata!$B$2:$S$451,3,FALSE)</f>
        <v>Adaptation to a seasonally varying environment: a strong latitudinal cline in reproductive diapause combined with high gene flow in Drosophila montana</v>
      </c>
      <c r="G2186" t="str">
        <f>VLOOKUP($D2186,metadata!$B$2:$S$451,4,FALSE)</f>
        <v>10.1002/ece3.14</v>
      </c>
      <c r="H2186" t="str">
        <f>VLOOKUP($D2186,metadata!$B$2:$S$451,5,FALSE)</f>
        <v>y</v>
      </c>
      <c r="I2186" t="str">
        <f>VLOOKUP($D2186,metadata!$B$2:$S$451,6,FALSE)</f>
        <v>a</v>
      </c>
      <c r="J2186" t="str">
        <f>VLOOKUP($D2186,metadata!$B$2:$S$451,7,FALSE)</f>
        <v>i</v>
      </c>
      <c r="K2186">
        <f>VLOOKUP($D2186,metadata!$B$2:$S$451,8,FALSE)</f>
        <v>6</v>
      </c>
      <c r="L2186">
        <f>VLOOKUP($D2186,metadata!$B$2:$S$451,9,FALSE)</f>
        <v>5</v>
      </c>
      <c r="M2186" t="str">
        <f>VLOOKUP($D2186,metadata!$B$2:$S$451,10,FALSE)</f>
        <v/>
      </c>
      <c r="N2186" t="str">
        <f>VLOOKUP($D2186,metadata!$B$2:$S$451,11,FALSE)</f>
        <v>Drosophila montana</v>
      </c>
      <c r="O2186" t="str">
        <f>VLOOKUP($D2186,metadata!$B$2:$S$451,12,FALSE)</f>
        <v>diptera</v>
      </c>
      <c r="P2186" t="str">
        <f>VLOOKUP($D2186,metadata!$B$2:$S$451,13,FALSE)</f>
        <v>Lahti4</v>
      </c>
      <c r="Q2186">
        <f>VLOOKUP($D2186,metadata!$B$2:$S$451,14,FALSE)</f>
        <v>60.983333333333334</v>
      </c>
      <c r="R2186">
        <f>VLOOKUP($D2186,metadata!$B$2:$S$451,15,FALSE)</f>
        <v>25.65</v>
      </c>
      <c r="S2186" t="str">
        <f>VLOOKUP($D2186,metadata!$B$2:$S$451,16,FALSE)</f>
        <v/>
      </c>
      <c r="T2186" t="str">
        <f>VLOOKUP($D2186,metadata!$B$2:$S$451,17,FALSE)</f>
        <v/>
      </c>
      <c r="U2186" t="str">
        <f>VLOOKUP($D2186,metadata!$B$2:$S$451,18,FALSE)</f>
        <v/>
      </c>
      <c r="V2186">
        <f>VLOOKUP($D2186,metadata!$B$2:$Z$451,19,FALSE)</f>
        <v>115</v>
      </c>
      <c r="W2186" t="str">
        <f>VLOOKUP($D2186,metadata!$B$2:$Z$451,20,FALSE)</f>
        <v>global average</v>
      </c>
      <c r="X2186" t="str">
        <f>VLOOKUP($D2186,metadata!$B$2:$Z$451,21,FALSE)</f>
        <v/>
      </c>
      <c r="Y2186" t="str">
        <f>VLOOKUP($D2186,metadata!$B$2:$Z$451,22,FALSE)</f>
        <v>53-3</v>
      </c>
      <c r="Z2186" t="str">
        <f>VLOOKUP($D2186,metadata!$B$2:$Z$451,23,FALSE)</f>
        <v/>
      </c>
      <c r="AA2186" t="str">
        <f>VLOOKUP($D2186,metadata!$B$2:$Z$451,24,FALSE)</f>
        <v>adult</v>
      </c>
      <c r="AB2186" t="str">
        <f>VLOOKUP($D2186,metadata!$B$2:$Z$451,25,FALSE)</f>
        <v/>
      </c>
      <c r="AC2186">
        <v>19</v>
      </c>
      <c r="AD2186">
        <v>5.1502145922746596</v>
      </c>
      <c r="AF2186" t="str">
        <f t="shared" si="69"/>
        <v>NA</v>
      </c>
    </row>
    <row r="2187" spans="3:32" x14ac:dyDescent="0.3">
      <c r="C2187">
        <v>2186</v>
      </c>
      <c r="D2187" s="4" t="str">
        <f t="shared" si="68"/>
        <v>54-Asahikawa</v>
      </c>
      <c r="E2187" t="str">
        <f>VLOOKUP($D2187,metadata!$B$2:$S$451,2,FALSE)</f>
        <v>UJIYE, T</v>
      </c>
      <c r="F2187" t="str">
        <f>VLOOKUP($D2187,metadata!$B$2:$S$451,3,FALSE)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87" t="str">
        <f>VLOOKUP($D2187,metadata!$B$2:$S$451,4,FALSE)</f>
        <v/>
      </c>
      <c r="H2187" t="str">
        <f>VLOOKUP($D2187,metadata!$B$2:$S$451,5,FALSE)</f>
        <v>y</v>
      </c>
      <c r="I2187" t="str">
        <f>VLOOKUP($D2187,metadata!$B$2:$S$451,6,FALSE)</f>
        <v>a</v>
      </c>
      <c r="J2187" t="str">
        <f>VLOOKUP($D2187,metadata!$B$2:$S$451,7,FALSE)</f>
        <v>i</v>
      </c>
      <c r="K2187">
        <f>VLOOKUP($D2187,metadata!$B$2:$S$451,8,FALSE)</f>
        <v>5</v>
      </c>
      <c r="L2187">
        <f>VLOOKUP($D2187,metadata!$B$2:$S$451,9,FALSE)</f>
        <v>4</v>
      </c>
      <c r="M2187" t="str">
        <f>VLOOKUP($D2187,metadata!$B$2:$S$451,10,FALSE)</f>
        <v/>
      </c>
      <c r="N2187" t="str">
        <f>VLOOKUP($D2187,metadata!$B$2:$S$451,11,FALSE)</f>
        <v>phyllonorycter ringoniella</v>
      </c>
      <c r="O2187" t="str">
        <f>VLOOKUP($D2187,metadata!$B$2:$S$451,12,FALSE)</f>
        <v>lepidoptera</v>
      </c>
      <c r="P2187" t="str">
        <f>VLOOKUP($D2187,metadata!$B$2:$S$451,13,FALSE)</f>
        <v>Asahikawa</v>
      </c>
      <c r="Q2187">
        <f>VLOOKUP($D2187,metadata!$B$2:$S$451,14,FALSE)</f>
        <v>43.770819000000003</v>
      </c>
      <c r="R2187">
        <f>VLOOKUP($D2187,metadata!$B$2:$S$451,15,FALSE)</f>
        <v>142.364969</v>
      </c>
      <c r="S2187" t="str">
        <f>VLOOKUP($D2187,metadata!$B$2:$S$451,16,FALSE)</f>
        <v/>
      </c>
      <c r="T2187" t="str">
        <f>VLOOKUP($D2187,metadata!$B$2:$S$451,17,FALSE)</f>
        <v/>
      </c>
      <c r="U2187" t="str">
        <f>VLOOKUP($D2187,metadata!$B$2:$S$451,18,FALSE)</f>
        <v/>
      </c>
      <c r="V2187" t="str">
        <f>VLOOKUP($D2187,metadata!$B$2:$Z$451,19,FALSE)</f>
        <v>NA</v>
      </c>
      <c r="W2187" t="str">
        <f>VLOOKUP($D2187,metadata!$B$2:$Z$451,20,FALSE)</f>
        <v/>
      </c>
      <c r="X2187" t="str">
        <f>VLOOKUP($D2187,metadata!$B$2:$Z$451,21,FALSE)</f>
        <v/>
      </c>
      <c r="Y2187">
        <f>VLOOKUP($D2187,metadata!$B$2:$Z$451,22,FALSE)</f>
        <v>54</v>
      </c>
      <c r="Z2187" t="str">
        <f>VLOOKUP($D2187,metadata!$B$2:$Z$451,23,FALSE)</f>
        <v/>
      </c>
      <c r="AA2187" t="str">
        <f>VLOOKUP($D2187,metadata!$B$2:$Z$451,24,FALSE)</f>
        <v/>
      </c>
      <c r="AB2187" t="str">
        <f>VLOOKUP($D2187,metadata!$B$2:$Z$451,25,FALSE)</f>
        <v/>
      </c>
      <c r="AC2187">
        <v>11.9967312458317</v>
      </c>
      <c r="AD2187">
        <v>100.192667122261</v>
      </c>
      <c r="AF2187" t="str">
        <f t="shared" si="69"/>
        <v>NA</v>
      </c>
    </row>
    <row r="2188" spans="3:32" x14ac:dyDescent="0.3">
      <c r="C2188">
        <v>2187</v>
      </c>
      <c r="D2188" s="4" t="str">
        <f t="shared" si="68"/>
        <v>54-Asahikawa</v>
      </c>
      <c r="E2188" t="str">
        <f>VLOOKUP($D2188,metadata!$B$2:$S$451,2,FALSE)</f>
        <v>UJIYE, T</v>
      </c>
      <c r="F2188" t="str">
        <f>VLOOKUP($D2188,metadata!$B$2:$S$451,3,FALSE)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88" t="str">
        <f>VLOOKUP($D2188,metadata!$B$2:$S$451,4,FALSE)</f>
        <v/>
      </c>
      <c r="H2188" t="str">
        <f>VLOOKUP($D2188,metadata!$B$2:$S$451,5,FALSE)</f>
        <v>y</v>
      </c>
      <c r="I2188" t="str">
        <f>VLOOKUP($D2188,metadata!$B$2:$S$451,6,FALSE)</f>
        <v>a</v>
      </c>
      <c r="J2188" t="str">
        <f>VLOOKUP($D2188,metadata!$B$2:$S$451,7,FALSE)</f>
        <v>i</v>
      </c>
      <c r="K2188">
        <f>VLOOKUP($D2188,metadata!$B$2:$S$451,8,FALSE)</f>
        <v>5</v>
      </c>
      <c r="L2188">
        <f>VLOOKUP($D2188,metadata!$B$2:$S$451,9,FALSE)</f>
        <v>4</v>
      </c>
      <c r="M2188" t="str">
        <f>VLOOKUP($D2188,metadata!$B$2:$S$451,10,FALSE)</f>
        <v/>
      </c>
      <c r="N2188" t="str">
        <f>VLOOKUP($D2188,metadata!$B$2:$S$451,11,FALSE)</f>
        <v>phyllonorycter ringoniella</v>
      </c>
      <c r="O2188" t="str">
        <f>VLOOKUP($D2188,metadata!$B$2:$S$451,12,FALSE)</f>
        <v>lepidoptera</v>
      </c>
      <c r="P2188" t="str">
        <f>VLOOKUP($D2188,metadata!$B$2:$S$451,13,FALSE)</f>
        <v>Asahikawa</v>
      </c>
      <c r="Q2188">
        <f>VLOOKUP($D2188,metadata!$B$2:$S$451,14,FALSE)</f>
        <v>43.770819000000003</v>
      </c>
      <c r="R2188">
        <f>VLOOKUP($D2188,metadata!$B$2:$S$451,15,FALSE)</f>
        <v>142.364969</v>
      </c>
      <c r="S2188" t="str">
        <f>VLOOKUP($D2188,metadata!$B$2:$S$451,16,FALSE)</f>
        <v/>
      </c>
      <c r="T2188" t="str">
        <f>VLOOKUP($D2188,metadata!$B$2:$S$451,17,FALSE)</f>
        <v/>
      </c>
      <c r="U2188" t="str">
        <f>VLOOKUP($D2188,metadata!$B$2:$S$451,18,FALSE)</f>
        <v/>
      </c>
      <c r="V2188" t="str">
        <f>VLOOKUP($D2188,metadata!$B$2:$Z$451,19,FALSE)</f>
        <v>NA</v>
      </c>
      <c r="W2188" t="str">
        <f>VLOOKUP($D2188,metadata!$B$2:$Z$451,20,FALSE)</f>
        <v/>
      </c>
      <c r="X2188" t="str">
        <f>VLOOKUP($D2188,metadata!$B$2:$Z$451,21,FALSE)</f>
        <v/>
      </c>
      <c r="Y2188">
        <f>VLOOKUP($D2188,metadata!$B$2:$Z$451,22,FALSE)</f>
        <v>54</v>
      </c>
      <c r="Z2188" t="str">
        <f>VLOOKUP($D2188,metadata!$B$2:$Z$451,23,FALSE)</f>
        <v/>
      </c>
      <c r="AA2188" t="str">
        <f>VLOOKUP($D2188,metadata!$B$2:$Z$451,24,FALSE)</f>
        <v/>
      </c>
      <c r="AB2188" t="str">
        <f>VLOOKUP($D2188,metadata!$B$2:$Z$451,25,FALSE)</f>
        <v/>
      </c>
      <c r="AC2188">
        <v>13.0061422937267</v>
      </c>
      <c r="AD2188">
        <v>100.645517195952</v>
      </c>
      <c r="AF2188" t="str">
        <f t="shared" si="69"/>
        <v>NA</v>
      </c>
    </row>
    <row r="2189" spans="3:32" x14ac:dyDescent="0.3">
      <c r="C2189">
        <v>2188</v>
      </c>
      <c r="D2189" s="4" t="str">
        <f t="shared" si="68"/>
        <v>54-Asahikawa</v>
      </c>
      <c r="E2189" t="str">
        <f>VLOOKUP($D2189,metadata!$B$2:$S$451,2,FALSE)</f>
        <v>UJIYE, T</v>
      </c>
      <c r="F2189" t="str">
        <f>VLOOKUP($D2189,metadata!$B$2:$S$451,3,FALSE)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89" t="str">
        <f>VLOOKUP($D2189,metadata!$B$2:$S$451,4,FALSE)</f>
        <v/>
      </c>
      <c r="H2189" t="str">
        <f>VLOOKUP($D2189,metadata!$B$2:$S$451,5,FALSE)</f>
        <v>y</v>
      </c>
      <c r="I2189" t="str">
        <f>VLOOKUP($D2189,metadata!$B$2:$S$451,6,FALSE)</f>
        <v>a</v>
      </c>
      <c r="J2189" t="str">
        <f>VLOOKUP($D2189,metadata!$B$2:$S$451,7,FALSE)</f>
        <v>i</v>
      </c>
      <c r="K2189">
        <f>VLOOKUP($D2189,metadata!$B$2:$S$451,8,FALSE)</f>
        <v>5</v>
      </c>
      <c r="L2189">
        <f>VLOOKUP($D2189,metadata!$B$2:$S$451,9,FALSE)</f>
        <v>4</v>
      </c>
      <c r="M2189" t="str">
        <f>VLOOKUP($D2189,metadata!$B$2:$S$451,10,FALSE)</f>
        <v/>
      </c>
      <c r="N2189" t="str">
        <f>VLOOKUP($D2189,metadata!$B$2:$S$451,11,FALSE)</f>
        <v>phyllonorycter ringoniella</v>
      </c>
      <c r="O2189" t="str">
        <f>VLOOKUP($D2189,metadata!$B$2:$S$451,12,FALSE)</f>
        <v>lepidoptera</v>
      </c>
      <c r="P2189" t="str">
        <f>VLOOKUP($D2189,metadata!$B$2:$S$451,13,FALSE)</f>
        <v>Asahikawa</v>
      </c>
      <c r="Q2189">
        <f>VLOOKUP($D2189,metadata!$B$2:$S$451,14,FALSE)</f>
        <v>43.770819000000003</v>
      </c>
      <c r="R2189">
        <f>VLOOKUP($D2189,metadata!$B$2:$S$451,15,FALSE)</f>
        <v>142.364969</v>
      </c>
      <c r="S2189" t="str">
        <f>VLOOKUP($D2189,metadata!$B$2:$S$451,16,FALSE)</f>
        <v/>
      </c>
      <c r="T2189" t="str">
        <f>VLOOKUP($D2189,metadata!$B$2:$S$451,17,FALSE)</f>
        <v/>
      </c>
      <c r="U2189" t="str">
        <f>VLOOKUP($D2189,metadata!$B$2:$S$451,18,FALSE)</f>
        <v/>
      </c>
      <c r="V2189" t="str">
        <f>VLOOKUP($D2189,metadata!$B$2:$Z$451,19,FALSE)</f>
        <v>NA</v>
      </c>
      <c r="W2189" t="str">
        <f>VLOOKUP($D2189,metadata!$B$2:$Z$451,20,FALSE)</f>
        <v/>
      </c>
      <c r="X2189" t="str">
        <f>VLOOKUP($D2189,metadata!$B$2:$Z$451,21,FALSE)</f>
        <v/>
      </c>
      <c r="Y2189">
        <f>VLOOKUP($D2189,metadata!$B$2:$Z$451,22,FALSE)</f>
        <v>54</v>
      </c>
      <c r="Z2189" t="str">
        <f>VLOOKUP($D2189,metadata!$B$2:$Z$451,23,FALSE)</f>
        <v/>
      </c>
      <c r="AA2189" t="str">
        <f>VLOOKUP($D2189,metadata!$B$2:$Z$451,24,FALSE)</f>
        <v/>
      </c>
      <c r="AB2189" t="str">
        <f>VLOOKUP($D2189,metadata!$B$2:$Z$451,25,FALSE)</f>
        <v/>
      </c>
      <c r="AC2189">
        <v>13.9939153417371</v>
      </c>
      <c r="AD2189">
        <v>57.537483635645003</v>
      </c>
      <c r="AF2189" t="str">
        <f t="shared" si="69"/>
        <v>NA</v>
      </c>
    </row>
    <row r="2190" spans="3:32" x14ac:dyDescent="0.3">
      <c r="C2190">
        <v>2189</v>
      </c>
      <c r="D2190" s="4" t="str">
        <f t="shared" si="68"/>
        <v>54-Asahikawa</v>
      </c>
      <c r="E2190" t="str">
        <f>VLOOKUP($D2190,metadata!$B$2:$S$451,2,FALSE)</f>
        <v>UJIYE, T</v>
      </c>
      <c r="F2190" t="str">
        <f>VLOOKUP($D2190,metadata!$B$2:$S$451,3,FALSE)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0" t="str">
        <f>VLOOKUP($D2190,metadata!$B$2:$S$451,4,FALSE)</f>
        <v/>
      </c>
      <c r="H2190" t="str">
        <f>VLOOKUP($D2190,metadata!$B$2:$S$451,5,FALSE)</f>
        <v>y</v>
      </c>
      <c r="I2190" t="str">
        <f>VLOOKUP($D2190,metadata!$B$2:$S$451,6,FALSE)</f>
        <v>a</v>
      </c>
      <c r="J2190" t="str">
        <f>VLOOKUP($D2190,metadata!$B$2:$S$451,7,FALSE)</f>
        <v>i</v>
      </c>
      <c r="K2190">
        <f>VLOOKUP($D2190,metadata!$B$2:$S$451,8,FALSE)</f>
        <v>5</v>
      </c>
      <c r="L2190">
        <f>VLOOKUP($D2190,metadata!$B$2:$S$451,9,FALSE)</f>
        <v>4</v>
      </c>
      <c r="M2190" t="str">
        <f>VLOOKUP($D2190,metadata!$B$2:$S$451,10,FALSE)</f>
        <v/>
      </c>
      <c r="N2190" t="str">
        <f>VLOOKUP($D2190,metadata!$B$2:$S$451,11,FALSE)</f>
        <v>phyllonorycter ringoniella</v>
      </c>
      <c r="O2190" t="str">
        <f>VLOOKUP($D2190,metadata!$B$2:$S$451,12,FALSE)</f>
        <v>lepidoptera</v>
      </c>
      <c r="P2190" t="str">
        <f>VLOOKUP($D2190,metadata!$B$2:$S$451,13,FALSE)</f>
        <v>Asahikawa</v>
      </c>
      <c r="Q2190">
        <f>VLOOKUP($D2190,metadata!$B$2:$S$451,14,FALSE)</f>
        <v>43.770819000000003</v>
      </c>
      <c r="R2190">
        <f>VLOOKUP($D2190,metadata!$B$2:$S$451,15,FALSE)</f>
        <v>142.364969</v>
      </c>
      <c r="S2190" t="str">
        <f>VLOOKUP($D2190,metadata!$B$2:$S$451,16,FALSE)</f>
        <v/>
      </c>
      <c r="T2190" t="str">
        <f>VLOOKUP($D2190,metadata!$B$2:$S$451,17,FALSE)</f>
        <v/>
      </c>
      <c r="U2190" t="str">
        <f>VLOOKUP($D2190,metadata!$B$2:$S$451,18,FALSE)</f>
        <v/>
      </c>
      <c r="V2190" t="str">
        <f>VLOOKUP($D2190,metadata!$B$2:$Z$451,19,FALSE)</f>
        <v>NA</v>
      </c>
      <c r="W2190" t="str">
        <f>VLOOKUP($D2190,metadata!$B$2:$Z$451,20,FALSE)</f>
        <v/>
      </c>
      <c r="X2190" t="str">
        <f>VLOOKUP($D2190,metadata!$B$2:$Z$451,21,FALSE)</f>
        <v/>
      </c>
      <c r="Y2190">
        <f>VLOOKUP($D2190,metadata!$B$2:$Z$451,22,FALSE)</f>
        <v>54</v>
      </c>
      <c r="Z2190" t="str">
        <f>VLOOKUP($D2190,metadata!$B$2:$Z$451,23,FALSE)</f>
        <v/>
      </c>
      <c r="AA2190" t="str">
        <f>VLOOKUP($D2190,metadata!$B$2:$Z$451,24,FALSE)</f>
        <v/>
      </c>
      <c r="AB2190" t="str">
        <f>VLOOKUP($D2190,metadata!$B$2:$Z$451,25,FALSE)</f>
        <v/>
      </c>
      <c r="AC2190">
        <v>14.9872213942842</v>
      </c>
      <c r="AD2190">
        <v>-2.4700913110393598E-3</v>
      </c>
      <c r="AF2190" t="str">
        <f t="shared" si="69"/>
        <v>NA</v>
      </c>
    </row>
    <row r="2191" spans="3:32" x14ac:dyDescent="0.3">
      <c r="C2191">
        <v>2190</v>
      </c>
      <c r="D2191" s="4" t="str">
        <f t="shared" si="68"/>
        <v>54-Suzaka</v>
      </c>
      <c r="E2191" t="str">
        <f>VLOOKUP($D2191,metadata!$B$2:$S$451,2,FALSE)</f>
        <v>UJIYE, T</v>
      </c>
      <c r="F2191" t="str">
        <f>VLOOKUP($D2191,metadata!$B$2:$S$451,3,FALSE)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1" t="str">
        <f>VLOOKUP($D2191,metadata!$B$2:$S$451,4,FALSE)</f>
        <v/>
      </c>
      <c r="H2191" t="str">
        <f>VLOOKUP($D2191,metadata!$B$2:$S$451,5,FALSE)</f>
        <v>y</v>
      </c>
      <c r="I2191" t="str">
        <f>VLOOKUP($D2191,metadata!$B$2:$S$451,6,FALSE)</f>
        <v>a</v>
      </c>
      <c r="J2191" t="str">
        <f>VLOOKUP($D2191,metadata!$B$2:$S$451,7,FALSE)</f>
        <v>i</v>
      </c>
      <c r="K2191">
        <f>VLOOKUP($D2191,metadata!$B$2:$S$451,8,FALSE)</f>
        <v>5</v>
      </c>
      <c r="L2191">
        <f>VLOOKUP($D2191,metadata!$B$2:$S$451,9,FALSE)</f>
        <v>4</v>
      </c>
      <c r="M2191" t="str">
        <f>VLOOKUP($D2191,metadata!$B$2:$S$451,10,FALSE)</f>
        <v/>
      </c>
      <c r="N2191" t="str">
        <f>VLOOKUP($D2191,metadata!$B$2:$S$451,11,FALSE)</f>
        <v>phyllonorycter ringoniella</v>
      </c>
      <c r="O2191" t="str">
        <f>VLOOKUP($D2191,metadata!$B$2:$S$451,12,FALSE)</f>
        <v>lepidoptera</v>
      </c>
      <c r="P2191" t="str">
        <f>VLOOKUP($D2191,metadata!$B$2:$S$451,13,FALSE)</f>
        <v>Suzaka</v>
      </c>
      <c r="Q2191">
        <f>VLOOKUP($D2191,metadata!$B$2:$S$451,14,FALSE)</f>
        <v>36.647778000000002</v>
      </c>
      <c r="R2191">
        <f>VLOOKUP($D2191,metadata!$B$2:$S$451,15,FALSE)</f>
        <v>138.30972199999999</v>
      </c>
      <c r="S2191" t="str">
        <f>VLOOKUP($D2191,metadata!$B$2:$S$451,16,FALSE)</f>
        <v/>
      </c>
      <c r="T2191" t="str">
        <f>VLOOKUP($D2191,metadata!$B$2:$S$451,17,FALSE)</f>
        <v/>
      </c>
      <c r="U2191" t="str">
        <f>VLOOKUP($D2191,metadata!$B$2:$S$451,18,FALSE)</f>
        <v/>
      </c>
      <c r="V2191" t="str">
        <f>VLOOKUP($D2191,metadata!$B$2:$Z$451,19,FALSE)</f>
        <v>NA</v>
      </c>
      <c r="W2191" t="str">
        <f>VLOOKUP($D2191,metadata!$B$2:$Z$451,20,FALSE)</f>
        <v/>
      </c>
      <c r="X2191" t="str">
        <f>VLOOKUP($D2191,metadata!$B$2:$Z$451,21,FALSE)</f>
        <v/>
      </c>
      <c r="Y2191">
        <f>VLOOKUP($D2191,metadata!$B$2:$Z$451,22,FALSE)</f>
        <v>54</v>
      </c>
      <c r="Z2191" t="str">
        <f>VLOOKUP($D2191,metadata!$B$2:$Z$451,23,FALSE)</f>
        <v/>
      </c>
      <c r="AA2191" t="str">
        <f>VLOOKUP($D2191,metadata!$B$2:$Z$451,24,FALSE)</f>
        <v/>
      </c>
      <c r="AB2191" t="str">
        <f>VLOOKUP($D2191,metadata!$B$2:$Z$451,25,FALSE)</f>
        <v/>
      </c>
      <c r="AC2191">
        <v>11.001482054786599</v>
      </c>
      <c r="AD2191">
        <v>96.134307098218997</v>
      </c>
      <c r="AF2191" t="str">
        <f t="shared" si="69"/>
        <v>NA</v>
      </c>
    </row>
    <row r="2192" spans="3:32" x14ac:dyDescent="0.3">
      <c r="C2192">
        <v>2191</v>
      </c>
      <c r="D2192" s="4" t="str">
        <f t="shared" si="68"/>
        <v>54-Suzaka</v>
      </c>
      <c r="E2192" t="str">
        <f>VLOOKUP($D2192,metadata!$B$2:$S$451,2,FALSE)</f>
        <v>UJIYE, T</v>
      </c>
      <c r="F2192" t="str">
        <f>VLOOKUP($D2192,metadata!$B$2:$S$451,3,FALSE)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2" t="str">
        <f>VLOOKUP($D2192,metadata!$B$2:$S$451,4,FALSE)</f>
        <v/>
      </c>
      <c r="H2192" t="str">
        <f>VLOOKUP($D2192,metadata!$B$2:$S$451,5,FALSE)</f>
        <v>y</v>
      </c>
      <c r="I2192" t="str">
        <f>VLOOKUP($D2192,metadata!$B$2:$S$451,6,FALSE)</f>
        <v>a</v>
      </c>
      <c r="J2192" t="str">
        <f>VLOOKUP($D2192,metadata!$B$2:$S$451,7,FALSE)</f>
        <v>i</v>
      </c>
      <c r="K2192">
        <f>VLOOKUP($D2192,metadata!$B$2:$S$451,8,FALSE)</f>
        <v>5</v>
      </c>
      <c r="L2192">
        <f>VLOOKUP($D2192,metadata!$B$2:$S$451,9,FALSE)</f>
        <v>4</v>
      </c>
      <c r="M2192" t="str">
        <f>VLOOKUP($D2192,metadata!$B$2:$S$451,10,FALSE)</f>
        <v/>
      </c>
      <c r="N2192" t="str">
        <f>VLOOKUP($D2192,metadata!$B$2:$S$451,11,FALSE)</f>
        <v>phyllonorycter ringoniella</v>
      </c>
      <c r="O2192" t="str">
        <f>VLOOKUP($D2192,metadata!$B$2:$S$451,12,FALSE)</f>
        <v>lepidoptera</v>
      </c>
      <c r="P2192" t="str">
        <f>VLOOKUP($D2192,metadata!$B$2:$S$451,13,FALSE)</f>
        <v>Suzaka</v>
      </c>
      <c r="Q2192">
        <f>VLOOKUP($D2192,metadata!$B$2:$S$451,14,FALSE)</f>
        <v>36.647778000000002</v>
      </c>
      <c r="R2192">
        <f>VLOOKUP($D2192,metadata!$B$2:$S$451,15,FALSE)</f>
        <v>138.30972199999999</v>
      </c>
      <c r="S2192" t="str">
        <f>VLOOKUP($D2192,metadata!$B$2:$S$451,16,FALSE)</f>
        <v/>
      </c>
      <c r="T2192" t="str">
        <f>VLOOKUP($D2192,metadata!$B$2:$S$451,17,FALSE)</f>
        <v/>
      </c>
      <c r="U2192" t="str">
        <f>VLOOKUP($D2192,metadata!$B$2:$S$451,18,FALSE)</f>
        <v/>
      </c>
      <c r="V2192" t="str">
        <f>VLOOKUP($D2192,metadata!$B$2:$Z$451,19,FALSE)</f>
        <v>NA</v>
      </c>
      <c r="W2192" t="str">
        <f>VLOOKUP($D2192,metadata!$B$2:$Z$451,20,FALSE)</f>
        <v/>
      </c>
      <c r="X2192" t="str">
        <f>VLOOKUP($D2192,metadata!$B$2:$Z$451,21,FALSE)</f>
        <v/>
      </c>
      <c r="Y2192">
        <f>VLOOKUP($D2192,metadata!$B$2:$Z$451,22,FALSE)</f>
        <v>54</v>
      </c>
      <c r="Z2192" t="str">
        <f>VLOOKUP($D2192,metadata!$B$2:$Z$451,23,FALSE)</f>
        <v/>
      </c>
      <c r="AA2192" t="str">
        <f>VLOOKUP($D2192,metadata!$B$2:$Z$451,24,FALSE)</f>
        <v/>
      </c>
      <c r="AB2192" t="str">
        <f>VLOOKUP($D2192,metadata!$B$2:$Z$451,25,FALSE)</f>
        <v/>
      </c>
      <c r="AC2192">
        <v>11.970548277934601</v>
      </c>
      <c r="AD2192">
        <v>68.486575053724494</v>
      </c>
      <c r="AF2192" t="str">
        <f t="shared" si="69"/>
        <v>NA</v>
      </c>
    </row>
    <row r="2193" spans="3:32" x14ac:dyDescent="0.3">
      <c r="C2193">
        <v>2192</v>
      </c>
      <c r="D2193" s="4" t="str">
        <f t="shared" ref="D2193:D2256" si="70">VLOOKUP(C2193,$A$1:$B$451,2)</f>
        <v>54-Suzaka</v>
      </c>
      <c r="E2193" t="str">
        <f>VLOOKUP($D2193,metadata!$B$2:$S$451,2,FALSE)</f>
        <v>UJIYE, T</v>
      </c>
      <c r="F2193" t="str">
        <f>VLOOKUP($D2193,metadata!$B$2:$S$451,3,FALSE)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3" t="str">
        <f>VLOOKUP($D2193,metadata!$B$2:$S$451,4,FALSE)</f>
        <v/>
      </c>
      <c r="H2193" t="str">
        <f>VLOOKUP($D2193,metadata!$B$2:$S$451,5,FALSE)</f>
        <v>y</v>
      </c>
      <c r="I2193" t="str">
        <f>VLOOKUP($D2193,metadata!$B$2:$S$451,6,FALSE)</f>
        <v>a</v>
      </c>
      <c r="J2193" t="str">
        <f>VLOOKUP($D2193,metadata!$B$2:$S$451,7,FALSE)</f>
        <v>i</v>
      </c>
      <c r="K2193">
        <f>VLOOKUP($D2193,metadata!$B$2:$S$451,8,FALSE)</f>
        <v>5</v>
      </c>
      <c r="L2193">
        <f>VLOOKUP($D2193,metadata!$B$2:$S$451,9,FALSE)</f>
        <v>4</v>
      </c>
      <c r="M2193" t="str">
        <f>VLOOKUP($D2193,metadata!$B$2:$S$451,10,FALSE)</f>
        <v/>
      </c>
      <c r="N2193" t="str">
        <f>VLOOKUP($D2193,metadata!$B$2:$S$451,11,FALSE)</f>
        <v>phyllonorycter ringoniella</v>
      </c>
      <c r="O2193" t="str">
        <f>VLOOKUP($D2193,metadata!$B$2:$S$451,12,FALSE)</f>
        <v>lepidoptera</v>
      </c>
      <c r="P2193" t="str">
        <f>VLOOKUP($D2193,metadata!$B$2:$S$451,13,FALSE)</f>
        <v>Suzaka</v>
      </c>
      <c r="Q2193">
        <f>VLOOKUP($D2193,metadata!$B$2:$S$451,14,FALSE)</f>
        <v>36.647778000000002</v>
      </c>
      <c r="R2193">
        <f>VLOOKUP($D2193,metadata!$B$2:$S$451,15,FALSE)</f>
        <v>138.30972199999999</v>
      </c>
      <c r="S2193" t="str">
        <f>VLOOKUP($D2193,metadata!$B$2:$S$451,16,FALSE)</f>
        <v/>
      </c>
      <c r="T2193" t="str">
        <f>VLOOKUP($D2193,metadata!$B$2:$S$451,17,FALSE)</f>
        <v/>
      </c>
      <c r="U2193" t="str">
        <f>VLOOKUP($D2193,metadata!$B$2:$S$451,18,FALSE)</f>
        <v/>
      </c>
      <c r="V2193" t="str">
        <f>VLOOKUP($D2193,metadata!$B$2:$Z$451,19,FALSE)</f>
        <v>NA</v>
      </c>
      <c r="W2193" t="str">
        <f>VLOOKUP($D2193,metadata!$B$2:$Z$451,20,FALSE)</f>
        <v/>
      </c>
      <c r="X2193" t="str">
        <f>VLOOKUP($D2193,metadata!$B$2:$Z$451,21,FALSE)</f>
        <v/>
      </c>
      <c r="Y2193">
        <f>VLOOKUP($D2193,metadata!$B$2:$Z$451,22,FALSE)</f>
        <v>54</v>
      </c>
      <c r="Z2193" t="str">
        <f>VLOOKUP($D2193,metadata!$B$2:$Z$451,23,FALSE)</f>
        <v/>
      </c>
      <c r="AA2193" t="str">
        <f>VLOOKUP($D2193,metadata!$B$2:$Z$451,24,FALSE)</f>
        <v/>
      </c>
      <c r="AB2193" t="str">
        <f>VLOOKUP($D2193,metadata!$B$2:$Z$451,25,FALSE)</f>
        <v/>
      </c>
      <c r="AC2193">
        <v>12.9208088725679</v>
      </c>
      <c r="AD2193">
        <v>56.556857385161301</v>
      </c>
      <c r="AF2193" t="str">
        <f t="shared" si="69"/>
        <v>NA</v>
      </c>
    </row>
    <row r="2194" spans="3:32" x14ac:dyDescent="0.3">
      <c r="C2194">
        <v>2193</v>
      </c>
      <c r="D2194" s="4" t="str">
        <f t="shared" si="70"/>
        <v>54-Suzaka</v>
      </c>
      <c r="E2194" t="str">
        <f>VLOOKUP($D2194,metadata!$B$2:$S$451,2,FALSE)</f>
        <v>UJIYE, T</v>
      </c>
      <c r="F2194" t="str">
        <f>VLOOKUP($D2194,metadata!$B$2:$S$451,3,FALSE)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4" t="str">
        <f>VLOOKUP($D2194,metadata!$B$2:$S$451,4,FALSE)</f>
        <v/>
      </c>
      <c r="H2194" t="str">
        <f>VLOOKUP($D2194,metadata!$B$2:$S$451,5,FALSE)</f>
        <v>y</v>
      </c>
      <c r="I2194" t="str">
        <f>VLOOKUP($D2194,metadata!$B$2:$S$451,6,FALSE)</f>
        <v>a</v>
      </c>
      <c r="J2194" t="str">
        <f>VLOOKUP($D2194,metadata!$B$2:$S$451,7,FALSE)</f>
        <v>i</v>
      </c>
      <c r="K2194">
        <f>VLOOKUP($D2194,metadata!$B$2:$S$451,8,FALSE)</f>
        <v>5</v>
      </c>
      <c r="L2194">
        <f>VLOOKUP($D2194,metadata!$B$2:$S$451,9,FALSE)</f>
        <v>4</v>
      </c>
      <c r="M2194" t="str">
        <f>VLOOKUP($D2194,metadata!$B$2:$S$451,10,FALSE)</f>
        <v/>
      </c>
      <c r="N2194" t="str">
        <f>VLOOKUP($D2194,metadata!$B$2:$S$451,11,FALSE)</f>
        <v>phyllonorycter ringoniella</v>
      </c>
      <c r="O2194" t="str">
        <f>VLOOKUP($D2194,metadata!$B$2:$S$451,12,FALSE)</f>
        <v>lepidoptera</v>
      </c>
      <c r="P2194" t="str">
        <f>VLOOKUP($D2194,metadata!$B$2:$S$451,13,FALSE)</f>
        <v>Suzaka</v>
      </c>
      <c r="Q2194">
        <f>VLOOKUP($D2194,metadata!$B$2:$S$451,14,FALSE)</f>
        <v>36.647778000000002</v>
      </c>
      <c r="R2194">
        <f>VLOOKUP($D2194,metadata!$B$2:$S$451,15,FALSE)</f>
        <v>138.30972199999999</v>
      </c>
      <c r="S2194" t="str">
        <f>VLOOKUP($D2194,metadata!$B$2:$S$451,16,FALSE)</f>
        <v/>
      </c>
      <c r="T2194" t="str">
        <f>VLOOKUP($D2194,metadata!$B$2:$S$451,17,FALSE)</f>
        <v/>
      </c>
      <c r="U2194" t="str">
        <f>VLOOKUP($D2194,metadata!$B$2:$S$451,18,FALSE)</f>
        <v/>
      </c>
      <c r="V2194" t="str">
        <f>VLOOKUP($D2194,metadata!$B$2:$Z$451,19,FALSE)</f>
        <v>NA</v>
      </c>
      <c r="W2194" t="str">
        <f>VLOOKUP($D2194,metadata!$B$2:$Z$451,20,FALSE)</f>
        <v/>
      </c>
      <c r="X2194" t="str">
        <f>VLOOKUP($D2194,metadata!$B$2:$Z$451,21,FALSE)</f>
        <v/>
      </c>
      <c r="Y2194">
        <f>VLOOKUP($D2194,metadata!$B$2:$Z$451,22,FALSE)</f>
        <v>54</v>
      </c>
      <c r="Z2194" t="str">
        <f>VLOOKUP($D2194,metadata!$B$2:$Z$451,23,FALSE)</f>
        <v/>
      </c>
      <c r="AA2194" t="str">
        <f>VLOOKUP($D2194,metadata!$B$2:$Z$451,24,FALSE)</f>
        <v/>
      </c>
      <c r="AB2194" t="str">
        <f>VLOOKUP($D2194,metadata!$B$2:$Z$451,25,FALSE)</f>
        <v/>
      </c>
      <c r="AC2194">
        <v>14.0032687541682</v>
      </c>
      <c r="AD2194">
        <v>-0.19266712226128299</v>
      </c>
      <c r="AF2194" t="str">
        <f t="shared" si="69"/>
        <v>NA</v>
      </c>
    </row>
    <row r="2195" spans="3:32" x14ac:dyDescent="0.3">
      <c r="C2195">
        <v>2194</v>
      </c>
      <c r="D2195" s="4" t="str">
        <f t="shared" si="70"/>
        <v>54-Hamamatsu</v>
      </c>
      <c r="E2195" t="str">
        <f>VLOOKUP($D2195,metadata!$B$2:$S$451,2,FALSE)</f>
        <v>UJIYE, T</v>
      </c>
      <c r="F2195" t="str">
        <f>VLOOKUP($D2195,metadata!$B$2:$S$451,3,FALSE)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5" t="str">
        <f>VLOOKUP($D2195,metadata!$B$2:$S$451,4,FALSE)</f>
        <v/>
      </c>
      <c r="H2195" t="str">
        <f>VLOOKUP($D2195,metadata!$B$2:$S$451,5,FALSE)</f>
        <v>y</v>
      </c>
      <c r="I2195" t="str">
        <f>VLOOKUP($D2195,metadata!$B$2:$S$451,6,FALSE)</f>
        <v>a</v>
      </c>
      <c r="J2195" t="str">
        <f>VLOOKUP($D2195,metadata!$B$2:$S$451,7,FALSE)</f>
        <v>i</v>
      </c>
      <c r="K2195">
        <f>VLOOKUP($D2195,metadata!$B$2:$S$451,8,FALSE)</f>
        <v>5</v>
      </c>
      <c r="L2195">
        <f>VLOOKUP($D2195,metadata!$B$2:$S$451,9,FALSE)</f>
        <v>4</v>
      </c>
      <c r="M2195" t="str">
        <f>VLOOKUP($D2195,metadata!$B$2:$S$451,10,FALSE)</f>
        <v/>
      </c>
      <c r="N2195" t="str">
        <f>VLOOKUP($D2195,metadata!$B$2:$S$451,11,FALSE)</f>
        <v>phyllonorycter ringoniella</v>
      </c>
      <c r="O2195" t="str">
        <f>VLOOKUP($D2195,metadata!$B$2:$S$451,12,FALSE)</f>
        <v>lepidoptera</v>
      </c>
      <c r="P2195" t="str">
        <f>VLOOKUP($D2195,metadata!$B$2:$S$451,13,FALSE)</f>
        <v>Hamamatsu</v>
      </c>
      <c r="Q2195">
        <f>VLOOKUP($D2195,metadata!$B$2:$S$451,14,FALSE)</f>
        <v>34.710892000000001</v>
      </c>
      <c r="R2195">
        <f>VLOOKUP($D2195,metadata!$B$2:$S$451,15,FALSE)</f>
        <v>137.72608600000001</v>
      </c>
      <c r="S2195" t="str">
        <f>VLOOKUP($D2195,metadata!$B$2:$S$451,16,FALSE)</f>
        <v/>
      </c>
      <c r="T2195" t="str">
        <f>VLOOKUP($D2195,metadata!$B$2:$S$451,17,FALSE)</f>
        <v/>
      </c>
      <c r="U2195" t="str">
        <f>VLOOKUP($D2195,metadata!$B$2:$S$451,18,FALSE)</f>
        <v/>
      </c>
      <c r="V2195" t="str">
        <f>VLOOKUP($D2195,metadata!$B$2:$Z$451,19,FALSE)</f>
        <v>NA</v>
      </c>
      <c r="W2195" t="str">
        <f>VLOOKUP($D2195,metadata!$B$2:$Z$451,20,FALSE)</f>
        <v/>
      </c>
      <c r="X2195" t="str">
        <f>VLOOKUP($D2195,metadata!$B$2:$Z$451,21,FALSE)</f>
        <v/>
      </c>
      <c r="Y2195">
        <f>VLOOKUP($D2195,metadata!$B$2:$Z$451,22,FALSE)</f>
        <v>54</v>
      </c>
      <c r="Z2195" t="str">
        <f>VLOOKUP($D2195,metadata!$B$2:$Z$451,23,FALSE)</f>
        <v/>
      </c>
      <c r="AA2195" t="str">
        <f>VLOOKUP($D2195,metadata!$B$2:$Z$451,24,FALSE)</f>
        <v/>
      </c>
      <c r="AB2195" t="str">
        <f>VLOOKUP($D2195,metadata!$B$2:$Z$451,25,FALSE)</f>
        <v/>
      </c>
      <c r="AC2195">
        <v>11.077560867166699</v>
      </c>
      <c r="AD2195">
        <v>97.695404806797697</v>
      </c>
      <c r="AF2195" t="str">
        <f t="shared" si="69"/>
        <v>NA</v>
      </c>
    </row>
    <row r="2196" spans="3:32" x14ac:dyDescent="0.3">
      <c r="C2196">
        <v>2195</v>
      </c>
      <c r="D2196" s="4" t="str">
        <f t="shared" si="70"/>
        <v>54-Hamamatsu</v>
      </c>
      <c r="E2196" t="str">
        <f>VLOOKUP($D2196,metadata!$B$2:$S$451,2,FALSE)</f>
        <v>UJIYE, T</v>
      </c>
      <c r="F2196" t="str">
        <f>VLOOKUP($D2196,metadata!$B$2:$S$451,3,FALSE)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6" t="str">
        <f>VLOOKUP($D2196,metadata!$B$2:$S$451,4,FALSE)</f>
        <v/>
      </c>
      <c r="H2196" t="str">
        <f>VLOOKUP($D2196,metadata!$B$2:$S$451,5,FALSE)</f>
        <v>y</v>
      </c>
      <c r="I2196" t="str">
        <f>VLOOKUP($D2196,metadata!$B$2:$S$451,6,FALSE)</f>
        <v>a</v>
      </c>
      <c r="J2196" t="str">
        <f>VLOOKUP($D2196,metadata!$B$2:$S$451,7,FALSE)</f>
        <v>i</v>
      </c>
      <c r="K2196">
        <f>VLOOKUP($D2196,metadata!$B$2:$S$451,8,FALSE)</f>
        <v>5</v>
      </c>
      <c r="L2196">
        <f>VLOOKUP($D2196,metadata!$B$2:$S$451,9,FALSE)</f>
        <v>4</v>
      </c>
      <c r="M2196" t="str">
        <f>VLOOKUP($D2196,metadata!$B$2:$S$451,10,FALSE)</f>
        <v/>
      </c>
      <c r="N2196" t="str">
        <f>VLOOKUP($D2196,metadata!$B$2:$S$451,11,FALSE)</f>
        <v>phyllonorycter ringoniella</v>
      </c>
      <c r="O2196" t="str">
        <f>VLOOKUP($D2196,metadata!$B$2:$S$451,12,FALSE)</f>
        <v>lepidoptera</v>
      </c>
      <c r="P2196" t="str">
        <f>VLOOKUP($D2196,metadata!$B$2:$S$451,13,FALSE)</f>
        <v>Hamamatsu</v>
      </c>
      <c r="Q2196">
        <f>VLOOKUP($D2196,metadata!$B$2:$S$451,14,FALSE)</f>
        <v>34.710892000000001</v>
      </c>
      <c r="R2196">
        <f>VLOOKUP($D2196,metadata!$B$2:$S$451,15,FALSE)</f>
        <v>137.72608600000001</v>
      </c>
      <c r="S2196" t="str">
        <f>VLOOKUP($D2196,metadata!$B$2:$S$451,16,FALSE)</f>
        <v/>
      </c>
      <c r="T2196" t="str">
        <f>VLOOKUP($D2196,metadata!$B$2:$S$451,17,FALSE)</f>
        <v/>
      </c>
      <c r="U2196" t="str">
        <f>VLOOKUP($D2196,metadata!$B$2:$S$451,18,FALSE)</f>
        <v/>
      </c>
      <c r="V2196" t="str">
        <f>VLOOKUP($D2196,metadata!$B$2:$Z$451,19,FALSE)</f>
        <v>NA</v>
      </c>
      <c r="W2196" t="str">
        <f>VLOOKUP($D2196,metadata!$B$2:$Z$451,20,FALSE)</f>
        <v/>
      </c>
      <c r="X2196" t="str">
        <f>VLOOKUP($D2196,metadata!$B$2:$Z$451,21,FALSE)</f>
        <v/>
      </c>
      <c r="Y2196">
        <f>VLOOKUP($D2196,metadata!$B$2:$Z$451,22,FALSE)</f>
        <v>54</v>
      </c>
      <c r="Z2196" t="str">
        <f>VLOOKUP($D2196,metadata!$B$2:$Z$451,23,FALSE)</f>
        <v/>
      </c>
      <c r="AA2196" t="str">
        <f>VLOOKUP($D2196,metadata!$B$2:$Z$451,24,FALSE)</f>
        <v/>
      </c>
      <c r="AB2196" t="str">
        <f>VLOOKUP($D2196,metadata!$B$2:$Z$451,25,FALSE)</f>
        <v/>
      </c>
      <c r="AC2196">
        <v>12.0152404633891</v>
      </c>
      <c r="AD2196">
        <v>85.247791326685999</v>
      </c>
      <c r="AF2196" t="str">
        <f t="shared" si="69"/>
        <v>NA</v>
      </c>
    </row>
    <row r="2197" spans="3:32" x14ac:dyDescent="0.3">
      <c r="C2197">
        <v>2196</v>
      </c>
      <c r="D2197" s="4" t="str">
        <f t="shared" si="70"/>
        <v>54-Hamamatsu</v>
      </c>
      <c r="E2197" t="str">
        <f>VLOOKUP($D2197,metadata!$B$2:$S$451,2,FALSE)</f>
        <v>UJIYE, T</v>
      </c>
      <c r="F2197" t="str">
        <f>VLOOKUP($D2197,metadata!$B$2:$S$451,3,FALSE)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7" t="str">
        <f>VLOOKUP($D2197,metadata!$B$2:$S$451,4,FALSE)</f>
        <v/>
      </c>
      <c r="H2197" t="str">
        <f>VLOOKUP($D2197,metadata!$B$2:$S$451,5,FALSE)</f>
        <v>y</v>
      </c>
      <c r="I2197" t="str">
        <f>VLOOKUP($D2197,metadata!$B$2:$S$451,6,FALSE)</f>
        <v>a</v>
      </c>
      <c r="J2197" t="str">
        <f>VLOOKUP($D2197,metadata!$B$2:$S$451,7,FALSE)</f>
        <v>i</v>
      </c>
      <c r="K2197">
        <f>VLOOKUP($D2197,metadata!$B$2:$S$451,8,FALSE)</f>
        <v>5</v>
      </c>
      <c r="L2197">
        <f>VLOOKUP($D2197,metadata!$B$2:$S$451,9,FALSE)</f>
        <v>4</v>
      </c>
      <c r="M2197" t="str">
        <f>VLOOKUP($D2197,metadata!$B$2:$S$451,10,FALSE)</f>
        <v/>
      </c>
      <c r="N2197" t="str">
        <f>VLOOKUP($D2197,metadata!$B$2:$S$451,11,FALSE)</f>
        <v>phyllonorycter ringoniella</v>
      </c>
      <c r="O2197" t="str">
        <f>VLOOKUP($D2197,metadata!$B$2:$S$451,12,FALSE)</f>
        <v>lepidoptera</v>
      </c>
      <c r="P2197" t="str">
        <f>VLOOKUP($D2197,metadata!$B$2:$S$451,13,FALSE)</f>
        <v>Hamamatsu</v>
      </c>
      <c r="Q2197">
        <f>VLOOKUP($D2197,metadata!$B$2:$S$451,14,FALSE)</f>
        <v>34.710892000000001</v>
      </c>
      <c r="R2197">
        <f>VLOOKUP($D2197,metadata!$B$2:$S$451,15,FALSE)</f>
        <v>137.72608600000001</v>
      </c>
      <c r="S2197" t="str">
        <f>VLOOKUP($D2197,metadata!$B$2:$S$451,16,FALSE)</f>
        <v/>
      </c>
      <c r="T2197" t="str">
        <f>VLOOKUP($D2197,metadata!$B$2:$S$451,17,FALSE)</f>
        <v/>
      </c>
      <c r="U2197" t="str">
        <f>VLOOKUP($D2197,metadata!$B$2:$S$451,18,FALSE)</f>
        <v/>
      </c>
      <c r="V2197" t="str">
        <f>VLOOKUP($D2197,metadata!$B$2:$Z$451,19,FALSE)</f>
        <v>NA</v>
      </c>
      <c r="W2197" t="str">
        <f>VLOOKUP($D2197,metadata!$B$2:$Z$451,20,FALSE)</f>
        <v/>
      </c>
      <c r="X2197" t="str">
        <f>VLOOKUP($D2197,metadata!$B$2:$Z$451,21,FALSE)</f>
        <v/>
      </c>
      <c r="Y2197">
        <f>VLOOKUP($D2197,metadata!$B$2:$Z$451,22,FALSE)</f>
        <v>54</v>
      </c>
      <c r="Z2197" t="str">
        <f>VLOOKUP($D2197,metadata!$B$2:$Z$451,23,FALSE)</f>
        <v/>
      </c>
      <c r="AA2197" t="str">
        <f>VLOOKUP($D2197,metadata!$B$2:$Z$451,24,FALSE)</f>
        <v/>
      </c>
      <c r="AB2197" t="str">
        <f>VLOOKUP($D2197,metadata!$B$2:$Z$451,25,FALSE)</f>
        <v/>
      </c>
      <c r="AC2197">
        <v>12.9857558067729</v>
      </c>
      <c r="AD2197">
        <v>20.486937333783398</v>
      </c>
      <c r="AF2197" t="str">
        <f t="shared" si="69"/>
        <v>NA</v>
      </c>
    </row>
    <row r="2198" spans="3:32" x14ac:dyDescent="0.3">
      <c r="C2198">
        <v>2197</v>
      </c>
      <c r="D2198" s="4" t="str">
        <f t="shared" si="70"/>
        <v>54-Hamamatsu</v>
      </c>
      <c r="E2198" t="str">
        <f>VLOOKUP($D2198,metadata!$B$2:$S$451,2,FALSE)</f>
        <v>UJIYE, T</v>
      </c>
      <c r="F2198" t="str">
        <f>VLOOKUP($D2198,metadata!$B$2:$S$451,3,FALSE)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8" t="str">
        <f>VLOOKUP($D2198,metadata!$B$2:$S$451,4,FALSE)</f>
        <v/>
      </c>
      <c r="H2198" t="str">
        <f>VLOOKUP($D2198,metadata!$B$2:$S$451,5,FALSE)</f>
        <v>y</v>
      </c>
      <c r="I2198" t="str">
        <f>VLOOKUP($D2198,metadata!$B$2:$S$451,6,FALSE)</f>
        <v>a</v>
      </c>
      <c r="J2198" t="str">
        <f>VLOOKUP($D2198,metadata!$B$2:$S$451,7,FALSE)</f>
        <v>i</v>
      </c>
      <c r="K2198">
        <f>VLOOKUP($D2198,metadata!$B$2:$S$451,8,FALSE)</f>
        <v>5</v>
      </c>
      <c r="L2198">
        <f>VLOOKUP($D2198,metadata!$B$2:$S$451,9,FALSE)</f>
        <v>4</v>
      </c>
      <c r="M2198" t="str">
        <f>VLOOKUP($D2198,metadata!$B$2:$S$451,10,FALSE)</f>
        <v/>
      </c>
      <c r="N2198" t="str">
        <f>VLOOKUP($D2198,metadata!$B$2:$S$451,11,FALSE)</f>
        <v>phyllonorycter ringoniella</v>
      </c>
      <c r="O2198" t="str">
        <f>VLOOKUP($D2198,metadata!$B$2:$S$451,12,FALSE)</f>
        <v>lepidoptera</v>
      </c>
      <c r="P2198" t="str">
        <f>VLOOKUP($D2198,metadata!$B$2:$S$451,13,FALSE)</f>
        <v>Hamamatsu</v>
      </c>
      <c r="Q2198">
        <f>VLOOKUP($D2198,metadata!$B$2:$S$451,14,FALSE)</f>
        <v>34.710892000000001</v>
      </c>
      <c r="R2198">
        <f>VLOOKUP($D2198,metadata!$B$2:$S$451,15,FALSE)</f>
        <v>137.72608600000001</v>
      </c>
      <c r="S2198" t="str">
        <f>VLOOKUP($D2198,metadata!$B$2:$S$451,16,FALSE)</f>
        <v/>
      </c>
      <c r="T2198" t="str">
        <f>VLOOKUP($D2198,metadata!$B$2:$S$451,17,FALSE)</f>
        <v/>
      </c>
      <c r="U2198" t="str">
        <f>VLOOKUP($D2198,metadata!$B$2:$S$451,18,FALSE)</f>
        <v/>
      </c>
      <c r="V2198" t="str">
        <f>VLOOKUP($D2198,metadata!$B$2:$Z$451,19,FALSE)</f>
        <v>NA</v>
      </c>
      <c r="W2198" t="str">
        <f>VLOOKUP($D2198,metadata!$B$2:$Z$451,20,FALSE)</f>
        <v/>
      </c>
      <c r="X2198" t="str">
        <f>VLOOKUP($D2198,metadata!$B$2:$Z$451,21,FALSE)</f>
        <v/>
      </c>
      <c r="Y2198">
        <f>VLOOKUP($D2198,metadata!$B$2:$Z$451,22,FALSE)</f>
        <v>54</v>
      </c>
      <c r="Z2198" t="str">
        <f>VLOOKUP($D2198,metadata!$B$2:$Z$451,23,FALSE)</f>
        <v/>
      </c>
      <c r="AA2198" t="str">
        <f>VLOOKUP($D2198,metadata!$B$2:$Z$451,24,FALSE)</f>
        <v/>
      </c>
      <c r="AB2198" t="str">
        <f>VLOOKUP($D2198,metadata!$B$2:$Z$451,25,FALSE)</f>
        <v/>
      </c>
      <c r="AC2198">
        <v>13.9650317406733</v>
      </c>
      <c r="AD2198">
        <v>-0.45779025631314502</v>
      </c>
      <c r="AF2198" t="str">
        <f t="shared" si="69"/>
        <v>NA</v>
      </c>
    </row>
    <row r="2199" spans="3:32" x14ac:dyDescent="0.3">
      <c r="C2199">
        <v>2198</v>
      </c>
      <c r="D2199" s="4" t="str">
        <f t="shared" si="70"/>
        <v>54-Nimi</v>
      </c>
      <c r="E2199" t="str">
        <f>VLOOKUP($D2199,metadata!$B$2:$S$451,2,FALSE)</f>
        <v>UJIYE, T</v>
      </c>
      <c r="F2199" t="str">
        <f>VLOOKUP($D2199,metadata!$B$2:$S$451,3,FALSE)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199" t="str">
        <f>VLOOKUP($D2199,metadata!$B$2:$S$451,4,FALSE)</f>
        <v/>
      </c>
      <c r="H2199" t="str">
        <f>VLOOKUP($D2199,metadata!$B$2:$S$451,5,FALSE)</f>
        <v>y</v>
      </c>
      <c r="I2199" t="str">
        <f>VLOOKUP($D2199,metadata!$B$2:$S$451,6,FALSE)</f>
        <v>a</v>
      </c>
      <c r="J2199" t="str">
        <f>VLOOKUP($D2199,metadata!$B$2:$S$451,7,FALSE)</f>
        <v>i</v>
      </c>
      <c r="K2199">
        <f>VLOOKUP($D2199,metadata!$B$2:$S$451,8,FALSE)</f>
        <v>5</v>
      </c>
      <c r="L2199">
        <f>VLOOKUP($D2199,metadata!$B$2:$S$451,9,FALSE)</f>
        <v>4</v>
      </c>
      <c r="M2199" t="str">
        <f>VLOOKUP($D2199,metadata!$B$2:$S$451,10,FALSE)</f>
        <v/>
      </c>
      <c r="N2199" t="str">
        <f>VLOOKUP($D2199,metadata!$B$2:$S$451,11,FALSE)</f>
        <v>phyllonorycter ringoniella</v>
      </c>
      <c r="O2199" t="str">
        <f>VLOOKUP($D2199,metadata!$B$2:$S$451,12,FALSE)</f>
        <v>lepidoptera</v>
      </c>
      <c r="P2199" t="str">
        <f>VLOOKUP($D2199,metadata!$B$2:$S$451,13,FALSE)</f>
        <v>Nimi</v>
      </c>
      <c r="Q2199">
        <f>VLOOKUP($D2199,metadata!$B$2:$S$451,14,FALSE)</f>
        <v>34.973880000000001</v>
      </c>
      <c r="R2199">
        <f>VLOOKUP($D2199,metadata!$B$2:$S$451,15,FALSE)</f>
        <v>133.47305</v>
      </c>
      <c r="S2199" t="str">
        <f>VLOOKUP($D2199,metadata!$B$2:$S$451,16,FALSE)</f>
        <v/>
      </c>
      <c r="T2199">
        <f>VLOOKUP($D2199,metadata!$B$2:$S$451,17,FALSE)</f>
        <v>400</v>
      </c>
      <c r="U2199" t="str">
        <f>VLOOKUP($D2199,metadata!$B$2:$S$451,18,FALSE)</f>
        <v/>
      </c>
      <c r="V2199" t="str">
        <f>VLOOKUP($D2199,metadata!$B$2:$Z$451,19,FALSE)</f>
        <v>NA</v>
      </c>
      <c r="W2199" t="str">
        <f>VLOOKUP($D2199,metadata!$B$2:$Z$451,20,FALSE)</f>
        <v/>
      </c>
      <c r="X2199" t="str">
        <f>VLOOKUP($D2199,metadata!$B$2:$Z$451,21,FALSE)</f>
        <v/>
      </c>
      <c r="Y2199">
        <f>VLOOKUP($D2199,metadata!$B$2:$Z$451,22,FALSE)</f>
        <v>54</v>
      </c>
      <c r="Z2199" t="str">
        <f>VLOOKUP($D2199,metadata!$B$2:$Z$451,23,FALSE)</f>
        <v/>
      </c>
      <c r="AA2199" t="str">
        <f>VLOOKUP($D2199,metadata!$B$2:$Z$451,24,FALSE)</f>
        <v/>
      </c>
      <c r="AB2199" t="str">
        <f>VLOOKUP($D2199,metadata!$B$2:$Z$451,25,FALSE)</f>
        <v/>
      </c>
      <c r="AC2199">
        <v>11.0136678385877</v>
      </c>
      <c r="AD2199">
        <v>97.6830543502425</v>
      </c>
      <c r="AF2199" t="str">
        <f t="shared" si="69"/>
        <v>NA</v>
      </c>
    </row>
    <row r="2200" spans="3:32" x14ac:dyDescent="0.3">
      <c r="C2200">
        <v>2199</v>
      </c>
      <c r="D2200" s="4" t="str">
        <f t="shared" si="70"/>
        <v>54-Nimi</v>
      </c>
      <c r="E2200" t="str">
        <f>VLOOKUP($D2200,metadata!$B$2:$S$451,2,FALSE)</f>
        <v>UJIYE, T</v>
      </c>
      <c r="F2200" t="str">
        <f>VLOOKUP($D2200,metadata!$B$2:$S$451,3,FALSE)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0" t="str">
        <f>VLOOKUP($D2200,metadata!$B$2:$S$451,4,FALSE)</f>
        <v/>
      </c>
      <c r="H2200" t="str">
        <f>VLOOKUP($D2200,metadata!$B$2:$S$451,5,FALSE)</f>
        <v>y</v>
      </c>
      <c r="I2200" t="str">
        <f>VLOOKUP($D2200,metadata!$B$2:$S$451,6,FALSE)</f>
        <v>a</v>
      </c>
      <c r="J2200" t="str">
        <f>VLOOKUP($D2200,metadata!$B$2:$S$451,7,FALSE)</f>
        <v>i</v>
      </c>
      <c r="K2200">
        <f>VLOOKUP($D2200,metadata!$B$2:$S$451,8,FALSE)</f>
        <v>5</v>
      </c>
      <c r="L2200">
        <f>VLOOKUP($D2200,metadata!$B$2:$S$451,9,FALSE)</f>
        <v>4</v>
      </c>
      <c r="M2200" t="str">
        <f>VLOOKUP($D2200,metadata!$B$2:$S$451,10,FALSE)</f>
        <v/>
      </c>
      <c r="N2200" t="str">
        <f>VLOOKUP($D2200,metadata!$B$2:$S$451,11,FALSE)</f>
        <v>phyllonorycter ringoniella</v>
      </c>
      <c r="O2200" t="str">
        <f>VLOOKUP($D2200,metadata!$B$2:$S$451,12,FALSE)</f>
        <v>lepidoptera</v>
      </c>
      <c r="P2200" t="str">
        <f>VLOOKUP($D2200,metadata!$B$2:$S$451,13,FALSE)</f>
        <v>Nimi</v>
      </c>
      <c r="Q2200">
        <f>VLOOKUP($D2200,metadata!$B$2:$S$451,14,FALSE)</f>
        <v>34.973880000000001</v>
      </c>
      <c r="R2200">
        <f>VLOOKUP($D2200,metadata!$B$2:$S$451,15,FALSE)</f>
        <v>133.47305</v>
      </c>
      <c r="S2200" t="str">
        <f>VLOOKUP($D2200,metadata!$B$2:$S$451,16,FALSE)</f>
        <v/>
      </c>
      <c r="T2200">
        <f>VLOOKUP($D2200,metadata!$B$2:$S$451,17,FALSE)</f>
        <v>400</v>
      </c>
      <c r="U2200" t="str">
        <f>VLOOKUP($D2200,metadata!$B$2:$S$451,18,FALSE)</f>
        <v/>
      </c>
      <c r="V2200" t="str">
        <f>VLOOKUP($D2200,metadata!$B$2:$Z$451,19,FALSE)</f>
        <v>NA</v>
      </c>
      <c r="W2200" t="str">
        <f>VLOOKUP($D2200,metadata!$B$2:$Z$451,20,FALSE)</f>
        <v/>
      </c>
      <c r="X2200" t="str">
        <f>VLOOKUP($D2200,metadata!$B$2:$Z$451,21,FALSE)</f>
        <v/>
      </c>
      <c r="Y2200">
        <f>VLOOKUP($D2200,metadata!$B$2:$Z$451,22,FALSE)</f>
        <v>54</v>
      </c>
      <c r="Z2200" t="str">
        <f>VLOOKUP($D2200,metadata!$B$2:$Z$451,23,FALSE)</f>
        <v/>
      </c>
      <c r="AA2200" t="str">
        <f>VLOOKUP($D2200,metadata!$B$2:$Z$451,24,FALSE)</f>
        <v/>
      </c>
      <c r="AB2200" t="str">
        <f>VLOOKUP($D2200,metadata!$B$2:$Z$451,25,FALSE)</f>
        <v/>
      </c>
      <c r="AC2200">
        <v>11.9848418729879</v>
      </c>
      <c r="AD2200">
        <v>97.870781289881705</v>
      </c>
      <c r="AF2200" t="str">
        <f t="shared" si="69"/>
        <v>NA</v>
      </c>
    </row>
    <row r="2201" spans="3:32" x14ac:dyDescent="0.3">
      <c r="C2201">
        <v>2200</v>
      </c>
      <c r="D2201" s="4" t="str">
        <f t="shared" si="70"/>
        <v>54-Nimi</v>
      </c>
      <c r="E2201" t="str">
        <f>VLOOKUP($D2201,metadata!$B$2:$S$451,2,FALSE)</f>
        <v>UJIYE, T</v>
      </c>
      <c r="F2201" t="str">
        <f>VLOOKUP($D2201,metadata!$B$2:$S$451,3,FALSE)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1" t="str">
        <f>VLOOKUP($D2201,metadata!$B$2:$S$451,4,FALSE)</f>
        <v/>
      </c>
      <c r="H2201" t="str">
        <f>VLOOKUP($D2201,metadata!$B$2:$S$451,5,FALSE)</f>
        <v>y</v>
      </c>
      <c r="I2201" t="str">
        <f>VLOOKUP($D2201,metadata!$B$2:$S$451,6,FALSE)</f>
        <v>a</v>
      </c>
      <c r="J2201" t="str">
        <f>VLOOKUP($D2201,metadata!$B$2:$S$451,7,FALSE)</f>
        <v>i</v>
      </c>
      <c r="K2201">
        <f>VLOOKUP($D2201,metadata!$B$2:$S$451,8,FALSE)</f>
        <v>5</v>
      </c>
      <c r="L2201">
        <f>VLOOKUP($D2201,metadata!$B$2:$S$451,9,FALSE)</f>
        <v>4</v>
      </c>
      <c r="M2201" t="str">
        <f>VLOOKUP($D2201,metadata!$B$2:$S$451,10,FALSE)</f>
        <v/>
      </c>
      <c r="N2201" t="str">
        <f>VLOOKUP($D2201,metadata!$B$2:$S$451,11,FALSE)</f>
        <v>phyllonorycter ringoniella</v>
      </c>
      <c r="O2201" t="str">
        <f>VLOOKUP($D2201,metadata!$B$2:$S$451,12,FALSE)</f>
        <v>lepidoptera</v>
      </c>
      <c r="P2201" t="str">
        <f>VLOOKUP($D2201,metadata!$B$2:$S$451,13,FALSE)</f>
        <v>Nimi</v>
      </c>
      <c r="Q2201">
        <f>VLOOKUP($D2201,metadata!$B$2:$S$451,14,FALSE)</f>
        <v>34.973880000000001</v>
      </c>
      <c r="R2201">
        <f>VLOOKUP($D2201,metadata!$B$2:$S$451,15,FALSE)</f>
        <v>133.47305</v>
      </c>
      <c r="S2201" t="str">
        <f>VLOOKUP($D2201,metadata!$B$2:$S$451,16,FALSE)</f>
        <v/>
      </c>
      <c r="T2201">
        <f>VLOOKUP($D2201,metadata!$B$2:$S$451,17,FALSE)</f>
        <v>400</v>
      </c>
      <c r="U2201" t="str">
        <f>VLOOKUP($D2201,metadata!$B$2:$S$451,18,FALSE)</f>
        <v/>
      </c>
      <c r="V2201" t="str">
        <f>VLOOKUP($D2201,metadata!$B$2:$Z$451,19,FALSE)</f>
        <v>NA</v>
      </c>
      <c r="W2201" t="str">
        <f>VLOOKUP($D2201,metadata!$B$2:$Z$451,20,FALSE)</f>
        <v/>
      </c>
      <c r="X2201" t="str">
        <f>VLOOKUP($D2201,metadata!$B$2:$Z$451,21,FALSE)</f>
        <v/>
      </c>
      <c r="Y2201">
        <f>VLOOKUP($D2201,metadata!$B$2:$Z$451,22,FALSE)</f>
        <v>54</v>
      </c>
      <c r="Z2201" t="str">
        <f>VLOOKUP($D2201,metadata!$B$2:$Z$451,23,FALSE)</f>
        <v/>
      </c>
      <c r="AA2201" t="str">
        <f>VLOOKUP($D2201,metadata!$B$2:$Z$451,24,FALSE)</f>
        <v/>
      </c>
      <c r="AB2201" t="str">
        <f>VLOOKUP($D2201,metadata!$B$2:$Z$451,25,FALSE)</f>
        <v/>
      </c>
      <c r="AC2201">
        <v>13.035717520357601</v>
      </c>
      <c r="AD2201">
        <v>56.836801067079399</v>
      </c>
      <c r="AF2201" t="str">
        <f t="shared" si="69"/>
        <v>NA</v>
      </c>
    </row>
    <row r="2202" spans="3:32" x14ac:dyDescent="0.3">
      <c r="C2202">
        <v>2201</v>
      </c>
      <c r="D2202" s="4" t="str">
        <f t="shared" si="70"/>
        <v>54-Nimi</v>
      </c>
      <c r="E2202" t="str">
        <f>VLOOKUP($D2202,metadata!$B$2:$S$451,2,FALSE)</f>
        <v>UJIYE, T</v>
      </c>
      <c r="F2202" t="str">
        <f>VLOOKUP($D2202,metadata!$B$2:$S$451,3,FALSE)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2" t="str">
        <f>VLOOKUP($D2202,metadata!$B$2:$S$451,4,FALSE)</f>
        <v/>
      </c>
      <c r="H2202" t="str">
        <f>VLOOKUP($D2202,metadata!$B$2:$S$451,5,FALSE)</f>
        <v>y</v>
      </c>
      <c r="I2202" t="str">
        <f>VLOOKUP($D2202,metadata!$B$2:$S$451,6,FALSE)</f>
        <v>a</v>
      </c>
      <c r="J2202" t="str">
        <f>VLOOKUP($D2202,metadata!$B$2:$S$451,7,FALSE)</f>
        <v>i</v>
      </c>
      <c r="K2202">
        <f>VLOOKUP($D2202,metadata!$B$2:$S$451,8,FALSE)</f>
        <v>5</v>
      </c>
      <c r="L2202">
        <f>VLOOKUP($D2202,metadata!$B$2:$S$451,9,FALSE)</f>
        <v>4</v>
      </c>
      <c r="M2202" t="str">
        <f>VLOOKUP($D2202,metadata!$B$2:$S$451,10,FALSE)</f>
        <v/>
      </c>
      <c r="N2202" t="str">
        <f>VLOOKUP($D2202,metadata!$B$2:$S$451,11,FALSE)</f>
        <v>phyllonorycter ringoniella</v>
      </c>
      <c r="O2202" t="str">
        <f>VLOOKUP($D2202,metadata!$B$2:$S$451,12,FALSE)</f>
        <v>lepidoptera</v>
      </c>
      <c r="P2202" t="str">
        <f>VLOOKUP($D2202,metadata!$B$2:$S$451,13,FALSE)</f>
        <v>Nimi</v>
      </c>
      <c r="Q2202">
        <f>VLOOKUP($D2202,metadata!$B$2:$S$451,14,FALSE)</f>
        <v>34.973880000000001</v>
      </c>
      <c r="R2202">
        <f>VLOOKUP($D2202,metadata!$B$2:$S$451,15,FALSE)</f>
        <v>133.47305</v>
      </c>
      <c r="S2202" t="str">
        <f>VLOOKUP($D2202,metadata!$B$2:$S$451,16,FALSE)</f>
        <v/>
      </c>
      <c r="T2202">
        <f>VLOOKUP($D2202,metadata!$B$2:$S$451,17,FALSE)</f>
        <v>400</v>
      </c>
      <c r="U2202" t="str">
        <f>VLOOKUP($D2202,metadata!$B$2:$S$451,18,FALSE)</f>
        <v/>
      </c>
      <c r="V2202" t="str">
        <f>VLOOKUP($D2202,metadata!$B$2:$Z$451,19,FALSE)</f>
        <v>NA</v>
      </c>
      <c r="W2202" t="str">
        <f>VLOOKUP($D2202,metadata!$B$2:$Z$451,20,FALSE)</f>
        <v/>
      </c>
      <c r="X2202" t="str">
        <f>VLOOKUP($D2202,metadata!$B$2:$Z$451,21,FALSE)</f>
        <v/>
      </c>
      <c r="Y2202">
        <f>VLOOKUP($D2202,metadata!$B$2:$Z$451,22,FALSE)</f>
        <v>54</v>
      </c>
      <c r="Z2202" t="str">
        <f>VLOOKUP($D2202,metadata!$B$2:$Z$451,23,FALSE)</f>
        <v/>
      </c>
      <c r="AA2202" t="str">
        <f>VLOOKUP($D2202,metadata!$B$2:$Z$451,24,FALSE)</f>
        <v/>
      </c>
      <c r="AB2202" t="str">
        <f>VLOOKUP($D2202,metadata!$B$2:$Z$451,25,FALSE)</f>
        <v/>
      </c>
      <c r="AC2202">
        <v>14.054383177031401</v>
      </c>
      <c r="AD2202">
        <v>-0.182786757017112</v>
      </c>
      <c r="AF2202" t="str">
        <f t="shared" si="69"/>
        <v>NA</v>
      </c>
    </row>
    <row r="2203" spans="3:32" x14ac:dyDescent="0.3">
      <c r="C2203">
        <v>2202</v>
      </c>
      <c r="D2203" s="4" t="str">
        <f t="shared" si="70"/>
        <v>54-Amagi</v>
      </c>
      <c r="E2203" t="str">
        <f>VLOOKUP($D2203,metadata!$B$2:$S$451,2,FALSE)</f>
        <v>UJIYE, T</v>
      </c>
      <c r="F2203" t="str">
        <f>VLOOKUP($D2203,metadata!$B$2:$S$451,3,FALSE)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3" t="str">
        <f>VLOOKUP($D2203,metadata!$B$2:$S$451,4,FALSE)</f>
        <v/>
      </c>
      <c r="H2203" t="str">
        <f>VLOOKUP($D2203,metadata!$B$2:$S$451,5,FALSE)</f>
        <v>y</v>
      </c>
      <c r="I2203" t="str">
        <f>VLOOKUP($D2203,metadata!$B$2:$S$451,6,FALSE)</f>
        <v>a</v>
      </c>
      <c r="J2203" t="str">
        <f>VLOOKUP($D2203,metadata!$B$2:$S$451,7,FALSE)</f>
        <v>i</v>
      </c>
      <c r="K2203">
        <f>VLOOKUP($D2203,metadata!$B$2:$S$451,8,FALSE)</f>
        <v>5</v>
      </c>
      <c r="L2203">
        <f>VLOOKUP($D2203,metadata!$B$2:$S$451,9,FALSE)</f>
        <v>4</v>
      </c>
      <c r="M2203" t="str">
        <f>VLOOKUP($D2203,metadata!$B$2:$S$451,10,FALSE)</f>
        <v/>
      </c>
      <c r="N2203" t="str">
        <f>VLOOKUP($D2203,metadata!$B$2:$S$451,11,FALSE)</f>
        <v>phyllonorycter ringoniella</v>
      </c>
      <c r="O2203" t="str">
        <f>VLOOKUP($D2203,metadata!$B$2:$S$451,12,FALSE)</f>
        <v>lepidoptera</v>
      </c>
      <c r="P2203" t="str">
        <f>VLOOKUP($D2203,metadata!$B$2:$S$451,13,FALSE)</f>
        <v>Amagi</v>
      </c>
      <c r="Q2203">
        <f>VLOOKUP($D2203,metadata!$B$2:$S$451,14,FALSE)</f>
        <v>33.423411000000002</v>
      </c>
      <c r="R2203">
        <f>VLOOKUP($D2203,metadata!$B$2:$S$451,15,FALSE)</f>
        <v>130.665569</v>
      </c>
      <c r="S2203" t="str">
        <f>VLOOKUP($D2203,metadata!$B$2:$S$451,16,FALSE)</f>
        <v/>
      </c>
      <c r="T2203" t="str">
        <f>VLOOKUP($D2203,metadata!$B$2:$S$451,17,FALSE)</f>
        <v/>
      </c>
      <c r="U2203" t="str">
        <f>VLOOKUP($D2203,metadata!$B$2:$S$451,18,FALSE)</f>
        <v/>
      </c>
      <c r="V2203" t="str">
        <f>VLOOKUP($D2203,metadata!$B$2:$Z$451,19,FALSE)</f>
        <v>NA</v>
      </c>
      <c r="W2203" t="str">
        <f>VLOOKUP($D2203,metadata!$B$2:$Z$451,20,FALSE)</f>
        <v/>
      </c>
      <c r="X2203" t="str">
        <f>VLOOKUP($D2203,metadata!$B$2:$Z$451,21,FALSE)</f>
        <v/>
      </c>
      <c r="Y2203">
        <f>VLOOKUP($D2203,metadata!$B$2:$Z$451,22,FALSE)</f>
        <v>54</v>
      </c>
      <c r="Z2203" t="str">
        <f>VLOOKUP($D2203,metadata!$B$2:$Z$451,23,FALSE)</f>
        <v/>
      </c>
      <c r="AA2203" t="str">
        <f>VLOOKUP($D2203,metadata!$B$2:$Z$451,24,FALSE)</f>
        <v/>
      </c>
      <c r="AB2203" t="str">
        <f>VLOOKUP($D2203,metadata!$B$2:$Z$451,25,FALSE)</f>
        <v/>
      </c>
      <c r="AC2203">
        <v>11.0395214609766</v>
      </c>
      <c r="AD2203">
        <v>96.914855952508404</v>
      </c>
      <c r="AF2203" t="str">
        <f t="shared" si="69"/>
        <v>NA</v>
      </c>
    </row>
    <row r="2204" spans="3:32" x14ac:dyDescent="0.3">
      <c r="C2204">
        <v>2203</v>
      </c>
      <c r="D2204" s="4" t="str">
        <f t="shared" si="70"/>
        <v>54-Amagi</v>
      </c>
      <c r="E2204" t="str">
        <f>VLOOKUP($D2204,metadata!$B$2:$S$451,2,FALSE)</f>
        <v>UJIYE, T</v>
      </c>
      <c r="F2204" t="str">
        <f>VLOOKUP($D2204,metadata!$B$2:$S$451,3,FALSE)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4" t="str">
        <f>VLOOKUP($D2204,metadata!$B$2:$S$451,4,FALSE)</f>
        <v/>
      </c>
      <c r="H2204" t="str">
        <f>VLOOKUP($D2204,metadata!$B$2:$S$451,5,FALSE)</f>
        <v>y</v>
      </c>
      <c r="I2204" t="str">
        <f>VLOOKUP($D2204,metadata!$B$2:$S$451,6,FALSE)</f>
        <v>a</v>
      </c>
      <c r="J2204" t="str">
        <f>VLOOKUP($D2204,metadata!$B$2:$S$451,7,FALSE)</f>
        <v>i</v>
      </c>
      <c r="K2204">
        <f>VLOOKUP($D2204,metadata!$B$2:$S$451,8,FALSE)</f>
        <v>5</v>
      </c>
      <c r="L2204">
        <f>VLOOKUP($D2204,metadata!$B$2:$S$451,9,FALSE)</f>
        <v>4</v>
      </c>
      <c r="M2204" t="str">
        <f>VLOOKUP($D2204,metadata!$B$2:$S$451,10,FALSE)</f>
        <v/>
      </c>
      <c r="N2204" t="str">
        <f>VLOOKUP($D2204,metadata!$B$2:$S$451,11,FALSE)</f>
        <v>phyllonorycter ringoniella</v>
      </c>
      <c r="O2204" t="str">
        <f>VLOOKUP($D2204,metadata!$B$2:$S$451,12,FALSE)</f>
        <v>lepidoptera</v>
      </c>
      <c r="P2204" t="str">
        <f>VLOOKUP($D2204,metadata!$B$2:$S$451,13,FALSE)</f>
        <v>Amagi</v>
      </c>
      <c r="Q2204">
        <f>VLOOKUP($D2204,metadata!$B$2:$S$451,14,FALSE)</f>
        <v>33.423411000000002</v>
      </c>
      <c r="R2204">
        <f>VLOOKUP($D2204,metadata!$B$2:$S$451,15,FALSE)</f>
        <v>130.665569</v>
      </c>
      <c r="S2204" t="str">
        <f>VLOOKUP($D2204,metadata!$B$2:$S$451,16,FALSE)</f>
        <v/>
      </c>
      <c r="T2204" t="str">
        <f>VLOOKUP($D2204,metadata!$B$2:$S$451,17,FALSE)</f>
        <v/>
      </c>
      <c r="U2204" t="str">
        <f>VLOOKUP($D2204,metadata!$B$2:$S$451,18,FALSE)</f>
        <v/>
      </c>
      <c r="V2204" t="str">
        <f>VLOOKUP($D2204,metadata!$B$2:$Z$451,19,FALSE)</f>
        <v>NA</v>
      </c>
      <c r="W2204" t="str">
        <f>VLOOKUP($D2204,metadata!$B$2:$Z$451,20,FALSE)</f>
        <v/>
      </c>
      <c r="X2204" t="str">
        <f>VLOOKUP($D2204,metadata!$B$2:$Z$451,21,FALSE)</f>
        <v/>
      </c>
      <c r="Y2204">
        <f>VLOOKUP($D2204,metadata!$B$2:$Z$451,22,FALSE)</f>
        <v>54</v>
      </c>
      <c r="Z2204" t="str">
        <f>VLOOKUP($D2204,metadata!$B$2:$Z$451,23,FALSE)</f>
        <v/>
      </c>
      <c r="AA2204" t="str">
        <f>VLOOKUP($D2204,metadata!$B$2:$Z$451,24,FALSE)</f>
        <v/>
      </c>
      <c r="AB2204" t="str">
        <f>VLOOKUP($D2204,metadata!$B$2:$Z$451,25,FALSE)</f>
        <v/>
      </c>
      <c r="AC2204">
        <v>11.964126040525899</v>
      </c>
      <c r="AD2204">
        <v>85.237910961441898</v>
      </c>
      <c r="AF2204" t="str">
        <f t="shared" si="69"/>
        <v>NA</v>
      </c>
    </row>
    <row r="2205" spans="3:32" x14ac:dyDescent="0.3">
      <c r="C2205">
        <v>2204</v>
      </c>
      <c r="D2205" s="4" t="str">
        <f t="shared" si="70"/>
        <v>54-Amagi</v>
      </c>
      <c r="E2205" t="str">
        <f>VLOOKUP($D2205,metadata!$B$2:$S$451,2,FALSE)</f>
        <v>UJIYE, T</v>
      </c>
      <c r="F2205" t="str">
        <f>VLOOKUP($D2205,metadata!$B$2:$S$451,3,FALSE)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5" t="str">
        <f>VLOOKUP($D2205,metadata!$B$2:$S$451,4,FALSE)</f>
        <v/>
      </c>
      <c r="H2205" t="str">
        <f>VLOOKUP($D2205,metadata!$B$2:$S$451,5,FALSE)</f>
        <v>y</v>
      </c>
      <c r="I2205" t="str">
        <f>VLOOKUP($D2205,metadata!$B$2:$S$451,6,FALSE)</f>
        <v>a</v>
      </c>
      <c r="J2205" t="str">
        <f>VLOOKUP($D2205,metadata!$B$2:$S$451,7,FALSE)</f>
        <v>i</v>
      </c>
      <c r="K2205">
        <f>VLOOKUP($D2205,metadata!$B$2:$S$451,8,FALSE)</f>
        <v>5</v>
      </c>
      <c r="L2205">
        <f>VLOOKUP($D2205,metadata!$B$2:$S$451,9,FALSE)</f>
        <v>4</v>
      </c>
      <c r="M2205" t="str">
        <f>VLOOKUP($D2205,metadata!$B$2:$S$451,10,FALSE)</f>
        <v/>
      </c>
      <c r="N2205" t="str">
        <f>VLOOKUP($D2205,metadata!$B$2:$S$451,11,FALSE)</f>
        <v>phyllonorycter ringoniella</v>
      </c>
      <c r="O2205" t="str">
        <f>VLOOKUP($D2205,metadata!$B$2:$S$451,12,FALSE)</f>
        <v>lepidoptera</v>
      </c>
      <c r="P2205" t="str">
        <f>VLOOKUP($D2205,metadata!$B$2:$S$451,13,FALSE)</f>
        <v>Amagi</v>
      </c>
      <c r="Q2205">
        <f>VLOOKUP($D2205,metadata!$B$2:$S$451,14,FALSE)</f>
        <v>33.423411000000002</v>
      </c>
      <c r="R2205">
        <f>VLOOKUP($D2205,metadata!$B$2:$S$451,15,FALSE)</f>
        <v>130.665569</v>
      </c>
      <c r="S2205" t="str">
        <f>VLOOKUP($D2205,metadata!$B$2:$S$451,16,FALSE)</f>
        <v/>
      </c>
      <c r="T2205" t="str">
        <f>VLOOKUP($D2205,metadata!$B$2:$S$451,17,FALSE)</f>
        <v/>
      </c>
      <c r="U2205" t="str">
        <f>VLOOKUP($D2205,metadata!$B$2:$S$451,18,FALSE)</f>
        <v/>
      </c>
      <c r="V2205" t="str">
        <f>VLOOKUP($D2205,metadata!$B$2:$Z$451,19,FALSE)</f>
        <v>NA</v>
      </c>
      <c r="W2205" t="str">
        <f>VLOOKUP($D2205,metadata!$B$2:$Z$451,20,FALSE)</f>
        <v/>
      </c>
      <c r="X2205" t="str">
        <f>VLOOKUP($D2205,metadata!$B$2:$Z$451,21,FALSE)</f>
        <v/>
      </c>
      <c r="Y2205">
        <f>VLOOKUP($D2205,metadata!$B$2:$Z$451,22,FALSE)</f>
        <v>54</v>
      </c>
      <c r="Z2205" t="str">
        <f>VLOOKUP($D2205,metadata!$B$2:$Z$451,23,FALSE)</f>
        <v/>
      </c>
      <c r="AA2205" t="str">
        <f>VLOOKUP($D2205,metadata!$B$2:$Z$451,24,FALSE)</f>
        <v/>
      </c>
      <c r="AB2205" t="str">
        <f>VLOOKUP($D2205,metadata!$B$2:$Z$451,25,FALSE)</f>
        <v/>
      </c>
      <c r="AC2205">
        <v>13.0003128782327</v>
      </c>
      <c r="AD2205">
        <v>15.850575942957301</v>
      </c>
      <c r="AF2205" t="str">
        <f t="shared" si="69"/>
        <v>NA</v>
      </c>
    </row>
    <row r="2206" spans="3:32" x14ac:dyDescent="0.3">
      <c r="C2206">
        <v>2205</v>
      </c>
      <c r="D2206" s="4" t="str">
        <f t="shared" si="70"/>
        <v>54-Amagi</v>
      </c>
      <c r="E2206" t="str">
        <f>VLOOKUP($D2206,metadata!$B$2:$S$451,2,FALSE)</f>
        <v>UJIYE, T</v>
      </c>
      <c r="F2206" t="str">
        <f>VLOOKUP($D2206,metadata!$B$2:$S$451,3,FALSE)</f>
        <v>STUDIES ON THE DIAPAUSE OF THE APPLE LEAF MINER, PHYLLONORYCTER-RINGONIELLA (MATSUMURA) (LEPIDOPTERA, GRACILLARIIDAE) .3. THE GEOGRAPHICAL VARIATION IN THE PHOTOPERIODIC RESPONSES ON THE INDUCTION OF DIAPAUSE</v>
      </c>
      <c r="G2206" t="str">
        <f>VLOOKUP($D2206,metadata!$B$2:$S$451,4,FALSE)</f>
        <v/>
      </c>
      <c r="H2206" t="str">
        <f>VLOOKUP($D2206,metadata!$B$2:$S$451,5,FALSE)</f>
        <v>y</v>
      </c>
      <c r="I2206" t="str">
        <f>VLOOKUP($D2206,metadata!$B$2:$S$451,6,FALSE)</f>
        <v>a</v>
      </c>
      <c r="J2206" t="str">
        <f>VLOOKUP($D2206,metadata!$B$2:$S$451,7,FALSE)</f>
        <v>i</v>
      </c>
      <c r="K2206">
        <f>VLOOKUP($D2206,metadata!$B$2:$S$451,8,FALSE)</f>
        <v>5</v>
      </c>
      <c r="L2206">
        <f>VLOOKUP($D2206,metadata!$B$2:$S$451,9,FALSE)</f>
        <v>4</v>
      </c>
      <c r="M2206" t="str">
        <f>VLOOKUP($D2206,metadata!$B$2:$S$451,10,FALSE)</f>
        <v/>
      </c>
      <c r="N2206" t="str">
        <f>VLOOKUP($D2206,metadata!$B$2:$S$451,11,FALSE)</f>
        <v>phyllonorycter ringoniella</v>
      </c>
      <c r="O2206" t="str">
        <f>VLOOKUP($D2206,metadata!$B$2:$S$451,12,FALSE)</f>
        <v>lepidoptera</v>
      </c>
      <c r="P2206" t="str">
        <f>VLOOKUP($D2206,metadata!$B$2:$S$451,13,FALSE)</f>
        <v>Amagi</v>
      </c>
      <c r="Q2206">
        <f>VLOOKUP($D2206,metadata!$B$2:$S$451,14,FALSE)</f>
        <v>33.423411000000002</v>
      </c>
      <c r="R2206">
        <f>VLOOKUP($D2206,metadata!$B$2:$S$451,15,FALSE)</f>
        <v>130.665569</v>
      </c>
      <c r="S2206" t="str">
        <f>VLOOKUP($D2206,metadata!$B$2:$S$451,16,FALSE)</f>
        <v/>
      </c>
      <c r="T2206" t="str">
        <f>VLOOKUP($D2206,metadata!$B$2:$S$451,17,FALSE)</f>
        <v/>
      </c>
      <c r="U2206" t="str">
        <f>VLOOKUP($D2206,metadata!$B$2:$S$451,18,FALSE)</f>
        <v/>
      </c>
      <c r="V2206" t="str">
        <f>VLOOKUP($D2206,metadata!$B$2:$Z$451,19,FALSE)</f>
        <v>NA</v>
      </c>
      <c r="W2206" t="str">
        <f>VLOOKUP($D2206,metadata!$B$2:$Z$451,20,FALSE)</f>
        <v/>
      </c>
      <c r="X2206" t="str">
        <f>VLOOKUP($D2206,metadata!$B$2:$Z$451,21,FALSE)</f>
        <v/>
      </c>
      <c r="Y2206">
        <f>VLOOKUP($D2206,metadata!$B$2:$Z$451,22,FALSE)</f>
        <v>54</v>
      </c>
      <c r="Z2206" t="str">
        <f>VLOOKUP($D2206,metadata!$B$2:$Z$451,23,FALSE)</f>
        <v/>
      </c>
      <c r="AA2206" t="str">
        <f>VLOOKUP($D2206,metadata!$B$2:$Z$451,24,FALSE)</f>
        <v/>
      </c>
      <c r="AB2206" t="str">
        <f>VLOOKUP($D2206,metadata!$B$2:$Z$451,25,FALSE)</f>
        <v/>
      </c>
      <c r="AC2206">
        <v>13.9904901484524</v>
      </c>
      <c r="AD2206">
        <v>-0.195137213572323</v>
      </c>
      <c r="AF2206" t="str">
        <f t="shared" si="69"/>
        <v>NA</v>
      </c>
    </row>
    <row r="2207" spans="3:32" x14ac:dyDescent="0.3">
      <c r="C2207">
        <v>2206</v>
      </c>
      <c r="D2207" s="4" t="str">
        <f t="shared" si="70"/>
        <v>55-BRU</v>
      </c>
      <c r="E2207" t="str">
        <f>VLOOKUP($D2207,metadata!$B$2:$S$451,2,FALSE)</f>
        <v>Urbanski, J; Mogi, M; O'Donnell, D; DeCotiis, M; Toma, T; Armbruster, P</v>
      </c>
      <c r="F2207" t="str">
        <f>VLOOKUP($D2207,metadata!$B$2:$S$451,3,FALSE)</f>
        <v>Rapid Adaptive Evolution of Photoperiodic Response during Invasion and Range Expansion across a Climatic Gradient</v>
      </c>
      <c r="G2207" t="str">
        <f>VLOOKUP($D2207,metadata!$B$2:$S$451,4,FALSE)</f>
        <v>10.1086/664709</v>
      </c>
      <c r="H2207" t="str">
        <f>VLOOKUP($D2207,metadata!$B$2:$S$451,5,FALSE)</f>
        <v>y</v>
      </c>
      <c r="I2207" t="str">
        <f>VLOOKUP($D2207,metadata!$B$2:$S$451,6,FALSE)</f>
        <v>a</v>
      </c>
      <c r="J2207" t="str">
        <f>VLOOKUP($D2207,metadata!$B$2:$S$451,7,FALSE)</f>
        <v>i</v>
      </c>
      <c r="K2207">
        <f>VLOOKUP($D2207,metadata!$B$2:$S$451,8,FALSE)</f>
        <v>21</v>
      </c>
      <c r="L2207">
        <f>VLOOKUP($D2207,metadata!$B$2:$S$451,9,FALSE)</f>
        <v>12</v>
      </c>
      <c r="M2207" t="str">
        <f>VLOOKUP($D2207,metadata!$B$2:$S$451,10,FALSE)</f>
        <v/>
      </c>
      <c r="N2207" t="str">
        <f>VLOOKUP($D2207,metadata!$B$2:$S$451,11,FALSE)</f>
        <v>Aedes albopictus</v>
      </c>
      <c r="O2207" t="str">
        <f>VLOOKUP($D2207,metadata!$B$2:$S$451,12,FALSE)</f>
        <v>diptera</v>
      </c>
      <c r="P2207" t="str">
        <f>VLOOKUP($D2207,metadata!$B$2:$S$451,13,FALSE)</f>
        <v>BRU</v>
      </c>
      <c r="Q2207">
        <f>VLOOKUP($D2207,metadata!$B$2:$S$451,14,FALSE)</f>
        <v>31.116666666666667</v>
      </c>
      <c r="R2207">
        <f>VLOOKUP($D2207,metadata!$B$2:$S$451,15,FALSE)</f>
        <v>-81.466666666666697</v>
      </c>
      <c r="S2207" t="str">
        <f>VLOOKUP($D2207,metadata!$B$2:$S$451,16,FALSE)</f>
        <v/>
      </c>
      <c r="T2207" t="str">
        <f>VLOOKUP($D2207,metadata!$B$2:$S$451,17,FALSE)</f>
        <v/>
      </c>
      <c r="U2207" t="str">
        <f>VLOOKUP($D2207,metadata!$B$2:$S$451,18,FALSE)</f>
        <v/>
      </c>
      <c r="V2207">
        <f>VLOOKUP($D2207,metadata!$B$2:$Z$451,19,FALSE)</f>
        <v>386.5</v>
      </c>
      <c r="W2207" t="str">
        <f>VLOOKUP($D2207,metadata!$B$2:$Z$451,20,FALSE)</f>
        <v>acc</v>
      </c>
      <c r="X2207" t="str">
        <f>VLOOKUP($D2207,metadata!$B$2:$Z$451,21,FALSE)</f>
        <v/>
      </c>
      <c r="Y2207" t="str">
        <f>VLOOKUP($D2207,metadata!$B$2:$Z$451,22,FALSE)</f>
        <v>55-1</v>
      </c>
      <c r="Z2207" t="str">
        <f>VLOOKUP($D2207,metadata!$B$2:$Z$451,23,FALSE)</f>
        <v/>
      </c>
      <c r="AA2207" t="str">
        <f>VLOOKUP($D2207,metadata!$B$2:$Z$451,24,FALSE)</f>
        <v/>
      </c>
      <c r="AB2207" t="str">
        <f>VLOOKUP($D2207,metadata!$B$2:$Z$451,25,FALSE)</f>
        <v/>
      </c>
      <c r="AC2207">
        <v>7.9458836999651199</v>
      </c>
      <c r="AD2207">
        <v>81.451151221630695</v>
      </c>
      <c r="AF2207" t="str">
        <f t="shared" si="69"/>
        <v>NA</v>
      </c>
    </row>
    <row r="2208" spans="3:32" x14ac:dyDescent="0.3">
      <c r="C2208">
        <v>2207</v>
      </c>
      <c r="D2208" s="4" t="str">
        <f t="shared" si="70"/>
        <v>55-BRU</v>
      </c>
      <c r="E2208" t="str">
        <f>VLOOKUP($D2208,metadata!$B$2:$S$451,2,FALSE)</f>
        <v>Urbanski, J; Mogi, M; O'Donnell, D; DeCotiis, M; Toma, T; Armbruster, P</v>
      </c>
      <c r="F2208" t="str">
        <f>VLOOKUP($D2208,metadata!$B$2:$S$451,3,FALSE)</f>
        <v>Rapid Adaptive Evolution of Photoperiodic Response during Invasion and Range Expansion across a Climatic Gradient</v>
      </c>
      <c r="G2208" t="str">
        <f>VLOOKUP($D2208,metadata!$B$2:$S$451,4,FALSE)</f>
        <v>10.1086/664709</v>
      </c>
      <c r="H2208" t="str">
        <f>VLOOKUP($D2208,metadata!$B$2:$S$451,5,FALSE)</f>
        <v>y</v>
      </c>
      <c r="I2208" t="str">
        <f>VLOOKUP($D2208,metadata!$B$2:$S$451,6,FALSE)</f>
        <v>a</v>
      </c>
      <c r="J2208" t="str">
        <f>VLOOKUP($D2208,metadata!$B$2:$S$451,7,FALSE)</f>
        <v>i</v>
      </c>
      <c r="K2208">
        <f>VLOOKUP($D2208,metadata!$B$2:$S$451,8,FALSE)</f>
        <v>21</v>
      </c>
      <c r="L2208">
        <f>VLOOKUP($D2208,metadata!$B$2:$S$451,9,FALSE)</f>
        <v>12</v>
      </c>
      <c r="M2208" t="str">
        <f>VLOOKUP($D2208,metadata!$B$2:$S$451,10,FALSE)</f>
        <v/>
      </c>
      <c r="N2208" t="str">
        <f>VLOOKUP($D2208,metadata!$B$2:$S$451,11,FALSE)</f>
        <v>Aedes albopictus</v>
      </c>
      <c r="O2208" t="str">
        <f>VLOOKUP($D2208,metadata!$B$2:$S$451,12,FALSE)</f>
        <v>diptera</v>
      </c>
      <c r="P2208" t="str">
        <f>VLOOKUP($D2208,metadata!$B$2:$S$451,13,FALSE)</f>
        <v>BRU</v>
      </c>
      <c r="Q2208">
        <f>VLOOKUP($D2208,metadata!$B$2:$S$451,14,FALSE)</f>
        <v>31.116666666666667</v>
      </c>
      <c r="R2208">
        <f>VLOOKUP($D2208,metadata!$B$2:$S$451,15,FALSE)</f>
        <v>-81.466666666666697</v>
      </c>
      <c r="S2208" t="str">
        <f>VLOOKUP($D2208,metadata!$B$2:$S$451,16,FALSE)</f>
        <v/>
      </c>
      <c r="T2208" t="str">
        <f>VLOOKUP($D2208,metadata!$B$2:$S$451,17,FALSE)</f>
        <v/>
      </c>
      <c r="U2208" t="str">
        <f>VLOOKUP($D2208,metadata!$B$2:$S$451,18,FALSE)</f>
        <v/>
      </c>
      <c r="V2208">
        <f>VLOOKUP($D2208,metadata!$B$2:$Z$451,19,FALSE)</f>
        <v>386.5</v>
      </c>
      <c r="W2208" t="str">
        <f>VLOOKUP($D2208,metadata!$B$2:$Z$451,20,FALSE)</f>
        <v>acc</v>
      </c>
      <c r="X2208" t="str">
        <f>VLOOKUP($D2208,metadata!$B$2:$Z$451,21,FALSE)</f>
        <v/>
      </c>
      <c r="Y2208" t="str">
        <f>VLOOKUP($D2208,metadata!$B$2:$Z$451,22,FALSE)</f>
        <v>55-1</v>
      </c>
      <c r="Z2208" t="str">
        <f>VLOOKUP($D2208,metadata!$B$2:$Z$451,23,FALSE)</f>
        <v/>
      </c>
      <c r="AA2208" t="str">
        <f>VLOOKUP($D2208,metadata!$B$2:$Z$451,24,FALSE)</f>
        <v/>
      </c>
      <c r="AB2208" t="str">
        <f>VLOOKUP($D2208,metadata!$B$2:$Z$451,25,FALSE)</f>
        <v/>
      </c>
      <c r="AC2208">
        <v>11.949910837078599</v>
      </c>
      <c r="AD2208">
        <v>92.935072284479006</v>
      </c>
      <c r="AF2208" t="str">
        <f t="shared" si="69"/>
        <v>NA</v>
      </c>
    </row>
    <row r="2209" spans="3:32" x14ac:dyDescent="0.3">
      <c r="C2209">
        <v>2208</v>
      </c>
      <c r="D2209" s="4" t="str">
        <f t="shared" si="70"/>
        <v>55-BRU</v>
      </c>
      <c r="E2209" t="str">
        <f>VLOOKUP($D2209,metadata!$B$2:$S$451,2,FALSE)</f>
        <v>Urbanski, J; Mogi, M; O'Donnell, D; DeCotiis, M; Toma, T; Armbruster, P</v>
      </c>
      <c r="F2209" t="str">
        <f>VLOOKUP($D2209,metadata!$B$2:$S$451,3,FALSE)</f>
        <v>Rapid Adaptive Evolution of Photoperiodic Response during Invasion and Range Expansion across a Climatic Gradient</v>
      </c>
      <c r="G2209" t="str">
        <f>VLOOKUP($D2209,metadata!$B$2:$S$451,4,FALSE)</f>
        <v>10.1086/664709</v>
      </c>
      <c r="H2209" t="str">
        <f>VLOOKUP($D2209,metadata!$B$2:$S$451,5,FALSE)</f>
        <v>y</v>
      </c>
      <c r="I2209" t="str">
        <f>VLOOKUP($D2209,metadata!$B$2:$S$451,6,FALSE)</f>
        <v>a</v>
      </c>
      <c r="J2209" t="str">
        <f>VLOOKUP($D2209,metadata!$B$2:$S$451,7,FALSE)</f>
        <v>i</v>
      </c>
      <c r="K2209">
        <f>VLOOKUP($D2209,metadata!$B$2:$S$451,8,FALSE)</f>
        <v>21</v>
      </c>
      <c r="L2209">
        <f>VLOOKUP($D2209,metadata!$B$2:$S$451,9,FALSE)</f>
        <v>12</v>
      </c>
      <c r="M2209" t="str">
        <f>VLOOKUP($D2209,metadata!$B$2:$S$451,10,FALSE)</f>
        <v/>
      </c>
      <c r="N2209" t="str">
        <f>VLOOKUP($D2209,metadata!$B$2:$S$451,11,FALSE)</f>
        <v>Aedes albopictus</v>
      </c>
      <c r="O2209" t="str">
        <f>VLOOKUP($D2209,metadata!$B$2:$S$451,12,FALSE)</f>
        <v>diptera</v>
      </c>
      <c r="P2209" t="str">
        <f>VLOOKUP($D2209,metadata!$B$2:$S$451,13,FALSE)</f>
        <v>BRU</v>
      </c>
      <c r="Q2209">
        <f>VLOOKUP($D2209,metadata!$B$2:$S$451,14,FALSE)</f>
        <v>31.116666666666667</v>
      </c>
      <c r="R2209">
        <f>VLOOKUP($D2209,metadata!$B$2:$S$451,15,FALSE)</f>
        <v>-81.466666666666697</v>
      </c>
      <c r="S2209" t="str">
        <f>VLOOKUP($D2209,metadata!$B$2:$S$451,16,FALSE)</f>
        <v/>
      </c>
      <c r="T2209" t="str">
        <f>VLOOKUP($D2209,metadata!$B$2:$S$451,17,FALSE)</f>
        <v/>
      </c>
      <c r="U2209" t="str">
        <f>VLOOKUP($D2209,metadata!$B$2:$S$451,18,FALSE)</f>
        <v/>
      </c>
      <c r="V2209">
        <f>VLOOKUP($D2209,metadata!$B$2:$Z$451,19,FALSE)</f>
        <v>386.5</v>
      </c>
      <c r="W2209" t="str">
        <f>VLOOKUP($D2209,metadata!$B$2:$Z$451,20,FALSE)</f>
        <v>acc</v>
      </c>
      <c r="X2209" t="str">
        <f>VLOOKUP($D2209,metadata!$B$2:$Z$451,21,FALSE)</f>
        <v/>
      </c>
      <c r="Y2209" t="str">
        <f>VLOOKUP($D2209,metadata!$B$2:$Z$451,22,FALSE)</f>
        <v>55-1</v>
      </c>
      <c r="Z2209" t="str">
        <f>VLOOKUP($D2209,metadata!$B$2:$Z$451,23,FALSE)</f>
        <v/>
      </c>
      <c r="AA2209" t="str">
        <f>VLOOKUP($D2209,metadata!$B$2:$Z$451,24,FALSE)</f>
        <v/>
      </c>
      <c r="AB2209" t="str">
        <f>VLOOKUP($D2209,metadata!$B$2:$Z$451,25,FALSE)</f>
        <v/>
      </c>
      <c r="AC2209">
        <v>12.470964473017499</v>
      </c>
      <c r="AD2209">
        <v>94.148806664516997</v>
      </c>
      <c r="AF2209" t="str">
        <f t="shared" si="69"/>
        <v>NA</v>
      </c>
    </row>
    <row r="2210" spans="3:32" x14ac:dyDescent="0.3">
      <c r="C2210">
        <v>2209</v>
      </c>
      <c r="D2210" s="4" t="str">
        <f t="shared" si="70"/>
        <v>55-BRU</v>
      </c>
      <c r="E2210" t="str">
        <f>VLOOKUP($D2210,metadata!$B$2:$S$451,2,FALSE)</f>
        <v>Urbanski, J; Mogi, M; O'Donnell, D; DeCotiis, M; Toma, T; Armbruster, P</v>
      </c>
      <c r="F2210" t="str">
        <f>VLOOKUP($D2210,metadata!$B$2:$S$451,3,FALSE)</f>
        <v>Rapid Adaptive Evolution of Photoperiodic Response during Invasion and Range Expansion across a Climatic Gradient</v>
      </c>
      <c r="G2210" t="str">
        <f>VLOOKUP($D2210,metadata!$B$2:$S$451,4,FALSE)</f>
        <v>10.1086/664709</v>
      </c>
      <c r="H2210" t="str">
        <f>VLOOKUP($D2210,metadata!$B$2:$S$451,5,FALSE)</f>
        <v>y</v>
      </c>
      <c r="I2210" t="str">
        <f>VLOOKUP($D2210,metadata!$B$2:$S$451,6,FALSE)</f>
        <v>a</v>
      </c>
      <c r="J2210" t="str">
        <f>VLOOKUP($D2210,metadata!$B$2:$S$451,7,FALSE)</f>
        <v>i</v>
      </c>
      <c r="K2210">
        <f>VLOOKUP($D2210,metadata!$B$2:$S$451,8,FALSE)</f>
        <v>21</v>
      </c>
      <c r="L2210">
        <f>VLOOKUP($D2210,metadata!$B$2:$S$451,9,FALSE)</f>
        <v>12</v>
      </c>
      <c r="M2210" t="str">
        <f>VLOOKUP($D2210,metadata!$B$2:$S$451,10,FALSE)</f>
        <v/>
      </c>
      <c r="N2210" t="str">
        <f>VLOOKUP($D2210,metadata!$B$2:$S$451,11,FALSE)</f>
        <v>Aedes albopictus</v>
      </c>
      <c r="O2210" t="str">
        <f>VLOOKUP($D2210,metadata!$B$2:$S$451,12,FALSE)</f>
        <v>diptera</v>
      </c>
      <c r="P2210" t="str">
        <f>VLOOKUP($D2210,metadata!$B$2:$S$451,13,FALSE)</f>
        <v>BRU</v>
      </c>
      <c r="Q2210">
        <f>VLOOKUP($D2210,metadata!$B$2:$S$451,14,FALSE)</f>
        <v>31.116666666666667</v>
      </c>
      <c r="R2210">
        <f>VLOOKUP($D2210,metadata!$B$2:$S$451,15,FALSE)</f>
        <v>-81.466666666666697</v>
      </c>
      <c r="S2210" t="str">
        <f>VLOOKUP($D2210,metadata!$B$2:$S$451,16,FALSE)</f>
        <v/>
      </c>
      <c r="T2210" t="str">
        <f>VLOOKUP($D2210,metadata!$B$2:$S$451,17,FALSE)</f>
        <v/>
      </c>
      <c r="U2210" t="str">
        <f>VLOOKUP($D2210,metadata!$B$2:$S$451,18,FALSE)</f>
        <v/>
      </c>
      <c r="V2210">
        <f>VLOOKUP($D2210,metadata!$B$2:$Z$451,19,FALSE)</f>
        <v>386.5</v>
      </c>
      <c r="W2210" t="str">
        <f>VLOOKUP($D2210,metadata!$B$2:$Z$451,20,FALSE)</f>
        <v>acc</v>
      </c>
      <c r="X2210" t="str">
        <f>VLOOKUP($D2210,metadata!$B$2:$Z$451,21,FALSE)</f>
        <v/>
      </c>
      <c r="Y2210" t="str">
        <f>VLOOKUP($D2210,metadata!$B$2:$Z$451,22,FALSE)</f>
        <v>55-1</v>
      </c>
      <c r="Z2210" t="str">
        <f>VLOOKUP($D2210,metadata!$B$2:$Z$451,23,FALSE)</f>
        <v/>
      </c>
      <c r="AA2210" t="str">
        <f>VLOOKUP($D2210,metadata!$B$2:$Z$451,24,FALSE)</f>
        <v/>
      </c>
      <c r="AB2210" t="str">
        <f>VLOOKUP($D2210,metadata!$B$2:$Z$451,25,FALSE)</f>
        <v/>
      </c>
      <c r="AC2210">
        <v>12.729490883008999</v>
      </c>
      <c r="AD2210">
        <v>26.4695431305068</v>
      </c>
      <c r="AF2210" t="str">
        <f t="shared" si="69"/>
        <v>NA</v>
      </c>
    </row>
    <row r="2211" spans="3:32" x14ac:dyDescent="0.3">
      <c r="C2211">
        <v>2210</v>
      </c>
      <c r="D2211" s="4" t="str">
        <f t="shared" si="70"/>
        <v>55-BRU</v>
      </c>
      <c r="E2211" t="str">
        <f>VLOOKUP($D2211,metadata!$B$2:$S$451,2,FALSE)</f>
        <v>Urbanski, J; Mogi, M; O'Donnell, D; DeCotiis, M; Toma, T; Armbruster, P</v>
      </c>
      <c r="F2211" t="str">
        <f>VLOOKUP($D2211,metadata!$B$2:$S$451,3,FALSE)</f>
        <v>Rapid Adaptive Evolution of Photoperiodic Response during Invasion and Range Expansion across a Climatic Gradient</v>
      </c>
      <c r="G2211" t="str">
        <f>VLOOKUP($D2211,metadata!$B$2:$S$451,4,FALSE)</f>
        <v>10.1086/664709</v>
      </c>
      <c r="H2211" t="str">
        <f>VLOOKUP($D2211,metadata!$B$2:$S$451,5,FALSE)</f>
        <v>y</v>
      </c>
      <c r="I2211" t="str">
        <f>VLOOKUP($D2211,metadata!$B$2:$S$451,6,FALSE)</f>
        <v>a</v>
      </c>
      <c r="J2211" t="str">
        <f>VLOOKUP($D2211,metadata!$B$2:$S$451,7,FALSE)</f>
        <v>i</v>
      </c>
      <c r="K2211">
        <f>VLOOKUP($D2211,metadata!$B$2:$S$451,8,FALSE)</f>
        <v>21</v>
      </c>
      <c r="L2211">
        <f>VLOOKUP($D2211,metadata!$B$2:$S$451,9,FALSE)</f>
        <v>12</v>
      </c>
      <c r="M2211" t="str">
        <f>VLOOKUP($D2211,metadata!$B$2:$S$451,10,FALSE)</f>
        <v/>
      </c>
      <c r="N2211" t="str">
        <f>VLOOKUP($D2211,metadata!$B$2:$S$451,11,FALSE)</f>
        <v>Aedes albopictus</v>
      </c>
      <c r="O2211" t="str">
        <f>VLOOKUP($D2211,metadata!$B$2:$S$451,12,FALSE)</f>
        <v>diptera</v>
      </c>
      <c r="P2211" t="str">
        <f>VLOOKUP($D2211,metadata!$B$2:$S$451,13,FALSE)</f>
        <v>BRU</v>
      </c>
      <c r="Q2211">
        <f>VLOOKUP($D2211,metadata!$B$2:$S$451,14,FALSE)</f>
        <v>31.116666666666667</v>
      </c>
      <c r="R2211">
        <f>VLOOKUP($D2211,metadata!$B$2:$S$451,15,FALSE)</f>
        <v>-81.466666666666697</v>
      </c>
      <c r="S2211" t="str">
        <f>VLOOKUP($D2211,metadata!$B$2:$S$451,16,FALSE)</f>
        <v/>
      </c>
      <c r="T2211" t="str">
        <f>VLOOKUP($D2211,metadata!$B$2:$S$451,17,FALSE)</f>
        <v/>
      </c>
      <c r="U2211" t="str">
        <f>VLOOKUP($D2211,metadata!$B$2:$S$451,18,FALSE)</f>
        <v/>
      </c>
      <c r="V2211">
        <f>VLOOKUP($D2211,metadata!$B$2:$Z$451,19,FALSE)</f>
        <v>386.5</v>
      </c>
      <c r="W2211" t="str">
        <f>VLOOKUP($D2211,metadata!$B$2:$Z$451,20,FALSE)</f>
        <v>acc</v>
      </c>
      <c r="X2211" t="str">
        <f>VLOOKUP($D2211,metadata!$B$2:$Z$451,21,FALSE)</f>
        <v/>
      </c>
      <c r="Y2211" t="str">
        <f>VLOOKUP($D2211,metadata!$B$2:$Z$451,22,FALSE)</f>
        <v>55-1</v>
      </c>
      <c r="Z2211" t="str">
        <f>VLOOKUP($D2211,metadata!$B$2:$Z$451,23,FALSE)</f>
        <v/>
      </c>
      <c r="AA2211" t="str">
        <f>VLOOKUP($D2211,metadata!$B$2:$Z$451,24,FALSE)</f>
        <v/>
      </c>
      <c r="AB2211" t="str">
        <f>VLOOKUP($D2211,metadata!$B$2:$Z$451,25,FALSE)</f>
        <v/>
      </c>
      <c r="AC2211">
        <v>12.9682764247971</v>
      </c>
      <c r="AD2211">
        <v>25.0455685041027</v>
      </c>
      <c r="AF2211" t="str">
        <f t="shared" si="69"/>
        <v>NA</v>
      </c>
    </row>
    <row r="2212" spans="3:32" x14ac:dyDescent="0.3">
      <c r="C2212">
        <v>2211</v>
      </c>
      <c r="D2212" s="4" t="str">
        <f t="shared" si="70"/>
        <v>55-BRU</v>
      </c>
      <c r="E2212" t="str">
        <f>VLOOKUP($D2212,metadata!$B$2:$S$451,2,FALSE)</f>
        <v>Urbanski, J; Mogi, M; O'Donnell, D; DeCotiis, M; Toma, T; Armbruster, P</v>
      </c>
      <c r="F2212" t="str">
        <f>VLOOKUP($D2212,metadata!$B$2:$S$451,3,FALSE)</f>
        <v>Rapid Adaptive Evolution of Photoperiodic Response during Invasion and Range Expansion across a Climatic Gradient</v>
      </c>
      <c r="G2212" t="str">
        <f>VLOOKUP($D2212,metadata!$B$2:$S$451,4,FALSE)</f>
        <v>10.1086/664709</v>
      </c>
      <c r="H2212" t="str">
        <f>VLOOKUP($D2212,metadata!$B$2:$S$451,5,FALSE)</f>
        <v>y</v>
      </c>
      <c r="I2212" t="str">
        <f>VLOOKUP($D2212,metadata!$B$2:$S$451,6,FALSE)</f>
        <v>a</v>
      </c>
      <c r="J2212" t="str">
        <f>VLOOKUP($D2212,metadata!$B$2:$S$451,7,FALSE)</f>
        <v>i</v>
      </c>
      <c r="K2212">
        <f>VLOOKUP($D2212,metadata!$B$2:$S$451,8,FALSE)</f>
        <v>21</v>
      </c>
      <c r="L2212">
        <f>VLOOKUP($D2212,metadata!$B$2:$S$451,9,FALSE)</f>
        <v>12</v>
      </c>
      <c r="M2212" t="str">
        <f>VLOOKUP($D2212,metadata!$B$2:$S$451,10,FALSE)</f>
        <v/>
      </c>
      <c r="N2212" t="str">
        <f>VLOOKUP($D2212,metadata!$B$2:$S$451,11,FALSE)</f>
        <v>Aedes albopictus</v>
      </c>
      <c r="O2212" t="str">
        <f>VLOOKUP($D2212,metadata!$B$2:$S$451,12,FALSE)</f>
        <v>diptera</v>
      </c>
      <c r="P2212" t="str">
        <f>VLOOKUP($D2212,metadata!$B$2:$S$451,13,FALSE)</f>
        <v>BRU</v>
      </c>
      <c r="Q2212">
        <f>VLOOKUP($D2212,metadata!$B$2:$S$451,14,FALSE)</f>
        <v>31.116666666666667</v>
      </c>
      <c r="R2212">
        <f>VLOOKUP($D2212,metadata!$B$2:$S$451,15,FALSE)</f>
        <v>-81.466666666666697</v>
      </c>
      <c r="S2212" t="str">
        <f>VLOOKUP($D2212,metadata!$B$2:$S$451,16,FALSE)</f>
        <v/>
      </c>
      <c r="T2212" t="str">
        <f>VLOOKUP($D2212,metadata!$B$2:$S$451,17,FALSE)</f>
        <v/>
      </c>
      <c r="U2212" t="str">
        <f>VLOOKUP($D2212,metadata!$B$2:$S$451,18,FALSE)</f>
        <v/>
      </c>
      <c r="V2212">
        <f>VLOOKUP($D2212,metadata!$B$2:$Z$451,19,FALSE)</f>
        <v>386.5</v>
      </c>
      <c r="W2212" t="str">
        <f>VLOOKUP($D2212,metadata!$B$2:$Z$451,20,FALSE)</f>
        <v>acc</v>
      </c>
      <c r="X2212" t="str">
        <f>VLOOKUP($D2212,metadata!$B$2:$Z$451,21,FALSE)</f>
        <v/>
      </c>
      <c r="Y2212" t="str">
        <f>VLOOKUP($D2212,metadata!$B$2:$Z$451,22,FALSE)</f>
        <v>55-1</v>
      </c>
      <c r="Z2212" t="str">
        <f>VLOOKUP($D2212,metadata!$B$2:$Z$451,23,FALSE)</f>
        <v/>
      </c>
      <c r="AA2212" t="str">
        <f>VLOOKUP($D2212,metadata!$B$2:$Z$451,24,FALSE)</f>
        <v/>
      </c>
      <c r="AB2212" t="str">
        <f>VLOOKUP($D2212,metadata!$B$2:$Z$451,25,FALSE)</f>
        <v/>
      </c>
      <c r="AC2212">
        <v>13.224749784495501</v>
      </c>
      <c r="AD2212">
        <v>14.2568550164836</v>
      </c>
      <c r="AF2212" t="str">
        <f t="shared" si="69"/>
        <v>NA</v>
      </c>
    </row>
    <row r="2213" spans="3:32" x14ac:dyDescent="0.3">
      <c r="C2213">
        <v>2212</v>
      </c>
      <c r="D2213" s="4" t="str">
        <f t="shared" si="70"/>
        <v>55-BRU</v>
      </c>
      <c r="E2213" t="str">
        <f>VLOOKUP($D2213,metadata!$B$2:$S$451,2,FALSE)</f>
        <v>Urbanski, J; Mogi, M; O'Donnell, D; DeCotiis, M; Toma, T; Armbruster, P</v>
      </c>
      <c r="F2213" t="str">
        <f>VLOOKUP($D2213,metadata!$B$2:$S$451,3,FALSE)</f>
        <v>Rapid Adaptive Evolution of Photoperiodic Response during Invasion and Range Expansion across a Climatic Gradient</v>
      </c>
      <c r="G2213" t="str">
        <f>VLOOKUP($D2213,metadata!$B$2:$S$451,4,FALSE)</f>
        <v>10.1086/664709</v>
      </c>
      <c r="H2213" t="str">
        <f>VLOOKUP($D2213,metadata!$B$2:$S$451,5,FALSE)</f>
        <v>y</v>
      </c>
      <c r="I2213" t="str">
        <f>VLOOKUP($D2213,metadata!$B$2:$S$451,6,FALSE)</f>
        <v>a</v>
      </c>
      <c r="J2213" t="str">
        <f>VLOOKUP($D2213,metadata!$B$2:$S$451,7,FALSE)</f>
        <v>i</v>
      </c>
      <c r="K2213">
        <f>VLOOKUP($D2213,metadata!$B$2:$S$451,8,FALSE)</f>
        <v>21</v>
      </c>
      <c r="L2213">
        <f>VLOOKUP($D2213,metadata!$B$2:$S$451,9,FALSE)</f>
        <v>12</v>
      </c>
      <c r="M2213" t="str">
        <f>VLOOKUP($D2213,metadata!$B$2:$S$451,10,FALSE)</f>
        <v/>
      </c>
      <c r="N2213" t="str">
        <f>VLOOKUP($D2213,metadata!$B$2:$S$451,11,FALSE)</f>
        <v>Aedes albopictus</v>
      </c>
      <c r="O2213" t="str">
        <f>VLOOKUP($D2213,metadata!$B$2:$S$451,12,FALSE)</f>
        <v>diptera</v>
      </c>
      <c r="P2213" t="str">
        <f>VLOOKUP($D2213,metadata!$B$2:$S$451,13,FALSE)</f>
        <v>BRU</v>
      </c>
      <c r="Q2213">
        <f>VLOOKUP($D2213,metadata!$B$2:$S$451,14,FALSE)</f>
        <v>31.116666666666667</v>
      </c>
      <c r="R2213">
        <f>VLOOKUP($D2213,metadata!$B$2:$S$451,15,FALSE)</f>
        <v>-81.466666666666697</v>
      </c>
      <c r="S2213" t="str">
        <f>VLOOKUP($D2213,metadata!$B$2:$S$451,16,FALSE)</f>
        <v/>
      </c>
      <c r="T2213" t="str">
        <f>VLOOKUP($D2213,metadata!$B$2:$S$451,17,FALSE)</f>
        <v/>
      </c>
      <c r="U2213" t="str">
        <f>VLOOKUP($D2213,metadata!$B$2:$S$451,18,FALSE)</f>
        <v/>
      </c>
      <c r="V2213">
        <f>VLOOKUP($D2213,metadata!$B$2:$Z$451,19,FALSE)</f>
        <v>386.5</v>
      </c>
      <c r="W2213" t="str">
        <f>VLOOKUP($D2213,metadata!$B$2:$Z$451,20,FALSE)</f>
        <v>acc</v>
      </c>
      <c r="X2213" t="str">
        <f>VLOOKUP($D2213,metadata!$B$2:$Z$451,21,FALSE)</f>
        <v/>
      </c>
      <c r="Y2213" t="str">
        <f>VLOOKUP($D2213,metadata!$B$2:$Z$451,22,FALSE)</f>
        <v>55-1</v>
      </c>
      <c r="Z2213" t="str">
        <f>VLOOKUP($D2213,metadata!$B$2:$Z$451,23,FALSE)</f>
        <v/>
      </c>
      <c r="AA2213" t="str">
        <f>VLOOKUP($D2213,metadata!$B$2:$Z$451,24,FALSE)</f>
        <v/>
      </c>
      <c r="AB2213" t="str">
        <f>VLOOKUP($D2213,metadata!$B$2:$Z$451,25,FALSE)</f>
        <v/>
      </c>
      <c r="AC2213">
        <v>13.4508485283182</v>
      </c>
      <c r="AD2213">
        <v>5.4129460613677596</v>
      </c>
      <c r="AF2213" t="str">
        <f t="shared" si="69"/>
        <v>NA</v>
      </c>
    </row>
    <row r="2214" spans="3:32" x14ac:dyDescent="0.3">
      <c r="C2214">
        <v>2213</v>
      </c>
      <c r="D2214" s="4" t="str">
        <f t="shared" si="70"/>
        <v>55-BRU</v>
      </c>
      <c r="E2214" t="str">
        <f>VLOOKUP($D2214,metadata!$B$2:$S$451,2,FALSE)</f>
        <v>Urbanski, J; Mogi, M; O'Donnell, D; DeCotiis, M; Toma, T; Armbruster, P</v>
      </c>
      <c r="F2214" t="str">
        <f>VLOOKUP($D2214,metadata!$B$2:$S$451,3,FALSE)</f>
        <v>Rapid Adaptive Evolution of Photoperiodic Response during Invasion and Range Expansion across a Climatic Gradient</v>
      </c>
      <c r="G2214" t="str">
        <f>VLOOKUP($D2214,metadata!$B$2:$S$451,4,FALSE)</f>
        <v>10.1086/664709</v>
      </c>
      <c r="H2214" t="str">
        <f>VLOOKUP($D2214,metadata!$B$2:$S$451,5,FALSE)</f>
        <v>y</v>
      </c>
      <c r="I2214" t="str">
        <f>VLOOKUP($D2214,metadata!$B$2:$S$451,6,FALSE)</f>
        <v>a</v>
      </c>
      <c r="J2214" t="str">
        <f>VLOOKUP($D2214,metadata!$B$2:$S$451,7,FALSE)</f>
        <v>i</v>
      </c>
      <c r="K2214">
        <f>VLOOKUP($D2214,metadata!$B$2:$S$451,8,FALSE)</f>
        <v>21</v>
      </c>
      <c r="L2214">
        <f>VLOOKUP($D2214,metadata!$B$2:$S$451,9,FALSE)</f>
        <v>12</v>
      </c>
      <c r="M2214" t="str">
        <f>VLOOKUP($D2214,metadata!$B$2:$S$451,10,FALSE)</f>
        <v/>
      </c>
      <c r="N2214" t="str">
        <f>VLOOKUP($D2214,metadata!$B$2:$S$451,11,FALSE)</f>
        <v>Aedes albopictus</v>
      </c>
      <c r="O2214" t="str">
        <f>VLOOKUP($D2214,metadata!$B$2:$S$451,12,FALSE)</f>
        <v>diptera</v>
      </c>
      <c r="P2214" t="str">
        <f>VLOOKUP($D2214,metadata!$B$2:$S$451,13,FALSE)</f>
        <v>BRU</v>
      </c>
      <c r="Q2214">
        <f>VLOOKUP($D2214,metadata!$B$2:$S$451,14,FALSE)</f>
        <v>31.116666666666667</v>
      </c>
      <c r="R2214">
        <f>VLOOKUP($D2214,metadata!$B$2:$S$451,15,FALSE)</f>
        <v>-81.466666666666697</v>
      </c>
      <c r="S2214" t="str">
        <f>VLOOKUP($D2214,metadata!$B$2:$S$451,16,FALSE)</f>
        <v/>
      </c>
      <c r="T2214" t="str">
        <f>VLOOKUP($D2214,metadata!$B$2:$S$451,17,FALSE)</f>
        <v/>
      </c>
      <c r="U2214" t="str">
        <f>VLOOKUP($D2214,metadata!$B$2:$S$451,18,FALSE)</f>
        <v/>
      </c>
      <c r="V2214">
        <f>VLOOKUP($D2214,metadata!$B$2:$Z$451,19,FALSE)</f>
        <v>386.5</v>
      </c>
      <c r="W2214" t="str">
        <f>VLOOKUP($D2214,metadata!$B$2:$Z$451,20,FALSE)</f>
        <v>acc</v>
      </c>
      <c r="X2214" t="str">
        <f>VLOOKUP($D2214,metadata!$B$2:$Z$451,21,FALSE)</f>
        <v/>
      </c>
      <c r="Y2214" t="str">
        <f>VLOOKUP($D2214,metadata!$B$2:$Z$451,22,FALSE)</f>
        <v>55-1</v>
      </c>
      <c r="Z2214" t="str">
        <f>VLOOKUP($D2214,metadata!$B$2:$Z$451,23,FALSE)</f>
        <v/>
      </c>
      <c r="AA2214" t="str">
        <f>VLOOKUP($D2214,metadata!$B$2:$Z$451,24,FALSE)</f>
        <v/>
      </c>
      <c r="AB2214" t="str">
        <f>VLOOKUP($D2214,metadata!$B$2:$Z$451,25,FALSE)</f>
        <v/>
      </c>
      <c r="AC2214">
        <v>13.6893708585303</v>
      </c>
      <c r="AD2214">
        <v>4.8723752870651102</v>
      </c>
      <c r="AF2214" t="str">
        <f t="shared" si="69"/>
        <v>NA</v>
      </c>
    </row>
    <row r="2215" spans="3:32" x14ac:dyDescent="0.3">
      <c r="C2215">
        <v>2214</v>
      </c>
      <c r="D2215" s="4" t="str">
        <f t="shared" si="70"/>
        <v>55-BRU</v>
      </c>
      <c r="E2215" t="str">
        <f>VLOOKUP($D2215,metadata!$B$2:$S$451,2,FALSE)</f>
        <v>Urbanski, J; Mogi, M; O'Donnell, D; DeCotiis, M; Toma, T; Armbruster, P</v>
      </c>
      <c r="F2215" t="str">
        <f>VLOOKUP($D2215,metadata!$B$2:$S$451,3,FALSE)</f>
        <v>Rapid Adaptive Evolution of Photoperiodic Response during Invasion and Range Expansion across a Climatic Gradient</v>
      </c>
      <c r="G2215" t="str">
        <f>VLOOKUP($D2215,metadata!$B$2:$S$451,4,FALSE)</f>
        <v>10.1086/664709</v>
      </c>
      <c r="H2215" t="str">
        <f>VLOOKUP($D2215,metadata!$B$2:$S$451,5,FALSE)</f>
        <v>y</v>
      </c>
      <c r="I2215" t="str">
        <f>VLOOKUP($D2215,metadata!$B$2:$S$451,6,FALSE)</f>
        <v>a</v>
      </c>
      <c r="J2215" t="str">
        <f>VLOOKUP($D2215,metadata!$B$2:$S$451,7,FALSE)</f>
        <v>i</v>
      </c>
      <c r="K2215">
        <f>VLOOKUP($D2215,metadata!$B$2:$S$451,8,FALSE)</f>
        <v>21</v>
      </c>
      <c r="L2215">
        <f>VLOOKUP($D2215,metadata!$B$2:$S$451,9,FALSE)</f>
        <v>12</v>
      </c>
      <c r="M2215" t="str">
        <f>VLOOKUP($D2215,metadata!$B$2:$S$451,10,FALSE)</f>
        <v/>
      </c>
      <c r="N2215" t="str">
        <f>VLOOKUP($D2215,metadata!$B$2:$S$451,11,FALSE)</f>
        <v>Aedes albopictus</v>
      </c>
      <c r="O2215" t="str">
        <f>VLOOKUP($D2215,metadata!$B$2:$S$451,12,FALSE)</f>
        <v>diptera</v>
      </c>
      <c r="P2215" t="str">
        <f>VLOOKUP($D2215,metadata!$B$2:$S$451,13,FALSE)</f>
        <v>BRU</v>
      </c>
      <c r="Q2215">
        <f>VLOOKUP($D2215,metadata!$B$2:$S$451,14,FALSE)</f>
        <v>31.116666666666667</v>
      </c>
      <c r="R2215">
        <f>VLOOKUP($D2215,metadata!$B$2:$S$451,15,FALSE)</f>
        <v>-81.466666666666697</v>
      </c>
      <c r="S2215" t="str">
        <f>VLOOKUP($D2215,metadata!$B$2:$S$451,16,FALSE)</f>
        <v/>
      </c>
      <c r="T2215" t="str">
        <f>VLOOKUP($D2215,metadata!$B$2:$S$451,17,FALSE)</f>
        <v/>
      </c>
      <c r="U2215" t="str">
        <f>VLOOKUP($D2215,metadata!$B$2:$S$451,18,FALSE)</f>
        <v/>
      </c>
      <c r="V2215">
        <f>VLOOKUP($D2215,metadata!$B$2:$Z$451,19,FALSE)</f>
        <v>386.5</v>
      </c>
      <c r="W2215" t="str">
        <f>VLOOKUP($D2215,metadata!$B$2:$Z$451,20,FALSE)</f>
        <v>acc</v>
      </c>
      <c r="X2215" t="str">
        <f>VLOOKUP($D2215,metadata!$B$2:$Z$451,21,FALSE)</f>
        <v/>
      </c>
      <c r="Y2215" t="str">
        <f>VLOOKUP($D2215,metadata!$B$2:$Z$451,22,FALSE)</f>
        <v>55-1</v>
      </c>
      <c r="Z2215" t="str">
        <f>VLOOKUP($D2215,metadata!$B$2:$Z$451,23,FALSE)</f>
        <v/>
      </c>
      <c r="AA2215" t="str">
        <f>VLOOKUP($D2215,metadata!$B$2:$Z$451,24,FALSE)</f>
        <v/>
      </c>
      <c r="AB2215" t="str">
        <f>VLOOKUP($D2215,metadata!$B$2:$Z$451,25,FALSE)</f>
        <v/>
      </c>
      <c r="AC2215">
        <v>13.988852989754401</v>
      </c>
      <c r="AD2215">
        <v>-0.264527633925354</v>
      </c>
      <c r="AF2215" t="str">
        <f t="shared" si="69"/>
        <v>NA</v>
      </c>
    </row>
    <row r="2216" spans="3:32" x14ac:dyDescent="0.3">
      <c r="C2216">
        <v>2215</v>
      </c>
      <c r="D2216" s="4" t="str">
        <f t="shared" si="70"/>
        <v>55-BRU</v>
      </c>
      <c r="E2216" t="str">
        <f>VLOOKUP($D2216,metadata!$B$2:$S$451,2,FALSE)</f>
        <v>Urbanski, J; Mogi, M; O'Donnell, D; DeCotiis, M; Toma, T; Armbruster, P</v>
      </c>
      <c r="F2216" t="str">
        <f>VLOOKUP($D2216,metadata!$B$2:$S$451,3,FALSE)</f>
        <v>Rapid Adaptive Evolution of Photoperiodic Response during Invasion and Range Expansion across a Climatic Gradient</v>
      </c>
      <c r="G2216" t="str">
        <f>VLOOKUP($D2216,metadata!$B$2:$S$451,4,FALSE)</f>
        <v>10.1086/664709</v>
      </c>
      <c r="H2216" t="str">
        <f>VLOOKUP($D2216,metadata!$B$2:$S$451,5,FALSE)</f>
        <v>y</v>
      </c>
      <c r="I2216" t="str">
        <f>VLOOKUP($D2216,metadata!$B$2:$S$451,6,FALSE)</f>
        <v>a</v>
      </c>
      <c r="J2216" t="str">
        <f>VLOOKUP($D2216,metadata!$B$2:$S$451,7,FALSE)</f>
        <v>i</v>
      </c>
      <c r="K2216">
        <f>VLOOKUP($D2216,metadata!$B$2:$S$451,8,FALSE)</f>
        <v>21</v>
      </c>
      <c r="L2216">
        <f>VLOOKUP($D2216,metadata!$B$2:$S$451,9,FALSE)</f>
        <v>12</v>
      </c>
      <c r="M2216" t="str">
        <f>VLOOKUP($D2216,metadata!$B$2:$S$451,10,FALSE)</f>
        <v/>
      </c>
      <c r="N2216" t="str">
        <f>VLOOKUP($D2216,metadata!$B$2:$S$451,11,FALSE)</f>
        <v>Aedes albopictus</v>
      </c>
      <c r="O2216" t="str">
        <f>VLOOKUP($D2216,metadata!$B$2:$S$451,12,FALSE)</f>
        <v>diptera</v>
      </c>
      <c r="P2216" t="str">
        <f>VLOOKUP($D2216,metadata!$B$2:$S$451,13,FALSE)</f>
        <v>BRU</v>
      </c>
      <c r="Q2216">
        <f>VLOOKUP($D2216,metadata!$B$2:$S$451,14,FALSE)</f>
        <v>31.116666666666667</v>
      </c>
      <c r="R2216">
        <f>VLOOKUP($D2216,metadata!$B$2:$S$451,15,FALSE)</f>
        <v>-81.466666666666697</v>
      </c>
      <c r="S2216" t="str">
        <f>VLOOKUP($D2216,metadata!$B$2:$S$451,16,FALSE)</f>
        <v/>
      </c>
      <c r="T2216" t="str">
        <f>VLOOKUP($D2216,metadata!$B$2:$S$451,17,FALSE)</f>
        <v/>
      </c>
      <c r="U2216" t="str">
        <f>VLOOKUP($D2216,metadata!$B$2:$S$451,18,FALSE)</f>
        <v/>
      </c>
      <c r="V2216">
        <f>VLOOKUP($D2216,metadata!$B$2:$Z$451,19,FALSE)</f>
        <v>386.5</v>
      </c>
      <c r="W2216" t="str">
        <f>VLOOKUP($D2216,metadata!$B$2:$Z$451,20,FALSE)</f>
        <v>acc</v>
      </c>
      <c r="X2216" t="str">
        <f>VLOOKUP($D2216,metadata!$B$2:$Z$451,21,FALSE)</f>
        <v/>
      </c>
      <c r="Y2216" t="str">
        <f>VLOOKUP($D2216,metadata!$B$2:$Z$451,22,FALSE)</f>
        <v>55-1</v>
      </c>
      <c r="Z2216" t="str">
        <f>VLOOKUP($D2216,metadata!$B$2:$Z$451,23,FALSE)</f>
        <v/>
      </c>
      <c r="AA2216" t="str">
        <f>VLOOKUP($D2216,metadata!$B$2:$Z$451,24,FALSE)</f>
        <v/>
      </c>
      <c r="AB2216" t="str">
        <f>VLOOKUP($D2216,metadata!$B$2:$Z$451,25,FALSE)</f>
        <v/>
      </c>
      <c r="AC2216">
        <v>14.2262171890319</v>
      </c>
      <c r="AD2216">
        <v>3.0818785410181899</v>
      </c>
      <c r="AF2216" t="str">
        <f t="shared" si="69"/>
        <v>NA</v>
      </c>
    </row>
    <row r="2217" spans="3:32" x14ac:dyDescent="0.3">
      <c r="C2217">
        <v>2216</v>
      </c>
      <c r="D2217" s="4" t="str">
        <f t="shared" si="70"/>
        <v>55-BRU</v>
      </c>
      <c r="E2217" t="str">
        <f>VLOOKUP($D2217,metadata!$B$2:$S$451,2,FALSE)</f>
        <v>Urbanski, J; Mogi, M; O'Donnell, D; DeCotiis, M; Toma, T; Armbruster, P</v>
      </c>
      <c r="F2217" t="str">
        <f>VLOOKUP($D2217,metadata!$B$2:$S$451,3,FALSE)</f>
        <v>Rapid Adaptive Evolution of Photoperiodic Response during Invasion and Range Expansion across a Climatic Gradient</v>
      </c>
      <c r="G2217" t="str">
        <f>VLOOKUP($D2217,metadata!$B$2:$S$451,4,FALSE)</f>
        <v>10.1086/664709</v>
      </c>
      <c r="H2217" t="str">
        <f>VLOOKUP($D2217,metadata!$B$2:$S$451,5,FALSE)</f>
        <v>y</v>
      </c>
      <c r="I2217" t="str">
        <f>VLOOKUP($D2217,metadata!$B$2:$S$451,6,FALSE)</f>
        <v>a</v>
      </c>
      <c r="J2217" t="str">
        <f>VLOOKUP($D2217,metadata!$B$2:$S$451,7,FALSE)</f>
        <v>i</v>
      </c>
      <c r="K2217">
        <f>VLOOKUP($D2217,metadata!$B$2:$S$451,8,FALSE)</f>
        <v>21</v>
      </c>
      <c r="L2217">
        <f>VLOOKUP($D2217,metadata!$B$2:$S$451,9,FALSE)</f>
        <v>12</v>
      </c>
      <c r="M2217" t="str">
        <f>VLOOKUP($D2217,metadata!$B$2:$S$451,10,FALSE)</f>
        <v/>
      </c>
      <c r="N2217" t="str">
        <f>VLOOKUP($D2217,metadata!$B$2:$S$451,11,FALSE)</f>
        <v>Aedes albopictus</v>
      </c>
      <c r="O2217" t="str">
        <f>VLOOKUP($D2217,metadata!$B$2:$S$451,12,FALSE)</f>
        <v>diptera</v>
      </c>
      <c r="P2217" t="str">
        <f>VLOOKUP($D2217,metadata!$B$2:$S$451,13,FALSE)</f>
        <v>BRU</v>
      </c>
      <c r="Q2217">
        <f>VLOOKUP($D2217,metadata!$B$2:$S$451,14,FALSE)</f>
        <v>31.116666666666667</v>
      </c>
      <c r="R2217">
        <f>VLOOKUP($D2217,metadata!$B$2:$S$451,15,FALSE)</f>
        <v>-81.466666666666697</v>
      </c>
      <c r="S2217" t="str">
        <f>VLOOKUP($D2217,metadata!$B$2:$S$451,16,FALSE)</f>
        <v/>
      </c>
      <c r="T2217" t="str">
        <f>VLOOKUP($D2217,metadata!$B$2:$S$451,17,FALSE)</f>
        <v/>
      </c>
      <c r="U2217" t="str">
        <f>VLOOKUP($D2217,metadata!$B$2:$S$451,18,FALSE)</f>
        <v/>
      </c>
      <c r="V2217">
        <f>VLOOKUP($D2217,metadata!$B$2:$Z$451,19,FALSE)</f>
        <v>386.5</v>
      </c>
      <c r="W2217" t="str">
        <f>VLOOKUP($D2217,metadata!$B$2:$Z$451,20,FALSE)</f>
        <v>acc</v>
      </c>
      <c r="X2217" t="str">
        <f>VLOOKUP($D2217,metadata!$B$2:$Z$451,21,FALSE)</f>
        <v/>
      </c>
      <c r="Y2217" t="str">
        <f>VLOOKUP($D2217,metadata!$B$2:$Z$451,22,FALSE)</f>
        <v>55-1</v>
      </c>
      <c r="Z2217" t="str">
        <f>VLOOKUP($D2217,metadata!$B$2:$Z$451,23,FALSE)</f>
        <v/>
      </c>
      <c r="AA2217" t="str">
        <f>VLOOKUP($D2217,metadata!$B$2:$Z$451,24,FALSE)</f>
        <v/>
      </c>
      <c r="AB2217" t="str">
        <f>VLOOKUP($D2217,metadata!$B$2:$Z$451,25,FALSE)</f>
        <v/>
      </c>
      <c r="AC2217">
        <v>14.465634438602599</v>
      </c>
      <c r="AD2217">
        <v>-0.462265330429247</v>
      </c>
      <c r="AF2217" t="str">
        <f t="shared" si="69"/>
        <v>NA</v>
      </c>
    </row>
    <row r="2218" spans="3:32" x14ac:dyDescent="0.3">
      <c r="C2218">
        <v>2217</v>
      </c>
      <c r="D2218" s="4" t="str">
        <f t="shared" si="70"/>
        <v>55-BRU</v>
      </c>
      <c r="E2218" t="str">
        <f>VLOOKUP($D2218,metadata!$B$2:$S$451,2,FALSE)</f>
        <v>Urbanski, J; Mogi, M; O'Donnell, D; DeCotiis, M; Toma, T; Armbruster, P</v>
      </c>
      <c r="F2218" t="str">
        <f>VLOOKUP($D2218,metadata!$B$2:$S$451,3,FALSE)</f>
        <v>Rapid Adaptive Evolution of Photoperiodic Response during Invasion and Range Expansion across a Climatic Gradient</v>
      </c>
      <c r="G2218" t="str">
        <f>VLOOKUP($D2218,metadata!$B$2:$S$451,4,FALSE)</f>
        <v>10.1086/664709</v>
      </c>
      <c r="H2218" t="str">
        <f>VLOOKUP($D2218,metadata!$B$2:$S$451,5,FALSE)</f>
        <v>y</v>
      </c>
      <c r="I2218" t="str">
        <f>VLOOKUP($D2218,metadata!$B$2:$S$451,6,FALSE)</f>
        <v>a</v>
      </c>
      <c r="J2218" t="str">
        <f>VLOOKUP($D2218,metadata!$B$2:$S$451,7,FALSE)</f>
        <v>i</v>
      </c>
      <c r="K2218">
        <f>VLOOKUP($D2218,metadata!$B$2:$S$451,8,FALSE)</f>
        <v>21</v>
      </c>
      <c r="L2218">
        <f>VLOOKUP($D2218,metadata!$B$2:$S$451,9,FALSE)</f>
        <v>12</v>
      </c>
      <c r="M2218" t="str">
        <f>VLOOKUP($D2218,metadata!$B$2:$S$451,10,FALSE)</f>
        <v/>
      </c>
      <c r="N2218" t="str">
        <f>VLOOKUP($D2218,metadata!$B$2:$S$451,11,FALSE)</f>
        <v>Aedes albopictus</v>
      </c>
      <c r="O2218" t="str">
        <f>VLOOKUP($D2218,metadata!$B$2:$S$451,12,FALSE)</f>
        <v>diptera</v>
      </c>
      <c r="P2218" t="str">
        <f>VLOOKUP($D2218,metadata!$B$2:$S$451,13,FALSE)</f>
        <v>BRU</v>
      </c>
      <c r="Q2218">
        <f>VLOOKUP($D2218,metadata!$B$2:$S$451,14,FALSE)</f>
        <v>31.116666666666667</v>
      </c>
      <c r="R2218">
        <f>VLOOKUP($D2218,metadata!$B$2:$S$451,15,FALSE)</f>
        <v>-81.466666666666697</v>
      </c>
      <c r="S2218" t="str">
        <f>VLOOKUP($D2218,metadata!$B$2:$S$451,16,FALSE)</f>
        <v/>
      </c>
      <c r="T2218" t="str">
        <f>VLOOKUP($D2218,metadata!$B$2:$S$451,17,FALSE)</f>
        <v/>
      </c>
      <c r="U2218" t="str">
        <f>VLOOKUP($D2218,metadata!$B$2:$S$451,18,FALSE)</f>
        <v/>
      </c>
      <c r="V2218">
        <f>VLOOKUP($D2218,metadata!$B$2:$Z$451,19,FALSE)</f>
        <v>386.5</v>
      </c>
      <c r="W2218" t="str">
        <f>VLOOKUP($D2218,metadata!$B$2:$Z$451,20,FALSE)</f>
        <v>acc</v>
      </c>
      <c r="X2218" t="str">
        <f>VLOOKUP($D2218,metadata!$B$2:$Z$451,21,FALSE)</f>
        <v/>
      </c>
      <c r="Y2218" t="str">
        <f>VLOOKUP($D2218,metadata!$B$2:$Z$451,22,FALSE)</f>
        <v>55-1</v>
      </c>
      <c r="Z2218" t="str">
        <f>VLOOKUP($D2218,metadata!$B$2:$Z$451,23,FALSE)</f>
        <v/>
      </c>
      <c r="AA2218" t="str">
        <f>VLOOKUP($D2218,metadata!$B$2:$Z$451,24,FALSE)</f>
        <v/>
      </c>
      <c r="AB2218" t="str">
        <f>VLOOKUP($D2218,metadata!$B$2:$Z$451,25,FALSE)</f>
        <v/>
      </c>
      <c r="AC2218">
        <v>15.999420934532701</v>
      </c>
      <c r="AD2218">
        <v>1.7668077042028001</v>
      </c>
      <c r="AF2218" t="str">
        <f t="shared" si="69"/>
        <v>NA</v>
      </c>
    </row>
    <row r="2219" spans="3:32" x14ac:dyDescent="0.3">
      <c r="C2219">
        <v>2218</v>
      </c>
      <c r="D2219" s="4" t="str">
        <f t="shared" si="70"/>
        <v>55-HIR</v>
      </c>
      <c r="E2219" t="str">
        <f>VLOOKUP($D2219,metadata!$B$2:$S$451,2,FALSE)</f>
        <v>Urbanski, J; Mogi, M; O'Donnell, D; DeCotiis, M; Toma, T; Armbruster, P</v>
      </c>
      <c r="F2219" t="str">
        <f>VLOOKUP($D2219,metadata!$B$2:$S$451,3,FALSE)</f>
        <v>Rapid Adaptive Evolution of Photoperiodic Response during Invasion and Range Expansion across a Climatic Gradient</v>
      </c>
      <c r="G2219" t="str">
        <f>VLOOKUP($D2219,metadata!$B$2:$S$451,4,FALSE)</f>
        <v>10.1086/664709</v>
      </c>
      <c r="H2219" t="str">
        <f>VLOOKUP($D2219,metadata!$B$2:$S$451,5,FALSE)</f>
        <v>y</v>
      </c>
      <c r="I2219" t="str">
        <f>VLOOKUP($D2219,metadata!$B$2:$S$451,6,FALSE)</f>
        <v>a</v>
      </c>
      <c r="J2219" t="str">
        <f>VLOOKUP($D2219,metadata!$B$2:$S$451,7,FALSE)</f>
        <v>i</v>
      </c>
      <c r="K2219">
        <f>VLOOKUP($D2219,metadata!$B$2:$S$451,8,FALSE)</f>
        <v>21</v>
      </c>
      <c r="L2219">
        <f>VLOOKUP($D2219,metadata!$B$2:$S$451,9,FALSE)</f>
        <v>12</v>
      </c>
      <c r="M2219" t="str">
        <f>VLOOKUP($D2219,metadata!$B$2:$S$451,10,FALSE)</f>
        <v/>
      </c>
      <c r="N2219" t="str">
        <f>VLOOKUP($D2219,metadata!$B$2:$S$451,11,FALSE)</f>
        <v>Aedes albopictus</v>
      </c>
      <c r="O2219" t="str">
        <f>VLOOKUP($D2219,metadata!$B$2:$S$451,12,FALSE)</f>
        <v>diptera</v>
      </c>
      <c r="P2219" t="str">
        <f>VLOOKUP($D2219,metadata!$B$2:$S$451,13,FALSE)</f>
        <v>HIR</v>
      </c>
      <c r="Q2219">
        <f>VLOOKUP($D2219,metadata!$B$2:$S$451,14,FALSE)</f>
        <v>34.383333333333333</v>
      </c>
      <c r="R2219">
        <f>VLOOKUP($D2219,metadata!$B$2:$S$451,15,FALSE)</f>
        <v>132.46666666666667</v>
      </c>
      <c r="S2219" t="str">
        <f>VLOOKUP($D2219,metadata!$B$2:$S$451,16,FALSE)</f>
        <v/>
      </c>
      <c r="T2219" t="str">
        <f>VLOOKUP($D2219,metadata!$B$2:$S$451,17,FALSE)</f>
        <v/>
      </c>
      <c r="U2219" t="str">
        <f>VLOOKUP($D2219,metadata!$B$2:$S$451,18,FALSE)</f>
        <v/>
      </c>
      <c r="V2219">
        <f>VLOOKUP($D2219,metadata!$B$2:$Z$451,19,FALSE)</f>
        <v>398.5</v>
      </c>
      <c r="W2219" t="str">
        <f>VLOOKUP($D2219,metadata!$B$2:$Z$451,20,FALSE)</f>
        <v>acc</v>
      </c>
      <c r="X2219" t="str">
        <f>VLOOKUP($D2219,metadata!$B$2:$Z$451,21,FALSE)</f>
        <v/>
      </c>
      <c r="Y2219" t="str">
        <f>VLOOKUP($D2219,metadata!$B$2:$Z$451,22,FALSE)</f>
        <v>55-2</v>
      </c>
      <c r="Z2219" t="str">
        <f>VLOOKUP($D2219,metadata!$B$2:$Z$451,23,FALSE)</f>
        <v/>
      </c>
      <c r="AA2219" t="str">
        <f>VLOOKUP($D2219,metadata!$B$2:$Z$451,24,FALSE)</f>
        <v/>
      </c>
      <c r="AB2219" t="str">
        <f>VLOOKUP($D2219,metadata!$B$2:$Z$451,25,FALSE)</f>
        <v/>
      </c>
      <c r="AC2219">
        <v>8.0146314048942404</v>
      </c>
      <c r="AD2219">
        <v>99.472437798662199</v>
      </c>
      <c r="AF2219" t="str">
        <f t="shared" si="69"/>
        <v>NA</v>
      </c>
    </row>
    <row r="2220" spans="3:32" x14ac:dyDescent="0.3">
      <c r="C2220">
        <v>2219</v>
      </c>
      <c r="D2220" s="4" t="str">
        <f t="shared" si="70"/>
        <v>55-HIR</v>
      </c>
      <c r="E2220" t="str">
        <f>VLOOKUP($D2220,metadata!$B$2:$S$451,2,FALSE)</f>
        <v>Urbanski, J; Mogi, M; O'Donnell, D; DeCotiis, M; Toma, T; Armbruster, P</v>
      </c>
      <c r="F2220" t="str">
        <f>VLOOKUP($D2220,metadata!$B$2:$S$451,3,FALSE)</f>
        <v>Rapid Adaptive Evolution of Photoperiodic Response during Invasion and Range Expansion across a Climatic Gradient</v>
      </c>
      <c r="G2220" t="str">
        <f>VLOOKUP($D2220,metadata!$B$2:$S$451,4,FALSE)</f>
        <v>10.1086/664709</v>
      </c>
      <c r="H2220" t="str">
        <f>VLOOKUP($D2220,metadata!$B$2:$S$451,5,FALSE)</f>
        <v>y</v>
      </c>
      <c r="I2220" t="str">
        <f>VLOOKUP($D2220,metadata!$B$2:$S$451,6,FALSE)</f>
        <v>a</v>
      </c>
      <c r="J2220" t="str">
        <f>VLOOKUP($D2220,metadata!$B$2:$S$451,7,FALSE)</f>
        <v>i</v>
      </c>
      <c r="K2220">
        <f>VLOOKUP($D2220,metadata!$B$2:$S$451,8,FALSE)</f>
        <v>21</v>
      </c>
      <c r="L2220">
        <f>VLOOKUP($D2220,metadata!$B$2:$S$451,9,FALSE)</f>
        <v>12</v>
      </c>
      <c r="M2220" t="str">
        <f>VLOOKUP($D2220,metadata!$B$2:$S$451,10,FALSE)</f>
        <v/>
      </c>
      <c r="N2220" t="str">
        <f>VLOOKUP($D2220,metadata!$B$2:$S$451,11,FALSE)</f>
        <v>Aedes albopictus</v>
      </c>
      <c r="O2220" t="str">
        <f>VLOOKUP($D2220,metadata!$B$2:$S$451,12,FALSE)</f>
        <v>diptera</v>
      </c>
      <c r="P2220" t="str">
        <f>VLOOKUP($D2220,metadata!$B$2:$S$451,13,FALSE)</f>
        <v>HIR</v>
      </c>
      <c r="Q2220">
        <f>VLOOKUP($D2220,metadata!$B$2:$S$451,14,FALSE)</f>
        <v>34.383333333333333</v>
      </c>
      <c r="R2220">
        <f>VLOOKUP($D2220,metadata!$B$2:$S$451,15,FALSE)</f>
        <v>132.46666666666667</v>
      </c>
      <c r="S2220" t="str">
        <f>VLOOKUP($D2220,metadata!$B$2:$S$451,16,FALSE)</f>
        <v/>
      </c>
      <c r="T2220" t="str">
        <f>VLOOKUP($D2220,metadata!$B$2:$S$451,17,FALSE)</f>
        <v/>
      </c>
      <c r="U2220" t="str">
        <f>VLOOKUP($D2220,metadata!$B$2:$S$451,18,FALSE)</f>
        <v/>
      </c>
      <c r="V2220">
        <f>VLOOKUP($D2220,metadata!$B$2:$Z$451,19,FALSE)</f>
        <v>398.5</v>
      </c>
      <c r="W2220" t="str">
        <f>VLOOKUP($D2220,metadata!$B$2:$Z$451,20,FALSE)</f>
        <v>acc</v>
      </c>
      <c r="X2220" t="str">
        <f>VLOOKUP($D2220,metadata!$B$2:$Z$451,21,FALSE)</f>
        <v/>
      </c>
      <c r="Y2220" t="str">
        <f>VLOOKUP($D2220,metadata!$B$2:$Z$451,22,FALSE)</f>
        <v>55-2</v>
      </c>
      <c r="Z2220" t="str">
        <f>VLOOKUP($D2220,metadata!$B$2:$Z$451,23,FALSE)</f>
        <v/>
      </c>
      <c r="AA2220" t="str">
        <f>VLOOKUP($D2220,metadata!$B$2:$Z$451,24,FALSE)</f>
        <v/>
      </c>
      <c r="AB2220" t="str">
        <f>VLOOKUP($D2220,metadata!$B$2:$Z$451,25,FALSE)</f>
        <v/>
      </c>
      <c r="AC2220">
        <v>12.051781659416999</v>
      </c>
      <c r="AD2220">
        <v>100.08673590379099</v>
      </c>
      <c r="AF2220" t="str">
        <f t="shared" si="69"/>
        <v>NA</v>
      </c>
    </row>
    <row r="2221" spans="3:32" x14ac:dyDescent="0.3">
      <c r="C2221">
        <v>2220</v>
      </c>
      <c r="D2221" s="4" t="str">
        <f t="shared" si="70"/>
        <v>55-HIR</v>
      </c>
      <c r="E2221" t="str">
        <f>VLOOKUP($D2221,metadata!$B$2:$S$451,2,FALSE)</f>
        <v>Urbanski, J; Mogi, M; O'Donnell, D; DeCotiis, M; Toma, T; Armbruster, P</v>
      </c>
      <c r="F2221" t="str">
        <f>VLOOKUP($D2221,metadata!$B$2:$S$451,3,FALSE)</f>
        <v>Rapid Adaptive Evolution of Photoperiodic Response during Invasion and Range Expansion across a Climatic Gradient</v>
      </c>
      <c r="G2221" t="str">
        <f>VLOOKUP($D2221,metadata!$B$2:$S$451,4,FALSE)</f>
        <v>10.1086/664709</v>
      </c>
      <c r="H2221" t="str">
        <f>VLOOKUP($D2221,metadata!$B$2:$S$451,5,FALSE)</f>
        <v>y</v>
      </c>
      <c r="I2221" t="str">
        <f>VLOOKUP($D2221,metadata!$B$2:$S$451,6,FALSE)</f>
        <v>a</v>
      </c>
      <c r="J2221" t="str">
        <f>VLOOKUP($D2221,metadata!$B$2:$S$451,7,FALSE)</f>
        <v>i</v>
      </c>
      <c r="K2221">
        <f>VLOOKUP($D2221,metadata!$B$2:$S$451,8,FALSE)</f>
        <v>21</v>
      </c>
      <c r="L2221">
        <f>VLOOKUP($D2221,metadata!$B$2:$S$451,9,FALSE)</f>
        <v>12</v>
      </c>
      <c r="M2221" t="str">
        <f>VLOOKUP($D2221,metadata!$B$2:$S$451,10,FALSE)</f>
        <v/>
      </c>
      <c r="N2221" t="str">
        <f>VLOOKUP($D2221,metadata!$B$2:$S$451,11,FALSE)</f>
        <v>Aedes albopictus</v>
      </c>
      <c r="O2221" t="str">
        <f>VLOOKUP($D2221,metadata!$B$2:$S$451,12,FALSE)</f>
        <v>diptera</v>
      </c>
      <c r="P2221" t="str">
        <f>VLOOKUP($D2221,metadata!$B$2:$S$451,13,FALSE)</f>
        <v>HIR</v>
      </c>
      <c r="Q2221">
        <f>VLOOKUP($D2221,metadata!$B$2:$S$451,14,FALSE)</f>
        <v>34.383333333333333</v>
      </c>
      <c r="R2221">
        <f>VLOOKUP($D2221,metadata!$B$2:$S$451,15,FALSE)</f>
        <v>132.46666666666667</v>
      </c>
      <c r="S2221" t="str">
        <f>VLOOKUP($D2221,metadata!$B$2:$S$451,16,FALSE)</f>
        <v/>
      </c>
      <c r="T2221" t="str">
        <f>VLOOKUP($D2221,metadata!$B$2:$S$451,17,FALSE)</f>
        <v/>
      </c>
      <c r="U2221" t="str">
        <f>VLOOKUP($D2221,metadata!$B$2:$S$451,18,FALSE)</f>
        <v/>
      </c>
      <c r="V2221">
        <f>VLOOKUP($D2221,metadata!$B$2:$Z$451,19,FALSE)</f>
        <v>398.5</v>
      </c>
      <c r="W2221" t="str">
        <f>VLOOKUP($D2221,metadata!$B$2:$Z$451,20,FALSE)</f>
        <v>acc</v>
      </c>
      <c r="X2221" t="str">
        <f>VLOOKUP($D2221,metadata!$B$2:$Z$451,21,FALSE)</f>
        <v/>
      </c>
      <c r="Y2221" t="str">
        <f>VLOOKUP($D2221,metadata!$B$2:$Z$451,22,FALSE)</f>
        <v>55-2</v>
      </c>
      <c r="Z2221" t="str">
        <f>VLOOKUP($D2221,metadata!$B$2:$Z$451,23,FALSE)</f>
        <v/>
      </c>
      <c r="AA2221" t="str">
        <f>VLOOKUP($D2221,metadata!$B$2:$Z$451,24,FALSE)</f>
        <v/>
      </c>
      <c r="AB2221" t="str">
        <f>VLOOKUP($D2221,metadata!$B$2:$Z$451,25,FALSE)</f>
        <v/>
      </c>
      <c r="AC2221">
        <v>12.7533614223388</v>
      </c>
      <c r="AD2221">
        <v>72.303309283340496</v>
      </c>
      <c r="AF2221" t="str">
        <f t="shared" si="69"/>
        <v>NA</v>
      </c>
    </row>
    <row r="2222" spans="3:32" x14ac:dyDescent="0.3">
      <c r="C2222">
        <v>2221</v>
      </c>
      <c r="D2222" s="4" t="str">
        <f t="shared" si="70"/>
        <v>55-HIR</v>
      </c>
      <c r="E2222" t="str">
        <f>VLOOKUP($D2222,metadata!$B$2:$S$451,2,FALSE)</f>
        <v>Urbanski, J; Mogi, M; O'Donnell, D; DeCotiis, M; Toma, T; Armbruster, P</v>
      </c>
      <c r="F2222" t="str">
        <f>VLOOKUP($D2222,metadata!$B$2:$S$451,3,FALSE)</f>
        <v>Rapid Adaptive Evolution of Photoperiodic Response during Invasion and Range Expansion across a Climatic Gradient</v>
      </c>
      <c r="G2222" t="str">
        <f>VLOOKUP($D2222,metadata!$B$2:$S$451,4,FALSE)</f>
        <v>10.1086/664709</v>
      </c>
      <c r="H2222" t="str">
        <f>VLOOKUP($D2222,metadata!$B$2:$S$451,5,FALSE)</f>
        <v>y</v>
      </c>
      <c r="I2222" t="str">
        <f>VLOOKUP($D2222,metadata!$B$2:$S$451,6,FALSE)</f>
        <v>a</v>
      </c>
      <c r="J2222" t="str">
        <f>VLOOKUP($D2222,metadata!$B$2:$S$451,7,FALSE)</f>
        <v>i</v>
      </c>
      <c r="K2222">
        <f>VLOOKUP($D2222,metadata!$B$2:$S$451,8,FALSE)</f>
        <v>21</v>
      </c>
      <c r="L2222">
        <f>VLOOKUP($D2222,metadata!$B$2:$S$451,9,FALSE)</f>
        <v>12</v>
      </c>
      <c r="M2222" t="str">
        <f>VLOOKUP($D2222,metadata!$B$2:$S$451,10,FALSE)</f>
        <v/>
      </c>
      <c r="N2222" t="str">
        <f>VLOOKUP($D2222,metadata!$B$2:$S$451,11,FALSE)</f>
        <v>Aedes albopictus</v>
      </c>
      <c r="O2222" t="str">
        <f>VLOOKUP($D2222,metadata!$B$2:$S$451,12,FALSE)</f>
        <v>diptera</v>
      </c>
      <c r="P2222" t="str">
        <f>VLOOKUP($D2222,metadata!$B$2:$S$451,13,FALSE)</f>
        <v>HIR</v>
      </c>
      <c r="Q2222">
        <f>VLOOKUP($D2222,metadata!$B$2:$S$451,14,FALSE)</f>
        <v>34.383333333333333</v>
      </c>
      <c r="R2222">
        <f>VLOOKUP($D2222,metadata!$B$2:$S$451,15,FALSE)</f>
        <v>132.46666666666667</v>
      </c>
      <c r="S2222" t="str">
        <f>VLOOKUP($D2222,metadata!$B$2:$S$451,16,FALSE)</f>
        <v/>
      </c>
      <c r="T2222" t="str">
        <f>VLOOKUP($D2222,metadata!$B$2:$S$451,17,FALSE)</f>
        <v/>
      </c>
      <c r="U2222" t="str">
        <f>VLOOKUP($D2222,metadata!$B$2:$S$451,18,FALSE)</f>
        <v/>
      </c>
      <c r="V2222">
        <f>VLOOKUP($D2222,metadata!$B$2:$Z$451,19,FALSE)</f>
        <v>398.5</v>
      </c>
      <c r="W2222" t="str">
        <f>VLOOKUP($D2222,metadata!$B$2:$Z$451,20,FALSE)</f>
        <v>acc</v>
      </c>
      <c r="X2222" t="str">
        <f>VLOOKUP($D2222,metadata!$B$2:$Z$451,21,FALSE)</f>
        <v/>
      </c>
      <c r="Y2222" t="str">
        <f>VLOOKUP($D2222,metadata!$B$2:$Z$451,22,FALSE)</f>
        <v>55-2</v>
      </c>
      <c r="Z2222" t="str">
        <f>VLOOKUP($D2222,metadata!$B$2:$Z$451,23,FALSE)</f>
        <v/>
      </c>
      <c r="AA2222" t="str">
        <f>VLOOKUP($D2222,metadata!$B$2:$Z$451,24,FALSE)</f>
        <v/>
      </c>
      <c r="AB2222" t="str">
        <f>VLOOKUP($D2222,metadata!$B$2:$Z$451,25,FALSE)</f>
        <v/>
      </c>
      <c r="AC2222">
        <v>12.499949647696299</v>
      </c>
      <c r="AD2222">
        <v>65.454746273117294</v>
      </c>
      <c r="AF2222" t="str">
        <f t="shared" si="69"/>
        <v>NA</v>
      </c>
    </row>
    <row r="2223" spans="3:32" x14ac:dyDescent="0.3">
      <c r="C2223">
        <v>2222</v>
      </c>
      <c r="D2223" s="4" t="str">
        <f t="shared" si="70"/>
        <v>55-HIR</v>
      </c>
      <c r="E2223" t="str">
        <f>VLOOKUP($D2223,metadata!$B$2:$S$451,2,FALSE)</f>
        <v>Urbanski, J; Mogi, M; O'Donnell, D; DeCotiis, M; Toma, T; Armbruster, P</v>
      </c>
      <c r="F2223" t="str">
        <f>VLOOKUP($D2223,metadata!$B$2:$S$451,3,FALSE)</f>
        <v>Rapid Adaptive Evolution of Photoperiodic Response during Invasion and Range Expansion across a Climatic Gradient</v>
      </c>
      <c r="G2223" t="str">
        <f>VLOOKUP($D2223,metadata!$B$2:$S$451,4,FALSE)</f>
        <v>10.1086/664709</v>
      </c>
      <c r="H2223" t="str">
        <f>VLOOKUP($D2223,metadata!$B$2:$S$451,5,FALSE)</f>
        <v>y</v>
      </c>
      <c r="I2223" t="str">
        <f>VLOOKUP($D2223,metadata!$B$2:$S$451,6,FALSE)</f>
        <v>a</v>
      </c>
      <c r="J2223" t="str">
        <f>VLOOKUP($D2223,metadata!$B$2:$S$451,7,FALSE)</f>
        <v>i</v>
      </c>
      <c r="K2223">
        <f>VLOOKUP($D2223,metadata!$B$2:$S$451,8,FALSE)</f>
        <v>21</v>
      </c>
      <c r="L2223">
        <f>VLOOKUP($D2223,metadata!$B$2:$S$451,9,FALSE)</f>
        <v>12</v>
      </c>
      <c r="M2223" t="str">
        <f>VLOOKUP($D2223,metadata!$B$2:$S$451,10,FALSE)</f>
        <v/>
      </c>
      <c r="N2223" t="str">
        <f>VLOOKUP($D2223,metadata!$B$2:$S$451,11,FALSE)</f>
        <v>Aedes albopictus</v>
      </c>
      <c r="O2223" t="str">
        <f>VLOOKUP($D2223,metadata!$B$2:$S$451,12,FALSE)</f>
        <v>diptera</v>
      </c>
      <c r="P2223" t="str">
        <f>VLOOKUP($D2223,metadata!$B$2:$S$451,13,FALSE)</f>
        <v>HIR</v>
      </c>
      <c r="Q2223">
        <f>VLOOKUP($D2223,metadata!$B$2:$S$451,14,FALSE)</f>
        <v>34.383333333333333</v>
      </c>
      <c r="R2223">
        <f>VLOOKUP($D2223,metadata!$B$2:$S$451,15,FALSE)</f>
        <v>132.46666666666667</v>
      </c>
      <c r="S2223" t="str">
        <f>VLOOKUP($D2223,metadata!$B$2:$S$451,16,FALSE)</f>
        <v/>
      </c>
      <c r="T2223" t="str">
        <f>VLOOKUP($D2223,metadata!$B$2:$S$451,17,FALSE)</f>
        <v/>
      </c>
      <c r="U2223" t="str">
        <f>VLOOKUP($D2223,metadata!$B$2:$S$451,18,FALSE)</f>
        <v/>
      </c>
      <c r="V2223">
        <f>VLOOKUP($D2223,metadata!$B$2:$Z$451,19,FALSE)</f>
        <v>398.5</v>
      </c>
      <c r="W2223" t="str">
        <f>VLOOKUP($D2223,metadata!$B$2:$Z$451,20,FALSE)</f>
        <v>acc</v>
      </c>
      <c r="X2223" t="str">
        <f>VLOOKUP($D2223,metadata!$B$2:$Z$451,21,FALSE)</f>
        <v/>
      </c>
      <c r="Y2223" t="str">
        <f>VLOOKUP($D2223,metadata!$B$2:$Z$451,22,FALSE)</f>
        <v>55-2</v>
      </c>
      <c r="Z2223" t="str">
        <f>VLOOKUP($D2223,metadata!$B$2:$Z$451,23,FALSE)</f>
        <v/>
      </c>
      <c r="AA2223" t="str">
        <f>VLOOKUP($D2223,metadata!$B$2:$Z$451,24,FALSE)</f>
        <v/>
      </c>
      <c r="AB2223" t="str">
        <f>VLOOKUP($D2223,metadata!$B$2:$Z$451,25,FALSE)</f>
        <v/>
      </c>
      <c r="AC2223">
        <v>12.9869441349311</v>
      </c>
      <c r="AD2223">
        <v>62.104856236051504</v>
      </c>
      <c r="AF2223" t="str">
        <f t="shared" si="69"/>
        <v>NA</v>
      </c>
    </row>
    <row r="2224" spans="3:32" x14ac:dyDescent="0.3">
      <c r="C2224">
        <v>2223</v>
      </c>
      <c r="D2224" s="4" t="str">
        <f t="shared" si="70"/>
        <v>55-HIR</v>
      </c>
      <c r="E2224" t="str">
        <f>VLOOKUP($D2224,metadata!$B$2:$S$451,2,FALSE)</f>
        <v>Urbanski, J; Mogi, M; O'Donnell, D; DeCotiis, M; Toma, T; Armbruster, P</v>
      </c>
      <c r="F2224" t="str">
        <f>VLOOKUP($D2224,metadata!$B$2:$S$451,3,FALSE)</f>
        <v>Rapid Adaptive Evolution of Photoperiodic Response during Invasion and Range Expansion across a Climatic Gradient</v>
      </c>
      <c r="G2224" t="str">
        <f>VLOOKUP($D2224,metadata!$B$2:$S$451,4,FALSE)</f>
        <v>10.1086/664709</v>
      </c>
      <c r="H2224" t="str">
        <f>VLOOKUP($D2224,metadata!$B$2:$S$451,5,FALSE)</f>
        <v>y</v>
      </c>
      <c r="I2224" t="str">
        <f>VLOOKUP($D2224,metadata!$B$2:$S$451,6,FALSE)</f>
        <v>a</v>
      </c>
      <c r="J2224" t="str">
        <f>VLOOKUP($D2224,metadata!$B$2:$S$451,7,FALSE)</f>
        <v>i</v>
      </c>
      <c r="K2224">
        <f>VLOOKUP($D2224,metadata!$B$2:$S$451,8,FALSE)</f>
        <v>21</v>
      </c>
      <c r="L2224">
        <f>VLOOKUP($D2224,metadata!$B$2:$S$451,9,FALSE)</f>
        <v>12</v>
      </c>
      <c r="M2224" t="str">
        <f>VLOOKUP($D2224,metadata!$B$2:$S$451,10,FALSE)</f>
        <v/>
      </c>
      <c r="N2224" t="str">
        <f>VLOOKUP($D2224,metadata!$B$2:$S$451,11,FALSE)</f>
        <v>Aedes albopictus</v>
      </c>
      <c r="O2224" t="str">
        <f>VLOOKUP($D2224,metadata!$B$2:$S$451,12,FALSE)</f>
        <v>diptera</v>
      </c>
      <c r="P2224" t="str">
        <f>VLOOKUP($D2224,metadata!$B$2:$S$451,13,FALSE)</f>
        <v>HIR</v>
      </c>
      <c r="Q2224">
        <f>VLOOKUP($D2224,metadata!$B$2:$S$451,14,FALSE)</f>
        <v>34.383333333333333</v>
      </c>
      <c r="R2224">
        <f>VLOOKUP($D2224,metadata!$B$2:$S$451,15,FALSE)</f>
        <v>132.46666666666667</v>
      </c>
      <c r="S2224" t="str">
        <f>VLOOKUP($D2224,metadata!$B$2:$S$451,16,FALSE)</f>
        <v/>
      </c>
      <c r="T2224" t="str">
        <f>VLOOKUP($D2224,metadata!$B$2:$S$451,17,FALSE)</f>
        <v/>
      </c>
      <c r="U2224" t="str">
        <f>VLOOKUP($D2224,metadata!$B$2:$S$451,18,FALSE)</f>
        <v/>
      </c>
      <c r="V2224">
        <f>VLOOKUP($D2224,metadata!$B$2:$Z$451,19,FALSE)</f>
        <v>398.5</v>
      </c>
      <c r="W2224" t="str">
        <f>VLOOKUP($D2224,metadata!$B$2:$Z$451,20,FALSE)</f>
        <v>acc</v>
      </c>
      <c r="X2224" t="str">
        <f>VLOOKUP($D2224,metadata!$B$2:$Z$451,21,FALSE)</f>
        <v/>
      </c>
      <c r="Y2224" t="str">
        <f>VLOOKUP($D2224,metadata!$B$2:$Z$451,22,FALSE)</f>
        <v>55-2</v>
      </c>
      <c r="Z2224" t="str">
        <f>VLOOKUP($D2224,metadata!$B$2:$Z$451,23,FALSE)</f>
        <v/>
      </c>
      <c r="AA2224" t="str">
        <f>VLOOKUP($D2224,metadata!$B$2:$Z$451,24,FALSE)</f>
        <v/>
      </c>
      <c r="AB2224" t="str">
        <f>VLOOKUP($D2224,metadata!$B$2:$Z$451,25,FALSE)</f>
        <v/>
      </c>
      <c r="AC2224">
        <v>13.246619086446699</v>
      </c>
      <c r="AD2224">
        <v>40.130786048188703</v>
      </c>
      <c r="AF2224" t="str">
        <f t="shared" si="69"/>
        <v>NA</v>
      </c>
    </row>
    <row r="2225" spans="3:32" x14ac:dyDescent="0.3">
      <c r="C2225">
        <v>2224</v>
      </c>
      <c r="D2225" s="4" t="str">
        <f t="shared" si="70"/>
        <v>55-HIR</v>
      </c>
      <c r="E2225" t="str">
        <f>VLOOKUP($D2225,metadata!$B$2:$S$451,2,FALSE)</f>
        <v>Urbanski, J; Mogi, M; O'Donnell, D; DeCotiis, M; Toma, T; Armbruster, P</v>
      </c>
      <c r="F2225" t="str">
        <f>VLOOKUP($D2225,metadata!$B$2:$S$451,3,FALSE)</f>
        <v>Rapid Adaptive Evolution of Photoperiodic Response during Invasion and Range Expansion across a Climatic Gradient</v>
      </c>
      <c r="G2225" t="str">
        <f>VLOOKUP($D2225,metadata!$B$2:$S$451,4,FALSE)</f>
        <v>10.1086/664709</v>
      </c>
      <c r="H2225" t="str">
        <f>VLOOKUP($D2225,metadata!$B$2:$S$451,5,FALSE)</f>
        <v>y</v>
      </c>
      <c r="I2225" t="str">
        <f>VLOOKUP($D2225,metadata!$B$2:$S$451,6,FALSE)</f>
        <v>a</v>
      </c>
      <c r="J2225" t="str">
        <f>VLOOKUP($D2225,metadata!$B$2:$S$451,7,FALSE)</f>
        <v>i</v>
      </c>
      <c r="K2225">
        <f>VLOOKUP($D2225,metadata!$B$2:$S$451,8,FALSE)</f>
        <v>21</v>
      </c>
      <c r="L2225">
        <f>VLOOKUP($D2225,metadata!$B$2:$S$451,9,FALSE)</f>
        <v>12</v>
      </c>
      <c r="M2225" t="str">
        <f>VLOOKUP($D2225,metadata!$B$2:$S$451,10,FALSE)</f>
        <v/>
      </c>
      <c r="N2225" t="str">
        <f>VLOOKUP($D2225,metadata!$B$2:$S$451,11,FALSE)</f>
        <v>Aedes albopictus</v>
      </c>
      <c r="O2225" t="str">
        <f>VLOOKUP($D2225,metadata!$B$2:$S$451,12,FALSE)</f>
        <v>diptera</v>
      </c>
      <c r="P2225" t="str">
        <f>VLOOKUP($D2225,metadata!$B$2:$S$451,13,FALSE)</f>
        <v>HIR</v>
      </c>
      <c r="Q2225">
        <f>VLOOKUP($D2225,metadata!$B$2:$S$451,14,FALSE)</f>
        <v>34.383333333333333</v>
      </c>
      <c r="R2225">
        <f>VLOOKUP($D2225,metadata!$B$2:$S$451,15,FALSE)</f>
        <v>132.46666666666667</v>
      </c>
      <c r="S2225" t="str">
        <f>VLOOKUP($D2225,metadata!$B$2:$S$451,16,FALSE)</f>
        <v/>
      </c>
      <c r="T2225" t="str">
        <f>VLOOKUP($D2225,metadata!$B$2:$S$451,17,FALSE)</f>
        <v/>
      </c>
      <c r="U2225" t="str">
        <f>VLOOKUP($D2225,metadata!$B$2:$S$451,18,FALSE)</f>
        <v/>
      </c>
      <c r="V2225">
        <f>VLOOKUP($D2225,metadata!$B$2:$Z$451,19,FALSE)</f>
        <v>398.5</v>
      </c>
      <c r="W2225" t="str">
        <f>VLOOKUP($D2225,metadata!$B$2:$Z$451,20,FALSE)</f>
        <v>acc</v>
      </c>
      <c r="X2225" t="str">
        <f>VLOOKUP($D2225,metadata!$B$2:$Z$451,21,FALSE)</f>
        <v/>
      </c>
      <c r="Y2225" t="str">
        <f>VLOOKUP($D2225,metadata!$B$2:$Z$451,22,FALSE)</f>
        <v>55-2</v>
      </c>
      <c r="Z2225" t="str">
        <f>VLOOKUP($D2225,metadata!$B$2:$Z$451,23,FALSE)</f>
        <v/>
      </c>
      <c r="AA2225" t="str">
        <f>VLOOKUP($D2225,metadata!$B$2:$Z$451,24,FALSE)</f>
        <v/>
      </c>
      <c r="AB2225" t="str">
        <f>VLOOKUP($D2225,metadata!$B$2:$Z$451,25,FALSE)</f>
        <v/>
      </c>
      <c r="AC2225">
        <v>13.4940015787883</v>
      </c>
      <c r="AD2225">
        <v>26.5928382781461</v>
      </c>
      <c r="AF2225" t="str">
        <f t="shared" si="69"/>
        <v>NA</v>
      </c>
    </row>
    <row r="2226" spans="3:32" x14ac:dyDescent="0.3">
      <c r="C2226">
        <v>2225</v>
      </c>
      <c r="D2226" s="4" t="str">
        <f t="shared" si="70"/>
        <v>55-HIR</v>
      </c>
      <c r="E2226" t="str">
        <f>VLOOKUP($D2226,metadata!$B$2:$S$451,2,FALSE)</f>
        <v>Urbanski, J; Mogi, M; O'Donnell, D; DeCotiis, M; Toma, T; Armbruster, P</v>
      </c>
      <c r="F2226" t="str">
        <f>VLOOKUP($D2226,metadata!$B$2:$S$451,3,FALSE)</f>
        <v>Rapid Adaptive Evolution of Photoperiodic Response during Invasion and Range Expansion across a Climatic Gradient</v>
      </c>
      <c r="G2226" t="str">
        <f>VLOOKUP($D2226,metadata!$B$2:$S$451,4,FALSE)</f>
        <v>10.1086/664709</v>
      </c>
      <c r="H2226" t="str">
        <f>VLOOKUP($D2226,metadata!$B$2:$S$451,5,FALSE)</f>
        <v>y</v>
      </c>
      <c r="I2226" t="str">
        <f>VLOOKUP($D2226,metadata!$B$2:$S$451,6,FALSE)</f>
        <v>a</v>
      </c>
      <c r="J2226" t="str">
        <f>VLOOKUP($D2226,metadata!$B$2:$S$451,7,FALSE)</f>
        <v>i</v>
      </c>
      <c r="K2226">
        <f>VLOOKUP($D2226,metadata!$B$2:$S$451,8,FALSE)</f>
        <v>21</v>
      </c>
      <c r="L2226">
        <f>VLOOKUP($D2226,metadata!$B$2:$S$451,9,FALSE)</f>
        <v>12</v>
      </c>
      <c r="M2226" t="str">
        <f>VLOOKUP($D2226,metadata!$B$2:$S$451,10,FALSE)</f>
        <v/>
      </c>
      <c r="N2226" t="str">
        <f>VLOOKUP($D2226,metadata!$B$2:$S$451,11,FALSE)</f>
        <v>Aedes albopictus</v>
      </c>
      <c r="O2226" t="str">
        <f>VLOOKUP($D2226,metadata!$B$2:$S$451,12,FALSE)</f>
        <v>diptera</v>
      </c>
      <c r="P2226" t="str">
        <f>VLOOKUP($D2226,metadata!$B$2:$S$451,13,FALSE)</f>
        <v>HIR</v>
      </c>
      <c r="Q2226">
        <f>VLOOKUP($D2226,metadata!$B$2:$S$451,14,FALSE)</f>
        <v>34.383333333333333</v>
      </c>
      <c r="R2226">
        <f>VLOOKUP($D2226,metadata!$B$2:$S$451,15,FALSE)</f>
        <v>132.46666666666667</v>
      </c>
      <c r="S2226" t="str">
        <f>VLOOKUP($D2226,metadata!$B$2:$S$451,16,FALSE)</f>
        <v/>
      </c>
      <c r="T2226" t="str">
        <f>VLOOKUP($D2226,metadata!$B$2:$S$451,17,FALSE)</f>
        <v/>
      </c>
      <c r="U2226" t="str">
        <f>VLOOKUP($D2226,metadata!$B$2:$S$451,18,FALSE)</f>
        <v/>
      </c>
      <c r="V2226">
        <f>VLOOKUP($D2226,metadata!$B$2:$Z$451,19,FALSE)</f>
        <v>398.5</v>
      </c>
      <c r="W2226" t="str">
        <f>VLOOKUP($D2226,metadata!$B$2:$Z$451,20,FALSE)</f>
        <v>acc</v>
      </c>
      <c r="X2226" t="str">
        <f>VLOOKUP($D2226,metadata!$B$2:$Z$451,21,FALSE)</f>
        <v/>
      </c>
      <c r="Y2226" t="str">
        <f>VLOOKUP($D2226,metadata!$B$2:$Z$451,22,FALSE)</f>
        <v>55-2</v>
      </c>
      <c r="Z2226" t="str">
        <f>VLOOKUP($D2226,metadata!$B$2:$Z$451,23,FALSE)</f>
        <v/>
      </c>
      <c r="AA2226" t="str">
        <f>VLOOKUP($D2226,metadata!$B$2:$Z$451,24,FALSE)</f>
        <v/>
      </c>
      <c r="AB2226" t="str">
        <f>VLOOKUP($D2226,metadata!$B$2:$Z$451,25,FALSE)</f>
        <v/>
      </c>
      <c r="AC2226">
        <v>13.7380055939785</v>
      </c>
      <c r="AD2226">
        <v>1.63141463985107</v>
      </c>
      <c r="AF2226" t="str">
        <f t="shared" si="69"/>
        <v>NA</v>
      </c>
    </row>
    <row r="2227" spans="3:32" x14ac:dyDescent="0.3">
      <c r="C2227">
        <v>2226</v>
      </c>
      <c r="D2227" s="4" t="str">
        <f t="shared" si="70"/>
        <v>55-HIR</v>
      </c>
      <c r="E2227" t="str">
        <f>VLOOKUP($D2227,metadata!$B$2:$S$451,2,FALSE)</f>
        <v>Urbanski, J; Mogi, M; O'Donnell, D; DeCotiis, M; Toma, T; Armbruster, P</v>
      </c>
      <c r="F2227" t="str">
        <f>VLOOKUP($D2227,metadata!$B$2:$S$451,3,FALSE)</f>
        <v>Rapid Adaptive Evolution of Photoperiodic Response during Invasion and Range Expansion across a Climatic Gradient</v>
      </c>
      <c r="G2227" t="str">
        <f>VLOOKUP($D2227,metadata!$B$2:$S$451,4,FALSE)</f>
        <v>10.1086/664709</v>
      </c>
      <c r="H2227" t="str">
        <f>VLOOKUP($D2227,metadata!$B$2:$S$451,5,FALSE)</f>
        <v>y</v>
      </c>
      <c r="I2227" t="str">
        <f>VLOOKUP($D2227,metadata!$B$2:$S$451,6,FALSE)</f>
        <v>a</v>
      </c>
      <c r="J2227" t="str">
        <f>VLOOKUP($D2227,metadata!$B$2:$S$451,7,FALSE)</f>
        <v>i</v>
      </c>
      <c r="K2227">
        <f>VLOOKUP($D2227,metadata!$B$2:$S$451,8,FALSE)</f>
        <v>21</v>
      </c>
      <c r="L2227">
        <f>VLOOKUP($D2227,metadata!$B$2:$S$451,9,FALSE)</f>
        <v>12</v>
      </c>
      <c r="M2227" t="str">
        <f>VLOOKUP($D2227,metadata!$B$2:$S$451,10,FALSE)</f>
        <v/>
      </c>
      <c r="N2227" t="str">
        <f>VLOOKUP($D2227,metadata!$B$2:$S$451,11,FALSE)</f>
        <v>Aedes albopictus</v>
      </c>
      <c r="O2227" t="str">
        <f>VLOOKUP($D2227,metadata!$B$2:$S$451,12,FALSE)</f>
        <v>diptera</v>
      </c>
      <c r="P2227" t="str">
        <f>VLOOKUP($D2227,metadata!$B$2:$S$451,13,FALSE)</f>
        <v>HIR</v>
      </c>
      <c r="Q2227">
        <f>VLOOKUP($D2227,metadata!$B$2:$S$451,14,FALSE)</f>
        <v>34.383333333333333</v>
      </c>
      <c r="R2227">
        <f>VLOOKUP($D2227,metadata!$B$2:$S$451,15,FALSE)</f>
        <v>132.46666666666667</v>
      </c>
      <c r="S2227" t="str">
        <f>VLOOKUP($D2227,metadata!$B$2:$S$451,16,FALSE)</f>
        <v/>
      </c>
      <c r="T2227" t="str">
        <f>VLOOKUP($D2227,metadata!$B$2:$S$451,17,FALSE)</f>
        <v/>
      </c>
      <c r="U2227" t="str">
        <f>VLOOKUP($D2227,metadata!$B$2:$S$451,18,FALSE)</f>
        <v/>
      </c>
      <c r="V2227">
        <f>VLOOKUP($D2227,metadata!$B$2:$Z$451,19,FALSE)</f>
        <v>398.5</v>
      </c>
      <c r="W2227" t="str">
        <f>VLOOKUP($D2227,metadata!$B$2:$Z$451,20,FALSE)</f>
        <v>acc</v>
      </c>
      <c r="X2227" t="str">
        <f>VLOOKUP($D2227,metadata!$B$2:$Z$451,21,FALSE)</f>
        <v/>
      </c>
      <c r="Y2227" t="str">
        <f>VLOOKUP($D2227,metadata!$B$2:$Z$451,22,FALSE)</f>
        <v>55-2</v>
      </c>
      <c r="Z2227" t="str">
        <f>VLOOKUP($D2227,metadata!$B$2:$Z$451,23,FALSE)</f>
        <v/>
      </c>
      <c r="AA2227" t="str">
        <f>VLOOKUP($D2227,metadata!$B$2:$Z$451,24,FALSE)</f>
        <v/>
      </c>
      <c r="AB2227" t="str">
        <f>VLOOKUP($D2227,metadata!$B$2:$Z$451,25,FALSE)</f>
        <v/>
      </c>
      <c r="AC2227">
        <v>14.004645406083201</v>
      </c>
      <c r="AD2227">
        <v>3.2072793188470001</v>
      </c>
      <c r="AF2227" t="str">
        <f t="shared" si="69"/>
        <v>NA</v>
      </c>
    </row>
    <row r="2228" spans="3:32" x14ac:dyDescent="0.3">
      <c r="C2228">
        <v>2227</v>
      </c>
      <c r="D2228" s="4" t="str">
        <f t="shared" si="70"/>
        <v>55-HIR</v>
      </c>
      <c r="E2228" t="str">
        <f>VLOOKUP($D2228,metadata!$B$2:$S$451,2,FALSE)</f>
        <v>Urbanski, J; Mogi, M; O'Donnell, D; DeCotiis, M; Toma, T; Armbruster, P</v>
      </c>
      <c r="F2228" t="str">
        <f>VLOOKUP($D2228,metadata!$B$2:$S$451,3,FALSE)</f>
        <v>Rapid Adaptive Evolution of Photoperiodic Response during Invasion and Range Expansion across a Climatic Gradient</v>
      </c>
      <c r="G2228" t="str">
        <f>VLOOKUP($D2228,metadata!$B$2:$S$451,4,FALSE)</f>
        <v>10.1086/664709</v>
      </c>
      <c r="H2228" t="str">
        <f>VLOOKUP($D2228,metadata!$B$2:$S$451,5,FALSE)</f>
        <v>y</v>
      </c>
      <c r="I2228" t="str">
        <f>VLOOKUP($D2228,metadata!$B$2:$S$451,6,FALSE)</f>
        <v>a</v>
      </c>
      <c r="J2228" t="str">
        <f>VLOOKUP($D2228,metadata!$B$2:$S$451,7,FALSE)</f>
        <v>i</v>
      </c>
      <c r="K2228">
        <f>VLOOKUP($D2228,metadata!$B$2:$S$451,8,FALSE)</f>
        <v>21</v>
      </c>
      <c r="L2228">
        <f>VLOOKUP($D2228,metadata!$B$2:$S$451,9,FALSE)</f>
        <v>12</v>
      </c>
      <c r="M2228" t="str">
        <f>VLOOKUP($D2228,metadata!$B$2:$S$451,10,FALSE)</f>
        <v/>
      </c>
      <c r="N2228" t="str">
        <f>VLOOKUP($D2228,metadata!$B$2:$S$451,11,FALSE)</f>
        <v>Aedes albopictus</v>
      </c>
      <c r="O2228" t="str">
        <f>VLOOKUP($D2228,metadata!$B$2:$S$451,12,FALSE)</f>
        <v>diptera</v>
      </c>
      <c r="P2228" t="str">
        <f>VLOOKUP($D2228,metadata!$B$2:$S$451,13,FALSE)</f>
        <v>HIR</v>
      </c>
      <c r="Q2228">
        <f>VLOOKUP($D2228,metadata!$B$2:$S$451,14,FALSE)</f>
        <v>34.383333333333333</v>
      </c>
      <c r="R2228">
        <f>VLOOKUP($D2228,metadata!$B$2:$S$451,15,FALSE)</f>
        <v>132.46666666666667</v>
      </c>
      <c r="S2228" t="str">
        <f>VLOOKUP($D2228,metadata!$B$2:$S$451,16,FALSE)</f>
        <v/>
      </c>
      <c r="T2228" t="str">
        <f>VLOOKUP($D2228,metadata!$B$2:$S$451,17,FALSE)</f>
        <v/>
      </c>
      <c r="U2228" t="str">
        <f>VLOOKUP($D2228,metadata!$B$2:$S$451,18,FALSE)</f>
        <v/>
      </c>
      <c r="V2228">
        <f>VLOOKUP($D2228,metadata!$B$2:$Z$451,19,FALSE)</f>
        <v>398.5</v>
      </c>
      <c r="W2228" t="str">
        <f>VLOOKUP($D2228,metadata!$B$2:$Z$451,20,FALSE)</f>
        <v>acc</v>
      </c>
      <c r="X2228" t="str">
        <f>VLOOKUP($D2228,metadata!$B$2:$Z$451,21,FALSE)</f>
        <v/>
      </c>
      <c r="Y2228" t="str">
        <f>VLOOKUP($D2228,metadata!$B$2:$Z$451,22,FALSE)</f>
        <v>55-2</v>
      </c>
      <c r="Z2228" t="str">
        <f>VLOOKUP($D2228,metadata!$B$2:$Z$451,23,FALSE)</f>
        <v/>
      </c>
      <c r="AA2228" t="str">
        <f>VLOOKUP($D2228,metadata!$B$2:$Z$451,24,FALSE)</f>
        <v/>
      </c>
      <c r="AB2228" t="str">
        <f>VLOOKUP($D2228,metadata!$B$2:$Z$451,25,FALSE)</f>
        <v/>
      </c>
      <c r="AC2228">
        <v>14.2409828769682</v>
      </c>
      <c r="AD2228">
        <v>2.3233527487484902</v>
      </c>
      <c r="AF2228" t="str">
        <f t="shared" si="69"/>
        <v>NA</v>
      </c>
    </row>
    <row r="2229" spans="3:32" x14ac:dyDescent="0.3">
      <c r="C2229">
        <v>2228</v>
      </c>
      <c r="D2229" s="4" t="str">
        <f t="shared" si="70"/>
        <v>55-HIR</v>
      </c>
      <c r="E2229" t="str">
        <f>VLOOKUP($D2229,metadata!$B$2:$S$451,2,FALSE)</f>
        <v>Urbanski, J; Mogi, M; O'Donnell, D; DeCotiis, M; Toma, T; Armbruster, P</v>
      </c>
      <c r="F2229" t="str">
        <f>VLOOKUP($D2229,metadata!$B$2:$S$451,3,FALSE)</f>
        <v>Rapid Adaptive Evolution of Photoperiodic Response during Invasion and Range Expansion across a Climatic Gradient</v>
      </c>
      <c r="G2229" t="str">
        <f>VLOOKUP($D2229,metadata!$B$2:$S$451,4,FALSE)</f>
        <v>10.1086/664709</v>
      </c>
      <c r="H2229" t="str">
        <f>VLOOKUP($D2229,metadata!$B$2:$S$451,5,FALSE)</f>
        <v>y</v>
      </c>
      <c r="I2229" t="str">
        <f>VLOOKUP($D2229,metadata!$B$2:$S$451,6,FALSE)</f>
        <v>a</v>
      </c>
      <c r="J2229" t="str">
        <f>VLOOKUP($D2229,metadata!$B$2:$S$451,7,FALSE)</f>
        <v>i</v>
      </c>
      <c r="K2229">
        <f>VLOOKUP($D2229,metadata!$B$2:$S$451,8,FALSE)</f>
        <v>21</v>
      </c>
      <c r="L2229">
        <f>VLOOKUP($D2229,metadata!$B$2:$S$451,9,FALSE)</f>
        <v>12</v>
      </c>
      <c r="M2229" t="str">
        <f>VLOOKUP($D2229,metadata!$B$2:$S$451,10,FALSE)</f>
        <v/>
      </c>
      <c r="N2229" t="str">
        <f>VLOOKUP($D2229,metadata!$B$2:$S$451,11,FALSE)</f>
        <v>Aedes albopictus</v>
      </c>
      <c r="O2229" t="str">
        <f>VLOOKUP($D2229,metadata!$B$2:$S$451,12,FALSE)</f>
        <v>diptera</v>
      </c>
      <c r="P2229" t="str">
        <f>VLOOKUP($D2229,metadata!$B$2:$S$451,13,FALSE)</f>
        <v>HIR</v>
      </c>
      <c r="Q2229">
        <f>VLOOKUP($D2229,metadata!$B$2:$S$451,14,FALSE)</f>
        <v>34.383333333333333</v>
      </c>
      <c r="R2229">
        <f>VLOOKUP($D2229,metadata!$B$2:$S$451,15,FALSE)</f>
        <v>132.46666666666667</v>
      </c>
      <c r="S2229" t="str">
        <f>VLOOKUP($D2229,metadata!$B$2:$S$451,16,FALSE)</f>
        <v/>
      </c>
      <c r="T2229" t="str">
        <f>VLOOKUP($D2229,metadata!$B$2:$S$451,17,FALSE)</f>
        <v/>
      </c>
      <c r="U2229" t="str">
        <f>VLOOKUP($D2229,metadata!$B$2:$S$451,18,FALSE)</f>
        <v/>
      </c>
      <c r="V2229">
        <f>VLOOKUP($D2229,metadata!$B$2:$Z$451,19,FALSE)</f>
        <v>398.5</v>
      </c>
      <c r="W2229" t="str">
        <f>VLOOKUP($D2229,metadata!$B$2:$Z$451,20,FALSE)</f>
        <v>acc</v>
      </c>
      <c r="X2229" t="str">
        <f>VLOOKUP($D2229,metadata!$B$2:$Z$451,21,FALSE)</f>
        <v/>
      </c>
      <c r="Y2229" t="str">
        <f>VLOOKUP($D2229,metadata!$B$2:$Z$451,22,FALSE)</f>
        <v>55-2</v>
      </c>
      <c r="Z2229" t="str">
        <f>VLOOKUP($D2229,metadata!$B$2:$Z$451,23,FALSE)</f>
        <v/>
      </c>
      <c r="AA2229" t="str">
        <f>VLOOKUP($D2229,metadata!$B$2:$Z$451,24,FALSE)</f>
        <v/>
      </c>
      <c r="AB2229" t="str">
        <f>VLOOKUP($D2229,metadata!$B$2:$Z$451,25,FALSE)</f>
        <v/>
      </c>
      <c r="AC2229">
        <v>14.462117200671701</v>
      </c>
      <c r="AD2229">
        <v>3.37847715142345E-2</v>
      </c>
      <c r="AF2229" t="str">
        <f t="shared" si="69"/>
        <v>NA</v>
      </c>
    </row>
    <row r="2230" spans="3:32" x14ac:dyDescent="0.3">
      <c r="C2230">
        <v>2229</v>
      </c>
      <c r="D2230" s="4" t="str">
        <f t="shared" si="70"/>
        <v>55-HIR</v>
      </c>
      <c r="E2230" t="str">
        <f>VLOOKUP($D2230,metadata!$B$2:$S$451,2,FALSE)</f>
        <v>Urbanski, J; Mogi, M; O'Donnell, D; DeCotiis, M; Toma, T; Armbruster, P</v>
      </c>
      <c r="F2230" t="str">
        <f>VLOOKUP($D2230,metadata!$B$2:$S$451,3,FALSE)</f>
        <v>Rapid Adaptive Evolution of Photoperiodic Response during Invasion and Range Expansion across a Climatic Gradient</v>
      </c>
      <c r="G2230" t="str">
        <f>VLOOKUP($D2230,metadata!$B$2:$S$451,4,FALSE)</f>
        <v>10.1086/664709</v>
      </c>
      <c r="H2230" t="str">
        <f>VLOOKUP($D2230,metadata!$B$2:$S$451,5,FALSE)</f>
        <v>y</v>
      </c>
      <c r="I2230" t="str">
        <f>VLOOKUP($D2230,metadata!$B$2:$S$451,6,FALSE)</f>
        <v>a</v>
      </c>
      <c r="J2230" t="str">
        <f>VLOOKUP($D2230,metadata!$B$2:$S$451,7,FALSE)</f>
        <v>i</v>
      </c>
      <c r="K2230">
        <f>VLOOKUP($D2230,metadata!$B$2:$S$451,8,FALSE)</f>
        <v>21</v>
      </c>
      <c r="L2230">
        <f>VLOOKUP($D2230,metadata!$B$2:$S$451,9,FALSE)</f>
        <v>12</v>
      </c>
      <c r="M2230" t="str">
        <f>VLOOKUP($D2230,metadata!$B$2:$S$451,10,FALSE)</f>
        <v/>
      </c>
      <c r="N2230" t="str">
        <f>VLOOKUP($D2230,metadata!$B$2:$S$451,11,FALSE)</f>
        <v>Aedes albopictus</v>
      </c>
      <c r="O2230" t="str">
        <f>VLOOKUP($D2230,metadata!$B$2:$S$451,12,FALSE)</f>
        <v>diptera</v>
      </c>
      <c r="P2230" t="str">
        <f>VLOOKUP($D2230,metadata!$B$2:$S$451,13,FALSE)</f>
        <v>HIR</v>
      </c>
      <c r="Q2230">
        <f>VLOOKUP($D2230,metadata!$B$2:$S$451,14,FALSE)</f>
        <v>34.383333333333333</v>
      </c>
      <c r="R2230">
        <f>VLOOKUP($D2230,metadata!$B$2:$S$451,15,FALSE)</f>
        <v>132.46666666666667</v>
      </c>
      <c r="S2230" t="str">
        <f>VLOOKUP($D2230,metadata!$B$2:$S$451,16,FALSE)</f>
        <v/>
      </c>
      <c r="T2230" t="str">
        <f>VLOOKUP($D2230,metadata!$B$2:$S$451,17,FALSE)</f>
        <v/>
      </c>
      <c r="U2230" t="str">
        <f>VLOOKUP($D2230,metadata!$B$2:$S$451,18,FALSE)</f>
        <v/>
      </c>
      <c r="V2230">
        <f>VLOOKUP($D2230,metadata!$B$2:$Z$451,19,FALSE)</f>
        <v>398.5</v>
      </c>
      <c r="W2230" t="str">
        <f>VLOOKUP($D2230,metadata!$B$2:$Z$451,20,FALSE)</f>
        <v>acc</v>
      </c>
      <c r="X2230" t="str">
        <f>VLOOKUP($D2230,metadata!$B$2:$Z$451,21,FALSE)</f>
        <v/>
      </c>
      <c r="Y2230" t="str">
        <f>VLOOKUP($D2230,metadata!$B$2:$Z$451,22,FALSE)</f>
        <v>55-2</v>
      </c>
      <c r="Z2230" t="str">
        <f>VLOOKUP($D2230,metadata!$B$2:$Z$451,23,FALSE)</f>
        <v/>
      </c>
      <c r="AA2230" t="str">
        <f>VLOOKUP($D2230,metadata!$B$2:$Z$451,24,FALSE)</f>
        <v/>
      </c>
      <c r="AB2230" t="str">
        <f>VLOOKUP($D2230,metadata!$B$2:$Z$451,25,FALSE)</f>
        <v/>
      </c>
      <c r="AC2230">
        <v>15.985212665391</v>
      </c>
      <c r="AD2230">
        <v>3.24853572237771E-4</v>
      </c>
      <c r="AF2230" t="str">
        <f t="shared" si="69"/>
        <v>NA</v>
      </c>
    </row>
    <row r="2231" spans="3:32" x14ac:dyDescent="0.3">
      <c r="C2231">
        <v>2230</v>
      </c>
      <c r="D2231" s="4" t="str">
        <f t="shared" si="70"/>
        <v>55-JACK</v>
      </c>
      <c r="E2231" t="str">
        <f>VLOOKUP($D2231,metadata!$B$2:$S$451,2,FALSE)</f>
        <v>Urbanski, J; Mogi, M; O'Donnell, D; DeCotiis, M; Toma, T; Armbruster, P</v>
      </c>
      <c r="F2231" t="str">
        <f>VLOOKUP($D2231,metadata!$B$2:$S$451,3,FALSE)</f>
        <v>Rapid Adaptive Evolution of Photoperiodic Response during Invasion and Range Expansion across a Climatic Gradient</v>
      </c>
      <c r="G2231" t="str">
        <f>VLOOKUP($D2231,metadata!$B$2:$S$451,4,FALSE)</f>
        <v>10.1086/664709</v>
      </c>
      <c r="H2231" t="str">
        <f>VLOOKUP($D2231,metadata!$B$2:$S$451,5,FALSE)</f>
        <v>y</v>
      </c>
      <c r="I2231" t="str">
        <f>VLOOKUP($D2231,metadata!$B$2:$S$451,6,FALSE)</f>
        <v>a</v>
      </c>
      <c r="J2231" t="str">
        <f>VLOOKUP($D2231,metadata!$B$2:$S$451,7,FALSE)</f>
        <v>i</v>
      </c>
      <c r="K2231">
        <f>VLOOKUP($D2231,metadata!$B$2:$S$451,8,FALSE)</f>
        <v>21</v>
      </c>
      <c r="L2231">
        <f>VLOOKUP($D2231,metadata!$B$2:$S$451,9,FALSE)</f>
        <v>12</v>
      </c>
      <c r="M2231" t="str">
        <f>VLOOKUP($D2231,metadata!$B$2:$S$451,10,FALSE)</f>
        <v/>
      </c>
      <c r="N2231" t="str">
        <f>VLOOKUP($D2231,metadata!$B$2:$S$451,11,FALSE)</f>
        <v>Aedes albopictus</v>
      </c>
      <c r="O2231" t="str">
        <f>VLOOKUP($D2231,metadata!$B$2:$S$451,12,FALSE)</f>
        <v>diptera</v>
      </c>
      <c r="P2231" t="str">
        <f>VLOOKUP($D2231,metadata!$B$2:$S$451,13,FALSE)</f>
        <v>JACK</v>
      </c>
      <c r="Q2231">
        <f>VLOOKUP($D2231,metadata!$B$2:$S$451,14,FALSE)</f>
        <v>30.316666666666666</v>
      </c>
      <c r="R2231">
        <f>VLOOKUP($D2231,metadata!$B$2:$S$451,15,FALSE)</f>
        <v>-81.783333333333303</v>
      </c>
      <c r="S2231" t="str">
        <f>VLOOKUP($D2231,metadata!$B$2:$S$451,16,FALSE)</f>
        <v/>
      </c>
      <c r="T2231" t="str">
        <f>VLOOKUP($D2231,metadata!$B$2:$S$451,17,FALSE)</f>
        <v/>
      </c>
      <c r="U2231" t="str">
        <f>VLOOKUP($D2231,metadata!$B$2:$S$451,18,FALSE)</f>
        <v/>
      </c>
      <c r="V2231">
        <f>VLOOKUP($D2231,metadata!$B$2:$Z$451,19,FALSE)</f>
        <v>410.5</v>
      </c>
      <c r="W2231" t="str">
        <f>VLOOKUP($D2231,metadata!$B$2:$Z$451,20,FALSE)</f>
        <v>acc</v>
      </c>
      <c r="X2231" t="str">
        <f>VLOOKUP($D2231,metadata!$B$2:$Z$451,21,FALSE)</f>
        <v/>
      </c>
      <c r="Y2231" t="str">
        <f>VLOOKUP($D2231,metadata!$B$2:$Z$451,22,FALSE)</f>
        <v>55-3</v>
      </c>
      <c r="Z2231" t="str">
        <f>VLOOKUP($D2231,metadata!$B$2:$Z$451,23,FALSE)</f>
        <v/>
      </c>
      <c r="AA2231" t="str">
        <f>VLOOKUP($D2231,metadata!$B$2:$Z$451,24,FALSE)</f>
        <v/>
      </c>
      <c r="AB2231" t="str">
        <f>VLOOKUP($D2231,metadata!$B$2:$Z$451,25,FALSE)</f>
        <v/>
      </c>
      <c r="AC2231">
        <v>8</v>
      </c>
      <c r="AD2231">
        <v>62.686567164179003</v>
      </c>
      <c r="AF2231" t="str">
        <f t="shared" si="69"/>
        <v>NA</v>
      </c>
    </row>
    <row r="2232" spans="3:32" x14ac:dyDescent="0.3">
      <c r="C2232">
        <v>2231</v>
      </c>
      <c r="D2232" s="4" t="str">
        <f t="shared" si="70"/>
        <v>55-JACK</v>
      </c>
      <c r="E2232" t="str">
        <f>VLOOKUP($D2232,metadata!$B$2:$S$451,2,FALSE)</f>
        <v>Urbanski, J; Mogi, M; O'Donnell, D; DeCotiis, M; Toma, T; Armbruster, P</v>
      </c>
      <c r="F2232" t="str">
        <f>VLOOKUP($D2232,metadata!$B$2:$S$451,3,FALSE)</f>
        <v>Rapid Adaptive Evolution of Photoperiodic Response during Invasion and Range Expansion across a Climatic Gradient</v>
      </c>
      <c r="G2232" t="str">
        <f>VLOOKUP($D2232,metadata!$B$2:$S$451,4,FALSE)</f>
        <v>10.1086/664709</v>
      </c>
      <c r="H2232" t="str">
        <f>VLOOKUP($D2232,metadata!$B$2:$S$451,5,FALSE)</f>
        <v>y</v>
      </c>
      <c r="I2232" t="str">
        <f>VLOOKUP($D2232,metadata!$B$2:$S$451,6,FALSE)</f>
        <v>a</v>
      </c>
      <c r="J2232" t="str">
        <f>VLOOKUP($D2232,metadata!$B$2:$S$451,7,FALSE)</f>
        <v>i</v>
      </c>
      <c r="K2232">
        <f>VLOOKUP($D2232,metadata!$B$2:$S$451,8,FALSE)</f>
        <v>21</v>
      </c>
      <c r="L2232">
        <f>VLOOKUP($D2232,metadata!$B$2:$S$451,9,FALSE)</f>
        <v>12</v>
      </c>
      <c r="M2232" t="str">
        <f>VLOOKUP($D2232,metadata!$B$2:$S$451,10,FALSE)</f>
        <v/>
      </c>
      <c r="N2232" t="str">
        <f>VLOOKUP($D2232,metadata!$B$2:$S$451,11,FALSE)</f>
        <v>Aedes albopictus</v>
      </c>
      <c r="O2232" t="str">
        <f>VLOOKUP($D2232,metadata!$B$2:$S$451,12,FALSE)</f>
        <v>diptera</v>
      </c>
      <c r="P2232" t="str">
        <f>VLOOKUP($D2232,metadata!$B$2:$S$451,13,FALSE)</f>
        <v>JACK</v>
      </c>
      <c r="Q2232">
        <f>VLOOKUP($D2232,metadata!$B$2:$S$451,14,FALSE)</f>
        <v>30.316666666666666</v>
      </c>
      <c r="R2232">
        <f>VLOOKUP($D2232,metadata!$B$2:$S$451,15,FALSE)</f>
        <v>-81.783333333333303</v>
      </c>
      <c r="S2232" t="str">
        <f>VLOOKUP($D2232,metadata!$B$2:$S$451,16,FALSE)</f>
        <v/>
      </c>
      <c r="T2232" t="str">
        <f>VLOOKUP($D2232,metadata!$B$2:$S$451,17,FALSE)</f>
        <v/>
      </c>
      <c r="U2232" t="str">
        <f>VLOOKUP($D2232,metadata!$B$2:$S$451,18,FALSE)</f>
        <v/>
      </c>
      <c r="V2232">
        <f>VLOOKUP($D2232,metadata!$B$2:$Z$451,19,FALSE)</f>
        <v>410.5</v>
      </c>
      <c r="W2232" t="str">
        <f>VLOOKUP($D2232,metadata!$B$2:$Z$451,20,FALSE)</f>
        <v>acc</v>
      </c>
      <c r="X2232" t="str">
        <f>VLOOKUP($D2232,metadata!$B$2:$Z$451,21,FALSE)</f>
        <v/>
      </c>
      <c r="Y2232" t="str">
        <f>VLOOKUP($D2232,metadata!$B$2:$Z$451,22,FALSE)</f>
        <v>55-3</v>
      </c>
      <c r="Z2232" t="str">
        <f>VLOOKUP($D2232,metadata!$B$2:$Z$451,23,FALSE)</f>
        <v/>
      </c>
      <c r="AA2232" t="str">
        <f>VLOOKUP($D2232,metadata!$B$2:$Z$451,24,FALSE)</f>
        <v/>
      </c>
      <c r="AB2232" t="str">
        <f>VLOOKUP($D2232,metadata!$B$2:$Z$451,25,FALSE)</f>
        <v/>
      </c>
      <c r="AC2232">
        <v>11.968602825745601</v>
      </c>
      <c r="AD2232">
        <v>54.176761404906301</v>
      </c>
      <c r="AF2232" t="str">
        <f t="shared" si="69"/>
        <v>NA</v>
      </c>
    </row>
    <row r="2233" spans="3:32" x14ac:dyDescent="0.3">
      <c r="C2233">
        <v>2232</v>
      </c>
      <c r="D2233" s="4" t="str">
        <f t="shared" si="70"/>
        <v>55-JACK</v>
      </c>
      <c r="E2233" t="str">
        <f>VLOOKUP($D2233,metadata!$B$2:$S$451,2,FALSE)</f>
        <v>Urbanski, J; Mogi, M; O'Donnell, D; DeCotiis, M; Toma, T; Armbruster, P</v>
      </c>
      <c r="F2233" t="str">
        <f>VLOOKUP($D2233,metadata!$B$2:$S$451,3,FALSE)</f>
        <v>Rapid Adaptive Evolution of Photoperiodic Response during Invasion and Range Expansion across a Climatic Gradient</v>
      </c>
      <c r="G2233" t="str">
        <f>VLOOKUP($D2233,metadata!$B$2:$S$451,4,FALSE)</f>
        <v>10.1086/664709</v>
      </c>
      <c r="H2233" t="str">
        <f>VLOOKUP($D2233,metadata!$B$2:$S$451,5,FALSE)</f>
        <v>y</v>
      </c>
      <c r="I2233" t="str">
        <f>VLOOKUP($D2233,metadata!$B$2:$S$451,6,FALSE)</f>
        <v>a</v>
      </c>
      <c r="J2233" t="str">
        <f>VLOOKUP($D2233,metadata!$B$2:$S$451,7,FALSE)</f>
        <v>i</v>
      </c>
      <c r="K2233">
        <f>VLOOKUP($D2233,metadata!$B$2:$S$451,8,FALSE)</f>
        <v>21</v>
      </c>
      <c r="L2233">
        <f>VLOOKUP($D2233,metadata!$B$2:$S$451,9,FALSE)</f>
        <v>12</v>
      </c>
      <c r="M2233" t="str">
        <f>VLOOKUP($D2233,metadata!$B$2:$S$451,10,FALSE)</f>
        <v/>
      </c>
      <c r="N2233" t="str">
        <f>VLOOKUP($D2233,metadata!$B$2:$S$451,11,FALSE)</f>
        <v>Aedes albopictus</v>
      </c>
      <c r="O2233" t="str">
        <f>VLOOKUP($D2233,metadata!$B$2:$S$451,12,FALSE)</f>
        <v>diptera</v>
      </c>
      <c r="P2233" t="str">
        <f>VLOOKUP($D2233,metadata!$B$2:$S$451,13,FALSE)</f>
        <v>JACK</v>
      </c>
      <c r="Q2233">
        <f>VLOOKUP($D2233,metadata!$B$2:$S$451,14,FALSE)</f>
        <v>30.316666666666666</v>
      </c>
      <c r="R2233">
        <f>VLOOKUP($D2233,metadata!$B$2:$S$451,15,FALSE)</f>
        <v>-81.783333333333303</v>
      </c>
      <c r="S2233" t="str">
        <f>VLOOKUP($D2233,metadata!$B$2:$S$451,16,FALSE)</f>
        <v/>
      </c>
      <c r="T2233" t="str">
        <f>VLOOKUP($D2233,metadata!$B$2:$S$451,17,FALSE)</f>
        <v/>
      </c>
      <c r="U2233" t="str">
        <f>VLOOKUP($D2233,metadata!$B$2:$S$451,18,FALSE)</f>
        <v/>
      </c>
      <c r="V2233">
        <f>VLOOKUP($D2233,metadata!$B$2:$Z$451,19,FALSE)</f>
        <v>410.5</v>
      </c>
      <c r="W2233" t="str">
        <f>VLOOKUP($D2233,metadata!$B$2:$Z$451,20,FALSE)</f>
        <v>acc</v>
      </c>
      <c r="X2233" t="str">
        <f>VLOOKUP($D2233,metadata!$B$2:$Z$451,21,FALSE)</f>
        <v/>
      </c>
      <c r="Y2233" t="str">
        <f>VLOOKUP($D2233,metadata!$B$2:$Z$451,22,FALSE)</f>
        <v>55-3</v>
      </c>
      <c r="Z2233" t="str">
        <f>VLOOKUP($D2233,metadata!$B$2:$Z$451,23,FALSE)</f>
        <v/>
      </c>
      <c r="AA2233" t="str">
        <f>VLOOKUP($D2233,metadata!$B$2:$Z$451,24,FALSE)</f>
        <v/>
      </c>
      <c r="AB2233" t="str">
        <f>VLOOKUP($D2233,metadata!$B$2:$Z$451,25,FALSE)</f>
        <v/>
      </c>
      <c r="AC2233">
        <v>12.5086342229199</v>
      </c>
      <c r="AD2233">
        <v>46.605121956934298</v>
      </c>
      <c r="AF2233" t="str">
        <f t="shared" si="69"/>
        <v>NA</v>
      </c>
    </row>
    <row r="2234" spans="3:32" x14ac:dyDescent="0.3">
      <c r="C2234">
        <v>2233</v>
      </c>
      <c r="D2234" s="4" t="str">
        <f t="shared" si="70"/>
        <v>55-JACK</v>
      </c>
      <c r="E2234" t="str">
        <f>VLOOKUP($D2234,metadata!$B$2:$S$451,2,FALSE)</f>
        <v>Urbanski, J; Mogi, M; O'Donnell, D; DeCotiis, M; Toma, T; Armbruster, P</v>
      </c>
      <c r="F2234" t="str">
        <f>VLOOKUP($D2234,metadata!$B$2:$S$451,3,FALSE)</f>
        <v>Rapid Adaptive Evolution of Photoperiodic Response during Invasion and Range Expansion across a Climatic Gradient</v>
      </c>
      <c r="G2234" t="str">
        <f>VLOOKUP($D2234,metadata!$B$2:$S$451,4,FALSE)</f>
        <v>10.1086/664709</v>
      </c>
      <c r="H2234" t="str">
        <f>VLOOKUP($D2234,metadata!$B$2:$S$451,5,FALSE)</f>
        <v>y</v>
      </c>
      <c r="I2234" t="str">
        <f>VLOOKUP($D2234,metadata!$B$2:$S$451,6,FALSE)</f>
        <v>a</v>
      </c>
      <c r="J2234" t="str">
        <f>VLOOKUP($D2234,metadata!$B$2:$S$451,7,FALSE)</f>
        <v>i</v>
      </c>
      <c r="K2234">
        <f>VLOOKUP($D2234,metadata!$B$2:$S$451,8,FALSE)</f>
        <v>21</v>
      </c>
      <c r="L2234">
        <f>VLOOKUP($D2234,metadata!$B$2:$S$451,9,FALSE)</f>
        <v>12</v>
      </c>
      <c r="M2234" t="str">
        <f>VLOOKUP($D2234,metadata!$B$2:$S$451,10,FALSE)</f>
        <v/>
      </c>
      <c r="N2234" t="str">
        <f>VLOOKUP($D2234,metadata!$B$2:$S$451,11,FALSE)</f>
        <v>Aedes albopictus</v>
      </c>
      <c r="O2234" t="str">
        <f>VLOOKUP($D2234,metadata!$B$2:$S$451,12,FALSE)</f>
        <v>diptera</v>
      </c>
      <c r="P2234" t="str">
        <f>VLOOKUP($D2234,metadata!$B$2:$S$451,13,FALSE)</f>
        <v>JACK</v>
      </c>
      <c r="Q2234">
        <f>VLOOKUP($D2234,metadata!$B$2:$S$451,14,FALSE)</f>
        <v>30.316666666666666</v>
      </c>
      <c r="R2234">
        <f>VLOOKUP($D2234,metadata!$B$2:$S$451,15,FALSE)</f>
        <v>-81.783333333333303</v>
      </c>
      <c r="S2234" t="str">
        <f>VLOOKUP($D2234,metadata!$B$2:$S$451,16,FALSE)</f>
        <v/>
      </c>
      <c r="T2234" t="str">
        <f>VLOOKUP($D2234,metadata!$B$2:$S$451,17,FALSE)</f>
        <v/>
      </c>
      <c r="U2234" t="str">
        <f>VLOOKUP($D2234,metadata!$B$2:$S$451,18,FALSE)</f>
        <v/>
      </c>
      <c r="V2234">
        <f>VLOOKUP($D2234,metadata!$B$2:$Z$451,19,FALSE)</f>
        <v>410.5</v>
      </c>
      <c r="W2234" t="str">
        <f>VLOOKUP($D2234,metadata!$B$2:$Z$451,20,FALSE)</f>
        <v>acc</v>
      </c>
      <c r="X2234" t="str">
        <f>VLOOKUP($D2234,metadata!$B$2:$Z$451,21,FALSE)</f>
        <v/>
      </c>
      <c r="Y2234" t="str">
        <f>VLOOKUP($D2234,metadata!$B$2:$Z$451,22,FALSE)</f>
        <v>55-3</v>
      </c>
      <c r="Z2234" t="str">
        <f>VLOOKUP($D2234,metadata!$B$2:$Z$451,23,FALSE)</f>
        <v/>
      </c>
      <c r="AA2234" t="str">
        <f>VLOOKUP($D2234,metadata!$B$2:$Z$451,24,FALSE)</f>
        <v/>
      </c>
      <c r="AB2234" t="str">
        <f>VLOOKUP($D2234,metadata!$B$2:$Z$451,25,FALSE)</f>
        <v/>
      </c>
      <c r="AC2234">
        <v>12.7472527472527</v>
      </c>
      <c r="AD2234">
        <v>25.7274069214367</v>
      </c>
      <c r="AF2234" t="str">
        <f t="shared" si="69"/>
        <v>NA</v>
      </c>
    </row>
    <row r="2235" spans="3:32" x14ac:dyDescent="0.3">
      <c r="C2235">
        <v>2234</v>
      </c>
      <c r="D2235" s="4" t="str">
        <f t="shared" si="70"/>
        <v>55-JACK</v>
      </c>
      <c r="E2235" t="str">
        <f>VLOOKUP($D2235,metadata!$B$2:$S$451,2,FALSE)</f>
        <v>Urbanski, J; Mogi, M; O'Donnell, D; DeCotiis, M; Toma, T; Armbruster, P</v>
      </c>
      <c r="F2235" t="str">
        <f>VLOOKUP($D2235,metadata!$B$2:$S$451,3,FALSE)</f>
        <v>Rapid Adaptive Evolution of Photoperiodic Response during Invasion and Range Expansion across a Climatic Gradient</v>
      </c>
      <c r="G2235" t="str">
        <f>VLOOKUP($D2235,metadata!$B$2:$S$451,4,FALSE)</f>
        <v>10.1086/664709</v>
      </c>
      <c r="H2235" t="str">
        <f>VLOOKUP($D2235,metadata!$B$2:$S$451,5,FALSE)</f>
        <v>y</v>
      </c>
      <c r="I2235" t="str">
        <f>VLOOKUP($D2235,metadata!$B$2:$S$451,6,FALSE)</f>
        <v>a</v>
      </c>
      <c r="J2235" t="str">
        <f>VLOOKUP($D2235,metadata!$B$2:$S$451,7,FALSE)</f>
        <v>i</v>
      </c>
      <c r="K2235">
        <f>VLOOKUP($D2235,metadata!$B$2:$S$451,8,FALSE)</f>
        <v>21</v>
      </c>
      <c r="L2235">
        <f>VLOOKUP($D2235,metadata!$B$2:$S$451,9,FALSE)</f>
        <v>12</v>
      </c>
      <c r="M2235" t="str">
        <f>VLOOKUP($D2235,metadata!$B$2:$S$451,10,FALSE)</f>
        <v/>
      </c>
      <c r="N2235" t="str">
        <f>VLOOKUP($D2235,metadata!$B$2:$S$451,11,FALSE)</f>
        <v>Aedes albopictus</v>
      </c>
      <c r="O2235" t="str">
        <f>VLOOKUP($D2235,metadata!$B$2:$S$451,12,FALSE)</f>
        <v>diptera</v>
      </c>
      <c r="P2235" t="str">
        <f>VLOOKUP($D2235,metadata!$B$2:$S$451,13,FALSE)</f>
        <v>JACK</v>
      </c>
      <c r="Q2235">
        <f>VLOOKUP($D2235,metadata!$B$2:$S$451,14,FALSE)</f>
        <v>30.316666666666666</v>
      </c>
      <c r="R2235">
        <f>VLOOKUP($D2235,metadata!$B$2:$S$451,15,FALSE)</f>
        <v>-81.783333333333303</v>
      </c>
      <c r="S2235" t="str">
        <f>VLOOKUP($D2235,metadata!$B$2:$S$451,16,FALSE)</f>
        <v/>
      </c>
      <c r="T2235" t="str">
        <f>VLOOKUP($D2235,metadata!$B$2:$S$451,17,FALSE)</f>
        <v/>
      </c>
      <c r="U2235" t="str">
        <f>VLOOKUP($D2235,metadata!$B$2:$S$451,18,FALSE)</f>
        <v/>
      </c>
      <c r="V2235">
        <f>VLOOKUP($D2235,metadata!$B$2:$Z$451,19,FALSE)</f>
        <v>410.5</v>
      </c>
      <c r="W2235" t="str">
        <f>VLOOKUP($D2235,metadata!$B$2:$Z$451,20,FALSE)</f>
        <v>acc</v>
      </c>
      <c r="X2235" t="str">
        <f>VLOOKUP($D2235,metadata!$B$2:$Z$451,21,FALSE)</f>
        <v/>
      </c>
      <c r="Y2235" t="str">
        <f>VLOOKUP($D2235,metadata!$B$2:$Z$451,22,FALSE)</f>
        <v>55-3</v>
      </c>
      <c r="Z2235" t="str">
        <f>VLOOKUP($D2235,metadata!$B$2:$Z$451,23,FALSE)</f>
        <v/>
      </c>
      <c r="AA2235" t="str">
        <f>VLOOKUP($D2235,metadata!$B$2:$Z$451,24,FALSE)</f>
        <v/>
      </c>
      <c r="AB2235" t="str">
        <f>VLOOKUP($D2235,metadata!$B$2:$Z$451,25,FALSE)</f>
        <v/>
      </c>
      <c r="AC2235">
        <v>12.9858712715855</v>
      </c>
      <c r="AD2235">
        <v>6.0437217366854803</v>
      </c>
      <c r="AF2235" t="str">
        <f t="shared" si="69"/>
        <v>NA</v>
      </c>
    </row>
    <row r="2236" spans="3:32" x14ac:dyDescent="0.3">
      <c r="C2236">
        <v>2235</v>
      </c>
      <c r="D2236" s="4" t="str">
        <f t="shared" si="70"/>
        <v>55-JACK</v>
      </c>
      <c r="E2236" t="str">
        <f>VLOOKUP($D2236,metadata!$B$2:$S$451,2,FALSE)</f>
        <v>Urbanski, J; Mogi, M; O'Donnell, D; DeCotiis, M; Toma, T; Armbruster, P</v>
      </c>
      <c r="F2236" t="str">
        <f>VLOOKUP($D2236,metadata!$B$2:$S$451,3,FALSE)</f>
        <v>Rapid Adaptive Evolution of Photoperiodic Response during Invasion and Range Expansion across a Climatic Gradient</v>
      </c>
      <c r="G2236" t="str">
        <f>VLOOKUP($D2236,metadata!$B$2:$S$451,4,FALSE)</f>
        <v>10.1086/664709</v>
      </c>
      <c r="H2236" t="str">
        <f>VLOOKUP($D2236,metadata!$B$2:$S$451,5,FALSE)</f>
        <v>y</v>
      </c>
      <c r="I2236" t="str">
        <f>VLOOKUP($D2236,metadata!$B$2:$S$451,6,FALSE)</f>
        <v>a</v>
      </c>
      <c r="J2236" t="str">
        <f>VLOOKUP($D2236,metadata!$B$2:$S$451,7,FALSE)</f>
        <v>i</v>
      </c>
      <c r="K2236">
        <f>VLOOKUP($D2236,metadata!$B$2:$S$451,8,FALSE)</f>
        <v>21</v>
      </c>
      <c r="L2236">
        <f>VLOOKUP($D2236,metadata!$B$2:$S$451,9,FALSE)</f>
        <v>12</v>
      </c>
      <c r="M2236" t="str">
        <f>VLOOKUP($D2236,metadata!$B$2:$S$451,10,FALSE)</f>
        <v/>
      </c>
      <c r="N2236" t="str">
        <f>VLOOKUP($D2236,metadata!$B$2:$S$451,11,FALSE)</f>
        <v>Aedes albopictus</v>
      </c>
      <c r="O2236" t="str">
        <f>VLOOKUP($D2236,metadata!$B$2:$S$451,12,FALSE)</f>
        <v>diptera</v>
      </c>
      <c r="P2236" t="str">
        <f>VLOOKUP($D2236,metadata!$B$2:$S$451,13,FALSE)</f>
        <v>JACK</v>
      </c>
      <c r="Q2236">
        <f>VLOOKUP($D2236,metadata!$B$2:$S$451,14,FALSE)</f>
        <v>30.316666666666666</v>
      </c>
      <c r="R2236">
        <f>VLOOKUP($D2236,metadata!$B$2:$S$451,15,FALSE)</f>
        <v>-81.783333333333303</v>
      </c>
      <c r="S2236" t="str">
        <f>VLOOKUP($D2236,metadata!$B$2:$S$451,16,FALSE)</f>
        <v/>
      </c>
      <c r="T2236" t="str">
        <f>VLOOKUP($D2236,metadata!$B$2:$S$451,17,FALSE)</f>
        <v/>
      </c>
      <c r="U2236" t="str">
        <f>VLOOKUP($D2236,metadata!$B$2:$S$451,18,FALSE)</f>
        <v/>
      </c>
      <c r="V2236">
        <f>VLOOKUP($D2236,metadata!$B$2:$Z$451,19,FALSE)</f>
        <v>410.5</v>
      </c>
      <c r="W2236" t="str">
        <f>VLOOKUP($D2236,metadata!$B$2:$Z$451,20,FALSE)</f>
        <v>acc</v>
      </c>
      <c r="X2236" t="str">
        <f>VLOOKUP($D2236,metadata!$B$2:$Z$451,21,FALSE)</f>
        <v/>
      </c>
      <c r="Y2236" t="str">
        <f>VLOOKUP($D2236,metadata!$B$2:$Z$451,22,FALSE)</f>
        <v>55-3</v>
      </c>
      <c r="Z2236" t="str">
        <f>VLOOKUP($D2236,metadata!$B$2:$Z$451,23,FALSE)</f>
        <v/>
      </c>
      <c r="AA2236" t="str">
        <f>VLOOKUP($D2236,metadata!$B$2:$Z$451,24,FALSE)</f>
        <v/>
      </c>
      <c r="AB2236" t="str">
        <f>VLOOKUP($D2236,metadata!$B$2:$Z$451,25,FALSE)</f>
        <v/>
      </c>
      <c r="AC2236">
        <v>13.23704866562</v>
      </c>
      <c r="AD2236">
        <v>9.0475409451955002</v>
      </c>
      <c r="AF2236" t="str">
        <f t="shared" si="69"/>
        <v>NA</v>
      </c>
    </row>
    <row r="2237" spans="3:32" x14ac:dyDescent="0.3">
      <c r="C2237">
        <v>2236</v>
      </c>
      <c r="D2237" s="4" t="str">
        <f t="shared" si="70"/>
        <v>55-JACK</v>
      </c>
      <c r="E2237" t="str">
        <f>VLOOKUP($D2237,metadata!$B$2:$S$451,2,FALSE)</f>
        <v>Urbanski, J; Mogi, M; O'Donnell, D; DeCotiis, M; Toma, T; Armbruster, P</v>
      </c>
      <c r="F2237" t="str">
        <f>VLOOKUP($D2237,metadata!$B$2:$S$451,3,FALSE)</f>
        <v>Rapid Adaptive Evolution of Photoperiodic Response during Invasion and Range Expansion across a Climatic Gradient</v>
      </c>
      <c r="G2237" t="str">
        <f>VLOOKUP($D2237,metadata!$B$2:$S$451,4,FALSE)</f>
        <v>10.1086/664709</v>
      </c>
      <c r="H2237" t="str">
        <f>VLOOKUP($D2237,metadata!$B$2:$S$451,5,FALSE)</f>
        <v>y</v>
      </c>
      <c r="I2237" t="str">
        <f>VLOOKUP($D2237,metadata!$B$2:$S$451,6,FALSE)</f>
        <v>a</v>
      </c>
      <c r="J2237" t="str">
        <f>VLOOKUP($D2237,metadata!$B$2:$S$451,7,FALSE)</f>
        <v>i</v>
      </c>
      <c r="K2237">
        <f>VLOOKUP($D2237,metadata!$B$2:$S$451,8,FALSE)</f>
        <v>21</v>
      </c>
      <c r="L2237">
        <f>VLOOKUP($D2237,metadata!$B$2:$S$451,9,FALSE)</f>
        <v>12</v>
      </c>
      <c r="M2237" t="str">
        <f>VLOOKUP($D2237,metadata!$B$2:$S$451,10,FALSE)</f>
        <v/>
      </c>
      <c r="N2237" t="str">
        <f>VLOOKUP($D2237,metadata!$B$2:$S$451,11,FALSE)</f>
        <v>Aedes albopictus</v>
      </c>
      <c r="O2237" t="str">
        <f>VLOOKUP($D2237,metadata!$B$2:$S$451,12,FALSE)</f>
        <v>diptera</v>
      </c>
      <c r="P2237" t="str">
        <f>VLOOKUP($D2237,metadata!$B$2:$S$451,13,FALSE)</f>
        <v>JACK</v>
      </c>
      <c r="Q2237">
        <f>VLOOKUP($D2237,metadata!$B$2:$S$451,14,FALSE)</f>
        <v>30.316666666666666</v>
      </c>
      <c r="R2237">
        <f>VLOOKUP($D2237,metadata!$B$2:$S$451,15,FALSE)</f>
        <v>-81.783333333333303</v>
      </c>
      <c r="S2237" t="str">
        <f>VLOOKUP($D2237,metadata!$B$2:$S$451,16,FALSE)</f>
        <v/>
      </c>
      <c r="T2237" t="str">
        <f>VLOOKUP($D2237,metadata!$B$2:$S$451,17,FALSE)</f>
        <v/>
      </c>
      <c r="U2237" t="str">
        <f>VLOOKUP($D2237,metadata!$B$2:$S$451,18,FALSE)</f>
        <v/>
      </c>
      <c r="V2237">
        <f>VLOOKUP($D2237,metadata!$B$2:$Z$451,19,FALSE)</f>
        <v>410.5</v>
      </c>
      <c r="W2237" t="str">
        <f>VLOOKUP($D2237,metadata!$B$2:$Z$451,20,FALSE)</f>
        <v>acc</v>
      </c>
      <c r="X2237" t="str">
        <f>VLOOKUP($D2237,metadata!$B$2:$Z$451,21,FALSE)</f>
        <v/>
      </c>
      <c r="Y2237" t="str">
        <f>VLOOKUP($D2237,metadata!$B$2:$Z$451,22,FALSE)</f>
        <v>55-3</v>
      </c>
      <c r="Z2237" t="str">
        <f>VLOOKUP($D2237,metadata!$B$2:$Z$451,23,FALSE)</f>
        <v/>
      </c>
      <c r="AA2237" t="str">
        <f>VLOOKUP($D2237,metadata!$B$2:$Z$451,24,FALSE)</f>
        <v/>
      </c>
      <c r="AB2237" t="str">
        <f>VLOOKUP($D2237,metadata!$B$2:$Z$451,25,FALSE)</f>
        <v/>
      </c>
      <c r="AC2237">
        <v>13.475667189952899</v>
      </c>
      <c r="AD2237">
        <v>1.9011691932800601</v>
      </c>
      <c r="AF2237" t="str">
        <f t="shared" si="69"/>
        <v>NA</v>
      </c>
    </row>
    <row r="2238" spans="3:32" x14ac:dyDescent="0.3">
      <c r="C2238">
        <v>2237</v>
      </c>
      <c r="D2238" s="4" t="str">
        <f t="shared" si="70"/>
        <v>55-JACK</v>
      </c>
      <c r="E2238" t="str">
        <f>VLOOKUP($D2238,metadata!$B$2:$S$451,2,FALSE)</f>
        <v>Urbanski, J; Mogi, M; O'Donnell, D; DeCotiis, M; Toma, T; Armbruster, P</v>
      </c>
      <c r="F2238" t="str">
        <f>VLOOKUP($D2238,metadata!$B$2:$S$451,3,FALSE)</f>
        <v>Rapid Adaptive Evolution of Photoperiodic Response during Invasion and Range Expansion across a Climatic Gradient</v>
      </c>
      <c r="G2238" t="str">
        <f>VLOOKUP($D2238,metadata!$B$2:$S$451,4,FALSE)</f>
        <v>10.1086/664709</v>
      </c>
      <c r="H2238" t="str">
        <f>VLOOKUP($D2238,metadata!$B$2:$S$451,5,FALSE)</f>
        <v>y</v>
      </c>
      <c r="I2238" t="str">
        <f>VLOOKUP($D2238,metadata!$B$2:$S$451,6,FALSE)</f>
        <v>a</v>
      </c>
      <c r="J2238" t="str">
        <f>VLOOKUP($D2238,metadata!$B$2:$S$451,7,FALSE)</f>
        <v>i</v>
      </c>
      <c r="K2238">
        <f>VLOOKUP($D2238,metadata!$B$2:$S$451,8,FALSE)</f>
        <v>21</v>
      </c>
      <c r="L2238">
        <f>VLOOKUP($D2238,metadata!$B$2:$S$451,9,FALSE)</f>
        <v>12</v>
      </c>
      <c r="M2238" t="str">
        <f>VLOOKUP($D2238,metadata!$B$2:$S$451,10,FALSE)</f>
        <v/>
      </c>
      <c r="N2238" t="str">
        <f>VLOOKUP($D2238,metadata!$B$2:$S$451,11,FALSE)</f>
        <v>Aedes albopictus</v>
      </c>
      <c r="O2238" t="str">
        <f>VLOOKUP($D2238,metadata!$B$2:$S$451,12,FALSE)</f>
        <v>diptera</v>
      </c>
      <c r="P2238" t="str">
        <f>VLOOKUP($D2238,metadata!$B$2:$S$451,13,FALSE)</f>
        <v>JACK</v>
      </c>
      <c r="Q2238">
        <f>VLOOKUP($D2238,metadata!$B$2:$S$451,14,FALSE)</f>
        <v>30.316666666666666</v>
      </c>
      <c r="R2238">
        <f>VLOOKUP($D2238,metadata!$B$2:$S$451,15,FALSE)</f>
        <v>-81.783333333333303</v>
      </c>
      <c r="S2238" t="str">
        <f>VLOOKUP($D2238,metadata!$B$2:$S$451,16,FALSE)</f>
        <v/>
      </c>
      <c r="T2238" t="str">
        <f>VLOOKUP($D2238,metadata!$B$2:$S$451,17,FALSE)</f>
        <v/>
      </c>
      <c r="U2238" t="str">
        <f>VLOOKUP($D2238,metadata!$B$2:$S$451,18,FALSE)</f>
        <v/>
      </c>
      <c r="V2238">
        <f>VLOOKUP($D2238,metadata!$B$2:$Z$451,19,FALSE)</f>
        <v>410.5</v>
      </c>
      <c r="W2238" t="str">
        <f>VLOOKUP($D2238,metadata!$B$2:$Z$451,20,FALSE)</f>
        <v>acc</v>
      </c>
      <c r="X2238" t="str">
        <f>VLOOKUP($D2238,metadata!$B$2:$Z$451,21,FALSE)</f>
        <v/>
      </c>
      <c r="Y2238" t="str">
        <f>VLOOKUP($D2238,metadata!$B$2:$Z$451,22,FALSE)</f>
        <v>55-3</v>
      </c>
      <c r="Z2238" t="str">
        <f>VLOOKUP($D2238,metadata!$B$2:$Z$451,23,FALSE)</f>
        <v/>
      </c>
      <c r="AA2238" t="str">
        <f>VLOOKUP($D2238,metadata!$B$2:$Z$451,24,FALSE)</f>
        <v/>
      </c>
      <c r="AB2238" t="str">
        <f>VLOOKUP($D2238,metadata!$B$2:$Z$451,25,FALSE)</f>
        <v/>
      </c>
      <c r="AC2238">
        <v>13.7268445839874</v>
      </c>
      <c r="AD2238">
        <v>1.9199137749244299</v>
      </c>
      <c r="AF2238" t="str">
        <f t="shared" si="69"/>
        <v>NA</v>
      </c>
    </row>
    <row r="2239" spans="3:32" x14ac:dyDescent="0.3">
      <c r="C2239">
        <v>2238</v>
      </c>
      <c r="D2239" s="4" t="str">
        <f t="shared" si="70"/>
        <v>55-JACK</v>
      </c>
      <c r="E2239" t="str">
        <f>VLOOKUP($D2239,metadata!$B$2:$S$451,2,FALSE)</f>
        <v>Urbanski, J; Mogi, M; O'Donnell, D; DeCotiis, M; Toma, T; Armbruster, P</v>
      </c>
      <c r="F2239" t="str">
        <f>VLOOKUP($D2239,metadata!$B$2:$S$451,3,FALSE)</f>
        <v>Rapid Adaptive Evolution of Photoperiodic Response during Invasion and Range Expansion across a Climatic Gradient</v>
      </c>
      <c r="G2239" t="str">
        <f>VLOOKUP($D2239,metadata!$B$2:$S$451,4,FALSE)</f>
        <v>10.1086/664709</v>
      </c>
      <c r="H2239" t="str">
        <f>VLOOKUP($D2239,metadata!$B$2:$S$451,5,FALSE)</f>
        <v>y</v>
      </c>
      <c r="I2239" t="str">
        <f>VLOOKUP($D2239,metadata!$B$2:$S$451,6,FALSE)</f>
        <v>a</v>
      </c>
      <c r="J2239" t="str">
        <f>VLOOKUP($D2239,metadata!$B$2:$S$451,7,FALSE)</f>
        <v>i</v>
      </c>
      <c r="K2239">
        <f>VLOOKUP($D2239,metadata!$B$2:$S$451,8,FALSE)</f>
        <v>21</v>
      </c>
      <c r="L2239">
        <f>VLOOKUP($D2239,metadata!$B$2:$S$451,9,FALSE)</f>
        <v>12</v>
      </c>
      <c r="M2239" t="str">
        <f>VLOOKUP($D2239,metadata!$B$2:$S$451,10,FALSE)</f>
        <v/>
      </c>
      <c r="N2239" t="str">
        <f>VLOOKUP($D2239,metadata!$B$2:$S$451,11,FALSE)</f>
        <v>Aedes albopictus</v>
      </c>
      <c r="O2239" t="str">
        <f>VLOOKUP($D2239,metadata!$B$2:$S$451,12,FALSE)</f>
        <v>diptera</v>
      </c>
      <c r="P2239" t="str">
        <f>VLOOKUP($D2239,metadata!$B$2:$S$451,13,FALSE)</f>
        <v>JACK</v>
      </c>
      <c r="Q2239">
        <f>VLOOKUP($D2239,metadata!$B$2:$S$451,14,FALSE)</f>
        <v>30.316666666666666</v>
      </c>
      <c r="R2239">
        <f>VLOOKUP($D2239,metadata!$B$2:$S$451,15,FALSE)</f>
        <v>-81.783333333333303</v>
      </c>
      <c r="S2239" t="str">
        <f>VLOOKUP($D2239,metadata!$B$2:$S$451,16,FALSE)</f>
        <v/>
      </c>
      <c r="T2239" t="str">
        <f>VLOOKUP($D2239,metadata!$B$2:$S$451,17,FALSE)</f>
        <v/>
      </c>
      <c r="U2239" t="str">
        <f>VLOOKUP($D2239,metadata!$B$2:$S$451,18,FALSE)</f>
        <v/>
      </c>
      <c r="V2239">
        <f>VLOOKUP($D2239,metadata!$B$2:$Z$451,19,FALSE)</f>
        <v>410.5</v>
      </c>
      <c r="W2239" t="str">
        <f>VLOOKUP($D2239,metadata!$B$2:$Z$451,20,FALSE)</f>
        <v>acc</v>
      </c>
      <c r="X2239" t="str">
        <f>VLOOKUP($D2239,metadata!$B$2:$Z$451,21,FALSE)</f>
        <v/>
      </c>
      <c r="Y2239" t="str">
        <f>VLOOKUP($D2239,metadata!$B$2:$Z$451,22,FALSE)</f>
        <v>55-3</v>
      </c>
      <c r="Z2239" t="str">
        <f>VLOOKUP($D2239,metadata!$B$2:$Z$451,23,FALSE)</f>
        <v/>
      </c>
      <c r="AA2239" t="str">
        <f>VLOOKUP($D2239,metadata!$B$2:$Z$451,24,FALSE)</f>
        <v/>
      </c>
      <c r="AB2239" t="str">
        <f>VLOOKUP($D2239,metadata!$B$2:$Z$451,25,FALSE)</f>
        <v/>
      </c>
      <c r="AC2239">
        <v>13.9780219780219</v>
      </c>
      <c r="AD2239">
        <v>3.1326882073150499</v>
      </c>
      <c r="AF2239" t="str">
        <f t="shared" si="69"/>
        <v>NA</v>
      </c>
    </row>
    <row r="2240" spans="3:32" x14ac:dyDescent="0.3">
      <c r="C2240">
        <v>2239</v>
      </c>
      <c r="D2240" s="4" t="str">
        <f t="shared" si="70"/>
        <v>55-JACK</v>
      </c>
      <c r="E2240" t="str">
        <f>VLOOKUP($D2240,metadata!$B$2:$S$451,2,FALSE)</f>
        <v>Urbanski, J; Mogi, M; O'Donnell, D; DeCotiis, M; Toma, T; Armbruster, P</v>
      </c>
      <c r="F2240" t="str">
        <f>VLOOKUP($D2240,metadata!$B$2:$S$451,3,FALSE)</f>
        <v>Rapid Adaptive Evolution of Photoperiodic Response during Invasion and Range Expansion across a Climatic Gradient</v>
      </c>
      <c r="G2240" t="str">
        <f>VLOOKUP($D2240,metadata!$B$2:$S$451,4,FALSE)</f>
        <v>10.1086/664709</v>
      </c>
      <c r="H2240" t="str">
        <f>VLOOKUP($D2240,metadata!$B$2:$S$451,5,FALSE)</f>
        <v>y</v>
      </c>
      <c r="I2240" t="str">
        <f>VLOOKUP($D2240,metadata!$B$2:$S$451,6,FALSE)</f>
        <v>a</v>
      </c>
      <c r="J2240" t="str">
        <f>VLOOKUP($D2240,metadata!$B$2:$S$451,7,FALSE)</f>
        <v>i</v>
      </c>
      <c r="K2240">
        <f>VLOOKUP($D2240,metadata!$B$2:$S$451,8,FALSE)</f>
        <v>21</v>
      </c>
      <c r="L2240">
        <f>VLOOKUP($D2240,metadata!$B$2:$S$451,9,FALSE)</f>
        <v>12</v>
      </c>
      <c r="M2240" t="str">
        <f>VLOOKUP($D2240,metadata!$B$2:$S$451,10,FALSE)</f>
        <v/>
      </c>
      <c r="N2240" t="str">
        <f>VLOOKUP($D2240,metadata!$B$2:$S$451,11,FALSE)</f>
        <v>Aedes albopictus</v>
      </c>
      <c r="O2240" t="str">
        <f>VLOOKUP($D2240,metadata!$B$2:$S$451,12,FALSE)</f>
        <v>diptera</v>
      </c>
      <c r="P2240" t="str">
        <f>VLOOKUP($D2240,metadata!$B$2:$S$451,13,FALSE)</f>
        <v>JACK</v>
      </c>
      <c r="Q2240">
        <f>VLOOKUP($D2240,metadata!$B$2:$S$451,14,FALSE)</f>
        <v>30.316666666666666</v>
      </c>
      <c r="R2240">
        <f>VLOOKUP($D2240,metadata!$B$2:$S$451,15,FALSE)</f>
        <v>-81.783333333333303</v>
      </c>
      <c r="S2240" t="str">
        <f>VLOOKUP($D2240,metadata!$B$2:$S$451,16,FALSE)</f>
        <v/>
      </c>
      <c r="T2240" t="str">
        <f>VLOOKUP($D2240,metadata!$B$2:$S$451,17,FALSE)</f>
        <v/>
      </c>
      <c r="U2240" t="str">
        <f>VLOOKUP($D2240,metadata!$B$2:$S$451,18,FALSE)</f>
        <v/>
      </c>
      <c r="V2240">
        <f>VLOOKUP($D2240,metadata!$B$2:$Z$451,19,FALSE)</f>
        <v>410.5</v>
      </c>
      <c r="W2240" t="str">
        <f>VLOOKUP($D2240,metadata!$B$2:$Z$451,20,FALSE)</f>
        <v>acc</v>
      </c>
      <c r="X2240" t="str">
        <f>VLOOKUP($D2240,metadata!$B$2:$Z$451,21,FALSE)</f>
        <v/>
      </c>
      <c r="Y2240" t="str">
        <f>VLOOKUP($D2240,metadata!$B$2:$Z$451,22,FALSE)</f>
        <v>55-3</v>
      </c>
      <c r="Z2240" t="str">
        <f>VLOOKUP($D2240,metadata!$B$2:$Z$451,23,FALSE)</f>
        <v/>
      </c>
      <c r="AA2240" t="str">
        <f>VLOOKUP($D2240,metadata!$B$2:$Z$451,24,FALSE)</f>
        <v/>
      </c>
      <c r="AB2240" t="str">
        <f>VLOOKUP($D2240,metadata!$B$2:$Z$451,25,FALSE)</f>
        <v/>
      </c>
      <c r="AC2240">
        <v>14.204081632653001</v>
      </c>
      <c r="AD2240">
        <v>0.313737435272614</v>
      </c>
      <c r="AF2240" t="str">
        <f t="shared" si="69"/>
        <v>NA</v>
      </c>
    </row>
    <row r="2241" spans="3:32" x14ac:dyDescent="0.3">
      <c r="C2241">
        <v>2240</v>
      </c>
      <c r="D2241" s="4" t="str">
        <f t="shared" si="70"/>
        <v>55-JACK</v>
      </c>
      <c r="E2241" t="str">
        <f>VLOOKUP($D2241,metadata!$B$2:$S$451,2,FALSE)</f>
        <v>Urbanski, J; Mogi, M; O'Donnell, D; DeCotiis, M; Toma, T; Armbruster, P</v>
      </c>
      <c r="F2241" t="str">
        <f>VLOOKUP($D2241,metadata!$B$2:$S$451,3,FALSE)</f>
        <v>Rapid Adaptive Evolution of Photoperiodic Response during Invasion and Range Expansion across a Climatic Gradient</v>
      </c>
      <c r="G2241" t="str">
        <f>VLOOKUP($D2241,metadata!$B$2:$S$451,4,FALSE)</f>
        <v>10.1086/664709</v>
      </c>
      <c r="H2241" t="str">
        <f>VLOOKUP($D2241,metadata!$B$2:$S$451,5,FALSE)</f>
        <v>y</v>
      </c>
      <c r="I2241" t="str">
        <f>VLOOKUP($D2241,metadata!$B$2:$S$451,6,FALSE)</f>
        <v>a</v>
      </c>
      <c r="J2241" t="str">
        <f>VLOOKUP($D2241,metadata!$B$2:$S$451,7,FALSE)</f>
        <v>i</v>
      </c>
      <c r="K2241">
        <f>VLOOKUP($D2241,metadata!$B$2:$S$451,8,FALSE)</f>
        <v>21</v>
      </c>
      <c r="L2241">
        <f>VLOOKUP($D2241,metadata!$B$2:$S$451,9,FALSE)</f>
        <v>12</v>
      </c>
      <c r="M2241" t="str">
        <f>VLOOKUP($D2241,metadata!$B$2:$S$451,10,FALSE)</f>
        <v/>
      </c>
      <c r="N2241" t="str">
        <f>VLOOKUP($D2241,metadata!$B$2:$S$451,11,FALSE)</f>
        <v>Aedes albopictus</v>
      </c>
      <c r="O2241" t="str">
        <f>VLOOKUP($D2241,metadata!$B$2:$S$451,12,FALSE)</f>
        <v>diptera</v>
      </c>
      <c r="P2241" t="str">
        <f>VLOOKUP($D2241,metadata!$B$2:$S$451,13,FALSE)</f>
        <v>JACK</v>
      </c>
      <c r="Q2241">
        <f>VLOOKUP($D2241,metadata!$B$2:$S$451,14,FALSE)</f>
        <v>30.316666666666666</v>
      </c>
      <c r="R2241">
        <f>VLOOKUP($D2241,metadata!$B$2:$S$451,15,FALSE)</f>
        <v>-81.783333333333303</v>
      </c>
      <c r="S2241" t="str">
        <f>VLOOKUP($D2241,metadata!$B$2:$S$451,16,FALSE)</f>
        <v/>
      </c>
      <c r="T2241" t="str">
        <f>VLOOKUP($D2241,metadata!$B$2:$S$451,17,FALSE)</f>
        <v/>
      </c>
      <c r="U2241" t="str">
        <f>VLOOKUP($D2241,metadata!$B$2:$S$451,18,FALSE)</f>
        <v/>
      </c>
      <c r="V2241">
        <f>VLOOKUP($D2241,metadata!$B$2:$Z$451,19,FALSE)</f>
        <v>410.5</v>
      </c>
      <c r="W2241" t="str">
        <f>VLOOKUP($D2241,metadata!$B$2:$Z$451,20,FALSE)</f>
        <v>acc</v>
      </c>
      <c r="X2241" t="str">
        <f>VLOOKUP($D2241,metadata!$B$2:$Z$451,21,FALSE)</f>
        <v/>
      </c>
      <c r="Y2241" t="str">
        <f>VLOOKUP($D2241,metadata!$B$2:$Z$451,22,FALSE)</f>
        <v>55-3</v>
      </c>
      <c r="Z2241" t="str">
        <f>VLOOKUP($D2241,metadata!$B$2:$Z$451,23,FALSE)</f>
        <v/>
      </c>
      <c r="AA2241" t="str">
        <f>VLOOKUP($D2241,metadata!$B$2:$Z$451,24,FALSE)</f>
        <v/>
      </c>
      <c r="AB2241" t="str">
        <f>VLOOKUP($D2241,metadata!$B$2:$Z$451,25,FALSE)</f>
        <v/>
      </c>
      <c r="AC2241">
        <v>14.467817896389301</v>
      </c>
      <c r="AD2241">
        <v>3.9155087982380001</v>
      </c>
      <c r="AF2241" t="str">
        <f t="shared" si="69"/>
        <v>NA</v>
      </c>
    </row>
    <row r="2242" spans="3:32" x14ac:dyDescent="0.3">
      <c r="C2242">
        <v>2241</v>
      </c>
      <c r="D2242" s="4" t="str">
        <f t="shared" si="70"/>
        <v>55-JACK</v>
      </c>
      <c r="E2242" t="str">
        <f>VLOOKUP($D2242,metadata!$B$2:$S$451,2,FALSE)</f>
        <v>Urbanski, J; Mogi, M; O'Donnell, D; DeCotiis, M; Toma, T; Armbruster, P</v>
      </c>
      <c r="F2242" t="str">
        <f>VLOOKUP($D2242,metadata!$B$2:$S$451,3,FALSE)</f>
        <v>Rapid Adaptive Evolution of Photoperiodic Response during Invasion and Range Expansion across a Climatic Gradient</v>
      </c>
      <c r="G2242" t="str">
        <f>VLOOKUP($D2242,metadata!$B$2:$S$451,4,FALSE)</f>
        <v>10.1086/664709</v>
      </c>
      <c r="H2242" t="str">
        <f>VLOOKUP($D2242,metadata!$B$2:$S$451,5,FALSE)</f>
        <v>y</v>
      </c>
      <c r="I2242" t="str">
        <f>VLOOKUP($D2242,metadata!$B$2:$S$451,6,FALSE)</f>
        <v>a</v>
      </c>
      <c r="J2242" t="str">
        <f>VLOOKUP($D2242,metadata!$B$2:$S$451,7,FALSE)</f>
        <v>i</v>
      </c>
      <c r="K2242">
        <f>VLOOKUP($D2242,metadata!$B$2:$S$451,8,FALSE)</f>
        <v>21</v>
      </c>
      <c r="L2242">
        <f>VLOOKUP($D2242,metadata!$B$2:$S$451,9,FALSE)</f>
        <v>12</v>
      </c>
      <c r="M2242" t="str">
        <f>VLOOKUP($D2242,metadata!$B$2:$S$451,10,FALSE)</f>
        <v/>
      </c>
      <c r="N2242" t="str">
        <f>VLOOKUP($D2242,metadata!$B$2:$S$451,11,FALSE)</f>
        <v>Aedes albopictus</v>
      </c>
      <c r="O2242" t="str">
        <f>VLOOKUP($D2242,metadata!$B$2:$S$451,12,FALSE)</f>
        <v>diptera</v>
      </c>
      <c r="P2242" t="str">
        <f>VLOOKUP($D2242,metadata!$B$2:$S$451,13,FALSE)</f>
        <v>JACK</v>
      </c>
      <c r="Q2242">
        <f>VLOOKUP($D2242,metadata!$B$2:$S$451,14,FALSE)</f>
        <v>30.316666666666666</v>
      </c>
      <c r="R2242">
        <f>VLOOKUP($D2242,metadata!$B$2:$S$451,15,FALSE)</f>
        <v>-81.783333333333303</v>
      </c>
      <c r="S2242" t="str">
        <f>VLOOKUP($D2242,metadata!$B$2:$S$451,16,FALSE)</f>
        <v/>
      </c>
      <c r="T2242" t="str">
        <f>VLOOKUP($D2242,metadata!$B$2:$S$451,17,FALSE)</f>
        <v/>
      </c>
      <c r="U2242" t="str">
        <f>VLOOKUP($D2242,metadata!$B$2:$S$451,18,FALSE)</f>
        <v/>
      </c>
      <c r="V2242">
        <f>VLOOKUP($D2242,metadata!$B$2:$Z$451,19,FALSE)</f>
        <v>410.5</v>
      </c>
      <c r="W2242" t="str">
        <f>VLOOKUP($D2242,metadata!$B$2:$Z$451,20,FALSE)</f>
        <v>acc</v>
      </c>
      <c r="X2242" t="str">
        <f>VLOOKUP($D2242,metadata!$B$2:$Z$451,21,FALSE)</f>
        <v/>
      </c>
      <c r="Y2242" t="str">
        <f>VLOOKUP($D2242,metadata!$B$2:$Z$451,22,FALSE)</f>
        <v>55-3</v>
      </c>
      <c r="Z2242" t="str">
        <f>VLOOKUP($D2242,metadata!$B$2:$Z$451,23,FALSE)</f>
        <v/>
      </c>
      <c r="AA2242" t="str">
        <f>VLOOKUP($D2242,metadata!$B$2:$Z$451,24,FALSE)</f>
        <v/>
      </c>
      <c r="AB2242" t="str">
        <f>VLOOKUP($D2242,metadata!$B$2:$Z$451,25,FALSE)</f>
        <v/>
      </c>
      <c r="AC2242">
        <v>15.9748822605965</v>
      </c>
      <c r="AD2242">
        <v>10.1473792731788</v>
      </c>
      <c r="AF2242" t="str">
        <f t="shared" si="69"/>
        <v>NA</v>
      </c>
    </row>
    <row r="2243" spans="3:32" x14ac:dyDescent="0.3">
      <c r="C2243">
        <v>2242</v>
      </c>
      <c r="D2243" s="4" t="str">
        <f t="shared" si="70"/>
        <v>55-KHO</v>
      </c>
      <c r="E2243" t="str">
        <f>VLOOKUP($D2243,metadata!$B$2:$S$451,2,FALSE)</f>
        <v>Urbanski, J; Mogi, M; O'Donnell, D; DeCotiis, M; Toma, T; Armbruster, P</v>
      </c>
      <c r="F2243" t="str">
        <f>VLOOKUP($D2243,metadata!$B$2:$S$451,3,FALSE)</f>
        <v>Rapid Adaptive Evolution of Photoperiodic Response during Invasion and Range Expansion across a Climatic Gradient</v>
      </c>
      <c r="G2243" t="str">
        <f>VLOOKUP($D2243,metadata!$B$2:$S$451,4,FALSE)</f>
        <v>10.1086/664709</v>
      </c>
      <c r="H2243" t="str">
        <f>VLOOKUP($D2243,metadata!$B$2:$S$451,5,FALSE)</f>
        <v>y</v>
      </c>
      <c r="I2243" t="str">
        <f>VLOOKUP($D2243,metadata!$B$2:$S$451,6,FALSE)</f>
        <v>a</v>
      </c>
      <c r="J2243" t="str">
        <f>VLOOKUP($D2243,metadata!$B$2:$S$451,7,FALSE)</f>
        <v>i</v>
      </c>
      <c r="K2243">
        <f>VLOOKUP($D2243,metadata!$B$2:$S$451,8,FALSE)</f>
        <v>21</v>
      </c>
      <c r="L2243">
        <f>VLOOKUP($D2243,metadata!$B$2:$S$451,9,FALSE)</f>
        <v>12</v>
      </c>
      <c r="M2243" t="str">
        <f>VLOOKUP($D2243,metadata!$B$2:$S$451,10,FALSE)</f>
        <v/>
      </c>
      <c r="N2243" t="str">
        <f>VLOOKUP($D2243,metadata!$B$2:$S$451,11,FALSE)</f>
        <v>Aedes albopictus</v>
      </c>
      <c r="O2243" t="str">
        <f>VLOOKUP($D2243,metadata!$B$2:$S$451,12,FALSE)</f>
        <v>diptera</v>
      </c>
      <c r="P2243" t="str">
        <f>VLOOKUP($D2243,metadata!$B$2:$S$451,13,FALSE)</f>
        <v>KHO</v>
      </c>
      <c r="Q2243">
        <f>VLOOKUP($D2243,metadata!$B$2:$S$451,14,FALSE)</f>
        <v>37.366666666666667</v>
      </c>
      <c r="R2243">
        <f>VLOOKUP($D2243,metadata!$B$2:$S$451,15,FALSE)</f>
        <v>140.36666666666667</v>
      </c>
      <c r="S2243" t="str">
        <f>VLOOKUP($D2243,metadata!$B$2:$S$451,16,FALSE)</f>
        <v/>
      </c>
      <c r="T2243" t="str">
        <f>VLOOKUP($D2243,metadata!$B$2:$S$451,17,FALSE)</f>
        <v/>
      </c>
      <c r="U2243" t="str">
        <f>VLOOKUP($D2243,metadata!$B$2:$S$451,18,FALSE)</f>
        <v/>
      </c>
      <c r="V2243">
        <f>VLOOKUP($D2243,metadata!$B$2:$Z$451,19,FALSE)</f>
        <v>422.5</v>
      </c>
      <c r="W2243" t="str">
        <f>VLOOKUP($D2243,metadata!$B$2:$Z$451,20,FALSE)</f>
        <v>acc</v>
      </c>
      <c r="X2243" t="str">
        <f>VLOOKUP($D2243,metadata!$B$2:$Z$451,21,FALSE)</f>
        <v/>
      </c>
      <c r="Y2243" t="str">
        <f>VLOOKUP($D2243,metadata!$B$2:$Z$451,22,FALSE)</f>
        <v>55-4</v>
      </c>
      <c r="Z2243" t="str">
        <f>VLOOKUP($D2243,metadata!$B$2:$Z$451,23,FALSE)</f>
        <v/>
      </c>
      <c r="AA2243" t="str">
        <f>VLOOKUP($D2243,metadata!$B$2:$Z$451,24,FALSE)</f>
        <v/>
      </c>
      <c r="AB2243" t="str">
        <f>VLOOKUP($D2243,metadata!$B$2:$Z$451,25,FALSE)</f>
        <v/>
      </c>
      <c r="AC2243">
        <v>8</v>
      </c>
      <c r="AD2243">
        <v>84.257602862254004</v>
      </c>
      <c r="AF2243" t="str">
        <f t="shared" ref="AF2243:AF2306" si="71">IF(AE2243="","NA",AE2243)</f>
        <v>NA</v>
      </c>
    </row>
    <row r="2244" spans="3:32" x14ac:dyDescent="0.3">
      <c r="C2244">
        <v>2243</v>
      </c>
      <c r="D2244" s="4" t="str">
        <f t="shared" si="70"/>
        <v>55-KHO</v>
      </c>
      <c r="E2244" t="str">
        <f>VLOOKUP($D2244,metadata!$B$2:$S$451,2,FALSE)</f>
        <v>Urbanski, J; Mogi, M; O'Donnell, D; DeCotiis, M; Toma, T; Armbruster, P</v>
      </c>
      <c r="F2244" t="str">
        <f>VLOOKUP($D2244,metadata!$B$2:$S$451,3,FALSE)</f>
        <v>Rapid Adaptive Evolution of Photoperiodic Response during Invasion and Range Expansion across a Climatic Gradient</v>
      </c>
      <c r="G2244" t="str">
        <f>VLOOKUP($D2244,metadata!$B$2:$S$451,4,FALSE)</f>
        <v>10.1086/664709</v>
      </c>
      <c r="H2244" t="str">
        <f>VLOOKUP($D2244,metadata!$B$2:$S$451,5,FALSE)</f>
        <v>y</v>
      </c>
      <c r="I2244" t="str">
        <f>VLOOKUP($D2244,metadata!$B$2:$S$451,6,FALSE)</f>
        <v>a</v>
      </c>
      <c r="J2244" t="str">
        <f>VLOOKUP($D2244,metadata!$B$2:$S$451,7,FALSE)</f>
        <v>i</v>
      </c>
      <c r="K2244">
        <f>VLOOKUP($D2244,metadata!$B$2:$S$451,8,FALSE)</f>
        <v>21</v>
      </c>
      <c r="L2244">
        <f>VLOOKUP($D2244,metadata!$B$2:$S$451,9,FALSE)</f>
        <v>12</v>
      </c>
      <c r="M2244" t="str">
        <f>VLOOKUP($D2244,metadata!$B$2:$S$451,10,FALSE)</f>
        <v/>
      </c>
      <c r="N2244" t="str">
        <f>VLOOKUP($D2244,metadata!$B$2:$S$451,11,FALSE)</f>
        <v>Aedes albopictus</v>
      </c>
      <c r="O2244" t="str">
        <f>VLOOKUP($D2244,metadata!$B$2:$S$451,12,FALSE)</f>
        <v>diptera</v>
      </c>
      <c r="P2244" t="str">
        <f>VLOOKUP($D2244,metadata!$B$2:$S$451,13,FALSE)</f>
        <v>KHO</v>
      </c>
      <c r="Q2244">
        <f>VLOOKUP($D2244,metadata!$B$2:$S$451,14,FALSE)</f>
        <v>37.366666666666667</v>
      </c>
      <c r="R2244">
        <f>VLOOKUP($D2244,metadata!$B$2:$S$451,15,FALSE)</f>
        <v>140.36666666666667</v>
      </c>
      <c r="S2244" t="str">
        <f>VLOOKUP($D2244,metadata!$B$2:$S$451,16,FALSE)</f>
        <v/>
      </c>
      <c r="T2244" t="str">
        <f>VLOOKUP($D2244,metadata!$B$2:$S$451,17,FALSE)</f>
        <v/>
      </c>
      <c r="U2244" t="str">
        <f>VLOOKUP($D2244,metadata!$B$2:$S$451,18,FALSE)</f>
        <v/>
      </c>
      <c r="V2244">
        <f>VLOOKUP($D2244,metadata!$B$2:$Z$451,19,FALSE)</f>
        <v>422.5</v>
      </c>
      <c r="W2244" t="str">
        <f>VLOOKUP($D2244,metadata!$B$2:$Z$451,20,FALSE)</f>
        <v>acc</v>
      </c>
      <c r="X2244" t="str">
        <f>VLOOKUP($D2244,metadata!$B$2:$Z$451,21,FALSE)</f>
        <v/>
      </c>
      <c r="Y2244" t="str">
        <f>VLOOKUP($D2244,metadata!$B$2:$Z$451,22,FALSE)</f>
        <v>55-4</v>
      </c>
      <c r="Z2244" t="str">
        <f>VLOOKUP($D2244,metadata!$B$2:$Z$451,23,FALSE)</f>
        <v/>
      </c>
      <c r="AA2244" t="str">
        <f>VLOOKUP($D2244,metadata!$B$2:$Z$451,24,FALSE)</f>
        <v/>
      </c>
      <c r="AB2244" t="str">
        <f>VLOOKUP($D2244,metadata!$B$2:$Z$451,25,FALSE)</f>
        <v/>
      </c>
      <c r="AC2244">
        <v>11.9783783783783</v>
      </c>
      <c r="AD2244">
        <v>78.711985688729797</v>
      </c>
      <c r="AF2244" t="str">
        <f t="shared" si="71"/>
        <v>NA</v>
      </c>
    </row>
    <row r="2245" spans="3:32" x14ac:dyDescent="0.3">
      <c r="C2245">
        <v>2244</v>
      </c>
      <c r="D2245" s="4" t="str">
        <f t="shared" si="70"/>
        <v>55-KHO</v>
      </c>
      <c r="E2245" t="str">
        <f>VLOOKUP($D2245,metadata!$B$2:$S$451,2,FALSE)</f>
        <v>Urbanski, J; Mogi, M; O'Donnell, D; DeCotiis, M; Toma, T; Armbruster, P</v>
      </c>
      <c r="F2245" t="str">
        <f>VLOOKUP($D2245,metadata!$B$2:$S$451,3,FALSE)</f>
        <v>Rapid Adaptive Evolution of Photoperiodic Response during Invasion and Range Expansion across a Climatic Gradient</v>
      </c>
      <c r="G2245" t="str">
        <f>VLOOKUP($D2245,metadata!$B$2:$S$451,4,FALSE)</f>
        <v>10.1086/664709</v>
      </c>
      <c r="H2245" t="str">
        <f>VLOOKUP($D2245,metadata!$B$2:$S$451,5,FALSE)</f>
        <v>y</v>
      </c>
      <c r="I2245" t="str">
        <f>VLOOKUP($D2245,metadata!$B$2:$S$451,6,FALSE)</f>
        <v>a</v>
      </c>
      <c r="J2245" t="str">
        <f>VLOOKUP($D2245,metadata!$B$2:$S$451,7,FALSE)</f>
        <v>i</v>
      </c>
      <c r="K2245">
        <f>VLOOKUP($D2245,metadata!$B$2:$S$451,8,FALSE)</f>
        <v>21</v>
      </c>
      <c r="L2245">
        <f>VLOOKUP($D2245,metadata!$B$2:$S$451,9,FALSE)</f>
        <v>12</v>
      </c>
      <c r="M2245" t="str">
        <f>VLOOKUP($D2245,metadata!$B$2:$S$451,10,FALSE)</f>
        <v/>
      </c>
      <c r="N2245" t="str">
        <f>VLOOKUP($D2245,metadata!$B$2:$S$451,11,FALSE)</f>
        <v>Aedes albopictus</v>
      </c>
      <c r="O2245" t="str">
        <f>VLOOKUP($D2245,metadata!$B$2:$S$451,12,FALSE)</f>
        <v>diptera</v>
      </c>
      <c r="P2245" t="str">
        <f>VLOOKUP($D2245,metadata!$B$2:$S$451,13,FALSE)</f>
        <v>KHO</v>
      </c>
      <c r="Q2245">
        <f>VLOOKUP($D2245,metadata!$B$2:$S$451,14,FALSE)</f>
        <v>37.366666666666667</v>
      </c>
      <c r="R2245">
        <f>VLOOKUP($D2245,metadata!$B$2:$S$451,15,FALSE)</f>
        <v>140.36666666666667</v>
      </c>
      <c r="S2245" t="str">
        <f>VLOOKUP($D2245,metadata!$B$2:$S$451,16,FALSE)</f>
        <v/>
      </c>
      <c r="T2245" t="str">
        <f>VLOOKUP($D2245,metadata!$B$2:$S$451,17,FALSE)</f>
        <v/>
      </c>
      <c r="U2245" t="str">
        <f>VLOOKUP($D2245,metadata!$B$2:$S$451,18,FALSE)</f>
        <v/>
      </c>
      <c r="V2245">
        <f>VLOOKUP($D2245,metadata!$B$2:$Z$451,19,FALSE)</f>
        <v>422.5</v>
      </c>
      <c r="W2245" t="str">
        <f>VLOOKUP($D2245,metadata!$B$2:$Z$451,20,FALSE)</f>
        <v>acc</v>
      </c>
      <c r="X2245" t="str">
        <f>VLOOKUP($D2245,metadata!$B$2:$Z$451,21,FALSE)</f>
        <v/>
      </c>
      <c r="Y2245" t="str">
        <f>VLOOKUP($D2245,metadata!$B$2:$Z$451,22,FALSE)</f>
        <v>55-4</v>
      </c>
      <c r="Z2245" t="str">
        <f>VLOOKUP($D2245,metadata!$B$2:$Z$451,23,FALSE)</f>
        <v/>
      </c>
      <c r="AA2245" t="str">
        <f>VLOOKUP($D2245,metadata!$B$2:$Z$451,24,FALSE)</f>
        <v/>
      </c>
      <c r="AB2245" t="str">
        <f>VLOOKUP($D2245,metadata!$B$2:$Z$451,25,FALSE)</f>
        <v/>
      </c>
      <c r="AC2245">
        <v>12.511711711711699</v>
      </c>
      <c r="AD2245">
        <v>81.574239713774503</v>
      </c>
      <c r="AF2245" t="str">
        <f t="shared" si="71"/>
        <v>NA</v>
      </c>
    </row>
    <row r="2246" spans="3:32" x14ac:dyDescent="0.3">
      <c r="C2246">
        <v>2245</v>
      </c>
      <c r="D2246" s="4" t="str">
        <f t="shared" si="70"/>
        <v>55-KHO</v>
      </c>
      <c r="E2246" t="str">
        <f>VLOOKUP($D2246,metadata!$B$2:$S$451,2,FALSE)</f>
        <v>Urbanski, J; Mogi, M; O'Donnell, D; DeCotiis, M; Toma, T; Armbruster, P</v>
      </c>
      <c r="F2246" t="str">
        <f>VLOOKUP($D2246,metadata!$B$2:$S$451,3,FALSE)</f>
        <v>Rapid Adaptive Evolution of Photoperiodic Response during Invasion and Range Expansion across a Climatic Gradient</v>
      </c>
      <c r="G2246" t="str">
        <f>VLOOKUP($D2246,metadata!$B$2:$S$451,4,FALSE)</f>
        <v>10.1086/664709</v>
      </c>
      <c r="H2246" t="str">
        <f>VLOOKUP($D2246,metadata!$B$2:$S$451,5,FALSE)</f>
        <v>y</v>
      </c>
      <c r="I2246" t="str">
        <f>VLOOKUP($D2246,metadata!$B$2:$S$451,6,FALSE)</f>
        <v>a</v>
      </c>
      <c r="J2246" t="str">
        <f>VLOOKUP($D2246,metadata!$B$2:$S$451,7,FALSE)</f>
        <v>i</v>
      </c>
      <c r="K2246">
        <f>VLOOKUP($D2246,metadata!$B$2:$S$451,8,FALSE)</f>
        <v>21</v>
      </c>
      <c r="L2246">
        <f>VLOOKUP($D2246,metadata!$B$2:$S$451,9,FALSE)</f>
        <v>12</v>
      </c>
      <c r="M2246" t="str">
        <f>VLOOKUP($D2246,metadata!$B$2:$S$451,10,FALSE)</f>
        <v/>
      </c>
      <c r="N2246" t="str">
        <f>VLOOKUP($D2246,metadata!$B$2:$S$451,11,FALSE)</f>
        <v>Aedes albopictus</v>
      </c>
      <c r="O2246" t="str">
        <f>VLOOKUP($D2246,metadata!$B$2:$S$451,12,FALSE)</f>
        <v>diptera</v>
      </c>
      <c r="P2246" t="str">
        <f>VLOOKUP($D2246,metadata!$B$2:$S$451,13,FALSE)</f>
        <v>KHO</v>
      </c>
      <c r="Q2246">
        <f>VLOOKUP($D2246,metadata!$B$2:$S$451,14,FALSE)</f>
        <v>37.366666666666667</v>
      </c>
      <c r="R2246">
        <f>VLOOKUP($D2246,metadata!$B$2:$S$451,15,FALSE)</f>
        <v>140.36666666666667</v>
      </c>
      <c r="S2246" t="str">
        <f>VLOOKUP($D2246,metadata!$B$2:$S$451,16,FALSE)</f>
        <v/>
      </c>
      <c r="T2246" t="str">
        <f>VLOOKUP($D2246,metadata!$B$2:$S$451,17,FALSE)</f>
        <v/>
      </c>
      <c r="U2246" t="str">
        <f>VLOOKUP($D2246,metadata!$B$2:$S$451,18,FALSE)</f>
        <v/>
      </c>
      <c r="V2246">
        <f>VLOOKUP($D2246,metadata!$B$2:$Z$451,19,FALSE)</f>
        <v>422.5</v>
      </c>
      <c r="W2246" t="str">
        <f>VLOOKUP($D2246,metadata!$B$2:$Z$451,20,FALSE)</f>
        <v>acc</v>
      </c>
      <c r="X2246" t="str">
        <f>VLOOKUP($D2246,metadata!$B$2:$Z$451,21,FALSE)</f>
        <v/>
      </c>
      <c r="Y2246" t="str">
        <f>VLOOKUP($D2246,metadata!$B$2:$Z$451,22,FALSE)</f>
        <v>55-4</v>
      </c>
      <c r="Z2246" t="str">
        <f>VLOOKUP($D2246,metadata!$B$2:$Z$451,23,FALSE)</f>
        <v/>
      </c>
      <c r="AA2246" t="str">
        <f>VLOOKUP($D2246,metadata!$B$2:$Z$451,24,FALSE)</f>
        <v/>
      </c>
      <c r="AB2246" t="str">
        <f>VLOOKUP($D2246,metadata!$B$2:$Z$451,25,FALSE)</f>
        <v/>
      </c>
      <c r="AC2246">
        <v>12.987387387387299</v>
      </c>
      <c r="AD2246">
        <v>78.533094812164506</v>
      </c>
      <c r="AF2246" t="str">
        <f t="shared" si="71"/>
        <v>NA</v>
      </c>
    </row>
    <row r="2247" spans="3:32" x14ac:dyDescent="0.3">
      <c r="C2247">
        <v>2246</v>
      </c>
      <c r="D2247" s="4" t="str">
        <f t="shared" si="70"/>
        <v>55-KHO</v>
      </c>
      <c r="E2247" t="str">
        <f>VLOOKUP($D2247,metadata!$B$2:$S$451,2,FALSE)</f>
        <v>Urbanski, J; Mogi, M; O'Donnell, D; DeCotiis, M; Toma, T; Armbruster, P</v>
      </c>
      <c r="F2247" t="str">
        <f>VLOOKUP($D2247,metadata!$B$2:$S$451,3,FALSE)</f>
        <v>Rapid Adaptive Evolution of Photoperiodic Response during Invasion and Range Expansion across a Climatic Gradient</v>
      </c>
      <c r="G2247" t="str">
        <f>VLOOKUP($D2247,metadata!$B$2:$S$451,4,FALSE)</f>
        <v>10.1086/664709</v>
      </c>
      <c r="H2247" t="str">
        <f>VLOOKUP($D2247,metadata!$B$2:$S$451,5,FALSE)</f>
        <v>y</v>
      </c>
      <c r="I2247" t="str">
        <f>VLOOKUP($D2247,metadata!$B$2:$S$451,6,FALSE)</f>
        <v>a</v>
      </c>
      <c r="J2247" t="str">
        <f>VLOOKUP($D2247,metadata!$B$2:$S$451,7,FALSE)</f>
        <v>i</v>
      </c>
      <c r="K2247">
        <f>VLOOKUP($D2247,metadata!$B$2:$S$451,8,FALSE)</f>
        <v>21</v>
      </c>
      <c r="L2247">
        <f>VLOOKUP($D2247,metadata!$B$2:$S$451,9,FALSE)</f>
        <v>12</v>
      </c>
      <c r="M2247" t="str">
        <f>VLOOKUP($D2247,metadata!$B$2:$S$451,10,FALSE)</f>
        <v/>
      </c>
      <c r="N2247" t="str">
        <f>VLOOKUP($D2247,metadata!$B$2:$S$451,11,FALSE)</f>
        <v>Aedes albopictus</v>
      </c>
      <c r="O2247" t="str">
        <f>VLOOKUP($D2247,metadata!$B$2:$S$451,12,FALSE)</f>
        <v>diptera</v>
      </c>
      <c r="P2247" t="str">
        <f>VLOOKUP($D2247,metadata!$B$2:$S$451,13,FALSE)</f>
        <v>KHO</v>
      </c>
      <c r="Q2247">
        <f>VLOOKUP($D2247,metadata!$B$2:$S$451,14,FALSE)</f>
        <v>37.366666666666667</v>
      </c>
      <c r="R2247">
        <f>VLOOKUP($D2247,metadata!$B$2:$S$451,15,FALSE)</f>
        <v>140.36666666666667</v>
      </c>
      <c r="S2247" t="str">
        <f>VLOOKUP($D2247,metadata!$B$2:$S$451,16,FALSE)</f>
        <v/>
      </c>
      <c r="T2247" t="str">
        <f>VLOOKUP($D2247,metadata!$B$2:$S$451,17,FALSE)</f>
        <v/>
      </c>
      <c r="U2247" t="str">
        <f>VLOOKUP($D2247,metadata!$B$2:$S$451,18,FALSE)</f>
        <v/>
      </c>
      <c r="V2247">
        <f>VLOOKUP($D2247,metadata!$B$2:$Z$451,19,FALSE)</f>
        <v>422.5</v>
      </c>
      <c r="W2247" t="str">
        <f>VLOOKUP($D2247,metadata!$B$2:$Z$451,20,FALSE)</f>
        <v>acc</v>
      </c>
      <c r="X2247" t="str">
        <f>VLOOKUP($D2247,metadata!$B$2:$Z$451,21,FALSE)</f>
        <v/>
      </c>
      <c r="Y2247" t="str">
        <f>VLOOKUP($D2247,metadata!$B$2:$Z$451,22,FALSE)</f>
        <v>55-4</v>
      </c>
      <c r="Z2247" t="str">
        <f>VLOOKUP($D2247,metadata!$B$2:$Z$451,23,FALSE)</f>
        <v/>
      </c>
      <c r="AA2247" t="str">
        <f>VLOOKUP($D2247,metadata!$B$2:$Z$451,24,FALSE)</f>
        <v/>
      </c>
      <c r="AB2247" t="str">
        <f>VLOOKUP($D2247,metadata!$B$2:$Z$451,25,FALSE)</f>
        <v/>
      </c>
      <c r="AC2247">
        <v>12.756756756756699</v>
      </c>
      <c r="AD2247">
        <v>69.051878354203893</v>
      </c>
      <c r="AF2247" t="str">
        <f t="shared" si="71"/>
        <v>NA</v>
      </c>
    </row>
    <row r="2248" spans="3:32" x14ac:dyDescent="0.3">
      <c r="C2248">
        <v>2247</v>
      </c>
      <c r="D2248" s="4" t="str">
        <f t="shared" si="70"/>
        <v>55-KHO</v>
      </c>
      <c r="E2248" t="str">
        <f>VLOOKUP($D2248,metadata!$B$2:$S$451,2,FALSE)</f>
        <v>Urbanski, J; Mogi, M; O'Donnell, D; DeCotiis, M; Toma, T; Armbruster, P</v>
      </c>
      <c r="F2248" t="str">
        <f>VLOOKUP($D2248,metadata!$B$2:$S$451,3,FALSE)</f>
        <v>Rapid Adaptive Evolution of Photoperiodic Response during Invasion and Range Expansion across a Climatic Gradient</v>
      </c>
      <c r="G2248" t="str">
        <f>VLOOKUP($D2248,metadata!$B$2:$S$451,4,FALSE)</f>
        <v>10.1086/664709</v>
      </c>
      <c r="H2248" t="str">
        <f>VLOOKUP($D2248,metadata!$B$2:$S$451,5,FALSE)</f>
        <v>y</v>
      </c>
      <c r="I2248" t="str">
        <f>VLOOKUP($D2248,metadata!$B$2:$S$451,6,FALSE)</f>
        <v>a</v>
      </c>
      <c r="J2248" t="str">
        <f>VLOOKUP($D2248,metadata!$B$2:$S$451,7,FALSE)</f>
        <v>i</v>
      </c>
      <c r="K2248">
        <f>VLOOKUP($D2248,metadata!$B$2:$S$451,8,FALSE)</f>
        <v>21</v>
      </c>
      <c r="L2248">
        <f>VLOOKUP($D2248,metadata!$B$2:$S$451,9,FALSE)</f>
        <v>12</v>
      </c>
      <c r="M2248" t="str">
        <f>VLOOKUP($D2248,metadata!$B$2:$S$451,10,FALSE)</f>
        <v/>
      </c>
      <c r="N2248" t="str">
        <f>VLOOKUP($D2248,metadata!$B$2:$S$451,11,FALSE)</f>
        <v>Aedes albopictus</v>
      </c>
      <c r="O2248" t="str">
        <f>VLOOKUP($D2248,metadata!$B$2:$S$451,12,FALSE)</f>
        <v>diptera</v>
      </c>
      <c r="P2248" t="str">
        <f>VLOOKUP($D2248,metadata!$B$2:$S$451,13,FALSE)</f>
        <v>KHO</v>
      </c>
      <c r="Q2248">
        <f>VLOOKUP($D2248,metadata!$B$2:$S$451,14,FALSE)</f>
        <v>37.366666666666667</v>
      </c>
      <c r="R2248">
        <f>VLOOKUP($D2248,metadata!$B$2:$S$451,15,FALSE)</f>
        <v>140.36666666666667</v>
      </c>
      <c r="S2248" t="str">
        <f>VLOOKUP($D2248,metadata!$B$2:$S$451,16,FALSE)</f>
        <v/>
      </c>
      <c r="T2248" t="str">
        <f>VLOOKUP($D2248,metadata!$B$2:$S$451,17,FALSE)</f>
        <v/>
      </c>
      <c r="U2248" t="str">
        <f>VLOOKUP($D2248,metadata!$B$2:$S$451,18,FALSE)</f>
        <v/>
      </c>
      <c r="V2248">
        <f>VLOOKUP($D2248,metadata!$B$2:$Z$451,19,FALSE)</f>
        <v>422.5</v>
      </c>
      <c r="W2248" t="str">
        <f>VLOOKUP($D2248,metadata!$B$2:$Z$451,20,FALSE)</f>
        <v>acc</v>
      </c>
      <c r="X2248" t="str">
        <f>VLOOKUP($D2248,metadata!$B$2:$Z$451,21,FALSE)</f>
        <v/>
      </c>
      <c r="Y2248" t="str">
        <f>VLOOKUP($D2248,metadata!$B$2:$Z$451,22,FALSE)</f>
        <v>55-4</v>
      </c>
      <c r="Z2248" t="str">
        <f>VLOOKUP($D2248,metadata!$B$2:$Z$451,23,FALSE)</f>
        <v/>
      </c>
      <c r="AA2248" t="str">
        <f>VLOOKUP($D2248,metadata!$B$2:$Z$451,24,FALSE)</f>
        <v/>
      </c>
      <c r="AB2248" t="str">
        <f>VLOOKUP($D2248,metadata!$B$2:$Z$451,25,FALSE)</f>
        <v/>
      </c>
      <c r="AC2248">
        <v>13.2324324324324</v>
      </c>
      <c r="AD2248">
        <v>68.872987477638603</v>
      </c>
      <c r="AF2248" t="str">
        <f t="shared" si="71"/>
        <v>NA</v>
      </c>
    </row>
    <row r="2249" spans="3:32" x14ac:dyDescent="0.3">
      <c r="C2249">
        <v>2248</v>
      </c>
      <c r="D2249" s="4" t="str">
        <f t="shared" si="70"/>
        <v>55-KHO</v>
      </c>
      <c r="E2249" t="str">
        <f>VLOOKUP($D2249,metadata!$B$2:$S$451,2,FALSE)</f>
        <v>Urbanski, J; Mogi, M; O'Donnell, D; DeCotiis, M; Toma, T; Armbruster, P</v>
      </c>
      <c r="F2249" t="str">
        <f>VLOOKUP($D2249,metadata!$B$2:$S$451,3,FALSE)</f>
        <v>Rapid Adaptive Evolution of Photoperiodic Response during Invasion and Range Expansion across a Climatic Gradient</v>
      </c>
      <c r="G2249" t="str">
        <f>VLOOKUP($D2249,metadata!$B$2:$S$451,4,FALSE)</f>
        <v>10.1086/664709</v>
      </c>
      <c r="H2249" t="str">
        <f>VLOOKUP($D2249,metadata!$B$2:$S$451,5,FALSE)</f>
        <v>y</v>
      </c>
      <c r="I2249" t="str">
        <f>VLOOKUP($D2249,metadata!$B$2:$S$451,6,FALSE)</f>
        <v>a</v>
      </c>
      <c r="J2249" t="str">
        <f>VLOOKUP($D2249,metadata!$B$2:$S$451,7,FALSE)</f>
        <v>i</v>
      </c>
      <c r="K2249">
        <f>VLOOKUP($D2249,metadata!$B$2:$S$451,8,FALSE)</f>
        <v>21</v>
      </c>
      <c r="L2249">
        <f>VLOOKUP($D2249,metadata!$B$2:$S$451,9,FALSE)</f>
        <v>12</v>
      </c>
      <c r="M2249" t="str">
        <f>VLOOKUP($D2249,metadata!$B$2:$S$451,10,FALSE)</f>
        <v/>
      </c>
      <c r="N2249" t="str">
        <f>VLOOKUP($D2249,metadata!$B$2:$S$451,11,FALSE)</f>
        <v>Aedes albopictus</v>
      </c>
      <c r="O2249" t="str">
        <f>VLOOKUP($D2249,metadata!$B$2:$S$451,12,FALSE)</f>
        <v>diptera</v>
      </c>
      <c r="P2249" t="str">
        <f>VLOOKUP($D2249,metadata!$B$2:$S$451,13,FALSE)</f>
        <v>KHO</v>
      </c>
      <c r="Q2249">
        <f>VLOOKUP($D2249,metadata!$B$2:$S$451,14,FALSE)</f>
        <v>37.366666666666667</v>
      </c>
      <c r="R2249">
        <f>VLOOKUP($D2249,metadata!$B$2:$S$451,15,FALSE)</f>
        <v>140.36666666666667</v>
      </c>
      <c r="S2249" t="str">
        <f>VLOOKUP($D2249,metadata!$B$2:$S$451,16,FALSE)</f>
        <v/>
      </c>
      <c r="T2249" t="str">
        <f>VLOOKUP($D2249,metadata!$B$2:$S$451,17,FALSE)</f>
        <v/>
      </c>
      <c r="U2249" t="str">
        <f>VLOOKUP($D2249,metadata!$B$2:$S$451,18,FALSE)</f>
        <v/>
      </c>
      <c r="V2249">
        <f>VLOOKUP($D2249,metadata!$B$2:$Z$451,19,FALSE)</f>
        <v>422.5</v>
      </c>
      <c r="W2249" t="str">
        <f>VLOOKUP($D2249,metadata!$B$2:$Z$451,20,FALSE)</f>
        <v>acc</v>
      </c>
      <c r="X2249" t="str">
        <f>VLOOKUP($D2249,metadata!$B$2:$Z$451,21,FALSE)</f>
        <v/>
      </c>
      <c r="Y2249" t="str">
        <f>VLOOKUP($D2249,metadata!$B$2:$Z$451,22,FALSE)</f>
        <v>55-4</v>
      </c>
      <c r="Z2249" t="str">
        <f>VLOOKUP($D2249,metadata!$B$2:$Z$451,23,FALSE)</f>
        <v/>
      </c>
      <c r="AA2249" t="str">
        <f>VLOOKUP($D2249,metadata!$B$2:$Z$451,24,FALSE)</f>
        <v/>
      </c>
      <c r="AB2249" t="str">
        <f>VLOOKUP($D2249,metadata!$B$2:$Z$451,25,FALSE)</f>
        <v/>
      </c>
      <c r="AC2249">
        <v>13.4918918918918</v>
      </c>
      <c r="AD2249">
        <v>27.3703041144901</v>
      </c>
      <c r="AF2249" t="str">
        <f t="shared" si="71"/>
        <v>NA</v>
      </c>
    </row>
    <row r="2250" spans="3:32" x14ac:dyDescent="0.3">
      <c r="C2250">
        <v>2249</v>
      </c>
      <c r="D2250" s="4" t="str">
        <f t="shared" si="70"/>
        <v>55-KHO</v>
      </c>
      <c r="E2250" t="str">
        <f>VLOOKUP($D2250,metadata!$B$2:$S$451,2,FALSE)</f>
        <v>Urbanski, J; Mogi, M; O'Donnell, D; DeCotiis, M; Toma, T; Armbruster, P</v>
      </c>
      <c r="F2250" t="str">
        <f>VLOOKUP($D2250,metadata!$B$2:$S$451,3,FALSE)</f>
        <v>Rapid Adaptive Evolution of Photoperiodic Response during Invasion and Range Expansion across a Climatic Gradient</v>
      </c>
      <c r="G2250" t="str">
        <f>VLOOKUP($D2250,metadata!$B$2:$S$451,4,FALSE)</f>
        <v>10.1086/664709</v>
      </c>
      <c r="H2250" t="str">
        <f>VLOOKUP($D2250,metadata!$B$2:$S$451,5,FALSE)</f>
        <v>y</v>
      </c>
      <c r="I2250" t="str">
        <f>VLOOKUP($D2250,metadata!$B$2:$S$451,6,FALSE)</f>
        <v>a</v>
      </c>
      <c r="J2250" t="str">
        <f>VLOOKUP($D2250,metadata!$B$2:$S$451,7,FALSE)</f>
        <v>i</v>
      </c>
      <c r="K2250">
        <f>VLOOKUP($D2250,metadata!$B$2:$S$451,8,FALSE)</f>
        <v>21</v>
      </c>
      <c r="L2250">
        <f>VLOOKUP($D2250,metadata!$B$2:$S$451,9,FALSE)</f>
        <v>12</v>
      </c>
      <c r="M2250" t="str">
        <f>VLOOKUP($D2250,metadata!$B$2:$S$451,10,FALSE)</f>
        <v/>
      </c>
      <c r="N2250" t="str">
        <f>VLOOKUP($D2250,metadata!$B$2:$S$451,11,FALSE)</f>
        <v>Aedes albopictus</v>
      </c>
      <c r="O2250" t="str">
        <f>VLOOKUP($D2250,metadata!$B$2:$S$451,12,FALSE)</f>
        <v>diptera</v>
      </c>
      <c r="P2250" t="str">
        <f>VLOOKUP($D2250,metadata!$B$2:$S$451,13,FALSE)</f>
        <v>KHO</v>
      </c>
      <c r="Q2250">
        <f>VLOOKUP($D2250,metadata!$B$2:$S$451,14,FALSE)</f>
        <v>37.366666666666667</v>
      </c>
      <c r="R2250">
        <f>VLOOKUP($D2250,metadata!$B$2:$S$451,15,FALSE)</f>
        <v>140.36666666666667</v>
      </c>
      <c r="S2250" t="str">
        <f>VLOOKUP($D2250,metadata!$B$2:$S$451,16,FALSE)</f>
        <v/>
      </c>
      <c r="T2250" t="str">
        <f>VLOOKUP($D2250,metadata!$B$2:$S$451,17,FALSE)</f>
        <v/>
      </c>
      <c r="U2250" t="str">
        <f>VLOOKUP($D2250,metadata!$B$2:$S$451,18,FALSE)</f>
        <v/>
      </c>
      <c r="V2250">
        <f>VLOOKUP($D2250,metadata!$B$2:$Z$451,19,FALSE)</f>
        <v>422.5</v>
      </c>
      <c r="W2250" t="str">
        <f>VLOOKUP($D2250,metadata!$B$2:$Z$451,20,FALSE)</f>
        <v>acc</v>
      </c>
      <c r="X2250" t="str">
        <f>VLOOKUP($D2250,metadata!$B$2:$Z$451,21,FALSE)</f>
        <v/>
      </c>
      <c r="Y2250" t="str">
        <f>VLOOKUP($D2250,metadata!$B$2:$Z$451,22,FALSE)</f>
        <v>55-4</v>
      </c>
      <c r="Z2250" t="str">
        <f>VLOOKUP($D2250,metadata!$B$2:$Z$451,23,FALSE)</f>
        <v/>
      </c>
      <c r="AA2250" t="str">
        <f>VLOOKUP($D2250,metadata!$B$2:$Z$451,24,FALSE)</f>
        <v/>
      </c>
      <c r="AB2250" t="str">
        <f>VLOOKUP($D2250,metadata!$B$2:$Z$451,25,FALSE)</f>
        <v/>
      </c>
      <c r="AC2250">
        <v>13.7657657657657</v>
      </c>
      <c r="AD2250">
        <v>17.889087656529501</v>
      </c>
      <c r="AF2250" t="str">
        <f t="shared" si="71"/>
        <v>NA</v>
      </c>
    </row>
    <row r="2251" spans="3:32" x14ac:dyDescent="0.3">
      <c r="C2251">
        <v>2250</v>
      </c>
      <c r="D2251" s="4" t="str">
        <f t="shared" si="70"/>
        <v>55-KHO</v>
      </c>
      <c r="E2251" t="str">
        <f>VLOOKUP($D2251,metadata!$B$2:$S$451,2,FALSE)</f>
        <v>Urbanski, J; Mogi, M; O'Donnell, D; DeCotiis, M; Toma, T; Armbruster, P</v>
      </c>
      <c r="F2251" t="str">
        <f>VLOOKUP($D2251,metadata!$B$2:$S$451,3,FALSE)</f>
        <v>Rapid Adaptive Evolution of Photoperiodic Response during Invasion and Range Expansion across a Climatic Gradient</v>
      </c>
      <c r="G2251" t="str">
        <f>VLOOKUP($D2251,metadata!$B$2:$S$451,4,FALSE)</f>
        <v>10.1086/664709</v>
      </c>
      <c r="H2251" t="str">
        <f>VLOOKUP($D2251,metadata!$B$2:$S$451,5,FALSE)</f>
        <v>y</v>
      </c>
      <c r="I2251" t="str">
        <f>VLOOKUP($D2251,metadata!$B$2:$S$451,6,FALSE)</f>
        <v>a</v>
      </c>
      <c r="J2251" t="str">
        <f>VLOOKUP($D2251,metadata!$B$2:$S$451,7,FALSE)</f>
        <v>i</v>
      </c>
      <c r="K2251">
        <f>VLOOKUP($D2251,metadata!$B$2:$S$451,8,FALSE)</f>
        <v>21</v>
      </c>
      <c r="L2251">
        <f>VLOOKUP($D2251,metadata!$B$2:$S$451,9,FALSE)</f>
        <v>12</v>
      </c>
      <c r="M2251" t="str">
        <f>VLOOKUP($D2251,metadata!$B$2:$S$451,10,FALSE)</f>
        <v/>
      </c>
      <c r="N2251" t="str">
        <f>VLOOKUP($D2251,metadata!$B$2:$S$451,11,FALSE)</f>
        <v>Aedes albopictus</v>
      </c>
      <c r="O2251" t="str">
        <f>VLOOKUP($D2251,metadata!$B$2:$S$451,12,FALSE)</f>
        <v>diptera</v>
      </c>
      <c r="P2251" t="str">
        <f>VLOOKUP($D2251,metadata!$B$2:$S$451,13,FALSE)</f>
        <v>KHO</v>
      </c>
      <c r="Q2251">
        <f>VLOOKUP($D2251,metadata!$B$2:$S$451,14,FALSE)</f>
        <v>37.366666666666667</v>
      </c>
      <c r="R2251">
        <f>VLOOKUP($D2251,metadata!$B$2:$S$451,15,FALSE)</f>
        <v>140.36666666666667</v>
      </c>
      <c r="S2251" t="str">
        <f>VLOOKUP($D2251,metadata!$B$2:$S$451,16,FALSE)</f>
        <v/>
      </c>
      <c r="T2251" t="str">
        <f>VLOOKUP($D2251,metadata!$B$2:$S$451,17,FALSE)</f>
        <v/>
      </c>
      <c r="U2251" t="str">
        <f>VLOOKUP($D2251,metadata!$B$2:$S$451,18,FALSE)</f>
        <v/>
      </c>
      <c r="V2251">
        <f>VLOOKUP($D2251,metadata!$B$2:$Z$451,19,FALSE)</f>
        <v>422.5</v>
      </c>
      <c r="W2251" t="str">
        <f>VLOOKUP($D2251,metadata!$B$2:$Z$451,20,FALSE)</f>
        <v>acc</v>
      </c>
      <c r="X2251" t="str">
        <f>VLOOKUP($D2251,metadata!$B$2:$Z$451,21,FALSE)</f>
        <v/>
      </c>
      <c r="Y2251" t="str">
        <f>VLOOKUP($D2251,metadata!$B$2:$Z$451,22,FALSE)</f>
        <v>55-4</v>
      </c>
      <c r="Z2251" t="str">
        <f>VLOOKUP($D2251,metadata!$B$2:$Z$451,23,FALSE)</f>
        <v/>
      </c>
      <c r="AA2251" t="str">
        <f>VLOOKUP($D2251,metadata!$B$2:$Z$451,24,FALSE)</f>
        <v/>
      </c>
      <c r="AB2251" t="str">
        <f>VLOOKUP($D2251,metadata!$B$2:$Z$451,25,FALSE)</f>
        <v/>
      </c>
      <c r="AC2251">
        <v>13.9819819819819</v>
      </c>
      <c r="AD2251">
        <v>8.0500894454382799</v>
      </c>
      <c r="AF2251" t="str">
        <f t="shared" si="71"/>
        <v>NA</v>
      </c>
    </row>
    <row r="2252" spans="3:32" x14ac:dyDescent="0.3">
      <c r="C2252">
        <v>2251</v>
      </c>
      <c r="D2252" s="4" t="str">
        <f t="shared" si="70"/>
        <v>55-KHO</v>
      </c>
      <c r="E2252" t="str">
        <f>VLOOKUP($D2252,metadata!$B$2:$S$451,2,FALSE)</f>
        <v>Urbanski, J; Mogi, M; O'Donnell, D; DeCotiis, M; Toma, T; Armbruster, P</v>
      </c>
      <c r="F2252" t="str">
        <f>VLOOKUP($D2252,metadata!$B$2:$S$451,3,FALSE)</f>
        <v>Rapid Adaptive Evolution of Photoperiodic Response during Invasion and Range Expansion across a Climatic Gradient</v>
      </c>
      <c r="G2252" t="str">
        <f>VLOOKUP($D2252,metadata!$B$2:$S$451,4,FALSE)</f>
        <v>10.1086/664709</v>
      </c>
      <c r="H2252" t="str">
        <f>VLOOKUP($D2252,metadata!$B$2:$S$451,5,FALSE)</f>
        <v>y</v>
      </c>
      <c r="I2252" t="str">
        <f>VLOOKUP($D2252,metadata!$B$2:$S$451,6,FALSE)</f>
        <v>a</v>
      </c>
      <c r="J2252" t="str">
        <f>VLOOKUP($D2252,metadata!$B$2:$S$451,7,FALSE)</f>
        <v>i</v>
      </c>
      <c r="K2252">
        <f>VLOOKUP($D2252,metadata!$B$2:$S$451,8,FALSE)</f>
        <v>21</v>
      </c>
      <c r="L2252">
        <f>VLOOKUP($D2252,metadata!$B$2:$S$451,9,FALSE)</f>
        <v>12</v>
      </c>
      <c r="M2252" t="str">
        <f>VLOOKUP($D2252,metadata!$B$2:$S$451,10,FALSE)</f>
        <v/>
      </c>
      <c r="N2252" t="str">
        <f>VLOOKUP($D2252,metadata!$B$2:$S$451,11,FALSE)</f>
        <v>Aedes albopictus</v>
      </c>
      <c r="O2252" t="str">
        <f>VLOOKUP($D2252,metadata!$B$2:$S$451,12,FALSE)</f>
        <v>diptera</v>
      </c>
      <c r="P2252" t="str">
        <f>VLOOKUP($D2252,metadata!$B$2:$S$451,13,FALSE)</f>
        <v>KHO</v>
      </c>
      <c r="Q2252">
        <f>VLOOKUP($D2252,metadata!$B$2:$S$451,14,FALSE)</f>
        <v>37.366666666666667</v>
      </c>
      <c r="R2252">
        <f>VLOOKUP($D2252,metadata!$B$2:$S$451,15,FALSE)</f>
        <v>140.36666666666667</v>
      </c>
      <c r="S2252" t="str">
        <f>VLOOKUP($D2252,metadata!$B$2:$S$451,16,FALSE)</f>
        <v/>
      </c>
      <c r="T2252" t="str">
        <f>VLOOKUP($D2252,metadata!$B$2:$S$451,17,FALSE)</f>
        <v/>
      </c>
      <c r="U2252" t="str">
        <f>VLOOKUP($D2252,metadata!$B$2:$S$451,18,FALSE)</f>
        <v/>
      </c>
      <c r="V2252">
        <f>VLOOKUP($D2252,metadata!$B$2:$Z$451,19,FALSE)</f>
        <v>422.5</v>
      </c>
      <c r="W2252" t="str">
        <f>VLOOKUP($D2252,metadata!$B$2:$Z$451,20,FALSE)</f>
        <v>acc</v>
      </c>
      <c r="X2252" t="str">
        <f>VLOOKUP($D2252,metadata!$B$2:$Z$451,21,FALSE)</f>
        <v/>
      </c>
      <c r="Y2252" t="str">
        <f>VLOOKUP($D2252,metadata!$B$2:$Z$451,22,FALSE)</f>
        <v>55-4</v>
      </c>
      <c r="Z2252" t="str">
        <f>VLOOKUP($D2252,metadata!$B$2:$Z$451,23,FALSE)</f>
        <v/>
      </c>
      <c r="AA2252" t="str">
        <f>VLOOKUP($D2252,metadata!$B$2:$Z$451,24,FALSE)</f>
        <v/>
      </c>
      <c r="AB2252" t="str">
        <f>VLOOKUP($D2252,metadata!$B$2:$Z$451,25,FALSE)</f>
        <v/>
      </c>
      <c r="AC2252">
        <v>14.227027027027001</v>
      </c>
      <c r="AD2252">
        <v>5.7245080500894501</v>
      </c>
      <c r="AF2252" t="str">
        <f t="shared" si="71"/>
        <v>NA</v>
      </c>
    </row>
    <row r="2253" spans="3:32" x14ac:dyDescent="0.3">
      <c r="C2253">
        <v>2252</v>
      </c>
      <c r="D2253" s="4" t="str">
        <f t="shared" si="70"/>
        <v>55-KHO</v>
      </c>
      <c r="E2253" t="str">
        <f>VLOOKUP($D2253,metadata!$B$2:$S$451,2,FALSE)</f>
        <v>Urbanski, J; Mogi, M; O'Donnell, D; DeCotiis, M; Toma, T; Armbruster, P</v>
      </c>
      <c r="F2253" t="str">
        <f>VLOOKUP($D2253,metadata!$B$2:$S$451,3,FALSE)</f>
        <v>Rapid Adaptive Evolution of Photoperiodic Response during Invasion and Range Expansion across a Climatic Gradient</v>
      </c>
      <c r="G2253" t="str">
        <f>VLOOKUP($D2253,metadata!$B$2:$S$451,4,FALSE)</f>
        <v>10.1086/664709</v>
      </c>
      <c r="H2253" t="str">
        <f>VLOOKUP($D2253,metadata!$B$2:$S$451,5,FALSE)</f>
        <v>y</v>
      </c>
      <c r="I2253" t="str">
        <f>VLOOKUP($D2253,metadata!$B$2:$S$451,6,FALSE)</f>
        <v>a</v>
      </c>
      <c r="J2253" t="str">
        <f>VLOOKUP($D2253,metadata!$B$2:$S$451,7,FALSE)</f>
        <v>i</v>
      </c>
      <c r="K2253">
        <f>VLOOKUP($D2253,metadata!$B$2:$S$451,8,FALSE)</f>
        <v>21</v>
      </c>
      <c r="L2253">
        <f>VLOOKUP($D2253,metadata!$B$2:$S$451,9,FALSE)</f>
        <v>12</v>
      </c>
      <c r="M2253" t="str">
        <f>VLOOKUP($D2253,metadata!$B$2:$S$451,10,FALSE)</f>
        <v/>
      </c>
      <c r="N2253" t="str">
        <f>VLOOKUP($D2253,metadata!$B$2:$S$451,11,FALSE)</f>
        <v>Aedes albopictus</v>
      </c>
      <c r="O2253" t="str">
        <f>VLOOKUP($D2253,metadata!$B$2:$S$451,12,FALSE)</f>
        <v>diptera</v>
      </c>
      <c r="P2253" t="str">
        <f>VLOOKUP($D2253,metadata!$B$2:$S$451,13,FALSE)</f>
        <v>KHO</v>
      </c>
      <c r="Q2253">
        <f>VLOOKUP($D2253,metadata!$B$2:$S$451,14,FALSE)</f>
        <v>37.366666666666667</v>
      </c>
      <c r="R2253">
        <f>VLOOKUP($D2253,metadata!$B$2:$S$451,15,FALSE)</f>
        <v>140.36666666666667</v>
      </c>
      <c r="S2253" t="str">
        <f>VLOOKUP($D2253,metadata!$B$2:$S$451,16,FALSE)</f>
        <v/>
      </c>
      <c r="T2253" t="str">
        <f>VLOOKUP($D2253,metadata!$B$2:$S$451,17,FALSE)</f>
        <v/>
      </c>
      <c r="U2253" t="str">
        <f>VLOOKUP($D2253,metadata!$B$2:$S$451,18,FALSE)</f>
        <v/>
      </c>
      <c r="V2253">
        <f>VLOOKUP($D2253,metadata!$B$2:$Z$451,19,FALSE)</f>
        <v>422.5</v>
      </c>
      <c r="W2253" t="str">
        <f>VLOOKUP($D2253,metadata!$B$2:$Z$451,20,FALSE)</f>
        <v>acc</v>
      </c>
      <c r="X2253" t="str">
        <f>VLOOKUP($D2253,metadata!$B$2:$Z$451,21,FALSE)</f>
        <v/>
      </c>
      <c r="Y2253" t="str">
        <f>VLOOKUP($D2253,metadata!$B$2:$Z$451,22,FALSE)</f>
        <v>55-4</v>
      </c>
      <c r="Z2253" t="str">
        <f>VLOOKUP($D2253,metadata!$B$2:$Z$451,23,FALSE)</f>
        <v/>
      </c>
      <c r="AA2253" t="str">
        <f>VLOOKUP($D2253,metadata!$B$2:$Z$451,24,FALSE)</f>
        <v/>
      </c>
      <c r="AB2253" t="str">
        <f>VLOOKUP($D2253,metadata!$B$2:$Z$451,25,FALSE)</f>
        <v/>
      </c>
      <c r="AC2253">
        <v>14.472072072072001</v>
      </c>
      <c r="AD2253">
        <v>7.5134168157424002</v>
      </c>
      <c r="AF2253" t="str">
        <f t="shared" si="71"/>
        <v>NA</v>
      </c>
    </row>
    <row r="2254" spans="3:32" x14ac:dyDescent="0.3">
      <c r="C2254">
        <v>2253</v>
      </c>
      <c r="D2254" s="4" t="str">
        <f t="shared" si="70"/>
        <v>55-KHO</v>
      </c>
      <c r="E2254" t="str">
        <f>VLOOKUP($D2254,metadata!$B$2:$S$451,2,FALSE)</f>
        <v>Urbanski, J; Mogi, M; O'Donnell, D; DeCotiis, M; Toma, T; Armbruster, P</v>
      </c>
      <c r="F2254" t="str">
        <f>VLOOKUP($D2254,metadata!$B$2:$S$451,3,FALSE)</f>
        <v>Rapid Adaptive Evolution of Photoperiodic Response during Invasion and Range Expansion across a Climatic Gradient</v>
      </c>
      <c r="G2254" t="str">
        <f>VLOOKUP($D2254,metadata!$B$2:$S$451,4,FALSE)</f>
        <v>10.1086/664709</v>
      </c>
      <c r="H2254" t="str">
        <f>VLOOKUP($D2254,metadata!$B$2:$S$451,5,FALSE)</f>
        <v>y</v>
      </c>
      <c r="I2254" t="str">
        <f>VLOOKUP($D2254,metadata!$B$2:$S$451,6,FALSE)</f>
        <v>a</v>
      </c>
      <c r="J2254" t="str">
        <f>VLOOKUP($D2254,metadata!$B$2:$S$451,7,FALSE)</f>
        <v>i</v>
      </c>
      <c r="K2254">
        <f>VLOOKUP($D2254,metadata!$B$2:$S$451,8,FALSE)</f>
        <v>21</v>
      </c>
      <c r="L2254">
        <f>VLOOKUP($D2254,metadata!$B$2:$S$451,9,FALSE)</f>
        <v>12</v>
      </c>
      <c r="M2254" t="str">
        <f>VLOOKUP($D2254,metadata!$B$2:$S$451,10,FALSE)</f>
        <v/>
      </c>
      <c r="N2254" t="str">
        <f>VLOOKUP($D2254,metadata!$B$2:$S$451,11,FALSE)</f>
        <v>Aedes albopictus</v>
      </c>
      <c r="O2254" t="str">
        <f>VLOOKUP($D2254,metadata!$B$2:$S$451,12,FALSE)</f>
        <v>diptera</v>
      </c>
      <c r="P2254" t="str">
        <f>VLOOKUP($D2254,metadata!$B$2:$S$451,13,FALSE)</f>
        <v>KHO</v>
      </c>
      <c r="Q2254">
        <f>VLOOKUP($D2254,metadata!$B$2:$S$451,14,FALSE)</f>
        <v>37.366666666666667</v>
      </c>
      <c r="R2254">
        <f>VLOOKUP($D2254,metadata!$B$2:$S$451,15,FALSE)</f>
        <v>140.36666666666667</v>
      </c>
      <c r="S2254" t="str">
        <f>VLOOKUP($D2254,metadata!$B$2:$S$451,16,FALSE)</f>
        <v/>
      </c>
      <c r="T2254" t="str">
        <f>VLOOKUP($D2254,metadata!$B$2:$S$451,17,FALSE)</f>
        <v/>
      </c>
      <c r="U2254" t="str">
        <f>VLOOKUP($D2254,metadata!$B$2:$S$451,18,FALSE)</f>
        <v/>
      </c>
      <c r="V2254">
        <f>VLOOKUP($D2254,metadata!$B$2:$Z$451,19,FALSE)</f>
        <v>422.5</v>
      </c>
      <c r="W2254" t="str">
        <f>VLOOKUP($D2254,metadata!$B$2:$Z$451,20,FALSE)</f>
        <v>acc</v>
      </c>
      <c r="X2254" t="str">
        <f>VLOOKUP($D2254,metadata!$B$2:$Z$451,21,FALSE)</f>
        <v/>
      </c>
      <c r="Y2254" t="str">
        <f>VLOOKUP($D2254,metadata!$B$2:$Z$451,22,FALSE)</f>
        <v>55-4</v>
      </c>
      <c r="Z2254" t="str">
        <f>VLOOKUP($D2254,metadata!$B$2:$Z$451,23,FALSE)</f>
        <v/>
      </c>
      <c r="AA2254" t="str">
        <f>VLOOKUP($D2254,metadata!$B$2:$Z$451,24,FALSE)</f>
        <v/>
      </c>
      <c r="AB2254" t="str">
        <f>VLOOKUP($D2254,metadata!$B$2:$Z$451,25,FALSE)</f>
        <v/>
      </c>
      <c r="AC2254">
        <v>15.9855855855855</v>
      </c>
      <c r="AD2254">
        <v>6.0822898032200303</v>
      </c>
      <c r="AF2254" t="str">
        <f t="shared" si="71"/>
        <v>NA</v>
      </c>
    </row>
    <row r="2255" spans="3:32" x14ac:dyDescent="0.3">
      <c r="C2255">
        <v>2254</v>
      </c>
      <c r="D2255" s="4" t="str">
        <f t="shared" si="70"/>
        <v>55-MAN</v>
      </c>
      <c r="E2255" t="str">
        <f>VLOOKUP($D2255,metadata!$B$2:$S$451,2,FALSE)</f>
        <v>Urbanski, J; Mogi, M; O'Donnell, D; DeCotiis, M; Toma, T; Armbruster, P</v>
      </c>
      <c r="F2255" t="str">
        <f>VLOOKUP($D2255,metadata!$B$2:$S$451,3,FALSE)</f>
        <v>Rapid Adaptive Evolution of Photoperiodic Response during Invasion and Range Expansion across a Climatic Gradient</v>
      </c>
      <c r="G2255" t="str">
        <f>VLOOKUP($D2255,metadata!$B$2:$S$451,4,FALSE)</f>
        <v>10.1086/664709</v>
      </c>
      <c r="H2255" t="str">
        <f>VLOOKUP($D2255,metadata!$B$2:$S$451,5,FALSE)</f>
        <v>y</v>
      </c>
      <c r="I2255" t="str">
        <f>VLOOKUP($D2255,metadata!$B$2:$S$451,6,FALSE)</f>
        <v>a</v>
      </c>
      <c r="J2255" t="str">
        <f>VLOOKUP($D2255,metadata!$B$2:$S$451,7,FALSE)</f>
        <v>i</v>
      </c>
      <c r="K2255">
        <f>VLOOKUP($D2255,metadata!$B$2:$S$451,8,FALSE)</f>
        <v>21</v>
      </c>
      <c r="L2255">
        <f>VLOOKUP($D2255,metadata!$B$2:$S$451,9,FALSE)</f>
        <v>12</v>
      </c>
      <c r="M2255" t="str">
        <f>VLOOKUP($D2255,metadata!$B$2:$S$451,10,FALSE)</f>
        <v/>
      </c>
      <c r="N2255" t="str">
        <f>VLOOKUP($D2255,metadata!$B$2:$S$451,11,FALSE)</f>
        <v>Aedes albopictus</v>
      </c>
      <c r="O2255" t="str">
        <f>VLOOKUP($D2255,metadata!$B$2:$S$451,12,FALSE)</f>
        <v>diptera</v>
      </c>
      <c r="P2255" t="str">
        <f>VLOOKUP($D2255,metadata!$B$2:$S$451,13,FALSE)</f>
        <v>MAN</v>
      </c>
      <c r="Q2255">
        <f>VLOOKUP($D2255,metadata!$B$2:$S$451,14,FALSE)</f>
        <v>38.616666666666667</v>
      </c>
      <c r="R2255">
        <f>VLOOKUP($D2255,metadata!$B$2:$S$451,15,FALSE)</f>
        <v>-77.4166666666667</v>
      </c>
      <c r="S2255" t="str">
        <f>VLOOKUP($D2255,metadata!$B$2:$S$451,16,FALSE)</f>
        <v/>
      </c>
      <c r="T2255" t="str">
        <f>VLOOKUP($D2255,metadata!$B$2:$S$451,17,FALSE)</f>
        <v/>
      </c>
      <c r="U2255" t="str">
        <f>VLOOKUP($D2255,metadata!$B$2:$S$451,18,FALSE)</f>
        <v/>
      </c>
      <c r="V2255">
        <f>VLOOKUP($D2255,metadata!$B$2:$Z$451,19,FALSE)</f>
        <v>434.5</v>
      </c>
      <c r="W2255" t="str">
        <f>VLOOKUP($D2255,metadata!$B$2:$Z$451,20,FALSE)</f>
        <v>acc</v>
      </c>
      <c r="X2255" t="str">
        <f>VLOOKUP($D2255,metadata!$B$2:$Z$451,21,FALSE)</f>
        <v/>
      </c>
      <c r="Y2255" t="str">
        <f>VLOOKUP($D2255,metadata!$B$2:$Z$451,22,FALSE)</f>
        <v>55-5</v>
      </c>
      <c r="Z2255" t="str">
        <f>VLOOKUP($D2255,metadata!$B$2:$Z$451,23,FALSE)</f>
        <v/>
      </c>
      <c r="AA2255" t="str">
        <f>VLOOKUP($D2255,metadata!$B$2:$Z$451,24,FALSE)</f>
        <v/>
      </c>
      <c r="AB2255" t="str">
        <f>VLOOKUP($D2255,metadata!$B$2:$Z$451,25,FALSE)</f>
        <v/>
      </c>
      <c r="AC2255">
        <v>7.98637137989778</v>
      </c>
      <c r="AD2255">
        <v>100.16207455429399</v>
      </c>
      <c r="AF2255" t="str">
        <f t="shared" si="71"/>
        <v>NA</v>
      </c>
    </row>
    <row r="2256" spans="3:32" x14ac:dyDescent="0.3">
      <c r="C2256">
        <v>2255</v>
      </c>
      <c r="D2256" s="4" t="str">
        <f t="shared" si="70"/>
        <v>55-MAN</v>
      </c>
      <c r="E2256" t="str">
        <f>VLOOKUP($D2256,metadata!$B$2:$S$451,2,FALSE)</f>
        <v>Urbanski, J; Mogi, M; O'Donnell, D; DeCotiis, M; Toma, T; Armbruster, P</v>
      </c>
      <c r="F2256" t="str">
        <f>VLOOKUP($D2256,metadata!$B$2:$S$451,3,FALSE)</f>
        <v>Rapid Adaptive Evolution of Photoperiodic Response during Invasion and Range Expansion across a Climatic Gradient</v>
      </c>
      <c r="G2256" t="str">
        <f>VLOOKUP($D2256,metadata!$B$2:$S$451,4,FALSE)</f>
        <v>10.1086/664709</v>
      </c>
      <c r="H2256" t="str">
        <f>VLOOKUP($D2256,metadata!$B$2:$S$451,5,FALSE)</f>
        <v>y</v>
      </c>
      <c r="I2256" t="str">
        <f>VLOOKUP($D2256,metadata!$B$2:$S$451,6,FALSE)</f>
        <v>a</v>
      </c>
      <c r="J2256" t="str">
        <f>VLOOKUP($D2256,metadata!$B$2:$S$451,7,FALSE)</f>
        <v>i</v>
      </c>
      <c r="K2256">
        <f>VLOOKUP($D2256,metadata!$B$2:$S$451,8,FALSE)</f>
        <v>21</v>
      </c>
      <c r="L2256">
        <f>VLOOKUP($D2256,metadata!$B$2:$S$451,9,FALSE)</f>
        <v>12</v>
      </c>
      <c r="M2256" t="str">
        <f>VLOOKUP($D2256,metadata!$B$2:$S$451,10,FALSE)</f>
        <v/>
      </c>
      <c r="N2256" t="str">
        <f>VLOOKUP($D2256,metadata!$B$2:$S$451,11,FALSE)</f>
        <v>Aedes albopictus</v>
      </c>
      <c r="O2256" t="str">
        <f>VLOOKUP($D2256,metadata!$B$2:$S$451,12,FALSE)</f>
        <v>diptera</v>
      </c>
      <c r="P2256" t="str">
        <f>VLOOKUP($D2256,metadata!$B$2:$S$451,13,FALSE)</f>
        <v>MAN</v>
      </c>
      <c r="Q2256">
        <f>VLOOKUP($D2256,metadata!$B$2:$S$451,14,FALSE)</f>
        <v>38.616666666666667</v>
      </c>
      <c r="R2256">
        <f>VLOOKUP($D2256,metadata!$B$2:$S$451,15,FALSE)</f>
        <v>-77.4166666666667</v>
      </c>
      <c r="S2256" t="str">
        <f>VLOOKUP($D2256,metadata!$B$2:$S$451,16,FALSE)</f>
        <v/>
      </c>
      <c r="T2256" t="str">
        <f>VLOOKUP($D2256,metadata!$B$2:$S$451,17,FALSE)</f>
        <v/>
      </c>
      <c r="U2256" t="str">
        <f>VLOOKUP($D2256,metadata!$B$2:$S$451,18,FALSE)</f>
        <v/>
      </c>
      <c r="V2256">
        <f>VLOOKUP($D2256,metadata!$B$2:$Z$451,19,FALSE)</f>
        <v>434.5</v>
      </c>
      <c r="W2256" t="str">
        <f>VLOOKUP($D2256,metadata!$B$2:$Z$451,20,FALSE)</f>
        <v>acc</v>
      </c>
      <c r="X2256" t="str">
        <f>VLOOKUP($D2256,metadata!$B$2:$Z$451,21,FALSE)</f>
        <v/>
      </c>
      <c r="Y2256" t="str">
        <f>VLOOKUP($D2256,metadata!$B$2:$Z$451,22,FALSE)</f>
        <v>55-5</v>
      </c>
      <c r="Z2256" t="str">
        <f>VLOOKUP($D2256,metadata!$B$2:$Z$451,23,FALSE)</f>
        <v/>
      </c>
      <c r="AA2256" t="str">
        <f>VLOOKUP($D2256,metadata!$B$2:$Z$451,24,FALSE)</f>
        <v/>
      </c>
      <c r="AB2256" t="str">
        <f>VLOOKUP($D2256,metadata!$B$2:$Z$451,25,FALSE)</f>
        <v/>
      </c>
      <c r="AC2256">
        <v>11.9659284497444</v>
      </c>
      <c r="AD2256">
        <v>99.837925445704997</v>
      </c>
      <c r="AF2256" t="str">
        <f t="shared" si="71"/>
        <v>NA</v>
      </c>
    </row>
    <row r="2257" spans="3:32" x14ac:dyDescent="0.3">
      <c r="C2257">
        <v>2256</v>
      </c>
      <c r="D2257" s="4" t="str">
        <f t="shared" ref="D2257:D2320" si="72">VLOOKUP(C2257,$A$1:$B$451,2)</f>
        <v>55-MAN</v>
      </c>
      <c r="E2257" t="str">
        <f>VLOOKUP($D2257,metadata!$B$2:$S$451,2,FALSE)</f>
        <v>Urbanski, J; Mogi, M; O'Donnell, D; DeCotiis, M; Toma, T; Armbruster, P</v>
      </c>
      <c r="F2257" t="str">
        <f>VLOOKUP($D2257,metadata!$B$2:$S$451,3,FALSE)</f>
        <v>Rapid Adaptive Evolution of Photoperiodic Response during Invasion and Range Expansion across a Climatic Gradient</v>
      </c>
      <c r="G2257" t="str">
        <f>VLOOKUP($D2257,metadata!$B$2:$S$451,4,FALSE)</f>
        <v>10.1086/664709</v>
      </c>
      <c r="H2257" t="str">
        <f>VLOOKUP($D2257,metadata!$B$2:$S$451,5,FALSE)</f>
        <v>y</v>
      </c>
      <c r="I2257" t="str">
        <f>VLOOKUP($D2257,metadata!$B$2:$S$451,6,FALSE)</f>
        <v>a</v>
      </c>
      <c r="J2257" t="str">
        <f>VLOOKUP($D2257,metadata!$B$2:$S$451,7,FALSE)</f>
        <v>i</v>
      </c>
      <c r="K2257">
        <f>VLOOKUP($D2257,metadata!$B$2:$S$451,8,FALSE)</f>
        <v>21</v>
      </c>
      <c r="L2257">
        <f>VLOOKUP($D2257,metadata!$B$2:$S$451,9,FALSE)</f>
        <v>12</v>
      </c>
      <c r="M2257" t="str">
        <f>VLOOKUP($D2257,metadata!$B$2:$S$451,10,FALSE)</f>
        <v/>
      </c>
      <c r="N2257" t="str">
        <f>VLOOKUP($D2257,metadata!$B$2:$S$451,11,FALSE)</f>
        <v>Aedes albopictus</v>
      </c>
      <c r="O2257" t="str">
        <f>VLOOKUP($D2257,metadata!$B$2:$S$451,12,FALSE)</f>
        <v>diptera</v>
      </c>
      <c r="P2257" t="str">
        <f>VLOOKUP($D2257,metadata!$B$2:$S$451,13,FALSE)</f>
        <v>MAN</v>
      </c>
      <c r="Q2257">
        <f>VLOOKUP($D2257,metadata!$B$2:$S$451,14,FALSE)</f>
        <v>38.616666666666667</v>
      </c>
      <c r="R2257">
        <f>VLOOKUP($D2257,metadata!$B$2:$S$451,15,FALSE)</f>
        <v>-77.4166666666667</v>
      </c>
      <c r="S2257" t="str">
        <f>VLOOKUP($D2257,metadata!$B$2:$S$451,16,FALSE)</f>
        <v/>
      </c>
      <c r="T2257" t="str">
        <f>VLOOKUP($D2257,metadata!$B$2:$S$451,17,FALSE)</f>
        <v/>
      </c>
      <c r="U2257" t="str">
        <f>VLOOKUP($D2257,metadata!$B$2:$S$451,18,FALSE)</f>
        <v/>
      </c>
      <c r="V2257">
        <f>VLOOKUP($D2257,metadata!$B$2:$Z$451,19,FALSE)</f>
        <v>434.5</v>
      </c>
      <c r="W2257" t="str">
        <f>VLOOKUP($D2257,metadata!$B$2:$Z$451,20,FALSE)</f>
        <v>acc</v>
      </c>
      <c r="X2257" t="str">
        <f>VLOOKUP($D2257,metadata!$B$2:$Z$451,21,FALSE)</f>
        <v/>
      </c>
      <c r="Y2257" t="str">
        <f>VLOOKUP($D2257,metadata!$B$2:$Z$451,22,FALSE)</f>
        <v>55-5</v>
      </c>
      <c r="Z2257" t="str">
        <f>VLOOKUP($D2257,metadata!$B$2:$Z$451,23,FALSE)</f>
        <v/>
      </c>
      <c r="AA2257" t="str">
        <f>VLOOKUP($D2257,metadata!$B$2:$Z$451,24,FALSE)</f>
        <v/>
      </c>
      <c r="AB2257" t="str">
        <f>VLOOKUP($D2257,metadata!$B$2:$Z$451,25,FALSE)</f>
        <v/>
      </c>
      <c r="AC2257">
        <v>12.497444633730799</v>
      </c>
      <c r="AD2257">
        <v>98.379254457050195</v>
      </c>
      <c r="AF2257" t="str">
        <f t="shared" si="71"/>
        <v>NA</v>
      </c>
    </row>
    <row r="2258" spans="3:32" x14ac:dyDescent="0.3">
      <c r="C2258">
        <v>2257</v>
      </c>
      <c r="D2258" s="4" t="str">
        <f t="shared" si="72"/>
        <v>55-MAN</v>
      </c>
      <c r="E2258" t="str">
        <f>VLOOKUP($D2258,metadata!$B$2:$S$451,2,FALSE)</f>
        <v>Urbanski, J; Mogi, M; O'Donnell, D; DeCotiis, M; Toma, T; Armbruster, P</v>
      </c>
      <c r="F2258" t="str">
        <f>VLOOKUP($D2258,metadata!$B$2:$S$451,3,FALSE)</f>
        <v>Rapid Adaptive Evolution of Photoperiodic Response during Invasion and Range Expansion across a Climatic Gradient</v>
      </c>
      <c r="G2258" t="str">
        <f>VLOOKUP($D2258,metadata!$B$2:$S$451,4,FALSE)</f>
        <v>10.1086/664709</v>
      </c>
      <c r="H2258" t="str">
        <f>VLOOKUP($D2258,metadata!$B$2:$S$451,5,FALSE)</f>
        <v>y</v>
      </c>
      <c r="I2258" t="str">
        <f>VLOOKUP($D2258,metadata!$B$2:$S$451,6,FALSE)</f>
        <v>a</v>
      </c>
      <c r="J2258" t="str">
        <f>VLOOKUP($D2258,metadata!$B$2:$S$451,7,FALSE)</f>
        <v>i</v>
      </c>
      <c r="K2258">
        <f>VLOOKUP($D2258,metadata!$B$2:$S$451,8,FALSE)</f>
        <v>21</v>
      </c>
      <c r="L2258">
        <f>VLOOKUP($D2258,metadata!$B$2:$S$451,9,FALSE)</f>
        <v>12</v>
      </c>
      <c r="M2258" t="str">
        <f>VLOOKUP($D2258,metadata!$B$2:$S$451,10,FALSE)</f>
        <v/>
      </c>
      <c r="N2258" t="str">
        <f>VLOOKUP($D2258,metadata!$B$2:$S$451,11,FALSE)</f>
        <v>Aedes albopictus</v>
      </c>
      <c r="O2258" t="str">
        <f>VLOOKUP($D2258,metadata!$B$2:$S$451,12,FALSE)</f>
        <v>diptera</v>
      </c>
      <c r="P2258" t="str">
        <f>VLOOKUP($D2258,metadata!$B$2:$S$451,13,FALSE)</f>
        <v>MAN</v>
      </c>
      <c r="Q2258">
        <f>VLOOKUP($D2258,metadata!$B$2:$S$451,14,FALSE)</f>
        <v>38.616666666666667</v>
      </c>
      <c r="R2258">
        <f>VLOOKUP($D2258,metadata!$B$2:$S$451,15,FALSE)</f>
        <v>-77.4166666666667</v>
      </c>
      <c r="S2258" t="str">
        <f>VLOOKUP($D2258,metadata!$B$2:$S$451,16,FALSE)</f>
        <v/>
      </c>
      <c r="T2258" t="str">
        <f>VLOOKUP($D2258,metadata!$B$2:$S$451,17,FALSE)</f>
        <v/>
      </c>
      <c r="U2258" t="str">
        <f>VLOOKUP($D2258,metadata!$B$2:$S$451,18,FALSE)</f>
        <v/>
      </c>
      <c r="V2258">
        <f>VLOOKUP($D2258,metadata!$B$2:$Z$451,19,FALSE)</f>
        <v>434.5</v>
      </c>
      <c r="W2258" t="str">
        <f>VLOOKUP($D2258,metadata!$B$2:$Z$451,20,FALSE)</f>
        <v>acc</v>
      </c>
      <c r="X2258" t="str">
        <f>VLOOKUP($D2258,metadata!$B$2:$Z$451,21,FALSE)</f>
        <v/>
      </c>
      <c r="Y2258" t="str">
        <f>VLOOKUP($D2258,metadata!$B$2:$Z$451,22,FALSE)</f>
        <v>55-5</v>
      </c>
      <c r="Z2258" t="str">
        <f>VLOOKUP($D2258,metadata!$B$2:$Z$451,23,FALSE)</f>
        <v/>
      </c>
      <c r="AA2258" t="str">
        <f>VLOOKUP($D2258,metadata!$B$2:$Z$451,24,FALSE)</f>
        <v/>
      </c>
      <c r="AB2258" t="str">
        <f>VLOOKUP($D2258,metadata!$B$2:$Z$451,25,FALSE)</f>
        <v/>
      </c>
      <c r="AC2258">
        <v>12.7291311754684</v>
      </c>
      <c r="AD2258">
        <v>94.813614262560705</v>
      </c>
      <c r="AF2258" t="str">
        <f t="shared" si="71"/>
        <v>NA</v>
      </c>
    </row>
    <row r="2259" spans="3:32" x14ac:dyDescent="0.3">
      <c r="C2259">
        <v>2258</v>
      </c>
      <c r="D2259" s="4" t="str">
        <f t="shared" si="72"/>
        <v>55-MAN</v>
      </c>
      <c r="E2259" t="str">
        <f>VLOOKUP($D2259,metadata!$B$2:$S$451,2,FALSE)</f>
        <v>Urbanski, J; Mogi, M; O'Donnell, D; DeCotiis, M; Toma, T; Armbruster, P</v>
      </c>
      <c r="F2259" t="str">
        <f>VLOOKUP($D2259,metadata!$B$2:$S$451,3,FALSE)</f>
        <v>Rapid Adaptive Evolution of Photoperiodic Response during Invasion and Range Expansion across a Climatic Gradient</v>
      </c>
      <c r="G2259" t="str">
        <f>VLOOKUP($D2259,metadata!$B$2:$S$451,4,FALSE)</f>
        <v>10.1086/664709</v>
      </c>
      <c r="H2259" t="str">
        <f>VLOOKUP($D2259,metadata!$B$2:$S$451,5,FALSE)</f>
        <v>y</v>
      </c>
      <c r="I2259" t="str">
        <f>VLOOKUP($D2259,metadata!$B$2:$S$451,6,FALSE)</f>
        <v>a</v>
      </c>
      <c r="J2259" t="str">
        <f>VLOOKUP($D2259,metadata!$B$2:$S$451,7,FALSE)</f>
        <v>i</v>
      </c>
      <c r="K2259">
        <f>VLOOKUP($D2259,metadata!$B$2:$S$451,8,FALSE)</f>
        <v>21</v>
      </c>
      <c r="L2259">
        <f>VLOOKUP($D2259,metadata!$B$2:$S$451,9,FALSE)</f>
        <v>12</v>
      </c>
      <c r="M2259" t="str">
        <f>VLOOKUP($D2259,metadata!$B$2:$S$451,10,FALSE)</f>
        <v/>
      </c>
      <c r="N2259" t="str">
        <f>VLOOKUP($D2259,metadata!$B$2:$S$451,11,FALSE)</f>
        <v>Aedes albopictus</v>
      </c>
      <c r="O2259" t="str">
        <f>VLOOKUP($D2259,metadata!$B$2:$S$451,12,FALSE)</f>
        <v>diptera</v>
      </c>
      <c r="P2259" t="str">
        <f>VLOOKUP($D2259,metadata!$B$2:$S$451,13,FALSE)</f>
        <v>MAN</v>
      </c>
      <c r="Q2259">
        <f>VLOOKUP($D2259,metadata!$B$2:$S$451,14,FALSE)</f>
        <v>38.616666666666667</v>
      </c>
      <c r="R2259">
        <f>VLOOKUP($D2259,metadata!$B$2:$S$451,15,FALSE)</f>
        <v>-77.4166666666667</v>
      </c>
      <c r="S2259" t="str">
        <f>VLOOKUP($D2259,metadata!$B$2:$S$451,16,FALSE)</f>
        <v/>
      </c>
      <c r="T2259" t="str">
        <f>VLOOKUP($D2259,metadata!$B$2:$S$451,17,FALSE)</f>
        <v/>
      </c>
      <c r="U2259" t="str">
        <f>VLOOKUP($D2259,metadata!$B$2:$S$451,18,FALSE)</f>
        <v/>
      </c>
      <c r="V2259">
        <f>VLOOKUP($D2259,metadata!$B$2:$Z$451,19,FALSE)</f>
        <v>434.5</v>
      </c>
      <c r="W2259" t="str">
        <f>VLOOKUP($D2259,metadata!$B$2:$Z$451,20,FALSE)</f>
        <v>acc</v>
      </c>
      <c r="X2259" t="str">
        <f>VLOOKUP($D2259,metadata!$B$2:$Z$451,21,FALSE)</f>
        <v/>
      </c>
      <c r="Y2259" t="str">
        <f>VLOOKUP($D2259,metadata!$B$2:$Z$451,22,FALSE)</f>
        <v>55-5</v>
      </c>
      <c r="Z2259" t="str">
        <f>VLOOKUP($D2259,metadata!$B$2:$Z$451,23,FALSE)</f>
        <v/>
      </c>
      <c r="AA2259" t="str">
        <f>VLOOKUP($D2259,metadata!$B$2:$Z$451,24,FALSE)</f>
        <v/>
      </c>
      <c r="AB2259" t="str">
        <f>VLOOKUP($D2259,metadata!$B$2:$Z$451,25,FALSE)</f>
        <v/>
      </c>
      <c r="AC2259">
        <v>13.0017035775127</v>
      </c>
      <c r="AD2259">
        <v>82.009724473257705</v>
      </c>
      <c r="AF2259" t="str">
        <f t="shared" si="71"/>
        <v>NA</v>
      </c>
    </row>
    <row r="2260" spans="3:32" x14ac:dyDescent="0.3">
      <c r="C2260">
        <v>2259</v>
      </c>
      <c r="D2260" s="4" t="str">
        <f t="shared" si="72"/>
        <v>55-MAN</v>
      </c>
      <c r="E2260" t="str">
        <f>VLOOKUP($D2260,metadata!$B$2:$S$451,2,FALSE)</f>
        <v>Urbanski, J; Mogi, M; O'Donnell, D; DeCotiis, M; Toma, T; Armbruster, P</v>
      </c>
      <c r="F2260" t="str">
        <f>VLOOKUP($D2260,metadata!$B$2:$S$451,3,FALSE)</f>
        <v>Rapid Adaptive Evolution of Photoperiodic Response during Invasion and Range Expansion across a Climatic Gradient</v>
      </c>
      <c r="G2260" t="str">
        <f>VLOOKUP($D2260,metadata!$B$2:$S$451,4,FALSE)</f>
        <v>10.1086/664709</v>
      </c>
      <c r="H2260" t="str">
        <f>VLOOKUP($D2260,metadata!$B$2:$S$451,5,FALSE)</f>
        <v>y</v>
      </c>
      <c r="I2260" t="str">
        <f>VLOOKUP($D2260,metadata!$B$2:$S$451,6,FALSE)</f>
        <v>a</v>
      </c>
      <c r="J2260" t="str">
        <f>VLOOKUP($D2260,metadata!$B$2:$S$451,7,FALSE)</f>
        <v>i</v>
      </c>
      <c r="K2260">
        <f>VLOOKUP($D2260,metadata!$B$2:$S$451,8,FALSE)</f>
        <v>21</v>
      </c>
      <c r="L2260">
        <f>VLOOKUP($D2260,metadata!$B$2:$S$451,9,FALSE)</f>
        <v>12</v>
      </c>
      <c r="M2260" t="str">
        <f>VLOOKUP($D2260,metadata!$B$2:$S$451,10,FALSE)</f>
        <v/>
      </c>
      <c r="N2260" t="str">
        <f>VLOOKUP($D2260,metadata!$B$2:$S$451,11,FALSE)</f>
        <v>Aedes albopictus</v>
      </c>
      <c r="O2260" t="str">
        <f>VLOOKUP($D2260,metadata!$B$2:$S$451,12,FALSE)</f>
        <v>diptera</v>
      </c>
      <c r="P2260" t="str">
        <f>VLOOKUP($D2260,metadata!$B$2:$S$451,13,FALSE)</f>
        <v>MAN</v>
      </c>
      <c r="Q2260">
        <f>VLOOKUP($D2260,metadata!$B$2:$S$451,14,FALSE)</f>
        <v>38.616666666666667</v>
      </c>
      <c r="R2260">
        <f>VLOOKUP($D2260,metadata!$B$2:$S$451,15,FALSE)</f>
        <v>-77.4166666666667</v>
      </c>
      <c r="S2260" t="str">
        <f>VLOOKUP($D2260,metadata!$B$2:$S$451,16,FALSE)</f>
        <v/>
      </c>
      <c r="T2260" t="str">
        <f>VLOOKUP($D2260,metadata!$B$2:$S$451,17,FALSE)</f>
        <v/>
      </c>
      <c r="U2260" t="str">
        <f>VLOOKUP($D2260,metadata!$B$2:$S$451,18,FALSE)</f>
        <v/>
      </c>
      <c r="V2260">
        <f>VLOOKUP($D2260,metadata!$B$2:$Z$451,19,FALSE)</f>
        <v>434.5</v>
      </c>
      <c r="W2260" t="str">
        <f>VLOOKUP($D2260,metadata!$B$2:$Z$451,20,FALSE)</f>
        <v>acc</v>
      </c>
      <c r="X2260" t="str">
        <f>VLOOKUP($D2260,metadata!$B$2:$Z$451,21,FALSE)</f>
        <v/>
      </c>
      <c r="Y2260" t="str">
        <f>VLOOKUP($D2260,metadata!$B$2:$Z$451,22,FALSE)</f>
        <v>55-5</v>
      </c>
      <c r="Z2260" t="str">
        <f>VLOOKUP($D2260,metadata!$B$2:$Z$451,23,FALSE)</f>
        <v/>
      </c>
      <c r="AA2260" t="str">
        <f>VLOOKUP($D2260,metadata!$B$2:$Z$451,24,FALSE)</f>
        <v/>
      </c>
      <c r="AB2260" t="str">
        <f>VLOOKUP($D2260,metadata!$B$2:$Z$451,25,FALSE)</f>
        <v/>
      </c>
      <c r="AC2260">
        <v>13.2333901192504</v>
      </c>
      <c r="AD2260">
        <v>59.643435980550997</v>
      </c>
      <c r="AF2260" t="str">
        <f t="shared" si="71"/>
        <v>NA</v>
      </c>
    </row>
    <row r="2261" spans="3:32" x14ac:dyDescent="0.3">
      <c r="C2261">
        <v>2260</v>
      </c>
      <c r="D2261" s="4" t="str">
        <f t="shared" si="72"/>
        <v>55-MAN</v>
      </c>
      <c r="E2261" t="str">
        <f>VLOOKUP($D2261,metadata!$B$2:$S$451,2,FALSE)</f>
        <v>Urbanski, J; Mogi, M; O'Donnell, D; DeCotiis, M; Toma, T; Armbruster, P</v>
      </c>
      <c r="F2261" t="str">
        <f>VLOOKUP($D2261,metadata!$B$2:$S$451,3,FALSE)</f>
        <v>Rapid Adaptive Evolution of Photoperiodic Response during Invasion and Range Expansion across a Climatic Gradient</v>
      </c>
      <c r="G2261" t="str">
        <f>VLOOKUP($D2261,metadata!$B$2:$S$451,4,FALSE)</f>
        <v>10.1086/664709</v>
      </c>
      <c r="H2261" t="str">
        <f>VLOOKUP($D2261,metadata!$B$2:$S$451,5,FALSE)</f>
        <v>y</v>
      </c>
      <c r="I2261" t="str">
        <f>VLOOKUP($D2261,metadata!$B$2:$S$451,6,FALSE)</f>
        <v>a</v>
      </c>
      <c r="J2261" t="str">
        <f>VLOOKUP($D2261,metadata!$B$2:$S$451,7,FALSE)</f>
        <v>i</v>
      </c>
      <c r="K2261">
        <f>VLOOKUP($D2261,metadata!$B$2:$S$451,8,FALSE)</f>
        <v>21</v>
      </c>
      <c r="L2261">
        <f>VLOOKUP($D2261,metadata!$B$2:$S$451,9,FALSE)</f>
        <v>12</v>
      </c>
      <c r="M2261" t="str">
        <f>VLOOKUP($D2261,metadata!$B$2:$S$451,10,FALSE)</f>
        <v/>
      </c>
      <c r="N2261" t="str">
        <f>VLOOKUP($D2261,metadata!$B$2:$S$451,11,FALSE)</f>
        <v>Aedes albopictus</v>
      </c>
      <c r="O2261" t="str">
        <f>VLOOKUP($D2261,metadata!$B$2:$S$451,12,FALSE)</f>
        <v>diptera</v>
      </c>
      <c r="P2261" t="str">
        <f>VLOOKUP($D2261,metadata!$B$2:$S$451,13,FALSE)</f>
        <v>MAN</v>
      </c>
      <c r="Q2261">
        <f>VLOOKUP($D2261,metadata!$B$2:$S$451,14,FALSE)</f>
        <v>38.616666666666667</v>
      </c>
      <c r="R2261">
        <f>VLOOKUP($D2261,metadata!$B$2:$S$451,15,FALSE)</f>
        <v>-77.4166666666667</v>
      </c>
      <c r="S2261" t="str">
        <f>VLOOKUP($D2261,metadata!$B$2:$S$451,16,FALSE)</f>
        <v/>
      </c>
      <c r="T2261" t="str">
        <f>VLOOKUP($D2261,metadata!$B$2:$S$451,17,FALSE)</f>
        <v/>
      </c>
      <c r="U2261" t="str">
        <f>VLOOKUP($D2261,metadata!$B$2:$S$451,18,FALSE)</f>
        <v/>
      </c>
      <c r="V2261">
        <f>VLOOKUP($D2261,metadata!$B$2:$Z$451,19,FALSE)</f>
        <v>434.5</v>
      </c>
      <c r="W2261" t="str">
        <f>VLOOKUP($D2261,metadata!$B$2:$Z$451,20,FALSE)</f>
        <v>acc</v>
      </c>
      <c r="X2261" t="str">
        <f>VLOOKUP($D2261,metadata!$B$2:$Z$451,21,FALSE)</f>
        <v/>
      </c>
      <c r="Y2261" t="str">
        <f>VLOOKUP($D2261,metadata!$B$2:$Z$451,22,FALSE)</f>
        <v>55-5</v>
      </c>
      <c r="Z2261" t="str">
        <f>VLOOKUP($D2261,metadata!$B$2:$Z$451,23,FALSE)</f>
        <v/>
      </c>
      <c r="AA2261" t="str">
        <f>VLOOKUP($D2261,metadata!$B$2:$Z$451,24,FALSE)</f>
        <v/>
      </c>
      <c r="AB2261" t="str">
        <f>VLOOKUP($D2261,metadata!$B$2:$Z$451,25,FALSE)</f>
        <v/>
      </c>
      <c r="AC2261">
        <v>13.5059625212947</v>
      </c>
      <c r="AD2261">
        <v>52.836304700162003</v>
      </c>
      <c r="AF2261" t="str">
        <f t="shared" si="71"/>
        <v>NA</v>
      </c>
    </row>
    <row r="2262" spans="3:32" x14ac:dyDescent="0.3">
      <c r="C2262">
        <v>2261</v>
      </c>
      <c r="D2262" s="4" t="str">
        <f t="shared" si="72"/>
        <v>55-MAN</v>
      </c>
      <c r="E2262" t="str">
        <f>VLOOKUP($D2262,metadata!$B$2:$S$451,2,FALSE)</f>
        <v>Urbanski, J; Mogi, M; O'Donnell, D; DeCotiis, M; Toma, T; Armbruster, P</v>
      </c>
      <c r="F2262" t="str">
        <f>VLOOKUP($D2262,metadata!$B$2:$S$451,3,FALSE)</f>
        <v>Rapid Adaptive Evolution of Photoperiodic Response during Invasion and Range Expansion across a Climatic Gradient</v>
      </c>
      <c r="G2262" t="str">
        <f>VLOOKUP($D2262,metadata!$B$2:$S$451,4,FALSE)</f>
        <v>10.1086/664709</v>
      </c>
      <c r="H2262" t="str">
        <f>VLOOKUP($D2262,metadata!$B$2:$S$451,5,FALSE)</f>
        <v>y</v>
      </c>
      <c r="I2262" t="str">
        <f>VLOOKUP($D2262,metadata!$B$2:$S$451,6,FALSE)</f>
        <v>a</v>
      </c>
      <c r="J2262" t="str">
        <f>VLOOKUP($D2262,metadata!$B$2:$S$451,7,FALSE)</f>
        <v>i</v>
      </c>
      <c r="K2262">
        <f>VLOOKUP($D2262,metadata!$B$2:$S$451,8,FALSE)</f>
        <v>21</v>
      </c>
      <c r="L2262">
        <f>VLOOKUP($D2262,metadata!$B$2:$S$451,9,FALSE)</f>
        <v>12</v>
      </c>
      <c r="M2262" t="str">
        <f>VLOOKUP($D2262,metadata!$B$2:$S$451,10,FALSE)</f>
        <v/>
      </c>
      <c r="N2262" t="str">
        <f>VLOOKUP($D2262,metadata!$B$2:$S$451,11,FALSE)</f>
        <v>Aedes albopictus</v>
      </c>
      <c r="O2262" t="str">
        <f>VLOOKUP($D2262,metadata!$B$2:$S$451,12,FALSE)</f>
        <v>diptera</v>
      </c>
      <c r="P2262" t="str">
        <f>VLOOKUP($D2262,metadata!$B$2:$S$451,13,FALSE)</f>
        <v>MAN</v>
      </c>
      <c r="Q2262">
        <f>VLOOKUP($D2262,metadata!$B$2:$S$451,14,FALSE)</f>
        <v>38.616666666666667</v>
      </c>
      <c r="R2262">
        <f>VLOOKUP($D2262,metadata!$B$2:$S$451,15,FALSE)</f>
        <v>-77.4166666666667</v>
      </c>
      <c r="S2262" t="str">
        <f>VLOOKUP($D2262,metadata!$B$2:$S$451,16,FALSE)</f>
        <v/>
      </c>
      <c r="T2262" t="str">
        <f>VLOOKUP($D2262,metadata!$B$2:$S$451,17,FALSE)</f>
        <v/>
      </c>
      <c r="U2262" t="str">
        <f>VLOOKUP($D2262,metadata!$B$2:$S$451,18,FALSE)</f>
        <v/>
      </c>
      <c r="V2262">
        <f>VLOOKUP($D2262,metadata!$B$2:$Z$451,19,FALSE)</f>
        <v>434.5</v>
      </c>
      <c r="W2262" t="str">
        <f>VLOOKUP($D2262,metadata!$B$2:$Z$451,20,FALSE)</f>
        <v>acc</v>
      </c>
      <c r="X2262" t="str">
        <f>VLOOKUP($D2262,metadata!$B$2:$Z$451,21,FALSE)</f>
        <v/>
      </c>
      <c r="Y2262" t="str">
        <f>VLOOKUP($D2262,metadata!$B$2:$Z$451,22,FALSE)</f>
        <v>55-5</v>
      </c>
      <c r="Z2262" t="str">
        <f>VLOOKUP($D2262,metadata!$B$2:$Z$451,23,FALSE)</f>
        <v/>
      </c>
      <c r="AA2262" t="str">
        <f>VLOOKUP($D2262,metadata!$B$2:$Z$451,24,FALSE)</f>
        <v/>
      </c>
      <c r="AB2262" t="str">
        <f>VLOOKUP($D2262,metadata!$B$2:$Z$451,25,FALSE)</f>
        <v/>
      </c>
      <c r="AC2262">
        <v>14.010221465076601</v>
      </c>
      <c r="AD2262">
        <v>42.139384116693599</v>
      </c>
      <c r="AF2262" t="str">
        <f t="shared" si="71"/>
        <v>NA</v>
      </c>
    </row>
    <row r="2263" spans="3:32" x14ac:dyDescent="0.3">
      <c r="C2263">
        <v>2262</v>
      </c>
      <c r="D2263" s="4" t="str">
        <f t="shared" si="72"/>
        <v>55-MAN</v>
      </c>
      <c r="E2263" t="str">
        <f>VLOOKUP($D2263,metadata!$B$2:$S$451,2,FALSE)</f>
        <v>Urbanski, J; Mogi, M; O'Donnell, D; DeCotiis, M; Toma, T; Armbruster, P</v>
      </c>
      <c r="F2263" t="str">
        <f>VLOOKUP($D2263,metadata!$B$2:$S$451,3,FALSE)</f>
        <v>Rapid Adaptive Evolution of Photoperiodic Response during Invasion and Range Expansion across a Climatic Gradient</v>
      </c>
      <c r="G2263" t="str">
        <f>VLOOKUP($D2263,metadata!$B$2:$S$451,4,FALSE)</f>
        <v>10.1086/664709</v>
      </c>
      <c r="H2263" t="str">
        <f>VLOOKUP($D2263,metadata!$B$2:$S$451,5,FALSE)</f>
        <v>y</v>
      </c>
      <c r="I2263" t="str">
        <f>VLOOKUP($D2263,metadata!$B$2:$S$451,6,FALSE)</f>
        <v>a</v>
      </c>
      <c r="J2263" t="str">
        <f>VLOOKUP($D2263,metadata!$B$2:$S$451,7,FALSE)</f>
        <v>i</v>
      </c>
      <c r="K2263">
        <f>VLOOKUP($D2263,metadata!$B$2:$S$451,8,FALSE)</f>
        <v>21</v>
      </c>
      <c r="L2263">
        <f>VLOOKUP($D2263,metadata!$B$2:$S$451,9,FALSE)</f>
        <v>12</v>
      </c>
      <c r="M2263" t="str">
        <f>VLOOKUP($D2263,metadata!$B$2:$S$451,10,FALSE)</f>
        <v/>
      </c>
      <c r="N2263" t="str">
        <f>VLOOKUP($D2263,metadata!$B$2:$S$451,11,FALSE)</f>
        <v>Aedes albopictus</v>
      </c>
      <c r="O2263" t="str">
        <f>VLOOKUP($D2263,metadata!$B$2:$S$451,12,FALSE)</f>
        <v>diptera</v>
      </c>
      <c r="P2263" t="str">
        <f>VLOOKUP($D2263,metadata!$B$2:$S$451,13,FALSE)</f>
        <v>MAN</v>
      </c>
      <c r="Q2263">
        <f>VLOOKUP($D2263,metadata!$B$2:$S$451,14,FALSE)</f>
        <v>38.616666666666667</v>
      </c>
      <c r="R2263">
        <f>VLOOKUP($D2263,metadata!$B$2:$S$451,15,FALSE)</f>
        <v>-77.4166666666667</v>
      </c>
      <c r="S2263" t="str">
        <f>VLOOKUP($D2263,metadata!$B$2:$S$451,16,FALSE)</f>
        <v/>
      </c>
      <c r="T2263" t="str">
        <f>VLOOKUP($D2263,metadata!$B$2:$S$451,17,FALSE)</f>
        <v/>
      </c>
      <c r="U2263" t="str">
        <f>VLOOKUP($D2263,metadata!$B$2:$S$451,18,FALSE)</f>
        <v/>
      </c>
      <c r="V2263">
        <f>VLOOKUP($D2263,metadata!$B$2:$Z$451,19,FALSE)</f>
        <v>434.5</v>
      </c>
      <c r="W2263" t="str">
        <f>VLOOKUP($D2263,metadata!$B$2:$Z$451,20,FALSE)</f>
        <v>acc</v>
      </c>
      <c r="X2263" t="str">
        <f>VLOOKUP($D2263,metadata!$B$2:$Z$451,21,FALSE)</f>
        <v/>
      </c>
      <c r="Y2263" t="str">
        <f>VLOOKUP($D2263,metadata!$B$2:$Z$451,22,FALSE)</f>
        <v>55-5</v>
      </c>
      <c r="Z2263" t="str">
        <f>VLOOKUP($D2263,metadata!$B$2:$Z$451,23,FALSE)</f>
        <v/>
      </c>
      <c r="AA2263" t="str">
        <f>VLOOKUP($D2263,metadata!$B$2:$Z$451,24,FALSE)</f>
        <v/>
      </c>
      <c r="AB2263" t="str">
        <f>VLOOKUP($D2263,metadata!$B$2:$Z$451,25,FALSE)</f>
        <v/>
      </c>
      <c r="AC2263">
        <v>13.7649063032367</v>
      </c>
      <c r="AD2263">
        <v>14.2625607779578</v>
      </c>
      <c r="AF2263" t="str">
        <f t="shared" si="71"/>
        <v>NA</v>
      </c>
    </row>
    <row r="2264" spans="3:32" x14ac:dyDescent="0.3">
      <c r="C2264">
        <v>2263</v>
      </c>
      <c r="D2264" s="4" t="str">
        <f t="shared" si="72"/>
        <v>55-MAN</v>
      </c>
      <c r="E2264" t="str">
        <f>VLOOKUP($D2264,metadata!$B$2:$S$451,2,FALSE)</f>
        <v>Urbanski, J; Mogi, M; O'Donnell, D; DeCotiis, M; Toma, T; Armbruster, P</v>
      </c>
      <c r="F2264" t="str">
        <f>VLOOKUP($D2264,metadata!$B$2:$S$451,3,FALSE)</f>
        <v>Rapid Adaptive Evolution of Photoperiodic Response during Invasion and Range Expansion across a Climatic Gradient</v>
      </c>
      <c r="G2264" t="str">
        <f>VLOOKUP($D2264,metadata!$B$2:$S$451,4,FALSE)</f>
        <v>10.1086/664709</v>
      </c>
      <c r="H2264" t="str">
        <f>VLOOKUP($D2264,metadata!$B$2:$S$451,5,FALSE)</f>
        <v>y</v>
      </c>
      <c r="I2264" t="str">
        <f>VLOOKUP($D2264,metadata!$B$2:$S$451,6,FALSE)</f>
        <v>a</v>
      </c>
      <c r="J2264" t="str">
        <f>VLOOKUP($D2264,metadata!$B$2:$S$451,7,FALSE)</f>
        <v>i</v>
      </c>
      <c r="K2264">
        <f>VLOOKUP($D2264,metadata!$B$2:$S$451,8,FALSE)</f>
        <v>21</v>
      </c>
      <c r="L2264">
        <f>VLOOKUP($D2264,metadata!$B$2:$S$451,9,FALSE)</f>
        <v>12</v>
      </c>
      <c r="M2264" t="str">
        <f>VLOOKUP($D2264,metadata!$B$2:$S$451,10,FALSE)</f>
        <v/>
      </c>
      <c r="N2264" t="str">
        <f>VLOOKUP($D2264,metadata!$B$2:$S$451,11,FALSE)</f>
        <v>Aedes albopictus</v>
      </c>
      <c r="O2264" t="str">
        <f>VLOOKUP($D2264,metadata!$B$2:$S$451,12,FALSE)</f>
        <v>diptera</v>
      </c>
      <c r="P2264" t="str">
        <f>VLOOKUP($D2264,metadata!$B$2:$S$451,13,FALSE)</f>
        <v>MAN</v>
      </c>
      <c r="Q2264">
        <f>VLOOKUP($D2264,metadata!$B$2:$S$451,14,FALSE)</f>
        <v>38.616666666666667</v>
      </c>
      <c r="R2264">
        <f>VLOOKUP($D2264,metadata!$B$2:$S$451,15,FALSE)</f>
        <v>-77.4166666666667</v>
      </c>
      <c r="S2264" t="str">
        <f>VLOOKUP($D2264,metadata!$B$2:$S$451,16,FALSE)</f>
        <v/>
      </c>
      <c r="T2264" t="str">
        <f>VLOOKUP($D2264,metadata!$B$2:$S$451,17,FALSE)</f>
        <v/>
      </c>
      <c r="U2264" t="str">
        <f>VLOOKUP($D2264,metadata!$B$2:$S$451,18,FALSE)</f>
        <v/>
      </c>
      <c r="V2264">
        <f>VLOOKUP($D2264,metadata!$B$2:$Z$451,19,FALSE)</f>
        <v>434.5</v>
      </c>
      <c r="W2264" t="str">
        <f>VLOOKUP($D2264,metadata!$B$2:$Z$451,20,FALSE)</f>
        <v>acc</v>
      </c>
      <c r="X2264" t="str">
        <f>VLOOKUP($D2264,metadata!$B$2:$Z$451,21,FALSE)</f>
        <v/>
      </c>
      <c r="Y2264" t="str">
        <f>VLOOKUP($D2264,metadata!$B$2:$Z$451,22,FALSE)</f>
        <v>55-5</v>
      </c>
      <c r="Z2264" t="str">
        <f>VLOOKUP($D2264,metadata!$B$2:$Z$451,23,FALSE)</f>
        <v/>
      </c>
      <c r="AA2264" t="str">
        <f>VLOOKUP($D2264,metadata!$B$2:$Z$451,24,FALSE)</f>
        <v/>
      </c>
      <c r="AB2264" t="str">
        <f>VLOOKUP($D2264,metadata!$B$2:$Z$451,25,FALSE)</f>
        <v/>
      </c>
      <c r="AC2264">
        <v>14.201022146507601</v>
      </c>
      <c r="AD2264">
        <v>11.183144246353301</v>
      </c>
      <c r="AF2264" t="str">
        <f t="shared" si="71"/>
        <v>NA</v>
      </c>
    </row>
    <row r="2265" spans="3:32" x14ac:dyDescent="0.3">
      <c r="C2265">
        <v>2264</v>
      </c>
      <c r="D2265" s="4" t="str">
        <f t="shared" si="72"/>
        <v>55-MAN</v>
      </c>
      <c r="E2265" t="str">
        <f>VLOOKUP($D2265,metadata!$B$2:$S$451,2,FALSE)</f>
        <v>Urbanski, J; Mogi, M; O'Donnell, D; DeCotiis, M; Toma, T; Armbruster, P</v>
      </c>
      <c r="F2265" t="str">
        <f>VLOOKUP($D2265,metadata!$B$2:$S$451,3,FALSE)</f>
        <v>Rapid Adaptive Evolution of Photoperiodic Response during Invasion and Range Expansion across a Climatic Gradient</v>
      </c>
      <c r="G2265" t="str">
        <f>VLOOKUP($D2265,metadata!$B$2:$S$451,4,FALSE)</f>
        <v>10.1086/664709</v>
      </c>
      <c r="H2265" t="str">
        <f>VLOOKUP($D2265,metadata!$B$2:$S$451,5,FALSE)</f>
        <v>y</v>
      </c>
      <c r="I2265" t="str">
        <f>VLOOKUP($D2265,metadata!$B$2:$S$451,6,FALSE)</f>
        <v>a</v>
      </c>
      <c r="J2265" t="str">
        <f>VLOOKUP($D2265,metadata!$B$2:$S$451,7,FALSE)</f>
        <v>i</v>
      </c>
      <c r="K2265">
        <f>VLOOKUP($D2265,metadata!$B$2:$S$451,8,FALSE)</f>
        <v>21</v>
      </c>
      <c r="L2265">
        <f>VLOOKUP($D2265,metadata!$B$2:$S$451,9,FALSE)</f>
        <v>12</v>
      </c>
      <c r="M2265" t="str">
        <f>VLOOKUP($D2265,metadata!$B$2:$S$451,10,FALSE)</f>
        <v/>
      </c>
      <c r="N2265" t="str">
        <f>VLOOKUP($D2265,metadata!$B$2:$S$451,11,FALSE)</f>
        <v>Aedes albopictus</v>
      </c>
      <c r="O2265" t="str">
        <f>VLOOKUP($D2265,metadata!$B$2:$S$451,12,FALSE)</f>
        <v>diptera</v>
      </c>
      <c r="P2265" t="str">
        <f>VLOOKUP($D2265,metadata!$B$2:$S$451,13,FALSE)</f>
        <v>MAN</v>
      </c>
      <c r="Q2265">
        <f>VLOOKUP($D2265,metadata!$B$2:$S$451,14,FALSE)</f>
        <v>38.616666666666667</v>
      </c>
      <c r="R2265">
        <f>VLOOKUP($D2265,metadata!$B$2:$S$451,15,FALSE)</f>
        <v>-77.4166666666667</v>
      </c>
      <c r="S2265" t="str">
        <f>VLOOKUP($D2265,metadata!$B$2:$S$451,16,FALSE)</f>
        <v/>
      </c>
      <c r="T2265" t="str">
        <f>VLOOKUP($D2265,metadata!$B$2:$S$451,17,FALSE)</f>
        <v/>
      </c>
      <c r="U2265" t="str">
        <f>VLOOKUP($D2265,metadata!$B$2:$S$451,18,FALSE)</f>
        <v/>
      </c>
      <c r="V2265">
        <f>VLOOKUP($D2265,metadata!$B$2:$Z$451,19,FALSE)</f>
        <v>434.5</v>
      </c>
      <c r="W2265" t="str">
        <f>VLOOKUP($D2265,metadata!$B$2:$Z$451,20,FALSE)</f>
        <v>acc</v>
      </c>
      <c r="X2265" t="str">
        <f>VLOOKUP($D2265,metadata!$B$2:$Z$451,21,FALSE)</f>
        <v/>
      </c>
      <c r="Y2265" t="str">
        <f>VLOOKUP($D2265,metadata!$B$2:$Z$451,22,FALSE)</f>
        <v>55-5</v>
      </c>
      <c r="Z2265" t="str">
        <f>VLOOKUP($D2265,metadata!$B$2:$Z$451,23,FALSE)</f>
        <v/>
      </c>
      <c r="AA2265" t="str">
        <f>VLOOKUP($D2265,metadata!$B$2:$Z$451,24,FALSE)</f>
        <v/>
      </c>
      <c r="AB2265" t="str">
        <f>VLOOKUP($D2265,metadata!$B$2:$Z$451,25,FALSE)</f>
        <v/>
      </c>
      <c r="AC2265">
        <v>14.528109028960801</v>
      </c>
      <c r="AD2265">
        <v>11.669367909238201</v>
      </c>
      <c r="AF2265" t="str">
        <f t="shared" si="71"/>
        <v>NA</v>
      </c>
    </row>
    <row r="2266" spans="3:32" x14ac:dyDescent="0.3">
      <c r="C2266">
        <v>2265</v>
      </c>
      <c r="D2266" s="4" t="str">
        <f t="shared" si="72"/>
        <v>55-MAN</v>
      </c>
      <c r="E2266" t="str">
        <f>VLOOKUP($D2266,metadata!$B$2:$S$451,2,FALSE)</f>
        <v>Urbanski, J; Mogi, M; O'Donnell, D; DeCotiis, M; Toma, T; Armbruster, P</v>
      </c>
      <c r="F2266" t="str">
        <f>VLOOKUP($D2266,metadata!$B$2:$S$451,3,FALSE)</f>
        <v>Rapid Adaptive Evolution of Photoperiodic Response during Invasion and Range Expansion across a Climatic Gradient</v>
      </c>
      <c r="G2266" t="str">
        <f>VLOOKUP($D2266,metadata!$B$2:$S$451,4,FALSE)</f>
        <v>10.1086/664709</v>
      </c>
      <c r="H2266" t="str">
        <f>VLOOKUP($D2266,metadata!$B$2:$S$451,5,FALSE)</f>
        <v>y</v>
      </c>
      <c r="I2266" t="str">
        <f>VLOOKUP($D2266,metadata!$B$2:$S$451,6,FALSE)</f>
        <v>a</v>
      </c>
      <c r="J2266" t="str">
        <f>VLOOKUP($D2266,metadata!$B$2:$S$451,7,FALSE)</f>
        <v>i</v>
      </c>
      <c r="K2266">
        <f>VLOOKUP($D2266,metadata!$B$2:$S$451,8,FALSE)</f>
        <v>21</v>
      </c>
      <c r="L2266">
        <f>VLOOKUP($D2266,metadata!$B$2:$S$451,9,FALSE)</f>
        <v>12</v>
      </c>
      <c r="M2266" t="str">
        <f>VLOOKUP($D2266,metadata!$B$2:$S$451,10,FALSE)</f>
        <v/>
      </c>
      <c r="N2266" t="str">
        <f>VLOOKUP($D2266,metadata!$B$2:$S$451,11,FALSE)</f>
        <v>Aedes albopictus</v>
      </c>
      <c r="O2266" t="str">
        <f>VLOOKUP($D2266,metadata!$B$2:$S$451,12,FALSE)</f>
        <v>diptera</v>
      </c>
      <c r="P2266" t="str">
        <f>VLOOKUP($D2266,metadata!$B$2:$S$451,13,FALSE)</f>
        <v>MAN</v>
      </c>
      <c r="Q2266">
        <f>VLOOKUP($D2266,metadata!$B$2:$S$451,14,FALSE)</f>
        <v>38.616666666666667</v>
      </c>
      <c r="R2266">
        <f>VLOOKUP($D2266,metadata!$B$2:$S$451,15,FALSE)</f>
        <v>-77.4166666666667</v>
      </c>
      <c r="S2266" t="str">
        <f>VLOOKUP($D2266,metadata!$B$2:$S$451,16,FALSE)</f>
        <v/>
      </c>
      <c r="T2266" t="str">
        <f>VLOOKUP($D2266,metadata!$B$2:$S$451,17,FALSE)</f>
        <v/>
      </c>
      <c r="U2266" t="str">
        <f>VLOOKUP($D2266,metadata!$B$2:$S$451,18,FALSE)</f>
        <v/>
      </c>
      <c r="V2266">
        <f>VLOOKUP($D2266,metadata!$B$2:$Z$451,19,FALSE)</f>
        <v>434.5</v>
      </c>
      <c r="W2266" t="str">
        <f>VLOOKUP($D2266,metadata!$B$2:$Z$451,20,FALSE)</f>
        <v>acc</v>
      </c>
      <c r="X2266" t="str">
        <f>VLOOKUP($D2266,metadata!$B$2:$Z$451,21,FALSE)</f>
        <v/>
      </c>
      <c r="Y2266" t="str">
        <f>VLOOKUP($D2266,metadata!$B$2:$Z$451,22,FALSE)</f>
        <v>55-5</v>
      </c>
      <c r="Z2266" t="str">
        <f>VLOOKUP($D2266,metadata!$B$2:$Z$451,23,FALSE)</f>
        <v/>
      </c>
      <c r="AA2266" t="str">
        <f>VLOOKUP($D2266,metadata!$B$2:$Z$451,24,FALSE)</f>
        <v/>
      </c>
      <c r="AB2266" t="str">
        <f>VLOOKUP($D2266,metadata!$B$2:$Z$451,25,FALSE)</f>
        <v/>
      </c>
      <c r="AC2266">
        <v>16</v>
      </c>
      <c r="AD2266">
        <v>5.9967585089141098</v>
      </c>
      <c r="AF2266" t="str">
        <f t="shared" si="71"/>
        <v>NA</v>
      </c>
    </row>
    <row r="2267" spans="3:32" x14ac:dyDescent="0.3">
      <c r="C2267">
        <v>2266</v>
      </c>
      <c r="D2267" s="4" t="str">
        <f t="shared" si="72"/>
        <v>55-MEL</v>
      </c>
      <c r="E2267" t="str">
        <f>VLOOKUP($D2267,metadata!$B$2:$S$451,2,FALSE)</f>
        <v>Urbanski, J; Mogi, M; O'Donnell, D; DeCotiis, M; Toma, T; Armbruster, P</v>
      </c>
      <c r="F2267" t="str">
        <f>VLOOKUP($D2267,metadata!$B$2:$S$451,3,FALSE)</f>
        <v>Rapid Adaptive Evolution of Photoperiodic Response during Invasion and Range Expansion across a Climatic Gradient</v>
      </c>
      <c r="G2267" t="str">
        <f>VLOOKUP($D2267,metadata!$B$2:$S$451,4,FALSE)</f>
        <v>10.1086/664709</v>
      </c>
      <c r="H2267" t="str">
        <f>VLOOKUP($D2267,metadata!$B$2:$S$451,5,FALSE)</f>
        <v>y</v>
      </c>
      <c r="I2267" t="str">
        <f>VLOOKUP($D2267,metadata!$B$2:$S$451,6,FALSE)</f>
        <v>a</v>
      </c>
      <c r="J2267" t="str">
        <f>VLOOKUP($D2267,metadata!$B$2:$S$451,7,FALSE)</f>
        <v>i</v>
      </c>
      <c r="K2267">
        <f>VLOOKUP($D2267,metadata!$B$2:$S$451,8,FALSE)</f>
        <v>21</v>
      </c>
      <c r="L2267">
        <f>VLOOKUP($D2267,metadata!$B$2:$S$451,9,FALSE)</f>
        <v>12</v>
      </c>
      <c r="M2267" t="str">
        <f>VLOOKUP($D2267,metadata!$B$2:$S$451,10,FALSE)</f>
        <v/>
      </c>
      <c r="N2267" t="str">
        <f>VLOOKUP($D2267,metadata!$B$2:$S$451,11,FALSE)</f>
        <v>Aedes albopictus</v>
      </c>
      <c r="O2267" t="str">
        <f>VLOOKUP($D2267,metadata!$B$2:$S$451,12,FALSE)</f>
        <v>diptera</v>
      </c>
      <c r="P2267" t="str">
        <f>VLOOKUP($D2267,metadata!$B$2:$S$451,13,FALSE)</f>
        <v>MEL</v>
      </c>
      <c r="Q2267">
        <f>VLOOKUP($D2267,metadata!$B$2:$S$451,14,FALSE)</f>
        <v>27.566666666666666</v>
      </c>
      <c r="R2267">
        <f>VLOOKUP($D2267,metadata!$B$2:$S$451,15,FALSE)</f>
        <v>-80.366666666666703</v>
      </c>
      <c r="S2267" t="str">
        <f>VLOOKUP($D2267,metadata!$B$2:$S$451,16,FALSE)</f>
        <v/>
      </c>
      <c r="T2267" t="str">
        <f>VLOOKUP($D2267,metadata!$B$2:$S$451,17,FALSE)</f>
        <v/>
      </c>
      <c r="U2267" t="str">
        <f>VLOOKUP($D2267,metadata!$B$2:$S$451,18,FALSE)</f>
        <v/>
      </c>
      <c r="V2267">
        <f>VLOOKUP($D2267,metadata!$B$2:$Z$451,19,FALSE)</f>
        <v>446.5</v>
      </c>
      <c r="W2267" t="str">
        <f>VLOOKUP($D2267,metadata!$B$2:$Z$451,20,FALSE)</f>
        <v>acc</v>
      </c>
      <c r="X2267" t="str">
        <f>VLOOKUP($D2267,metadata!$B$2:$Z$451,21,FALSE)</f>
        <v/>
      </c>
      <c r="Y2267" t="str">
        <f>VLOOKUP($D2267,metadata!$B$2:$Z$451,22,FALSE)</f>
        <v>55-6</v>
      </c>
      <c r="Z2267" t="str">
        <f>VLOOKUP($D2267,metadata!$B$2:$Z$451,23,FALSE)</f>
        <v/>
      </c>
      <c r="AA2267" t="str">
        <f>VLOOKUP($D2267,metadata!$B$2:$Z$451,24,FALSE)</f>
        <v/>
      </c>
      <c r="AB2267" t="str">
        <f>VLOOKUP($D2267,metadata!$B$2:$Z$451,25,FALSE)</f>
        <v/>
      </c>
      <c r="AC2267">
        <v>8</v>
      </c>
      <c r="AD2267">
        <v>12.383900928792499</v>
      </c>
      <c r="AF2267" t="str">
        <f t="shared" si="71"/>
        <v>NA</v>
      </c>
    </row>
    <row r="2268" spans="3:32" x14ac:dyDescent="0.3">
      <c r="C2268">
        <v>2267</v>
      </c>
      <c r="D2268" s="4" t="str">
        <f t="shared" si="72"/>
        <v>55-MEL</v>
      </c>
      <c r="E2268" t="str">
        <f>VLOOKUP($D2268,metadata!$B$2:$S$451,2,FALSE)</f>
        <v>Urbanski, J; Mogi, M; O'Donnell, D; DeCotiis, M; Toma, T; Armbruster, P</v>
      </c>
      <c r="F2268" t="str">
        <f>VLOOKUP($D2268,metadata!$B$2:$S$451,3,FALSE)</f>
        <v>Rapid Adaptive Evolution of Photoperiodic Response during Invasion and Range Expansion across a Climatic Gradient</v>
      </c>
      <c r="G2268" t="str">
        <f>VLOOKUP($D2268,metadata!$B$2:$S$451,4,FALSE)</f>
        <v>10.1086/664709</v>
      </c>
      <c r="H2268" t="str">
        <f>VLOOKUP($D2268,metadata!$B$2:$S$451,5,FALSE)</f>
        <v>y</v>
      </c>
      <c r="I2268" t="str">
        <f>VLOOKUP($D2268,metadata!$B$2:$S$451,6,FALSE)</f>
        <v>a</v>
      </c>
      <c r="J2268" t="str">
        <f>VLOOKUP($D2268,metadata!$B$2:$S$451,7,FALSE)</f>
        <v>i</v>
      </c>
      <c r="K2268">
        <f>VLOOKUP($D2268,metadata!$B$2:$S$451,8,FALSE)</f>
        <v>21</v>
      </c>
      <c r="L2268">
        <f>VLOOKUP($D2268,metadata!$B$2:$S$451,9,FALSE)</f>
        <v>12</v>
      </c>
      <c r="M2268" t="str">
        <f>VLOOKUP($D2268,metadata!$B$2:$S$451,10,FALSE)</f>
        <v/>
      </c>
      <c r="N2268" t="str">
        <f>VLOOKUP($D2268,metadata!$B$2:$S$451,11,FALSE)</f>
        <v>Aedes albopictus</v>
      </c>
      <c r="O2268" t="str">
        <f>VLOOKUP($D2268,metadata!$B$2:$S$451,12,FALSE)</f>
        <v>diptera</v>
      </c>
      <c r="P2268" t="str">
        <f>VLOOKUP($D2268,metadata!$B$2:$S$451,13,FALSE)</f>
        <v>MEL</v>
      </c>
      <c r="Q2268">
        <f>VLOOKUP($D2268,metadata!$B$2:$S$451,14,FALSE)</f>
        <v>27.566666666666666</v>
      </c>
      <c r="R2268">
        <f>VLOOKUP($D2268,metadata!$B$2:$S$451,15,FALSE)</f>
        <v>-80.366666666666703</v>
      </c>
      <c r="S2268" t="str">
        <f>VLOOKUP($D2268,metadata!$B$2:$S$451,16,FALSE)</f>
        <v/>
      </c>
      <c r="T2268" t="str">
        <f>VLOOKUP($D2268,metadata!$B$2:$S$451,17,FALSE)</f>
        <v/>
      </c>
      <c r="U2268" t="str">
        <f>VLOOKUP($D2268,metadata!$B$2:$S$451,18,FALSE)</f>
        <v/>
      </c>
      <c r="V2268">
        <f>VLOOKUP($D2268,metadata!$B$2:$Z$451,19,FALSE)</f>
        <v>446.5</v>
      </c>
      <c r="W2268" t="str">
        <f>VLOOKUP($D2268,metadata!$B$2:$Z$451,20,FALSE)</f>
        <v>acc</v>
      </c>
      <c r="X2268" t="str">
        <f>VLOOKUP($D2268,metadata!$B$2:$Z$451,21,FALSE)</f>
        <v/>
      </c>
      <c r="Y2268" t="str">
        <f>VLOOKUP($D2268,metadata!$B$2:$Z$451,22,FALSE)</f>
        <v>55-6</v>
      </c>
      <c r="Z2268" t="str">
        <f>VLOOKUP($D2268,metadata!$B$2:$Z$451,23,FALSE)</f>
        <v/>
      </c>
      <c r="AA2268" t="str">
        <f>VLOOKUP($D2268,metadata!$B$2:$Z$451,24,FALSE)</f>
        <v/>
      </c>
      <c r="AB2268" t="str">
        <f>VLOOKUP($D2268,metadata!$B$2:$Z$451,25,FALSE)</f>
        <v/>
      </c>
      <c r="AC2268">
        <v>11.980424143556199</v>
      </c>
      <c r="AD2268">
        <v>13.467492260061899</v>
      </c>
      <c r="AF2268" t="str">
        <f t="shared" si="71"/>
        <v>NA</v>
      </c>
    </row>
    <row r="2269" spans="3:32" x14ac:dyDescent="0.3">
      <c r="C2269">
        <v>2268</v>
      </c>
      <c r="D2269" s="4" t="str">
        <f t="shared" si="72"/>
        <v>55-MEL</v>
      </c>
      <c r="E2269" t="str">
        <f>VLOOKUP($D2269,metadata!$B$2:$S$451,2,FALSE)</f>
        <v>Urbanski, J; Mogi, M; O'Donnell, D; DeCotiis, M; Toma, T; Armbruster, P</v>
      </c>
      <c r="F2269" t="str">
        <f>VLOOKUP($D2269,metadata!$B$2:$S$451,3,FALSE)</f>
        <v>Rapid Adaptive Evolution of Photoperiodic Response during Invasion and Range Expansion across a Climatic Gradient</v>
      </c>
      <c r="G2269" t="str">
        <f>VLOOKUP($D2269,metadata!$B$2:$S$451,4,FALSE)</f>
        <v>10.1086/664709</v>
      </c>
      <c r="H2269" t="str">
        <f>VLOOKUP($D2269,metadata!$B$2:$S$451,5,FALSE)</f>
        <v>y</v>
      </c>
      <c r="I2269" t="str">
        <f>VLOOKUP($D2269,metadata!$B$2:$S$451,6,FALSE)</f>
        <v>a</v>
      </c>
      <c r="J2269" t="str">
        <f>VLOOKUP($D2269,metadata!$B$2:$S$451,7,FALSE)</f>
        <v>i</v>
      </c>
      <c r="K2269">
        <f>VLOOKUP($D2269,metadata!$B$2:$S$451,8,FALSE)</f>
        <v>21</v>
      </c>
      <c r="L2269">
        <f>VLOOKUP($D2269,metadata!$B$2:$S$451,9,FALSE)</f>
        <v>12</v>
      </c>
      <c r="M2269" t="str">
        <f>VLOOKUP($D2269,metadata!$B$2:$S$451,10,FALSE)</f>
        <v/>
      </c>
      <c r="N2269" t="str">
        <f>VLOOKUP($D2269,metadata!$B$2:$S$451,11,FALSE)</f>
        <v>Aedes albopictus</v>
      </c>
      <c r="O2269" t="str">
        <f>VLOOKUP($D2269,metadata!$B$2:$S$451,12,FALSE)</f>
        <v>diptera</v>
      </c>
      <c r="P2269" t="str">
        <f>VLOOKUP($D2269,metadata!$B$2:$S$451,13,FALSE)</f>
        <v>MEL</v>
      </c>
      <c r="Q2269">
        <f>VLOOKUP($D2269,metadata!$B$2:$S$451,14,FALSE)</f>
        <v>27.566666666666666</v>
      </c>
      <c r="R2269">
        <f>VLOOKUP($D2269,metadata!$B$2:$S$451,15,FALSE)</f>
        <v>-80.366666666666703</v>
      </c>
      <c r="S2269" t="str">
        <f>VLOOKUP($D2269,metadata!$B$2:$S$451,16,FALSE)</f>
        <v/>
      </c>
      <c r="T2269" t="str">
        <f>VLOOKUP($D2269,metadata!$B$2:$S$451,17,FALSE)</f>
        <v/>
      </c>
      <c r="U2269" t="str">
        <f>VLOOKUP($D2269,metadata!$B$2:$S$451,18,FALSE)</f>
        <v/>
      </c>
      <c r="V2269">
        <f>VLOOKUP($D2269,metadata!$B$2:$Z$451,19,FALSE)</f>
        <v>446.5</v>
      </c>
      <c r="W2269" t="str">
        <f>VLOOKUP($D2269,metadata!$B$2:$Z$451,20,FALSE)</f>
        <v>acc</v>
      </c>
      <c r="X2269" t="str">
        <f>VLOOKUP($D2269,metadata!$B$2:$Z$451,21,FALSE)</f>
        <v/>
      </c>
      <c r="Y2269" t="str">
        <f>VLOOKUP($D2269,metadata!$B$2:$Z$451,22,FALSE)</f>
        <v>55-6</v>
      </c>
      <c r="Z2269" t="str">
        <f>VLOOKUP($D2269,metadata!$B$2:$Z$451,23,FALSE)</f>
        <v/>
      </c>
      <c r="AA2269" t="str">
        <f>VLOOKUP($D2269,metadata!$B$2:$Z$451,24,FALSE)</f>
        <v/>
      </c>
      <c r="AB2269" t="str">
        <f>VLOOKUP($D2269,metadata!$B$2:$Z$451,25,FALSE)</f>
        <v/>
      </c>
      <c r="AC2269">
        <v>12.489396411092899</v>
      </c>
      <c r="AD2269">
        <v>5.5727554179566496</v>
      </c>
      <c r="AF2269" t="str">
        <f t="shared" si="71"/>
        <v>NA</v>
      </c>
    </row>
    <row r="2270" spans="3:32" x14ac:dyDescent="0.3">
      <c r="C2270">
        <v>2269</v>
      </c>
      <c r="D2270" s="4" t="str">
        <f t="shared" si="72"/>
        <v>55-MEL</v>
      </c>
      <c r="E2270" t="str">
        <f>VLOOKUP($D2270,metadata!$B$2:$S$451,2,FALSE)</f>
        <v>Urbanski, J; Mogi, M; O'Donnell, D; DeCotiis, M; Toma, T; Armbruster, P</v>
      </c>
      <c r="F2270" t="str">
        <f>VLOOKUP($D2270,metadata!$B$2:$S$451,3,FALSE)</f>
        <v>Rapid Adaptive Evolution of Photoperiodic Response during Invasion and Range Expansion across a Climatic Gradient</v>
      </c>
      <c r="G2270" t="str">
        <f>VLOOKUP($D2270,metadata!$B$2:$S$451,4,FALSE)</f>
        <v>10.1086/664709</v>
      </c>
      <c r="H2270" t="str">
        <f>VLOOKUP($D2270,metadata!$B$2:$S$451,5,FALSE)</f>
        <v>y</v>
      </c>
      <c r="I2270" t="str">
        <f>VLOOKUP($D2270,metadata!$B$2:$S$451,6,FALSE)</f>
        <v>a</v>
      </c>
      <c r="J2270" t="str">
        <f>VLOOKUP($D2270,metadata!$B$2:$S$451,7,FALSE)</f>
        <v>i</v>
      </c>
      <c r="K2270">
        <f>VLOOKUP($D2270,metadata!$B$2:$S$451,8,FALSE)</f>
        <v>21</v>
      </c>
      <c r="L2270">
        <f>VLOOKUP($D2270,metadata!$B$2:$S$451,9,FALSE)</f>
        <v>12</v>
      </c>
      <c r="M2270" t="str">
        <f>VLOOKUP($D2270,metadata!$B$2:$S$451,10,FALSE)</f>
        <v/>
      </c>
      <c r="N2270" t="str">
        <f>VLOOKUP($D2270,metadata!$B$2:$S$451,11,FALSE)</f>
        <v>Aedes albopictus</v>
      </c>
      <c r="O2270" t="str">
        <f>VLOOKUP($D2270,metadata!$B$2:$S$451,12,FALSE)</f>
        <v>diptera</v>
      </c>
      <c r="P2270" t="str">
        <f>VLOOKUP($D2270,metadata!$B$2:$S$451,13,FALSE)</f>
        <v>MEL</v>
      </c>
      <c r="Q2270">
        <f>VLOOKUP($D2270,metadata!$B$2:$S$451,14,FALSE)</f>
        <v>27.566666666666666</v>
      </c>
      <c r="R2270">
        <f>VLOOKUP($D2270,metadata!$B$2:$S$451,15,FALSE)</f>
        <v>-80.366666666666703</v>
      </c>
      <c r="S2270" t="str">
        <f>VLOOKUP($D2270,metadata!$B$2:$S$451,16,FALSE)</f>
        <v/>
      </c>
      <c r="T2270" t="str">
        <f>VLOOKUP($D2270,metadata!$B$2:$S$451,17,FALSE)</f>
        <v/>
      </c>
      <c r="U2270" t="str">
        <f>VLOOKUP($D2270,metadata!$B$2:$S$451,18,FALSE)</f>
        <v/>
      </c>
      <c r="V2270">
        <f>VLOOKUP($D2270,metadata!$B$2:$Z$451,19,FALSE)</f>
        <v>446.5</v>
      </c>
      <c r="W2270" t="str">
        <f>VLOOKUP($D2270,metadata!$B$2:$Z$451,20,FALSE)</f>
        <v>acc</v>
      </c>
      <c r="X2270" t="str">
        <f>VLOOKUP($D2270,metadata!$B$2:$Z$451,21,FALSE)</f>
        <v/>
      </c>
      <c r="Y2270" t="str">
        <f>VLOOKUP($D2270,metadata!$B$2:$Z$451,22,FALSE)</f>
        <v>55-6</v>
      </c>
      <c r="Z2270" t="str">
        <f>VLOOKUP($D2270,metadata!$B$2:$Z$451,23,FALSE)</f>
        <v/>
      </c>
      <c r="AA2270" t="str">
        <f>VLOOKUP($D2270,metadata!$B$2:$Z$451,24,FALSE)</f>
        <v/>
      </c>
      <c r="AB2270" t="str">
        <f>VLOOKUP($D2270,metadata!$B$2:$Z$451,25,FALSE)</f>
        <v/>
      </c>
      <c r="AC2270">
        <v>12.7504078303425</v>
      </c>
      <c r="AD2270">
        <v>2.4767801857585101</v>
      </c>
      <c r="AF2270" t="str">
        <f t="shared" si="71"/>
        <v>NA</v>
      </c>
    </row>
    <row r="2271" spans="3:32" x14ac:dyDescent="0.3">
      <c r="C2271">
        <v>2270</v>
      </c>
      <c r="D2271" s="4" t="str">
        <f t="shared" si="72"/>
        <v>55-MEL</v>
      </c>
      <c r="E2271" t="str">
        <f>VLOOKUP($D2271,metadata!$B$2:$S$451,2,FALSE)</f>
        <v>Urbanski, J; Mogi, M; O'Donnell, D; DeCotiis, M; Toma, T; Armbruster, P</v>
      </c>
      <c r="F2271" t="str">
        <f>VLOOKUP($D2271,metadata!$B$2:$S$451,3,FALSE)</f>
        <v>Rapid Adaptive Evolution of Photoperiodic Response during Invasion and Range Expansion across a Climatic Gradient</v>
      </c>
      <c r="G2271" t="str">
        <f>VLOOKUP($D2271,metadata!$B$2:$S$451,4,FALSE)</f>
        <v>10.1086/664709</v>
      </c>
      <c r="H2271" t="str">
        <f>VLOOKUP($D2271,metadata!$B$2:$S$451,5,FALSE)</f>
        <v>y</v>
      </c>
      <c r="I2271" t="str">
        <f>VLOOKUP($D2271,metadata!$B$2:$S$451,6,FALSE)</f>
        <v>a</v>
      </c>
      <c r="J2271" t="str">
        <f>VLOOKUP($D2271,metadata!$B$2:$S$451,7,FALSE)</f>
        <v>i</v>
      </c>
      <c r="K2271">
        <f>VLOOKUP($D2271,metadata!$B$2:$S$451,8,FALSE)</f>
        <v>21</v>
      </c>
      <c r="L2271">
        <f>VLOOKUP($D2271,metadata!$B$2:$S$451,9,FALSE)</f>
        <v>12</v>
      </c>
      <c r="M2271" t="str">
        <f>VLOOKUP($D2271,metadata!$B$2:$S$451,10,FALSE)</f>
        <v/>
      </c>
      <c r="N2271" t="str">
        <f>VLOOKUP($D2271,metadata!$B$2:$S$451,11,FALSE)</f>
        <v>Aedes albopictus</v>
      </c>
      <c r="O2271" t="str">
        <f>VLOOKUP($D2271,metadata!$B$2:$S$451,12,FALSE)</f>
        <v>diptera</v>
      </c>
      <c r="P2271" t="str">
        <f>VLOOKUP($D2271,metadata!$B$2:$S$451,13,FALSE)</f>
        <v>MEL</v>
      </c>
      <c r="Q2271">
        <f>VLOOKUP($D2271,metadata!$B$2:$S$451,14,FALSE)</f>
        <v>27.566666666666666</v>
      </c>
      <c r="R2271">
        <f>VLOOKUP($D2271,metadata!$B$2:$S$451,15,FALSE)</f>
        <v>-80.366666666666703</v>
      </c>
      <c r="S2271" t="str">
        <f>VLOOKUP($D2271,metadata!$B$2:$S$451,16,FALSE)</f>
        <v/>
      </c>
      <c r="T2271" t="str">
        <f>VLOOKUP($D2271,metadata!$B$2:$S$451,17,FALSE)</f>
        <v/>
      </c>
      <c r="U2271" t="str">
        <f>VLOOKUP($D2271,metadata!$B$2:$S$451,18,FALSE)</f>
        <v/>
      </c>
      <c r="V2271">
        <f>VLOOKUP($D2271,metadata!$B$2:$Z$451,19,FALSE)</f>
        <v>446.5</v>
      </c>
      <c r="W2271" t="str">
        <f>VLOOKUP($D2271,metadata!$B$2:$Z$451,20,FALSE)</f>
        <v>acc</v>
      </c>
      <c r="X2271" t="str">
        <f>VLOOKUP($D2271,metadata!$B$2:$Z$451,21,FALSE)</f>
        <v/>
      </c>
      <c r="Y2271" t="str">
        <f>VLOOKUP($D2271,metadata!$B$2:$Z$451,22,FALSE)</f>
        <v>55-6</v>
      </c>
      <c r="Z2271" t="str">
        <f>VLOOKUP($D2271,metadata!$B$2:$Z$451,23,FALSE)</f>
        <v/>
      </c>
      <c r="AA2271" t="str">
        <f>VLOOKUP($D2271,metadata!$B$2:$Z$451,24,FALSE)</f>
        <v/>
      </c>
      <c r="AB2271" t="str">
        <f>VLOOKUP($D2271,metadata!$B$2:$Z$451,25,FALSE)</f>
        <v/>
      </c>
      <c r="AC2271">
        <v>12.959216965742201</v>
      </c>
      <c r="AD2271">
        <v>5.10835913312693</v>
      </c>
      <c r="AF2271" t="str">
        <f t="shared" si="71"/>
        <v>NA</v>
      </c>
    </row>
    <row r="2272" spans="3:32" x14ac:dyDescent="0.3">
      <c r="C2272">
        <v>2271</v>
      </c>
      <c r="D2272" s="4" t="str">
        <f t="shared" si="72"/>
        <v>55-MEL</v>
      </c>
      <c r="E2272" t="str">
        <f>VLOOKUP($D2272,metadata!$B$2:$S$451,2,FALSE)</f>
        <v>Urbanski, J; Mogi, M; O'Donnell, D; DeCotiis, M; Toma, T; Armbruster, P</v>
      </c>
      <c r="F2272" t="str">
        <f>VLOOKUP($D2272,metadata!$B$2:$S$451,3,FALSE)</f>
        <v>Rapid Adaptive Evolution of Photoperiodic Response during Invasion and Range Expansion across a Climatic Gradient</v>
      </c>
      <c r="G2272" t="str">
        <f>VLOOKUP($D2272,metadata!$B$2:$S$451,4,FALSE)</f>
        <v>10.1086/664709</v>
      </c>
      <c r="H2272" t="str">
        <f>VLOOKUP($D2272,metadata!$B$2:$S$451,5,FALSE)</f>
        <v>y</v>
      </c>
      <c r="I2272" t="str">
        <f>VLOOKUP($D2272,metadata!$B$2:$S$451,6,FALSE)</f>
        <v>a</v>
      </c>
      <c r="J2272" t="str">
        <f>VLOOKUP($D2272,metadata!$B$2:$S$451,7,FALSE)</f>
        <v>i</v>
      </c>
      <c r="K2272">
        <f>VLOOKUP($D2272,metadata!$B$2:$S$451,8,FALSE)</f>
        <v>21</v>
      </c>
      <c r="L2272">
        <f>VLOOKUP($D2272,metadata!$B$2:$S$451,9,FALSE)</f>
        <v>12</v>
      </c>
      <c r="M2272" t="str">
        <f>VLOOKUP($D2272,metadata!$B$2:$S$451,10,FALSE)</f>
        <v/>
      </c>
      <c r="N2272" t="str">
        <f>VLOOKUP($D2272,metadata!$B$2:$S$451,11,FALSE)</f>
        <v>Aedes albopictus</v>
      </c>
      <c r="O2272" t="str">
        <f>VLOOKUP($D2272,metadata!$B$2:$S$451,12,FALSE)</f>
        <v>diptera</v>
      </c>
      <c r="P2272" t="str">
        <f>VLOOKUP($D2272,metadata!$B$2:$S$451,13,FALSE)</f>
        <v>MEL</v>
      </c>
      <c r="Q2272">
        <f>VLOOKUP($D2272,metadata!$B$2:$S$451,14,FALSE)</f>
        <v>27.566666666666666</v>
      </c>
      <c r="R2272">
        <f>VLOOKUP($D2272,metadata!$B$2:$S$451,15,FALSE)</f>
        <v>-80.366666666666703</v>
      </c>
      <c r="S2272" t="str">
        <f>VLOOKUP($D2272,metadata!$B$2:$S$451,16,FALSE)</f>
        <v/>
      </c>
      <c r="T2272" t="str">
        <f>VLOOKUP($D2272,metadata!$B$2:$S$451,17,FALSE)</f>
        <v/>
      </c>
      <c r="U2272" t="str">
        <f>VLOOKUP($D2272,metadata!$B$2:$S$451,18,FALSE)</f>
        <v/>
      </c>
      <c r="V2272">
        <f>VLOOKUP($D2272,metadata!$B$2:$Z$451,19,FALSE)</f>
        <v>446.5</v>
      </c>
      <c r="W2272" t="str">
        <f>VLOOKUP($D2272,metadata!$B$2:$Z$451,20,FALSE)</f>
        <v>acc</v>
      </c>
      <c r="X2272" t="str">
        <f>VLOOKUP($D2272,metadata!$B$2:$Z$451,21,FALSE)</f>
        <v/>
      </c>
      <c r="Y2272" t="str">
        <f>VLOOKUP($D2272,metadata!$B$2:$Z$451,22,FALSE)</f>
        <v>55-6</v>
      </c>
      <c r="Z2272" t="str">
        <f>VLOOKUP($D2272,metadata!$B$2:$Z$451,23,FALSE)</f>
        <v/>
      </c>
      <c r="AA2272" t="str">
        <f>VLOOKUP($D2272,metadata!$B$2:$Z$451,24,FALSE)</f>
        <v/>
      </c>
      <c r="AB2272" t="str">
        <f>VLOOKUP($D2272,metadata!$B$2:$Z$451,25,FALSE)</f>
        <v/>
      </c>
      <c r="AC2272">
        <v>13.220228384991801</v>
      </c>
      <c r="AD2272">
        <v>3.7151702786377498</v>
      </c>
      <c r="AF2272" t="str">
        <f t="shared" si="71"/>
        <v>NA</v>
      </c>
    </row>
    <row r="2273" spans="3:32" x14ac:dyDescent="0.3">
      <c r="C2273">
        <v>2272</v>
      </c>
      <c r="D2273" s="4" t="str">
        <f t="shared" si="72"/>
        <v>55-MEL</v>
      </c>
      <c r="E2273" t="str">
        <f>VLOOKUP($D2273,metadata!$B$2:$S$451,2,FALSE)</f>
        <v>Urbanski, J; Mogi, M; O'Donnell, D; DeCotiis, M; Toma, T; Armbruster, P</v>
      </c>
      <c r="F2273" t="str">
        <f>VLOOKUP($D2273,metadata!$B$2:$S$451,3,FALSE)</f>
        <v>Rapid Adaptive Evolution of Photoperiodic Response during Invasion and Range Expansion across a Climatic Gradient</v>
      </c>
      <c r="G2273" t="str">
        <f>VLOOKUP($D2273,metadata!$B$2:$S$451,4,FALSE)</f>
        <v>10.1086/664709</v>
      </c>
      <c r="H2273" t="str">
        <f>VLOOKUP($D2273,metadata!$B$2:$S$451,5,FALSE)</f>
        <v>y</v>
      </c>
      <c r="I2273" t="str">
        <f>VLOOKUP($D2273,metadata!$B$2:$S$451,6,FALSE)</f>
        <v>a</v>
      </c>
      <c r="J2273" t="str">
        <f>VLOOKUP($D2273,metadata!$B$2:$S$451,7,FALSE)</f>
        <v>i</v>
      </c>
      <c r="K2273">
        <f>VLOOKUP($D2273,metadata!$B$2:$S$451,8,FALSE)</f>
        <v>21</v>
      </c>
      <c r="L2273">
        <f>VLOOKUP($D2273,metadata!$B$2:$S$451,9,FALSE)</f>
        <v>12</v>
      </c>
      <c r="M2273" t="str">
        <f>VLOOKUP($D2273,metadata!$B$2:$S$451,10,FALSE)</f>
        <v/>
      </c>
      <c r="N2273" t="str">
        <f>VLOOKUP($D2273,metadata!$B$2:$S$451,11,FALSE)</f>
        <v>Aedes albopictus</v>
      </c>
      <c r="O2273" t="str">
        <f>VLOOKUP($D2273,metadata!$B$2:$S$451,12,FALSE)</f>
        <v>diptera</v>
      </c>
      <c r="P2273" t="str">
        <f>VLOOKUP($D2273,metadata!$B$2:$S$451,13,FALSE)</f>
        <v>MEL</v>
      </c>
      <c r="Q2273">
        <f>VLOOKUP($D2273,metadata!$B$2:$S$451,14,FALSE)</f>
        <v>27.566666666666666</v>
      </c>
      <c r="R2273">
        <f>VLOOKUP($D2273,metadata!$B$2:$S$451,15,FALSE)</f>
        <v>-80.366666666666703</v>
      </c>
      <c r="S2273" t="str">
        <f>VLOOKUP($D2273,metadata!$B$2:$S$451,16,FALSE)</f>
        <v/>
      </c>
      <c r="T2273" t="str">
        <f>VLOOKUP($D2273,metadata!$B$2:$S$451,17,FALSE)</f>
        <v/>
      </c>
      <c r="U2273" t="str">
        <f>VLOOKUP($D2273,metadata!$B$2:$S$451,18,FALSE)</f>
        <v/>
      </c>
      <c r="V2273">
        <f>VLOOKUP($D2273,metadata!$B$2:$Z$451,19,FALSE)</f>
        <v>446.5</v>
      </c>
      <c r="W2273" t="str">
        <f>VLOOKUP($D2273,metadata!$B$2:$Z$451,20,FALSE)</f>
        <v>acc</v>
      </c>
      <c r="X2273" t="str">
        <f>VLOOKUP($D2273,metadata!$B$2:$Z$451,21,FALSE)</f>
        <v/>
      </c>
      <c r="Y2273" t="str">
        <f>VLOOKUP($D2273,metadata!$B$2:$Z$451,22,FALSE)</f>
        <v>55-6</v>
      </c>
      <c r="Z2273" t="str">
        <f>VLOOKUP($D2273,metadata!$B$2:$Z$451,23,FALSE)</f>
        <v/>
      </c>
      <c r="AA2273" t="str">
        <f>VLOOKUP($D2273,metadata!$B$2:$Z$451,24,FALSE)</f>
        <v/>
      </c>
      <c r="AB2273" t="str">
        <f>VLOOKUP($D2273,metadata!$B$2:$Z$451,25,FALSE)</f>
        <v/>
      </c>
      <c r="AC2273">
        <v>13.494290375203899</v>
      </c>
      <c r="AD2273">
        <v>0.30959752321980699</v>
      </c>
      <c r="AF2273" t="str">
        <f t="shared" si="71"/>
        <v>NA</v>
      </c>
    </row>
    <row r="2274" spans="3:32" x14ac:dyDescent="0.3">
      <c r="C2274">
        <v>2273</v>
      </c>
      <c r="D2274" s="4" t="str">
        <f t="shared" si="72"/>
        <v>55-MEL</v>
      </c>
      <c r="E2274" t="str">
        <f>VLOOKUP($D2274,metadata!$B$2:$S$451,2,FALSE)</f>
        <v>Urbanski, J; Mogi, M; O'Donnell, D; DeCotiis, M; Toma, T; Armbruster, P</v>
      </c>
      <c r="F2274" t="str">
        <f>VLOOKUP($D2274,metadata!$B$2:$S$451,3,FALSE)</f>
        <v>Rapid Adaptive Evolution of Photoperiodic Response during Invasion and Range Expansion across a Climatic Gradient</v>
      </c>
      <c r="G2274" t="str">
        <f>VLOOKUP($D2274,metadata!$B$2:$S$451,4,FALSE)</f>
        <v>10.1086/664709</v>
      </c>
      <c r="H2274" t="str">
        <f>VLOOKUP($D2274,metadata!$B$2:$S$451,5,FALSE)</f>
        <v>y</v>
      </c>
      <c r="I2274" t="str">
        <f>VLOOKUP($D2274,metadata!$B$2:$S$451,6,FALSE)</f>
        <v>a</v>
      </c>
      <c r="J2274" t="str">
        <f>VLOOKUP($D2274,metadata!$B$2:$S$451,7,FALSE)</f>
        <v>i</v>
      </c>
      <c r="K2274">
        <f>VLOOKUP($D2274,metadata!$B$2:$S$451,8,FALSE)</f>
        <v>21</v>
      </c>
      <c r="L2274">
        <f>VLOOKUP($D2274,metadata!$B$2:$S$451,9,FALSE)</f>
        <v>12</v>
      </c>
      <c r="M2274" t="str">
        <f>VLOOKUP($D2274,metadata!$B$2:$S$451,10,FALSE)</f>
        <v/>
      </c>
      <c r="N2274" t="str">
        <f>VLOOKUP($D2274,metadata!$B$2:$S$451,11,FALSE)</f>
        <v>Aedes albopictus</v>
      </c>
      <c r="O2274" t="str">
        <f>VLOOKUP($D2274,metadata!$B$2:$S$451,12,FALSE)</f>
        <v>diptera</v>
      </c>
      <c r="P2274" t="str">
        <f>VLOOKUP($D2274,metadata!$B$2:$S$451,13,FALSE)</f>
        <v>MEL</v>
      </c>
      <c r="Q2274">
        <f>VLOOKUP($D2274,metadata!$B$2:$S$451,14,FALSE)</f>
        <v>27.566666666666666</v>
      </c>
      <c r="R2274">
        <f>VLOOKUP($D2274,metadata!$B$2:$S$451,15,FALSE)</f>
        <v>-80.366666666666703</v>
      </c>
      <c r="S2274" t="str">
        <f>VLOOKUP($D2274,metadata!$B$2:$S$451,16,FALSE)</f>
        <v/>
      </c>
      <c r="T2274" t="str">
        <f>VLOOKUP($D2274,metadata!$B$2:$S$451,17,FALSE)</f>
        <v/>
      </c>
      <c r="U2274" t="str">
        <f>VLOOKUP($D2274,metadata!$B$2:$S$451,18,FALSE)</f>
        <v/>
      </c>
      <c r="V2274">
        <f>VLOOKUP($D2274,metadata!$B$2:$Z$451,19,FALSE)</f>
        <v>446.5</v>
      </c>
      <c r="W2274" t="str">
        <f>VLOOKUP($D2274,metadata!$B$2:$Z$451,20,FALSE)</f>
        <v>acc</v>
      </c>
      <c r="X2274" t="str">
        <f>VLOOKUP($D2274,metadata!$B$2:$Z$451,21,FALSE)</f>
        <v/>
      </c>
      <c r="Y2274" t="str">
        <f>VLOOKUP($D2274,metadata!$B$2:$Z$451,22,FALSE)</f>
        <v>55-6</v>
      </c>
      <c r="Z2274" t="str">
        <f>VLOOKUP($D2274,metadata!$B$2:$Z$451,23,FALSE)</f>
        <v/>
      </c>
      <c r="AA2274" t="str">
        <f>VLOOKUP($D2274,metadata!$B$2:$Z$451,24,FALSE)</f>
        <v/>
      </c>
      <c r="AB2274" t="str">
        <f>VLOOKUP($D2274,metadata!$B$2:$Z$451,25,FALSE)</f>
        <v/>
      </c>
      <c r="AC2274">
        <v>13.729200652528499</v>
      </c>
      <c r="AD2274">
        <v>0.15479876160990999</v>
      </c>
      <c r="AF2274" t="str">
        <f t="shared" si="71"/>
        <v>NA</v>
      </c>
    </row>
    <row r="2275" spans="3:32" x14ac:dyDescent="0.3">
      <c r="C2275">
        <v>2274</v>
      </c>
      <c r="D2275" s="4" t="str">
        <f t="shared" si="72"/>
        <v>55-MEL</v>
      </c>
      <c r="E2275" t="str">
        <f>VLOOKUP($D2275,metadata!$B$2:$S$451,2,FALSE)</f>
        <v>Urbanski, J; Mogi, M; O'Donnell, D; DeCotiis, M; Toma, T; Armbruster, P</v>
      </c>
      <c r="F2275" t="str">
        <f>VLOOKUP($D2275,metadata!$B$2:$S$451,3,FALSE)</f>
        <v>Rapid Adaptive Evolution of Photoperiodic Response during Invasion and Range Expansion across a Climatic Gradient</v>
      </c>
      <c r="G2275" t="str">
        <f>VLOOKUP($D2275,metadata!$B$2:$S$451,4,FALSE)</f>
        <v>10.1086/664709</v>
      </c>
      <c r="H2275" t="str">
        <f>VLOOKUP($D2275,metadata!$B$2:$S$451,5,FALSE)</f>
        <v>y</v>
      </c>
      <c r="I2275" t="str">
        <f>VLOOKUP($D2275,metadata!$B$2:$S$451,6,FALSE)</f>
        <v>a</v>
      </c>
      <c r="J2275" t="str">
        <f>VLOOKUP($D2275,metadata!$B$2:$S$451,7,FALSE)</f>
        <v>i</v>
      </c>
      <c r="K2275">
        <f>VLOOKUP($D2275,metadata!$B$2:$S$451,8,FALSE)</f>
        <v>21</v>
      </c>
      <c r="L2275">
        <f>VLOOKUP($D2275,metadata!$B$2:$S$451,9,FALSE)</f>
        <v>12</v>
      </c>
      <c r="M2275" t="str">
        <f>VLOOKUP($D2275,metadata!$B$2:$S$451,10,FALSE)</f>
        <v/>
      </c>
      <c r="N2275" t="str">
        <f>VLOOKUP($D2275,metadata!$B$2:$S$451,11,FALSE)</f>
        <v>Aedes albopictus</v>
      </c>
      <c r="O2275" t="str">
        <f>VLOOKUP($D2275,metadata!$B$2:$S$451,12,FALSE)</f>
        <v>diptera</v>
      </c>
      <c r="P2275" t="str">
        <f>VLOOKUP($D2275,metadata!$B$2:$S$451,13,FALSE)</f>
        <v>MEL</v>
      </c>
      <c r="Q2275">
        <f>VLOOKUP($D2275,metadata!$B$2:$S$451,14,FALSE)</f>
        <v>27.566666666666666</v>
      </c>
      <c r="R2275">
        <f>VLOOKUP($D2275,metadata!$B$2:$S$451,15,FALSE)</f>
        <v>-80.366666666666703</v>
      </c>
      <c r="S2275" t="str">
        <f>VLOOKUP($D2275,metadata!$B$2:$S$451,16,FALSE)</f>
        <v/>
      </c>
      <c r="T2275" t="str">
        <f>VLOOKUP($D2275,metadata!$B$2:$S$451,17,FALSE)</f>
        <v/>
      </c>
      <c r="U2275" t="str">
        <f>VLOOKUP($D2275,metadata!$B$2:$S$451,18,FALSE)</f>
        <v/>
      </c>
      <c r="V2275">
        <f>VLOOKUP($D2275,metadata!$B$2:$Z$451,19,FALSE)</f>
        <v>446.5</v>
      </c>
      <c r="W2275" t="str">
        <f>VLOOKUP($D2275,metadata!$B$2:$Z$451,20,FALSE)</f>
        <v>acc</v>
      </c>
      <c r="X2275" t="str">
        <f>VLOOKUP($D2275,metadata!$B$2:$Z$451,21,FALSE)</f>
        <v/>
      </c>
      <c r="Y2275" t="str">
        <f>VLOOKUP($D2275,metadata!$B$2:$Z$451,22,FALSE)</f>
        <v>55-6</v>
      </c>
      <c r="Z2275" t="str">
        <f>VLOOKUP($D2275,metadata!$B$2:$Z$451,23,FALSE)</f>
        <v/>
      </c>
      <c r="AA2275" t="str">
        <f>VLOOKUP($D2275,metadata!$B$2:$Z$451,24,FALSE)</f>
        <v/>
      </c>
      <c r="AB2275" t="str">
        <f>VLOOKUP($D2275,metadata!$B$2:$Z$451,25,FALSE)</f>
        <v/>
      </c>
      <c r="AC2275">
        <v>13.9902120717781</v>
      </c>
      <c r="AD2275">
        <v>1.70278637770896</v>
      </c>
      <c r="AF2275" t="str">
        <f t="shared" si="71"/>
        <v>NA</v>
      </c>
    </row>
    <row r="2276" spans="3:32" x14ac:dyDescent="0.3">
      <c r="C2276">
        <v>2275</v>
      </c>
      <c r="D2276" s="4" t="str">
        <f t="shared" si="72"/>
        <v>55-MEL</v>
      </c>
      <c r="E2276" t="str">
        <f>VLOOKUP($D2276,metadata!$B$2:$S$451,2,FALSE)</f>
        <v>Urbanski, J; Mogi, M; O'Donnell, D; DeCotiis, M; Toma, T; Armbruster, P</v>
      </c>
      <c r="F2276" t="str">
        <f>VLOOKUP($D2276,metadata!$B$2:$S$451,3,FALSE)</f>
        <v>Rapid Adaptive Evolution of Photoperiodic Response during Invasion and Range Expansion across a Climatic Gradient</v>
      </c>
      <c r="G2276" t="str">
        <f>VLOOKUP($D2276,metadata!$B$2:$S$451,4,FALSE)</f>
        <v>10.1086/664709</v>
      </c>
      <c r="H2276" t="str">
        <f>VLOOKUP($D2276,metadata!$B$2:$S$451,5,FALSE)</f>
        <v>y</v>
      </c>
      <c r="I2276" t="str">
        <f>VLOOKUP($D2276,metadata!$B$2:$S$451,6,FALSE)</f>
        <v>a</v>
      </c>
      <c r="J2276" t="str">
        <f>VLOOKUP($D2276,metadata!$B$2:$S$451,7,FALSE)</f>
        <v>i</v>
      </c>
      <c r="K2276">
        <f>VLOOKUP($D2276,metadata!$B$2:$S$451,8,FALSE)</f>
        <v>21</v>
      </c>
      <c r="L2276">
        <f>VLOOKUP($D2276,metadata!$B$2:$S$451,9,FALSE)</f>
        <v>12</v>
      </c>
      <c r="M2276" t="str">
        <f>VLOOKUP($D2276,metadata!$B$2:$S$451,10,FALSE)</f>
        <v/>
      </c>
      <c r="N2276" t="str">
        <f>VLOOKUP($D2276,metadata!$B$2:$S$451,11,FALSE)</f>
        <v>Aedes albopictus</v>
      </c>
      <c r="O2276" t="str">
        <f>VLOOKUP($D2276,metadata!$B$2:$S$451,12,FALSE)</f>
        <v>diptera</v>
      </c>
      <c r="P2276" t="str">
        <f>VLOOKUP($D2276,metadata!$B$2:$S$451,13,FALSE)</f>
        <v>MEL</v>
      </c>
      <c r="Q2276">
        <f>VLOOKUP($D2276,metadata!$B$2:$S$451,14,FALSE)</f>
        <v>27.566666666666666</v>
      </c>
      <c r="R2276">
        <f>VLOOKUP($D2276,metadata!$B$2:$S$451,15,FALSE)</f>
        <v>-80.366666666666703</v>
      </c>
      <c r="S2276" t="str">
        <f>VLOOKUP($D2276,metadata!$B$2:$S$451,16,FALSE)</f>
        <v/>
      </c>
      <c r="T2276" t="str">
        <f>VLOOKUP($D2276,metadata!$B$2:$S$451,17,FALSE)</f>
        <v/>
      </c>
      <c r="U2276" t="str">
        <f>VLOOKUP($D2276,metadata!$B$2:$S$451,18,FALSE)</f>
        <v/>
      </c>
      <c r="V2276">
        <f>VLOOKUP($D2276,metadata!$B$2:$Z$451,19,FALSE)</f>
        <v>446.5</v>
      </c>
      <c r="W2276" t="str">
        <f>VLOOKUP($D2276,metadata!$B$2:$Z$451,20,FALSE)</f>
        <v>acc</v>
      </c>
      <c r="X2276" t="str">
        <f>VLOOKUP($D2276,metadata!$B$2:$Z$451,21,FALSE)</f>
        <v/>
      </c>
      <c r="Y2276" t="str">
        <f>VLOOKUP($D2276,metadata!$B$2:$Z$451,22,FALSE)</f>
        <v>55-6</v>
      </c>
      <c r="Z2276" t="str">
        <f>VLOOKUP($D2276,metadata!$B$2:$Z$451,23,FALSE)</f>
        <v/>
      </c>
      <c r="AA2276" t="str">
        <f>VLOOKUP($D2276,metadata!$B$2:$Z$451,24,FALSE)</f>
        <v/>
      </c>
      <c r="AB2276" t="str">
        <f>VLOOKUP($D2276,metadata!$B$2:$Z$451,25,FALSE)</f>
        <v/>
      </c>
      <c r="AC2276">
        <v>14.212071778140199</v>
      </c>
      <c r="AD2276">
        <v>1.70278637770896</v>
      </c>
      <c r="AF2276" t="str">
        <f t="shared" si="71"/>
        <v>NA</v>
      </c>
    </row>
    <row r="2277" spans="3:32" x14ac:dyDescent="0.3">
      <c r="C2277">
        <v>2276</v>
      </c>
      <c r="D2277" s="4" t="str">
        <f t="shared" si="72"/>
        <v>55-MEL</v>
      </c>
      <c r="E2277" t="str">
        <f>VLOOKUP($D2277,metadata!$B$2:$S$451,2,FALSE)</f>
        <v>Urbanski, J; Mogi, M; O'Donnell, D; DeCotiis, M; Toma, T; Armbruster, P</v>
      </c>
      <c r="F2277" t="str">
        <f>VLOOKUP($D2277,metadata!$B$2:$S$451,3,FALSE)</f>
        <v>Rapid Adaptive Evolution of Photoperiodic Response during Invasion and Range Expansion across a Climatic Gradient</v>
      </c>
      <c r="G2277" t="str">
        <f>VLOOKUP($D2277,metadata!$B$2:$S$451,4,FALSE)</f>
        <v>10.1086/664709</v>
      </c>
      <c r="H2277" t="str">
        <f>VLOOKUP($D2277,metadata!$B$2:$S$451,5,FALSE)</f>
        <v>y</v>
      </c>
      <c r="I2277" t="str">
        <f>VLOOKUP($D2277,metadata!$B$2:$S$451,6,FALSE)</f>
        <v>a</v>
      </c>
      <c r="J2277" t="str">
        <f>VLOOKUP($D2277,metadata!$B$2:$S$451,7,FALSE)</f>
        <v>i</v>
      </c>
      <c r="K2277">
        <f>VLOOKUP($D2277,metadata!$B$2:$S$451,8,FALSE)</f>
        <v>21</v>
      </c>
      <c r="L2277">
        <f>VLOOKUP($D2277,metadata!$B$2:$S$451,9,FALSE)</f>
        <v>12</v>
      </c>
      <c r="M2277" t="str">
        <f>VLOOKUP($D2277,metadata!$B$2:$S$451,10,FALSE)</f>
        <v/>
      </c>
      <c r="N2277" t="str">
        <f>VLOOKUP($D2277,metadata!$B$2:$S$451,11,FALSE)</f>
        <v>Aedes albopictus</v>
      </c>
      <c r="O2277" t="str">
        <f>VLOOKUP($D2277,metadata!$B$2:$S$451,12,FALSE)</f>
        <v>diptera</v>
      </c>
      <c r="P2277" t="str">
        <f>VLOOKUP($D2277,metadata!$B$2:$S$451,13,FALSE)</f>
        <v>MEL</v>
      </c>
      <c r="Q2277">
        <f>VLOOKUP($D2277,metadata!$B$2:$S$451,14,FALSE)</f>
        <v>27.566666666666666</v>
      </c>
      <c r="R2277">
        <f>VLOOKUP($D2277,metadata!$B$2:$S$451,15,FALSE)</f>
        <v>-80.366666666666703</v>
      </c>
      <c r="S2277" t="str">
        <f>VLOOKUP($D2277,metadata!$B$2:$S$451,16,FALSE)</f>
        <v/>
      </c>
      <c r="T2277" t="str">
        <f>VLOOKUP($D2277,metadata!$B$2:$S$451,17,FALSE)</f>
        <v/>
      </c>
      <c r="U2277" t="str">
        <f>VLOOKUP($D2277,metadata!$B$2:$S$451,18,FALSE)</f>
        <v/>
      </c>
      <c r="V2277">
        <f>VLOOKUP($D2277,metadata!$B$2:$Z$451,19,FALSE)</f>
        <v>446.5</v>
      </c>
      <c r="W2277" t="str">
        <f>VLOOKUP($D2277,metadata!$B$2:$Z$451,20,FALSE)</f>
        <v>acc</v>
      </c>
      <c r="X2277" t="str">
        <f>VLOOKUP($D2277,metadata!$B$2:$Z$451,21,FALSE)</f>
        <v/>
      </c>
      <c r="Y2277" t="str">
        <f>VLOOKUP($D2277,metadata!$B$2:$Z$451,22,FALSE)</f>
        <v>55-6</v>
      </c>
      <c r="Z2277" t="str">
        <f>VLOOKUP($D2277,metadata!$B$2:$Z$451,23,FALSE)</f>
        <v/>
      </c>
      <c r="AA2277" t="str">
        <f>VLOOKUP($D2277,metadata!$B$2:$Z$451,24,FALSE)</f>
        <v/>
      </c>
      <c r="AB2277" t="str">
        <f>VLOOKUP($D2277,metadata!$B$2:$Z$451,25,FALSE)</f>
        <v/>
      </c>
      <c r="AC2277">
        <v>14.4991843393148</v>
      </c>
      <c r="AD2277">
        <v>0.773993808049525</v>
      </c>
      <c r="AF2277" t="str">
        <f t="shared" si="71"/>
        <v>NA</v>
      </c>
    </row>
    <row r="2278" spans="3:32" x14ac:dyDescent="0.3">
      <c r="C2278">
        <v>2277</v>
      </c>
      <c r="D2278" s="4" t="str">
        <f t="shared" si="72"/>
        <v>55-MEL</v>
      </c>
      <c r="E2278" t="str">
        <f>VLOOKUP($D2278,metadata!$B$2:$S$451,2,FALSE)</f>
        <v>Urbanski, J; Mogi, M; O'Donnell, D; DeCotiis, M; Toma, T; Armbruster, P</v>
      </c>
      <c r="F2278" t="str">
        <f>VLOOKUP($D2278,metadata!$B$2:$S$451,3,FALSE)</f>
        <v>Rapid Adaptive Evolution of Photoperiodic Response during Invasion and Range Expansion across a Climatic Gradient</v>
      </c>
      <c r="G2278" t="str">
        <f>VLOOKUP($D2278,metadata!$B$2:$S$451,4,FALSE)</f>
        <v>10.1086/664709</v>
      </c>
      <c r="H2278" t="str">
        <f>VLOOKUP($D2278,metadata!$B$2:$S$451,5,FALSE)</f>
        <v>y</v>
      </c>
      <c r="I2278" t="str">
        <f>VLOOKUP($D2278,metadata!$B$2:$S$451,6,FALSE)</f>
        <v>a</v>
      </c>
      <c r="J2278" t="str">
        <f>VLOOKUP($D2278,metadata!$B$2:$S$451,7,FALSE)</f>
        <v>i</v>
      </c>
      <c r="K2278">
        <f>VLOOKUP($D2278,metadata!$B$2:$S$451,8,FALSE)</f>
        <v>21</v>
      </c>
      <c r="L2278">
        <f>VLOOKUP($D2278,metadata!$B$2:$S$451,9,FALSE)</f>
        <v>12</v>
      </c>
      <c r="M2278" t="str">
        <f>VLOOKUP($D2278,metadata!$B$2:$S$451,10,FALSE)</f>
        <v/>
      </c>
      <c r="N2278" t="str">
        <f>VLOOKUP($D2278,metadata!$B$2:$S$451,11,FALSE)</f>
        <v>Aedes albopictus</v>
      </c>
      <c r="O2278" t="str">
        <f>VLOOKUP($D2278,metadata!$B$2:$S$451,12,FALSE)</f>
        <v>diptera</v>
      </c>
      <c r="P2278" t="str">
        <f>VLOOKUP($D2278,metadata!$B$2:$S$451,13,FALSE)</f>
        <v>MEL</v>
      </c>
      <c r="Q2278">
        <f>VLOOKUP($D2278,metadata!$B$2:$S$451,14,FALSE)</f>
        <v>27.566666666666666</v>
      </c>
      <c r="R2278">
        <f>VLOOKUP($D2278,metadata!$B$2:$S$451,15,FALSE)</f>
        <v>-80.366666666666703</v>
      </c>
      <c r="S2278" t="str">
        <f>VLOOKUP($D2278,metadata!$B$2:$S$451,16,FALSE)</f>
        <v/>
      </c>
      <c r="T2278" t="str">
        <f>VLOOKUP($D2278,metadata!$B$2:$S$451,17,FALSE)</f>
        <v/>
      </c>
      <c r="U2278" t="str">
        <f>VLOOKUP($D2278,metadata!$B$2:$S$451,18,FALSE)</f>
        <v/>
      </c>
      <c r="V2278">
        <f>VLOOKUP($D2278,metadata!$B$2:$Z$451,19,FALSE)</f>
        <v>446.5</v>
      </c>
      <c r="W2278" t="str">
        <f>VLOOKUP($D2278,metadata!$B$2:$Z$451,20,FALSE)</f>
        <v>acc</v>
      </c>
      <c r="X2278" t="str">
        <f>VLOOKUP($D2278,metadata!$B$2:$Z$451,21,FALSE)</f>
        <v/>
      </c>
      <c r="Y2278" t="str">
        <f>VLOOKUP($D2278,metadata!$B$2:$Z$451,22,FALSE)</f>
        <v>55-6</v>
      </c>
      <c r="Z2278" t="str">
        <f>VLOOKUP($D2278,metadata!$B$2:$Z$451,23,FALSE)</f>
        <v/>
      </c>
      <c r="AA2278" t="str">
        <f>VLOOKUP($D2278,metadata!$B$2:$Z$451,24,FALSE)</f>
        <v/>
      </c>
      <c r="AB2278" t="str">
        <f>VLOOKUP($D2278,metadata!$B$2:$Z$451,25,FALSE)</f>
        <v/>
      </c>
      <c r="AC2278">
        <v>15.9869494290375</v>
      </c>
      <c r="AD2278">
        <v>1.0835913312693399</v>
      </c>
      <c r="AF2278" t="str">
        <f t="shared" si="71"/>
        <v>NA</v>
      </c>
    </row>
    <row r="2279" spans="3:32" x14ac:dyDescent="0.3">
      <c r="C2279">
        <v>2278</v>
      </c>
      <c r="D2279" s="4" t="str">
        <f t="shared" si="72"/>
        <v>55-NEW</v>
      </c>
      <c r="E2279" t="str">
        <f>VLOOKUP($D2279,metadata!$B$2:$S$451,2,FALSE)</f>
        <v>Urbanski, J; Mogi, M; O'Donnell, D; DeCotiis, M; Toma, T; Armbruster, P</v>
      </c>
      <c r="F2279" t="str">
        <f>VLOOKUP($D2279,metadata!$B$2:$S$451,3,FALSE)</f>
        <v>Rapid Adaptive Evolution of Photoperiodic Response during Invasion and Range Expansion across a Climatic Gradient</v>
      </c>
      <c r="G2279" t="str">
        <f>VLOOKUP($D2279,metadata!$B$2:$S$451,4,FALSE)</f>
        <v>10.1086/664709</v>
      </c>
      <c r="H2279" t="str">
        <f>VLOOKUP($D2279,metadata!$B$2:$S$451,5,FALSE)</f>
        <v>y</v>
      </c>
      <c r="I2279" t="str">
        <f>VLOOKUP($D2279,metadata!$B$2:$S$451,6,FALSE)</f>
        <v>a</v>
      </c>
      <c r="J2279" t="str">
        <f>VLOOKUP($D2279,metadata!$B$2:$S$451,7,FALSE)</f>
        <v>i</v>
      </c>
      <c r="K2279">
        <f>VLOOKUP($D2279,metadata!$B$2:$S$451,8,FALSE)</f>
        <v>21</v>
      </c>
      <c r="L2279">
        <f>VLOOKUP($D2279,metadata!$B$2:$S$451,9,FALSE)</f>
        <v>12</v>
      </c>
      <c r="M2279" t="str">
        <f>VLOOKUP($D2279,metadata!$B$2:$S$451,10,FALSE)</f>
        <v/>
      </c>
      <c r="N2279" t="str">
        <f>VLOOKUP($D2279,metadata!$B$2:$S$451,11,FALSE)</f>
        <v>Aedes albopictus</v>
      </c>
      <c r="O2279" t="str">
        <f>VLOOKUP($D2279,metadata!$B$2:$S$451,12,FALSE)</f>
        <v>diptera</v>
      </c>
      <c r="P2279" t="str">
        <f>VLOOKUP($D2279,metadata!$B$2:$S$451,13,FALSE)</f>
        <v>NEW</v>
      </c>
      <c r="Q2279">
        <f>VLOOKUP($D2279,metadata!$B$2:$S$451,14,FALSE)</f>
        <v>40.716666666666669</v>
      </c>
      <c r="R2279">
        <f>VLOOKUP($D2279,metadata!$B$2:$S$451,15,FALSE)</f>
        <v>-74.066666666666706</v>
      </c>
      <c r="S2279" t="str">
        <f>VLOOKUP($D2279,metadata!$B$2:$S$451,16,FALSE)</f>
        <v/>
      </c>
      <c r="T2279" t="str">
        <f>VLOOKUP($D2279,metadata!$B$2:$S$451,17,FALSE)</f>
        <v/>
      </c>
      <c r="U2279" t="str">
        <f>VLOOKUP($D2279,metadata!$B$2:$S$451,18,FALSE)</f>
        <v/>
      </c>
      <c r="V2279">
        <f>VLOOKUP($D2279,metadata!$B$2:$Z$451,19,FALSE)</f>
        <v>458.5</v>
      </c>
      <c r="W2279" t="str">
        <f>VLOOKUP($D2279,metadata!$B$2:$Z$451,20,FALSE)</f>
        <v>acc</v>
      </c>
      <c r="X2279" t="str">
        <f>VLOOKUP($D2279,metadata!$B$2:$Z$451,21,FALSE)</f>
        <v/>
      </c>
      <c r="Y2279" t="str">
        <f>VLOOKUP($D2279,metadata!$B$2:$Z$451,22,FALSE)</f>
        <v>55-7</v>
      </c>
      <c r="Z2279" t="str">
        <f>VLOOKUP($D2279,metadata!$B$2:$Z$451,23,FALSE)</f>
        <v/>
      </c>
      <c r="AA2279" t="str">
        <f>VLOOKUP($D2279,metadata!$B$2:$Z$451,24,FALSE)</f>
        <v/>
      </c>
      <c r="AB2279" t="str">
        <f>VLOOKUP($D2279,metadata!$B$2:$Z$451,25,FALSE)</f>
        <v/>
      </c>
      <c r="AC2279">
        <v>7.9849122877043097</v>
      </c>
      <c r="AD2279">
        <v>99.289520426287694</v>
      </c>
      <c r="AF2279" t="str">
        <f t="shared" si="71"/>
        <v>NA</v>
      </c>
    </row>
    <row r="2280" spans="3:32" x14ac:dyDescent="0.3">
      <c r="C2280">
        <v>2279</v>
      </c>
      <c r="D2280" s="4" t="str">
        <f t="shared" si="72"/>
        <v>55-NEW</v>
      </c>
      <c r="E2280" t="str">
        <f>VLOOKUP($D2280,metadata!$B$2:$S$451,2,FALSE)</f>
        <v>Urbanski, J; Mogi, M; O'Donnell, D; DeCotiis, M; Toma, T; Armbruster, P</v>
      </c>
      <c r="F2280" t="str">
        <f>VLOOKUP($D2280,metadata!$B$2:$S$451,3,FALSE)</f>
        <v>Rapid Adaptive Evolution of Photoperiodic Response during Invasion and Range Expansion across a Climatic Gradient</v>
      </c>
      <c r="G2280" t="str">
        <f>VLOOKUP($D2280,metadata!$B$2:$S$451,4,FALSE)</f>
        <v>10.1086/664709</v>
      </c>
      <c r="H2280" t="str">
        <f>VLOOKUP($D2280,metadata!$B$2:$S$451,5,FALSE)</f>
        <v>y</v>
      </c>
      <c r="I2280" t="str">
        <f>VLOOKUP($D2280,metadata!$B$2:$S$451,6,FALSE)</f>
        <v>a</v>
      </c>
      <c r="J2280" t="str">
        <f>VLOOKUP($D2280,metadata!$B$2:$S$451,7,FALSE)</f>
        <v>i</v>
      </c>
      <c r="K2280">
        <f>VLOOKUP($D2280,metadata!$B$2:$S$451,8,FALSE)</f>
        <v>21</v>
      </c>
      <c r="L2280">
        <f>VLOOKUP($D2280,metadata!$B$2:$S$451,9,FALSE)</f>
        <v>12</v>
      </c>
      <c r="M2280" t="str">
        <f>VLOOKUP($D2280,metadata!$B$2:$S$451,10,FALSE)</f>
        <v/>
      </c>
      <c r="N2280" t="str">
        <f>VLOOKUP($D2280,metadata!$B$2:$S$451,11,FALSE)</f>
        <v>Aedes albopictus</v>
      </c>
      <c r="O2280" t="str">
        <f>VLOOKUP($D2280,metadata!$B$2:$S$451,12,FALSE)</f>
        <v>diptera</v>
      </c>
      <c r="P2280" t="str">
        <f>VLOOKUP($D2280,metadata!$B$2:$S$451,13,FALSE)</f>
        <v>NEW</v>
      </c>
      <c r="Q2280">
        <f>VLOOKUP($D2280,metadata!$B$2:$S$451,14,FALSE)</f>
        <v>40.716666666666669</v>
      </c>
      <c r="R2280">
        <f>VLOOKUP($D2280,metadata!$B$2:$S$451,15,FALSE)</f>
        <v>-74.066666666666706</v>
      </c>
      <c r="S2280" t="str">
        <f>VLOOKUP($D2280,metadata!$B$2:$S$451,16,FALSE)</f>
        <v/>
      </c>
      <c r="T2280" t="str">
        <f>VLOOKUP($D2280,metadata!$B$2:$S$451,17,FALSE)</f>
        <v/>
      </c>
      <c r="U2280" t="str">
        <f>VLOOKUP($D2280,metadata!$B$2:$S$451,18,FALSE)</f>
        <v/>
      </c>
      <c r="V2280">
        <f>VLOOKUP($D2280,metadata!$B$2:$Z$451,19,FALSE)</f>
        <v>458.5</v>
      </c>
      <c r="W2280" t="str">
        <f>VLOOKUP($D2280,metadata!$B$2:$Z$451,20,FALSE)</f>
        <v>acc</v>
      </c>
      <c r="X2280" t="str">
        <f>VLOOKUP($D2280,metadata!$B$2:$Z$451,21,FALSE)</f>
        <v/>
      </c>
      <c r="Y2280" t="str">
        <f>VLOOKUP($D2280,metadata!$B$2:$Z$451,22,FALSE)</f>
        <v>55-7</v>
      </c>
      <c r="Z2280" t="str">
        <f>VLOOKUP($D2280,metadata!$B$2:$Z$451,23,FALSE)</f>
        <v/>
      </c>
      <c r="AA2280" t="str">
        <f>VLOOKUP($D2280,metadata!$B$2:$Z$451,24,FALSE)</f>
        <v/>
      </c>
      <c r="AB2280" t="str">
        <f>VLOOKUP($D2280,metadata!$B$2:$Z$451,25,FALSE)</f>
        <v/>
      </c>
      <c r="AC2280">
        <v>12.029669839876</v>
      </c>
      <c r="AD2280">
        <v>98.046181172291298</v>
      </c>
      <c r="AF2280" t="str">
        <f t="shared" si="71"/>
        <v>NA</v>
      </c>
    </row>
    <row r="2281" spans="3:32" x14ac:dyDescent="0.3">
      <c r="C2281">
        <v>2280</v>
      </c>
      <c r="D2281" s="4" t="str">
        <f t="shared" si="72"/>
        <v>55-NEW</v>
      </c>
      <c r="E2281" t="str">
        <f>VLOOKUP($D2281,metadata!$B$2:$S$451,2,FALSE)</f>
        <v>Urbanski, J; Mogi, M; O'Donnell, D; DeCotiis, M; Toma, T; Armbruster, P</v>
      </c>
      <c r="F2281" t="str">
        <f>VLOOKUP($D2281,metadata!$B$2:$S$451,3,FALSE)</f>
        <v>Rapid Adaptive Evolution of Photoperiodic Response during Invasion and Range Expansion across a Climatic Gradient</v>
      </c>
      <c r="G2281" t="str">
        <f>VLOOKUP($D2281,metadata!$B$2:$S$451,4,FALSE)</f>
        <v>10.1086/664709</v>
      </c>
      <c r="H2281" t="str">
        <f>VLOOKUP($D2281,metadata!$B$2:$S$451,5,FALSE)</f>
        <v>y</v>
      </c>
      <c r="I2281" t="str">
        <f>VLOOKUP($D2281,metadata!$B$2:$S$451,6,FALSE)</f>
        <v>a</v>
      </c>
      <c r="J2281" t="str">
        <f>VLOOKUP($D2281,metadata!$B$2:$S$451,7,FALSE)</f>
        <v>i</v>
      </c>
      <c r="K2281">
        <f>VLOOKUP($D2281,metadata!$B$2:$S$451,8,FALSE)</f>
        <v>21</v>
      </c>
      <c r="L2281">
        <f>VLOOKUP($D2281,metadata!$B$2:$S$451,9,FALSE)</f>
        <v>12</v>
      </c>
      <c r="M2281" t="str">
        <f>VLOOKUP($D2281,metadata!$B$2:$S$451,10,FALSE)</f>
        <v/>
      </c>
      <c r="N2281" t="str">
        <f>VLOOKUP($D2281,metadata!$B$2:$S$451,11,FALSE)</f>
        <v>Aedes albopictus</v>
      </c>
      <c r="O2281" t="str">
        <f>VLOOKUP($D2281,metadata!$B$2:$S$451,12,FALSE)</f>
        <v>diptera</v>
      </c>
      <c r="P2281" t="str">
        <f>VLOOKUP($D2281,metadata!$B$2:$S$451,13,FALSE)</f>
        <v>NEW</v>
      </c>
      <c r="Q2281">
        <f>VLOOKUP($D2281,metadata!$B$2:$S$451,14,FALSE)</f>
        <v>40.716666666666669</v>
      </c>
      <c r="R2281">
        <f>VLOOKUP($D2281,metadata!$B$2:$S$451,15,FALSE)</f>
        <v>-74.066666666666706</v>
      </c>
      <c r="S2281" t="str">
        <f>VLOOKUP($D2281,metadata!$B$2:$S$451,16,FALSE)</f>
        <v/>
      </c>
      <c r="T2281" t="str">
        <f>VLOOKUP($D2281,metadata!$B$2:$S$451,17,FALSE)</f>
        <v/>
      </c>
      <c r="U2281" t="str">
        <f>VLOOKUP($D2281,metadata!$B$2:$S$451,18,FALSE)</f>
        <v/>
      </c>
      <c r="V2281">
        <f>VLOOKUP($D2281,metadata!$B$2:$Z$451,19,FALSE)</f>
        <v>458.5</v>
      </c>
      <c r="W2281" t="str">
        <f>VLOOKUP($D2281,metadata!$B$2:$Z$451,20,FALSE)</f>
        <v>acc</v>
      </c>
      <c r="X2281" t="str">
        <f>VLOOKUP($D2281,metadata!$B$2:$Z$451,21,FALSE)</f>
        <v/>
      </c>
      <c r="Y2281" t="str">
        <f>VLOOKUP($D2281,metadata!$B$2:$Z$451,22,FALSE)</f>
        <v>55-7</v>
      </c>
      <c r="Z2281" t="str">
        <f>VLOOKUP($D2281,metadata!$B$2:$Z$451,23,FALSE)</f>
        <v/>
      </c>
      <c r="AA2281" t="str">
        <f>VLOOKUP($D2281,metadata!$B$2:$Z$451,24,FALSE)</f>
        <v/>
      </c>
      <c r="AB2281" t="str">
        <f>VLOOKUP($D2281,metadata!$B$2:$Z$451,25,FALSE)</f>
        <v/>
      </c>
      <c r="AC2281">
        <v>12.5092036375489</v>
      </c>
      <c r="AD2281">
        <v>98.934280639431606</v>
      </c>
      <c r="AF2281" t="str">
        <f t="shared" si="71"/>
        <v>NA</v>
      </c>
    </row>
    <row r="2282" spans="3:32" x14ac:dyDescent="0.3">
      <c r="C2282">
        <v>2281</v>
      </c>
      <c r="D2282" s="4" t="str">
        <f t="shared" si="72"/>
        <v>55-NEW</v>
      </c>
      <c r="E2282" t="str">
        <f>VLOOKUP($D2282,metadata!$B$2:$S$451,2,FALSE)</f>
        <v>Urbanski, J; Mogi, M; O'Donnell, D; DeCotiis, M; Toma, T; Armbruster, P</v>
      </c>
      <c r="F2282" t="str">
        <f>VLOOKUP($D2282,metadata!$B$2:$S$451,3,FALSE)</f>
        <v>Rapid Adaptive Evolution of Photoperiodic Response during Invasion and Range Expansion across a Climatic Gradient</v>
      </c>
      <c r="G2282" t="str">
        <f>VLOOKUP($D2282,metadata!$B$2:$S$451,4,FALSE)</f>
        <v>10.1086/664709</v>
      </c>
      <c r="H2282" t="str">
        <f>VLOOKUP($D2282,metadata!$B$2:$S$451,5,FALSE)</f>
        <v>y</v>
      </c>
      <c r="I2282" t="str">
        <f>VLOOKUP($D2282,metadata!$B$2:$S$451,6,FALSE)</f>
        <v>a</v>
      </c>
      <c r="J2282" t="str">
        <f>VLOOKUP($D2282,metadata!$B$2:$S$451,7,FALSE)</f>
        <v>i</v>
      </c>
      <c r="K2282">
        <f>VLOOKUP($D2282,metadata!$B$2:$S$451,8,FALSE)</f>
        <v>21</v>
      </c>
      <c r="L2282">
        <f>VLOOKUP($D2282,metadata!$B$2:$S$451,9,FALSE)</f>
        <v>12</v>
      </c>
      <c r="M2282" t="str">
        <f>VLOOKUP($D2282,metadata!$B$2:$S$451,10,FALSE)</f>
        <v/>
      </c>
      <c r="N2282" t="str">
        <f>VLOOKUP($D2282,metadata!$B$2:$S$451,11,FALSE)</f>
        <v>Aedes albopictus</v>
      </c>
      <c r="O2282" t="str">
        <f>VLOOKUP($D2282,metadata!$B$2:$S$451,12,FALSE)</f>
        <v>diptera</v>
      </c>
      <c r="P2282" t="str">
        <f>VLOOKUP($D2282,metadata!$B$2:$S$451,13,FALSE)</f>
        <v>NEW</v>
      </c>
      <c r="Q2282">
        <f>VLOOKUP($D2282,metadata!$B$2:$S$451,14,FALSE)</f>
        <v>40.716666666666669</v>
      </c>
      <c r="R2282">
        <f>VLOOKUP($D2282,metadata!$B$2:$S$451,15,FALSE)</f>
        <v>-74.066666666666706</v>
      </c>
      <c r="S2282" t="str">
        <f>VLOOKUP($D2282,metadata!$B$2:$S$451,16,FALSE)</f>
        <v/>
      </c>
      <c r="T2282" t="str">
        <f>VLOOKUP($D2282,metadata!$B$2:$S$451,17,FALSE)</f>
        <v/>
      </c>
      <c r="U2282" t="str">
        <f>VLOOKUP($D2282,metadata!$B$2:$S$451,18,FALSE)</f>
        <v/>
      </c>
      <c r="V2282">
        <f>VLOOKUP($D2282,metadata!$B$2:$Z$451,19,FALSE)</f>
        <v>458.5</v>
      </c>
      <c r="W2282" t="str">
        <f>VLOOKUP($D2282,metadata!$B$2:$Z$451,20,FALSE)</f>
        <v>acc</v>
      </c>
      <c r="X2282" t="str">
        <f>VLOOKUP($D2282,metadata!$B$2:$Z$451,21,FALSE)</f>
        <v/>
      </c>
      <c r="Y2282" t="str">
        <f>VLOOKUP($D2282,metadata!$B$2:$Z$451,22,FALSE)</f>
        <v>55-7</v>
      </c>
      <c r="Z2282" t="str">
        <f>VLOOKUP($D2282,metadata!$B$2:$Z$451,23,FALSE)</f>
        <v/>
      </c>
      <c r="AA2282" t="str">
        <f>VLOOKUP($D2282,metadata!$B$2:$Z$451,24,FALSE)</f>
        <v/>
      </c>
      <c r="AB2282" t="str">
        <f>VLOOKUP($D2282,metadata!$B$2:$Z$451,25,FALSE)</f>
        <v/>
      </c>
      <c r="AC2282">
        <v>12.8688340285123</v>
      </c>
      <c r="AD2282">
        <v>99.467140319715796</v>
      </c>
      <c r="AF2282" t="str">
        <f t="shared" si="71"/>
        <v>NA</v>
      </c>
    </row>
    <row r="2283" spans="3:32" x14ac:dyDescent="0.3">
      <c r="C2283">
        <v>2282</v>
      </c>
      <c r="D2283" s="4" t="str">
        <f t="shared" si="72"/>
        <v>55-NEW</v>
      </c>
      <c r="E2283" t="str">
        <f>VLOOKUP($D2283,metadata!$B$2:$S$451,2,FALSE)</f>
        <v>Urbanski, J; Mogi, M; O'Donnell, D; DeCotiis, M; Toma, T; Armbruster, P</v>
      </c>
      <c r="F2283" t="str">
        <f>VLOOKUP($D2283,metadata!$B$2:$S$451,3,FALSE)</f>
        <v>Rapid Adaptive Evolution of Photoperiodic Response during Invasion and Range Expansion across a Climatic Gradient</v>
      </c>
      <c r="G2283" t="str">
        <f>VLOOKUP($D2283,metadata!$B$2:$S$451,4,FALSE)</f>
        <v>10.1086/664709</v>
      </c>
      <c r="H2283" t="str">
        <f>VLOOKUP($D2283,metadata!$B$2:$S$451,5,FALSE)</f>
        <v>y</v>
      </c>
      <c r="I2283" t="str">
        <f>VLOOKUP($D2283,metadata!$B$2:$S$451,6,FALSE)</f>
        <v>a</v>
      </c>
      <c r="J2283" t="str">
        <f>VLOOKUP($D2283,metadata!$B$2:$S$451,7,FALSE)</f>
        <v>i</v>
      </c>
      <c r="K2283">
        <f>VLOOKUP($D2283,metadata!$B$2:$S$451,8,FALSE)</f>
        <v>21</v>
      </c>
      <c r="L2283">
        <f>VLOOKUP($D2283,metadata!$B$2:$S$451,9,FALSE)</f>
        <v>12</v>
      </c>
      <c r="M2283" t="str">
        <f>VLOOKUP($D2283,metadata!$B$2:$S$451,10,FALSE)</f>
        <v/>
      </c>
      <c r="N2283" t="str">
        <f>VLOOKUP($D2283,metadata!$B$2:$S$451,11,FALSE)</f>
        <v>Aedes albopictus</v>
      </c>
      <c r="O2283" t="str">
        <f>VLOOKUP($D2283,metadata!$B$2:$S$451,12,FALSE)</f>
        <v>diptera</v>
      </c>
      <c r="P2283" t="str">
        <f>VLOOKUP($D2283,metadata!$B$2:$S$451,13,FALSE)</f>
        <v>NEW</v>
      </c>
      <c r="Q2283">
        <f>VLOOKUP($D2283,metadata!$B$2:$S$451,14,FALSE)</f>
        <v>40.716666666666669</v>
      </c>
      <c r="R2283">
        <f>VLOOKUP($D2283,metadata!$B$2:$S$451,15,FALSE)</f>
        <v>-74.066666666666706</v>
      </c>
      <c r="S2283" t="str">
        <f>VLOOKUP($D2283,metadata!$B$2:$S$451,16,FALSE)</f>
        <v/>
      </c>
      <c r="T2283" t="str">
        <f>VLOOKUP($D2283,metadata!$B$2:$S$451,17,FALSE)</f>
        <v/>
      </c>
      <c r="U2283" t="str">
        <f>VLOOKUP($D2283,metadata!$B$2:$S$451,18,FALSE)</f>
        <v/>
      </c>
      <c r="V2283">
        <f>VLOOKUP($D2283,metadata!$B$2:$Z$451,19,FALSE)</f>
        <v>458.5</v>
      </c>
      <c r="W2283" t="str">
        <f>VLOOKUP($D2283,metadata!$B$2:$Z$451,20,FALSE)</f>
        <v>acc</v>
      </c>
      <c r="X2283" t="str">
        <f>VLOOKUP($D2283,metadata!$B$2:$Z$451,21,FALSE)</f>
        <v/>
      </c>
      <c r="Y2283" t="str">
        <f>VLOOKUP($D2283,metadata!$B$2:$Z$451,22,FALSE)</f>
        <v>55-7</v>
      </c>
      <c r="Z2283" t="str">
        <f>VLOOKUP($D2283,metadata!$B$2:$Z$451,23,FALSE)</f>
        <v/>
      </c>
      <c r="AA2283" t="str">
        <f>VLOOKUP($D2283,metadata!$B$2:$Z$451,24,FALSE)</f>
        <v/>
      </c>
      <c r="AB2283" t="str">
        <f>VLOOKUP($D2283,metadata!$B$2:$Z$451,25,FALSE)</f>
        <v/>
      </c>
      <c r="AC2283">
        <v>13.0182742264886</v>
      </c>
      <c r="AD2283">
        <v>96.980461811722904</v>
      </c>
      <c r="AF2283" t="str">
        <f t="shared" si="71"/>
        <v>NA</v>
      </c>
    </row>
    <row r="2284" spans="3:32" x14ac:dyDescent="0.3">
      <c r="C2284">
        <v>2283</v>
      </c>
      <c r="D2284" s="4" t="str">
        <f t="shared" si="72"/>
        <v>55-NEW</v>
      </c>
      <c r="E2284" t="str">
        <f>VLOOKUP($D2284,metadata!$B$2:$S$451,2,FALSE)</f>
        <v>Urbanski, J; Mogi, M; O'Donnell, D; DeCotiis, M; Toma, T; Armbruster, P</v>
      </c>
      <c r="F2284" t="str">
        <f>VLOOKUP($D2284,metadata!$B$2:$S$451,3,FALSE)</f>
        <v>Rapid Adaptive Evolution of Photoperiodic Response during Invasion and Range Expansion across a Climatic Gradient</v>
      </c>
      <c r="G2284" t="str">
        <f>VLOOKUP($D2284,metadata!$B$2:$S$451,4,FALSE)</f>
        <v>10.1086/664709</v>
      </c>
      <c r="H2284" t="str">
        <f>VLOOKUP($D2284,metadata!$B$2:$S$451,5,FALSE)</f>
        <v>y</v>
      </c>
      <c r="I2284" t="str">
        <f>VLOOKUP($D2284,metadata!$B$2:$S$451,6,FALSE)</f>
        <v>a</v>
      </c>
      <c r="J2284" t="str">
        <f>VLOOKUP($D2284,metadata!$B$2:$S$451,7,FALSE)</f>
        <v>i</v>
      </c>
      <c r="K2284">
        <f>VLOOKUP($D2284,metadata!$B$2:$S$451,8,FALSE)</f>
        <v>21</v>
      </c>
      <c r="L2284">
        <f>VLOOKUP($D2284,metadata!$B$2:$S$451,9,FALSE)</f>
        <v>12</v>
      </c>
      <c r="M2284" t="str">
        <f>VLOOKUP($D2284,metadata!$B$2:$S$451,10,FALSE)</f>
        <v/>
      </c>
      <c r="N2284" t="str">
        <f>VLOOKUP($D2284,metadata!$B$2:$S$451,11,FALSE)</f>
        <v>Aedes albopictus</v>
      </c>
      <c r="O2284" t="str">
        <f>VLOOKUP($D2284,metadata!$B$2:$S$451,12,FALSE)</f>
        <v>diptera</v>
      </c>
      <c r="P2284" t="str">
        <f>VLOOKUP($D2284,metadata!$B$2:$S$451,13,FALSE)</f>
        <v>NEW</v>
      </c>
      <c r="Q2284">
        <f>VLOOKUP($D2284,metadata!$B$2:$S$451,14,FALSE)</f>
        <v>40.716666666666669</v>
      </c>
      <c r="R2284">
        <f>VLOOKUP($D2284,metadata!$B$2:$S$451,15,FALSE)</f>
        <v>-74.066666666666706</v>
      </c>
      <c r="S2284" t="str">
        <f>VLOOKUP($D2284,metadata!$B$2:$S$451,16,FALSE)</f>
        <v/>
      </c>
      <c r="T2284" t="str">
        <f>VLOOKUP($D2284,metadata!$B$2:$S$451,17,FALSE)</f>
        <v/>
      </c>
      <c r="U2284" t="str">
        <f>VLOOKUP($D2284,metadata!$B$2:$S$451,18,FALSE)</f>
        <v/>
      </c>
      <c r="V2284">
        <f>VLOOKUP($D2284,metadata!$B$2:$Z$451,19,FALSE)</f>
        <v>458.5</v>
      </c>
      <c r="W2284" t="str">
        <f>VLOOKUP($D2284,metadata!$B$2:$Z$451,20,FALSE)</f>
        <v>acc</v>
      </c>
      <c r="X2284" t="str">
        <f>VLOOKUP($D2284,metadata!$B$2:$Z$451,21,FALSE)</f>
        <v/>
      </c>
      <c r="Y2284" t="str">
        <f>VLOOKUP($D2284,metadata!$B$2:$Z$451,22,FALSE)</f>
        <v>55-7</v>
      </c>
      <c r="Z2284" t="str">
        <f>VLOOKUP($D2284,metadata!$B$2:$Z$451,23,FALSE)</f>
        <v/>
      </c>
      <c r="AA2284" t="str">
        <f>VLOOKUP($D2284,metadata!$B$2:$Z$451,24,FALSE)</f>
        <v/>
      </c>
      <c r="AB2284" t="str">
        <f>VLOOKUP($D2284,metadata!$B$2:$Z$451,25,FALSE)</f>
        <v/>
      </c>
      <c r="AC2284">
        <v>13.273088923037999</v>
      </c>
      <c r="AD2284">
        <v>97.868561278863197</v>
      </c>
      <c r="AF2284" t="str">
        <f t="shared" si="71"/>
        <v>NA</v>
      </c>
    </row>
    <row r="2285" spans="3:32" x14ac:dyDescent="0.3">
      <c r="C2285">
        <v>2284</v>
      </c>
      <c r="D2285" s="4" t="str">
        <f t="shared" si="72"/>
        <v>55-NEW</v>
      </c>
      <c r="E2285" t="str">
        <f>VLOOKUP($D2285,metadata!$B$2:$S$451,2,FALSE)</f>
        <v>Urbanski, J; Mogi, M; O'Donnell, D; DeCotiis, M; Toma, T; Armbruster, P</v>
      </c>
      <c r="F2285" t="str">
        <f>VLOOKUP($D2285,metadata!$B$2:$S$451,3,FALSE)</f>
        <v>Rapid Adaptive Evolution of Photoperiodic Response during Invasion and Range Expansion across a Climatic Gradient</v>
      </c>
      <c r="G2285" t="str">
        <f>VLOOKUP($D2285,metadata!$B$2:$S$451,4,FALSE)</f>
        <v>10.1086/664709</v>
      </c>
      <c r="H2285" t="str">
        <f>VLOOKUP($D2285,metadata!$B$2:$S$451,5,FALSE)</f>
        <v>y</v>
      </c>
      <c r="I2285" t="str">
        <f>VLOOKUP($D2285,metadata!$B$2:$S$451,6,FALSE)</f>
        <v>a</v>
      </c>
      <c r="J2285" t="str">
        <f>VLOOKUP($D2285,metadata!$B$2:$S$451,7,FALSE)</f>
        <v>i</v>
      </c>
      <c r="K2285">
        <f>VLOOKUP($D2285,metadata!$B$2:$S$451,8,FALSE)</f>
        <v>21</v>
      </c>
      <c r="L2285">
        <f>VLOOKUP($D2285,metadata!$B$2:$S$451,9,FALSE)</f>
        <v>12</v>
      </c>
      <c r="M2285" t="str">
        <f>VLOOKUP($D2285,metadata!$B$2:$S$451,10,FALSE)</f>
        <v/>
      </c>
      <c r="N2285" t="str">
        <f>VLOOKUP($D2285,metadata!$B$2:$S$451,11,FALSE)</f>
        <v>Aedes albopictus</v>
      </c>
      <c r="O2285" t="str">
        <f>VLOOKUP($D2285,metadata!$B$2:$S$451,12,FALSE)</f>
        <v>diptera</v>
      </c>
      <c r="P2285" t="str">
        <f>VLOOKUP($D2285,metadata!$B$2:$S$451,13,FALSE)</f>
        <v>NEW</v>
      </c>
      <c r="Q2285">
        <f>VLOOKUP($D2285,metadata!$B$2:$S$451,14,FALSE)</f>
        <v>40.716666666666669</v>
      </c>
      <c r="R2285">
        <f>VLOOKUP($D2285,metadata!$B$2:$S$451,15,FALSE)</f>
        <v>-74.066666666666706</v>
      </c>
      <c r="S2285" t="str">
        <f>VLOOKUP($D2285,metadata!$B$2:$S$451,16,FALSE)</f>
        <v/>
      </c>
      <c r="T2285" t="str">
        <f>VLOOKUP($D2285,metadata!$B$2:$S$451,17,FALSE)</f>
        <v/>
      </c>
      <c r="U2285" t="str">
        <f>VLOOKUP($D2285,metadata!$B$2:$S$451,18,FALSE)</f>
        <v/>
      </c>
      <c r="V2285">
        <f>VLOOKUP($D2285,metadata!$B$2:$Z$451,19,FALSE)</f>
        <v>458.5</v>
      </c>
      <c r="W2285" t="str">
        <f>VLOOKUP($D2285,metadata!$B$2:$Z$451,20,FALSE)</f>
        <v>acc</v>
      </c>
      <c r="X2285" t="str">
        <f>VLOOKUP($D2285,metadata!$B$2:$Z$451,21,FALSE)</f>
        <v/>
      </c>
      <c r="Y2285" t="str">
        <f>VLOOKUP($D2285,metadata!$B$2:$Z$451,22,FALSE)</f>
        <v>55-7</v>
      </c>
      <c r="Z2285" t="str">
        <f>VLOOKUP($D2285,metadata!$B$2:$Z$451,23,FALSE)</f>
        <v/>
      </c>
      <c r="AA2285" t="str">
        <f>VLOOKUP($D2285,metadata!$B$2:$Z$451,24,FALSE)</f>
        <v/>
      </c>
      <c r="AB2285" t="str">
        <f>VLOOKUP($D2285,metadata!$B$2:$Z$451,25,FALSE)</f>
        <v/>
      </c>
      <c r="AC2285">
        <v>13.495093832531699</v>
      </c>
      <c r="AD2285">
        <v>79.751332149200707</v>
      </c>
      <c r="AF2285" t="str">
        <f t="shared" si="71"/>
        <v>NA</v>
      </c>
    </row>
    <row r="2286" spans="3:32" x14ac:dyDescent="0.3">
      <c r="C2286">
        <v>2285</v>
      </c>
      <c r="D2286" s="4" t="str">
        <f t="shared" si="72"/>
        <v>55-NEW</v>
      </c>
      <c r="E2286" t="str">
        <f>VLOOKUP($D2286,metadata!$B$2:$S$451,2,FALSE)</f>
        <v>Urbanski, J; Mogi, M; O'Donnell, D; DeCotiis, M; Toma, T; Armbruster, P</v>
      </c>
      <c r="F2286" t="str">
        <f>VLOOKUP($D2286,metadata!$B$2:$S$451,3,FALSE)</f>
        <v>Rapid Adaptive Evolution of Photoperiodic Response during Invasion and Range Expansion across a Climatic Gradient</v>
      </c>
      <c r="G2286" t="str">
        <f>VLOOKUP($D2286,metadata!$B$2:$S$451,4,FALSE)</f>
        <v>10.1086/664709</v>
      </c>
      <c r="H2286" t="str">
        <f>VLOOKUP($D2286,metadata!$B$2:$S$451,5,FALSE)</f>
        <v>y</v>
      </c>
      <c r="I2286" t="str">
        <f>VLOOKUP($D2286,metadata!$B$2:$S$451,6,FALSE)</f>
        <v>a</v>
      </c>
      <c r="J2286" t="str">
        <f>VLOOKUP($D2286,metadata!$B$2:$S$451,7,FALSE)</f>
        <v>i</v>
      </c>
      <c r="K2286">
        <f>VLOOKUP($D2286,metadata!$B$2:$S$451,8,FALSE)</f>
        <v>21</v>
      </c>
      <c r="L2286">
        <f>VLOOKUP($D2286,metadata!$B$2:$S$451,9,FALSE)</f>
        <v>12</v>
      </c>
      <c r="M2286" t="str">
        <f>VLOOKUP($D2286,metadata!$B$2:$S$451,10,FALSE)</f>
        <v/>
      </c>
      <c r="N2286" t="str">
        <f>VLOOKUP($D2286,metadata!$B$2:$S$451,11,FALSE)</f>
        <v>Aedes albopictus</v>
      </c>
      <c r="O2286" t="str">
        <f>VLOOKUP($D2286,metadata!$B$2:$S$451,12,FALSE)</f>
        <v>diptera</v>
      </c>
      <c r="P2286" t="str">
        <f>VLOOKUP($D2286,metadata!$B$2:$S$451,13,FALSE)</f>
        <v>NEW</v>
      </c>
      <c r="Q2286">
        <f>VLOOKUP($D2286,metadata!$B$2:$S$451,14,FALSE)</f>
        <v>40.716666666666669</v>
      </c>
      <c r="R2286">
        <f>VLOOKUP($D2286,metadata!$B$2:$S$451,15,FALSE)</f>
        <v>-74.066666666666706</v>
      </c>
      <c r="S2286" t="str">
        <f>VLOOKUP($D2286,metadata!$B$2:$S$451,16,FALSE)</f>
        <v/>
      </c>
      <c r="T2286" t="str">
        <f>VLOOKUP($D2286,metadata!$B$2:$S$451,17,FALSE)</f>
        <v/>
      </c>
      <c r="U2286" t="str">
        <f>VLOOKUP($D2286,metadata!$B$2:$S$451,18,FALSE)</f>
        <v/>
      </c>
      <c r="V2286">
        <f>VLOOKUP($D2286,metadata!$B$2:$Z$451,19,FALSE)</f>
        <v>458.5</v>
      </c>
      <c r="W2286" t="str">
        <f>VLOOKUP($D2286,metadata!$B$2:$Z$451,20,FALSE)</f>
        <v>acc</v>
      </c>
      <c r="X2286" t="str">
        <f>VLOOKUP($D2286,metadata!$B$2:$Z$451,21,FALSE)</f>
        <v/>
      </c>
      <c r="Y2286" t="str">
        <f>VLOOKUP($D2286,metadata!$B$2:$Z$451,22,FALSE)</f>
        <v>55-7</v>
      </c>
      <c r="Z2286" t="str">
        <f>VLOOKUP($D2286,metadata!$B$2:$Z$451,23,FALSE)</f>
        <v/>
      </c>
      <c r="AA2286" t="str">
        <f>VLOOKUP($D2286,metadata!$B$2:$Z$451,24,FALSE)</f>
        <v/>
      </c>
      <c r="AB2286" t="str">
        <f>VLOOKUP($D2286,metadata!$B$2:$Z$451,25,FALSE)</f>
        <v/>
      </c>
      <c r="AC2286">
        <v>14.2845244510081</v>
      </c>
      <c r="AD2286">
        <v>49.200710479573701</v>
      </c>
      <c r="AF2286" t="str">
        <f t="shared" si="71"/>
        <v>NA</v>
      </c>
    </row>
    <row r="2287" spans="3:32" x14ac:dyDescent="0.3">
      <c r="C2287">
        <v>2286</v>
      </c>
      <c r="D2287" s="4" t="str">
        <f t="shared" si="72"/>
        <v>55-NEW</v>
      </c>
      <c r="E2287" t="str">
        <f>VLOOKUP($D2287,metadata!$B$2:$S$451,2,FALSE)</f>
        <v>Urbanski, J; Mogi, M; O'Donnell, D; DeCotiis, M; Toma, T; Armbruster, P</v>
      </c>
      <c r="F2287" t="str">
        <f>VLOOKUP($D2287,metadata!$B$2:$S$451,3,FALSE)</f>
        <v>Rapid Adaptive Evolution of Photoperiodic Response during Invasion and Range Expansion across a Climatic Gradient</v>
      </c>
      <c r="G2287" t="str">
        <f>VLOOKUP($D2287,metadata!$B$2:$S$451,4,FALSE)</f>
        <v>10.1086/664709</v>
      </c>
      <c r="H2287" t="str">
        <f>VLOOKUP($D2287,metadata!$B$2:$S$451,5,FALSE)</f>
        <v>y</v>
      </c>
      <c r="I2287" t="str">
        <f>VLOOKUP($D2287,metadata!$B$2:$S$451,6,FALSE)</f>
        <v>a</v>
      </c>
      <c r="J2287" t="str">
        <f>VLOOKUP($D2287,metadata!$B$2:$S$451,7,FALSE)</f>
        <v>i</v>
      </c>
      <c r="K2287">
        <f>VLOOKUP($D2287,metadata!$B$2:$S$451,8,FALSE)</f>
        <v>21</v>
      </c>
      <c r="L2287">
        <f>VLOOKUP($D2287,metadata!$B$2:$S$451,9,FALSE)</f>
        <v>12</v>
      </c>
      <c r="M2287" t="str">
        <f>VLOOKUP($D2287,metadata!$B$2:$S$451,10,FALSE)</f>
        <v/>
      </c>
      <c r="N2287" t="str">
        <f>VLOOKUP($D2287,metadata!$B$2:$S$451,11,FALSE)</f>
        <v>Aedes albopictus</v>
      </c>
      <c r="O2287" t="str">
        <f>VLOOKUP($D2287,metadata!$B$2:$S$451,12,FALSE)</f>
        <v>diptera</v>
      </c>
      <c r="P2287" t="str">
        <f>VLOOKUP($D2287,metadata!$B$2:$S$451,13,FALSE)</f>
        <v>NEW</v>
      </c>
      <c r="Q2287">
        <f>VLOOKUP($D2287,metadata!$B$2:$S$451,14,FALSE)</f>
        <v>40.716666666666669</v>
      </c>
      <c r="R2287">
        <f>VLOOKUP($D2287,metadata!$B$2:$S$451,15,FALSE)</f>
        <v>-74.066666666666706</v>
      </c>
      <c r="S2287" t="str">
        <f>VLOOKUP($D2287,metadata!$B$2:$S$451,16,FALSE)</f>
        <v/>
      </c>
      <c r="T2287" t="str">
        <f>VLOOKUP($D2287,metadata!$B$2:$S$451,17,FALSE)</f>
        <v/>
      </c>
      <c r="U2287" t="str">
        <f>VLOOKUP($D2287,metadata!$B$2:$S$451,18,FALSE)</f>
        <v/>
      </c>
      <c r="V2287">
        <f>VLOOKUP($D2287,metadata!$B$2:$Z$451,19,FALSE)</f>
        <v>458.5</v>
      </c>
      <c r="W2287" t="str">
        <f>VLOOKUP($D2287,metadata!$B$2:$Z$451,20,FALSE)</f>
        <v>acc</v>
      </c>
      <c r="X2287" t="str">
        <f>VLOOKUP($D2287,metadata!$B$2:$Z$451,21,FALSE)</f>
        <v/>
      </c>
      <c r="Y2287" t="str">
        <f>VLOOKUP($D2287,metadata!$B$2:$Z$451,22,FALSE)</f>
        <v>55-7</v>
      </c>
      <c r="Z2287" t="str">
        <f>VLOOKUP($D2287,metadata!$B$2:$Z$451,23,FALSE)</f>
        <v/>
      </c>
      <c r="AA2287" t="str">
        <f>VLOOKUP($D2287,metadata!$B$2:$Z$451,24,FALSE)</f>
        <v/>
      </c>
      <c r="AB2287" t="str">
        <f>VLOOKUP($D2287,metadata!$B$2:$Z$451,25,FALSE)</f>
        <v/>
      </c>
      <c r="AC2287">
        <v>14.0141962866133</v>
      </c>
      <c r="AD2287">
        <v>44.7602131438721</v>
      </c>
      <c r="AF2287" t="str">
        <f t="shared" si="71"/>
        <v>NA</v>
      </c>
    </row>
    <row r="2288" spans="3:32" x14ac:dyDescent="0.3">
      <c r="C2288">
        <v>2287</v>
      </c>
      <c r="D2288" s="4" t="str">
        <f t="shared" si="72"/>
        <v>55-NEW</v>
      </c>
      <c r="E2288" t="str">
        <f>VLOOKUP($D2288,metadata!$B$2:$S$451,2,FALSE)</f>
        <v>Urbanski, J; Mogi, M; O'Donnell, D; DeCotiis, M; Toma, T; Armbruster, P</v>
      </c>
      <c r="F2288" t="str">
        <f>VLOOKUP($D2288,metadata!$B$2:$S$451,3,FALSE)</f>
        <v>Rapid Adaptive Evolution of Photoperiodic Response during Invasion and Range Expansion across a Climatic Gradient</v>
      </c>
      <c r="G2288" t="str">
        <f>VLOOKUP($D2288,metadata!$B$2:$S$451,4,FALSE)</f>
        <v>10.1086/664709</v>
      </c>
      <c r="H2288" t="str">
        <f>VLOOKUP($D2288,metadata!$B$2:$S$451,5,FALSE)</f>
        <v>y</v>
      </c>
      <c r="I2288" t="str">
        <f>VLOOKUP($D2288,metadata!$B$2:$S$451,6,FALSE)</f>
        <v>a</v>
      </c>
      <c r="J2288" t="str">
        <f>VLOOKUP($D2288,metadata!$B$2:$S$451,7,FALSE)</f>
        <v>i</v>
      </c>
      <c r="K2288">
        <f>VLOOKUP($D2288,metadata!$B$2:$S$451,8,FALSE)</f>
        <v>21</v>
      </c>
      <c r="L2288">
        <f>VLOOKUP($D2288,metadata!$B$2:$S$451,9,FALSE)</f>
        <v>12</v>
      </c>
      <c r="M2288" t="str">
        <f>VLOOKUP($D2288,metadata!$B$2:$S$451,10,FALSE)</f>
        <v/>
      </c>
      <c r="N2288" t="str">
        <f>VLOOKUP($D2288,metadata!$B$2:$S$451,11,FALSE)</f>
        <v>Aedes albopictus</v>
      </c>
      <c r="O2288" t="str">
        <f>VLOOKUP($D2288,metadata!$B$2:$S$451,12,FALSE)</f>
        <v>diptera</v>
      </c>
      <c r="P2288" t="str">
        <f>VLOOKUP($D2288,metadata!$B$2:$S$451,13,FALSE)</f>
        <v>NEW</v>
      </c>
      <c r="Q2288">
        <f>VLOOKUP($D2288,metadata!$B$2:$S$451,14,FALSE)</f>
        <v>40.716666666666669</v>
      </c>
      <c r="R2288">
        <f>VLOOKUP($D2288,metadata!$B$2:$S$451,15,FALSE)</f>
        <v>-74.066666666666706</v>
      </c>
      <c r="S2288" t="str">
        <f>VLOOKUP($D2288,metadata!$B$2:$S$451,16,FALSE)</f>
        <v/>
      </c>
      <c r="T2288" t="str">
        <f>VLOOKUP($D2288,metadata!$B$2:$S$451,17,FALSE)</f>
        <v/>
      </c>
      <c r="U2288" t="str">
        <f>VLOOKUP($D2288,metadata!$B$2:$S$451,18,FALSE)</f>
        <v/>
      </c>
      <c r="V2288">
        <f>VLOOKUP($D2288,metadata!$B$2:$Z$451,19,FALSE)</f>
        <v>458.5</v>
      </c>
      <c r="W2288" t="str">
        <f>VLOOKUP($D2288,metadata!$B$2:$Z$451,20,FALSE)</f>
        <v>acc</v>
      </c>
      <c r="X2288" t="str">
        <f>VLOOKUP($D2288,metadata!$B$2:$Z$451,21,FALSE)</f>
        <v/>
      </c>
      <c r="Y2288" t="str">
        <f>VLOOKUP($D2288,metadata!$B$2:$Z$451,22,FALSE)</f>
        <v>55-7</v>
      </c>
      <c r="Z2288" t="str">
        <f>VLOOKUP($D2288,metadata!$B$2:$Z$451,23,FALSE)</f>
        <v/>
      </c>
      <c r="AA2288" t="str">
        <f>VLOOKUP($D2288,metadata!$B$2:$Z$451,24,FALSE)</f>
        <v/>
      </c>
      <c r="AB2288" t="str">
        <f>VLOOKUP($D2288,metadata!$B$2:$Z$451,25,FALSE)</f>
        <v/>
      </c>
      <c r="AC2288">
        <v>13.7573060317587</v>
      </c>
      <c r="AD2288">
        <v>30.017761989342802</v>
      </c>
      <c r="AF2288" t="str">
        <f t="shared" si="71"/>
        <v>NA</v>
      </c>
    </row>
    <row r="2289" spans="3:32" x14ac:dyDescent="0.3">
      <c r="C2289">
        <v>2288</v>
      </c>
      <c r="D2289" s="4" t="str">
        <f t="shared" si="72"/>
        <v>55-NEW</v>
      </c>
      <c r="E2289" t="str">
        <f>VLOOKUP($D2289,metadata!$B$2:$S$451,2,FALSE)</f>
        <v>Urbanski, J; Mogi, M; O'Donnell, D; DeCotiis, M; Toma, T; Armbruster, P</v>
      </c>
      <c r="F2289" t="str">
        <f>VLOOKUP($D2289,metadata!$B$2:$S$451,3,FALSE)</f>
        <v>Rapid Adaptive Evolution of Photoperiodic Response during Invasion and Range Expansion across a Climatic Gradient</v>
      </c>
      <c r="G2289" t="str">
        <f>VLOOKUP($D2289,metadata!$B$2:$S$451,4,FALSE)</f>
        <v>10.1086/664709</v>
      </c>
      <c r="H2289" t="str">
        <f>VLOOKUP($D2289,metadata!$B$2:$S$451,5,FALSE)</f>
        <v>y</v>
      </c>
      <c r="I2289" t="str">
        <f>VLOOKUP($D2289,metadata!$B$2:$S$451,6,FALSE)</f>
        <v>a</v>
      </c>
      <c r="J2289" t="str">
        <f>VLOOKUP($D2289,metadata!$B$2:$S$451,7,FALSE)</f>
        <v>i</v>
      </c>
      <c r="K2289">
        <f>VLOOKUP($D2289,metadata!$B$2:$S$451,8,FALSE)</f>
        <v>21</v>
      </c>
      <c r="L2289">
        <f>VLOOKUP($D2289,metadata!$B$2:$S$451,9,FALSE)</f>
        <v>12</v>
      </c>
      <c r="M2289" t="str">
        <f>VLOOKUP($D2289,metadata!$B$2:$S$451,10,FALSE)</f>
        <v/>
      </c>
      <c r="N2289" t="str">
        <f>VLOOKUP($D2289,metadata!$B$2:$S$451,11,FALSE)</f>
        <v>Aedes albopictus</v>
      </c>
      <c r="O2289" t="str">
        <f>VLOOKUP($D2289,metadata!$B$2:$S$451,12,FALSE)</f>
        <v>diptera</v>
      </c>
      <c r="P2289" t="str">
        <f>VLOOKUP($D2289,metadata!$B$2:$S$451,13,FALSE)</f>
        <v>NEW</v>
      </c>
      <c r="Q2289">
        <f>VLOOKUP($D2289,metadata!$B$2:$S$451,14,FALSE)</f>
        <v>40.716666666666669</v>
      </c>
      <c r="R2289">
        <f>VLOOKUP($D2289,metadata!$B$2:$S$451,15,FALSE)</f>
        <v>-74.066666666666706</v>
      </c>
      <c r="S2289" t="str">
        <f>VLOOKUP($D2289,metadata!$B$2:$S$451,16,FALSE)</f>
        <v/>
      </c>
      <c r="T2289" t="str">
        <f>VLOOKUP($D2289,metadata!$B$2:$S$451,17,FALSE)</f>
        <v/>
      </c>
      <c r="U2289" t="str">
        <f>VLOOKUP($D2289,metadata!$B$2:$S$451,18,FALSE)</f>
        <v/>
      </c>
      <c r="V2289">
        <f>VLOOKUP($D2289,metadata!$B$2:$Z$451,19,FALSE)</f>
        <v>458.5</v>
      </c>
      <c r="W2289" t="str">
        <f>VLOOKUP($D2289,metadata!$B$2:$Z$451,20,FALSE)</f>
        <v>acc</v>
      </c>
      <c r="X2289" t="str">
        <f>VLOOKUP($D2289,metadata!$B$2:$Z$451,21,FALSE)</f>
        <v/>
      </c>
      <c r="Y2289" t="str">
        <f>VLOOKUP($D2289,metadata!$B$2:$Z$451,22,FALSE)</f>
        <v>55-7</v>
      </c>
      <c r="Z2289" t="str">
        <f>VLOOKUP($D2289,metadata!$B$2:$Z$451,23,FALSE)</f>
        <v/>
      </c>
      <c r="AA2289" t="str">
        <f>VLOOKUP($D2289,metadata!$B$2:$Z$451,24,FALSE)</f>
        <v/>
      </c>
      <c r="AB2289" t="str">
        <f>VLOOKUP($D2289,metadata!$B$2:$Z$451,25,FALSE)</f>
        <v/>
      </c>
      <c r="AC2289">
        <v>14.503149925825401</v>
      </c>
      <c r="AD2289">
        <v>8.5257548845470694</v>
      </c>
      <c r="AF2289" t="str">
        <f t="shared" si="71"/>
        <v>NA</v>
      </c>
    </row>
    <row r="2290" spans="3:32" x14ac:dyDescent="0.3">
      <c r="C2290">
        <v>2289</v>
      </c>
      <c r="D2290" s="4" t="str">
        <f t="shared" si="72"/>
        <v>55-NEW</v>
      </c>
      <c r="E2290" t="str">
        <f>VLOOKUP($D2290,metadata!$B$2:$S$451,2,FALSE)</f>
        <v>Urbanski, J; Mogi, M; O'Donnell, D; DeCotiis, M; Toma, T; Armbruster, P</v>
      </c>
      <c r="F2290" t="str">
        <f>VLOOKUP($D2290,metadata!$B$2:$S$451,3,FALSE)</f>
        <v>Rapid Adaptive Evolution of Photoperiodic Response during Invasion and Range Expansion across a Climatic Gradient</v>
      </c>
      <c r="G2290" t="str">
        <f>VLOOKUP($D2290,metadata!$B$2:$S$451,4,FALSE)</f>
        <v>10.1086/664709</v>
      </c>
      <c r="H2290" t="str">
        <f>VLOOKUP($D2290,metadata!$B$2:$S$451,5,FALSE)</f>
        <v>y</v>
      </c>
      <c r="I2290" t="str">
        <f>VLOOKUP($D2290,metadata!$B$2:$S$451,6,FALSE)</f>
        <v>a</v>
      </c>
      <c r="J2290" t="str">
        <f>VLOOKUP($D2290,metadata!$B$2:$S$451,7,FALSE)</f>
        <v>i</v>
      </c>
      <c r="K2290">
        <f>VLOOKUP($D2290,metadata!$B$2:$S$451,8,FALSE)</f>
        <v>21</v>
      </c>
      <c r="L2290">
        <f>VLOOKUP($D2290,metadata!$B$2:$S$451,9,FALSE)</f>
        <v>12</v>
      </c>
      <c r="M2290" t="str">
        <f>VLOOKUP($D2290,metadata!$B$2:$S$451,10,FALSE)</f>
        <v/>
      </c>
      <c r="N2290" t="str">
        <f>VLOOKUP($D2290,metadata!$B$2:$S$451,11,FALSE)</f>
        <v>Aedes albopictus</v>
      </c>
      <c r="O2290" t="str">
        <f>VLOOKUP($D2290,metadata!$B$2:$S$451,12,FALSE)</f>
        <v>diptera</v>
      </c>
      <c r="P2290" t="str">
        <f>VLOOKUP($D2290,metadata!$B$2:$S$451,13,FALSE)</f>
        <v>NEW</v>
      </c>
      <c r="Q2290">
        <f>VLOOKUP($D2290,metadata!$B$2:$S$451,14,FALSE)</f>
        <v>40.716666666666669</v>
      </c>
      <c r="R2290">
        <f>VLOOKUP($D2290,metadata!$B$2:$S$451,15,FALSE)</f>
        <v>-74.066666666666706</v>
      </c>
      <c r="S2290" t="str">
        <f>VLOOKUP($D2290,metadata!$B$2:$S$451,16,FALSE)</f>
        <v/>
      </c>
      <c r="T2290" t="str">
        <f>VLOOKUP($D2290,metadata!$B$2:$S$451,17,FALSE)</f>
        <v/>
      </c>
      <c r="U2290" t="str">
        <f>VLOOKUP($D2290,metadata!$B$2:$S$451,18,FALSE)</f>
        <v/>
      </c>
      <c r="V2290">
        <f>VLOOKUP($D2290,metadata!$B$2:$Z$451,19,FALSE)</f>
        <v>458.5</v>
      </c>
      <c r="W2290" t="str">
        <f>VLOOKUP($D2290,metadata!$B$2:$Z$451,20,FALSE)</f>
        <v>acc</v>
      </c>
      <c r="X2290" t="str">
        <f>VLOOKUP($D2290,metadata!$B$2:$Z$451,21,FALSE)</f>
        <v/>
      </c>
      <c r="Y2290" t="str">
        <f>VLOOKUP($D2290,metadata!$B$2:$Z$451,22,FALSE)</f>
        <v>55-7</v>
      </c>
      <c r="Z2290" t="str">
        <f>VLOOKUP($D2290,metadata!$B$2:$Z$451,23,FALSE)</f>
        <v/>
      </c>
      <c r="AA2290" t="str">
        <f>VLOOKUP($D2290,metadata!$B$2:$Z$451,24,FALSE)</f>
        <v/>
      </c>
      <c r="AB2290" t="str">
        <f>VLOOKUP($D2290,metadata!$B$2:$Z$451,25,FALSE)</f>
        <v/>
      </c>
      <c r="AC2290">
        <v>16.0149812734082</v>
      </c>
      <c r="AD2290">
        <v>0</v>
      </c>
      <c r="AF2290" t="str">
        <f t="shared" si="71"/>
        <v>NA</v>
      </c>
    </row>
    <row r="2291" spans="3:32" x14ac:dyDescent="0.3">
      <c r="C2291">
        <v>2290</v>
      </c>
      <c r="D2291" s="4" t="str">
        <f t="shared" si="72"/>
        <v>55-NVA</v>
      </c>
      <c r="E2291" t="str">
        <f>VLOOKUP($D2291,metadata!$B$2:$S$451,2,FALSE)</f>
        <v>Urbanski, J; Mogi, M; O'Donnell, D; DeCotiis, M; Toma, T; Armbruster, P</v>
      </c>
      <c r="F2291" t="str">
        <f>VLOOKUP($D2291,metadata!$B$2:$S$451,3,FALSE)</f>
        <v>Rapid Adaptive Evolution of Photoperiodic Response during Invasion and Range Expansion across a Climatic Gradient</v>
      </c>
      <c r="G2291" t="str">
        <f>VLOOKUP($D2291,metadata!$B$2:$S$451,4,FALSE)</f>
        <v>10.1086/664709</v>
      </c>
      <c r="H2291" t="str">
        <f>VLOOKUP($D2291,metadata!$B$2:$S$451,5,FALSE)</f>
        <v>y</v>
      </c>
      <c r="I2291" t="str">
        <f>VLOOKUP($D2291,metadata!$B$2:$S$451,6,FALSE)</f>
        <v>a</v>
      </c>
      <c r="J2291" t="str">
        <f>VLOOKUP($D2291,metadata!$B$2:$S$451,7,FALSE)</f>
        <v>i</v>
      </c>
      <c r="K2291">
        <f>VLOOKUP($D2291,metadata!$B$2:$S$451,8,FALSE)</f>
        <v>21</v>
      </c>
      <c r="L2291">
        <f>VLOOKUP($D2291,metadata!$B$2:$S$451,9,FALSE)</f>
        <v>12</v>
      </c>
      <c r="M2291" t="str">
        <f>VLOOKUP($D2291,metadata!$B$2:$S$451,10,FALSE)</f>
        <v/>
      </c>
      <c r="N2291" t="str">
        <f>VLOOKUP($D2291,metadata!$B$2:$S$451,11,FALSE)</f>
        <v>Aedes albopictus</v>
      </c>
      <c r="O2291" t="str">
        <f>VLOOKUP($D2291,metadata!$B$2:$S$451,12,FALSE)</f>
        <v>diptera</v>
      </c>
      <c r="P2291" t="str">
        <f>VLOOKUP($D2291,metadata!$B$2:$S$451,13,FALSE)</f>
        <v>NVA</v>
      </c>
      <c r="Q2291">
        <f>VLOOKUP($D2291,metadata!$B$2:$S$451,14,FALSE)</f>
        <v>36.35</v>
      </c>
      <c r="R2291">
        <f>VLOOKUP($D2291,metadata!$B$2:$S$451,15,FALSE)</f>
        <v>-78.366666666666703</v>
      </c>
      <c r="S2291" t="str">
        <f>VLOOKUP($D2291,metadata!$B$2:$S$451,16,FALSE)</f>
        <v/>
      </c>
      <c r="T2291" t="str">
        <f>VLOOKUP($D2291,metadata!$B$2:$S$451,17,FALSE)</f>
        <v/>
      </c>
      <c r="U2291" t="str">
        <f>VLOOKUP($D2291,metadata!$B$2:$S$451,18,FALSE)</f>
        <v/>
      </c>
      <c r="V2291">
        <f>VLOOKUP($D2291,metadata!$B$2:$Z$451,19,FALSE)</f>
        <v>470.5</v>
      </c>
      <c r="W2291" t="str">
        <f>VLOOKUP($D2291,metadata!$B$2:$Z$451,20,FALSE)</f>
        <v>acc</v>
      </c>
      <c r="X2291" t="str">
        <f>VLOOKUP($D2291,metadata!$B$2:$Z$451,21,FALSE)</f>
        <v/>
      </c>
      <c r="Y2291" t="str">
        <f>VLOOKUP($D2291,metadata!$B$2:$Z$451,22,FALSE)</f>
        <v>55-8</v>
      </c>
      <c r="Z2291" t="str">
        <f>VLOOKUP($D2291,metadata!$B$2:$Z$451,23,FALSE)</f>
        <v/>
      </c>
      <c r="AA2291" t="str">
        <f>VLOOKUP($D2291,metadata!$B$2:$Z$451,24,FALSE)</f>
        <v/>
      </c>
      <c r="AB2291" t="str">
        <f>VLOOKUP($D2291,metadata!$B$2:$Z$451,25,FALSE)</f>
        <v/>
      </c>
      <c r="AC2291">
        <v>7.9457800147324997</v>
      </c>
      <c r="AD2291">
        <v>99.1943676936516</v>
      </c>
      <c r="AF2291" t="str">
        <f t="shared" si="71"/>
        <v>NA</v>
      </c>
    </row>
    <row r="2292" spans="3:32" x14ac:dyDescent="0.3">
      <c r="C2292">
        <v>2291</v>
      </c>
      <c r="D2292" s="4" t="str">
        <f t="shared" si="72"/>
        <v>55-NVA</v>
      </c>
      <c r="E2292" t="str">
        <f>VLOOKUP($D2292,metadata!$B$2:$S$451,2,FALSE)</f>
        <v>Urbanski, J; Mogi, M; O'Donnell, D; DeCotiis, M; Toma, T; Armbruster, P</v>
      </c>
      <c r="F2292" t="str">
        <f>VLOOKUP($D2292,metadata!$B$2:$S$451,3,FALSE)</f>
        <v>Rapid Adaptive Evolution of Photoperiodic Response during Invasion and Range Expansion across a Climatic Gradient</v>
      </c>
      <c r="G2292" t="str">
        <f>VLOOKUP($D2292,metadata!$B$2:$S$451,4,FALSE)</f>
        <v>10.1086/664709</v>
      </c>
      <c r="H2292" t="str">
        <f>VLOOKUP($D2292,metadata!$B$2:$S$451,5,FALSE)</f>
        <v>y</v>
      </c>
      <c r="I2292" t="str">
        <f>VLOOKUP($D2292,metadata!$B$2:$S$451,6,FALSE)</f>
        <v>a</v>
      </c>
      <c r="J2292" t="str">
        <f>VLOOKUP($D2292,metadata!$B$2:$S$451,7,FALSE)</f>
        <v>i</v>
      </c>
      <c r="K2292">
        <f>VLOOKUP($D2292,metadata!$B$2:$S$451,8,FALSE)</f>
        <v>21</v>
      </c>
      <c r="L2292">
        <f>VLOOKUP($D2292,metadata!$B$2:$S$451,9,FALSE)</f>
        <v>12</v>
      </c>
      <c r="M2292" t="str">
        <f>VLOOKUP($D2292,metadata!$B$2:$S$451,10,FALSE)</f>
        <v/>
      </c>
      <c r="N2292" t="str">
        <f>VLOOKUP($D2292,metadata!$B$2:$S$451,11,FALSE)</f>
        <v>Aedes albopictus</v>
      </c>
      <c r="O2292" t="str">
        <f>VLOOKUP($D2292,metadata!$B$2:$S$451,12,FALSE)</f>
        <v>diptera</v>
      </c>
      <c r="P2292" t="str">
        <f>VLOOKUP($D2292,metadata!$B$2:$S$451,13,FALSE)</f>
        <v>NVA</v>
      </c>
      <c r="Q2292">
        <f>VLOOKUP($D2292,metadata!$B$2:$S$451,14,FALSE)</f>
        <v>36.35</v>
      </c>
      <c r="R2292">
        <f>VLOOKUP($D2292,metadata!$B$2:$S$451,15,FALSE)</f>
        <v>-78.366666666666703</v>
      </c>
      <c r="S2292" t="str">
        <f>VLOOKUP($D2292,metadata!$B$2:$S$451,16,FALSE)</f>
        <v/>
      </c>
      <c r="T2292" t="str">
        <f>VLOOKUP($D2292,metadata!$B$2:$S$451,17,FALSE)</f>
        <v/>
      </c>
      <c r="U2292" t="str">
        <f>VLOOKUP($D2292,metadata!$B$2:$S$451,18,FALSE)</f>
        <v/>
      </c>
      <c r="V2292">
        <f>VLOOKUP($D2292,metadata!$B$2:$Z$451,19,FALSE)</f>
        <v>470.5</v>
      </c>
      <c r="W2292" t="str">
        <f>VLOOKUP($D2292,metadata!$B$2:$Z$451,20,FALSE)</f>
        <v>acc</v>
      </c>
      <c r="X2292" t="str">
        <f>VLOOKUP($D2292,metadata!$B$2:$Z$451,21,FALSE)</f>
        <v/>
      </c>
      <c r="Y2292" t="str">
        <f>VLOOKUP($D2292,metadata!$B$2:$Z$451,22,FALSE)</f>
        <v>55-8</v>
      </c>
      <c r="Z2292" t="str">
        <f>VLOOKUP($D2292,metadata!$B$2:$Z$451,23,FALSE)</f>
        <v/>
      </c>
      <c r="AA2292" t="str">
        <f>VLOOKUP($D2292,metadata!$B$2:$Z$451,24,FALSE)</f>
        <v/>
      </c>
      <c r="AB2292" t="str">
        <f>VLOOKUP($D2292,metadata!$B$2:$Z$451,25,FALSE)</f>
        <v/>
      </c>
      <c r="AC2292">
        <v>11.966580772716901</v>
      </c>
      <c r="AD2292">
        <v>96.048787033208299</v>
      </c>
      <c r="AF2292" t="str">
        <f t="shared" si="71"/>
        <v>NA</v>
      </c>
    </row>
    <row r="2293" spans="3:32" x14ac:dyDescent="0.3">
      <c r="C2293">
        <v>2292</v>
      </c>
      <c r="D2293" s="4" t="str">
        <f t="shared" si="72"/>
        <v>55-NVA</v>
      </c>
      <c r="E2293" t="str">
        <f>VLOOKUP($D2293,metadata!$B$2:$S$451,2,FALSE)</f>
        <v>Urbanski, J; Mogi, M; O'Donnell, D; DeCotiis, M; Toma, T; Armbruster, P</v>
      </c>
      <c r="F2293" t="str">
        <f>VLOOKUP($D2293,metadata!$B$2:$S$451,3,FALSE)</f>
        <v>Rapid Adaptive Evolution of Photoperiodic Response during Invasion and Range Expansion across a Climatic Gradient</v>
      </c>
      <c r="G2293" t="str">
        <f>VLOOKUP($D2293,metadata!$B$2:$S$451,4,FALSE)</f>
        <v>10.1086/664709</v>
      </c>
      <c r="H2293" t="str">
        <f>VLOOKUP($D2293,metadata!$B$2:$S$451,5,FALSE)</f>
        <v>y</v>
      </c>
      <c r="I2293" t="str">
        <f>VLOOKUP($D2293,metadata!$B$2:$S$451,6,FALSE)</f>
        <v>a</v>
      </c>
      <c r="J2293" t="str">
        <f>VLOOKUP($D2293,metadata!$B$2:$S$451,7,FALSE)</f>
        <v>i</v>
      </c>
      <c r="K2293">
        <f>VLOOKUP($D2293,metadata!$B$2:$S$451,8,FALSE)</f>
        <v>21</v>
      </c>
      <c r="L2293">
        <f>VLOOKUP($D2293,metadata!$B$2:$S$451,9,FALSE)</f>
        <v>12</v>
      </c>
      <c r="M2293" t="str">
        <f>VLOOKUP($D2293,metadata!$B$2:$S$451,10,FALSE)</f>
        <v/>
      </c>
      <c r="N2293" t="str">
        <f>VLOOKUP($D2293,metadata!$B$2:$S$451,11,FALSE)</f>
        <v>Aedes albopictus</v>
      </c>
      <c r="O2293" t="str">
        <f>VLOOKUP($D2293,metadata!$B$2:$S$451,12,FALSE)</f>
        <v>diptera</v>
      </c>
      <c r="P2293" t="str">
        <f>VLOOKUP($D2293,metadata!$B$2:$S$451,13,FALSE)</f>
        <v>NVA</v>
      </c>
      <c r="Q2293">
        <f>VLOOKUP($D2293,metadata!$B$2:$S$451,14,FALSE)</f>
        <v>36.35</v>
      </c>
      <c r="R2293">
        <f>VLOOKUP($D2293,metadata!$B$2:$S$451,15,FALSE)</f>
        <v>-78.366666666666703</v>
      </c>
      <c r="S2293" t="str">
        <f>VLOOKUP($D2293,metadata!$B$2:$S$451,16,FALSE)</f>
        <v/>
      </c>
      <c r="T2293" t="str">
        <f>VLOOKUP($D2293,metadata!$B$2:$S$451,17,FALSE)</f>
        <v/>
      </c>
      <c r="U2293" t="str">
        <f>VLOOKUP($D2293,metadata!$B$2:$S$451,18,FALSE)</f>
        <v/>
      </c>
      <c r="V2293">
        <f>VLOOKUP($D2293,metadata!$B$2:$Z$451,19,FALSE)</f>
        <v>470.5</v>
      </c>
      <c r="W2293" t="str">
        <f>VLOOKUP($D2293,metadata!$B$2:$Z$451,20,FALSE)</f>
        <v>acc</v>
      </c>
      <c r="X2293" t="str">
        <f>VLOOKUP($D2293,metadata!$B$2:$Z$451,21,FALSE)</f>
        <v/>
      </c>
      <c r="Y2293" t="str">
        <f>VLOOKUP($D2293,metadata!$B$2:$Z$451,22,FALSE)</f>
        <v>55-8</v>
      </c>
      <c r="Z2293" t="str">
        <f>VLOOKUP($D2293,metadata!$B$2:$Z$451,23,FALSE)</f>
        <v/>
      </c>
      <c r="AA2293" t="str">
        <f>VLOOKUP($D2293,metadata!$B$2:$Z$451,24,FALSE)</f>
        <v/>
      </c>
      <c r="AB2293" t="str">
        <f>VLOOKUP($D2293,metadata!$B$2:$Z$451,25,FALSE)</f>
        <v/>
      </c>
      <c r="AC2293">
        <v>12.4965564832588</v>
      </c>
      <c r="AD2293">
        <v>94.102618168076404</v>
      </c>
      <c r="AF2293" t="str">
        <f t="shared" si="71"/>
        <v>NA</v>
      </c>
    </row>
    <row r="2294" spans="3:32" x14ac:dyDescent="0.3">
      <c r="C2294">
        <v>2293</v>
      </c>
      <c r="D2294" s="4" t="str">
        <f t="shared" si="72"/>
        <v>55-NVA</v>
      </c>
      <c r="E2294" t="str">
        <f>VLOOKUP($D2294,metadata!$B$2:$S$451,2,FALSE)</f>
        <v>Urbanski, J; Mogi, M; O'Donnell, D; DeCotiis, M; Toma, T; Armbruster, P</v>
      </c>
      <c r="F2294" t="str">
        <f>VLOOKUP($D2294,metadata!$B$2:$S$451,3,FALSE)</f>
        <v>Rapid Adaptive Evolution of Photoperiodic Response during Invasion and Range Expansion across a Climatic Gradient</v>
      </c>
      <c r="G2294" t="str">
        <f>VLOOKUP($D2294,metadata!$B$2:$S$451,4,FALSE)</f>
        <v>10.1086/664709</v>
      </c>
      <c r="H2294" t="str">
        <f>VLOOKUP($D2294,metadata!$B$2:$S$451,5,FALSE)</f>
        <v>y</v>
      </c>
      <c r="I2294" t="str">
        <f>VLOOKUP($D2294,metadata!$B$2:$S$451,6,FALSE)</f>
        <v>a</v>
      </c>
      <c r="J2294" t="str">
        <f>VLOOKUP($D2294,metadata!$B$2:$S$451,7,FALSE)</f>
        <v>i</v>
      </c>
      <c r="K2294">
        <f>VLOOKUP($D2294,metadata!$B$2:$S$451,8,FALSE)</f>
        <v>21</v>
      </c>
      <c r="L2294">
        <f>VLOOKUP($D2294,metadata!$B$2:$S$451,9,FALSE)</f>
        <v>12</v>
      </c>
      <c r="M2294" t="str">
        <f>VLOOKUP($D2294,metadata!$B$2:$S$451,10,FALSE)</f>
        <v/>
      </c>
      <c r="N2294" t="str">
        <f>VLOOKUP($D2294,metadata!$B$2:$S$451,11,FALSE)</f>
        <v>Aedes albopictus</v>
      </c>
      <c r="O2294" t="str">
        <f>VLOOKUP($D2294,metadata!$B$2:$S$451,12,FALSE)</f>
        <v>diptera</v>
      </c>
      <c r="P2294" t="str">
        <f>VLOOKUP($D2294,metadata!$B$2:$S$451,13,FALSE)</f>
        <v>NVA</v>
      </c>
      <c r="Q2294">
        <f>VLOOKUP($D2294,metadata!$B$2:$S$451,14,FALSE)</f>
        <v>36.35</v>
      </c>
      <c r="R2294">
        <f>VLOOKUP($D2294,metadata!$B$2:$S$451,15,FALSE)</f>
        <v>-78.366666666666703</v>
      </c>
      <c r="S2294" t="str">
        <f>VLOOKUP($D2294,metadata!$B$2:$S$451,16,FALSE)</f>
        <v/>
      </c>
      <c r="T2294" t="str">
        <f>VLOOKUP($D2294,metadata!$B$2:$S$451,17,FALSE)</f>
        <v/>
      </c>
      <c r="U2294" t="str">
        <f>VLOOKUP($D2294,metadata!$B$2:$S$451,18,FALSE)</f>
        <v/>
      </c>
      <c r="V2294">
        <f>VLOOKUP($D2294,metadata!$B$2:$Z$451,19,FALSE)</f>
        <v>470.5</v>
      </c>
      <c r="W2294" t="str">
        <f>VLOOKUP($D2294,metadata!$B$2:$Z$451,20,FALSE)</f>
        <v>acc</v>
      </c>
      <c r="X2294" t="str">
        <f>VLOOKUP($D2294,metadata!$B$2:$Z$451,21,FALSE)</f>
        <v/>
      </c>
      <c r="Y2294" t="str">
        <f>VLOOKUP($D2294,metadata!$B$2:$Z$451,22,FALSE)</f>
        <v>55-8</v>
      </c>
      <c r="Z2294" t="str">
        <f>VLOOKUP($D2294,metadata!$B$2:$Z$451,23,FALSE)</f>
        <v/>
      </c>
      <c r="AA2294" t="str">
        <f>VLOOKUP($D2294,metadata!$B$2:$Z$451,24,FALSE)</f>
        <v/>
      </c>
      <c r="AB2294" t="str">
        <f>VLOOKUP($D2294,metadata!$B$2:$Z$451,25,FALSE)</f>
        <v/>
      </c>
      <c r="AC2294">
        <v>12.756724784283801</v>
      </c>
      <c r="AD2294">
        <v>78.613501871684804</v>
      </c>
      <c r="AF2294" t="str">
        <f t="shared" si="71"/>
        <v>NA</v>
      </c>
    </row>
    <row r="2295" spans="3:32" x14ac:dyDescent="0.3">
      <c r="C2295">
        <v>2294</v>
      </c>
      <c r="D2295" s="4" t="str">
        <f t="shared" si="72"/>
        <v>55-NVA</v>
      </c>
      <c r="E2295" t="str">
        <f>VLOOKUP($D2295,metadata!$B$2:$S$451,2,FALSE)</f>
        <v>Urbanski, J; Mogi, M; O'Donnell, D; DeCotiis, M; Toma, T; Armbruster, P</v>
      </c>
      <c r="F2295" t="str">
        <f>VLOOKUP($D2295,metadata!$B$2:$S$451,3,FALSE)</f>
        <v>Rapid Adaptive Evolution of Photoperiodic Response during Invasion and Range Expansion across a Climatic Gradient</v>
      </c>
      <c r="G2295" t="str">
        <f>VLOOKUP($D2295,metadata!$B$2:$S$451,4,FALSE)</f>
        <v>10.1086/664709</v>
      </c>
      <c r="H2295" t="str">
        <f>VLOOKUP($D2295,metadata!$B$2:$S$451,5,FALSE)</f>
        <v>y</v>
      </c>
      <c r="I2295" t="str">
        <f>VLOOKUP($D2295,metadata!$B$2:$S$451,6,FALSE)</f>
        <v>a</v>
      </c>
      <c r="J2295" t="str">
        <f>VLOOKUP($D2295,metadata!$B$2:$S$451,7,FALSE)</f>
        <v>i</v>
      </c>
      <c r="K2295">
        <f>VLOOKUP($D2295,metadata!$B$2:$S$451,8,FALSE)</f>
        <v>21</v>
      </c>
      <c r="L2295">
        <f>VLOOKUP($D2295,metadata!$B$2:$S$451,9,FALSE)</f>
        <v>12</v>
      </c>
      <c r="M2295" t="str">
        <f>VLOOKUP($D2295,metadata!$B$2:$S$451,10,FALSE)</f>
        <v/>
      </c>
      <c r="N2295" t="str">
        <f>VLOOKUP($D2295,metadata!$B$2:$S$451,11,FALSE)</f>
        <v>Aedes albopictus</v>
      </c>
      <c r="O2295" t="str">
        <f>VLOOKUP($D2295,metadata!$B$2:$S$451,12,FALSE)</f>
        <v>diptera</v>
      </c>
      <c r="P2295" t="str">
        <f>VLOOKUP($D2295,metadata!$B$2:$S$451,13,FALSE)</f>
        <v>NVA</v>
      </c>
      <c r="Q2295">
        <f>VLOOKUP($D2295,metadata!$B$2:$S$451,14,FALSE)</f>
        <v>36.35</v>
      </c>
      <c r="R2295">
        <f>VLOOKUP($D2295,metadata!$B$2:$S$451,15,FALSE)</f>
        <v>-78.366666666666703</v>
      </c>
      <c r="S2295" t="str">
        <f>VLOOKUP($D2295,metadata!$B$2:$S$451,16,FALSE)</f>
        <v/>
      </c>
      <c r="T2295" t="str">
        <f>VLOOKUP($D2295,metadata!$B$2:$S$451,17,FALSE)</f>
        <v/>
      </c>
      <c r="U2295" t="str">
        <f>VLOOKUP($D2295,metadata!$B$2:$S$451,18,FALSE)</f>
        <v/>
      </c>
      <c r="V2295">
        <f>VLOOKUP($D2295,metadata!$B$2:$Z$451,19,FALSE)</f>
        <v>470.5</v>
      </c>
      <c r="W2295" t="str">
        <f>VLOOKUP($D2295,metadata!$B$2:$Z$451,20,FALSE)</f>
        <v>acc</v>
      </c>
      <c r="X2295" t="str">
        <f>VLOOKUP($D2295,metadata!$B$2:$Z$451,21,FALSE)</f>
        <v/>
      </c>
      <c r="Y2295" t="str">
        <f>VLOOKUP($D2295,metadata!$B$2:$Z$451,22,FALSE)</f>
        <v>55-8</v>
      </c>
      <c r="Z2295" t="str">
        <f>VLOOKUP($D2295,metadata!$B$2:$Z$451,23,FALSE)</f>
        <v/>
      </c>
      <c r="AA2295" t="str">
        <f>VLOOKUP($D2295,metadata!$B$2:$Z$451,24,FALSE)</f>
        <v/>
      </c>
      <c r="AB2295" t="str">
        <f>VLOOKUP($D2295,metadata!$B$2:$Z$451,25,FALSE)</f>
        <v/>
      </c>
      <c r="AC2295">
        <v>12.9892025554591</v>
      </c>
      <c r="AD2295">
        <v>66.995911594040095</v>
      </c>
      <c r="AF2295" t="str">
        <f t="shared" si="71"/>
        <v>NA</v>
      </c>
    </row>
    <row r="2296" spans="3:32" x14ac:dyDescent="0.3">
      <c r="C2296">
        <v>2295</v>
      </c>
      <c r="D2296" s="4" t="str">
        <f t="shared" si="72"/>
        <v>55-NVA</v>
      </c>
      <c r="E2296" t="str">
        <f>VLOOKUP($D2296,metadata!$B$2:$S$451,2,FALSE)</f>
        <v>Urbanski, J; Mogi, M; O'Donnell, D; DeCotiis, M; Toma, T; Armbruster, P</v>
      </c>
      <c r="F2296" t="str">
        <f>VLOOKUP($D2296,metadata!$B$2:$S$451,3,FALSE)</f>
        <v>Rapid Adaptive Evolution of Photoperiodic Response during Invasion and Range Expansion across a Climatic Gradient</v>
      </c>
      <c r="G2296" t="str">
        <f>VLOOKUP($D2296,metadata!$B$2:$S$451,4,FALSE)</f>
        <v>10.1086/664709</v>
      </c>
      <c r="H2296" t="str">
        <f>VLOOKUP($D2296,metadata!$B$2:$S$451,5,FALSE)</f>
        <v>y</v>
      </c>
      <c r="I2296" t="str">
        <f>VLOOKUP($D2296,metadata!$B$2:$S$451,6,FALSE)</f>
        <v>a</v>
      </c>
      <c r="J2296" t="str">
        <f>VLOOKUP($D2296,metadata!$B$2:$S$451,7,FALSE)</f>
        <v>i</v>
      </c>
      <c r="K2296">
        <f>VLOOKUP($D2296,metadata!$B$2:$S$451,8,FALSE)</f>
        <v>21</v>
      </c>
      <c r="L2296">
        <f>VLOOKUP($D2296,metadata!$B$2:$S$451,9,FALSE)</f>
        <v>12</v>
      </c>
      <c r="M2296" t="str">
        <f>VLOOKUP($D2296,metadata!$B$2:$S$451,10,FALSE)</f>
        <v/>
      </c>
      <c r="N2296" t="str">
        <f>VLOOKUP($D2296,metadata!$B$2:$S$451,11,FALSE)</f>
        <v>Aedes albopictus</v>
      </c>
      <c r="O2296" t="str">
        <f>VLOOKUP($D2296,metadata!$B$2:$S$451,12,FALSE)</f>
        <v>diptera</v>
      </c>
      <c r="P2296" t="str">
        <f>VLOOKUP($D2296,metadata!$B$2:$S$451,13,FALSE)</f>
        <v>NVA</v>
      </c>
      <c r="Q2296">
        <f>VLOOKUP($D2296,metadata!$B$2:$S$451,14,FALSE)</f>
        <v>36.35</v>
      </c>
      <c r="R2296">
        <f>VLOOKUP($D2296,metadata!$B$2:$S$451,15,FALSE)</f>
        <v>-78.366666666666703</v>
      </c>
      <c r="S2296" t="str">
        <f>VLOOKUP($D2296,metadata!$B$2:$S$451,16,FALSE)</f>
        <v/>
      </c>
      <c r="T2296" t="str">
        <f>VLOOKUP($D2296,metadata!$B$2:$S$451,17,FALSE)</f>
        <v/>
      </c>
      <c r="U2296" t="str">
        <f>VLOOKUP($D2296,metadata!$B$2:$S$451,18,FALSE)</f>
        <v/>
      </c>
      <c r="V2296">
        <f>VLOOKUP($D2296,metadata!$B$2:$Z$451,19,FALSE)</f>
        <v>470.5</v>
      </c>
      <c r="W2296" t="str">
        <f>VLOOKUP($D2296,metadata!$B$2:$Z$451,20,FALSE)</f>
        <v>acc</v>
      </c>
      <c r="X2296" t="str">
        <f>VLOOKUP($D2296,metadata!$B$2:$Z$451,21,FALSE)</f>
        <v/>
      </c>
      <c r="Y2296" t="str">
        <f>VLOOKUP($D2296,metadata!$B$2:$Z$451,22,FALSE)</f>
        <v>55-8</v>
      </c>
      <c r="Z2296" t="str">
        <f>VLOOKUP($D2296,metadata!$B$2:$Z$451,23,FALSE)</f>
        <v/>
      </c>
      <c r="AA2296" t="str">
        <f>VLOOKUP($D2296,metadata!$B$2:$Z$451,24,FALSE)</f>
        <v/>
      </c>
      <c r="AB2296" t="str">
        <f>VLOOKUP($D2296,metadata!$B$2:$Z$451,25,FALSE)</f>
        <v/>
      </c>
      <c r="AC2296">
        <v>13.224112010821999</v>
      </c>
      <c r="AD2296">
        <v>37.475046484053003</v>
      </c>
      <c r="AF2296" t="str">
        <f t="shared" si="71"/>
        <v>NA</v>
      </c>
    </row>
    <row r="2297" spans="3:32" x14ac:dyDescent="0.3">
      <c r="C2297">
        <v>2296</v>
      </c>
      <c r="D2297" s="4" t="str">
        <f t="shared" si="72"/>
        <v>55-NVA</v>
      </c>
      <c r="E2297" t="str">
        <f>VLOOKUP($D2297,metadata!$B$2:$S$451,2,FALSE)</f>
        <v>Urbanski, J; Mogi, M; O'Donnell, D; DeCotiis, M; Toma, T; Armbruster, P</v>
      </c>
      <c r="F2297" t="str">
        <f>VLOOKUP($D2297,metadata!$B$2:$S$451,3,FALSE)</f>
        <v>Rapid Adaptive Evolution of Photoperiodic Response during Invasion and Range Expansion across a Climatic Gradient</v>
      </c>
      <c r="G2297" t="str">
        <f>VLOOKUP($D2297,metadata!$B$2:$S$451,4,FALSE)</f>
        <v>10.1086/664709</v>
      </c>
      <c r="H2297" t="str">
        <f>VLOOKUP($D2297,metadata!$B$2:$S$451,5,FALSE)</f>
        <v>y</v>
      </c>
      <c r="I2297" t="str">
        <f>VLOOKUP($D2297,metadata!$B$2:$S$451,6,FALSE)</f>
        <v>a</v>
      </c>
      <c r="J2297" t="str">
        <f>VLOOKUP($D2297,metadata!$B$2:$S$451,7,FALSE)</f>
        <v>i</v>
      </c>
      <c r="K2297">
        <f>VLOOKUP($D2297,metadata!$B$2:$S$451,8,FALSE)</f>
        <v>21</v>
      </c>
      <c r="L2297">
        <f>VLOOKUP($D2297,metadata!$B$2:$S$451,9,FALSE)</f>
        <v>12</v>
      </c>
      <c r="M2297" t="str">
        <f>VLOOKUP($D2297,metadata!$B$2:$S$451,10,FALSE)</f>
        <v/>
      </c>
      <c r="N2297" t="str">
        <f>VLOOKUP($D2297,metadata!$B$2:$S$451,11,FALSE)</f>
        <v>Aedes albopictus</v>
      </c>
      <c r="O2297" t="str">
        <f>VLOOKUP($D2297,metadata!$B$2:$S$451,12,FALSE)</f>
        <v>diptera</v>
      </c>
      <c r="P2297" t="str">
        <f>VLOOKUP($D2297,metadata!$B$2:$S$451,13,FALSE)</f>
        <v>NVA</v>
      </c>
      <c r="Q2297">
        <f>VLOOKUP($D2297,metadata!$B$2:$S$451,14,FALSE)</f>
        <v>36.35</v>
      </c>
      <c r="R2297">
        <f>VLOOKUP($D2297,metadata!$B$2:$S$451,15,FALSE)</f>
        <v>-78.366666666666703</v>
      </c>
      <c r="S2297" t="str">
        <f>VLOOKUP($D2297,metadata!$B$2:$S$451,16,FALSE)</f>
        <v/>
      </c>
      <c r="T2297" t="str">
        <f>VLOOKUP($D2297,metadata!$B$2:$S$451,17,FALSE)</f>
        <v/>
      </c>
      <c r="U2297" t="str">
        <f>VLOOKUP($D2297,metadata!$B$2:$S$451,18,FALSE)</f>
        <v/>
      </c>
      <c r="V2297">
        <f>VLOOKUP($D2297,metadata!$B$2:$Z$451,19,FALSE)</f>
        <v>470.5</v>
      </c>
      <c r="W2297" t="str">
        <f>VLOOKUP($D2297,metadata!$B$2:$Z$451,20,FALSE)</f>
        <v>acc</v>
      </c>
      <c r="X2297" t="str">
        <f>VLOOKUP($D2297,metadata!$B$2:$Z$451,21,FALSE)</f>
        <v/>
      </c>
      <c r="Y2297" t="str">
        <f>VLOOKUP($D2297,metadata!$B$2:$Z$451,22,FALSE)</f>
        <v>55-8</v>
      </c>
      <c r="Z2297" t="str">
        <f>VLOOKUP($D2297,metadata!$B$2:$Z$451,23,FALSE)</f>
        <v/>
      </c>
      <c r="AA2297" t="str">
        <f>VLOOKUP($D2297,metadata!$B$2:$Z$451,24,FALSE)</f>
        <v/>
      </c>
      <c r="AB2297" t="str">
        <f>VLOOKUP($D2297,metadata!$B$2:$Z$451,25,FALSE)</f>
        <v/>
      </c>
      <c r="AC2297">
        <v>13.4834259363216</v>
      </c>
      <c r="AD2297">
        <v>28.276269993619501</v>
      </c>
      <c r="AF2297" t="str">
        <f t="shared" si="71"/>
        <v>NA</v>
      </c>
    </row>
    <row r="2298" spans="3:32" x14ac:dyDescent="0.3">
      <c r="C2298">
        <v>2297</v>
      </c>
      <c r="D2298" s="4" t="str">
        <f t="shared" si="72"/>
        <v>55-NVA</v>
      </c>
      <c r="E2298" t="str">
        <f>VLOOKUP($D2298,metadata!$B$2:$S$451,2,FALSE)</f>
        <v>Urbanski, J; Mogi, M; O'Donnell, D; DeCotiis, M; Toma, T; Armbruster, P</v>
      </c>
      <c r="F2298" t="str">
        <f>VLOOKUP($D2298,metadata!$B$2:$S$451,3,FALSE)</f>
        <v>Rapid Adaptive Evolution of Photoperiodic Response during Invasion and Range Expansion across a Climatic Gradient</v>
      </c>
      <c r="G2298" t="str">
        <f>VLOOKUP($D2298,metadata!$B$2:$S$451,4,FALSE)</f>
        <v>10.1086/664709</v>
      </c>
      <c r="H2298" t="str">
        <f>VLOOKUP($D2298,metadata!$B$2:$S$451,5,FALSE)</f>
        <v>y</v>
      </c>
      <c r="I2298" t="str">
        <f>VLOOKUP($D2298,metadata!$B$2:$S$451,6,FALSE)</f>
        <v>a</v>
      </c>
      <c r="J2298" t="str">
        <f>VLOOKUP($D2298,metadata!$B$2:$S$451,7,FALSE)</f>
        <v>i</v>
      </c>
      <c r="K2298">
        <f>VLOOKUP($D2298,metadata!$B$2:$S$451,8,FALSE)</f>
        <v>21</v>
      </c>
      <c r="L2298">
        <f>VLOOKUP($D2298,metadata!$B$2:$S$451,9,FALSE)</f>
        <v>12</v>
      </c>
      <c r="M2298" t="str">
        <f>VLOOKUP($D2298,metadata!$B$2:$S$451,10,FALSE)</f>
        <v/>
      </c>
      <c r="N2298" t="str">
        <f>VLOOKUP($D2298,metadata!$B$2:$S$451,11,FALSE)</f>
        <v>Aedes albopictus</v>
      </c>
      <c r="O2298" t="str">
        <f>VLOOKUP($D2298,metadata!$B$2:$S$451,12,FALSE)</f>
        <v>diptera</v>
      </c>
      <c r="P2298" t="str">
        <f>VLOOKUP($D2298,metadata!$B$2:$S$451,13,FALSE)</f>
        <v>NVA</v>
      </c>
      <c r="Q2298">
        <f>VLOOKUP($D2298,metadata!$B$2:$S$451,14,FALSE)</f>
        <v>36.35</v>
      </c>
      <c r="R2298">
        <f>VLOOKUP($D2298,metadata!$B$2:$S$451,15,FALSE)</f>
        <v>-78.366666666666703</v>
      </c>
      <c r="S2298" t="str">
        <f>VLOOKUP($D2298,metadata!$B$2:$S$451,16,FALSE)</f>
        <v/>
      </c>
      <c r="T2298" t="str">
        <f>VLOOKUP($D2298,metadata!$B$2:$S$451,17,FALSE)</f>
        <v/>
      </c>
      <c r="U2298" t="str">
        <f>VLOOKUP($D2298,metadata!$B$2:$S$451,18,FALSE)</f>
        <v/>
      </c>
      <c r="V2298">
        <f>VLOOKUP($D2298,metadata!$B$2:$Z$451,19,FALSE)</f>
        <v>470.5</v>
      </c>
      <c r="W2298" t="str">
        <f>VLOOKUP($D2298,metadata!$B$2:$Z$451,20,FALSE)</f>
        <v>acc</v>
      </c>
      <c r="X2298" t="str">
        <f>VLOOKUP($D2298,metadata!$B$2:$Z$451,21,FALSE)</f>
        <v/>
      </c>
      <c r="Y2298" t="str">
        <f>VLOOKUP($D2298,metadata!$B$2:$Z$451,22,FALSE)</f>
        <v>55-8</v>
      </c>
      <c r="Z2298" t="str">
        <f>VLOOKUP($D2298,metadata!$B$2:$Z$451,23,FALSE)</f>
        <v/>
      </c>
      <c r="AA2298" t="str">
        <f>VLOOKUP($D2298,metadata!$B$2:$Z$451,24,FALSE)</f>
        <v/>
      </c>
      <c r="AB2298" t="str">
        <f>VLOOKUP($D2298,metadata!$B$2:$Z$451,25,FALSE)</f>
        <v/>
      </c>
      <c r="AC2298">
        <v>13.729267016997101</v>
      </c>
      <c r="AD2298">
        <v>18.271313520218801</v>
      </c>
      <c r="AF2298" t="str">
        <f t="shared" si="71"/>
        <v>NA</v>
      </c>
    </row>
    <row r="2299" spans="3:32" x14ac:dyDescent="0.3">
      <c r="C2299">
        <v>2298</v>
      </c>
      <c r="D2299" s="4" t="str">
        <f t="shared" si="72"/>
        <v>55-NVA</v>
      </c>
      <c r="E2299" t="str">
        <f>VLOOKUP($D2299,metadata!$B$2:$S$451,2,FALSE)</f>
        <v>Urbanski, J; Mogi, M; O'Donnell, D; DeCotiis, M; Toma, T; Armbruster, P</v>
      </c>
      <c r="F2299" t="str">
        <f>VLOOKUP($D2299,metadata!$B$2:$S$451,3,FALSE)</f>
        <v>Rapid Adaptive Evolution of Photoperiodic Response during Invasion and Range Expansion across a Climatic Gradient</v>
      </c>
      <c r="G2299" t="str">
        <f>VLOOKUP($D2299,metadata!$B$2:$S$451,4,FALSE)</f>
        <v>10.1086/664709</v>
      </c>
      <c r="H2299" t="str">
        <f>VLOOKUP($D2299,metadata!$B$2:$S$451,5,FALSE)</f>
        <v>y</v>
      </c>
      <c r="I2299" t="str">
        <f>VLOOKUP($D2299,metadata!$B$2:$S$451,6,FALSE)</f>
        <v>a</v>
      </c>
      <c r="J2299" t="str">
        <f>VLOOKUP($D2299,metadata!$B$2:$S$451,7,FALSE)</f>
        <v>i</v>
      </c>
      <c r="K2299">
        <f>VLOOKUP($D2299,metadata!$B$2:$S$451,8,FALSE)</f>
        <v>21</v>
      </c>
      <c r="L2299">
        <f>VLOOKUP($D2299,metadata!$B$2:$S$451,9,FALSE)</f>
        <v>12</v>
      </c>
      <c r="M2299" t="str">
        <f>VLOOKUP($D2299,metadata!$B$2:$S$451,10,FALSE)</f>
        <v/>
      </c>
      <c r="N2299" t="str">
        <f>VLOOKUP($D2299,metadata!$B$2:$S$451,11,FALSE)</f>
        <v>Aedes albopictus</v>
      </c>
      <c r="O2299" t="str">
        <f>VLOOKUP($D2299,metadata!$B$2:$S$451,12,FALSE)</f>
        <v>diptera</v>
      </c>
      <c r="P2299" t="str">
        <f>VLOOKUP($D2299,metadata!$B$2:$S$451,13,FALSE)</f>
        <v>NVA</v>
      </c>
      <c r="Q2299">
        <f>VLOOKUP($D2299,metadata!$B$2:$S$451,14,FALSE)</f>
        <v>36.35</v>
      </c>
      <c r="R2299">
        <f>VLOOKUP($D2299,metadata!$B$2:$S$451,15,FALSE)</f>
        <v>-78.366666666666703</v>
      </c>
      <c r="S2299" t="str">
        <f>VLOOKUP($D2299,metadata!$B$2:$S$451,16,FALSE)</f>
        <v/>
      </c>
      <c r="T2299" t="str">
        <f>VLOOKUP($D2299,metadata!$B$2:$S$451,17,FALSE)</f>
        <v/>
      </c>
      <c r="U2299" t="str">
        <f>VLOOKUP($D2299,metadata!$B$2:$S$451,18,FALSE)</f>
        <v/>
      </c>
      <c r="V2299">
        <f>VLOOKUP($D2299,metadata!$B$2:$Z$451,19,FALSE)</f>
        <v>470.5</v>
      </c>
      <c r="W2299" t="str">
        <f>VLOOKUP($D2299,metadata!$B$2:$Z$451,20,FALSE)</f>
        <v>acc</v>
      </c>
      <c r="X2299" t="str">
        <f>VLOOKUP($D2299,metadata!$B$2:$Z$451,21,FALSE)</f>
        <v/>
      </c>
      <c r="Y2299" t="str">
        <f>VLOOKUP($D2299,metadata!$B$2:$Z$451,22,FALSE)</f>
        <v>55-8</v>
      </c>
      <c r="Z2299" t="str">
        <f>VLOOKUP($D2299,metadata!$B$2:$Z$451,23,FALSE)</f>
        <v/>
      </c>
      <c r="AA2299" t="str">
        <f>VLOOKUP($D2299,metadata!$B$2:$Z$451,24,FALSE)</f>
        <v/>
      </c>
      <c r="AB2299" t="str">
        <f>VLOOKUP($D2299,metadata!$B$2:$Z$451,25,FALSE)</f>
        <v/>
      </c>
      <c r="AC2299">
        <v>13.9876827528417</v>
      </c>
      <c r="AD2299">
        <v>15.685458364254201</v>
      </c>
      <c r="AF2299" t="str">
        <f t="shared" si="71"/>
        <v>NA</v>
      </c>
    </row>
    <row r="2300" spans="3:32" x14ac:dyDescent="0.3">
      <c r="C2300">
        <v>2299</v>
      </c>
      <c r="D2300" s="4" t="str">
        <f t="shared" si="72"/>
        <v>55-NVA</v>
      </c>
      <c r="E2300" t="str">
        <f>VLOOKUP($D2300,metadata!$B$2:$S$451,2,FALSE)</f>
        <v>Urbanski, J; Mogi, M; O'Donnell, D; DeCotiis, M; Toma, T; Armbruster, P</v>
      </c>
      <c r="F2300" t="str">
        <f>VLOOKUP($D2300,metadata!$B$2:$S$451,3,FALSE)</f>
        <v>Rapid Adaptive Evolution of Photoperiodic Response during Invasion and Range Expansion across a Climatic Gradient</v>
      </c>
      <c r="G2300" t="str">
        <f>VLOOKUP($D2300,metadata!$B$2:$S$451,4,FALSE)</f>
        <v>10.1086/664709</v>
      </c>
      <c r="H2300" t="str">
        <f>VLOOKUP($D2300,metadata!$B$2:$S$451,5,FALSE)</f>
        <v>y</v>
      </c>
      <c r="I2300" t="str">
        <f>VLOOKUP($D2300,metadata!$B$2:$S$451,6,FALSE)</f>
        <v>a</v>
      </c>
      <c r="J2300" t="str">
        <f>VLOOKUP($D2300,metadata!$B$2:$S$451,7,FALSE)</f>
        <v>i</v>
      </c>
      <c r="K2300">
        <f>VLOOKUP($D2300,metadata!$B$2:$S$451,8,FALSE)</f>
        <v>21</v>
      </c>
      <c r="L2300">
        <f>VLOOKUP($D2300,metadata!$B$2:$S$451,9,FALSE)</f>
        <v>12</v>
      </c>
      <c r="M2300" t="str">
        <f>VLOOKUP($D2300,metadata!$B$2:$S$451,10,FALSE)</f>
        <v/>
      </c>
      <c r="N2300" t="str">
        <f>VLOOKUP($D2300,metadata!$B$2:$S$451,11,FALSE)</f>
        <v>Aedes albopictus</v>
      </c>
      <c r="O2300" t="str">
        <f>VLOOKUP($D2300,metadata!$B$2:$S$451,12,FALSE)</f>
        <v>diptera</v>
      </c>
      <c r="P2300" t="str">
        <f>VLOOKUP($D2300,metadata!$B$2:$S$451,13,FALSE)</f>
        <v>NVA</v>
      </c>
      <c r="Q2300">
        <f>VLOOKUP($D2300,metadata!$B$2:$S$451,14,FALSE)</f>
        <v>36.35</v>
      </c>
      <c r="R2300">
        <f>VLOOKUP($D2300,metadata!$B$2:$S$451,15,FALSE)</f>
        <v>-78.366666666666703</v>
      </c>
      <c r="S2300" t="str">
        <f>VLOOKUP($D2300,metadata!$B$2:$S$451,16,FALSE)</f>
        <v/>
      </c>
      <c r="T2300" t="str">
        <f>VLOOKUP($D2300,metadata!$B$2:$S$451,17,FALSE)</f>
        <v/>
      </c>
      <c r="U2300" t="str">
        <f>VLOOKUP($D2300,metadata!$B$2:$S$451,18,FALSE)</f>
        <v/>
      </c>
      <c r="V2300">
        <f>VLOOKUP($D2300,metadata!$B$2:$Z$451,19,FALSE)</f>
        <v>470.5</v>
      </c>
      <c r="W2300" t="str">
        <f>VLOOKUP($D2300,metadata!$B$2:$Z$451,20,FALSE)</f>
        <v>acc</v>
      </c>
      <c r="X2300" t="str">
        <f>VLOOKUP($D2300,metadata!$B$2:$Z$451,21,FALSE)</f>
        <v/>
      </c>
      <c r="Y2300" t="str">
        <f>VLOOKUP($D2300,metadata!$B$2:$Z$451,22,FALSE)</f>
        <v>55-8</v>
      </c>
      <c r="Z2300" t="str">
        <f>VLOOKUP($D2300,metadata!$B$2:$Z$451,23,FALSE)</f>
        <v/>
      </c>
      <c r="AA2300" t="str">
        <f>VLOOKUP($D2300,metadata!$B$2:$Z$451,24,FALSE)</f>
        <v/>
      </c>
      <c r="AB2300" t="str">
        <f>VLOOKUP($D2300,metadata!$B$2:$Z$451,25,FALSE)</f>
        <v/>
      </c>
      <c r="AC2300">
        <v>14.476516995774601</v>
      </c>
      <c r="AD2300">
        <v>16.643344770646699</v>
      </c>
      <c r="AF2300" t="str">
        <f t="shared" si="71"/>
        <v>NA</v>
      </c>
    </row>
    <row r="2301" spans="3:32" x14ac:dyDescent="0.3">
      <c r="C2301">
        <v>2300</v>
      </c>
      <c r="D2301" s="4" t="str">
        <f t="shared" si="72"/>
        <v>55-NVA</v>
      </c>
      <c r="E2301" t="str">
        <f>VLOOKUP($D2301,metadata!$B$2:$S$451,2,FALSE)</f>
        <v>Urbanski, J; Mogi, M; O'Donnell, D; DeCotiis, M; Toma, T; Armbruster, P</v>
      </c>
      <c r="F2301" t="str">
        <f>VLOOKUP($D2301,metadata!$B$2:$S$451,3,FALSE)</f>
        <v>Rapid Adaptive Evolution of Photoperiodic Response during Invasion and Range Expansion across a Climatic Gradient</v>
      </c>
      <c r="G2301" t="str">
        <f>VLOOKUP($D2301,metadata!$B$2:$S$451,4,FALSE)</f>
        <v>10.1086/664709</v>
      </c>
      <c r="H2301" t="str">
        <f>VLOOKUP($D2301,metadata!$B$2:$S$451,5,FALSE)</f>
        <v>y</v>
      </c>
      <c r="I2301" t="str">
        <f>VLOOKUP($D2301,metadata!$B$2:$S$451,6,FALSE)</f>
        <v>a</v>
      </c>
      <c r="J2301" t="str">
        <f>VLOOKUP($D2301,metadata!$B$2:$S$451,7,FALSE)</f>
        <v>i</v>
      </c>
      <c r="K2301">
        <f>VLOOKUP($D2301,metadata!$B$2:$S$451,8,FALSE)</f>
        <v>21</v>
      </c>
      <c r="L2301">
        <f>VLOOKUP($D2301,metadata!$B$2:$S$451,9,FALSE)</f>
        <v>12</v>
      </c>
      <c r="M2301" t="str">
        <f>VLOOKUP($D2301,metadata!$B$2:$S$451,10,FALSE)</f>
        <v/>
      </c>
      <c r="N2301" t="str">
        <f>VLOOKUP($D2301,metadata!$B$2:$S$451,11,FALSE)</f>
        <v>Aedes albopictus</v>
      </c>
      <c r="O2301" t="str">
        <f>VLOOKUP($D2301,metadata!$B$2:$S$451,12,FALSE)</f>
        <v>diptera</v>
      </c>
      <c r="P2301" t="str">
        <f>VLOOKUP($D2301,metadata!$B$2:$S$451,13,FALSE)</f>
        <v>NVA</v>
      </c>
      <c r="Q2301">
        <f>VLOOKUP($D2301,metadata!$B$2:$S$451,14,FALSE)</f>
        <v>36.35</v>
      </c>
      <c r="R2301">
        <f>VLOOKUP($D2301,metadata!$B$2:$S$451,15,FALSE)</f>
        <v>-78.366666666666703</v>
      </c>
      <c r="S2301" t="str">
        <f>VLOOKUP($D2301,metadata!$B$2:$S$451,16,FALSE)</f>
        <v/>
      </c>
      <c r="T2301" t="str">
        <f>VLOOKUP($D2301,metadata!$B$2:$S$451,17,FALSE)</f>
        <v/>
      </c>
      <c r="U2301" t="str">
        <f>VLOOKUP($D2301,metadata!$B$2:$S$451,18,FALSE)</f>
        <v/>
      </c>
      <c r="V2301">
        <f>VLOOKUP($D2301,metadata!$B$2:$Z$451,19,FALSE)</f>
        <v>470.5</v>
      </c>
      <c r="W2301" t="str">
        <f>VLOOKUP($D2301,metadata!$B$2:$Z$451,20,FALSE)</f>
        <v>acc</v>
      </c>
      <c r="X2301" t="str">
        <f>VLOOKUP($D2301,metadata!$B$2:$Z$451,21,FALSE)</f>
        <v/>
      </c>
      <c r="Y2301" t="str">
        <f>VLOOKUP($D2301,metadata!$B$2:$Z$451,22,FALSE)</f>
        <v>55-8</v>
      </c>
      <c r="Z2301" t="str">
        <f>VLOOKUP($D2301,metadata!$B$2:$Z$451,23,FALSE)</f>
        <v/>
      </c>
      <c r="AA2301" t="str">
        <f>VLOOKUP($D2301,metadata!$B$2:$Z$451,24,FALSE)</f>
        <v/>
      </c>
      <c r="AB2301" t="str">
        <f>VLOOKUP($D2301,metadata!$B$2:$Z$451,25,FALSE)</f>
        <v/>
      </c>
      <c r="AC2301">
        <v>14.2474348196363</v>
      </c>
      <c r="AD2301">
        <v>3.2608665887140198</v>
      </c>
      <c r="AF2301" t="str">
        <f t="shared" si="71"/>
        <v>NA</v>
      </c>
    </row>
    <row r="2302" spans="3:32" x14ac:dyDescent="0.3">
      <c r="C2302">
        <v>2301</v>
      </c>
      <c r="D2302" s="4" t="str">
        <f t="shared" si="72"/>
        <v>55-NVA</v>
      </c>
      <c r="E2302" t="str">
        <f>VLOOKUP($D2302,metadata!$B$2:$S$451,2,FALSE)</f>
        <v>Urbanski, J; Mogi, M; O'Donnell, D; DeCotiis, M; Toma, T; Armbruster, P</v>
      </c>
      <c r="F2302" t="str">
        <f>VLOOKUP($D2302,metadata!$B$2:$S$451,3,FALSE)</f>
        <v>Rapid Adaptive Evolution of Photoperiodic Response during Invasion and Range Expansion across a Climatic Gradient</v>
      </c>
      <c r="G2302" t="str">
        <f>VLOOKUP($D2302,metadata!$B$2:$S$451,4,FALSE)</f>
        <v>10.1086/664709</v>
      </c>
      <c r="H2302" t="str">
        <f>VLOOKUP($D2302,metadata!$B$2:$S$451,5,FALSE)</f>
        <v>y</v>
      </c>
      <c r="I2302" t="str">
        <f>VLOOKUP($D2302,metadata!$B$2:$S$451,6,FALSE)</f>
        <v>a</v>
      </c>
      <c r="J2302" t="str">
        <f>VLOOKUP($D2302,metadata!$B$2:$S$451,7,FALSE)</f>
        <v>i</v>
      </c>
      <c r="K2302">
        <f>VLOOKUP($D2302,metadata!$B$2:$S$451,8,FALSE)</f>
        <v>21</v>
      </c>
      <c r="L2302">
        <f>VLOOKUP($D2302,metadata!$B$2:$S$451,9,FALSE)</f>
        <v>12</v>
      </c>
      <c r="M2302" t="str">
        <f>VLOOKUP($D2302,metadata!$B$2:$S$451,10,FALSE)</f>
        <v/>
      </c>
      <c r="N2302" t="str">
        <f>VLOOKUP($D2302,metadata!$B$2:$S$451,11,FALSE)</f>
        <v>Aedes albopictus</v>
      </c>
      <c r="O2302" t="str">
        <f>VLOOKUP($D2302,metadata!$B$2:$S$451,12,FALSE)</f>
        <v>diptera</v>
      </c>
      <c r="P2302" t="str">
        <f>VLOOKUP($D2302,metadata!$B$2:$S$451,13,FALSE)</f>
        <v>NVA</v>
      </c>
      <c r="Q2302">
        <f>VLOOKUP($D2302,metadata!$B$2:$S$451,14,FALSE)</f>
        <v>36.35</v>
      </c>
      <c r="R2302">
        <f>VLOOKUP($D2302,metadata!$B$2:$S$451,15,FALSE)</f>
        <v>-78.366666666666703</v>
      </c>
      <c r="S2302" t="str">
        <f>VLOOKUP($D2302,metadata!$B$2:$S$451,16,FALSE)</f>
        <v/>
      </c>
      <c r="T2302" t="str">
        <f>VLOOKUP($D2302,metadata!$B$2:$S$451,17,FALSE)</f>
        <v/>
      </c>
      <c r="U2302" t="str">
        <f>VLOOKUP($D2302,metadata!$B$2:$S$451,18,FALSE)</f>
        <v/>
      </c>
      <c r="V2302">
        <f>VLOOKUP($D2302,metadata!$B$2:$Z$451,19,FALSE)</f>
        <v>470.5</v>
      </c>
      <c r="W2302" t="str">
        <f>VLOOKUP($D2302,metadata!$B$2:$Z$451,20,FALSE)</f>
        <v>acc</v>
      </c>
      <c r="X2302" t="str">
        <f>VLOOKUP($D2302,metadata!$B$2:$Z$451,21,FALSE)</f>
        <v/>
      </c>
      <c r="Y2302" t="str">
        <f>VLOOKUP($D2302,metadata!$B$2:$Z$451,22,FALSE)</f>
        <v>55-8</v>
      </c>
      <c r="Z2302" t="str">
        <f>VLOOKUP($D2302,metadata!$B$2:$Z$451,23,FALSE)</f>
        <v/>
      </c>
      <c r="AA2302" t="str">
        <f>VLOOKUP($D2302,metadata!$B$2:$Z$451,24,FALSE)</f>
        <v/>
      </c>
      <c r="AB2302" t="str">
        <f>VLOOKUP($D2302,metadata!$B$2:$Z$451,25,FALSE)</f>
        <v/>
      </c>
      <c r="AC2302">
        <v>15.9987512973089</v>
      </c>
      <c r="AD2302">
        <v>9.1932997242448202</v>
      </c>
      <c r="AF2302" t="str">
        <f t="shared" si="71"/>
        <v>NA</v>
      </c>
    </row>
    <row r="2303" spans="3:32" x14ac:dyDescent="0.3">
      <c r="C2303">
        <v>2302</v>
      </c>
      <c r="D2303" s="4" t="str">
        <f t="shared" si="72"/>
        <v>55-OKI</v>
      </c>
      <c r="E2303" t="str">
        <f>VLOOKUP($D2303,metadata!$B$2:$S$451,2,FALSE)</f>
        <v>Urbanski, J; Mogi, M; O'Donnell, D; DeCotiis, M; Toma, T; Armbruster, P</v>
      </c>
      <c r="F2303" t="str">
        <f>VLOOKUP($D2303,metadata!$B$2:$S$451,3,FALSE)</f>
        <v>Rapid Adaptive Evolution of Photoperiodic Response during Invasion and Range Expansion across a Climatic Gradient</v>
      </c>
      <c r="G2303" t="str">
        <f>VLOOKUP($D2303,metadata!$B$2:$S$451,4,FALSE)</f>
        <v>10.1086/664709</v>
      </c>
      <c r="H2303" t="str">
        <f>VLOOKUP($D2303,metadata!$B$2:$S$451,5,FALSE)</f>
        <v>y</v>
      </c>
      <c r="I2303" t="str">
        <f>VLOOKUP($D2303,metadata!$B$2:$S$451,6,FALSE)</f>
        <v>a</v>
      </c>
      <c r="J2303" t="str">
        <f>VLOOKUP($D2303,metadata!$B$2:$S$451,7,FALSE)</f>
        <v>i</v>
      </c>
      <c r="K2303">
        <f>VLOOKUP($D2303,metadata!$B$2:$S$451,8,FALSE)</f>
        <v>21</v>
      </c>
      <c r="L2303">
        <f>VLOOKUP($D2303,metadata!$B$2:$S$451,9,FALSE)</f>
        <v>12</v>
      </c>
      <c r="M2303" t="str">
        <f>VLOOKUP($D2303,metadata!$B$2:$S$451,10,FALSE)</f>
        <v/>
      </c>
      <c r="N2303" t="str">
        <f>VLOOKUP($D2303,metadata!$B$2:$S$451,11,FALSE)</f>
        <v>Aedes albopictus</v>
      </c>
      <c r="O2303" t="str">
        <f>VLOOKUP($D2303,metadata!$B$2:$S$451,12,FALSE)</f>
        <v>diptera</v>
      </c>
      <c r="P2303" t="str">
        <f>VLOOKUP($D2303,metadata!$B$2:$S$451,13,FALSE)</f>
        <v>OKI</v>
      </c>
      <c r="Q2303">
        <f>VLOOKUP($D2303,metadata!$B$2:$S$451,14,FALSE)</f>
        <v>26.216666666666665</v>
      </c>
      <c r="R2303">
        <f>VLOOKUP($D2303,metadata!$B$2:$S$451,15,FALSE)</f>
        <v>127.91666666666667</v>
      </c>
      <c r="S2303" t="str">
        <f>VLOOKUP($D2303,metadata!$B$2:$S$451,16,FALSE)</f>
        <v/>
      </c>
      <c r="T2303" t="str">
        <f>VLOOKUP($D2303,metadata!$B$2:$S$451,17,FALSE)</f>
        <v/>
      </c>
      <c r="U2303" t="str">
        <f>VLOOKUP($D2303,metadata!$B$2:$S$451,18,FALSE)</f>
        <v/>
      </c>
      <c r="V2303">
        <f>VLOOKUP($D2303,metadata!$B$2:$Z$451,19,FALSE)</f>
        <v>482.5</v>
      </c>
      <c r="W2303" t="str">
        <f>VLOOKUP($D2303,metadata!$B$2:$Z$451,20,FALSE)</f>
        <v>acc</v>
      </c>
      <c r="X2303" t="str">
        <f>VLOOKUP($D2303,metadata!$B$2:$Z$451,21,FALSE)</f>
        <v/>
      </c>
      <c r="Y2303" t="str">
        <f>VLOOKUP($D2303,metadata!$B$2:$Z$451,22,FALSE)</f>
        <v>55-9</v>
      </c>
      <c r="Z2303" t="str">
        <f>VLOOKUP($D2303,metadata!$B$2:$Z$451,23,FALSE)</f>
        <v/>
      </c>
      <c r="AA2303" t="str">
        <f>VLOOKUP($D2303,metadata!$B$2:$Z$451,24,FALSE)</f>
        <v/>
      </c>
      <c r="AB2303" t="str">
        <f>VLOOKUP($D2303,metadata!$B$2:$Z$451,25,FALSE)</f>
        <v/>
      </c>
      <c r="AC2303">
        <v>7.98545454545454</v>
      </c>
      <c r="AD2303">
        <v>25.649913344887299</v>
      </c>
      <c r="AF2303" t="str">
        <f t="shared" si="71"/>
        <v>NA</v>
      </c>
    </row>
    <row r="2304" spans="3:32" x14ac:dyDescent="0.3">
      <c r="C2304">
        <v>2303</v>
      </c>
      <c r="D2304" s="4" t="str">
        <f t="shared" si="72"/>
        <v>55-OKI</v>
      </c>
      <c r="E2304" t="str">
        <f>VLOOKUP($D2304,metadata!$B$2:$S$451,2,FALSE)</f>
        <v>Urbanski, J; Mogi, M; O'Donnell, D; DeCotiis, M; Toma, T; Armbruster, P</v>
      </c>
      <c r="F2304" t="str">
        <f>VLOOKUP($D2304,metadata!$B$2:$S$451,3,FALSE)</f>
        <v>Rapid Adaptive Evolution of Photoperiodic Response during Invasion and Range Expansion across a Climatic Gradient</v>
      </c>
      <c r="G2304" t="str">
        <f>VLOOKUP($D2304,metadata!$B$2:$S$451,4,FALSE)</f>
        <v>10.1086/664709</v>
      </c>
      <c r="H2304" t="str">
        <f>VLOOKUP($D2304,metadata!$B$2:$S$451,5,FALSE)</f>
        <v>y</v>
      </c>
      <c r="I2304" t="str">
        <f>VLOOKUP($D2304,metadata!$B$2:$S$451,6,FALSE)</f>
        <v>a</v>
      </c>
      <c r="J2304" t="str">
        <f>VLOOKUP($D2304,metadata!$B$2:$S$451,7,FALSE)</f>
        <v>i</v>
      </c>
      <c r="K2304">
        <f>VLOOKUP($D2304,metadata!$B$2:$S$451,8,FALSE)</f>
        <v>21</v>
      </c>
      <c r="L2304">
        <f>VLOOKUP($D2304,metadata!$B$2:$S$451,9,FALSE)</f>
        <v>12</v>
      </c>
      <c r="M2304" t="str">
        <f>VLOOKUP($D2304,metadata!$B$2:$S$451,10,FALSE)</f>
        <v/>
      </c>
      <c r="N2304" t="str">
        <f>VLOOKUP($D2304,metadata!$B$2:$S$451,11,FALSE)</f>
        <v>Aedes albopictus</v>
      </c>
      <c r="O2304" t="str">
        <f>VLOOKUP($D2304,metadata!$B$2:$S$451,12,FALSE)</f>
        <v>diptera</v>
      </c>
      <c r="P2304" t="str">
        <f>VLOOKUP($D2304,metadata!$B$2:$S$451,13,FALSE)</f>
        <v>OKI</v>
      </c>
      <c r="Q2304">
        <f>VLOOKUP($D2304,metadata!$B$2:$S$451,14,FALSE)</f>
        <v>26.216666666666665</v>
      </c>
      <c r="R2304">
        <f>VLOOKUP($D2304,metadata!$B$2:$S$451,15,FALSE)</f>
        <v>127.91666666666667</v>
      </c>
      <c r="S2304" t="str">
        <f>VLOOKUP($D2304,metadata!$B$2:$S$451,16,FALSE)</f>
        <v/>
      </c>
      <c r="T2304" t="str">
        <f>VLOOKUP($D2304,metadata!$B$2:$S$451,17,FALSE)</f>
        <v/>
      </c>
      <c r="U2304" t="str">
        <f>VLOOKUP($D2304,metadata!$B$2:$S$451,18,FALSE)</f>
        <v/>
      </c>
      <c r="V2304">
        <f>VLOOKUP($D2304,metadata!$B$2:$Z$451,19,FALSE)</f>
        <v>482.5</v>
      </c>
      <c r="W2304" t="str">
        <f>VLOOKUP($D2304,metadata!$B$2:$Z$451,20,FALSE)</f>
        <v>acc</v>
      </c>
      <c r="X2304" t="str">
        <f>VLOOKUP($D2304,metadata!$B$2:$Z$451,21,FALSE)</f>
        <v/>
      </c>
      <c r="Y2304" t="str">
        <f>VLOOKUP($D2304,metadata!$B$2:$Z$451,22,FALSE)</f>
        <v>55-9</v>
      </c>
      <c r="Z2304" t="str">
        <f>VLOOKUP($D2304,metadata!$B$2:$Z$451,23,FALSE)</f>
        <v/>
      </c>
      <c r="AA2304" t="str">
        <f>VLOOKUP($D2304,metadata!$B$2:$Z$451,24,FALSE)</f>
        <v/>
      </c>
      <c r="AB2304" t="str">
        <f>VLOOKUP($D2304,metadata!$B$2:$Z$451,25,FALSE)</f>
        <v/>
      </c>
      <c r="AC2304">
        <v>11.9854545454545</v>
      </c>
      <c r="AD2304">
        <v>24.783362218370801</v>
      </c>
      <c r="AF2304" t="str">
        <f t="shared" si="71"/>
        <v>NA</v>
      </c>
    </row>
    <row r="2305" spans="3:32" x14ac:dyDescent="0.3">
      <c r="C2305">
        <v>2304</v>
      </c>
      <c r="D2305" s="4" t="str">
        <f t="shared" si="72"/>
        <v>55-OKI</v>
      </c>
      <c r="E2305" t="str">
        <f>VLOOKUP($D2305,metadata!$B$2:$S$451,2,FALSE)</f>
        <v>Urbanski, J; Mogi, M; O'Donnell, D; DeCotiis, M; Toma, T; Armbruster, P</v>
      </c>
      <c r="F2305" t="str">
        <f>VLOOKUP($D2305,metadata!$B$2:$S$451,3,FALSE)</f>
        <v>Rapid Adaptive Evolution of Photoperiodic Response during Invasion and Range Expansion across a Climatic Gradient</v>
      </c>
      <c r="G2305" t="str">
        <f>VLOOKUP($D2305,metadata!$B$2:$S$451,4,FALSE)</f>
        <v>10.1086/664709</v>
      </c>
      <c r="H2305" t="str">
        <f>VLOOKUP($D2305,metadata!$B$2:$S$451,5,FALSE)</f>
        <v>y</v>
      </c>
      <c r="I2305" t="str">
        <f>VLOOKUP($D2305,metadata!$B$2:$S$451,6,FALSE)</f>
        <v>a</v>
      </c>
      <c r="J2305" t="str">
        <f>VLOOKUP($D2305,metadata!$B$2:$S$451,7,FALSE)</f>
        <v>i</v>
      </c>
      <c r="K2305">
        <f>VLOOKUP($D2305,metadata!$B$2:$S$451,8,FALSE)</f>
        <v>21</v>
      </c>
      <c r="L2305">
        <f>VLOOKUP($D2305,metadata!$B$2:$S$451,9,FALSE)</f>
        <v>12</v>
      </c>
      <c r="M2305" t="str">
        <f>VLOOKUP($D2305,metadata!$B$2:$S$451,10,FALSE)</f>
        <v/>
      </c>
      <c r="N2305" t="str">
        <f>VLOOKUP($D2305,metadata!$B$2:$S$451,11,FALSE)</f>
        <v>Aedes albopictus</v>
      </c>
      <c r="O2305" t="str">
        <f>VLOOKUP($D2305,metadata!$B$2:$S$451,12,FALSE)</f>
        <v>diptera</v>
      </c>
      <c r="P2305" t="str">
        <f>VLOOKUP($D2305,metadata!$B$2:$S$451,13,FALSE)</f>
        <v>OKI</v>
      </c>
      <c r="Q2305">
        <f>VLOOKUP($D2305,metadata!$B$2:$S$451,14,FALSE)</f>
        <v>26.216666666666665</v>
      </c>
      <c r="R2305">
        <f>VLOOKUP($D2305,metadata!$B$2:$S$451,15,FALSE)</f>
        <v>127.91666666666667</v>
      </c>
      <c r="S2305" t="str">
        <f>VLOOKUP($D2305,metadata!$B$2:$S$451,16,FALSE)</f>
        <v/>
      </c>
      <c r="T2305" t="str">
        <f>VLOOKUP($D2305,metadata!$B$2:$S$451,17,FALSE)</f>
        <v/>
      </c>
      <c r="U2305" t="str">
        <f>VLOOKUP($D2305,metadata!$B$2:$S$451,18,FALSE)</f>
        <v/>
      </c>
      <c r="V2305">
        <f>VLOOKUP($D2305,metadata!$B$2:$Z$451,19,FALSE)</f>
        <v>482.5</v>
      </c>
      <c r="W2305" t="str">
        <f>VLOOKUP($D2305,metadata!$B$2:$Z$451,20,FALSE)</f>
        <v>acc</v>
      </c>
      <c r="X2305" t="str">
        <f>VLOOKUP($D2305,metadata!$B$2:$Z$451,21,FALSE)</f>
        <v/>
      </c>
      <c r="Y2305" t="str">
        <f>VLOOKUP($D2305,metadata!$B$2:$Z$451,22,FALSE)</f>
        <v>55-9</v>
      </c>
      <c r="Z2305" t="str">
        <f>VLOOKUP($D2305,metadata!$B$2:$Z$451,23,FALSE)</f>
        <v/>
      </c>
      <c r="AA2305" t="str">
        <f>VLOOKUP($D2305,metadata!$B$2:$Z$451,24,FALSE)</f>
        <v/>
      </c>
      <c r="AB2305" t="str">
        <f>VLOOKUP($D2305,metadata!$B$2:$Z$451,25,FALSE)</f>
        <v/>
      </c>
      <c r="AC2305">
        <v>12.494545454545401</v>
      </c>
      <c r="AD2305">
        <v>20.277296360485199</v>
      </c>
      <c r="AF2305" t="str">
        <f t="shared" si="71"/>
        <v>NA</v>
      </c>
    </row>
    <row r="2306" spans="3:32" x14ac:dyDescent="0.3">
      <c r="C2306">
        <v>2305</v>
      </c>
      <c r="D2306" s="4" t="str">
        <f t="shared" si="72"/>
        <v>55-OKI</v>
      </c>
      <c r="E2306" t="str">
        <f>VLOOKUP($D2306,metadata!$B$2:$S$451,2,FALSE)</f>
        <v>Urbanski, J; Mogi, M; O'Donnell, D; DeCotiis, M; Toma, T; Armbruster, P</v>
      </c>
      <c r="F2306" t="str">
        <f>VLOOKUP($D2306,metadata!$B$2:$S$451,3,FALSE)</f>
        <v>Rapid Adaptive Evolution of Photoperiodic Response during Invasion and Range Expansion across a Climatic Gradient</v>
      </c>
      <c r="G2306" t="str">
        <f>VLOOKUP($D2306,metadata!$B$2:$S$451,4,FALSE)</f>
        <v>10.1086/664709</v>
      </c>
      <c r="H2306" t="str">
        <f>VLOOKUP($D2306,metadata!$B$2:$S$451,5,FALSE)</f>
        <v>y</v>
      </c>
      <c r="I2306" t="str">
        <f>VLOOKUP($D2306,metadata!$B$2:$S$451,6,FALSE)</f>
        <v>a</v>
      </c>
      <c r="J2306" t="str">
        <f>VLOOKUP($D2306,metadata!$B$2:$S$451,7,FALSE)</f>
        <v>i</v>
      </c>
      <c r="K2306">
        <f>VLOOKUP($D2306,metadata!$B$2:$S$451,8,FALSE)</f>
        <v>21</v>
      </c>
      <c r="L2306">
        <f>VLOOKUP($D2306,metadata!$B$2:$S$451,9,FALSE)</f>
        <v>12</v>
      </c>
      <c r="M2306" t="str">
        <f>VLOOKUP($D2306,metadata!$B$2:$S$451,10,FALSE)</f>
        <v/>
      </c>
      <c r="N2306" t="str">
        <f>VLOOKUP($D2306,metadata!$B$2:$S$451,11,FALSE)</f>
        <v>Aedes albopictus</v>
      </c>
      <c r="O2306" t="str">
        <f>VLOOKUP($D2306,metadata!$B$2:$S$451,12,FALSE)</f>
        <v>diptera</v>
      </c>
      <c r="P2306" t="str">
        <f>VLOOKUP($D2306,metadata!$B$2:$S$451,13,FALSE)</f>
        <v>OKI</v>
      </c>
      <c r="Q2306">
        <f>VLOOKUP($D2306,metadata!$B$2:$S$451,14,FALSE)</f>
        <v>26.216666666666665</v>
      </c>
      <c r="R2306">
        <f>VLOOKUP($D2306,metadata!$B$2:$S$451,15,FALSE)</f>
        <v>127.91666666666667</v>
      </c>
      <c r="S2306" t="str">
        <f>VLOOKUP($D2306,metadata!$B$2:$S$451,16,FALSE)</f>
        <v/>
      </c>
      <c r="T2306" t="str">
        <f>VLOOKUP($D2306,metadata!$B$2:$S$451,17,FALSE)</f>
        <v/>
      </c>
      <c r="U2306" t="str">
        <f>VLOOKUP($D2306,metadata!$B$2:$S$451,18,FALSE)</f>
        <v/>
      </c>
      <c r="V2306">
        <f>VLOOKUP($D2306,metadata!$B$2:$Z$451,19,FALSE)</f>
        <v>482.5</v>
      </c>
      <c r="W2306" t="str">
        <f>VLOOKUP($D2306,metadata!$B$2:$Z$451,20,FALSE)</f>
        <v>acc</v>
      </c>
      <c r="X2306" t="str">
        <f>VLOOKUP($D2306,metadata!$B$2:$Z$451,21,FALSE)</f>
        <v/>
      </c>
      <c r="Y2306" t="str">
        <f>VLOOKUP($D2306,metadata!$B$2:$Z$451,22,FALSE)</f>
        <v>55-9</v>
      </c>
      <c r="Z2306" t="str">
        <f>VLOOKUP($D2306,metadata!$B$2:$Z$451,23,FALSE)</f>
        <v/>
      </c>
      <c r="AA2306" t="str">
        <f>VLOOKUP($D2306,metadata!$B$2:$Z$451,24,FALSE)</f>
        <v/>
      </c>
      <c r="AB2306" t="str">
        <f>VLOOKUP($D2306,metadata!$B$2:$Z$451,25,FALSE)</f>
        <v/>
      </c>
      <c r="AC2306">
        <v>12.7563636363636</v>
      </c>
      <c r="AD2306">
        <v>26.3431542461005</v>
      </c>
      <c r="AF2306" t="str">
        <f t="shared" si="71"/>
        <v>NA</v>
      </c>
    </row>
    <row r="2307" spans="3:32" x14ac:dyDescent="0.3">
      <c r="C2307">
        <v>2306</v>
      </c>
      <c r="D2307" s="4" t="str">
        <f t="shared" si="72"/>
        <v>55-OKI</v>
      </c>
      <c r="E2307" t="str">
        <f>VLOOKUP($D2307,metadata!$B$2:$S$451,2,FALSE)</f>
        <v>Urbanski, J; Mogi, M; O'Donnell, D; DeCotiis, M; Toma, T; Armbruster, P</v>
      </c>
      <c r="F2307" t="str">
        <f>VLOOKUP($D2307,metadata!$B$2:$S$451,3,FALSE)</f>
        <v>Rapid Adaptive Evolution of Photoperiodic Response during Invasion and Range Expansion across a Climatic Gradient</v>
      </c>
      <c r="G2307" t="str">
        <f>VLOOKUP($D2307,metadata!$B$2:$S$451,4,FALSE)</f>
        <v>10.1086/664709</v>
      </c>
      <c r="H2307" t="str">
        <f>VLOOKUP($D2307,metadata!$B$2:$S$451,5,FALSE)</f>
        <v>y</v>
      </c>
      <c r="I2307" t="str">
        <f>VLOOKUP($D2307,metadata!$B$2:$S$451,6,FALSE)</f>
        <v>a</v>
      </c>
      <c r="J2307" t="str">
        <f>VLOOKUP($D2307,metadata!$B$2:$S$451,7,FALSE)</f>
        <v>i</v>
      </c>
      <c r="K2307">
        <f>VLOOKUP($D2307,metadata!$B$2:$S$451,8,FALSE)</f>
        <v>21</v>
      </c>
      <c r="L2307">
        <f>VLOOKUP($D2307,metadata!$B$2:$S$451,9,FALSE)</f>
        <v>12</v>
      </c>
      <c r="M2307" t="str">
        <f>VLOOKUP($D2307,metadata!$B$2:$S$451,10,FALSE)</f>
        <v/>
      </c>
      <c r="N2307" t="str">
        <f>VLOOKUP($D2307,metadata!$B$2:$S$451,11,FALSE)</f>
        <v>Aedes albopictus</v>
      </c>
      <c r="O2307" t="str">
        <f>VLOOKUP($D2307,metadata!$B$2:$S$451,12,FALSE)</f>
        <v>diptera</v>
      </c>
      <c r="P2307" t="str">
        <f>VLOOKUP($D2307,metadata!$B$2:$S$451,13,FALSE)</f>
        <v>OKI</v>
      </c>
      <c r="Q2307">
        <f>VLOOKUP($D2307,metadata!$B$2:$S$451,14,FALSE)</f>
        <v>26.216666666666665</v>
      </c>
      <c r="R2307">
        <f>VLOOKUP($D2307,metadata!$B$2:$S$451,15,FALSE)</f>
        <v>127.91666666666667</v>
      </c>
      <c r="S2307" t="str">
        <f>VLOOKUP($D2307,metadata!$B$2:$S$451,16,FALSE)</f>
        <v/>
      </c>
      <c r="T2307" t="str">
        <f>VLOOKUP($D2307,metadata!$B$2:$S$451,17,FALSE)</f>
        <v/>
      </c>
      <c r="U2307" t="str">
        <f>VLOOKUP($D2307,metadata!$B$2:$S$451,18,FALSE)</f>
        <v/>
      </c>
      <c r="V2307">
        <f>VLOOKUP($D2307,metadata!$B$2:$Z$451,19,FALSE)</f>
        <v>482.5</v>
      </c>
      <c r="W2307" t="str">
        <f>VLOOKUP($D2307,metadata!$B$2:$Z$451,20,FALSE)</f>
        <v>acc</v>
      </c>
      <c r="X2307" t="str">
        <f>VLOOKUP($D2307,metadata!$B$2:$Z$451,21,FALSE)</f>
        <v/>
      </c>
      <c r="Y2307" t="str">
        <f>VLOOKUP($D2307,metadata!$B$2:$Z$451,22,FALSE)</f>
        <v>55-9</v>
      </c>
      <c r="Z2307" t="str">
        <f>VLOOKUP($D2307,metadata!$B$2:$Z$451,23,FALSE)</f>
        <v/>
      </c>
      <c r="AA2307" t="str">
        <f>VLOOKUP($D2307,metadata!$B$2:$Z$451,24,FALSE)</f>
        <v/>
      </c>
      <c r="AB2307" t="str">
        <f>VLOOKUP($D2307,metadata!$B$2:$Z$451,25,FALSE)</f>
        <v/>
      </c>
      <c r="AC2307">
        <v>12.9599999999999</v>
      </c>
      <c r="AD2307">
        <v>6.4124783362218301</v>
      </c>
      <c r="AF2307" t="str">
        <f t="shared" ref="AF2307:AF2370" si="73">IF(AE2307="","NA",AE2307)</f>
        <v>NA</v>
      </c>
    </row>
    <row r="2308" spans="3:32" x14ac:dyDescent="0.3">
      <c r="C2308">
        <v>2307</v>
      </c>
      <c r="D2308" s="4" t="str">
        <f t="shared" si="72"/>
        <v>55-OKI</v>
      </c>
      <c r="E2308" t="str">
        <f>VLOOKUP($D2308,metadata!$B$2:$S$451,2,FALSE)</f>
        <v>Urbanski, J; Mogi, M; O'Donnell, D; DeCotiis, M; Toma, T; Armbruster, P</v>
      </c>
      <c r="F2308" t="str">
        <f>VLOOKUP($D2308,metadata!$B$2:$S$451,3,FALSE)</f>
        <v>Rapid Adaptive Evolution of Photoperiodic Response during Invasion and Range Expansion across a Climatic Gradient</v>
      </c>
      <c r="G2308" t="str">
        <f>VLOOKUP($D2308,metadata!$B$2:$S$451,4,FALSE)</f>
        <v>10.1086/664709</v>
      </c>
      <c r="H2308" t="str">
        <f>VLOOKUP($D2308,metadata!$B$2:$S$451,5,FALSE)</f>
        <v>y</v>
      </c>
      <c r="I2308" t="str">
        <f>VLOOKUP($D2308,metadata!$B$2:$S$451,6,FALSE)</f>
        <v>a</v>
      </c>
      <c r="J2308" t="str">
        <f>VLOOKUP($D2308,metadata!$B$2:$S$451,7,FALSE)</f>
        <v>i</v>
      </c>
      <c r="K2308">
        <f>VLOOKUP($D2308,metadata!$B$2:$S$451,8,FALSE)</f>
        <v>21</v>
      </c>
      <c r="L2308">
        <f>VLOOKUP($D2308,metadata!$B$2:$S$451,9,FALSE)</f>
        <v>12</v>
      </c>
      <c r="M2308" t="str">
        <f>VLOOKUP($D2308,metadata!$B$2:$S$451,10,FALSE)</f>
        <v/>
      </c>
      <c r="N2308" t="str">
        <f>VLOOKUP($D2308,metadata!$B$2:$S$451,11,FALSE)</f>
        <v>Aedes albopictus</v>
      </c>
      <c r="O2308" t="str">
        <f>VLOOKUP($D2308,metadata!$B$2:$S$451,12,FALSE)</f>
        <v>diptera</v>
      </c>
      <c r="P2308" t="str">
        <f>VLOOKUP($D2308,metadata!$B$2:$S$451,13,FALSE)</f>
        <v>OKI</v>
      </c>
      <c r="Q2308">
        <f>VLOOKUP($D2308,metadata!$B$2:$S$451,14,FALSE)</f>
        <v>26.216666666666665</v>
      </c>
      <c r="R2308">
        <f>VLOOKUP($D2308,metadata!$B$2:$S$451,15,FALSE)</f>
        <v>127.91666666666667</v>
      </c>
      <c r="S2308" t="str">
        <f>VLOOKUP($D2308,metadata!$B$2:$S$451,16,FALSE)</f>
        <v/>
      </c>
      <c r="T2308" t="str">
        <f>VLOOKUP($D2308,metadata!$B$2:$S$451,17,FALSE)</f>
        <v/>
      </c>
      <c r="U2308" t="str">
        <f>VLOOKUP($D2308,metadata!$B$2:$S$451,18,FALSE)</f>
        <v/>
      </c>
      <c r="V2308">
        <f>VLOOKUP($D2308,metadata!$B$2:$Z$451,19,FALSE)</f>
        <v>482.5</v>
      </c>
      <c r="W2308" t="str">
        <f>VLOOKUP($D2308,metadata!$B$2:$Z$451,20,FALSE)</f>
        <v>acc</v>
      </c>
      <c r="X2308" t="str">
        <f>VLOOKUP($D2308,metadata!$B$2:$Z$451,21,FALSE)</f>
        <v/>
      </c>
      <c r="Y2308" t="str">
        <f>VLOOKUP($D2308,metadata!$B$2:$Z$451,22,FALSE)</f>
        <v>55-9</v>
      </c>
      <c r="Z2308" t="str">
        <f>VLOOKUP($D2308,metadata!$B$2:$Z$451,23,FALSE)</f>
        <v/>
      </c>
      <c r="AA2308" t="str">
        <f>VLOOKUP($D2308,metadata!$B$2:$Z$451,24,FALSE)</f>
        <v/>
      </c>
      <c r="AB2308" t="str">
        <f>VLOOKUP($D2308,metadata!$B$2:$Z$451,25,FALSE)</f>
        <v/>
      </c>
      <c r="AC2308">
        <v>13.1927272727272</v>
      </c>
      <c r="AD2308">
        <v>3.9861351819757398</v>
      </c>
      <c r="AF2308" t="str">
        <f t="shared" si="73"/>
        <v>NA</v>
      </c>
    </row>
    <row r="2309" spans="3:32" x14ac:dyDescent="0.3">
      <c r="C2309">
        <v>2308</v>
      </c>
      <c r="D2309" s="4" t="str">
        <f t="shared" si="72"/>
        <v>55-OKI</v>
      </c>
      <c r="E2309" t="str">
        <f>VLOOKUP($D2309,metadata!$B$2:$S$451,2,FALSE)</f>
        <v>Urbanski, J; Mogi, M; O'Donnell, D; DeCotiis, M; Toma, T; Armbruster, P</v>
      </c>
      <c r="F2309" t="str">
        <f>VLOOKUP($D2309,metadata!$B$2:$S$451,3,FALSE)</f>
        <v>Rapid Adaptive Evolution of Photoperiodic Response during Invasion and Range Expansion across a Climatic Gradient</v>
      </c>
      <c r="G2309" t="str">
        <f>VLOOKUP($D2309,metadata!$B$2:$S$451,4,FALSE)</f>
        <v>10.1086/664709</v>
      </c>
      <c r="H2309" t="str">
        <f>VLOOKUP($D2309,metadata!$B$2:$S$451,5,FALSE)</f>
        <v>y</v>
      </c>
      <c r="I2309" t="str">
        <f>VLOOKUP($D2309,metadata!$B$2:$S$451,6,FALSE)</f>
        <v>a</v>
      </c>
      <c r="J2309" t="str">
        <f>VLOOKUP($D2309,metadata!$B$2:$S$451,7,FALSE)</f>
        <v>i</v>
      </c>
      <c r="K2309">
        <f>VLOOKUP($D2309,metadata!$B$2:$S$451,8,FALSE)</f>
        <v>21</v>
      </c>
      <c r="L2309">
        <f>VLOOKUP($D2309,metadata!$B$2:$S$451,9,FALSE)</f>
        <v>12</v>
      </c>
      <c r="M2309" t="str">
        <f>VLOOKUP($D2309,metadata!$B$2:$S$451,10,FALSE)</f>
        <v/>
      </c>
      <c r="N2309" t="str">
        <f>VLOOKUP($D2309,metadata!$B$2:$S$451,11,FALSE)</f>
        <v>Aedes albopictus</v>
      </c>
      <c r="O2309" t="str">
        <f>VLOOKUP($D2309,metadata!$B$2:$S$451,12,FALSE)</f>
        <v>diptera</v>
      </c>
      <c r="P2309" t="str">
        <f>VLOOKUP($D2309,metadata!$B$2:$S$451,13,FALSE)</f>
        <v>OKI</v>
      </c>
      <c r="Q2309">
        <f>VLOOKUP($D2309,metadata!$B$2:$S$451,14,FALSE)</f>
        <v>26.216666666666665</v>
      </c>
      <c r="R2309">
        <f>VLOOKUP($D2309,metadata!$B$2:$S$451,15,FALSE)</f>
        <v>127.91666666666667</v>
      </c>
      <c r="S2309" t="str">
        <f>VLOOKUP($D2309,metadata!$B$2:$S$451,16,FALSE)</f>
        <v/>
      </c>
      <c r="T2309" t="str">
        <f>VLOOKUP($D2309,metadata!$B$2:$S$451,17,FALSE)</f>
        <v/>
      </c>
      <c r="U2309" t="str">
        <f>VLOOKUP($D2309,metadata!$B$2:$S$451,18,FALSE)</f>
        <v/>
      </c>
      <c r="V2309">
        <f>VLOOKUP($D2309,metadata!$B$2:$Z$451,19,FALSE)</f>
        <v>482.5</v>
      </c>
      <c r="W2309" t="str">
        <f>VLOOKUP($D2309,metadata!$B$2:$Z$451,20,FALSE)</f>
        <v>acc</v>
      </c>
      <c r="X2309" t="str">
        <f>VLOOKUP($D2309,metadata!$B$2:$Z$451,21,FALSE)</f>
        <v/>
      </c>
      <c r="Y2309" t="str">
        <f>VLOOKUP($D2309,metadata!$B$2:$Z$451,22,FALSE)</f>
        <v>55-9</v>
      </c>
      <c r="Z2309" t="str">
        <f>VLOOKUP($D2309,metadata!$B$2:$Z$451,23,FALSE)</f>
        <v/>
      </c>
      <c r="AA2309" t="str">
        <f>VLOOKUP($D2309,metadata!$B$2:$Z$451,24,FALSE)</f>
        <v/>
      </c>
      <c r="AB2309" t="str">
        <f>VLOOKUP($D2309,metadata!$B$2:$Z$451,25,FALSE)</f>
        <v/>
      </c>
      <c r="AC2309">
        <v>13.44</v>
      </c>
      <c r="AD2309">
        <v>1.7331022530329301</v>
      </c>
      <c r="AF2309" t="str">
        <f t="shared" si="73"/>
        <v>NA</v>
      </c>
    </row>
    <row r="2310" spans="3:32" x14ac:dyDescent="0.3">
      <c r="C2310">
        <v>2309</v>
      </c>
      <c r="D2310" s="4" t="str">
        <f t="shared" si="72"/>
        <v>55-OKI</v>
      </c>
      <c r="E2310" t="str">
        <f>VLOOKUP($D2310,metadata!$B$2:$S$451,2,FALSE)</f>
        <v>Urbanski, J; Mogi, M; O'Donnell, D; DeCotiis, M; Toma, T; Armbruster, P</v>
      </c>
      <c r="F2310" t="str">
        <f>VLOOKUP($D2310,metadata!$B$2:$S$451,3,FALSE)</f>
        <v>Rapid Adaptive Evolution of Photoperiodic Response during Invasion and Range Expansion across a Climatic Gradient</v>
      </c>
      <c r="G2310" t="str">
        <f>VLOOKUP($D2310,metadata!$B$2:$S$451,4,FALSE)</f>
        <v>10.1086/664709</v>
      </c>
      <c r="H2310" t="str">
        <f>VLOOKUP($D2310,metadata!$B$2:$S$451,5,FALSE)</f>
        <v>y</v>
      </c>
      <c r="I2310" t="str">
        <f>VLOOKUP($D2310,metadata!$B$2:$S$451,6,FALSE)</f>
        <v>a</v>
      </c>
      <c r="J2310" t="str">
        <f>VLOOKUP($D2310,metadata!$B$2:$S$451,7,FALSE)</f>
        <v>i</v>
      </c>
      <c r="K2310">
        <f>VLOOKUP($D2310,metadata!$B$2:$S$451,8,FALSE)</f>
        <v>21</v>
      </c>
      <c r="L2310">
        <f>VLOOKUP($D2310,metadata!$B$2:$S$451,9,FALSE)</f>
        <v>12</v>
      </c>
      <c r="M2310" t="str">
        <f>VLOOKUP($D2310,metadata!$B$2:$S$451,10,FALSE)</f>
        <v/>
      </c>
      <c r="N2310" t="str">
        <f>VLOOKUP($D2310,metadata!$B$2:$S$451,11,FALSE)</f>
        <v>Aedes albopictus</v>
      </c>
      <c r="O2310" t="str">
        <f>VLOOKUP($D2310,metadata!$B$2:$S$451,12,FALSE)</f>
        <v>diptera</v>
      </c>
      <c r="P2310" t="str">
        <f>VLOOKUP($D2310,metadata!$B$2:$S$451,13,FALSE)</f>
        <v>OKI</v>
      </c>
      <c r="Q2310">
        <f>VLOOKUP($D2310,metadata!$B$2:$S$451,14,FALSE)</f>
        <v>26.216666666666665</v>
      </c>
      <c r="R2310">
        <f>VLOOKUP($D2310,metadata!$B$2:$S$451,15,FALSE)</f>
        <v>127.91666666666667</v>
      </c>
      <c r="S2310" t="str">
        <f>VLOOKUP($D2310,metadata!$B$2:$S$451,16,FALSE)</f>
        <v/>
      </c>
      <c r="T2310" t="str">
        <f>VLOOKUP($D2310,metadata!$B$2:$S$451,17,FALSE)</f>
        <v/>
      </c>
      <c r="U2310" t="str">
        <f>VLOOKUP($D2310,metadata!$B$2:$S$451,18,FALSE)</f>
        <v/>
      </c>
      <c r="V2310">
        <f>VLOOKUP($D2310,metadata!$B$2:$Z$451,19,FALSE)</f>
        <v>482.5</v>
      </c>
      <c r="W2310" t="str">
        <f>VLOOKUP($D2310,metadata!$B$2:$Z$451,20,FALSE)</f>
        <v>acc</v>
      </c>
      <c r="X2310" t="str">
        <f>VLOOKUP($D2310,metadata!$B$2:$Z$451,21,FALSE)</f>
        <v/>
      </c>
      <c r="Y2310" t="str">
        <f>VLOOKUP($D2310,metadata!$B$2:$Z$451,22,FALSE)</f>
        <v>55-9</v>
      </c>
      <c r="Z2310" t="str">
        <f>VLOOKUP($D2310,metadata!$B$2:$Z$451,23,FALSE)</f>
        <v/>
      </c>
      <c r="AA2310" t="str">
        <f>VLOOKUP($D2310,metadata!$B$2:$Z$451,24,FALSE)</f>
        <v/>
      </c>
      <c r="AB2310" t="str">
        <f>VLOOKUP($D2310,metadata!$B$2:$Z$451,25,FALSE)</f>
        <v/>
      </c>
      <c r="AC2310">
        <v>13.730909090909</v>
      </c>
      <c r="AD2310">
        <v>11.0918544194107</v>
      </c>
      <c r="AF2310" t="str">
        <f t="shared" si="73"/>
        <v>NA</v>
      </c>
    </row>
    <row r="2311" spans="3:32" x14ac:dyDescent="0.3">
      <c r="C2311">
        <v>2310</v>
      </c>
      <c r="D2311" s="4" t="str">
        <f t="shared" si="72"/>
        <v>55-OKI</v>
      </c>
      <c r="E2311" t="str">
        <f>VLOOKUP($D2311,metadata!$B$2:$S$451,2,FALSE)</f>
        <v>Urbanski, J; Mogi, M; O'Donnell, D; DeCotiis, M; Toma, T; Armbruster, P</v>
      </c>
      <c r="F2311" t="str">
        <f>VLOOKUP($D2311,metadata!$B$2:$S$451,3,FALSE)</f>
        <v>Rapid Adaptive Evolution of Photoperiodic Response during Invasion and Range Expansion across a Climatic Gradient</v>
      </c>
      <c r="G2311" t="str">
        <f>VLOOKUP($D2311,metadata!$B$2:$S$451,4,FALSE)</f>
        <v>10.1086/664709</v>
      </c>
      <c r="H2311" t="str">
        <f>VLOOKUP($D2311,metadata!$B$2:$S$451,5,FALSE)</f>
        <v>y</v>
      </c>
      <c r="I2311" t="str">
        <f>VLOOKUP($D2311,metadata!$B$2:$S$451,6,FALSE)</f>
        <v>a</v>
      </c>
      <c r="J2311" t="str">
        <f>VLOOKUP($D2311,metadata!$B$2:$S$451,7,FALSE)</f>
        <v>i</v>
      </c>
      <c r="K2311">
        <f>VLOOKUP($D2311,metadata!$B$2:$S$451,8,FALSE)</f>
        <v>21</v>
      </c>
      <c r="L2311">
        <f>VLOOKUP($D2311,metadata!$B$2:$S$451,9,FALSE)</f>
        <v>12</v>
      </c>
      <c r="M2311" t="str">
        <f>VLOOKUP($D2311,metadata!$B$2:$S$451,10,FALSE)</f>
        <v/>
      </c>
      <c r="N2311" t="str">
        <f>VLOOKUP($D2311,metadata!$B$2:$S$451,11,FALSE)</f>
        <v>Aedes albopictus</v>
      </c>
      <c r="O2311" t="str">
        <f>VLOOKUP($D2311,metadata!$B$2:$S$451,12,FALSE)</f>
        <v>diptera</v>
      </c>
      <c r="P2311" t="str">
        <f>VLOOKUP($D2311,metadata!$B$2:$S$451,13,FALSE)</f>
        <v>OKI</v>
      </c>
      <c r="Q2311">
        <f>VLOOKUP($D2311,metadata!$B$2:$S$451,14,FALSE)</f>
        <v>26.216666666666665</v>
      </c>
      <c r="R2311">
        <f>VLOOKUP($D2311,metadata!$B$2:$S$451,15,FALSE)</f>
        <v>127.91666666666667</v>
      </c>
      <c r="S2311" t="str">
        <f>VLOOKUP($D2311,metadata!$B$2:$S$451,16,FALSE)</f>
        <v/>
      </c>
      <c r="T2311" t="str">
        <f>VLOOKUP($D2311,metadata!$B$2:$S$451,17,FALSE)</f>
        <v/>
      </c>
      <c r="U2311" t="str">
        <f>VLOOKUP($D2311,metadata!$B$2:$S$451,18,FALSE)</f>
        <v/>
      </c>
      <c r="V2311">
        <f>VLOOKUP($D2311,metadata!$B$2:$Z$451,19,FALSE)</f>
        <v>482.5</v>
      </c>
      <c r="W2311" t="str">
        <f>VLOOKUP($D2311,metadata!$B$2:$Z$451,20,FALSE)</f>
        <v>acc</v>
      </c>
      <c r="X2311" t="str">
        <f>VLOOKUP($D2311,metadata!$B$2:$Z$451,21,FALSE)</f>
        <v/>
      </c>
      <c r="Y2311" t="str">
        <f>VLOOKUP($D2311,metadata!$B$2:$Z$451,22,FALSE)</f>
        <v>55-9</v>
      </c>
      <c r="Z2311" t="str">
        <f>VLOOKUP($D2311,metadata!$B$2:$Z$451,23,FALSE)</f>
        <v/>
      </c>
      <c r="AA2311" t="str">
        <f>VLOOKUP($D2311,metadata!$B$2:$Z$451,24,FALSE)</f>
        <v/>
      </c>
      <c r="AB2311" t="str">
        <f>VLOOKUP($D2311,metadata!$B$2:$Z$451,25,FALSE)</f>
        <v/>
      </c>
      <c r="AC2311">
        <v>13.978181818181801</v>
      </c>
      <c r="AD2311">
        <v>0</v>
      </c>
      <c r="AF2311" t="str">
        <f t="shared" si="73"/>
        <v>NA</v>
      </c>
    </row>
    <row r="2312" spans="3:32" x14ac:dyDescent="0.3">
      <c r="C2312">
        <v>2311</v>
      </c>
      <c r="D2312" s="4" t="str">
        <f t="shared" si="72"/>
        <v>55-OKI</v>
      </c>
      <c r="E2312" t="str">
        <f>VLOOKUP($D2312,metadata!$B$2:$S$451,2,FALSE)</f>
        <v>Urbanski, J; Mogi, M; O'Donnell, D; DeCotiis, M; Toma, T; Armbruster, P</v>
      </c>
      <c r="F2312" t="str">
        <f>VLOOKUP($D2312,metadata!$B$2:$S$451,3,FALSE)</f>
        <v>Rapid Adaptive Evolution of Photoperiodic Response during Invasion and Range Expansion across a Climatic Gradient</v>
      </c>
      <c r="G2312" t="str">
        <f>VLOOKUP($D2312,metadata!$B$2:$S$451,4,FALSE)</f>
        <v>10.1086/664709</v>
      </c>
      <c r="H2312" t="str">
        <f>VLOOKUP($D2312,metadata!$B$2:$S$451,5,FALSE)</f>
        <v>y</v>
      </c>
      <c r="I2312" t="str">
        <f>VLOOKUP($D2312,metadata!$B$2:$S$451,6,FALSE)</f>
        <v>a</v>
      </c>
      <c r="J2312" t="str">
        <f>VLOOKUP($D2312,metadata!$B$2:$S$451,7,FALSE)</f>
        <v>i</v>
      </c>
      <c r="K2312">
        <f>VLOOKUP($D2312,metadata!$B$2:$S$451,8,FALSE)</f>
        <v>21</v>
      </c>
      <c r="L2312">
        <f>VLOOKUP($D2312,metadata!$B$2:$S$451,9,FALSE)</f>
        <v>12</v>
      </c>
      <c r="M2312" t="str">
        <f>VLOOKUP($D2312,metadata!$B$2:$S$451,10,FALSE)</f>
        <v/>
      </c>
      <c r="N2312" t="str">
        <f>VLOOKUP($D2312,metadata!$B$2:$S$451,11,FALSE)</f>
        <v>Aedes albopictus</v>
      </c>
      <c r="O2312" t="str">
        <f>VLOOKUP($D2312,metadata!$B$2:$S$451,12,FALSE)</f>
        <v>diptera</v>
      </c>
      <c r="P2312" t="str">
        <f>VLOOKUP($D2312,metadata!$B$2:$S$451,13,FALSE)</f>
        <v>OKI</v>
      </c>
      <c r="Q2312">
        <f>VLOOKUP($D2312,metadata!$B$2:$S$451,14,FALSE)</f>
        <v>26.216666666666665</v>
      </c>
      <c r="R2312">
        <f>VLOOKUP($D2312,metadata!$B$2:$S$451,15,FALSE)</f>
        <v>127.91666666666667</v>
      </c>
      <c r="S2312" t="str">
        <f>VLOOKUP($D2312,metadata!$B$2:$S$451,16,FALSE)</f>
        <v/>
      </c>
      <c r="T2312" t="str">
        <f>VLOOKUP($D2312,metadata!$B$2:$S$451,17,FALSE)</f>
        <v/>
      </c>
      <c r="U2312" t="str">
        <f>VLOOKUP($D2312,metadata!$B$2:$S$451,18,FALSE)</f>
        <v/>
      </c>
      <c r="V2312">
        <f>VLOOKUP($D2312,metadata!$B$2:$Z$451,19,FALSE)</f>
        <v>482.5</v>
      </c>
      <c r="W2312" t="str">
        <f>VLOOKUP($D2312,metadata!$B$2:$Z$451,20,FALSE)</f>
        <v>acc</v>
      </c>
      <c r="X2312" t="str">
        <f>VLOOKUP($D2312,metadata!$B$2:$Z$451,21,FALSE)</f>
        <v/>
      </c>
      <c r="Y2312" t="str">
        <f>VLOOKUP($D2312,metadata!$B$2:$Z$451,22,FALSE)</f>
        <v>55-9</v>
      </c>
      <c r="Z2312" t="str">
        <f>VLOOKUP($D2312,metadata!$B$2:$Z$451,23,FALSE)</f>
        <v/>
      </c>
      <c r="AA2312" t="str">
        <f>VLOOKUP($D2312,metadata!$B$2:$Z$451,24,FALSE)</f>
        <v/>
      </c>
      <c r="AB2312" t="str">
        <f>VLOOKUP($D2312,metadata!$B$2:$Z$451,25,FALSE)</f>
        <v/>
      </c>
      <c r="AC2312">
        <v>14.167272727272699</v>
      </c>
      <c r="AD2312">
        <v>0</v>
      </c>
      <c r="AF2312" t="str">
        <f t="shared" si="73"/>
        <v>NA</v>
      </c>
    </row>
    <row r="2313" spans="3:32" x14ac:dyDescent="0.3">
      <c r="C2313">
        <v>2312</v>
      </c>
      <c r="D2313" s="4" t="str">
        <f t="shared" si="72"/>
        <v>55-OKI</v>
      </c>
      <c r="E2313" t="str">
        <f>VLOOKUP($D2313,metadata!$B$2:$S$451,2,FALSE)</f>
        <v>Urbanski, J; Mogi, M; O'Donnell, D; DeCotiis, M; Toma, T; Armbruster, P</v>
      </c>
      <c r="F2313" t="str">
        <f>VLOOKUP($D2313,metadata!$B$2:$S$451,3,FALSE)</f>
        <v>Rapid Adaptive Evolution of Photoperiodic Response during Invasion and Range Expansion across a Climatic Gradient</v>
      </c>
      <c r="G2313" t="str">
        <f>VLOOKUP($D2313,metadata!$B$2:$S$451,4,FALSE)</f>
        <v>10.1086/664709</v>
      </c>
      <c r="H2313" t="str">
        <f>VLOOKUP($D2313,metadata!$B$2:$S$451,5,FALSE)</f>
        <v>y</v>
      </c>
      <c r="I2313" t="str">
        <f>VLOOKUP($D2313,metadata!$B$2:$S$451,6,FALSE)</f>
        <v>a</v>
      </c>
      <c r="J2313" t="str">
        <f>VLOOKUP($D2313,metadata!$B$2:$S$451,7,FALSE)</f>
        <v>i</v>
      </c>
      <c r="K2313">
        <f>VLOOKUP($D2313,metadata!$B$2:$S$451,8,FALSE)</f>
        <v>21</v>
      </c>
      <c r="L2313">
        <f>VLOOKUP($D2313,metadata!$B$2:$S$451,9,FALSE)</f>
        <v>12</v>
      </c>
      <c r="M2313" t="str">
        <f>VLOOKUP($D2313,metadata!$B$2:$S$451,10,FALSE)</f>
        <v/>
      </c>
      <c r="N2313" t="str">
        <f>VLOOKUP($D2313,metadata!$B$2:$S$451,11,FALSE)</f>
        <v>Aedes albopictus</v>
      </c>
      <c r="O2313" t="str">
        <f>VLOOKUP($D2313,metadata!$B$2:$S$451,12,FALSE)</f>
        <v>diptera</v>
      </c>
      <c r="P2313" t="str">
        <f>VLOOKUP($D2313,metadata!$B$2:$S$451,13,FALSE)</f>
        <v>OKI</v>
      </c>
      <c r="Q2313">
        <f>VLOOKUP($D2313,metadata!$B$2:$S$451,14,FALSE)</f>
        <v>26.216666666666665</v>
      </c>
      <c r="R2313">
        <f>VLOOKUP($D2313,metadata!$B$2:$S$451,15,FALSE)</f>
        <v>127.91666666666667</v>
      </c>
      <c r="S2313" t="str">
        <f>VLOOKUP($D2313,metadata!$B$2:$S$451,16,FALSE)</f>
        <v/>
      </c>
      <c r="T2313" t="str">
        <f>VLOOKUP($D2313,metadata!$B$2:$S$451,17,FALSE)</f>
        <v/>
      </c>
      <c r="U2313" t="str">
        <f>VLOOKUP($D2313,metadata!$B$2:$S$451,18,FALSE)</f>
        <v/>
      </c>
      <c r="V2313">
        <f>VLOOKUP($D2313,metadata!$B$2:$Z$451,19,FALSE)</f>
        <v>482.5</v>
      </c>
      <c r="W2313" t="str">
        <f>VLOOKUP($D2313,metadata!$B$2:$Z$451,20,FALSE)</f>
        <v>acc</v>
      </c>
      <c r="X2313" t="str">
        <f>VLOOKUP($D2313,metadata!$B$2:$Z$451,21,FALSE)</f>
        <v/>
      </c>
      <c r="Y2313" t="str">
        <f>VLOOKUP($D2313,metadata!$B$2:$Z$451,22,FALSE)</f>
        <v>55-9</v>
      </c>
      <c r="Z2313" t="str">
        <f>VLOOKUP($D2313,metadata!$B$2:$Z$451,23,FALSE)</f>
        <v/>
      </c>
      <c r="AA2313" t="str">
        <f>VLOOKUP($D2313,metadata!$B$2:$Z$451,24,FALSE)</f>
        <v/>
      </c>
      <c r="AB2313" t="str">
        <f>VLOOKUP($D2313,metadata!$B$2:$Z$451,25,FALSE)</f>
        <v/>
      </c>
      <c r="AC2313">
        <v>14.4727272727272</v>
      </c>
      <c r="AD2313">
        <v>6.2391681109185404</v>
      </c>
      <c r="AF2313" t="str">
        <f t="shared" si="73"/>
        <v>NA</v>
      </c>
    </row>
    <row r="2314" spans="3:32" x14ac:dyDescent="0.3">
      <c r="C2314">
        <v>2313</v>
      </c>
      <c r="D2314" s="4" t="str">
        <f t="shared" si="72"/>
        <v>55-OKI</v>
      </c>
      <c r="E2314" t="str">
        <f>VLOOKUP($D2314,metadata!$B$2:$S$451,2,FALSE)</f>
        <v>Urbanski, J; Mogi, M; O'Donnell, D; DeCotiis, M; Toma, T; Armbruster, P</v>
      </c>
      <c r="F2314" t="str">
        <f>VLOOKUP($D2314,metadata!$B$2:$S$451,3,FALSE)</f>
        <v>Rapid Adaptive Evolution of Photoperiodic Response during Invasion and Range Expansion across a Climatic Gradient</v>
      </c>
      <c r="G2314" t="str">
        <f>VLOOKUP($D2314,metadata!$B$2:$S$451,4,FALSE)</f>
        <v>10.1086/664709</v>
      </c>
      <c r="H2314" t="str">
        <f>VLOOKUP($D2314,metadata!$B$2:$S$451,5,FALSE)</f>
        <v>y</v>
      </c>
      <c r="I2314" t="str">
        <f>VLOOKUP($D2314,metadata!$B$2:$S$451,6,FALSE)</f>
        <v>a</v>
      </c>
      <c r="J2314" t="str">
        <f>VLOOKUP($D2314,metadata!$B$2:$S$451,7,FALSE)</f>
        <v>i</v>
      </c>
      <c r="K2314">
        <f>VLOOKUP($D2314,metadata!$B$2:$S$451,8,FALSE)</f>
        <v>21</v>
      </c>
      <c r="L2314">
        <f>VLOOKUP($D2314,metadata!$B$2:$S$451,9,FALSE)</f>
        <v>12</v>
      </c>
      <c r="M2314" t="str">
        <f>VLOOKUP($D2314,metadata!$B$2:$S$451,10,FALSE)</f>
        <v/>
      </c>
      <c r="N2314" t="str">
        <f>VLOOKUP($D2314,metadata!$B$2:$S$451,11,FALSE)</f>
        <v>Aedes albopictus</v>
      </c>
      <c r="O2314" t="str">
        <f>VLOOKUP($D2314,metadata!$B$2:$S$451,12,FALSE)</f>
        <v>diptera</v>
      </c>
      <c r="P2314" t="str">
        <f>VLOOKUP($D2314,metadata!$B$2:$S$451,13,FALSE)</f>
        <v>OKI</v>
      </c>
      <c r="Q2314">
        <f>VLOOKUP($D2314,metadata!$B$2:$S$451,14,FALSE)</f>
        <v>26.216666666666665</v>
      </c>
      <c r="R2314">
        <f>VLOOKUP($D2314,metadata!$B$2:$S$451,15,FALSE)</f>
        <v>127.91666666666667</v>
      </c>
      <c r="S2314" t="str">
        <f>VLOOKUP($D2314,metadata!$B$2:$S$451,16,FALSE)</f>
        <v/>
      </c>
      <c r="T2314" t="str">
        <f>VLOOKUP($D2314,metadata!$B$2:$S$451,17,FALSE)</f>
        <v/>
      </c>
      <c r="U2314" t="str">
        <f>VLOOKUP($D2314,metadata!$B$2:$S$451,18,FALSE)</f>
        <v/>
      </c>
      <c r="V2314">
        <f>VLOOKUP($D2314,metadata!$B$2:$Z$451,19,FALSE)</f>
        <v>482.5</v>
      </c>
      <c r="W2314" t="str">
        <f>VLOOKUP($D2314,metadata!$B$2:$Z$451,20,FALSE)</f>
        <v>acc</v>
      </c>
      <c r="X2314" t="str">
        <f>VLOOKUP($D2314,metadata!$B$2:$Z$451,21,FALSE)</f>
        <v/>
      </c>
      <c r="Y2314" t="str">
        <f>VLOOKUP($D2314,metadata!$B$2:$Z$451,22,FALSE)</f>
        <v>55-9</v>
      </c>
      <c r="Z2314" t="str">
        <f>VLOOKUP($D2314,metadata!$B$2:$Z$451,23,FALSE)</f>
        <v/>
      </c>
      <c r="AA2314" t="str">
        <f>VLOOKUP($D2314,metadata!$B$2:$Z$451,24,FALSE)</f>
        <v/>
      </c>
      <c r="AB2314" t="str">
        <f>VLOOKUP($D2314,metadata!$B$2:$Z$451,25,FALSE)</f>
        <v/>
      </c>
      <c r="AC2314">
        <v>15.970909090909</v>
      </c>
      <c r="AD2314">
        <v>0.69324090121317195</v>
      </c>
      <c r="AF2314" t="str">
        <f t="shared" si="73"/>
        <v>NA</v>
      </c>
    </row>
    <row r="2315" spans="3:32" x14ac:dyDescent="0.3">
      <c r="C2315">
        <v>2314</v>
      </c>
      <c r="D2315" s="4" t="str">
        <f t="shared" si="72"/>
        <v>55-SHI</v>
      </c>
      <c r="E2315" t="str">
        <f>VLOOKUP($D2315,metadata!$B$2:$S$451,2,FALSE)</f>
        <v>Urbanski, J; Mogi, M; O'Donnell, D; DeCotiis, M; Toma, T; Armbruster, P</v>
      </c>
      <c r="F2315" t="str">
        <f>VLOOKUP($D2315,metadata!$B$2:$S$451,3,FALSE)</f>
        <v>Rapid Adaptive Evolution of Photoperiodic Response during Invasion and Range Expansion across a Climatic Gradient</v>
      </c>
      <c r="G2315" t="str">
        <f>VLOOKUP($D2315,metadata!$B$2:$S$451,4,FALSE)</f>
        <v>10.1086/664709</v>
      </c>
      <c r="H2315" t="str">
        <f>VLOOKUP($D2315,metadata!$B$2:$S$451,5,FALSE)</f>
        <v>y</v>
      </c>
      <c r="I2315" t="str">
        <f>VLOOKUP($D2315,metadata!$B$2:$S$451,6,FALSE)</f>
        <v>a</v>
      </c>
      <c r="J2315" t="str">
        <f>VLOOKUP($D2315,metadata!$B$2:$S$451,7,FALSE)</f>
        <v>i</v>
      </c>
      <c r="K2315">
        <f>VLOOKUP($D2315,metadata!$B$2:$S$451,8,FALSE)</f>
        <v>21</v>
      </c>
      <c r="L2315">
        <f>VLOOKUP($D2315,metadata!$B$2:$S$451,9,FALSE)</f>
        <v>12</v>
      </c>
      <c r="M2315" t="str">
        <f>VLOOKUP($D2315,metadata!$B$2:$S$451,10,FALSE)</f>
        <v/>
      </c>
      <c r="N2315" t="str">
        <f>VLOOKUP($D2315,metadata!$B$2:$S$451,11,FALSE)</f>
        <v>Aedes albopictus</v>
      </c>
      <c r="O2315" t="str">
        <f>VLOOKUP($D2315,metadata!$B$2:$S$451,12,FALSE)</f>
        <v>diptera</v>
      </c>
      <c r="P2315" t="str">
        <f>VLOOKUP($D2315,metadata!$B$2:$S$451,13,FALSE)</f>
        <v>SHI</v>
      </c>
      <c r="Q2315">
        <f>VLOOKUP($D2315,metadata!$B$2:$S$451,14,FALSE)</f>
        <v>34.016666666666666</v>
      </c>
      <c r="R2315">
        <f>VLOOKUP($D2315,metadata!$B$2:$S$451,15,FALSE)</f>
        <v>130.93333333333334</v>
      </c>
      <c r="S2315" t="str">
        <f>VLOOKUP($D2315,metadata!$B$2:$S$451,16,FALSE)</f>
        <v/>
      </c>
      <c r="T2315" t="str">
        <f>VLOOKUP($D2315,metadata!$B$2:$S$451,17,FALSE)</f>
        <v/>
      </c>
      <c r="U2315" t="str">
        <f>VLOOKUP($D2315,metadata!$B$2:$S$451,18,FALSE)</f>
        <v/>
      </c>
      <c r="V2315">
        <f>VLOOKUP($D2315,metadata!$B$2:$Z$451,19,FALSE)</f>
        <v>494.5</v>
      </c>
      <c r="W2315" t="str">
        <f>VLOOKUP($D2315,metadata!$B$2:$Z$451,20,FALSE)</f>
        <v>acc</v>
      </c>
      <c r="X2315" t="str">
        <f>VLOOKUP($D2315,metadata!$B$2:$Z$451,21,FALSE)</f>
        <v/>
      </c>
      <c r="Y2315" t="str">
        <f>VLOOKUP($D2315,metadata!$B$2:$Z$451,22,FALSE)</f>
        <v>55-10</v>
      </c>
      <c r="Z2315" t="str">
        <f>VLOOKUP($D2315,metadata!$B$2:$Z$451,23,FALSE)</f>
        <v/>
      </c>
      <c r="AA2315" t="str">
        <f>VLOOKUP($D2315,metadata!$B$2:$Z$451,24,FALSE)</f>
        <v/>
      </c>
      <c r="AB2315" t="str">
        <f>VLOOKUP($D2315,metadata!$B$2:$Z$451,25,FALSE)</f>
        <v/>
      </c>
      <c r="AC2315">
        <v>8.01117142946892</v>
      </c>
      <c r="AD2315">
        <v>90.3115263907887</v>
      </c>
      <c r="AF2315" t="str">
        <f t="shared" si="73"/>
        <v>NA</v>
      </c>
    </row>
    <row r="2316" spans="3:32" x14ac:dyDescent="0.3">
      <c r="C2316">
        <v>2315</v>
      </c>
      <c r="D2316" s="4" t="str">
        <f t="shared" si="72"/>
        <v>55-SHI</v>
      </c>
      <c r="E2316" t="str">
        <f>VLOOKUP($D2316,metadata!$B$2:$S$451,2,FALSE)</f>
        <v>Urbanski, J; Mogi, M; O'Donnell, D; DeCotiis, M; Toma, T; Armbruster, P</v>
      </c>
      <c r="F2316" t="str">
        <f>VLOOKUP($D2316,metadata!$B$2:$S$451,3,FALSE)</f>
        <v>Rapid Adaptive Evolution of Photoperiodic Response during Invasion and Range Expansion across a Climatic Gradient</v>
      </c>
      <c r="G2316" t="str">
        <f>VLOOKUP($D2316,metadata!$B$2:$S$451,4,FALSE)</f>
        <v>10.1086/664709</v>
      </c>
      <c r="H2316" t="str">
        <f>VLOOKUP($D2316,metadata!$B$2:$S$451,5,FALSE)</f>
        <v>y</v>
      </c>
      <c r="I2316" t="str">
        <f>VLOOKUP($D2316,metadata!$B$2:$S$451,6,FALSE)</f>
        <v>a</v>
      </c>
      <c r="J2316" t="str">
        <f>VLOOKUP($D2316,metadata!$B$2:$S$451,7,FALSE)</f>
        <v>i</v>
      </c>
      <c r="K2316">
        <f>VLOOKUP($D2316,metadata!$B$2:$S$451,8,FALSE)</f>
        <v>21</v>
      </c>
      <c r="L2316">
        <f>VLOOKUP($D2316,metadata!$B$2:$S$451,9,FALSE)</f>
        <v>12</v>
      </c>
      <c r="M2316" t="str">
        <f>VLOOKUP($D2316,metadata!$B$2:$S$451,10,FALSE)</f>
        <v/>
      </c>
      <c r="N2316" t="str">
        <f>VLOOKUP($D2316,metadata!$B$2:$S$451,11,FALSE)</f>
        <v>Aedes albopictus</v>
      </c>
      <c r="O2316" t="str">
        <f>VLOOKUP($D2316,metadata!$B$2:$S$451,12,FALSE)</f>
        <v>diptera</v>
      </c>
      <c r="P2316" t="str">
        <f>VLOOKUP($D2316,metadata!$B$2:$S$451,13,FALSE)</f>
        <v>SHI</v>
      </c>
      <c r="Q2316">
        <f>VLOOKUP($D2316,metadata!$B$2:$S$451,14,FALSE)</f>
        <v>34.016666666666666</v>
      </c>
      <c r="R2316">
        <f>VLOOKUP($D2316,metadata!$B$2:$S$451,15,FALSE)</f>
        <v>130.93333333333334</v>
      </c>
      <c r="S2316" t="str">
        <f>VLOOKUP($D2316,metadata!$B$2:$S$451,16,FALSE)</f>
        <v/>
      </c>
      <c r="T2316" t="str">
        <f>VLOOKUP($D2316,metadata!$B$2:$S$451,17,FALSE)</f>
        <v/>
      </c>
      <c r="U2316" t="str">
        <f>VLOOKUP($D2316,metadata!$B$2:$S$451,18,FALSE)</f>
        <v/>
      </c>
      <c r="V2316">
        <f>VLOOKUP($D2316,metadata!$B$2:$Z$451,19,FALSE)</f>
        <v>494.5</v>
      </c>
      <c r="W2316" t="str">
        <f>VLOOKUP($D2316,metadata!$B$2:$Z$451,20,FALSE)</f>
        <v>acc</v>
      </c>
      <c r="X2316" t="str">
        <f>VLOOKUP($D2316,metadata!$B$2:$Z$451,21,FALSE)</f>
        <v/>
      </c>
      <c r="Y2316" t="str">
        <f>VLOOKUP($D2316,metadata!$B$2:$Z$451,22,FALSE)</f>
        <v>55-10</v>
      </c>
      <c r="Z2316" t="str">
        <f>VLOOKUP($D2316,metadata!$B$2:$Z$451,23,FALSE)</f>
        <v/>
      </c>
      <c r="AA2316" t="str">
        <f>VLOOKUP($D2316,metadata!$B$2:$Z$451,24,FALSE)</f>
        <v/>
      </c>
      <c r="AB2316" t="str">
        <f>VLOOKUP($D2316,metadata!$B$2:$Z$451,25,FALSE)</f>
        <v/>
      </c>
      <c r="AC2316">
        <v>11.9887943023425</v>
      </c>
      <c r="AD2316">
        <v>84.893725780243798</v>
      </c>
      <c r="AF2316" t="str">
        <f t="shared" si="73"/>
        <v>NA</v>
      </c>
    </row>
    <row r="2317" spans="3:32" x14ac:dyDescent="0.3">
      <c r="C2317">
        <v>2316</v>
      </c>
      <c r="D2317" s="4" t="str">
        <f t="shared" si="72"/>
        <v>55-SHI</v>
      </c>
      <c r="E2317" t="str">
        <f>VLOOKUP($D2317,metadata!$B$2:$S$451,2,FALSE)</f>
        <v>Urbanski, J; Mogi, M; O'Donnell, D; DeCotiis, M; Toma, T; Armbruster, P</v>
      </c>
      <c r="F2317" t="str">
        <f>VLOOKUP($D2317,metadata!$B$2:$S$451,3,FALSE)</f>
        <v>Rapid Adaptive Evolution of Photoperiodic Response during Invasion and Range Expansion across a Climatic Gradient</v>
      </c>
      <c r="G2317" t="str">
        <f>VLOOKUP($D2317,metadata!$B$2:$S$451,4,FALSE)</f>
        <v>10.1086/664709</v>
      </c>
      <c r="H2317" t="str">
        <f>VLOOKUP($D2317,metadata!$B$2:$S$451,5,FALSE)</f>
        <v>y</v>
      </c>
      <c r="I2317" t="str">
        <f>VLOOKUP($D2317,metadata!$B$2:$S$451,6,FALSE)</f>
        <v>a</v>
      </c>
      <c r="J2317" t="str">
        <f>VLOOKUP($D2317,metadata!$B$2:$S$451,7,FALSE)</f>
        <v>i</v>
      </c>
      <c r="K2317">
        <f>VLOOKUP($D2317,metadata!$B$2:$S$451,8,FALSE)</f>
        <v>21</v>
      </c>
      <c r="L2317">
        <f>VLOOKUP($D2317,metadata!$B$2:$S$451,9,FALSE)</f>
        <v>12</v>
      </c>
      <c r="M2317" t="str">
        <f>VLOOKUP($D2317,metadata!$B$2:$S$451,10,FALSE)</f>
        <v/>
      </c>
      <c r="N2317" t="str">
        <f>VLOOKUP($D2317,metadata!$B$2:$S$451,11,FALSE)</f>
        <v>Aedes albopictus</v>
      </c>
      <c r="O2317" t="str">
        <f>VLOOKUP($D2317,metadata!$B$2:$S$451,12,FALSE)</f>
        <v>diptera</v>
      </c>
      <c r="P2317" t="str">
        <f>VLOOKUP($D2317,metadata!$B$2:$S$451,13,FALSE)</f>
        <v>SHI</v>
      </c>
      <c r="Q2317">
        <f>VLOOKUP($D2317,metadata!$B$2:$S$451,14,FALSE)</f>
        <v>34.016666666666666</v>
      </c>
      <c r="R2317">
        <f>VLOOKUP($D2317,metadata!$B$2:$S$451,15,FALSE)</f>
        <v>130.93333333333334</v>
      </c>
      <c r="S2317" t="str">
        <f>VLOOKUP($D2317,metadata!$B$2:$S$451,16,FALSE)</f>
        <v/>
      </c>
      <c r="T2317" t="str">
        <f>VLOOKUP($D2317,metadata!$B$2:$S$451,17,FALSE)</f>
        <v/>
      </c>
      <c r="U2317" t="str">
        <f>VLOOKUP($D2317,metadata!$B$2:$S$451,18,FALSE)</f>
        <v/>
      </c>
      <c r="V2317">
        <f>VLOOKUP($D2317,metadata!$B$2:$Z$451,19,FALSE)</f>
        <v>494.5</v>
      </c>
      <c r="W2317" t="str">
        <f>VLOOKUP($D2317,metadata!$B$2:$Z$451,20,FALSE)</f>
        <v>acc</v>
      </c>
      <c r="X2317" t="str">
        <f>VLOOKUP($D2317,metadata!$B$2:$Z$451,21,FALSE)</f>
        <v/>
      </c>
      <c r="Y2317" t="str">
        <f>VLOOKUP($D2317,metadata!$B$2:$Z$451,22,FALSE)</f>
        <v>55-10</v>
      </c>
      <c r="Z2317" t="str">
        <f>VLOOKUP($D2317,metadata!$B$2:$Z$451,23,FALSE)</f>
        <v/>
      </c>
      <c r="AA2317" t="str">
        <f>VLOOKUP($D2317,metadata!$B$2:$Z$451,24,FALSE)</f>
        <v/>
      </c>
      <c r="AB2317" t="str">
        <f>VLOOKUP($D2317,metadata!$B$2:$Z$451,25,FALSE)</f>
        <v/>
      </c>
      <c r="AC2317">
        <v>12.529980381462</v>
      </c>
      <c r="AD2317">
        <v>79.781197616076298</v>
      </c>
      <c r="AF2317" t="str">
        <f t="shared" si="73"/>
        <v>NA</v>
      </c>
    </row>
    <row r="2318" spans="3:32" x14ac:dyDescent="0.3">
      <c r="C2318">
        <v>2317</v>
      </c>
      <c r="D2318" s="4" t="str">
        <f t="shared" si="72"/>
        <v>55-SHI</v>
      </c>
      <c r="E2318" t="str">
        <f>VLOOKUP($D2318,metadata!$B$2:$S$451,2,FALSE)</f>
        <v>Urbanski, J; Mogi, M; O'Donnell, D; DeCotiis, M; Toma, T; Armbruster, P</v>
      </c>
      <c r="F2318" t="str">
        <f>VLOOKUP($D2318,metadata!$B$2:$S$451,3,FALSE)</f>
        <v>Rapid Adaptive Evolution of Photoperiodic Response during Invasion and Range Expansion across a Climatic Gradient</v>
      </c>
      <c r="G2318" t="str">
        <f>VLOOKUP($D2318,metadata!$B$2:$S$451,4,FALSE)</f>
        <v>10.1086/664709</v>
      </c>
      <c r="H2318" t="str">
        <f>VLOOKUP($D2318,metadata!$B$2:$S$451,5,FALSE)</f>
        <v>y</v>
      </c>
      <c r="I2318" t="str">
        <f>VLOOKUP($D2318,metadata!$B$2:$S$451,6,FALSE)</f>
        <v>a</v>
      </c>
      <c r="J2318" t="str">
        <f>VLOOKUP($D2318,metadata!$B$2:$S$451,7,FALSE)</f>
        <v>i</v>
      </c>
      <c r="K2318">
        <f>VLOOKUP($D2318,metadata!$B$2:$S$451,8,FALSE)</f>
        <v>21</v>
      </c>
      <c r="L2318">
        <f>VLOOKUP($D2318,metadata!$B$2:$S$451,9,FALSE)</f>
        <v>12</v>
      </c>
      <c r="M2318" t="str">
        <f>VLOOKUP($D2318,metadata!$B$2:$S$451,10,FALSE)</f>
        <v/>
      </c>
      <c r="N2318" t="str">
        <f>VLOOKUP($D2318,metadata!$B$2:$S$451,11,FALSE)</f>
        <v>Aedes albopictus</v>
      </c>
      <c r="O2318" t="str">
        <f>VLOOKUP($D2318,metadata!$B$2:$S$451,12,FALSE)</f>
        <v>diptera</v>
      </c>
      <c r="P2318" t="str">
        <f>VLOOKUP($D2318,metadata!$B$2:$S$451,13,FALSE)</f>
        <v>SHI</v>
      </c>
      <c r="Q2318">
        <f>VLOOKUP($D2318,metadata!$B$2:$S$451,14,FALSE)</f>
        <v>34.016666666666666</v>
      </c>
      <c r="R2318">
        <f>VLOOKUP($D2318,metadata!$B$2:$S$451,15,FALSE)</f>
        <v>130.93333333333334</v>
      </c>
      <c r="S2318" t="str">
        <f>VLOOKUP($D2318,metadata!$B$2:$S$451,16,FALSE)</f>
        <v/>
      </c>
      <c r="T2318" t="str">
        <f>VLOOKUP($D2318,metadata!$B$2:$S$451,17,FALSE)</f>
        <v/>
      </c>
      <c r="U2318" t="str">
        <f>VLOOKUP($D2318,metadata!$B$2:$S$451,18,FALSE)</f>
        <v/>
      </c>
      <c r="V2318">
        <f>VLOOKUP($D2318,metadata!$B$2:$Z$451,19,FALSE)</f>
        <v>494.5</v>
      </c>
      <c r="W2318" t="str">
        <f>VLOOKUP($D2318,metadata!$B$2:$Z$451,20,FALSE)</f>
        <v>acc</v>
      </c>
      <c r="X2318" t="str">
        <f>VLOOKUP($D2318,metadata!$B$2:$Z$451,21,FALSE)</f>
        <v/>
      </c>
      <c r="Y2318" t="str">
        <f>VLOOKUP($D2318,metadata!$B$2:$Z$451,22,FALSE)</f>
        <v>55-10</v>
      </c>
      <c r="Z2318" t="str">
        <f>VLOOKUP($D2318,metadata!$B$2:$Z$451,23,FALSE)</f>
        <v/>
      </c>
      <c r="AA2318" t="str">
        <f>VLOOKUP($D2318,metadata!$B$2:$Z$451,24,FALSE)</f>
        <v/>
      </c>
      <c r="AB2318" t="str">
        <f>VLOOKUP($D2318,metadata!$B$2:$Z$451,25,FALSE)</f>
        <v/>
      </c>
      <c r="AC2318">
        <v>12.761153581454</v>
      </c>
      <c r="AD2318">
        <v>60.559885087341002</v>
      </c>
      <c r="AF2318" t="str">
        <f t="shared" si="73"/>
        <v>NA</v>
      </c>
    </row>
    <row r="2319" spans="3:32" x14ac:dyDescent="0.3">
      <c r="C2319">
        <v>2318</v>
      </c>
      <c r="D2319" s="4" t="str">
        <f t="shared" si="72"/>
        <v>55-SHI</v>
      </c>
      <c r="E2319" t="str">
        <f>VLOOKUP($D2319,metadata!$B$2:$S$451,2,FALSE)</f>
        <v>Urbanski, J; Mogi, M; O'Donnell, D; DeCotiis, M; Toma, T; Armbruster, P</v>
      </c>
      <c r="F2319" t="str">
        <f>VLOOKUP($D2319,metadata!$B$2:$S$451,3,FALSE)</f>
        <v>Rapid Adaptive Evolution of Photoperiodic Response during Invasion and Range Expansion across a Climatic Gradient</v>
      </c>
      <c r="G2319" t="str">
        <f>VLOOKUP($D2319,metadata!$B$2:$S$451,4,FALSE)</f>
        <v>10.1086/664709</v>
      </c>
      <c r="H2319" t="str">
        <f>VLOOKUP($D2319,metadata!$B$2:$S$451,5,FALSE)</f>
        <v>y</v>
      </c>
      <c r="I2319" t="str">
        <f>VLOOKUP($D2319,metadata!$B$2:$S$451,6,FALSE)</f>
        <v>a</v>
      </c>
      <c r="J2319" t="str">
        <f>VLOOKUP($D2319,metadata!$B$2:$S$451,7,FALSE)</f>
        <v>i</v>
      </c>
      <c r="K2319">
        <f>VLOOKUP($D2319,metadata!$B$2:$S$451,8,FALSE)</f>
        <v>21</v>
      </c>
      <c r="L2319">
        <f>VLOOKUP($D2319,metadata!$B$2:$S$451,9,FALSE)</f>
        <v>12</v>
      </c>
      <c r="M2319" t="str">
        <f>VLOOKUP($D2319,metadata!$B$2:$S$451,10,FALSE)</f>
        <v/>
      </c>
      <c r="N2319" t="str">
        <f>VLOOKUP($D2319,metadata!$B$2:$S$451,11,FALSE)</f>
        <v>Aedes albopictus</v>
      </c>
      <c r="O2319" t="str">
        <f>VLOOKUP($D2319,metadata!$B$2:$S$451,12,FALSE)</f>
        <v>diptera</v>
      </c>
      <c r="P2319" t="str">
        <f>VLOOKUP($D2319,metadata!$B$2:$S$451,13,FALSE)</f>
        <v>SHI</v>
      </c>
      <c r="Q2319">
        <f>VLOOKUP($D2319,metadata!$B$2:$S$451,14,FALSE)</f>
        <v>34.016666666666666</v>
      </c>
      <c r="R2319">
        <f>VLOOKUP($D2319,metadata!$B$2:$S$451,15,FALSE)</f>
        <v>130.93333333333334</v>
      </c>
      <c r="S2319" t="str">
        <f>VLOOKUP($D2319,metadata!$B$2:$S$451,16,FALSE)</f>
        <v/>
      </c>
      <c r="T2319" t="str">
        <f>VLOOKUP($D2319,metadata!$B$2:$S$451,17,FALSE)</f>
        <v/>
      </c>
      <c r="U2319" t="str">
        <f>VLOOKUP($D2319,metadata!$B$2:$S$451,18,FALSE)</f>
        <v/>
      </c>
      <c r="V2319">
        <f>VLOOKUP($D2319,metadata!$B$2:$Z$451,19,FALSE)</f>
        <v>494.5</v>
      </c>
      <c r="W2319" t="str">
        <f>VLOOKUP($D2319,metadata!$B$2:$Z$451,20,FALSE)</f>
        <v>acc</v>
      </c>
      <c r="X2319" t="str">
        <f>VLOOKUP($D2319,metadata!$B$2:$Z$451,21,FALSE)</f>
        <v/>
      </c>
      <c r="Y2319" t="str">
        <f>VLOOKUP($D2319,metadata!$B$2:$Z$451,22,FALSE)</f>
        <v>55-10</v>
      </c>
      <c r="Z2319" t="str">
        <f>VLOOKUP($D2319,metadata!$B$2:$Z$451,23,FALSE)</f>
        <v/>
      </c>
      <c r="AA2319" t="str">
        <f>VLOOKUP($D2319,metadata!$B$2:$Z$451,24,FALSE)</f>
        <v/>
      </c>
      <c r="AB2319" t="str">
        <f>VLOOKUP($D2319,metadata!$B$2:$Z$451,25,FALSE)</f>
        <v/>
      </c>
      <c r="AC2319">
        <v>12.996347582236501</v>
      </c>
      <c r="AD2319">
        <v>55.788325399295701</v>
      </c>
      <c r="AF2319" t="str">
        <f t="shared" si="73"/>
        <v>NA</v>
      </c>
    </row>
    <row r="2320" spans="3:32" x14ac:dyDescent="0.3">
      <c r="C2320">
        <v>2319</v>
      </c>
      <c r="D2320" s="4" t="str">
        <f t="shared" si="72"/>
        <v>55-SHI</v>
      </c>
      <c r="E2320" t="str">
        <f>VLOOKUP($D2320,metadata!$B$2:$S$451,2,FALSE)</f>
        <v>Urbanski, J; Mogi, M; O'Donnell, D; DeCotiis, M; Toma, T; Armbruster, P</v>
      </c>
      <c r="F2320" t="str">
        <f>VLOOKUP($D2320,metadata!$B$2:$S$451,3,FALSE)</f>
        <v>Rapid Adaptive Evolution of Photoperiodic Response during Invasion and Range Expansion across a Climatic Gradient</v>
      </c>
      <c r="G2320" t="str">
        <f>VLOOKUP($D2320,metadata!$B$2:$S$451,4,FALSE)</f>
        <v>10.1086/664709</v>
      </c>
      <c r="H2320" t="str">
        <f>VLOOKUP($D2320,metadata!$B$2:$S$451,5,FALSE)</f>
        <v>y</v>
      </c>
      <c r="I2320" t="str">
        <f>VLOOKUP($D2320,metadata!$B$2:$S$451,6,FALSE)</f>
        <v>a</v>
      </c>
      <c r="J2320" t="str">
        <f>VLOOKUP($D2320,metadata!$B$2:$S$451,7,FALSE)</f>
        <v>i</v>
      </c>
      <c r="K2320">
        <f>VLOOKUP($D2320,metadata!$B$2:$S$451,8,FALSE)</f>
        <v>21</v>
      </c>
      <c r="L2320">
        <f>VLOOKUP($D2320,metadata!$B$2:$S$451,9,FALSE)</f>
        <v>12</v>
      </c>
      <c r="M2320" t="str">
        <f>VLOOKUP($D2320,metadata!$B$2:$S$451,10,FALSE)</f>
        <v/>
      </c>
      <c r="N2320" t="str">
        <f>VLOOKUP($D2320,metadata!$B$2:$S$451,11,FALSE)</f>
        <v>Aedes albopictus</v>
      </c>
      <c r="O2320" t="str">
        <f>VLOOKUP($D2320,metadata!$B$2:$S$451,12,FALSE)</f>
        <v>diptera</v>
      </c>
      <c r="P2320" t="str">
        <f>VLOOKUP($D2320,metadata!$B$2:$S$451,13,FALSE)</f>
        <v>SHI</v>
      </c>
      <c r="Q2320">
        <f>VLOOKUP($D2320,metadata!$B$2:$S$451,14,FALSE)</f>
        <v>34.016666666666666</v>
      </c>
      <c r="R2320">
        <f>VLOOKUP($D2320,metadata!$B$2:$S$451,15,FALSE)</f>
        <v>130.93333333333334</v>
      </c>
      <c r="S2320" t="str">
        <f>VLOOKUP($D2320,metadata!$B$2:$S$451,16,FALSE)</f>
        <v/>
      </c>
      <c r="T2320" t="str">
        <f>VLOOKUP($D2320,metadata!$B$2:$S$451,17,FALSE)</f>
        <v/>
      </c>
      <c r="U2320" t="str">
        <f>VLOOKUP($D2320,metadata!$B$2:$S$451,18,FALSE)</f>
        <v/>
      </c>
      <c r="V2320">
        <f>VLOOKUP($D2320,metadata!$B$2:$Z$451,19,FALSE)</f>
        <v>494.5</v>
      </c>
      <c r="W2320" t="str">
        <f>VLOOKUP($D2320,metadata!$B$2:$Z$451,20,FALSE)</f>
        <v>acc</v>
      </c>
      <c r="X2320" t="str">
        <f>VLOOKUP($D2320,metadata!$B$2:$Z$451,21,FALSE)</f>
        <v/>
      </c>
      <c r="Y2320" t="str">
        <f>VLOOKUP($D2320,metadata!$B$2:$Z$451,22,FALSE)</f>
        <v>55-10</v>
      </c>
      <c r="Z2320" t="str">
        <f>VLOOKUP($D2320,metadata!$B$2:$Z$451,23,FALSE)</f>
        <v/>
      </c>
      <c r="AA2320" t="str">
        <f>VLOOKUP($D2320,metadata!$B$2:$Z$451,24,FALSE)</f>
        <v/>
      </c>
      <c r="AB2320" t="str">
        <f>VLOOKUP($D2320,metadata!$B$2:$Z$451,25,FALSE)</f>
        <v/>
      </c>
      <c r="AC2320">
        <v>13.4770388858269</v>
      </c>
      <c r="AD2320">
        <v>33.272697677473502</v>
      </c>
      <c r="AF2320" t="str">
        <f t="shared" si="73"/>
        <v>NA</v>
      </c>
    </row>
    <row r="2321" spans="3:32" x14ac:dyDescent="0.3">
      <c r="C2321">
        <v>2320</v>
      </c>
      <c r="D2321" s="4" t="str">
        <f t="shared" ref="D2321:D2384" si="74">VLOOKUP(C2321,$A$1:$B$451,2)</f>
        <v>55-SHI</v>
      </c>
      <c r="E2321" t="str">
        <f>VLOOKUP($D2321,metadata!$B$2:$S$451,2,FALSE)</f>
        <v>Urbanski, J; Mogi, M; O'Donnell, D; DeCotiis, M; Toma, T; Armbruster, P</v>
      </c>
      <c r="F2321" t="str">
        <f>VLOOKUP($D2321,metadata!$B$2:$S$451,3,FALSE)</f>
        <v>Rapid Adaptive Evolution of Photoperiodic Response during Invasion and Range Expansion across a Climatic Gradient</v>
      </c>
      <c r="G2321" t="str">
        <f>VLOOKUP($D2321,metadata!$B$2:$S$451,4,FALSE)</f>
        <v>10.1086/664709</v>
      </c>
      <c r="H2321" t="str">
        <f>VLOOKUP($D2321,metadata!$B$2:$S$451,5,FALSE)</f>
        <v>y</v>
      </c>
      <c r="I2321" t="str">
        <f>VLOOKUP($D2321,metadata!$B$2:$S$451,6,FALSE)</f>
        <v>a</v>
      </c>
      <c r="J2321" t="str">
        <f>VLOOKUP($D2321,metadata!$B$2:$S$451,7,FALSE)</f>
        <v>i</v>
      </c>
      <c r="K2321">
        <f>VLOOKUP($D2321,metadata!$B$2:$S$451,8,FALSE)</f>
        <v>21</v>
      </c>
      <c r="L2321">
        <f>VLOOKUP($D2321,metadata!$B$2:$S$451,9,FALSE)</f>
        <v>12</v>
      </c>
      <c r="M2321" t="str">
        <f>VLOOKUP($D2321,metadata!$B$2:$S$451,10,FALSE)</f>
        <v/>
      </c>
      <c r="N2321" t="str">
        <f>VLOOKUP($D2321,metadata!$B$2:$S$451,11,FALSE)</f>
        <v>Aedes albopictus</v>
      </c>
      <c r="O2321" t="str">
        <f>VLOOKUP($D2321,metadata!$B$2:$S$451,12,FALSE)</f>
        <v>diptera</v>
      </c>
      <c r="P2321" t="str">
        <f>VLOOKUP($D2321,metadata!$B$2:$S$451,13,FALSE)</f>
        <v>SHI</v>
      </c>
      <c r="Q2321">
        <f>VLOOKUP($D2321,metadata!$B$2:$S$451,14,FALSE)</f>
        <v>34.016666666666666</v>
      </c>
      <c r="R2321">
        <f>VLOOKUP($D2321,metadata!$B$2:$S$451,15,FALSE)</f>
        <v>130.93333333333334</v>
      </c>
      <c r="S2321" t="str">
        <f>VLOOKUP($D2321,metadata!$B$2:$S$451,16,FALSE)</f>
        <v/>
      </c>
      <c r="T2321" t="str">
        <f>VLOOKUP($D2321,metadata!$B$2:$S$451,17,FALSE)</f>
        <v/>
      </c>
      <c r="U2321" t="str">
        <f>VLOOKUP($D2321,metadata!$B$2:$S$451,18,FALSE)</f>
        <v/>
      </c>
      <c r="V2321">
        <f>VLOOKUP($D2321,metadata!$B$2:$Z$451,19,FALSE)</f>
        <v>494.5</v>
      </c>
      <c r="W2321" t="str">
        <f>VLOOKUP($D2321,metadata!$B$2:$Z$451,20,FALSE)</f>
        <v>acc</v>
      </c>
      <c r="X2321" t="str">
        <f>VLOOKUP($D2321,metadata!$B$2:$Z$451,21,FALSE)</f>
        <v/>
      </c>
      <c r="Y2321" t="str">
        <f>VLOOKUP($D2321,metadata!$B$2:$Z$451,22,FALSE)</f>
        <v>55-10</v>
      </c>
      <c r="Z2321" t="str">
        <f>VLOOKUP($D2321,metadata!$B$2:$Z$451,23,FALSE)</f>
        <v/>
      </c>
      <c r="AA2321" t="str">
        <f>VLOOKUP($D2321,metadata!$B$2:$Z$451,24,FALSE)</f>
        <v/>
      </c>
      <c r="AB2321" t="str">
        <f>VLOOKUP($D2321,metadata!$B$2:$Z$451,25,FALSE)</f>
        <v/>
      </c>
      <c r="AC2321">
        <v>13.238829284451599</v>
      </c>
      <c r="AD2321">
        <v>27.206942735001199</v>
      </c>
      <c r="AF2321" t="str">
        <f t="shared" si="73"/>
        <v>NA</v>
      </c>
    </row>
    <row r="2322" spans="3:32" x14ac:dyDescent="0.3">
      <c r="C2322">
        <v>2321</v>
      </c>
      <c r="D2322" s="4" t="str">
        <f t="shared" si="74"/>
        <v>55-SHI</v>
      </c>
      <c r="E2322" t="str">
        <f>VLOOKUP($D2322,metadata!$B$2:$S$451,2,FALSE)</f>
        <v>Urbanski, J; Mogi, M; O'Donnell, D; DeCotiis, M; Toma, T; Armbruster, P</v>
      </c>
      <c r="F2322" t="str">
        <f>VLOOKUP($D2322,metadata!$B$2:$S$451,3,FALSE)</f>
        <v>Rapid Adaptive Evolution of Photoperiodic Response during Invasion and Range Expansion across a Climatic Gradient</v>
      </c>
      <c r="G2322" t="str">
        <f>VLOOKUP($D2322,metadata!$B$2:$S$451,4,FALSE)</f>
        <v>10.1086/664709</v>
      </c>
      <c r="H2322" t="str">
        <f>VLOOKUP($D2322,metadata!$B$2:$S$451,5,FALSE)</f>
        <v>y</v>
      </c>
      <c r="I2322" t="str">
        <f>VLOOKUP($D2322,metadata!$B$2:$S$451,6,FALSE)</f>
        <v>a</v>
      </c>
      <c r="J2322" t="str">
        <f>VLOOKUP($D2322,metadata!$B$2:$S$451,7,FALSE)</f>
        <v>i</v>
      </c>
      <c r="K2322">
        <f>VLOOKUP($D2322,metadata!$B$2:$S$451,8,FALSE)</f>
        <v>21</v>
      </c>
      <c r="L2322">
        <f>VLOOKUP($D2322,metadata!$B$2:$S$451,9,FALSE)</f>
        <v>12</v>
      </c>
      <c r="M2322" t="str">
        <f>VLOOKUP($D2322,metadata!$B$2:$S$451,10,FALSE)</f>
        <v/>
      </c>
      <c r="N2322" t="str">
        <f>VLOOKUP($D2322,metadata!$B$2:$S$451,11,FALSE)</f>
        <v>Aedes albopictus</v>
      </c>
      <c r="O2322" t="str">
        <f>VLOOKUP($D2322,metadata!$B$2:$S$451,12,FALSE)</f>
        <v>diptera</v>
      </c>
      <c r="P2322" t="str">
        <f>VLOOKUP($D2322,metadata!$B$2:$S$451,13,FALSE)</f>
        <v>SHI</v>
      </c>
      <c r="Q2322">
        <f>VLOOKUP($D2322,metadata!$B$2:$S$451,14,FALSE)</f>
        <v>34.016666666666666</v>
      </c>
      <c r="R2322">
        <f>VLOOKUP($D2322,metadata!$B$2:$S$451,15,FALSE)</f>
        <v>130.93333333333334</v>
      </c>
      <c r="S2322" t="str">
        <f>VLOOKUP($D2322,metadata!$B$2:$S$451,16,FALSE)</f>
        <v/>
      </c>
      <c r="T2322" t="str">
        <f>VLOOKUP($D2322,metadata!$B$2:$S$451,17,FALSE)</f>
        <v/>
      </c>
      <c r="U2322" t="str">
        <f>VLOOKUP($D2322,metadata!$B$2:$S$451,18,FALSE)</f>
        <v/>
      </c>
      <c r="V2322">
        <f>VLOOKUP($D2322,metadata!$B$2:$Z$451,19,FALSE)</f>
        <v>494.5</v>
      </c>
      <c r="W2322" t="str">
        <f>VLOOKUP($D2322,metadata!$B$2:$Z$451,20,FALSE)</f>
        <v>acc</v>
      </c>
      <c r="X2322" t="str">
        <f>VLOOKUP($D2322,metadata!$B$2:$Z$451,21,FALSE)</f>
        <v/>
      </c>
      <c r="Y2322" t="str">
        <f>VLOOKUP($D2322,metadata!$B$2:$Z$451,22,FALSE)</f>
        <v>55-10</v>
      </c>
      <c r="Z2322" t="str">
        <f>VLOOKUP($D2322,metadata!$B$2:$Z$451,23,FALSE)</f>
        <v/>
      </c>
      <c r="AA2322" t="str">
        <f>VLOOKUP($D2322,metadata!$B$2:$Z$451,24,FALSE)</f>
        <v/>
      </c>
      <c r="AB2322" t="str">
        <f>VLOOKUP($D2322,metadata!$B$2:$Z$451,25,FALSE)</f>
        <v/>
      </c>
      <c r="AC2322">
        <v>13.781340400195299</v>
      </c>
      <c r="AD2322">
        <v>26.856264938788399</v>
      </c>
      <c r="AF2322" t="str">
        <f t="shared" si="73"/>
        <v>NA</v>
      </c>
    </row>
    <row r="2323" spans="3:32" x14ac:dyDescent="0.3">
      <c r="C2323">
        <v>2322</v>
      </c>
      <c r="D2323" s="4" t="str">
        <f t="shared" si="74"/>
        <v>55-SHI</v>
      </c>
      <c r="E2323" t="str">
        <f>VLOOKUP($D2323,metadata!$B$2:$S$451,2,FALSE)</f>
        <v>Urbanski, J; Mogi, M; O'Donnell, D; DeCotiis, M; Toma, T; Armbruster, P</v>
      </c>
      <c r="F2323" t="str">
        <f>VLOOKUP($D2323,metadata!$B$2:$S$451,3,FALSE)</f>
        <v>Rapid Adaptive Evolution of Photoperiodic Response during Invasion and Range Expansion across a Climatic Gradient</v>
      </c>
      <c r="G2323" t="str">
        <f>VLOOKUP($D2323,metadata!$B$2:$S$451,4,FALSE)</f>
        <v>10.1086/664709</v>
      </c>
      <c r="H2323" t="str">
        <f>VLOOKUP($D2323,metadata!$B$2:$S$451,5,FALSE)</f>
        <v>y</v>
      </c>
      <c r="I2323" t="str">
        <f>VLOOKUP($D2323,metadata!$B$2:$S$451,6,FALSE)</f>
        <v>a</v>
      </c>
      <c r="J2323" t="str">
        <f>VLOOKUP($D2323,metadata!$B$2:$S$451,7,FALSE)</f>
        <v>i</v>
      </c>
      <c r="K2323">
        <f>VLOOKUP($D2323,metadata!$B$2:$S$451,8,FALSE)</f>
        <v>21</v>
      </c>
      <c r="L2323">
        <f>VLOOKUP($D2323,metadata!$B$2:$S$451,9,FALSE)</f>
        <v>12</v>
      </c>
      <c r="M2323" t="str">
        <f>VLOOKUP($D2323,metadata!$B$2:$S$451,10,FALSE)</f>
        <v/>
      </c>
      <c r="N2323" t="str">
        <f>VLOOKUP($D2323,metadata!$B$2:$S$451,11,FALSE)</f>
        <v>Aedes albopictus</v>
      </c>
      <c r="O2323" t="str">
        <f>VLOOKUP($D2323,metadata!$B$2:$S$451,12,FALSE)</f>
        <v>diptera</v>
      </c>
      <c r="P2323" t="str">
        <f>VLOOKUP($D2323,metadata!$B$2:$S$451,13,FALSE)</f>
        <v>SHI</v>
      </c>
      <c r="Q2323">
        <f>VLOOKUP($D2323,metadata!$B$2:$S$451,14,FALSE)</f>
        <v>34.016666666666666</v>
      </c>
      <c r="R2323">
        <f>VLOOKUP($D2323,metadata!$B$2:$S$451,15,FALSE)</f>
        <v>130.93333333333334</v>
      </c>
      <c r="S2323" t="str">
        <f>VLOOKUP($D2323,metadata!$B$2:$S$451,16,FALSE)</f>
        <v/>
      </c>
      <c r="T2323" t="str">
        <f>VLOOKUP($D2323,metadata!$B$2:$S$451,17,FALSE)</f>
        <v/>
      </c>
      <c r="U2323" t="str">
        <f>VLOOKUP($D2323,metadata!$B$2:$S$451,18,FALSE)</f>
        <v/>
      </c>
      <c r="V2323">
        <f>VLOOKUP($D2323,metadata!$B$2:$Z$451,19,FALSE)</f>
        <v>494.5</v>
      </c>
      <c r="W2323" t="str">
        <f>VLOOKUP($D2323,metadata!$B$2:$Z$451,20,FALSE)</f>
        <v>acc</v>
      </c>
      <c r="X2323" t="str">
        <f>VLOOKUP($D2323,metadata!$B$2:$Z$451,21,FALSE)</f>
        <v/>
      </c>
      <c r="Y2323" t="str">
        <f>VLOOKUP($D2323,metadata!$B$2:$Z$451,22,FALSE)</f>
        <v>55-10</v>
      </c>
      <c r="Z2323" t="str">
        <f>VLOOKUP($D2323,metadata!$B$2:$Z$451,23,FALSE)</f>
        <v/>
      </c>
      <c r="AA2323" t="str">
        <f>VLOOKUP($D2323,metadata!$B$2:$Z$451,24,FALSE)</f>
        <v/>
      </c>
      <c r="AB2323" t="str">
        <f>VLOOKUP($D2323,metadata!$B$2:$Z$451,25,FALSE)</f>
        <v/>
      </c>
      <c r="AC2323">
        <v>13.984733521998701</v>
      </c>
      <c r="AD2323">
        <v>7.8002964198309996</v>
      </c>
      <c r="AF2323" t="str">
        <f t="shared" si="73"/>
        <v>NA</v>
      </c>
    </row>
    <row r="2324" spans="3:32" x14ac:dyDescent="0.3">
      <c r="C2324">
        <v>2323</v>
      </c>
      <c r="D2324" s="4" t="str">
        <f t="shared" si="74"/>
        <v>55-SHI</v>
      </c>
      <c r="E2324" t="str">
        <f>VLOOKUP($D2324,metadata!$B$2:$S$451,2,FALSE)</f>
        <v>Urbanski, J; Mogi, M; O'Donnell, D; DeCotiis, M; Toma, T; Armbruster, P</v>
      </c>
      <c r="F2324" t="str">
        <f>VLOOKUP($D2324,metadata!$B$2:$S$451,3,FALSE)</f>
        <v>Rapid Adaptive Evolution of Photoperiodic Response during Invasion and Range Expansion across a Climatic Gradient</v>
      </c>
      <c r="G2324" t="str">
        <f>VLOOKUP($D2324,metadata!$B$2:$S$451,4,FALSE)</f>
        <v>10.1086/664709</v>
      </c>
      <c r="H2324" t="str">
        <f>VLOOKUP($D2324,metadata!$B$2:$S$451,5,FALSE)</f>
        <v>y</v>
      </c>
      <c r="I2324" t="str">
        <f>VLOOKUP($D2324,metadata!$B$2:$S$451,6,FALSE)</f>
        <v>a</v>
      </c>
      <c r="J2324" t="str">
        <f>VLOOKUP($D2324,metadata!$B$2:$S$451,7,FALSE)</f>
        <v>i</v>
      </c>
      <c r="K2324">
        <f>VLOOKUP($D2324,metadata!$B$2:$S$451,8,FALSE)</f>
        <v>21</v>
      </c>
      <c r="L2324">
        <f>VLOOKUP($D2324,metadata!$B$2:$S$451,9,FALSE)</f>
        <v>12</v>
      </c>
      <c r="M2324" t="str">
        <f>VLOOKUP($D2324,metadata!$B$2:$S$451,10,FALSE)</f>
        <v/>
      </c>
      <c r="N2324" t="str">
        <f>VLOOKUP($D2324,metadata!$B$2:$S$451,11,FALSE)</f>
        <v>Aedes albopictus</v>
      </c>
      <c r="O2324" t="str">
        <f>VLOOKUP($D2324,metadata!$B$2:$S$451,12,FALSE)</f>
        <v>diptera</v>
      </c>
      <c r="P2324" t="str">
        <f>VLOOKUP($D2324,metadata!$B$2:$S$451,13,FALSE)</f>
        <v>SHI</v>
      </c>
      <c r="Q2324">
        <f>VLOOKUP($D2324,metadata!$B$2:$S$451,14,FALSE)</f>
        <v>34.016666666666666</v>
      </c>
      <c r="R2324">
        <f>VLOOKUP($D2324,metadata!$B$2:$S$451,15,FALSE)</f>
        <v>130.93333333333334</v>
      </c>
      <c r="S2324" t="str">
        <f>VLOOKUP($D2324,metadata!$B$2:$S$451,16,FALSE)</f>
        <v/>
      </c>
      <c r="T2324" t="str">
        <f>VLOOKUP($D2324,metadata!$B$2:$S$451,17,FALSE)</f>
        <v/>
      </c>
      <c r="U2324" t="str">
        <f>VLOOKUP($D2324,metadata!$B$2:$S$451,18,FALSE)</f>
        <v/>
      </c>
      <c r="V2324">
        <f>VLOOKUP($D2324,metadata!$B$2:$Z$451,19,FALSE)</f>
        <v>494.5</v>
      </c>
      <c r="W2324" t="str">
        <f>VLOOKUP($D2324,metadata!$B$2:$Z$451,20,FALSE)</f>
        <v>acc</v>
      </c>
      <c r="X2324" t="str">
        <f>VLOOKUP($D2324,metadata!$B$2:$Z$451,21,FALSE)</f>
        <v/>
      </c>
      <c r="Y2324" t="str">
        <f>VLOOKUP($D2324,metadata!$B$2:$Z$451,22,FALSE)</f>
        <v>55-10</v>
      </c>
      <c r="Z2324" t="str">
        <f>VLOOKUP($D2324,metadata!$B$2:$Z$451,23,FALSE)</f>
        <v/>
      </c>
      <c r="AA2324" t="str">
        <f>VLOOKUP($D2324,metadata!$B$2:$Z$451,24,FALSE)</f>
        <v/>
      </c>
      <c r="AB2324" t="str">
        <f>VLOOKUP($D2324,metadata!$B$2:$Z$451,25,FALSE)</f>
        <v/>
      </c>
      <c r="AC2324">
        <v>14.2337947164164</v>
      </c>
      <c r="AD2324">
        <v>2.8639638584838099</v>
      </c>
      <c r="AF2324" t="str">
        <f t="shared" si="73"/>
        <v>NA</v>
      </c>
    </row>
    <row r="2325" spans="3:32" x14ac:dyDescent="0.3">
      <c r="C2325">
        <v>2324</v>
      </c>
      <c r="D2325" s="4" t="str">
        <f t="shared" si="74"/>
        <v>55-SHI</v>
      </c>
      <c r="E2325" t="str">
        <f>VLOOKUP($D2325,metadata!$B$2:$S$451,2,FALSE)</f>
        <v>Urbanski, J; Mogi, M; O'Donnell, D; DeCotiis, M; Toma, T; Armbruster, P</v>
      </c>
      <c r="F2325" t="str">
        <f>VLOOKUP($D2325,metadata!$B$2:$S$451,3,FALSE)</f>
        <v>Rapid Adaptive Evolution of Photoperiodic Response during Invasion and Range Expansion across a Climatic Gradient</v>
      </c>
      <c r="G2325" t="str">
        <f>VLOOKUP($D2325,metadata!$B$2:$S$451,4,FALSE)</f>
        <v>10.1086/664709</v>
      </c>
      <c r="H2325" t="str">
        <f>VLOOKUP($D2325,metadata!$B$2:$S$451,5,FALSE)</f>
        <v>y</v>
      </c>
      <c r="I2325" t="str">
        <f>VLOOKUP($D2325,metadata!$B$2:$S$451,6,FALSE)</f>
        <v>a</v>
      </c>
      <c r="J2325" t="str">
        <f>VLOOKUP($D2325,metadata!$B$2:$S$451,7,FALSE)</f>
        <v>i</v>
      </c>
      <c r="K2325">
        <f>VLOOKUP($D2325,metadata!$B$2:$S$451,8,FALSE)</f>
        <v>21</v>
      </c>
      <c r="L2325">
        <f>VLOOKUP($D2325,metadata!$B$2:$S$451,9,FALSE)</f>
        <v>12</v>
      </c>
      <c r="M2325" t="str">
        <f>VLOOKUP($D2325,metadata!$B$2:$S$451,10,FALSE)</f>
        <v/>
      </c>
      <c r="N2325" t="str">
        <f>VLOOKUP($D2325,metadata!$B$2:$S$451,11,FALSE)</f>
        <v>Aedes albopictus</v>
      </c>
      <c r="O2325" t="str">
        <f>VLOOKUP($D2325,metadata!$B$2:$S$451,12,FALSE)</f>
        <v>diptera</v>
      </c>
      <c r="P2325" t="str">
        <f>VLOOKUP($D2325,metadata!$B$2:$S$451,13,FALSE)</f>
        <v>SHI</v>
      </c>
      <c r="Q2325">
        <f>VLOOKUP($D2325,metadata!$B$2:$S$451,14,FALSE)</f>
        <v>34.016666666666666</v>
      </c>
      <c r="R2325">
        <f>VLOOKUP($D2325,metadata!$B$2:$S$451,15,FALSE)</f>
        <v>130.93333333333334</v>
      </c>
      <c r="S2325" t="str">
        <f>VLOOKUP($D2325,metadata!$B$2:$S$451,16,FALSE)</f>
        <v/>
      </c>
      <c r="T2325" t="str">
        <f>VLOOKUP($D2325,metadata!$B$2:$S$451,17,FALSE)</f>
        <v/>
      </c>
      <c r="U2325" t="str">
        <f>VLOOKUP($D2325,metadata!$B$2:$S$451,18,FALSE)</f>
        <v/>
      </c>
      <c r="V2325">
        <f>VLOOKUP($D2325,metadata!$B$2:$Z$451,19,FALSE)</f>
        <v>494.5</v>
      </c>
      <c r="W2325" t="str">
        <f>VLOOKUP($D2325,metadata!$B$2:$Z$451,20,FALSE)</f>
        <v>acc</v>
      </c>
      <c r="X2325" t="str">
        <f>VLOOKUP($D2325,metadata!$B$2:$Z$451,21,FALSE)</f>
        <v/>
      </c>
      <c r="Y2325" t="str">
        <f>VLOOKUP($D2325,metadata!$B$2:$Z$451,22,FALSE)</f>
        <v>55-10</v>
      </c>
      <c r="Z2325" t="str">
        <f>VLOOKUP($D2325,metadata!$B$2:$Z$451,23,FALSE)</f>
        <v/>
      </c>
      <c r="AA2325" t="str">
        <f>VLOOKUP($D2325,metadata!$B$2:$Z$451,24,FALSE)</f>
        <v/>
      </c>
      <c r="AB2325" t="str">
        <f>VLOOKUP($D2325,metadata!$B$2:$Z$451,25,FALSE)</f>
        <v/>
      </c>
      <c r="AC2325">
        <v>14.4700396083146</v>
      </c>
      <c r="AD2325">
        <v>1.86904411743708</v>
      </c>
      <c r="AF2325" t="str">
        <f t="shared" si="73"/>
        <v>NA</v>
      </c>
    </row>
    <row r="2326" spans="3:32" x14ac:dyDescent="0.3">
      <c r="C2326">
        <v>2325</v>
      </c>
      <c r="D2326" s="4" t="str">
        <f t="shared" si="74"/>
        <v>55-SHI</v>
      </c>
      <c r="E2326" t="str">
        <f>VLOOKUP($D2326,metadata!$B$2:$S$451,2,FALSE)</f>
        <v>Urbanski, J; Mogi, M; O'Donnell, D; DeCotiis, M; Toma, T; Armbruster, P</v>
      </c>
      <c r="F2326" t="str">
        <f>VLOOKUP($D2326,metadata!$B$2:$S$451,3,FALSE)</f>
        <v>Rapid Adaptive Evolution of Photoperiodic Response during Invasion and Range Expansion across a Climatic Gradient</v>
      </c>
      <c r="G2326" t="str">
        <f>VLOOKUP($D2326,metadata!$B$2:$S$451,4,FALSE)</f>
        <v>10.1086/664709</v>
      </c>
      <c r="H2326" t="str">
        <f>VLOOKUP($D2326,metadata!$B$2:$S$451,5,FALSE)</f>
        <v>y</v>
      </c>
      <c r="I2326" t="str">
        <f>VLOOKUP($D2326,metadata!$B$2:$S$451,6,FALSE)</f>
        <v>a</v>
      </c>
      <c r="J2326" t="str">
        <f>VLOOKUP($D2326,metadata!$B$2:$S$451,7,FALSE)</f>
        <v>i</v>
      </c>
      <c r="K2326">
        <f>VLOOKUP($D2326,metadata!$B$2:$S$451,8,FALSE)</f>
        <v>21</v>
      </c>
      <c r="L2326">
        <f>VLOOKUP($D2326,metadata!$B$2:$S$451,9,FALSE)</f>
        <v>12</v>
      </c>
      <c r="M2326" t="str">
        <f>VLOOKUP($D2326,metadata!$B$2:$S$451,10,FALSE)</f>
        <v/>
      </c>
      <c r="N2326" t="str">
        <f>VLOOKUP($D2326,metadata!$B$2:$S$451,11,FALSE)</f>
        <v>Aedes albopictus</v>
      </c>
      <c r="O2326" t="str">
        <f>VLOOKUP($D2326,metadata!$B$2:$S$451,12,FALSE)</f>
        <v>diptera</v>
      </c>
      <c r="P2326" t="str">
        <f>VLOOKUP($D2326,metadata!$B$2:$S$451,13,FALSE)</f>
        <v>SHI</v>
      </c>
      <c r="Q2326">
        <f>VLOOKUP($D2326,metadata!$B$2:$S$451,14,FALSE)</f>
        <v>34.016666666666666</v>
      </c>
      <c r="R2326">
        <f>VLOOKUP($D2326,metadata!$B$2:$S$451,15,FALSE)</f>
        <v>130.93333333333334</v>
      </c>
      <c r="S2326" t="str">
        <f>VLOOKUP($D2326,metadata!$B$2:$S$451,16,FALSE)</f>
        <v/>
      </c>
      <c r="T2326" t="str">
        <f>VLOOKUP($D2326,metadata!$B$2:$S$451,17,FALSE)</f>
        <v/>
      </c>
      <c r="U2326" t="str">
        <f>VLOOKUP($D2326,metadata!$B$2:$S$451,18,FALSE)</f>
        <v/>
      </c>
      <c r="V2326">
        <f>VLOOKUP($D2326,metadata!$B$2:$Z$451,19,FALSE)</f>
        <v>494.5</v>
      </c>
      <c r="W2326" t="str">
        <f>VLOOKUP($D2326,metadata!$B$2:$Z$451,20,FALSE)</f>
        <v>acc</v>
      </c>
      <c r="X2326" t="str">
        <f>VLOOKUP($D2326,metadata!$B$2:$Z$451,21,FALSE)</f>
        <v/>
      </c>
      <c r="Y2326" t="str">
        <f>VLOOKUP($D2326,metadata!$B$2:$Z$451,22,FALSE)</f>
        <v>55-10</v>
      </c>
      <c r="Z2326" t="str">
        <f>VLOOKUP($D2326,metadata!$B$2:$Z$451,23,FALSE)</f>
        <v/>
      </c>
      <c r="AA2326" t="str">
        <f>VLOOKUP($D2326,metadata!$B$2:$Z$451,24,FALSE)</f>
        <v/>
      </c>
      <c r="AB2326" t="str">
        <f>VLOOKUP($D2326,metadata!$B$2:$Z$451,25,FALSE)</f>
        <v/>
      </c>
      <c r="AC2326">
        <v>15.973225122009</v>
      </c>
      <c r="AD2326">
        <v>3.9419839567763901</v>
      </c>
      <c r="AF2326" t="str">
        <f t="shared" si="73"/>
        <v>NA</v>
      </c>
    </row>
    <row r="2327" spans="3:32" x14ac:dyDescent="0.3">
      <c r="C2327">
        <v>2326</v>
      </c>
      <c r="D2327" s="4" t="str">
        <f t="shared" si="74"/>
        <v>55-UTS</v>
      </c>
      <c r="E2327" t="str">
        <f>VLOOKUP($D2327,metadata!$B$2:$S$451,2,FALSE)</f>
        <v>Urbanski, J; Mogi, M; O'Donnell, D; DeCotiis, M; Toma, T; Armbruster, P</v>
      </c>
      <c r="F2327" t="str">
        <f>VLOOKUP($D2327,metadata!$B$2:$S$451,3,FALSE)</f>
        <v>Rapid Adaptive Evolution of Photoperiodic Response during Invasion and Range Expansion across a Climatic Gradient</v>
      </c>
      <c r="G2327" t="str">
        <f>VLOOKUP($D2327,metadata!$B$2:$S$451,4,FALSE)</f>
        <v>10.1086/664709</v>
      </c>
      <c r="H2327" t="str">
        <f>VLOOKUP($D2327,metadata!$B$2:$S$451,5,FALSE)</f>
        <v>y</v>
      </c>
      <c r="I2327" t="str">
        <f>VLOOKUP($D2327,metadata!$B$2:$S$451,6,FALSE)</f>
        <v>a</v>
      </c>
      <c r="J2327" t="str">
        <f>VLOOKUP($D2327,metadata!$B$2:$S$451,7,FALSE)</f>
        <v>i</v>
      </c>
      <c r="K2327">
        <f>VLOOKUP($D2327,metadata!$B$2:$S$451,8,FALSE)</f>
        <v>21</v>
      </c>
      <c r="L2327">
        <f>VLOOKUP($D2327,metadata!$B$2:$S$451,9,FALSE)</f>
        <v>12</v>
      </c>
      <c r="M2327" t="str">
        <f>VLOOKUP($D2327,metadata!$B$2:$S$451,10,FALSE)</f>
        <v/>
      </c>
      <c r="N2327" t="str">
        <f>VLOOKUP($D2327,metadata!$B$2:$S$451,11,FALSE)</f>
        <v>Aedes albopictus</v>
      </c>
      <c r="O2327" t="str">
        <f>VLOOKUP($D2327,metadata!$B$2:$S$451,12,FALSE)</f>
        <v>diptera</v>
      </c>
      <c r="P2327" t="str">
        <f>VLOOKUP($D2327,metadata!$B$2:$S$451,13,FALSE)</f>
        <v>UTS</v>
      </c>
      <c r="Q2327">
        <f>VLOOKUP($D2327,metadata!$B$2:$S$451,14,FALSE)</f>
        <v>36.533333333333331</v>
      </c>
      <c r="R2327">
        <f>VLOOKUP($D2327,metadata!$B$2:$S$451,15,FALSE)</f>
        <v>139.86666666666667</v>
      </c>
      <c r="S2327" t="str">
        <f>VLOOKUP($D2327,metadata!$B$2:$S$451,16,FALSE)</f>
        <v/>
      </c>
      <c r="T2327" t="str">
        <f>VLOOKUP($D2327,metadata!$B$2:$S$451,17,FALSE)</f>
        <v/>
      </c>
      <c r="U2327" t="str">
        <f>VLOOKUP($D2327,metadata!$B$2:$S$451,18,FALSE)</f>
        <v/>
      </c>
      <c r="V2327">
        <f>VLOOKUP($D2327,metadata!$B$2:$Z$451,19,FALSE)</f>
        <v>506.5</v>
      </c>
      <c r="W2327" t="str">
        <f>VLOOKUP($D2327,metadata!$B$2:$Z$451,20,FALSE)</f>
        <v>acc</v>
      </c>
      <c r="X2327" t="str">
        <f>VLOOKUP($D2327,metadata!$B$2:$Z$451,21,FALSE)</f>
        <v/>
      </c>
      <c r="Y2327" t="str">
        <f>VLOOKUP($D2327,metadata!$B$2:$Z$451,22,FALSE)</f>
        <v>55-11</v>
      </c>
      <c r="Z2327" t="str">
        <f>VLOOKUP($D2327,metadata!$B$2:$Z$451,23,FALSE)</f>
        <v/>
      </c>
      <c r="AA2327" t="str">
        <f>VLOOKUP($D2327,metadata!$B$2:$Z$451,24,FALSE)</f>
        <v/>
      </c>
      <c r="AB2327" t="str">
        <f>VLOOKUP($D2327,metadata!$B$2:$Z$451,25,FALSE)</f>
        <v/>
      </c>
      <c r="AC2327">
        <v>8.0146520146520093</v>
      </c>
      <c r="AD2327">
        <v>93.368237347294894</v>
      </c>
      <c r="AF2327" t="str">
        <f t="shared" si="73"/>
        <v>NA</v>
      </c>
    </row>
    <row r="2328" spans="3:32" x14ac:dyDescent="0.3">
      <c r="C2328">
        <v>2327</v>
      </c>
      <c r="D2328" s="4" t="str">
        <f t="shared" si="74"/>
        <v>55-UTS</v>
      </c>
      <c r="E2328" t="str">
        <f>VLOOKUP($D2328,metadata!$B$2:$S$451,2,FALSE)</f>
        <v>Urbanski, J; Mogi, M; O'Donnell, D; DeCotiis, M; Toma, T; Armbruster, P</v>
      </c>
      <c r="F2328" t="str">
        <f>VLOOKUP($D2328,metadata!$B$2:$S$451,3,FALSE)</f>
        <v>Rapid Adaptive Evolution of Photoperiodic Response during Invasion and Range Expansion across a Climatic Gradient</v>
      </c>
      <c r="G2328" t="str">
        <f>VLOOKUP($D2328,metadata!$B$2:$S$451,4,FALSE)</f>
        <v>10.1086/664709</v>
      </c>
      <c r="H2328" t="str">
        <f>VLOOKUP($D2328,metadata!$B$2:$S$451,5,FALSE)</f>
        <v>y</v>
      </c>
      <c r="I2328" t="str">
        <f>VLOOKUP($D2328,metadata!$B$2:$S$451,6,FALSE)</f>
        <v>a</v>
      </c>
      <c r="J2328" t="str">
        <f>VLOOKUP($D2328,metadata!$B$2:$S$451,7,FALSE)</f>
        <v>i</v>
      </c>
      <c r="K2328">
        <f>VLOOKUP($D2328,metadata!$B$2:$S$451,8,FALSE)</f>
        <v>21</v>
      </c>
      <c r="L2328">
        <f>VLOOKUP($D2328,metadata!$B$2:$S$451,9,FALSE)</f>
        <v>12</v>
      </c>
      <c r="M2328" t="str">
        <f>VLOOKUP($D2328,metadata!$B$2:$S$451,10,FALSE)</f>
        <v/>
      </c>
      <c r="N2328" t="str">
        <f>VLOOKUP($D2328,metadata!$B$2:$S$451,11,FALSE)</f>
        <v>Aedes albopictus</v>
      </c>
      <c r="O2328" t="str">
        <f>VLOOKUP($D2328,metadata!$B$2:$S$451,12,FALSE)</f>
        <v>diptera</v>
      </c>
      <c r="P2328" t="str">
        <f>VLOOKUP($D2328,metadata!$B$2:$S$451,13,FALSE)</f>
        <v>UTS</v>
      </c>
      <c r="Q2328">
        <f>VLOOKUP($D2328,metadata!$B$2:$S$451,14,FALSE)</f>
        <v>36.533333333333331</v>
      </c>
      <c r="R2328">
        <f>VLOOKUP($D2328,metadata!$B$2:$S$451,15,FALSE)</f>
        <v>139.86666666666667</v>
      </c>
      <c r="S2328" t="str">
        <f>VLOOKUP($D2328,metadata!$B$2:$S$451,16,FALSE)</f>
        <v/>
      </c>
      <c r="T2328" t="str">
        <f>VLOOKUP($D2328,metadata!$B$2:$S$451,17,FALSE)</f>
        <v/>
      </c>
      <c r="U2328" t="str">
        <f>VLOOKUP($D2328,metadata!$B$2:$S$451,18,FALSE)</f>
        <v/>
      </c>
      <c r="V2328">
        <f>VLOOKUP($D2328,metadata!$B$2:$Z$451,19,FALSE)</f>
        <v>506.5</v>
      </c>
      <c r="W2328" t="str">
        <f>VLOOKUP($D2328,metadata!$B$2:$Z$451,20,FALSE)</f>
        <v>acc</v>
      </c>
      <c r="X2328" t="str">
        <f>VLOOKUP($D2328,metadata!$B$2:$Z$451,21,FALSE)</f>
        <v/>
      </c>
      <c r="Y2328" t="str">
        <f>VLOOKUP($D2328,metadata!$B$2:$Z$451,22,FALSE)</f>
        <v>55-11</v>
      </c>
      <c r="Z2328" t="str">
        <f>VLOOKUP($D2328,metadata!$B$2:$Z$451,23,FALSE)</f>
        <v/>
      </c>
      <c r="AA2328" t="str">
        <f>VLOOKUP($D2328,metadata!$B$2:$Z$451,24,FALSE)</f>
        <v/>
      </c>
      <c r="AB2328" t="str">
        <f>VLOOKUP($D2328,metadata!$B$2:$Z$451,25,FALSE)</f>
        <v/>
      </c>
      <c r="AC2328">
        <v>11.9853479853479</v>
      </c>
      <c r="AD2328">
        <v>99.825479930191904</v>
      </c>
      <c r="AF2328" t="str">
        <f t="shared" si="73"/>
        <v>NA</v>
      </c>
    </row>
    <row r="2329" spans="3:32" x14ac:dyDescent="0.3">
      <c r="C2329">
        <v>2328</v>
      </c>
      <c r="D2329" s="4" t="str">
        <f t="shared" si="74"/>
        <v>55-UTS</v>
      </c>
      <c r="E2329" t="str">
        <f>VLOOKUP($D2329,metadata!$B$2:$S$451,2,FALSE)</f>
        <v>Urbanski, J; Mogi, M; O'Donnell, D; DeCotiis, M; Toma, T; Armbruster, P</v>
      </c>
      <c r="F2329" t="str">
        <f>VLOOKUP($D2329,metadata!$B$2:$S$451,3,FALSE)</f>
        <v>Rapid Adaptive Evolution of Photoperiodic Response during Invasion and Range Expansion across a Climatic Gradient</v>
      </c>
      <c r="G2329" t="str">
        <f>VLOOKUP($D2329,metadata!$B$2:$S$451,4,FALSE)</f>
        <v>10.1086/664709</v>
      </c>
      <c r="H2329" t="str">
        <f>VLOOKUP($D2329,metadata!$B$2:$S$451,5,FALSE)</f>
        <v>y</v>
      </c>
      <c r="I2329" t="str">
        <f>VLOOKUP($D2329,metadata!$B$2:$S$451,6,FALSE)</f>
        <v>a</v>
      </c>
      <c r="J2329" t="str">
        <f>VLOOKUP($D2329,metadata!$B$2:$S$451,7,FALSE)</f>
        <v>i</v>
      </c>
      <c r="K2329">
        <f>VLOOKUP($D2329,metadata!$B$2:$S$451,8,FALSE)</f>
        <v>21</v>
      </c>
      <c r="L2329">
        <f>VLOOKUP($D2329,metadata!$B$2:$S$451,9,FALSE)</f>
        <v>12</v>
      </c>
      <c r="M2329" t="str">
        <f>VLOOKUP($D2329,metadata!$B$2:$S$451,10,FALSE)</f>
        <v/>
      </c>
      <c r="N2329" t="str">
        <f>VLOOKUP($D2329,metadata!$B$2:$S$451,11,FALSE)</f>
        <v>Aedes albopictus</v>
      </c>
      <c r="O2329" t="str">
        <f>VLOOKUP($D2329,metadata!$B$2:$S$451,12,FALSE)</f>
        <v>diptera</v>
      </c>
      <c r="P2329" t="str">
        <f>VLOOKUP($D2329,metadata!$B$2:$S$451,13,FALSE)</f>
        <v>UTS</v>
      </c>
      <c r="Q2329">
        <f>VLOOKUP($D2329,metadata!$B$2:$S$451,14,FALSE)</f>
        <v>36.533333333333331</v>
      </c>
      <c r="R2329">
        <f>VLOOKUP($D2329,metadata!$B$2:$S$451,15,FALSE)</f>
        <v>139.86666666666667</v>
      </c>
      <c r="S2329" t="str">
        <f>VLOOKUP($D2329,metadata!$B$2:$S$451,16,FALSE)</f>
        <v/>
      </c>
      <c r="T2329" t="str">
        <f>VLOOKUP($D2329,metadata!$B$2:$S$451,17,FALSE)</f>
        <v/>
      </c>
      <c r="U2329" t="str">
        <f>VLOOKUP($D2329,metadata!$B$2:$S$451,18,FALSE)</f>
        <v/>
      </c>
      <c r="V2329">
        <f>VLOOKUP($D2329,metadata!$B$2:$Z$451,19,FALSE)</f>
        <v>506.5</v>
      </c>
      <c r="W2329" t="str">
        <f>VLOOKUP($D2329,metadata!$B$2:$Z$451,20,FALSE)</f>
        <v>acc</v>
      </c>
      <c r="X2329" t="str">
        <f>VLOOKUP($D2329,metadata!$B$2:$Z$451,21,FALSE)</f>
        <v/>
      </c>
      <c r="Y2329" t="str">
        <f>VLOOKUP($D2329,metadata!$B$2:$Z$451,22,FALSE)</f>
        <v>55-11</v>
      </c>
      <c r="Z2329" t="str">
        <f>VLOOKUP($D2329,metadata!$B$2:$Z$451,23,FALSE)</f>
        <v/>
      </c>
      <c r="AA2329" t="str">
        <f>VLOOKUP($D2329,metadata!$B$2:$Z$451,24,FALSE)</f>
        <v/>
      </c>
      <c r="AB2329" t="str">
        <f>VLOOKUP($D2329,metadata!$B$2:$Z$451,25,FALSE)</f>
        <v/>
      </c>
      <c r="AC2329">
        <v>12.4981684981685</v>
      </c>
      <c r="AD2329">
        <v>94.938917975567193</v>
      </c>
      <c r="AF2329" t="str">
        <f t="shared" si="73"/>
        <v>NA</v>
      </c>
    </row>
    <row r="2330" spans="3:32" x14ac:dyDescent="0.3">
      <c r="C2330">
        <v>2329</v>
      </c>
      <c r="D2330" s="4" t="str">
        <f t="shared" si="74"/>
        <v>55-UTS</v>
      </c>
      <c r="E2330" t="str">
        <f>VLOOKUP($D2330,metadata!$B$2:$S$451,2,FALSE)</f>
        <v>Urbanski, J; Mogi, M; O'Donnell, D; DeCotiis, M; Toma, T; Armbruster, P</v>
      </c>
      <c r="F2330" t="str">
        <f>VLOOKUP($D2330,metadata!$B$2:$S$451,3,FALSE)</f>
        <v>Rapid Adaptive Evolution of Photoperiodic Response during Invasion and Range Expansion across a Climatic Gradient</v>
      </c>
      <c r="G2330" t="str">
        <f>VLOOKUP($D2330,metadata!$B$2:$S$451,4,FALSE)</f>
        <v>10.1086/664709</v>
      </c>
      <c r="H2330" t="str">
        <f>VLOOKUP($D2330,metadata!$B$2:$S$451,5,FALSE)</f>
        <v>y</v>
      </c>
      <c r="I2330" t="str">
        <f>VLOOKUP($D2330,metadata!$B$2:$S$451,6,FALSE)</f>
        <v>a</v>
      </c>
      <c r="J2330" t="str">
        <f>VLOOKUP($D2330,metadata!$B$2:$S$451,7,FALSE)</f>
        <v>i</v>
      </c>
      <c r="K2330">
        <f>VLOOKUP($D2330,metadata!$B$2:$S$451,8,FALSE)</f>
        <v>21</v>
      </c>
      <c r="L2330">
        <f>VLOOKUP($D2330,metadata!$B$2:$S$451,9,FALSE)</f>
        <v>12</v>
      </c>
      <c r="M2330" t="str">
        <f>VLOOKUP($D2330,metadata!$B$2:$S$451,10,FALSE)</f>
        <v/>
      </c>
      <c r="N2330" t="str">
        <f>VLOOKUP($D2330,metadata!$B$2:$S$451,11,FALSE)</f>
        <v>Aedes albopictus</v>
      </c>
      <c r="O2330" t="str">
        <f>VLOOKUP($D2330,metadata!$B$2:$S$451,12,FALSE)</f>
        <v>diptera</v>
      </c>
      <c r="P2330" t="str">
        <f>VLOOKUP($D2330,metadata!$B$2:$S$451,13,FALSE)</f>
        <v>UTS</v>
      </c>
      <c r="Q2330">
        <f>VLOOKUP($D2330,metadata!$B$2:$S$451,14,FALSE)</f>
        <v>36.533333333333331</v>
      </c>
      <c r="R2330">
        <f>VLOOKUP($D2330,metadata!$B$2:$S$451,15,FALSE)</f>
        <v>139.86666666666667</v>
      </c>
      <c r="S2330" t="str">
        <f>VLOOKUP($D2330,metadata!$B$2:$S$451,16,FALSE)</f>
        <v/>
      </c>
      <c r="T2330" t="str">
        <f>VLOOKUP($D2330,metadata!$B$2:$S$451,17,FALSE)</f>
        <v/>
      </c>
      <c r="U2330" t="str">
        <f>VLOOKUP($D2330,metadata!$B$2:$S$451,18,FALSE)</f>
        <v/>
      </c>
      <c r="V2330">
        <f>VLOOKUP($D2330,metadata!$B$2:$Z$451,19,FALSE)</f>
        <v>506.5</v>
      </c>
      <c r="W2330" t="str">
        <f>VLOOKUP($D2330,metadata!$B$2:$Z$451,20,FALSE)</f>
        <v>acc</v>
      </c>
      <c r="X2330" t="str">
        <f>VLOOKUP($D2330,metadata!$B$2:$Z$451,21,FALSE)</f>
        <v/>
      </c>
      <c r="Y2330" t="str">
        <f>VLOOKUP($D2330,metadata!$B$2:$Z$451,22,FALSE)</f>
        <v>55-11</v>
      </c>
      <c r="Z2330" t="str">
        <f>VLOOKUP($D2330,metadata!$B$2:$Z$451,23,FALSE)</f>
        <v/>
      </c>
      <c r="AA2330" t="str">
        <f>VLOOKUP($D2330,metadata!$B$2:$Z$451,24,FALSE)</f>
        <v/>
      </c>
      <c r="AB2330" t="str">
        <f>VLOOKUP($D2330,metadata!$B$2:$Z$451,25,FALSE)</f>
        <v/>
      </c>
      <c r="AC2330">
        <v>12.717948717948699</v>
      </c>
      <c r="AD2330">
        <v>98.429319371727701</v>
      </c>
      <c r="AF2330" t="str">
        <f t="shared" si="73"/>
        <v>NA</v>
      </c>
    </row>
    <row r="2331" spans="3:32" x14ac:dyDescent="0.3">
      <c r="C2331">
        <v>2330</v>
      </c>
      <c r="D2331" s="4" t="str">
        <f t="shared" si="74"/>
        <v>55-UTS</v>
      </c>
      <c r="E2331" t="str">
        <f>VLOOKUP($D2331,metadata!$B$2:$S$451,2,FALSE)</f>
        <v>Urbanski, J; Mogi, M; O'Donnell, D; DeCotiis, M; Toma, T; Armbruster, P</v>
      </c>
      <c r="F2331" t="str">
        <f>VLOOKUP($D2331,metadata!$B$2:$S$451,3,FALSE)</f>
        <v>Rapid Adaptive Evolution of Photoperiodic Response during Invasion and Range Expansion across a Climatic Gradient</v>
      </c>
      <c r="G2331" t="str">
        <f>VLOOKUP($D2331,metadata!$B$2:$S$451,4,FALSE)</f>
        <v>10.1086/664709</v>
      </c>
      <c r="H2331" t="str">
        <f>VLOOKUP($D2331,metadata!$B$2:$S$451,5,FALSE)</f>
        <v>y</v>
      </c>
      <c r="I2331" t="str">
        <f>VLOOKUP($D2331,metadata!$B$2:$S$451,6,FALSE)</f>
        <v>a</v>
      </c>
      <c r="J2331" t="str">
        <f>VLOOKUP($D2331,metadata!$B$2:$S$451,7,FALSE)</f>
        <v>i</v>
      </c>
      <c r="K2331">
        <f>VLOOKUP($D2331,metadata!$B$2:$S$451,8,FALSE)</f>
        <v>21</v>
      </c>
      <c r="L2331">
        <f>VLOOKUP($D2331,metadata!$B$2:$S$451,9,FALSE)</f>
        <v>12</v>
      </c>
      <c r="M2331" t="str">
        <f>VLOOKUP($D2331,metadata!$B$2:$S$451,10,FALSE)</f>
        <v/>
      </c>
      <c r="N2331" t="str">
        <f>VLOOKUP($D2331,metadata!$B$2:$S$451,11,FALSE)</f>
        <v>Aedes albopictus</v>
      </c>
      <c r="O2331" t="str">
        <f>VLOOKUP($D2331,metadata!$B$2:$S$451,12,FALSE)</f>
        <v>diptera</v>
      </c>
      <c r="P2331" t="str">
        <f>VLOOKUP($D2331,metadata!$B$2:$S$451,13,FALSE)</f>
        <v>UTS</v>
      </c>
      <c r="Q2331">
        <f>VLOOKUP($D2331,metadata!$B$2:$S$451,14,FALSE)</f>
        <v>36.533333333333331</v>
      </c>
      <c r="R2331">
        <f>VLOOKUP($D2331,metadata!$B$2:$S$451,15,FALSE)</f>
        <v>139.86666666666667</v>
      </c>
      <c r="S2331" t="str">
        <f>VLOOKUP($D2331,metadata!$B$2:$S$451,16,FALSE)</f>
        <v/>
      </c>
      <c r="T2331" t="str">
        <f>VLOOKUP($D2331,metadata!$B$2:$S$451,17,FALSE)</f>
        <v/>
      </c>
      <c r="U2331" t="str">
        <f>VLOOKUP($D2331,metadata!$B$2:$S$451,18,FALSE)</f>
        <v/>
      </c>
      <c r="V2331">
        <f>VLOOKUP($D2331,metadata!$B$2:$Z$451,19,FALSE)</f>
        <v>506.5</v>
      </c>
      <c r="W2331" t="str">
        <f>VLOOKUP($D2331,metadata!$B$2:$Z$451,20,FALSE)</f>
        <v>acc</v>
      </c>
      <c r="X2331" t="str">
        <f>VLOOKUP($D2331,metadata!$B$2:$Z$451,21,FALSE)</f>
        <v/>
      </c>
      <c r="Y2331" t="str">
        <f>VLOOKUP($D2331,metadata!$B$2:$Z$451,22,FALSE)</f>
        <v>55-11</v>
      </c>
      <c r="Z2331" t="str">
        <f>VLOOKUP($D2331,metadata!$B$2:$Z$451,23,FALSE)</f>
        <v/>
      </c>
      <c r="AA2331" t="str">
        <f>VLOOKUP($D2331,metadata!$B$2:$Z$451,24,FALSE)</f>
        <v/>
      </c>
      <c r="AB2331" t="str">
        <f>VLOOKUP($D2331,metadata!$B$2:$Z$451,25,FALSE)</f>
        <v/>
      </c>
      <c r="AC2331">
        <v>12.9816849816849</v>
      </c>
      <c r="AD2331">
        <v>93.019197207678801</v>
      </c>
      <c r="AF2331" t="str">
        <f t="shared" si="73"/>
        <v>NA</v>
      </c>
    </row>
    <row r="2332" spans="3:32" x14ac:dyDescent="0.3">
      <c r="C2332">
        <v>2331</v>
      </c>
      <c r="D2332" s="4" t="str">
        <f t="shared" si="74"/>
        <v>55-UTS</v>
      </c>
      <c r="E2332" t="str">
        <f>VLOOKUP($D2332,metadata!$B$2:$S$451,2,FALSE)</f>
        <v>Urbanski, J; Mogi, M; O'Donnell, D; DeCotiis, M; Toma, T; Armbruster, P</v>
      </c>
      <c r="F2332" t="str">
        <f>VLOOKUP($D2332,metadata!$B$2:$S$451,3,FALSE)</f>
        <v>Rapid Adaptive Evolution of Photoperiodic Response during Invasion and Range Expansion across a Climatic Gradient</v>
      </c>
      <c r="G2332" t="str">
        <f>VLOOKUP($D2332,metadata!$B$2:$S$451,4,FALSE)</f>
        <v>10.1086/664709</v>
      </c>
      <c r="H2332" t="str">
        <f>VLOOKUP($D2332,metadata!$B$2:$S$451,5,FALSE)</f>
        <v>y</v>
      </c>
      <c r="I2332" t="str">
        <f>VLOOKUP($D2332,metadata!$B$2:$S$451,6,FALSE)</f>
        <v>a</v>
      </c>
      <c r="J2332" t="str">
        <f>VLOOKUP($D2332,metadata!$B$2:$S$451,7,FALSE)</f>
        <v>i</v>
      </c>
      <c r="K2332">
        <f>VLOOKUP($D2332,metadata!$B$2:$S$451,8,FALSE)</f>
        <v>21</v>
      </c>
      <c r="L2332">
        <f>VLOOKUP($D2332,metadata!$B$2:$S$451,9,FALSE)</f>
        <v>12</v>
      </c>
      <c r="M2332" t="str">
        <f>VLOOKUP($D2332,metadata!$B$2:$S$451,10,FALSE)</f>
        <v/>
      </c>
      <c r="N2332" t="str">
        <f>VLOOKUP($D2332,metadata!$B$2:$S$451,11,FALSE)</f>
        <v>Aedes albopictus</v>
      </c>
      <c r="O2332" t="str">
        <f>VLOOKUP($D2332,metadata!$B$2:$S$451,12,FALSE)</f>
        <v>diptera</v>
      </c>
      <c r="P2332" t="str">
        <f>VLOOKUP($D2332,metadata!$B$2:$S$451,13,FALSE)</f>
        <v>UTS</v>
      </c>
      <c r="Q2332">
        <f>VLOOKUP($D2332,metadata!$B$2:$S$451,14,FALSE)</f>
        <v>36.533333333333331</v>
      </c>
      <c r="R2332">
        <f>VLOOKUP($D2332,metadata!$B$2:$S$451,15,FALSE)</f>
        <v>139.86666666666667</v>
      </c>
      <c r="S2332" t="str">
        <f>VLOOKUP($D2332,metadata!$B$2:$S$451,16,FALSE)</f>
        <v/>
      </c>
      <c r="T2332" t="str">
        <f>VLOOKUP($D2332,metadata!$B$2:$S$451,17,FALSE)</f>
        <v/>
      </c>
      <c r="U2332" t="str">
        <f>VLOOKUP($D2332,metadata!$B$2:$S$451,18,FALSE)</f>
        <v/>
      </c>
      <c r="V2332">
        <f>VLOOKUP($D2332,metadata!$B$2:$Z$451,19,FALSE)</f>
        <v>506.5</v>
      </c>
      <c r="W2332" t="str">
        <f>VLOOKUP($D2332,metadata!$B$2:$Z$451,20,FALSE)</f>
        <v>acc</v>
      </c>
      <c r="X2332" t="str">
        <f>VLOOKUP($D2332,metadata!$B$2:$Z$451,21,FALSE)</f>
        <v/>
      </c>
      <c r="Y2332" t="str">
        <f>VLOOKUP($D2332,metadata!$B$2:$Z$451,22,FALSE)</f>
        <v>55-11</v>
      </c>
      <c r="Z2332" t="str">
        <f>VLOOKUP($D2332,metadata!$B$2:$Z$451,23,FALSE)</f>
        <v/>
      </c>
      <c r="AA2332" t="str">
        <f>VLOOKUP($D2332,metadata!$B$2:$Z$451,24,FALSE)</f>
        <v/>
      </c>
      <c r="AB2332" t="str">
        <f>VLOOKUP($D2332,metadata!$B$2:$Z$451,25,FALSE)</f>
        <v/>
      </c>
      <c r="AC2332">
        <v>13.2454212454212</v>
      </c>
      <c r="AD2332">
        <v>80.279232111692806</v>
      </c>
      <c r="AF2332" t="str">
        <f t="shared" si="73"/>
        <v>NA</v>
      </c>
    </row>
    <row r="2333" spans="3:32" x14ac:dyDescent="0.3">
      <c r="C2333">
        <v>2332</v>
      </c>
      <c r="D2333" s="4" t="str">
        <f t="shared" si="74"/>
        <v>55-UTS</v>
      </c>
      <c r="E2333" t="str">
        <f>VLOOKUP($D2333,metadata!$B$2:$S$451,2,FALSE)</f>
        <v>Urbanski, J; Mogi, M; O'Donnell, D; DeCotiis, M; Toma, T; Armbruster, P</v>
      </c>
      <c r="F2333" t="str">
        <f>VLOOKUP($D2333,metadata!$B$2:$S$451,3,FALSE)</f>
        <v>Rapid Adaptive Evolution of Photoperiodic Response during Invasion and Range Expansion across a Climatic Gradient</v>
      </c>
      <c r="G2333" t="str">
        <f>VLOOKUP($D2333,metadata!$B$2:$S$451,4,FALSE)</f>
        <v>10.1086/664709</v>
      </c>
      <c r="H2333" t="str">
        <f>VLOOKUP($D2333,metadata!$B$2:$S$451,5,FALSE)</f>
        <v>y</v>
      </c>
      <c r="I2333" t="str">
        <f>VLOOKUP($D2333,metadata!$B$2:$S$451,6,FALSE)</f>
        <v>a</v>
      </c>
      <c r="J2333" t="str">
        <f>VLOOKUP($D2333,metadata!$B$2:$S$451,7,FALSE)</f>
        <v>i</v>
      </c>
      <c r="K2333">
        <f>VLOOKUP($D2333,metadata!$B$2:$S$451,8,FALSE)</f>
        <v>21</v>
      </c>
      <c r="L2333">
        <f>VLOOKUP($D2333,metadata!$B$2:$S$451,9,FALSE)</f>
        <v>12</v>
      </c>
      <c r="M2333" t="str">
        <f>VLOOKUP($D2333,metadata!$B$2:$S$451,10,FALSE)</f>
        <v/>
      </c>
      <c r="N2333" t="str">
        <f>VLOOKUP($D2333,metadata!$B$2:$S$451,11,FALSE)</f>
        <v>Aedes albopictus</v>
      </c>
      <c r="O2333" t="str">
        <f>VLOOKUP($D2333,metadata!$B$2:$S$451,12,FALSE)</f>
        <v>diptera</v>
      </c>
      <c r="P2333" t="str">
        <f>VLOOKUP($D2333,metadata!$B$2:$S$451,13,FALSE)</f>
        <v>UTS</v>
      </c>
      <c r="Q2333">
        <f>VLOOKUP($D2333,metadata!$B$2:$S$451,14,FALSE)</f>
        <v>36.533333333333331</v>
      </c>
      <c r="R2333">
        <f>VLOOKUP($D2333,metadata!$B$2:$S$451,15,FALSE)</f>
        <v>139.86666666666667</v>
      </c>
      <c r="S2333" t="str">
        <f>VLOOKUP($D2333,metadata!$B$2:$S$451,16,FALSE)</f>
        <v/>
      </c>
      <c r="T2333" t="str">
        <f>VLOOKUP($D2333,metadata!$B$2:$S$451,17,FALSE)</f>
        <v/>
      </c>
      <c r="U2333" t="str">
        <f>VLOOKUP($D2333,metadata!$B$2:$S$451,18,FALSE)</f>
        <v/>
      </c>
      <c r="V2333">
        <f>VLOOKUP($D2333,metadata!$B$2:$Z$451,19,FALSE)</f>
        <v>506.5</v>
      </c>
      <c r="W2333" t="str">
        <f>VLOOKUP($D2333,metadata!$B$2:$Z$451,20,FALSE)</f>
        <v>acc</v>
      </c>
      <c r="X2333" t="str">
        <f>VLOOKUP($D2333,metadata!$B$2:$Z$451,21,FALSE)</f>
        <v/>
      </c>
      <c r="Y2333" t="str">
        <f>VLOOKUP($D2333,metadata!$B$2:$Z$451,22,FALSE)</f>
        <v>55-11</v>
      </c>
      <c r="Z2333" t="str">
        <f>VLOOKUP($D2333,metadata!$B$2:$Z$451,23,FALSE)</f>
        <v/>
      </c>
      <c r="AA2333" t="str">
        <f>VLOOKUP($D2333,metadata!$B$2:$Z$451,24,FALSE)</f>
        <v/>
      </c>
      <c r="AB2333" t="str">
        <f>VLOOKUP($D2333,metadata!$B$2:$Z$451,25,FALSE)</f>
        <v/>
      </c>
      <c r="AC2333">
        <v>13.4798534798534</v>
      </c>
      <c r="AD2333">
        <v>67.888307155322806</v>
      </c>
      <c r="AF2333" t="str">
        <f t="shared" si="73"/>
        <v>NA</v>
      </c>
    </row>
    <row r="2334" spans="3:32" x14ac:dyDescent="0.3">
      <c r="C2334">
        <v>2333</v>
      </c>
      <c r="D2334" s="4" t="str">
        <f t="shared" si="74"/>
        <v>55-UTS</v>
      </c>
      <c r="E2334" t="str">
        <f>VLOOKUP($D2334,metadata!$B$2:$S$451,2,FALSE)</f>
        <v>Urbanski, J; Mogi, M; O'Donnell, D; DeCotiis, M; Toma, T; Armbruster, P</v>
      </c>
      <c r="F2334" t="str">
        <f>VLOOKUP($D2334,metadata!$B$2:$S$451,3,FALSE)</f>
        <v>Rapid Adaptive Evolution of Photoperiodic Response during Invasion and Range Expansion across a Climatic Gradient</v>
      </c>
      <c r="G2334" t="str">
        <f>VLOOKUP($D2334,metadata!$B$2:$S$451,4,FALSE)</f>
        <v>10.1086/664709</v>
      </c>
      <c r="H2334" t="str">
        <f>VLOOKUP($D2334,metadata!$B$2:$S$451,5,FALSE)</f>
        <v>y</v>
      </c>
      <c r="I2334" t="str">
        <f>VLOOKUP($D2334,metadata!$B$2:$S$451,6,FALSE)</f>
        <v>a</v>
      </c>
      <c r="J2334" t="str">
        <f>VLOOKUP($D2334,metadata!$B$2:$S$451,7,FALSE)</f>
        <v>i</v>
      </c>
      <c r="K2334">
        <f>VLOOKUP($D2334,metadata!$B$2:$S$451,8,FALSE)</f>
        <v>21</v>
      </c>
      <c r="L2334">
        <f>VLOOKUP($D2334,metadata!$B$2:$S$451,9,FALSE)</f>
        <v>12</v>
      </c>
      <c r="M2334" t="str">
        <f>VLOOKUP($D2334,metadata!$B$2:$S$451,10,FALSE)</f>
        <v/>
      </c>
      <c r="N2334" t="str">
        <f>VLOOKUP($D2334,metadata!$B$2:$S$451,11,FALSE)</f>
        <v>Aedes albopictus</v>
      </c>
      <c r="O2334" t="str">
        <f>VLOOKUP($D2334,metadata!$B$2:$S$451,12,FALSE)</f>
        <v>diptera</v>
      </c>
      <c r="P2334" t="str">
        <f>VLOOKUP($D2334,metadata!$B$2:$S$451,13,FALSE)</f>
        <v>UTS</v>
      </c>
      <c r="Q2334">
        <f>VLOOKUP($D2334,metadata!$B$2:$S$451,14,FALSE)</f>
        <v>36.533333333333331</v>
      </c>
      <c r="R2334">
        <f>VLOOKUP($D2334,metadata!$B$2:$S$451,15,FALSE)</f>
        <v>139.86666666666667</v>
      </c>
      <c r="S2334" t="str">
        <f>VLOOKUP($D2334,metadata!$B$2:$S$451,16,FALSE)</f>
        <v/>
      </c>
      <c r="T2334" t="str">
        <f>VLOOKUP($D2334,metadata!$B$2:$S$451,17,FALSE)</f>
        <v/>
      </c>
      <c r="U2334" t="str">
        <f>VLOOKUP($D2334,metadata!$B$2:$S$451,18,FALSE)</f>
        <v/>
      </c>
      <c r="V2334">
        <f>VLOOKUP($D2334,metadata!$B$2:$Z$451,19,FALSE)</f>
        <v>506.5</v>
      </c>
      <c r="W2334" t="str">
        <f>VLOOKUP($D2334,metadata!$B$2:$Z$451,20,FALSE)</f>
        <v>acc</v>
      </c>
      <c r="X2334" t="str">
        <f>VLOOKUP($D2334,metadata!$B$2:$Z$451,21,FALSE)</f>
        <v/>
      </c>
      <c r="Y2334" t="str">
        <f>VLOOKUP($D2334,metadata!$B$2:$Z$451,22,FALSE)</f>
        <v>55-11</v>
      </c>
      <c r="Z2334" t="str">
        <f>VLOOKUP($D2334,metadata!$B$2:$Z$451,23,FALSE)</f>
        <v/>
      </c>
      <c r="AA2334" t="str">
        <f>VLOOKUP($D2334,metadata!$B$2:$Z$451,24,FALSE)</f>
        <v/>
      </c>
      <c r="AB2334" t="str">
        <f>VLOOKUP($D2334,metadata!$B$2:$Z$451,25,FALSE)</f>
        <v/>
      </c>
      <c r="AC2334">
        <v>13.7435897435897</v>
      </c>
      <c r="AD2334">
        <v>21.989528795811498</v>
      </c>
      <c r="AF2334" t="str">
        <f t="shared" si="73"/>
        <v>NA</v>
      </c>
    </row>
    <row r="2335" spans="3:32" x14ac:dyDescent="0.3">
      <c r="C2335">
        <v>2334</v>
      </c>
      <c r="D2335" s="4" t="str">
        <f t="shared" si="74"/>
        <v>55-UTS</v>
      </c>
      <c r="E2335" t="str">
        <f>VLOOKUP($D2335,metadata!$B$2:$S$451,2,FALSE)</f>
        <v>Urbanski, J; Mogi, M; O'Donnell, D; DeCotiis, M; Toma, T; Armbruster, P</v>
      </c>
      <c r="F2335" t="str">
        <f>VLOOKUP($D2335,metadata!$B$2:$S$451,3,FALSE)</f>
        <v>Rapid Adaptive Evolution of Photoperiodic Response during Invasion and Range Expansion across a Climatic Gradient</v>
      </c>
      <c r="G2335" t="str">
        <f>VLOOKUP($D2335,metadata!$B$2:$S$451,4,FALSE)</f>
        <v>10.1086/664709</v>
      </c>
      <c r="H2335" t="str">
        <f>VLOOKUP($D2335,metadata!$B$2:$S$451,5,FALSE)</f>
        <v>y</v>
      </c>
      <c r="I2335" t="str">
        <f>VLOOKUP($D2335,metadata!$B$2:$S$451,6,FALSE)</f>
        <v>a</v>
      </c>
      <c r="J2335" t="str">
        <f>VLOOKUP($D2335,metadata!$B$2:$S$451,7,FALSE)</f>
        <v>i</v>
      </c>
      <c r="K2335">
        <f>VLOOKUP($D2335,metadata!$B$2:$S$451,8,FALSE)</f>
        <v>21</v>
      </c>
      <c r="L2335">
        <f>VLOOKUP($D2335,metadata!$B$2:$S$451,9,FALSE)</f>
        <v>12</v>
      </c>
      <c r="M2335" t="str">
        <f>VLOOKUP($D2335,metadata!$B$2:$S$451,10,FALSE)</f>
        <v/>
      </c>
      <c r="N2335" t="str">
        <f>VLOOKUP($D2335,metadata!$B$2:$S$451,11,FALSE)</f>
        <v>Aedes albopictus</v>
      </c>
      <c r="O2335" t="str">
        <f>VLOOKUP($D2335,metadata!$B$2:$S$451,12,FALSE)</f>
        <v>diptera</v>
      </c>
      <c r="P2335" t="str">
        <f>VLOOKUP($D2335,metadata!$B$2:$S$451,13,FALSE)</f>
        <v>UTS</v>
      </c>
      <c r="Q2335">
        <f>VLOOKUP($D2335,metadata!$B$2:$S$451,14,FALSE)</f>
        <v>36.533333333333331</v>
      </c>
      <c r="R2335">
        <f>VLOOKUP($D2335,metadata!$B$2:$S$451,15,FALSE)</f>
        <v>139.86666666666667</v>
      </c>
      <c r="S2335" t="str">
        <f>VLOOKUP($D2335,metadata!$B$2:$S$451,16,FALSE)</f>
        <v/>
      </c>
      <c r="T2335" t="str">
        <f>VLOOKUP($D2335,metadata!$B$2:$S$451,17,FALSE)</f>
        <v/>
      </c>
      <c r="U2335" t="str">
        <f>VLOOKUP($D2335,metadata!$B$2:$S$451,18,FALSE)</f>
        <v/>
      </c>
      <c r="V2335">
        <f>VLOOKUP($D2335,metadata!$B$2:$Z$451,19,FALSE)</f>
        <v>506.5</v>
      </c>
      <c r="W2335" t="str">
        <f>VLOOKUP($D2335,metadata!$B$2:$Z$451,20,FALSE)</f>
        <v>acc</v>
      </c>
      <c r="X2335" t="str">
        <f>VLOOKUP($D2335,metadata!$B$2:$Z$451,21,FALSE)</f>
        <v/>
      </c>
      <c r="Y2335" t="str">
        <f>VLOOKUP($D2335,metadata!$B$2:$Z$451,22,FALSE)</f>
        <v>55-11</v>
      </c>
      <c r="Z2335" t="str">
        <f>VLOOKUP($D2335,metadata!$B$2:$Z$451,23,FALSE)</f>
        <v/>
      </c>
      <c r="AA2335" t="str">
        <f>VLOOKUP($D2335,metadata!$B$2:$Z$451,24,FALSE)</f>
        <v/>
      </c>
      <c r="AB2335" t="str">
        <f>VLOOKUP($D2335,metadata!$B$2:$Z$451,25,FALSE)</f>
        <v/>
      </c>
      <c r="AC2335">
        <v>13.948717948717899</v>
      </c>
      <c r="AD2335">
        <v>1.3961605584642101</v>
      </c>
      <c r="AF2335" t="str">
        <f t="shared" si="73"/>
        <v>NA</v>
      </c>
    </row>
    <row r="2336" spans="3:32" x14ac:dyDescent="0.3">
      <c r="C2336">
        <v>2335</v>
      </c>
      <c r="D2336" s="4" t="str">
        <f t="shared" si="74"/>
        <v>55-UTS</v>
      </c>
      <c r="E2336" t="str">
        <f>VLOOKUP($D2336,metadata!$B$2:$S$451,2,FALSE)</f>
        <v>Urbanski, J; Mogi, M; O'Donnell, D; DeCotiis, M; Toma, T; Armbruster, P</v>
      </c>
      <c r="F2336" t="str">
        <f>VLOOKUP($D2336,metadata!$B$2:$S$451,3,FALSE)</f>
        <v>Rapid Adaptive Evolution of Photoperiodic Response during Invasion and Range Expansion across a Climatic Gradient</v>
      </c>
      <c r="G2336" t="str">
        <f>VLOOKUP($D2336,metadata!$B$2:$S$451,4,FALSE)</f>
        <v>10.1086/664709</v>
      </c>
      <c r="H2336" t="str">
        <f>VLOOKUP($D2336,metadata!$B$2:$S$451,5,FALSE)</f>
        <v>y</v>
      </c>
      <c r="I2336" t="str">
        <f>VLOOKUP($D2336,metadata!$B$2:$S$451,6,FALSE)</f>
        <v>a</v>
      </c>
      <c r="J2336" t="str">
        <f>VLOOKUP($D2336,metadata!$B$2:$S$451,7,FALSE)</f>
        <v>i</v>
      </c>
      <c r="K2336">
        <f>VLOOKUP($D2336,metadata!$B$2:$S$451,8,FALSE)</f>
        <v>21</v>
      </c>
      <c r="L2336">
        <f>VLOOKUP($D2336,metadata!$B$2:$S$451,9,FALSE)</f>
        <v>12</v>
      </c>
      <c r="M2336" t="str">
        <f>VLOOKUP($D2336,metadata!$B$2:$S$451,10,FALSE)</f>
        <v/>
      </c>
      <c r="N2336" t="str">
        <f>VLOOKUP($D2336,metadata!$B$2:$S$451,11,FALSE)</f>
        <v>Aedes albopictus</v>
      </c>
      <c r="O2336" t="str">
        <f>VLOOKUP($D2336,metadata!$B$2:$S$451,12,FALSE)</f>
        <v>diptera</v>
      </c>
      <c r="P2336" t="str">
        <f>VLOOKUP($D2336,metadata!$B$2:$S$451,13,FALSE)</f>
        <v>UTS</v>
      </c>
      <c r="Q2336">
        <f>VLOOKUP($D2336,metadata!$B$2:$S$451,14,FALSE)</f>
        <v>36.533333333333331</v>
      </c>
      <c r="R2336">
        <f>VLOOKUP($D2336,metadata!$B$2:$S$451,15,FALSE)</f>
        <v>139.86666666666667</v>
      </c>
      <c r="S2336" t="str">
        <f>VLOOKUP($D2336,metadata!$B$2:$S$451,16,FALSE)</f>
        <v/>
      </c>
      <c r="T2336" t="str">
        <f>VLOOKUP($D2336,metadata!$B$2:$S$451,17,FALSE)</f>
        <v/>
      </c>
      <c r="U2336" t="str">
        <f>VLOOKUP($D2336,metadata!$B$2:$S$451,18,FALSE)</f>
        <v/>
      </c>
      <c r="V2336">
        <f>VLOOKUP($D2336,metadata!$B$2:$Z$451,19,FALSE)</f>
        <v>506.5</v>
      </c>
      <c r="W2336" t="str">
        <f>VLOOKUP($D2336,metadata!$B$2:$Z$451,20,FALSE)</f>
        <v>acc</v>
      </c>
      <c r="X2336" t="str">
        <f>VLOOKUP($D2336,metadata!$B$2:$Z$451,21,FALSE)</f>
        <v/>
      </c>
      <c r="Y2336" t="str">
        <f>VLOOKUP($D2336,metadata!$B$2:$Z$451,22,FALSE)</f>
        <v>55-11</v>
      </c>
      <c r="Z2336" t="str">
        <f>VLOOKUP($D2336,metadata!$B$2:$Z$451,23,FALSE)</f>
        <v/>
      </c>
      <c r="AA2336" t="str">
        <f>VLOOKUP($D2336,metadata!$B$2:$Z$451,24,FALSE)</f>
        <v/>
      </c>
      <c r="AB2336" t="str">
        <f>VLOOKUP($D2336,metadata!$B$2:$Z$451,25,FALSE)</f>
        <v/>
      </c>
      <c r="AC2336">
        <v>14.197802197802099</v>
      </c>
      <c r="AD2336">
        <v>2.0942408376963302</v>
      </c>
      <c r="AF2336" t="str">
        <f t="shared" si="73"/>
        <v>NA</v>
      </c>
    </row>
    <row r="2337" spans="3:32" x14ac:dyDescent="0.3">
      <c r="C2337">
        <v>2336</v>
      </c>
      <c r="D2337" s="4" t="str">
        <f t="shared" si="74"/>
        <v>55-UTS</v>
      </c>
      <c r="E2337" t="str">
        <f>VLOOKUP($D2337,metadata!$B$2:$S$451,2,FALSE)</f>
        <v>Urbanski, J; Mogi, M; O'Donnell, D; DeCotiis, M; Toma, T; Armbruster, P</v>
      </c>
      <c r="F2337" t="str">
        <f>VLOOKUP($D2337,metadata!$B$2:$S$451,3,FALSE)</f>
        <v>Rapid Adaptive Evolution of Photoperiodic Response during Invasion and Range Expansion across a Climatic Gradient</v>
      </c>
      <c r="G2337" t="str">
        <f>VLOOKUP($D2337,metadata!$B$2:$S$451,4,FALSE)</f>
        <v>10.1086/664709</v>
      </c>
      <c r="H2337" t="str">
        <f>VLOOKUP($D2337,metadata!$B$2:$S$451,5,FALSE)</f>
        <v>y</v>
      </c>
      <c r="I2337" t="str">
        <f>VLOOKUP($D2337,metadata!$B$2:$S$451,6,FALSE)</f>
        <v>a</v>
      </c>
      <c r="J2337" t="str">
        <f>VLOOKUP($D2337,metadata!$B$2:$S$451,7,FALSE)</f>
        <v>i</v>
      </c>
      <c r="K2337">
        <f>VLOOKUP($D2337,metadata!$B$2:$S$451,8,FALSE)</f>
        <v>21</v>
      </c>
      <c r="L2337">
        <f>VLOOKUP($D2337,metadata!$B$2:$S$451,9,FALSE)</f>
        <v>12</v>
      </c>
      <c r="M2337" t="str">
        <f>VLOOKUP($D2337,metadata!$B$2:$S$451,10,FALSE)</f>
        <v/>
      </c>
      <c r="N2337" t="str">
        <f>VLOOKUP($D2337,metadata!$B$2:$S$451,11,FALSE)</f>
        <v>Aedes albopictus</v>
      </c>
      <c r="O2337" t="str">
        <f>VLOOKUP($D2337,metadata!$B$2:$S$451,12,FALSE)</f>
        <v>diptera</v>
      </c>
      <c r="P2337" t="str">
        <f>VLOOKUP($D2337,metadata!$B$2:$S$451,13,FALSE)</f>
        <v>UTS</v>
      </c>
      <c r="Q2337">
        <f>VLOOKUP($D2337,metadata!$B$2:$S$451,14,FALSE)</f>
        <v>36.533333333333331</v>
      </c>
      <c r="R2337">
        <f>VLOOKUP($D2337,metadata!$B$2:$S$451,15,FALSE)</f>
        <v>139.86666666666667</v>
      </c>
      <c r="S2337" t="str">
        <f>VLOOKUP($D2337,metadata!$B$2:$S$451,16,FALSE)</f>
        <v/>
      </c>
      <c r="T2337" t="str">
        <f>VLOOKUP($D2337,metadata!$B$2:$S$451,17,FALSE)</f>
        <v/>
      </c>
      <c r="U2337" t="str">
        <f>VLOOKUP($D2337,metadata!$B$2:$S$451,18,FALSE)</f>
        <v/>
      </c>
      <c r="V2337">
        <f>VLOOKUP($D2337,metadata!$B$2:$Z$451,19,FALSE)</f>
        <v>506.5</v>
      </c>
      <c r="W2337" t="str">
        <f>VLOOKUP($D2337,metadata!$B$2:$Z$451,20,FALSE)</f>
        <v>acc</v>
      </c>
      <c r="X2337" t="str">
        <f>VLOOKUP($D2337,metadata!$B$2:$Z$451,21,FALSE)</f>
        <v/>
      </c>
      <c r="Y2337" t="str">
        <f>VLOOKUP($D2337,metadata!$B$2:$Z$451,22,FALSE)</f>
        <v>55-11</v>
      </c>
      <c r="Z2337" t="str">
        <f>VLOOKUP($D2337,metadata!$B$2:$Z$451,23,FALSE)</f>
        <v/>
      </c>
      <c r="AA2337" t="str">
        <f>VLOOKUP($D2337,metadata!$B$2:$Z$451,24,FALSE)</f>
        <v/>
      </c>
      <c r="AB2337" t="str">
        <f>VLOOKUP($D2337,metadata!$B$2:$Z$451,25,FALSE)</f>
        <v/>
      </c>
      <c r="AC2337">
        <v>14.4761904761904</v>
      </c>
      <c r="AD2337">
        <v>6.1082024432809696</v>
      </c>
      <c r="AF2337" t="str">
        <f t="shared" si="73"/>
        <v>NA</v>
      </c>
    </row>
    <row r="2338" spans="3:32" x14ac:dyDescent="0.3">
      <c r="C2338">
        <v>2337</v>
      </c>
      <c r="D2338" s="4" t="str">
        <f t="shared" si="74"/>
        <v>55-UTS</v>
      </c>
      <c r="E2338" t="str">
        <f>VLOOKUP($D2338,metadata!$B$2:$S$451,2,FALSE)</f>
        <v>Urbanski, J; Mogi, M; O'Donnell, D; DeCotiis, M; Toma, T; Armbruster, P</v>
      </c>
      <c r="F2338" t="str">
        <f>VLOOKUP($D2338,metadata!$B$2:$S$451,3,FALSE)</f>
        <v>Rapid Adaptive Evolution of Photoperiodic Response during Invasion and Range Expansion across a Climatic Gradient</v>
      </c>
      <c r="G2338" t="str">
        <f>VLOOKUP($D2338,metadata!$B$2:$S$451,4,FALSE)</f>
        <v>10.1086/664709</v>
      </c>
      <c r="H2338" t="str">
        <f>VLOOKUP($D2338,metadata!$B$2:$S$451,5,FALSE)</f>
        <v>y</v>
      </c>
      <c r="I2338" t="str">
        <f>VLOOKUP($D2338,metadata!$B$2:$S$451,6,FALSE)</f>
        <v>a</v>
      </c>
      <c r="J2338" t="str">
        <f>VLOOKUP($D2338,metadata!$B$2:$S$451,7,FALSE)</f>
        <v>i</v>
      </c>
      <c r="K2338">
        <f>VLOOKUP($D2338,metadata!$B$2:$S$451,8,FALSE)</f>
        <v>21</v>
      </c>
      <c r="L2338">
        <f>VLOOKUP($D2338,metadata!$B$2:$S$451,9,FALSE)</f>
        <v>12</v>
      </c>
      <c r="M2338" t="str">
        <f>VLOOKUP($D2338,metadata!$B$2:$S$451,10,FALSE)</f>
        <v/>
      </c>
      <c r="N2338" t="str">
        <f>VLOOKUP($D2338,metadata!$B$2:$S$451,11,FALSE)</f>
        <v>Aedes albopictus</v>
      </c>
      <c r="O2338" t="str">
        <f>VLOOKUP($D2338,metadata!$B$2:$S$451,12,FALSE)</f>
        <v>diptera</v>
      </c>
      <c r="P2338" t="str">
        <f>VLOOKUP($D2338,metadata!$B$2:$S$451,13,FALSE)</f>
        <v>UTS</v>
      </c>
      <c r="Q2338">
        <f>VLOOKUP($D2338,metadata!$B$2:$S$451,14,FALSE)</f>
        <v>36.533333333333331</v>
      </c>
      <c r="R2338">
        <f>VLOOKUP($D2338,metadata!$B$2:$S$451,15,FALSE)</f>
        <v>139.86666666666667</v>
      </c>
      <c r="S2338" t="str">
        <f>VLOOKUP($D2338,metadata!$B$2:$S$451,16,FALSE)</f>
        <v/>
      </c>
      <c r="T2338" t="str">
        <f>VLOOKUP($D2338,metadata!$B$2:$S$451,17,FALSE)</f>
        <v/>
      </c>
      <c r="U2338" t="str">
        <f>VLOOKUP($D2338,metadata!$B$2:$S$451,18,FALSE)</f>
        <v/>
      </c>
      <c r="V2338">
        <f>VLOOKUP($D2338,metadata!$B$2:$Z$451,19,FALSE)</f>
        <v>506.5</v>
      </c>
      <c r="W2338" t="str">
        <f>VLOOKUP($D2338,metadata!$B$2:$Z$451,20,FALSE)</f>
        <v>acc</v>
      </c>
      <c r="X2338" t="str">
        <f>VLOOKUP($D2338,metadata!$B$2:$Z$451,21,FALSE)</f>
        <v/>
      </c>
      <c r="Y2338" t="str">
        <f>VLOOKUP($D2338,metadata!$B$2:$Z$451,22,FALSE)</f>
        <v>55-11</v>
      </c>
      <c r="Z2338" t="str">
        <f>VLOOKUP($D2338,metadata!$B$2:$Z$451,23,FALSE)</f>
        <v/>
      </c>
      <c r="AA2338" t="str">
        <f>VLOOKUP($D2338,metadata!$B$2:$Z$451,24,FALSE)</f>
        <v/>
      </c>
      <c r="AB2338" t="str">
        <f>VLOOKUP($D2338,metadata!$B$2:$Z$451,25,FALSE)</f>
        <v/>
      </c>
      <c r="AC2338">
        <v>15.941391941391901</v>
      </c>
      <c r="AD2338">
        <v>8.0279232111692806</v>
      </c>
      <c r="AF2338" t="str">
        <f t="shared" si="73"/>
        <v>NA</v>
      </c>
    </row>
    <row r="2339" spans="3:32" x14ac:dyDescent="0.3">
      <c r="C2339">
        <v>2338</v>
      </c>
      <c r="D2339" s="4" t="str">
        <f t="shared" si="74"/>
        <v>55-AIZ</v>
      </c>
      <c r="E2339" t="str">
        <f>VLOOKUP($D2339,metadata!$B$2:$S$451,2,FALSE)</f>
        <v>Urbanski, J; Mogi, M; O'Donnell, D; DeCotiis, M; Toma, T; Armbruster, P</v>
      </c>
      <c r="F2339" t="str">
        <f>VLOOKUP($D2339,metadata!$B$2:$S$451,3,FALSE)</f>
        <v>Rapid Adaptive Evolution of Photoperiodic Response during Invasion and Range Expansion across a Climatic Gradient</v>
      </c>
      <c r="G2339" t="str">
        <f>VLOOKUP($D2339,metadata!$B$2:$S$451,4,FALSE)</f>
        <v>10.1086/664709</v>
      </c>
      <c r="H2339" t="str">
        <f>VLOOKUP($D2339,metadata!$B$2:$S$451,5,FALSE)</f>
        <v>y</v>
      </c>
      <c r="I2339" t="str">
        <f>VLOOKUP($D2339,metadata!$B$2:$S$451,6,FALSE)</f>
        <v>a</v>
      </c>
      <c r="J2339" t="str">
        <f>VLOOKUP($D2339,metadata!$B$2:$S$451,7,FALSE)</f>
        <v>i</v>
      </c>
      <c r="K2339">
        <f>VLOOKUP($D2339,metadata!$B$2:$S$451,8,FALSE)</f>
        <v>21</v>
      </c>
      <c r="L2339">
        <f>VLOOKUP($D2339,metadata!$B$2:$S$451,9,FALSE)</f>
        <v>12</v>
      </c>
      <c r="M2339" t="str">
        <f>VLOOKUP($D2339,metadata!$B$2:$S$451,10,FALSE)</f>
        <v/>
      </c>
      <c r="N2339" t="str">
        <f>VLOOKUP($D2339,metadata!$B$2:$S$451,11,FALSE)</f>
        <v>Aedes albopictus</v>
      </c>
      <c r="O2339" t="str">
        <f>VLOOKUP($D2339,metadata!$B$2:$S$451,12,FALSE)</f>
        <v>diptera</v>
      </c>
      <c r="P2339" t="str">
        <f>VLOOKUP($D2339,metadata!$B$2:$S$451,13,FALSE)</f>
        <v>AIZ</v>
      </c>
      <c r="Q2339">
        <f>VLOOKUP($D2339,metadata!$B$2:$S$451,14,FALSE)</f>
        <v>37.466666666666669</v>
      </c>
      <c r="R2339">
        <f>VLOOKUP($D2339,metadata!$B$2:$S$451,15,FALSE)</f>
        <v>139.93333333333334</v>
      </c>
      <c r="S2339" t="str">
        <f>VLOOKUP($D2339,metadata!$B$2:$S$451,16,FALSE)</f>
        <v/>
      </c>
      <c r="T2339" t="str">
        <f>VLOOKUP($D2339,metadata!$B$2:$S$451,17,FALSE)</f>
        <v/>
      </c>
      <c r="U2339" t="str">
        <f>VLOOKUP($D2339,metadata!$B$2:$S$451,18,FALSE)</f>
        <v/>
      </c>
      <c r="V2339">
        <f>VLOOKUP($D2339,metadata!$B$2:$Z$451,19,FALSE)</f>
        <v>518.5</v>
      </c>
      <c r="W2339" t="str">
        <f>VLOOKUP($D2339,metadata!$B$2:$Z$451,20,FALSE)</f>
        <v>acc</v>
      </c>
      <c r="X2339" t="str">
        <f>VLOOKUP($D2339,metadata!$B$2:$Z$451,21,FALSE)</f>
        <v/>
      </c>
      <c r="Y2339" t="str">
        <f>VLOOKUP($D2339,metadata!$B$2:$Z$451,22,FALSE)</f>
        <v>55-12</v>
      </c>
      <c r="Z2339" t="str">
        <f>VLOOKUP($D2339,metadata!$B$2:$Z$451,23,FALSE)</f>
        <v/>
      </c>
      <c r="AA2339" t="str">
        <f>VLOOKUP($D2339,metadata!$B$2:$Z$451,24,FALSE)</f>
        <v/>
      </c>
      <c r="AB2339" t="str">
        <f>VLOOKUP($D2339,metadata!$B$2:$Z$451,25,FALSE)</f>
        <v/>
      </c>
      <c r="AC2339">
        <v>8</v>
      </c>
      <c r="AD2339">
        <v>95.802919708029094</v>
      </c>
      <c r="AF2339" t="str">
        <f t="shared" si="73"/>
        <v>NA</v>
      </c>
    </row>
    <row r="2340" spans="3:32" x14ac:dyDescent="0.3">
      <c r="C2340">
        <v>2339</v>
      </c>
      <c r="D2340" s="4" t="str">
        <f t="shared" si="74"/>
        <v>55-AIZ</v>
      </c>
      <c r="E2340" t="str">
        <f>VLOOKUP($D2340,metadata!$B$2:$S$451,2,FALSE)</f>
        <v>Urbanski, J; Mogi, M; O'Donnell, D; DeCotiis, M; Toma, T; Armbruster, P</v>
      </c>
      <c r="F2340" t="str">
        <f>VLOOKUP($D2340,metadata!$B$2:$S$451,3,FALSE)</f>
        <v>Rapid Adaptive Evolution of Photoperiodic Response during Invasion and Range Expansion across a Climatic Gradient</v>
      </c>
      <c r="G2340" t="str">
        <f>VLOOKUP($D2340,metadata!$B$2:$S$451,4,FALSE)</f>
        <v>10.1086/664709</v>
      </c>
      <c r="H2340" t="str">
        <f>VLOOKUP($D2340,metadata!$B$2:$S$451,5,FALSE)</f>
        <v>y</v>
      </c>
      <c r="I2340" t="str">
        <f>VLOOKUP($D2340,metadata!$B$2:$S$451,6,FALSE)</f>
        <v>a</v>
      </c>
      <c r="J2340" t="str">
        <f>VLOOKUP($D2340,metadata!$B$2:$S$451,7,FALSE)</f>
        <v>i</v>
      </c>
      <c r="K2340">
        <f>VLOOKUP($D2340,metadata!$B$2:$S$451,8,FALSE)</f>
        <v>21</v>
      </c>
      <c r="L2340">
        <f>VLOOKUP($D2340,metadata!$B$2:$S$451,9,FALSE)</f>
        <v>12</v>
      </c>
      <c r="M2340" t="str">
        <f>VLOOKUP($D2340,metadata!$B$2:$S$451,10,FALSE)</f>
        <v/>
      </c>
      <c r="N2340" t="str">
        <f>VLOOKUP($D2340,metadata!$B$2:$S$451,11,FALSE)</f>
        <v>Aedes albopictus</v>
      </c>
      <c r="O2340" t="str">
        <f>VLOOKUP($D2340,metadata!$B$2:$S$451,12,FALSE)</f>
        <v>diptera</v>
      </c>
      <c r="P2340" t="str">
        <f>VLOOKUP($D2340,metadata!$B$2:$S$451,13,FALSE)</f>
        <v>AIZ</v>
      </c>
      <c r="Q2340">
        <f>VLOOKUP($D2340,metadata!$B$2:$S$451,14,FALSE)</f>
        <v>37.466666666666669</v>
      </c>
      <c r="R2340">
        <f>VLOOKUP($D2340,metadata!$B$2:$S$451,15,FALSE)</f>
        <v>139.93333333333334</v>
      </c>
      <c r="S2340" t="str">
        <f>VLOOKUP($D2340,metadata!$B$2:$S$451,16,FALSE)</f>
        <v/>
      </c>
      <c r="T2340" t="str">
        <f>VLOOKUP($D2340,metadata!$B$2:$S$451,17,FALSE)</f>
        <v/>
      </c>
      <c r="U2340" t="str">
        <f>VLOOKUP($D2340,metadata!$B$2:$S$451,18,FALSE)</f>
        <v/>
      </c>
      <c r="V2340">
        <f>VLOOKUP($D2340,metadata!$B$2:$Z$451,19,FALSE)</f>
        <v>518.5</v>
      </c>
      <c r="W2340" t="str">
        <f>VLOOKUP($D2340,metadata!$B$2:$Z$451,20,FALSE)</f>
        <v>acc</v>
      </c>
      <c r="X2340" t="str">
        <f>VLOOKUP($D2340,metadata!$B$2:$Z$451,21,FALSE)</f>
        <v/>
      </c>
      <c r="Y2340" t="str">
        <f>VLOOKUP($D2340,metadata!$B$2:$Z$451,22,FALSE)</f>
        <v>55-12</v>
      </c>
      <c r="Z2340" t="str">
        <f>VLOOKUP($D2340,metadata!$B$2:$Z$451,23,FALSE)</f>
        <v/>
      </c>
      <c r="AA2340" t="str">
        <f>VLOOKUP($D2340,metadata!$B$2:$Z$451,24,FALSE)</f>
        <v/>
      </c>
      <c r="AB2340" t="str">
        <f>VLOOKUP($D2340,metadata!$B$2:$Z$451,25,FALSE)</f>
        <v/>
      </c>
      <c r="AC2340">
        <v>11.9853479853479</v>
      </c>
      <c r="AD2340">
        <v>95.164567792304993</v>
      </c>
      <c r="AF2340" t="str">
        <f t="shared" si="73"/>
        <v>NA</v>
      </c>
    </row>
    <row r="2341" spans="3:32" x14ac:dyDescent="0.3">
      <c r="C2341">
        <v>2340</v>
      </c>
      <c r="D2341" s="4" t="str">
        <f t="shared" si="74"/>
        <v>55-AIZ</v>
      </c>
      <c r="E2341" t="str">
        <f>VLOOKUP($D2341,metadata!$B$2:$S$451,2,FALSE)</f>
        <v>Urbanski, J; Mogi, M; O'Donnell, D; DeCotiis, M; Toma, T; Armbruster, P</v>
      </c>
      <c r="F2341" t="str">
        <f>VLOOKUP($D2341,metadata!$B$2:$S$451,3,FALSE)</f>
        <v>Rapid Adaptive Evolution of Photoperiodic Response during Invasion and Range Expansion across a Climatic Gradient</v>
      </c>
      <c r="G2341" t="str">
        <f>VLOOKUP($D2341,metadata!$B$2:$S$451,4,FALSE)</f>
        <v>10.1086/664709</v>
      </c>
      <c r="H2341" t="str">
        <f>VLOOKUP($D2341,metadata!$B$2:$S$451,5,FALSE)</f>
        <v>y</v>
      </c>
      <c r="I2341" t="str">
        <f>VLOOKUP($D2341,metadata!$B$2:$S$451,6,FALSE)</f>
        <v>a</v>
      </c>
      <c r="J2341" t="str">
        <f>VLOOKUP($D2341,metadata!$B$2:$S$451,7,FALSE)</f>
        <v>i</v>
      </c>
      <c r="K2341">
        <f>VLOOKUP($D2341,metadata!$B$2:$S$451,8,FALSE)</f>
        <v>21</v>
      </c>
      <c r="L2341">
        <f>VLOOKUP($D2341,metadata!$B$2:$S$451,9,FALSE)</f>
        <v>12</v>
      </c>
      <c r="M2341" t="str">
        <f>VLOOKUP($D2341,metadata!$B$2:$S$451,10,FALSE)</f>
        <v/>
      </c>
      <c r="N2341" t="str">
        <f>VLOOKUP($D2341,metadata!$B$2:$S$451,11,FALSE)</f>
        <v>Aedes albopictus</v>
      </c>
      <c r="O2341" t="str">
        <f>VLOOKUP($D2341,metadata!$B$2:$S$451,12,FALSE)</f>
        <v>diptera</v>
      </c>
      <c r="P2341" t="str">
        <f>VLOOKUP($D2341,metadata!$B$2:$S$451,13,FALSE)</f>
        <v>AIZ</v>
      </c>
      <c r="Q2341">
        <f>VLOOKUP($D2341,metadata!$B$2:$S$451,14,FALSE)</f>
        <v>37.466666666666669</v>
      </c>
      <c r="R2341">
        <f>VLOOKUP($D2341,metadata!$B$2:$S$451,15,FALSE)</f>
        <v>139.93333333333334</v>
      </c>
      <c r="S2341" t="str">
        <f>VLOOKUP($D2341,metadata!$B$2:$S$451,16,FALSE)</f>
        <v/>
      </c>
      <c r="T2341" t="str">
        <f>VLOOKUP($D2341,metadata!$B$2:$S$451,17,FALSE)</f>
        <v/>
      </c>
      <c r="U2341" t="str">
        <f>VLOOKUP($D2341,metadata!$B$2:$S$451,18,FALSE)</f>
        <v/>
      </c>
      <c r="V2341">
        <f>VLOOKUP($D2341,metadata!$B$2:$Z$451,19,FALSE)</f>
        <v>518.5</v>
      </c>
      <c r="W2341" t="str">
        <f>VLOOKUP($D2341,metadata!$B$2:$Z$451,20,FALSE)</f>
        <v>acc</v>
      </c>
      <c r="X2341" t="str">
        <f>VLOOKUP($D2341,metadata!$B$2:$Z$451,21,FALSE)</f>
        <v/>
      </c>
      <c r="Y2341" t="str">
        <f>VLOOKUP($D2341,metadata!$B$2:$Z$451,22,FALSE)</f>
        <v>55-12</v>
      </c>
      <c r="Z2341" t="str">
        <f>VLOOKUP($D2341,metadata!$B$2:$Z$451,23,FALSE)</f>
        <v/>
      </c>
      <c r="AA2341" t="str">
        <f>VLOOKUP($D2341,metadata!$B$2:$Z$451,24,FALSE)</f>
        <v/>
      </c>
      <c r="AB2341" t="str">
        <f>VLOOKUP($D2341,metadata!$B$2:$Z$451,25,FALSE)</f>
        <v/>
      </c>
      <c r="AC2341">
        <v>12.4835164835164</v>
      </c>
      <c r="AD2341">
        <v>93.510868693350403</v>
      </c>
      <c r="AF2341" t="str">
        <f t="shared" si="73"/>
        <v>NA</v>
      </c>
    </row>
    <row r="2342" spans="3:32" x14ac:dyDescent="0.3">
      <c r="C2342">
        <v>2341</v>
      </c>
      <c r="D2342" s="4" t="str">
        <f t="shared" si="74"/>
        <v>55-AIZ</v>
      </c>
      <c r="E2342" t="str">
        <f>VLOOKUP($D2342,metadata!$B$2:$S$451,2,FALSE)</f>
        <v>Urbanski, J; Mogi, M; O'Donnell, D; DeCotiis, M; Toma, T; Armbruster, P</v>
      </c>
      <c r="F2342" t="str">
        <f>VLOOKUP($D2342,metadata!$B$2:$S$451,3,FALSE)</f>
        <v>Rapid Adaptive Evolution of Photoperiodic Response during Invasion and Range Expansion across a Climatic Gradient</v>
      </c>
      <c r="G2342" t="str">
        <f>VLOOKUP($D2342,metadata!$B$2:$S$451,4,FALSE)</f>
        <v>10.1086/664709</v>
      </c>
      <c r="H2342" t="str">
        <f>VLOOKUP($D2342,metadata!$B$2:$S$451,5,FALSE)</f>
        <v>y</v>
      </c>
      <c r="I2342" t="str">
        <f>VLOOKUP($D2342,metadata!$B$2:$S$451,6,FALSE)</f>
        <v>a</v>
      </c>
      <c r="J2342" t="str">
        <f>VLOOKUP($D2342,metadata!$B$2:$S$451,7,FALSE)</f>
        <v>i</v>
      </c>
      <c r="K2342">
        <f>VLOOKUP($D2342,metadata!$B$2:$S$451,8,FALSE)</f>
        <v>21</v>
      </c>
      <c r="L2342">
        <f>VLOOKUP($D2342,metadata!$B$2:$S$451,9,FALSE)</f>
        <v>12</v>
      </c>
      <c r="M2342" t="str">
        <f>VLOOKUP($D2342,metadata!$B$2:$S$451,10,FALSE)</f>
        <v/>
      </c>
      <c r="N2342" t="str">
        <f>VLOOKUP($D2342,metadata!$B$2:$S$451,11,FALSE)</f>
        <v>Aedes albopictus</v>
      </c>
      <c r="O2342" t="str">
        <f>VLOOKUP($D2342,metadata!$B$2:$S$451,12,FALSE)</f>
        <v>diptera</v>
      </c>
      <c r="P2342" t="str">
        <f>VLOOKUP($D2342,metadata!$B$2:$S$451,13,FALSE)</f>
        <v>AIZ</v>
      </c>
      <c r="Q2342">
        <f>VLOOKUP($D2342,metadata!$B$2:$S$451,14,FALSE)</f>
        <v>37.466666666666669</v>
      </c>
      <c r="R2342">
        <f>VLOOKUP($D2342,metadata!$B$2:$S$451,15,FALSE)</f>
        <v>139.93333333333334</v>
      </c>
      <c r="S2342" t="str">
        <f>VLOOKUP($D2342,metadata!$B$2:$S$451,16,FALSE)</f>
        <v/>
      </c>
      <c r="T2342" t="str">
        <f>VLOOKUP($D2342,metadata!$B$2:$S$451,17,FALSE)</f>
        <v/>
      </c>
      <c r="U2342" t="str">
        <f>VLOOKUP($D2342,metadata!$B$2:$S$451,18,FALSE)</f>
        <v/>
      </c>
      <c r="V2342">
        <f>VLOOKUP($D2342,metadata!$B$2:$Z$451,19,FALSE)</f>
        <v>518.5</v>
      </c>
      <c r="W2342" t="str">
        <f>VLOOKUP($D2342,metadata!$B$2:$Z$451,20,FALSE)</f>
        <v>acc</v>
      </c>
      <c r="X2342" t="str">
        <f>VLOOKUP($D2342,metadata!$B$2:$Z$451,21,FALSE)</f>
        <v/>
      </c>
      <c r="Y2342" t="str">
        <f>VLOOKUP($D2342,metadata!$B$2:$Z$451,22,FALSE)</f>
        <v>55-12</v>
      </c>
      <c r="Z2342" t="str">
        <f>VLOOKUP($D2342,metadata!$B$2:$Z$451,23,FALSE)</f>
        <v/>
      </c>
      <c r="AA2342" t="str">
        <f>VLOOKUP($D2342,metadata!$B$2:$Z$451,24,FALSE)</f>
        <v/>
      </c>
      <c r="AB2342" t="str">
        <f>VLOOKUP($D2342,metadata!$B$2:$Z$451,25,FALSE)</f>
        <v/>
      </c>
      <c r="AC2342">
        <v>12.7326007326007</v>
      </c>
      <c r="AD2342">
        <v>95.694968048982602</v>
      </c>
      <c r="AF2342" t="str">
        <f t="shared" si="73"/>
        <v>NA</v>
      </c>
    </row>
    <row r="2343" spans="3:32" x14ac:dyDescent="0.3">
      <c r="C2343">
        <v>2342</v>
      </c>
      <c r="D2343" s="4" t="str">
        <f t="shared" si="74"/>
        <v>55-AIZ</v>
      </c>
      <c r="E2343" t="str">
        <f>VLOOKUP($D2343,metadata!$B$2:$S$451,2,FALSE)</f>
        <v>Urbanski, J; Mogi, M; O'Donnell, D; DeCotiis, M; Toma, T; Armbruster, P</v>
      </c>
      <c r="F2343" t="str">
        <f>VLOOKUP($D2343,metadata!$B$2:$S$451,3,FALSE)</f>
        <v>Rapid Adaptive Evolution of Photoperiodic Response during Invasion and Range Expansion across a Climatic Gradient</v>
      </c>
      <c r="G2343" t="str">
        <f>VLOOKUP($D2343,metadata!$B$2:$S$451,4,FALSE)</f>
        <v>10.1086/664709</v>
      </c>
      <c r="H2343" t="str">
        <f>VLOOKUP($D2343,metadata!$B$2:$S$451,5,FALSE)</f>
        <v>y</v>
      </c>
      <c r="I2343" t="str">
        <f>VLOOKUP($D2343,metadata!$B$2:$S$451,6,FALSE)</f>
        <v>a</v>
      </c>
      <c r="J2343" t="str">
        <f>VLOOKUP($D2343,metadata!$B$2:$S$451,7,FALSE)</f>
        <v>i</v>
      </c>
      <c r="K2343">
        <f>VLOOKUP($D2343,metadata!$B$2:$S$451,8,FALSE)</f>
        <v>21</v>
      </c>
      <c r="L2343">
        <f>VLOOKUP($D2343,metadata!$B$2:$S$451,9,FALSE)</f>
        <v>12</v>
      </c>
      <c r="M2343" t="str">
        <f>VLOOKUP($D2343,metadata!$B$2:$S$451,10,FALSE)</f>
        <v/>
      </c>
      <c r="N2343" t="str">
        <f>VLOOKUP($D2343,metadata!$B$2:$S$451,11,FALSE)</f>
        <v>Aedes albopictus</v>
      </c>
      <c r="O2343" t="str">
        <f>VLOOKUP($D2343,metadata!$B$2:$S$451,12,FALSE)</f>
        <v>diptera</v>
      </c>
      <c r="P2343" t="str">
        <f>VLOOKUP($D2343,metadata!$B$2:$S$451,13,FALSE)</f>
        <v>AIZ</v>
      </c>
      <c r="Q2343">
        <f>VLOOKUP($D2343,metadata!$B$2:$S$451,14,FALSE)</f>
        <v>37.466666666666669</v>
      </c>
      <c r="R2343">
        <f>VLOOKUP($D2343,metadata!$B$2:$S$451,15,FALSE)</f>
        <v>139.93333333333334</v>
      </c>
      <c r="S2343" t="str">
        <f>VLOOKUP($D2343,metadata!$B$2:$S$451,16,FALSE)</f>
        <v/>
      </c>
      <c r="T2343" t="str">
        <f>VLOOKUP($D2343,metadata!$B$2:$S$451,17,FALSE)</f>
        <v/>
      </c>
      <c r="U2343" t="str">
        <f>VLOOKUP($D2343,metadata!$B$2:$S$451,18,FALSE)</f>
        <v/>
      </c>
      <c r="V2343">
        <f>VLOOKUP($D2343,metadata!$B$2:$Z$451,19,FALSE)</f>
        <v>518.5</v>
      </c>
      <c r="W2343" t="str">
        <f>VLOOKUP($D2343,metadata!$B$2:$Z$451,20,FALSE)</f>
        <v>acc</v>
      </c>
      <c r="X2343" t="str">
        <f>VLOOKUP($D2343,metadata!$B$2:$Z$451,21,FALSE)</f>
        <v/>
      </c>
      <c r="Y2343" t="str">
        <f>VLOOKUP($D2343,metadata!$B$2:$Z$451,22,FALSE)</f>
        <v>55-12</v>
      </c>
      <c r="Z2343" t="str">
        <f>VLOOKUP($D2343,metadata!$B$2:$Z$451,23,FALSE)</f>
        <v/>
      </c>
      <c r="AA2343" t="str">
        <f>VLOOKUP($D2343,metadata!$B$2:$Z$451,24,FALSE)</f>
        <v/>
      </c>
      <c r="AB2343" t="str">
        <f>VLOOKUP($D2343,metadata!$B$2:$Z$451,25,FALSE)</f>
        <v/>
      </c>
      <c r="AC2343">
        <v>12.9963369963369</v>
      </c>
      <c r="AD2343">
        <v>76.710849977273298</v>
      </c>
      <c r="AF2343" t="str">
        <f t="shared" si="73"/>
        <v>NA</v>
      </c>
    </row>
    <row r="2344" spans="3:32" x14ac:dyDescent="0.3">
      <c r="C2344">
        <v>2343</v>
      </c>
      <c r="D2344" s="4" t="str">
        <f t="shared" si="74"/>
        <v>55-AIZ</v>
      </c>
      <c r="E2344" t="str">
        <f>VLOOKUP($D2344,metadata!$B$2:$S$451,2,FALSE)</f>
        <v>Urbanski, J; Mogi, M; O'Donnell, D; DeCotiis, M; Toma, T; Armbruster, P</v>
      </c>
      <c r="F2344" t="str">
        <f>VLOOKUP($D2344,metadata!$B$2:$S$451,3,FALSE)</f>
        <v>Rapid Adaptive Evolution of Photoperiodic Response during Invasion and Range Expansion across a Climatic Gradient</v>
      </c>
      <c r="G2344" t="str">
        <f>VLOOKUP($D2344,metadata!$B$2:$S$451,4,FALSE)</f>
        <v>10.1086/664709</v>
      </c>
      <c r="H2344" t="str">
        <f>VLOOKUP($D2344,metadata!$B$2:$S$451,5,FALSE)</f>
        <v>y</v>
      </c>
      <c r="I2344" t="str">
        <f>VLOOKUP($D2344,metadata!$B$2:$S$451,6,FALSE)</f>
        <v>a</v>
      </c>
      <c r="J2344" t="str">
        <f>VLOOKUP($D2344,metadata!$B$2:$S$451,7,FALSE)</f>
        <v>i</v>
      </c>
      <c r="K2344">
        <f>VLOOKUP($D2344,metadata!$B$2:$S$451,8,FALSE)</f>
        <v>21</v>
      </c>
      <c r="L2344">
        <f>VLOOKUP($D2344,metadata!$B$2:$S$451,9,FALSE)</f>
        <v>12</v>
      </c>
      <c r="M2344" t="str">
        <f>VLOOKUP($D2344,metadata!$B$2:$S$451,10,FALSE)</f>
        <v/>
      </c>
      <c r="N2344" t="str">
        <f>VLOOKUP($D2344,metadata!$B$2:$S$451,11,FALSE)</f>
        <v>Aedes albopictus</v>
      </c>
      <c r="O2344" t="str">
        <f>VLOOKUP($D2344,metadata!$B$2:$S$451,12,FALSE)</f>
        <v>diptera</v>
      </c>
      <c r="P2344" t="str">
        <f>VLOOKUP($D2344,metadata!$B$2:$S$451,13,FALSE)</f>
        <v>AIZ</v>
      </c>
      <c r="Q2344">
        <f>VLOOKUP($D2344,metadata!$B$2:$S$451,14,FALSE)</f>
        <v>37.466666666666669</v>
      </c>
      <c r="R2344">
        <f>VLOOKUP($D2344,metadata!$B$2:$S$451,15,FALSE)</f>
        <v>139.93333333333334</v>
      </c>
      <c r="S2344" t="str">
        <f>VLOOKUP($D2344,metadata!$B$2:$S$451,16,FALSE)</f>
        <v/>
      </c>
      <c r="T2344" t="str">
        <f>VLOOKUP($D2344,metadata!$B$2:$S$451,17,FALSE)</f>
        <v/>
      </c>
      <c r="U2344" t="str">
        <f>VLOOKUP($D2344,metadata!$B$2:$S$451,18,FALSE)</f>
        <v/>
      </c>
      <c r="V2344">
        <f>VLOOKUP($D2344,metadata!$B$2:$Z$451,19,FALSE)</f>
        <v>518.5</v>
      </c>
      <c r="W2344" t="str">
        <f>VLOOKUP($D2344,metadata!$B$2:$Z$451,20,FALSE)</f>
        <v>acc</v>
      </c>
      <c r="X2344" t="str">
        <f>VLOOKUP($D2344,metadata!$B$2:$Z$451,21,FALSE)</f>
        <v/>
      </c>
      <c r="Y2344" t="str">
        <f>VLOOKUP($D2344,metadata!$B$2:$Z$451,22,FALSE)</f>
        <v>55-12</v>
      </c>
      <c r="Z2344" t="str">
        <f>VLOOKUP($D2344,metadata!$B$2:$Z$451,23,FALSE)</f>
        <v/>
      </c>
      <c r="AA2344" t="str">
        <f>VLOOKUP($D2344,metadata!$B$2:$Z$451,24,FALSE)</f>
        <v/>
      </c>
      <c r="AB2344" t="str">
        <f>VLOOKUP($D2344,metadata!$B$2:$Z$451,25,FALSE)</f>
        <v/>
      </c>
      <c r="AC2344">
        <v>13.772893772893701</v>
      </c>
      <c r="AD2344">
        <v>73.408465014304397</v>
      </c>
      <c r="AF2344" t="str">
        <f t="shared" si="73"/>
        <v>NA</v>
      </c>
    </row>
    <row r="2345" spans="3:32" x14ac:dyDescent="0.3">
      <c r="C2345">
        <v>2344</v>
      </c>
      <c r="D2345" s="4" t="str">
        <f t="shared" si="74"/>
        <v>55-AIZ</v>
      </c>
      <c r="E2345" t="str">
        <f>VLOOKUP($D2345,metadata!$B$2:$S$451,2,FALSE)</f>
        <v>Urbanski, J; Mogi, M; O'Donnell, D; DeCotiis, M; Toma, T; Armbruster, P</v>
      </c>
      <c r="F2345" t="str">
        <f>VLOOKUP($D2345,metadata!$B$2:$S$451,3,FALSE)</f>
        <v>Rapid Adaptive Evolution of Photoperiodic Response during Invasion and Range Expansion across a Climatic Gradient</v>
      </c>
      <c r="G2345" t="str">
        <f>VLOOKUP($D2345,metadata!$B$2:$S$451,4,FALSE)</f>
        <v>10.1086/664709</v>
      </c>
      <c r="H2345" t="str">
        <f>VLOOKUP($D2345,metadata!$B$2:$S$451,5,FALSE)</f>
        <v>y</v>
      </c>
      <c r="I2345" t="str">
        <f>VLOOKUP($D2345,metadata!$B$2:$S$451,6,FALSE)</f>
        <v>a</v>
      </c>
      <c r="J2345" t="str">
        <f>VLOOKUP($D2345,metadata!$B$2:$S$451,7,FALSE)</f>
        <v>i</v>
      </c>
      <c r="K2345">
        <f>VLOOKUP($D2345,metadata!$B$2:$S$451,8,FALSE)</f>
        <v>21</v>
      </c>
      <c r="L2345">
        <f>VLOOKUP($D2345,metadata!$B$2:$S$451,9,FALSE)</f>
        <v>12</v>
      </c>
      <c r="M2345" t="str">
        <f>VLOOKUP($D2345,metadata!$B$2:$S$451,10,FALSE)</f>
        <v/>
      </c>
      <c r="N2345" t="str">
        <f>VLOOKUP($D2345,metadata!$B$2:$S$451,11,FALSE)</f>
        <v>Aedes albopictus</v>
      </c>
      <c r="O2345" t="str">
        <f>VLOOKUP($D2345,metadata!$B$2:$S$451,12,FALSE)</f>
        <v>diptera</v>
      </c>
      <c r="P2345" t="str">
        <f>VLOOKUP($D2345,metadata!$B$2:$S$451,13,FALSE)</f>
        <v>AIZ</v>
      </c>
      <c r="Q2345">
        <f>VLOOKUP($D2345,metadata!$B$2:$S$451,14,FALSE)</f>
        <v>37.466666666666669</v>
      </c>
      <c r="R2345">
        <f>VLOOKUP($D2345,metadata!$B$2:$S$451,15,FALSE)</f>
        <v>139.93333333333334</v>
      </c>
      <c r="S2345" t="str">
        <f>VLOOKUP($D2345,metadata!$B$2:$S$451,16,FALSE)</f>
        <v/>
      </c>
      <c r="T2345" t="str">
        <f>VLOOKUP($D2345,metadata!$B$2:$S$451,17,FALSE)</f>
        <v/>
      </c>
      <c r="U2345" t="str">
        <f>VLOOKUP($D2345,metadata!$B$2:$S$451,18,FALSE)</f>
        <v/>
      </c>
      <c r="V2345">
        <f>VLOOKUP($D2345,metadata!$B$2:$Z$451,19,FALSE)</f>
        <v>518.5</v>
      </c>
      <c r="W2345" t="str">
        <f>VLOOKUP($D2345,metadata!$B$2:$Z$451,20,FALSE)</f>
        <v>acc</v>
      </c>
      <c r="X2345" t="str">
        <f>VLOOKUP($D2345,metadata!$B$2:$Z$451,21,FALSE)</f>
        <v/>
      </c>
      <c r="Y2345" t="str">
        <f>VLOOKUP($D2345,metadata!$B$2:$Z$451,22,FALSE)</f>
        <v>55-12</v>
      </c>
      <c r="Z2345" t="str">
        <f>VLOOKUP($D2345,metadata!$B$2:$Z$451,23,FALSE)</f>
        <v/>
      </c>
      <c r="AA2345" t="str">
        <f>VLOOKUP($D2345,metadata!$B$2:$Z$451,24,FALSE)</f>
        <v/>
      </c>
      <c r="AB2345" t="str">
        <f>VLOOKUP($D2345,metadata!$B$2:$Z$451,25,FALSE)</f>
        <v/>
      </c>
      <c r="AC2345">
        <v>13.2307692307692</v>
      </c>
      <c r="AD2345">
        <v>66.121560920831001</v>
      </c>
      <c r="AF2345" t="str">
        <f t="shared" si="73"/>
        <v>NA</v>
      </c>
    </row>
    <row r="2346" spans="3:32" x14ac:dyDescent="0.3">
      <c r="C2346">
        <v>2345</v>
      </c>
      <c r="D2346" s="4" t="str">
        <f t="shared" si="74"/>
        <v>55-AIZ</v>
      </c>
      <c r="E2346" t="str">
        <f>VLOOKUP($D2346,metadata!$B$2:$S$451,2,FALSE)</f>
        <v>Urbanski, J; Mogi, M; O'Donnell, D; DeCotiis, M; Toma, T; Armbruster, P</v>
      </c>
      <c r="F2346" t="str">
        <f>VLOOKUP($D2346,metadata!$B$2:$S$451,3,FALSE)</f>
        <v>Rapid Adaptive Evolution of Photoperiodic Response during Invasion and Range Expansion across a Climatic Gradient</v>
      </c>
      <c r="G2346" t="str">
        <f>VLOOKUP($D2346,metadata!$B$2:$S$451,4,FALSE)</f>
        <v>10.1086/664709</v>
      </c>
      <c r="H2346" t="str">
        <f>VLOOKUP($D2346,metadata!$B$2:$S$451,5,FALSE)</f>
        <v>y</v>
      </c>
      <c r="I2346" t="str">
        <f>VLOOKUP($D2346,metadata!$B$2:$S$451,6,FALSE)</f>
        <v>a</v>
      </c>
      <c r="J2346" t="str">
        <f>VLOOKUP($D2346,metadata!$B$2:$S$451,7,FALSE)</f>
        <v>i</v>
      </c>
      <c r="K2346">
        <f>VLOOKUP($D2346,metadata!$B$2:$S$451,8,FALSE)</f>
        <v>21</v>
      </c>
      <c r="L2346">
        <f>VLOOKUP($D2346,metadata!$B$2:$S$451,9,FALSE)</f>
        <v>12</v>
      </c>
      <c r="M2346" t="str">
        <f>VLOOKUP($D2346,metadata!$B$2:$S$451,10,FALSE)</f>
        <v/>
      </c>
      <c r="N2346" t="str">
        <f>VLOOKUP($D2346,metadata!$B$2:$S$451,11,FALSE)</f>
        <v>Aedes albopictus</v>
      </c>
      <c r="O2346" t="str">
        <f>VLOOKUP($D2346,metadata!$B$2:$S$451,12,FALSE)</f>
        <v>diptera</v>
      </c>
      <c r="P2346" t="str">
        <f>VLOOKUP($D2346,metadata!$B$2:$S$451,13,FALSE)</f>
        <v>AIZ</v>
      </c>
      <c r="Q2346">
        <f>VLOOKUP($D2346,metadata!$B$2:$S$451,14,FALSE)</f>
        <v>37.466666666666669</v>
      </c>
      <c r="R2346">
        <f>VLOOKUP($D2346,metadata!$B$2:$S$451,15,FALSE)</f>
        <v>139.93333333333334</v>
      </c>
      <c r="S2346" t="str">
        <f>VLOOKUP($D2346,metadata!$B$2:$S$451,16,FALSE)</f>
        <v/>
      </c>
      <c r="T2346" t="str">
        <f>VLOOKUP($D2346,metadata!$B$2:$S$451,17,FALSE)</f>
        <v/>
      </c>
      <c r="U2346" t="str">
        <f>VLOOKUP($D2346,metadata!$B$2:$S$451,18,FALSE)</f>
        <v/>
      </c>
      <c r="V2346">
        <f>VLOOKUP($D2346,metadata!$B$2:$Z$451,19,FALSE)</f>
        <v>518.5</v>
      </c>
      <c r="W2346" t="str">
        <f>VLOOKUP($D2346,metadata!$B$2:$Z$451,20,FALSE)</f>
        <v>acc</v>
      </c>
      <c r="X2346" t="str">
        <f>VLOOKUP($D2346,metadata!$B$2:$Z$451,21,FALSE)</f>
        <v/>
      </c>
      <c r="Y2346" t="str">
        <f>VLOOKUP($D2346,metadata!$B$2:$Z$451,22,FALSE)</f>
        <v>55-12</v>
      </c>
      <c r="Z2346" t="str">
        <f>VLOOKUP($D2346,metadata!$B$2:$Z$451,23,FALSE)</f>
        <v/>
      </c>
      <c r="AA2346" t="str">
        <f>VLOOKUP($D2346,metadata!$B$2:$Z$451,24,FALSE)</f>
        <v/>
      </c>
      <c r="AB2346" t="str">
        <f>VLOOKUP($D2346,metadata!$B$2:$Z$451,25,FALSE)</f>
        <v/>
      </c>
      <c r="AC2346">
        <v>13.450549450549399</v>
      </c>
      <c r="AD2346">
        <v>60.277131627496502</v>
      </c>
      <c r="AF2346" t="str">
        <f t="shared" si="73"/>
        <v>NA</v>
      </c>
    </row>
    <row r="2347" spans="3:32" x14ac:dyDescent="0.3">
      <c r="C2347">
        <v>2346</v>
      </c>
      <c r="D2347" s="4" t="str">
        <f t="shared" si="74"/>
        <v>55-AIZ</v>
      </c>
      <c r="E2347" t="str">
        <f>VLOOKUP($D2347,metadata!$B$2:$S$451,2,FALSE)</f>
        <v>Urbanski, J; Mogi, M; O'Donnell, D; DeCotiis, M; Toma, T; Armbruster, P</v>
      </c>
      <c r="F2347" t="str">
        <f>VLOOKUP($D2347,metadata!$B$2:$S$451,3,FALSE)</f>
        <v>Rapid Adaptive Evolution of Photoperiodic Response during Invasion and Range Expansion across a Climatic Gradient</v>
      </c>
      <c r="G2347" t="str">
        <f>VLOOKUP($D2347,metadata!$B$2:$S$451,4,FALSE)</f>
        <v>10.1086/664709</v>
      </c>
      <c r="H2347" t="str">
        <f>VLOOKUP($D2347,metadata!$B$2:$S$451,5,FALSE)</f>
        <v>y</v>
      </c>
      <c r="I2347" t="str">
        <f>VLOOKUP($D2347,metadata!$B$2:$S$451,6,FALSE)</f>
        <v>a</v>
      </c>
      <c r="J2347" t="str">
        <f>VLOOKUP($D2347,metadata!$B$2:$S$451,7,FALSE)</f>
        <v>i</v>
      </c>
      <c r="K2347">
        <f>VLOOKUP($D2347,metadata!$B$2:$S$451,8,FALSE)</f>
        <v>21</v>
      </c>
      <c r="L2347">
        <f>VLOOKUP($D2347,metadata!$B$2:$S$451,9,FALSE)</f>
        <v>12</v>
      </c>
      <c r="M2347" t="str">
        <f>VLOOKUP($D2347,metadata!$B$2:$S$451,10,FALSE)</f>
        <v/>
      </c>
      <c r="N2347" t="str">
        <f>VLOOKUP($D2347,metadata!$B$2:$S$451,11,FALSE)</f>
        <v>Aedes albopictus</v>
      </c>
      <c r="O2347" t="str">
        <f>VLOOKUP($D2347,metadata!$B$2:$S$451,12,FALSE)</f>
        <v>diptera</v>
      </c>
      <c r="P2347" t="str">
        <f>VLOOKUP($D2347,metadata!$B$2:$S$451,13,FALSE)</f>
        <v>AIZ</v>
      </c>
      <c r="Q2347">
        <f>VLOOKUP($D2347,metadata!$B$2:$S$451,14,FALSE)</f>
        <v>37.466666666666669</v>
      </c>
      <c r="R2347">
        <f>VLOOKUP($D2347,metadata!$B$2:$S$451,15,FALSE)</f>
        <v>139.93333333333334</v>
      </c>
      <c r="S2347" t="str">
        <f>VLOOKUP($D2347,metadata!$B$2:$S$451,16,FALSE)</f>
        <v/>
      </c>
      <c r="T2347" t="str">
        <f>VLOOKUP($D2347,metadata!$B$2:$S$451,17,FALSE)</f>
        <v/>
      </c>
      <c r="U2347" t="str">
        <f>VLOOKUP($D2347,metadata!$B$2:$S$451,18,FALSE)</f>
        <v/>
      </c>
      <c r="V2347">
        <f>VLOOKUP($D2347,metadata!$B$2:$Z$451,19,FALSE)</f>
        <v>518.5</v>
      </c>
      <c r="W2347" t="str">
        <f>VLOOKUP($D2347,metadata!$B$2:$Z$451,20,FALSE)</f>
        <v>acc</v>
      </c>
      <c r="X2347" t="str">
        <f>VLOOKUP($D2347,metadata!$B$2:$Z$451,21,FALSE)</f>
        <v/>
      </c>
      <c r="Y2347" t="str">
        <f>VLOOKUP($D2347,metadata!$B$2:$Z$451,22,FALSE)</f>
        <v>55-12</v>
      </c>
      <c r="Z2347" t="str">
        <f>VLOOKUP($D2347,metadata!$B$2:$Z$451,23,FALSE)</f>
        <v/>
      </c>
      <c r="AA2347" t="str">
        <f>VLOOKUP($D2347,metadata!$B$2:$Z$451,24,FALSE)</f>
        <v/>
      </c>
      <c r="AB2347" t="str">
        <f>VLOOKUP($D2347,metadata!$B$2:$Z$451,25,FALSE)</f>
        <v/>
      </c>
      <c r="AC2347">
        <v>13.9780219780219</v>
      </c>
      <c r="AD2347">
        <v>26.323494024223901</v>
      </c>
      <c r="AF2347" t="str">
        <f t="shared" si="73"/>
        <v>NA</v>
      </c>
    </row>
    <row r="2348" spans="3:32" x14ac:dyDescent="0.3">
      <c r="C2348">
        <v>2347</v>
      </c>
      <c r="D2348" s="4" t="str">
        <f t="shared" si="74"/>
        <v>55-AIZ</v>
      </c>
      <c r="E2348" t="str">
        <f>VLOOKUP($D2348,metadata!$B$2:$S$451,2,FALSE)</f>
        <v>Urbanski, J; Mogi, M; O'Donnell, D; DeCotiis, M; Toma, T; Armbruster, P</v>
      </c>
      <c r="F2348" t="str">
        <f>VLOOKUP($D2348,metadata!$B$2:$S$451,3,FALSE)</f>
        <v>Rapid Adaptive Evolution of Photoperiodic Response during Invasion and Range Expansion across a Climatic Gradient</v>
      </c>
      <c r="G2348" t="str">
        <f>VLOOKUP($D2348,metadata!$B$2:$S$451,4,FALSE)</f>
        <v>10.1086/664709</v>
      </c>
      <c r="H2348" t="str">
        <f>VLOOKUP($D2348,metadata!$B$2:$S$451,5,FALSE)</f>
        <v>y</v>
      </c>
      <c r="I2348" t="str">
        <f>VLOOKUP($D2348,metadata!$B$2:$S$451,6,FALSE)</f>
        <v>a</v>
      </c>
      <c r="J2348" t="str">
        <f>VLOOKUP($D2348,metadata!$B$2:$S$451,7,FALSE)</f>
        <v>i</v>
      </c>
      <c r="K2348">
        <f>VLOOKUP($D2348,metadata!$B$2:$S$451,8,FALSE)</f>
        <v>21</v>
      </c>
      <c r="L2348">
        <f>VLOOKUP($D2348,metadata!$B$2:$S$451,9,FALSE)</f>
        <v>12</v>
      </c>
      <c r="M2348" t="str">
        <f>VLOOKUP($D2348,metadata!$B$2:$S$451,10,FALSE)</f>
        <v/>
      </c>
      <c r="N2348" t="str">
        <f>VLOOKUP($D2348,metadata!$B$2:$S$451,11,FALSE)</f>
        <v>Aedes albopictus</v>
      </c>
      <c r="O2348" t="str">
        <f>VLOOKUP($D2348,metadata!$B$2:$S$451,12,FALSE)</f>
        <v>diptera</v>
      </c>
      <c r="P2348" t="str">
        <f>VLOOKUP($D2348,metadata!$B$2:$S$451,13,FALSE)</f>
        <v>AIZ</v>
      </c>
      <c r="Q2348">
        <f>VLOOKUP($D2348,metadata!$B$2:$S$451,14,FALSE)</f>
        <v>37.466666666666669</v>
      </c>
      <c r="R2348">
        <f>VLOOKUP($D2348,metadata!$B$2:$S$451,15,FALSE)</f>
        <v>139.93333333333334</v>
      </c>
      <c r="S2348" t="str">
        <f>VLOOKUP($D2348,metadata!$B$2:$S$451,16,FALSE)</f>
        <v/>
      </c>
      <c r="T2348" t="str">
        <f>VLOOKUP($D2348,metadata!$B$2:$S$451,17,FALSE)</f>
        <v/>
      </c>
      <c r="U2348" t="str">
        <f>VLOOKUP($D2348,metadata!$B$2:$S$451,18,FALSE)</f>
        <v/>
      </c>
      <c r="V2348">
        <f>VLOOKUP($D2348,metadata!$B$2:$Z$451,19,FALSE)</f>
        <v>518.5</v>
      </c>
      <c r="W2348" t="str">
        <f>VLOOKUP($D2348,metadata!$B$2:$Z$451,20,FALSE)</f>
        <v>acc</v>
      </c>
      <c r="X2348" t="str">
        <f>VLOOKUP($D2348,metadata!$B$2:$Z$451,21,FALSE)</f>
        <v/>
      </c>
      <c r="Y2348" t="str">
        <f>VLOOKUP($D2348,metadata!$B$2:$Z$451,22,FALSE)</f>
        <v>55-12</v>
      </c>
      <c r="Z2348" t="str">
        <f>VLOOKUP($D2348,metadata!$B$2:$Z$451,23,FALSE)</f>
        <v/>
      </c>
      <c r="AA2348" t="str">
        <f>VLOOKUP($D2348,metadata!$B$2:$Z$451,24,FALSE)</f>
        <v/>
      </c>
      <c r="AB2348" t="str">
        <f>VLOOKUP($D2348,metadata!$B$2:$Z$451,25,FALSE)</f>
        <v/>
      </c>
      <c r="AC2348">
        <v>14.2417582417582</v>
      </c>
      <c r="AD2348">
        <v>14.638646025507301</v>
      </c>
      <c r="AF2348" t="str">
        <f t="shared" si="73"/>
        <v>NA</v>
      </c>
    </row>
    <row r="2349" spans="3:32" x14ac:dyDescent="0.3">
      <c r="C2349">
        <v>2348</v>
      </c>
      <c r="D2349" s="4" t="str">
        <f t="shared" si="74"/>
        <v>55-AIZ</v>
      </c>
      <c r="E2349" t="str">
        <f>VLOOKUP($D2349,metadata!$B$2:$S$451,2,FALSE)</f>
        <v>Urbanski, J; Mogi, M; O'Donnell, D; DeCotiis, M; Toma, T; Armbruster, P</v>
      </c>
      <c r="F2349" t="str">
        <f>VLOOKUP($D2349,metadata!$B$2:$S$451,3,FALSE)</f>
        <v>Rapid Adaptive Evolution of Photoperiodic Response during Invasion and Range Expansion across a Climatic Gradient</v>
      </c>
      <c r="G2349" t="str">
        <f>VLOOKUP($D2349,metadata!$B$2:$S$451,4,FALSE)</f>
        <v>10.1086/664709</v>
      </c>
      <c r="H2349" t="str">
        <f>VLOOKUP($D2349,metadata!$B$2:$S$451,5,FALSE)</f>
        <v>y</v>
      </c>
      <c r="I2349" t="str">
        <f>VLOOKUP($D2349,metadata!$B$2:$S$451,6,FALSE)</f>
        <v>a</v>
      </c>
      <c r="J2349" t="str">
        <f>VLOOKUP($D2349,metadata!$B$2:$S$451,7,FALSE)</f>
        <v>i</v>
      </c>
      <c r="K2349">
        <f>VLOOKUP($D2349,metadata!$B$2:$S$451,8,FALSE)</f>
        <v>21</v>
      </c>
      <c r="L2349">
        <f>VLOOKUP($D2349,metadata!$B$2:$S$451,9,FALSE)</f>
        <v>12</v>
      </c>
      <c r="M2349" t="str">
        <f>VLOOKUP($D2349,metadata!$B$2:$S$451,10,FALSE)</f>
        <v/>
      </c>
      <c r="N2349" t="str">
        <f>VLOOKUP($D2349,metadata!$B$2:$S$451,11,FALSE)</f>
        <v>Aedes albopictus</v>
      </c>
      <c r="O2349" t="str">
        <f>VLOOKUP($D2349,metadata!$B$2:$S$451,12,FALSE)</f>
        <v>diptera</v>
      </c>
      <c r="P2349" t="str">
        <f>VLOOKUP($D2349,metadata!$B$2:$S$451,13,FALSE)</f>
        <v>AIZ</v>
      </c>
      <c r="Q2349">
        <f>VLOOKUP($D2349,metadata!$B$2:$S$451,14,FALSE)</f>
        <v>37.466666666666669</v>
      </c>
      <c r="R2349">
        <f>VLOOKUP($D2349,metadata!$B$2:$S$451,15,FALSE)</f>
        <v>139.93333333333334</v>
      </c>
      <c r="S2349" t="str">
        <f>VLOOKUP($D2349,metadata!$B$2:$S$451,16,FALSE)</f>
        <v/>
      </c>
      <c r="T2349" t="str">
        <f>VLOOKUP($D2349,metadata!$B$2:$S$451,17,FALSE)</f>
        <v/>
      </c>
      <c r="U2349" t="str">
        <f>VLOOKUP($D2349,metadata!$B$2:$S$451,18,FALSE)</f>
        <v/>
      </c>
      <c r="V2349">
        <f>VLOOKUP($D2349,metadata!$B$2:$Z$451,19,FALSE)</f>
        <v>518.5</v>
      </c>
      <c r="W2349" t="str">
        <f>VLOOKUP($D2349,metadata!$B$2:$Z$451,20,FALSE)</f>
        <v>acc</v>
      </c>
      <c r="X2349" t="str">
        <f>VLOOKUP($D2349,metadata!$B$2:$Z$451,21,FALSE)</f>
        <v/>
      </c>
      <c r="Y2349" t="str">
        <f>VLOOKUP($D2349,metadata!$B$2:$Z$451,22,FALSE)</f>
        <v>55-12</v>
      </c>
      <c r="Z2349" t="str">
        <f>VLOOKUP($D2349,metadata!$B$2:$Z$451,23,FALSE)</f>
        <v/>
      </c>
      <c r="AA2349" t="str">
        <f>VLOOKUP($D2349,metadata!$B$2:$Z$451,24,FALSE)</f>
        <v/>
      </c>
      <c r="AB2349" t="str">
        <f>VLOOKUP($D2349,metadata!$B$2:$Z$451,25,FALSE)</f>
        <v/>
      </c>
      <c r="AC2349">
        <v>14.4761904761904</v>
      </c>
      <c r="AD2349">
        <v>3.3194299617657301</v>
      </c>
      <c r="AF2349" t="str">
        <f t="shared" si="73"/>
        <v>NA</v>
      </c>
    </row>
    <row r="2350" spans="3:32" x14ac:dyDescent="0.3">
      <c r="C2350">
        <v>2349</v>
      </c>
      <c r="D2350" s="4" t="str">
        <f t="shared" si="74"/>
        <v>55-AIZ</v>
      </c>
      <c r="E2350" t="str">
        <f>VLOOKUP($D2350,metadata!$B$2:$S$451,2,FALSE)</f>
        <v>Urbanski, J; Mogi, M; O'Donnell, D; DeCotiis, M; Toma, T; Armbruster, P</v>
      </c>
      <c r="F2350" t="str">
        <f>VLOOKUP($D2350,metadata!$B$2:$S$451,3,FALSE)</f>
        <v>Rapid Adaptive Evolution of Photoperiodic Response during Invasion and Range Expansion across a Climatic Gradient</v>
      </c>
      <c r="G2350" t="str">
        <f>VLOOKUP($D2350,metadata!$B$2:$S$451,4,FALSE)</f>
        <v>10.1086/664709</v>
      </c>
      <c r="H2350" t="str">
        <f>VLOOKUP($D2350,metadata!$B$2:$S$451,5,FALSE)</f>
        <v>y</v>
      </c>
      <c r="I2350" t="str">
        <f>VLOOKUP($D2350,metadata!$B$2:$S$451,6,FALSE)</f>
        <v>a</v>
      </c>
      <c r="J2350" t="str">
        <f>VLOOKUP($D2350,metadata!$B$2:$S$451,7,FALSE)</f>
        <v>i</v>
      </c>
      <c r="K2350">
        <f>VLOOKUP($D2350,metadata!$B$2:$S$451,8,FALSE)</f>
        <v>21</v>
      </c>
      <c r="L2350">
        <f>VLOOKUP($D2350,metadata!$B$2:$S$451,9,FALSE)</f>
        <v>12</v>
      </c>
      <c r="M2350" t="str">
        <f>VLOOKUP($D2350,metadata!$B$2:$S$451,10,FALSE)</f>
        <v/>
      </c>
      <c r="N2350" t="str">
        <f>VLOOKUP($D2350,metadata!$B$2:$S$451,11,FALSE)</f>
        <v>Aedes albopictus</v>
      </c>
      <c r="O2350" t="str">
        <f>VLOOKUP($D2350,metadata!$B$2:$S$451,12,FALSE)</f>
        <v>diptera</v>
      </c>
      <c r="P2350" t="str">
        <f>VLOOKUP($D2350,metadata!$B$2:$S$451,13,FALSE)</f>
        <v>AIZ</v>
      </c>
      <c r="Q2350">
        <f>VLOOKUP($D2350,metadata!$B$2:$S$451,14,FALSE)</f>
        <v>37.466666666666669</v>
      </c>
      <c r="R2350">
        <f>VLOOKUP($D2350,metadata!$B$2:$S$451,15,FALSE)</f>
        <v>139.93333333333334</v>
      </c>
      <c r="S2350" t="str">
        <f>VLOOKUP($D2350,metadata!$B$2:$S$451,16,FALSE)</f>
        <v/>
      </c>
      <c r="T2350" t="str">
        <f>VLOOKUP($D2350,metadata!$B$2:$S$451,17,FALSE)</f>
        <v/>
      </c>
      <c r="U2350" t="str">
        <f>VLOOKUP($D2350,metadata!$B$2:$S$451,18,FALSE)</f>
        <v/>
      </c>
      <c r="V2350">
        <f>VLOOKUP($D2350,metadata!$B$2:$Z$451,19,FALSE)</f>
        <v>518.5</v>
      </c>
      <c r="W2350" t="str">
        <f>VLOOKUP($D2350,metadata!$B$2:$Z$451,20,FALSE)</f>
        <v>acc</v>
      </c>
      <c r="X2350" t="str">
        <f>VLOOKUP($D2350,metadata!$B$2:$Z$451,21,FALSE)</f>
        <v/>
      </c>
      <c r="Y2350" t="str">
        <f>VLOOKUP($D2350,metadata!$B$2:$Z$451,22,FALSE)</f>
        <v>55-12</v>
      </c>
      <c r="Z2350" t="str">
        <f>VLOOKUP($D2350,metadata!$B$2:$Z$451,23,FALSE)</f>
        <v/>
      </c>
      <c r="AA2350" t="str">
        <f>VLOOKUP($D2350,metadata!$B$2:$Z$451,24,FALSE)</f>
        <v/>
      </c>
      <c r="AB2350" t="str">
        <f>VLOOKUP($D2350,metadata!$B$2:$Z$451,25,FALSE)</f>
        <v/>
      </c>
      <c r="AC2350">
        <v>15.9706959706959</v>
      </c>
      <c r="AD2350">
        <v>2.19044945322316</v>
      </c>
      <c r="AF2350" t="str">
        <f t="shared" si="73"/>
        <v>NA</v>
      </c>
    </row>
    <row r="2351" spans="3:32" x14ac:dyDescent="0.3">
      <c r="C2351">
        <v>2350</v>
      </c>
      <c r="D2351" s="4" t="str">
        <f t="shared" si="74"/>
        <v>55-BER</v>
      </c>
      <c r="E2351" t="str">
        <f>VLOOKUP($D2351,metadata!$B$2:$S$451,2,FALSE)</f>
        <v>Urbanski, J; Mogi, M; O'Donnell, D; DeCotiis, M; Toma, T; Armbruster, P</v>
      </c>
      <c r="F2351" t="str">
        <f>VLOOKUP($D2351,metadata!$B$2:$S$451,3,FALSE)</f>
        <v>Rapid Adaptive Evolution of Photoperiodic Response during Invasion and Range Expansion across a Climatic Gradient</v>
      </c>
      <c r="G2351" t="str">
        <f>VLOOKUP($D2351,metadata!$B$2:$S$451,4,FALSE)</f>
        <v>10.1086/664709</v>
      </c>
      <c r="H2351" t="str">
        <f>VLOOKUP($D2351,metadata!$B$2:$S$451,5,FALSE)</f>
        <v>y</v>
      </c>
      <c r="I2351" t="str">
        <f>VLOOKUP($D2351,metadata!$B$2:$S$451,6,FALSE)</f>
        <v>a</v>
      </c>
      <c r="J2351" t="str">
        <f>VLOOKUP($D2351,metadata!$B$2:$S$451,7,FALSE)</f>
        <v>i</v>
      </c>
      <c r="K2351">
        <f>VLOOKUP($D2351,metadata!$B$2:$S$451,8,FALSE)</f>
        <v>21</v>
      </c>
      <c r="L2351">
        <f>VLOOKUP($D2351,metadata!$B$2:$S$451,9,FALSE)</f>
        <v>14</v>
      </c>
      <c r="M2351" t="str">
        <f>VLOOKUP($D2351,metadata!$B$2:$S$451,10,FALSE)</f>
        <v/>
      </c>
      <c r="N2351" t="str">
        <f>VLOOKUP($D2351,metadata!$B$2:$S$451,11,FALSE)</f>
        <v>Aedes albopictus</v>
      </c>
      <c r="O2351" t="str">
        <f>VLOOKUP($D2351,metadata!$B$2:$S$451,12,FALSE)</f>
        <v>diptera</v>
      </c>
      <c r="P2351" t="str">
        <f>VLOOKUP($D2351,metadata!$B$2:$S$451,13,FALSE)</f>
        <v>BER</v>
      </c>
      <c r="Q2351">
        <f>VLOOKUP($D2351,metadata!$B$2:$S$451,14,FALSE)</f>
        <v>39.766666666666666</v>
      </c>
      <c r="R2351">
        <f>VLOOKUP($D2351,metadata!$B$2:$S$451,15,FALSE)</f>
        <v>-74.983333333333306</v>
      </c>
      <c r="S2351" t="str">
        <f>VLOOKUP($D2351,metadata!$B$2:$S$451,16,FALSE)</f>
        <v/>
      </c>
      <c r="T2351" t="str">
        <f>VLOOKUP($D2351,metadata!$B$2:$S$451,17,FALSE)</f>
        <v/>
      </c>
      <c r="U2351" t="str">
        <f>VLOOKUP($D2351,metadata!$B$2:$S$451,18,FALSE)</f>
        <v/>
      </c>
      <c r="V2351">
        <f>VLOOKUP($D2351,metadata!$B$2:$Z$451,19,FALSE)</f>
        <v>530.5</v>
      </c>
      <c r="W2351" t="str">
        <f>VLOOKUP($D2351,metadata!$B$2:$Z$451,20,FALSE)</f>
        <v>acc</v>
      </c>
      <c r="X2351" t="str">
        <f>VLOOKUP($D2351,metadata!$B$2:$Z$451,21,FALSE)</f>
        <v/>
      </c>
      <c r="Y2351" t="str">
        <f>VLOOKUP($D2351,metadata!$B$2:$Z$451,22,FALSE)</f>
        <v>55-13</v>
      </c>
      <c r="Z2351" t="str">
        <f>VLOOKUP($D2351,metadata!$B$2:$Z$451,23,FALSE)</f>
        <v/>
      </c>
      <c r="AA2351" t="str">
        <f>VLOOKUP($D2351,metadata!$B$2:$Z$451,24,FALSE)</f>
        <v/>
      </c>
      <c r="AB2351" t="str">
        <f>VLOOKUP($D2351,metadata!$B$2:$Z$451,25,FALSE)</f>
        <v/>
      </c>
      <c r="AC2351">
        <v>7.9850467289719598</v>
      </c>
      <c r="AD2351">
        <v>97.522123893805301</v>
      </c>
      <c r="AF2351" t="str">
        <f t="shared" si="73"/>
        <v>NA</v>
      </c>
    </row>
    <row r="2352" spans="3:32" x14ac:dyDescent="0.3">
      <c r="C2352">
        <v>2351</v>
      </c>
      <c r="D2352" s="4" t="str">
        <f t="shared" si="74"/>
        <v>55-BER</v>
      </c>
      <c r="E2352" t="str">
        <f>VLOOKUP($D2352,metadata!$B$2:$S$451,2,FALSE)</f>
        <v>Urbanski, J; Mogi, M; O'Donnell, D; DeCotiis, M; Toma, T; Armbruster, P</v>
      </c>
      <c r="F2352" t="str">
        <f>VLOOKUP($D2352,metadata!$B$2:$S$451,3,FALSE)</f>
        <v>Rapid Adaptive Evolution of Photoperiodic Response during Invasion and Range Expansion across a Climatic Gradient</v>
      </c>
      <c r="G2352" t="str">
        <f>VLOOKUP($D2352,metadata!$B$2:$S$451,4,FALSE)</f>
        <v>10.1086/664709</v>
      </c>
      <c r="H2352" t="str">
        <f>VLOOKUP($D2352,metadata!$B$2:$S$451,5,FALSE)</f>
        <v>y</v>
      </c>
      <c r="I2352" t="str">
        <f>VLOOKUP($D2352,metadata!$B$2:$S$451,6,FALSE)</f>
        <v>a</v>
      </c>
      <c r="J2352" t="str">
        <f>VLOOKUP($D2352,metadata!$B$2:$S$451,7,FALSE)</f>
        <v>i</v>
      </c>
      <c r="K2352">
        <f>VLOOKUP($D2352,metadata!$B$2:$S$451,8,FALSE)</f>
        <v>21</v>
      </c>
      <c r="L2352">
        <f>VLOOKUP($D2352,metadata!$B$2:$S$451,9,FALSE)</f>
        <v>14</v>
      </c>
      <c r="M2352" t="str">
        <f>VLOOKUP($D2352,metadata!$B$2:$S$451,10,FALSE)</f>
        <v/>
      </c>
      <c r="N2352" t="str">
        <f>VLOOKUP($D2352,metadata!$B$2:$S$451,11,FALSE)</f>
        <v>Aedes albopictus</v>
      </c>
      <c r="O2352" t="str">
        <f>VLOOKUP($D2352,metadata!$B$2:$S$451,12,FALSE)</f>
        <v>diptera</v>
      </c>
      <c r="P2352" t="str">
        <f>VLOOKUP($D2352,metadata!$B$2:$S$451,13,FALSE)</f>
        <v>BER</v>
      </c>
      <c r="Q2352">
        <f>VLOOKUP($D2352,metadata!$B$2:$S$451,14,FALSE)</f>
        <v>39.766666666666666</v>
      </c>
      <c r="R2352">
        <f>VLOOKUP($D2352,metadata!$B$2:$S$451,15,FALSE)</f>
        <v>-74.983333333333306</v>
      </c>
      <c r="S2352" t="str">
        <f>VLOOKUP($D2352,metadata!$B$2:$S$451,16,FALSE)</f>
        <v/>
      </c>
      <c r="T2352" t="str">
        <f>VLOOKUP($D2352,metadata!$B$2:$S$451,17,FALSE)</f>
        <v/>
      </c>
      <c r="U2352" t="str">
        <f>VLOOKUP($D2352,metadata!$B$2:$S$451,18,FALSE)</f>
        <v/>
      </c>
      <c r="V2352">
        <f>VLOOKUP($D2352,metadata!$B$2:$Z$451,19,FALSE)</f>
        <v>530.5</v>
      </c>
      <c r="W2352" t="str">
        <f>VLOOKUP($D2352,metadata!$B$2:$Z$451,20,FALSE)</f>
        <v>acc</v>
      </c>
      <c r="X2352" t="str">
        <f>VLOOKUP($D2352,metadata!$B$2:$Z$451,21,FALSE)</f>
        <v/>
      </c>
      <c r="Y2352" t="str">
        <f>VLOOKUP($D2352,metadata!$B$2:$Z$451,22,FALSE)</f>
        <v>55-13</v>
      </c>
      <c r="Z2352" t="str">
        <f>VLOOKUP($D2352,metadata!$B$2:$Z$451,23,FALSE)</f>
        <v/>
      </c>
      <c r="AA2352" t="str">
        <f>VLOOKUP($D2352,metadata!$B$2:$Z$451,24,FALSE)</f>
        <v/>
      </c>
      <c r="AB2352" t="str">
        <f>VLOOKUP($D2352,metadata!$B$2:$Z$451,25,FALSE)</f>
        <v/>
      </c>
      <c r="AC2352">
        <v>7.9700934579439204</v>
      </c>
      <c r="AD2352">
        <v>99.292366222810301</v>
      </c>
      <c r="AF2352" t="str">
        <f t="shared" si="73"/>
        <v>NA</v>
      </c>
    </row>
    <row r="2353" spans="3:32" x14ac:dyDescent="0.3">
      <c r="C2353">
        <v>2352</v>
      </c>
      <c r="D2353" s="4" t="str">
        <f t="shared" si="74"/>
        <v>55-BER</v>
      </c>
      <c r="E2353" t="str">
        <f>VLOOKUP($D2353,metadata!$B$2:$S$451,2,FALSE)</f>
        <v>Urbanski, J; Mogi, M; O'Donnell, D; DeCotiis, M; Toma, T; Armbruster, P</v>
      </c>
      <c r="F2353" t="str">
        <f>VLOOKUP($D2353,metadata!$B$2:$S$451,3,FALSE)</f>
        <v>Rapid Adaptive Evolution of Photoperiodic Response during Invasion and Range Expansion across a Climatic Gradient</v>
      </c>
      <c r="G2353" t="str">
        <f>VLOOKUP($D2353,metadata!$B$2:$S$451,4,FALSE)</f>
        <v>10.1086/664709</v>
      </c>
      <c r="H2353" t="str">
        <f>VLOOKUP($D2353,metadata!$B$2:$S$451,5,FALSE)</f>
        <v>y</v>
      </c>
      <c r="I2353" t="str">
        <f>VLOOKUP($D2353,metadata!$B$2:$S$451,6,FALSE)</f>
        <v>a</v>
      </c>
      <c r="J2353" t="str">
        <f>VLOOKUP($D2353,metadata!$B$2:$S$451,7,FALSE)</f>
        <v>i</v>
      </c>
      <c r="K2353">
        <f>VLOOKUP($D2353,metadata!$B$2:$S$451,8,FALSE)</f>
        <v>21</v>
      </c>
      <c r="L2353">
        <f>VLOOKUP($D2353,metadata!$B$2:$S$451,9,FALSE)</f>
        <v>14</v>
      </c>
      <c r="M2353" t="str">
        <f>VLOOKUP($D2353,metadata!$B$2:$S$451,10,FALSE)</f>
        <v/>
      </c>
      <c r="N2353" t="str">
        <f>VLOOKUP($D2353,metadata!$B$2:$S$451,11,FALSE)</f>
        <v>Aedes albopictus</v>
      </c>
      <c r="O2353" t="str">
        <f>VLOOKUP($D2353,metadata!$B$2:$S$451,12,FALSE)</f>
        <v>diptera</v>
      </c>
      <c r="P2353" t="str">
        <f>VLOOKUP($D2353,metadata!$B$2:$S$451,13,FALSE)</f>
        <v>BER</v>
      </c>
      <c r="Q2353">
        <f>VLOOKUP($D2353,metadata!$B$2:$S$451,14,FALSE)</f>
        <v>39.766666666666666</v>
      </c>
      <c r="R2353">
        <f>VLOOKUP($D2353,metadata!$B$2:$S$451,15,FALSE)</f>
        <v>-74.983333333333306</v>
      </c>
      <c r="S2353" t="str">
        <f>VLOOKUP($D2353,metadata!$B$2:$S$451,16,FALSE)</f>
        <v/>
      </c>
      <c r="T2353" t="str">
        <f>VLOOKUP($D2353,metadata!$B$2:$S$451,17,FALSE)</f>
        <v/>
      </c>
      <c r="U2353" t="str">
        <f>VLOOKUP($D2353,metadata!$B$2:$S$451,18,FALSE)</f>
        <v/>
      </c>
      <c r="V2353">
        <f>VLOOKUP($D2353,metadata!$B$2:$Z$451,19,FALSE)</f>
        <v>530.5</v>
      </c>
      <c r="W2353" t="str">
        <f>VLOOKUP($D2353,metadata!$B$2:$Z$451,20,FALSE)</f>
        <v>acc</v>
      </c>
      <c r="X2353" t="str">
        <f>VLOOKUP($D2353,metadata!$B$2:$Z$451,21,FALSE)</f>
        <v/>
      </c>
      <c r="Y2353" t="str">
        <f>VLOOKUP($D2353,metadata!$B$2:$Z$451,22,FALSE)</f>
        <v>55-13</v>
      </c>
      <c r="Z2353" t="str">
        <f>VLOOKUP($D2353,metadata!$B$2:$Z$451,23,FALSE)</f>
        <v/>
      </c>
      <c r="AA2353" t="str">
        <f>VLOOKUP($D2353,metadata!$B$2:$Z$451,24,FALSE)</f>
        <v/>
      </c>
      <c r="AB2353" t="str">
        <f>VLOOKUP($D2353,metadata!$B$2:$Z$451,25,FALSE)</f>
        <v/>
      </c>
      <c r="AC2353">
        <v>12.007476635513999</v>
      </c>
      <c r="AD2353">
        <v>99.203043586138406</v>
      </c>
      <c r="AF2353" t="str">
        <f t="shared" si="73"/>
        <v>NA</v>
      </c>
    </row>
    <row r="2354" spans="3:32" x14ac:dyDescent="0.3">
      <c r="C2354">
        <v>2353</v>
      </c>
      <c r="D2354" s="4" t="str">
        <f t="shared" si="74"/>
        <v>55-BER</v>
      </c>
      <c r="E2354" t="str">
        <f>VLOOKUP($D2354,metadata!$B$2:$S$451,2,FALSE)</f>
        <v>Urbanski, J; Mogi, M; O'Donnell, D; DeCotiis, M; Toma, T; Armbruster, P</v>
      </c>
      <c r="F2354" t="str">
        <f>VLOOKUP($D2354,metadata!$B$2:$S$451,3,FALSE)</f>
        <v>Rapid Adaptive Evolution of Photoperiodic Response during Invasion and Range Expansion across a Climatic Gradient</v>
      </c>
      <c r="G2354" t="str">
        <f>VLOOKUP($D2354,metadata!$B$2:$S$451,4,FALSE)</f>
        <v>10.1086/664709</v>
      </c>
      <c r="H2354" t="str">
        <f>VLOOKUP($D2354,metadata!$B$2:$S$451,5,FALSE)</f>
        <v>y</v>
      </c>
      <c r="I2354" t="str">
        <f>VLOOKUP($D2354,metadata!$B$2:$S$451,6,FALSE)</f>
        <v>a</v>
      </c>
      <c r="J2354" t="str">
        <f>VLOOKUP($D2354,metadata!$B$2:$S$451,7,FALSE)</f>
        <v>i</v>
      </c>
      <c r="K2354">
        <f>VLOOKUP($D2354,metadata!$B$2:$S$451,8,FALSE)</f>
        <v>21</v>
      </c>
      <c r="L2354">
        <f>VLOOKUP($D2354,metadata!$B$2:$S$451,9,FALSE)</f>
        <v>14</v>
      </c>
      <c r="M2354" t="str">
        <f>VLOOKUP($D2354,metadata!$B$2:$S$451,10,FALSE)</f>
        <v/>
      </c>
      <c r="N2354" t="str">
        <f>VLOOKUP($D2354,metadata!$B$2:$S$451,11,FALSE)</f>
        <v>Aedes albopictus</v>
      </c>
      <c r="O2354" t="str">
        <f>VLOOKUP($D2354,metadata!$B$2:$S$451,12,FALSE)</f>
        <v>diptera</v>
      </c>
      <c r="P2354" t="str">
        <f>VLOOKUP($D2354,metadata!$B$2:$S$451,13,FALSE)</f>
        <v>BER</v>
      </c>
      <c r="Q2354">
        <f>VLOOKUP($D2354,metadata!$B$2:$S$451,14,FALSE)</f>
        <v>39.766666666666666</v>
      </c>
      <c r="R2354">
        <f>VLOOKUP($D2354,metadata!$B$2:$S$451,15,FALSE)</f>
        <v>-74.983333333333306</v>
      </c>
      <c r="S2354" t="str">
        <f>VLOOKUP($D2354,metadata!$B$2:$S$451,16,FALSE)</f>
        <v/>
      </c>
      <c r="T2354" t="str">
        <f>VLOOKUP($D2354,metadata!$B$2:$S$451,17,FALSE)</f>
        <v/>
      </c>
      <c r="U2354" t="str">
        <f>VLOOKUP($D2354,metadata!$B$2:$S$451,18,FALSE)</f>
        <v/>
      </c>
      <c r="V2354">
        <f>VLOOKUP($D2354,metadata!$B$2:$Z$451,19,FALSE)</f>
        <v>530.5</v>
      </c>
      <c r="W2354" t="str">
        <f>VLOOKUP($D2354,metadata!$B$2:$Z$451,20,FALSE)</f>
        <v>acc</v>
      </c>
      <c r="X2354" t="str">
        <f>VLOOKUP($D2354,metadata!$B$2:$Z$451,21,FALSE)</f>
        <v/>
      </c>
      <c r="Y2354" t="str">
        <f>VLOOKUP($D2354,metadata!$B$2:$Z$451,22,FALSE)</f>
        <v>55-13</v>
      </c>
      <c r="Z2354" t="str">
        <f>VLOOKUP($D2354,metadata!$B$2:$Z$451,23,FALSE)</f>
        <v/>
      </c>
      <c r="AA2354" t="str">
        <f>VLOOKUP($D2354,metadata!$B$2:$Z$451,24,FALSE)</f>
        <v/>
      </c>
      <c r="AB2354" t="str">
        <f>VLOOKUP($D2354,metadata!$B$2:$Z$451,25,FALSE)</f>
        <v/>
      </c>
      <c r="AC2354">
        <v>11.977570093457899</v>
      </c>
      <c r="AD2354">
        <v>92.655032668927305</v>
      </c>
      <c r="AF2354" t="str">
        <f t="shared" si="73"/>
        <v>NA</v>
      </c>
    </row>
    <row r="2355" spans="3:32" x14ac:dyDescent="0.3">
      <c r="C2355">
        <v>2354</v>
      </c>
      <c r="D2355" s="4" t="str">
        <f t="shared" si="74"/>
        <v>55-BER</v>
      </c>
      <c r="E2355" t="str">
        <f>VLOOKUP($D2355,metadata!$B$2:$S$451,2,FALSE)</f>
        <v>Urbanski, J; Mogi, M; O'Donnell, D; DeCotiis, M; Toma, T; Armbruster, P</v>
      </c>
      <c r="F2355" t="str">
        <f>VLOOKUP($D2355,metadata!$B$2:$S$451,3,FALSE)</f>
        <v>Rapid Adaptive Evolution of Photoperiodic Response during Invasion and Range Expansion across a Climatic Gradient</v>
      </c>
      <c r="G2355" t="str">
        <f>VLOOKUP($D2355,metadata!$B$2:$S$451,4,FALSE)</f>
        <v>10.1086/664709</v>
      </c>
      <c r="H2355" t="str">
        <f>VLOOKUP($D2355,metadata!$B$2:$S$451,5,FALSE)</f>
        <v>y</v>
      </c>
      <c r="I2355" t="str">
        <f>VLOOKUP($D2355,metadata!$B$2:$S$451,6,FALSE)</f>
        <v>a</v>
      </c>
      <c r="J2355" t="str">
        <f>VLOOKUP($D2355,metadata!$B$2:$S$451,7,FALSE)</f>
        <v>i</v>
      </c>
      <c r="K2355">
        <f>VLOOKUP($D2355,metadata!$B$2:$S$451,8,FALSE)</f>
        <v>21</v>
      </c>
      <c r="L2355">
        <f>VLOOKUP($D2355,metadata!$B$2:$S$451,9,FALSE)</f>
        <v>14</v>
      </c>
      <c r="M2355" t="str">
        <f>VLOOKUP($D2355,metadata!$B$2:$S$451,10,FALSE)</f>
        <v/>
      </c>
      <c r="N2355" t="str">
        <f>VLOOKUP($D2355,metadata!$B$2:$S$451,11,FALSE)</f>
        <v>Aedes albopictus</v>
      </c>
      <c r="O2355" t="str">
        <f>VLOOKUP($D2355,metadata!$B$2:$S$451,12,FALSE)</f>
        <v>diptera</v>
      </c>
      <c r="P2355" t="str">
        <f>VLOOKUP($D2355,metadata!$B$2:$S$451,13,FALSE)</f>
        <v>BER</v>
      </c>
      <c r="Q2355">
        <f>VLOOKUP($D2355,metadata!$B$2:$S$451,14,FALSE)</f>
        <v>39.766666666666666</v>
      </c>
      <c r="R2355">
        <f>VLOOKUP($D2355,metadata!$B$2:$S$451,15,FALSE)</f>
        <v>-74.983333333333306</v>
      </c>
      <c r="S2355" t="str">
        <f>VLOOKUP($D2355,metadata!$B$2:$S$451,16,FALSE)</f>
        <v/>
      </c>
      <c r="T2355" t="str">
        <f>VLOOKUP($D2355,metadata!$B$2:$S$451,17,FALSE)</f>
        <v/>
      </c>
      <c r="U2355" t="str">
        <f>VLOOKUP($D2355,metadata!$B$2:$S$451,18,FALSE)</f>
        <v/>
      </c>
      <c r="V2355">
        <f>VLOOKUP($D2355,metadata!$B$2:$Z$451,19,FALSE)</f>
        <v>530.5</v>
      </c>
      <c r="W2355" t="str">
        <f>VLOOKUP($D2355,metadata!$B$2:$Z$451,20,FALSE)</f>
        <v>acc</v>
      </c>
      <c r="X2355" t="str">
        <f>VLOOKUP($D2355,metadata!$B$2:$Z$451,21,FALSE)</f>
        <v/>
      </c>
      <c r="Y2355" t="str">
        <f>VLOOKUP($D2355,metadata!$B$2:$Z$451,22,FALSE)</f>
        <v>55-13</v>
      </c>
      <c r="Z2355" t="str">
        <f>VLOOKUP($D2355,metadata!$B$2:$Z$451,23,FALSE)</f>
        <v/>
      </c>
      <c r="AA2355" t="str">
        <f>VLOOKUP($D2355,metadata!$B$2:$Z$451,24,FALSE)</f>
        <v/>
      </c>
      <c r="AB2355" t="str">
        <f>VLOOKUP($D2355,metadata!$B$2:$Z$451,25,FALSE)</f>
        <v/>
      </c>
      <c r="AC2355">
        <v>12.4710280373831</v>
      </c>
      <c r="AD2355">
        <v>91.936150856008595</v>
      </c>
      <c r="AF2355" t="str">
        <f t="shared" si="73"/>
        <v>NA</v>
      </c>
    </row>
    <row r="2356" spans="3:32" x14ac:dyDescent="0.3">
      <c r="C2356">
        <v>2355</v>
      </c>
      <c r="D2356" s="4" t="str">
        <f t="shared" si="74"/>
        <v>55-BER</v>
      </c>
      <c r="E2356" t="str">
        <f>VLOOKUP($D2356,metadata!$B$2:$S$451,2,FALSE)</f>
        <v>Urbanski, J; Mogi, M; O'Donnell, D; DeCotiis, M; Toma, T; Armbruster, P</v>
      </c>
      <c r="F2356" t="str">
        <f>VLOOKUP($D2356,metadata!$B$2:$S$451,3,FALSE)</f>
        <v>Rapid Adaptive Evolution of Photoperiodic Response during Invasion and Range Expansion across a Climatic Gradient</v>
      </c>
      <c r="G2356" t="str">
        <f>VLOOKUP($D2356,metadata!$B$2:$S$451,4,FALSE)</f>
        <v>10.1086/664709</v>
      </c>
      <c r="H2356" t="str">
        <f>VLOOKUP($D2356,metadata!$B$2:$S$451,5,FALSE)</f>
        <v>y</v>
      </c>
      <c r="I2356" t="str">
        <f>VLOOKUP($D2356,metadata!$B$2:$S$451,6,FALSE)</f>
        <v>a</v>
      </c>
      <c r="J2356" t="str">
        <f>VLOOKUP($D2356,metadata!$B$2:$S$451,7,FALSE)</f>
        <v>i</v>
      </c>
      <c r="K2356">
        <f>VLOOKUP($D2356,metadata!$B$2:$S$451,8,FALSE)</f>
        <v>21</v>
      </c>
      <c r="L2356">
        <f>VLOOKUP($D2356,metadata!$B$2:$S$451,9,FALSE)</f>
        <v>14</v>
      </c>
      <c r="M2356" t="str">
        <f>VLOOKUP($D2356,metadata!$B$2:$S$451,10,FALSE)</f>
        <v/>
      </c>
      <c r="N2356" t="str">
        <f>VLOOKUP($D2356,metadata!$B$2:$S$451,11,FALSE)</f>
        <v>Aedes albopictus</v>
      </c>
      <c r="O2356" t="str">
        <f>VLOOKUP($D2356,metadata!$B$2:$S$451,12,FALSE)</f>
        <v>diptera</v>
      </c>
      <c r="P2356" t="str">
        <f>VLOOKUP($D2356,metadata!$B$2:$S$451,13,FALSE)</f>
        <v>BER</v>
      </c>
      <c r="Q2356">
        <f>VLOOKUP($D2356,metadata!$B$2:$S$451,14,FALSE)</f>
        <v>39.766666666666666</v>
      </c>
      <c r="R2356">
        <f>VLOOKUP($D2356,metadata!$B$2:$S$451,15,FALSE)</f>
        <v>-74.983333333333306</v>
      </c>
      <c r="S2356" t="str">
        <f>VLOOKUP($D2356,metadata!$B$2:$S$451,16,FALSE)</f>
        <v/>
      </c>
      <c r="T2356" t="str">
        <f>VLOOKUP($D2356,metadata!$B$2:$S$451,17,FALSE)</f>
        <v/>
      </c>
      <c r="U2356" t="str">
        <f>VLOOKUP($D2356,metadata!$B$2:$S$451,18,FALSE)</f>
        <v/>
      </c>
      <c r="V2356">
        <f>VLOOKUP($D2356,metadata!$B$2:$Z$451,19,FALSE)</f>
        <v>530.5</v>
      </c>
      <c r="W2356" t="str">
        <f>VLOOKUP($D2356,metadata!$B$2:$Z$451,20,FALSE)</f>
        <v>acc</v>
      </c>
      <c r="X2356" t="str">
        <f>VLOOKUP($D2356,metadata!$B$2:$Z$451,21,FALSE)</f>
        <v/>
      </c>
      <c r="Y2356" t="str">
        <f>VLOOKUP($D2356,metadata!$B$2:$Z$451,22,FALSE)</f>
        <v>55-13</v>
      </c>
      <c r="Z2356" t="str">
        <f>VLOOKUP($D2356,metadata!$B$2:$Z$451,23,FALSE)</f>
        <v/>
      </c>
      <c r="AA2356" t="str">
        <f>VLOOKUP($D2356,metadata!$B$2:$Z$451,24,FALSE)</f>
        <v/>
      </c>
      <c r="AB2356" t="str">
        <f>VLOOKUP($D2356,metadata!$B$2:$Z$451,25,FALSE)</f>
        <v/>
      </c>
      <c r="AC2356">
        <v>12.770093457943901</v>
      </c>
      <c r="AD2356">
        <v>92.991481267058106</v>
      </c>
      <c r="AF2356" t="str">
        <f t="shared" si="73"/>
        <v>NA</v>
      </c>
    </row>
    <row r="2357" spans="3:32" x14ac:dyDescent="0.3">
      <c r="C2357">
        <v>2356</v>
      </c>
      <c r="D2357" s="4" t="str">
        <f t="shared" si="74"/>
        <v>55-BER</v>
      </c>
      <c r="E2357" t="str">
        <f>VLOOKUP($D2357,metadata!$B$2:$S$451,2,FALSE)</f>
        <v>Urbanski, J; Mogi, M; O'Donnell, D; DeCotiis, M; Toma, T; Armbruster, P</v>
      </c>
      <c r="F2357" t="str">
        <f>VLOOKUP($D2357,metadata!$B$2:$S$451,3,FALSE)</f>
        <v>Rapid Adaptive Evolution of Photoperiodic Response during Invasion and Range Expansion across a Climatic Gradient</v>
      </c>
      <c r="G2357" t="str">
        <f>VLOOKUP($D2357,metadata!$B$2:$S$451,4,FALSE)</f>
        <v>10.1086/664709</v>
      </c>
      <c r="H2357" t="str">
        <f>VLOOKUP($D2357,metadata!$B$2:$S$451,5,FALSE)</f>
        <v>y</v>
      </c>
      <c r="I2357" t="str">
        <f>VLOOKUP($D2357,metadata!$B$2:$S$451,6,FALSE)</f>
        <v>a</v>
      </c>
      <c r="J2357" t="str">
        <f>VLOOKUP($D2357,metadata!$B$2:$S$451,7,FALSE)</f>
        <v>i</v>
      </c>
      <c r="K2357">
        <f>VLOOKUP($D2357,metadata!$B$2:$S$451,8,FALSE)</f>
        <v>21</v>
      </c>
      <c r="L2357">
        <f>VLOOKUP($D2357,metadata!$B$2:$S$451,9,FALSE)</f>
        <v>14</v>
      </c>
      <c r="M2357" t="str">
        <f>VLOOKUP($D2357,metadata!$B$2:$S$451,10,FALSE)</f>
        <v/>
      </c>
      <c r="N2357" t="str">
        <f>VLOOKUP($D2357,metadata!$B$2:$S$451,11,FALSE)</f>
        <v>Aedes albopictus</v>
      </c>
      <c r="O2357" t="str">
        <f>VLOOKUP($D2357,metadata!$B$2:$S$451,12,FALSE)</f>
        <v>diptera</v>
      </c>
      <c r="P2357" t="str">
        <f>VLOOKUP($D2357,metadata!$B$2:$S$451,13,FALSE)</f>
        <v>BER</v>
      </c>
      <c r="Q2357">
        <f>VLOOKUP($D2357,metadata!$B$2:$S$451,14,FALSE)</f>
        <v>39.766666666666666</v>
      </c>
      <c r="R2357">
        <f>VLOOKUP($D2357,metadata!$B$2:$S$451,15,FALSE)</f>
        <v>-74.983333333333306</v>
      </c>
      <c r="S2357" t="str">
        <f>VLOOKUP($D2357,metadata!$B$2:$S$451,16,FALSE)</f>
        <v/>
      </c>
      <c r="T2357" t="str">
        <f>VLOOKUP($D2357,metadata!$B$2:$S$451,17,FALSE)</f>
        <v/>
      </c>
      <c r="U2357" t="str">
        <f>VLOOKUP($D2357,metadata!$B$2:$S$451,18,FALSE)</f>
        <v/>
      </c>
      <c r="V2357">
        <f>VLOOKUP($D2357,metadata!$B$2:$Z$451,19,FALSE)</f>
        <v>530.5</v>
      </c>
      <c r="W2357" t="str">
        <f>VLOOKUP($D2357,metadata!$B$2:$Z$451,20,FALSE)</f>
        <v>acc</v>
      </c>
      <c r="X2357" t="str">
        <f>VLOOKUP($D2357,metadata!$B$2:$Z$451,21,FALSE)</f>
        <v/>
      </c>
      <c r="Y2357" t="str">
        <f>VLOOKUP($D2357,metadata!$B$2:$Z$451,22,FALSE)</f>
        <v>55-13</v>
      </c>
      <c r="Z2357" t="str">
        <f>VLOOKUP($D2357,metadata!$B$2:$Z$451,23,FALSE)</f>
        <v/>
      </c>
      <c r="AA2357" t="str">
        <f>VLOOKUP($D2357,metadata!$B$2:$Z$451,24,FALSE)</f>
        <v/>
      </c>
      <c r="AB2357" t="str">
        <f>VLOOKUP($D2357,metadata!$B$2:$Z$451,25,FALSE)</f>
        <v/>
      </c>
      <c r="AC2357">
        <v>12.9943925233644</v>
      </c>
      <c r="AD2357">
        <v>61.128111818708099</v>
      </c>
      <c r="AF2357" t="str">
        <f t="shared" si="73"/>
        <v>NA</v>
      </c>
    </row>
    <row r="2358" spans="3:32" x14ac:dyDescent="0.3">
      <c r="C2358">
        <v>2357</v>
      </c>
      <c r="D2358" s="4" t="str">
        <f t="shared" si="74"/>
        <v>55-BER</v>
      </c>
      <c r="E2358" t="str">
        <f>VLOOKUP($D2358,metadata!$B$2:$S$451,2,FALSE)</f>
        <v>Urbanski, J; Mogi, M; O'Donnell, D; DeCotiis, M; Toma, T; Armbruster, P</v>
      </c>
      <c r="F2358" t="str">
        <f>VLOOKUP($D2358,metadata!$B$2:$S$451,3,FALSE)</f>
        <v>Rapid Adaptive Evolution of Photoperiodic Response during Invasion and Range Expansion across a Climatic Gradient</v>
      </c>
      <c r="G2358" t="str">
        <f>VLOOKUP($D2358,metadata!$B$2:$S$451,4,FALSE)</f>
        <v>10.1086/664709</v>
      </c>
      <c r="H2358" t="str">
        <f>VLOOKUP($D2358,metadata!$B$2:$S$451,5,FALSE)</f>
        <v>y</v>
      </c>
      <c r="I2358" t="str">
        <f>VLOOKUP($D2358,metadata!$B$2:$S$451,6,FALSE)</f>
        <v>a</v>
      </c>
      <c r="J2358" t="str">
        <f>VLOOKUP($D2358,metadata!$B$2:$S$451,7,FALSE)</f>
        <v>i</v>
      </c>
      <c r="K2358">
        <f>VLOOKUP($D2358,metadata!$B$2:$S$451,8,FALSE)</f>
        <v>21</v>
      </c>
      <c r="L2358">
        <f>VLOOKUP($D2358,metadata!$B$2:$S$451,9,FALSE)</f>
        <v>14</v>
      </c>
      <c r="M2358" t="str">
        <f>VLOOKUP($D2358,metadata!$B$2:$S$451,10,FALSE)</f>
        <v/>
      </c>
      <c r="N2358" t="str">
        <f>VLOOKUP($D2358,metadata!$B$2:$S$451,11,FALSE)</f>
        <v>Aedes albopictus</v>
      </c>
      <c r="O2358" t="str">
        <f>VLOOKUP($D2358,metadata!$B$2:$S$451,12,FALSE)</f>
        <v>diptera</v>
      </c>
      <c r="P2358" t="str">
        <f>VLOOKUP($D2358,metadata!$B$2:$S$451,13,FALSE)</f>
        <v>BER</v>
      </c>
      <c r="Q2358">
        <f>VLOOKUP($D2358,metadata!$B$2:$S$451,14,FALSE)</f>
        <v>39.766666666666666</v>
      </c>
      <c r="R2358">
        <f>VLOOKUP($D2358,metadata!$B$2:$S$451,15,FALSE)</f>
        <v>-74.983333333333306</v>
      </c>
      <c r="S2358" t="str">
        <f>VLOOKUP($D2358,metadata!$B$2:$S$451,16,FALSE)</f>
        <v/>
      </c>
      <c r="T2358" t="str">
        <f>VLOOKUP($D2358,metadata!$B$2:$S$451,17,FALSE)</f>
        <v/>
      </c>
      <c r="U2358" t="str">
        <f>VLOOKUP($D2358,metadata!$B$2:$S$451,18,FALSE)</f>
        <v/>
      </c>
      <c r="V2358">
        <f>VLOOKUP($D2358,metadata!$B$2:$Z$451,19,FALSE)</f>
        <v>530.5</v>
      </c>
      <c r="W2358" t="str">
        <f>VLOOKUP($D2358,metadata!$B$2:$Z$451,20,FALSE)</f>
        <v>acc</v>
      </c>
      <c r="X2358" t="str">
        <f>VLOOKUP($D2358,metadata!$B$2:$Z$451,21,FALSE)</f>
        <v/>
      </c>
      <c r="Y2358" t="str">
        <f>VLOOKUP($D2358,metadata!$B$2:$Z$451,22,FALSE)</f>
        <v>55-13</v>
      </c>
      <c r="Z2358" t="str">
        <f>VLOOKUP($D2358,metadata!$B$2:$Z$451,23,FALSE)</f>
        <v/>
      </c>
      <c r="AA2358" t="str">
        <f>VLOOKUP($D2358,metadata!$B$2:$Z$451,24,FALSE)</f>
        <v/>
      </c>
      <c r="AB2358" t="str">
        <f>VLOOKUP($D2358,metadata!$B$2:$Z$451,25,FALSE)</f>
        <v/>
      </c>
      <c r="AC2358">
        <v>13.4878504672897</v>
      </c>
      <c r="AD2358">
        <v>51.205690182780501</v>
      </c>
      <c r="AF2358" t="str">
        <f t="shared" si="73"/>
        <v>NA</v>
      </c>
    </row>
    <row r="2359" spans="3:32" x14ac:dyDescent="0.3">
      <c r="C2359">
        <v>2358</v>
      </c>
      <c r="D2359" s="4" t="str">
        <f t="shared" si="74"/>
        <v>55-BER</v>
      </c>
      <c r="E2359" t="str">
        <f>VLOOKUP($D2359,metadata!$B$2:$S$451,2,FALSE)</f>
        <v>Urbanski, J; Mogi, M; O'Donnell, D; DeCotiis, M; Toma, T; Armbruster, P</v>
      </c>
      <c r="F2359" t="str">
        <f>VLOOKUP($D2359,metadata!$B$2:$S$451,3,FALSE)</f>
        <v>Rapid Adaptive Evolution of Photoperiodic Response during Invasion and Range Expansion across a Climatic Gradient</v>
      </c>
      <c r="G2359" t="str">
        <f>VLOOKUP($D2359,metadata!$B$2:$S$451,4,FALSE)</f>
        <v>10.1086/664709</v>
      </c>
      <c r="H2359" t="str">
        <f>VLOOKUP($D2359,metadata!$B$2:$S$451,5,FALSE)</f>
        <v>y</v>
      </c>
      <c r="I2359" t="str">
        <f>VLOOKUP($D2359,metadata!$B$2:$S$451,6,FALSE)</f>
        <v>a</v>
      </c>
      <c r="J2359" t="str">
        <f>VLOOKUP($D2359,metadata!$B$2:$S$451,7,FALSE)</f>
        <v>i</v>
      </c>
      <c r="K2359">
        <f>VLOOKUP($D2359,metadata!$B$2:$S$451,8,FALSE)</f>
        <v>21</v>
      </c>
      <c r="L2359">
        <f>VLOOKUP($D2359,metadata!$B$2:$S$451,9,FALSE)</f>
        <v>14</v>
      </c>
      <c r="M2359" t="str">
        <f>VLOOKUP($D2359,metadata!$B$2:$S$451,10,FALSE)</f>
        <v/>
      </c>
      <c r="N2359" t="str">
        <f>VLOOKUP($D2359,metadata!$B$2:$S$451,11,FALSE)</f>
        <v>Aedes albopictus</v>
      </c>
      <c r="O2359" t="str">
        <f>VLOOKUP($D2359,metadata!$B$2:$S$451,12,FALSE)</f>
        <v>diptera</v>
      </c>
      <c r="P2359" t="str">
        <f>VLOOKUP($D2359,metadata!$B$2:$S$451,13,FALSE)</f>
        <v>BER</v>
      </c>
      <c r="Q2359">
        <f>VLOOKUP($D2359,metadata!$B$2:$S$451,14,FALSE)</f>
        <v>39.766666666666666</v>
      </c>
      <c r="R2359">
        <f>VLOOKUP($D2359,metadata!$B$2:$S$451,15,FALSE)</f>
        <v>-74.983333333333306</v>
      </c>
      <c r="S2359" t="str">
        <f>VLOOKUP($D2359,metadata!$B$2:$S$451,16,FALSE)</f>
        <v/>
      </c>
      <c r="T2359" t="str">
        <f>VLOOKUP($D2359,metadata!$B$2:$S$451,17,FALSE)</f>
        <v/>
      </c>
      <c r="U2359" t="str">
        <f>VLOOKUP($D2359,metadata!$B$2:$S$451,18,FALSE)</f>
        <v/>
      </c>
      <c r="V2359">
        <f>VLOOKUP($D2359,metadata!$B$2:$Z$451,19,FALSE)</f>
        <v>530.5</v>
      </c>
      <c r="W2359" t="str">
        <f>VLOOKUP($D2359,metadata!$B$2:$Z$451,20,FALSE)</f>
        <v>acc</v>
      </c>
      <c r="X2359" t="str">
        <f>VLOOKUP($D2359,metadata!$B$2:$Z$451,21,FALSE)</f>
        <v/>
      </c>
      <c r="Y2359" t="str">
        <f>VLOOKUP($D2359,metadata!$B$2:$Z$451,22,FALSE)</f>
        <v>55-13</v>
      </c>
      <c r="Z2359" t="str">
        <f>VLOOKUP($D2359,metadata!$B$2:$Z$451,23,FALSE)</f>
        <v/>
      </c>
      <c r="AA2359" t="str">
        <f>VLOOKUP($D2359,metadata!$B$2:$Z$451,24,FALSE)</f>
        <v/>
      </c>
      <c r="AB2359" t="str">
        <f>VLOOKUP($D2359,metadata!$B$2:$Z$451,25,FALSE)</f>
        <v/>
      </c>
      <c r="AC2359">
        <v>13.218691588784999</v>
      </c>
      <c r="AD2359">
        <v>47.494830865933302</v>
      </c>
      <c r="AF2359" t="str">
        <f t="shared" si="73"/>
        <v>NA</v>
      </c>
    </row>
    <row r="2360" spans="3:32" x14ac:dyDescent="0.3">
      <c r="C2360">
        <v>2359</v>
      </c>
      <c r="D2360" s="4" t="str">
        <f t="shared" si="74"/>
        <v>55-BER</v>
      </c>
      <c r="E2360" t="str">
        <f>VLOOKUP($D2360,metadata!$B$2:$S$451,2,FALSE)</f>
        <v>Urbanski, J; Mogi, M; O'Donnell, D; DeCotiis, M; Toma, T; Armbruster, P</v>
      </c>
      <c r="F2360" t="str">
        <f>VLOOKUP($D2360,metadata!$B$2:$S$451,3,FALSE)</f>
        <v>Rapid Adaptive Evolution of Photoperiodic Response during Invasion and Range Expansion across a Climatic Gradient</v>
      </c>
      <c r="G2360" t="str">
        <f>VLOOKUP($D2360,metadata!$B$2:$S$451,4,FALSE)</f>
        <v>10.1086/664709</v>
      </c>
      <c r="H2360" t="str">
        <f>VLOOKUP($D2360,metadata!$B$2:$S$451,5,FALSE)</f>
        <v>y</v>
      </c>
      <c r="I2360" t="str">
        <f>VLOOKUP($D2360,metadata!$B$2:$S$451,6,FALSE)</f>
        <v>a</v>
      </c>
      <c r="J2360" t="str">
        <f>VLOOKUP($D2360,metadata!$B$2:$S$451,7,FALSE)</f>
        <v>i</v>
      </c>
      <c r="K2360">
        <f>VLOOKUP($D2360,metadata!$B$2:$S$451,8,FALSE)</f>
        <v>21</v>
      </c>
      <c r="L2360">
        <f>VLOOKUP($D2360,metadata!$B$2:$S$451,9,FALSE)</f>
        <v>14</v>
      </c>
      <c r="M2360" t="str">
        <f>VLOOKUP($D2360,metadata!$B$2:$S$451,10,FALSE)</f>
        <v/>
      </c>
      <c r="N2360" t="str">
        <f>VLOOKUP($D2360,metadata!$B$2:$S$451,11,FALSE)</f>
        <v>Aedes albopictus</v>
      </c>
      <c r="O2360" t="str">
        <f>VLOOKUP($D2360,metadata!$B$2:$S$451,12,FALSE)</f>
        <v>diptera</v>
      </c>
      <c r="P2360" t="str">
        <f>VLOOKUP($D2360,metadata!$B$2:$S$451,13,FALSE)</f>
        <v>BER</v>
      </c>
      <c r="Q2360">
        <f>VLOOKUP($D2360,metadata!$B$2:$S$451,14,FALSE)</f>
        <v>39.766666666666666</v>
      </c>
      <c r="R2360">
        <f>VLOOKUP($D2360,metadata!$B$2:$S$451,15,FALSE)</f>
        <v>-74.983333333333306</v>
      </c>
      <c r="S2360" t="str">
        <f>VLOOKUP($D2360,metadata!$B$2:$S$451,16,FALSE)</f>
        <v/>
      </c>
      <c r="T2360" t="str">
        <f>VLOOKUP($D2360,metadata!$B$2:$S$451,17,FALSE)</f>
        <v/>
      </c>
      <c r="U2360" t="str">
        <f>VLOOKUP($D2360,metadata!$B$2:$S$451,18,FALSE)</f>
        <v/>
      </c>
      <c r="V2360">
        <f>VLOOKUP($D2360,metadata!$B$2:$Z$451,19,FALSE)</f>
        <v>530.5</v>
      </c>
      <c r="W2360" t="str">
        <f>VLOOKUP($D2360,metadata!$B$2:$Z$451,20,FALSE)</f>
        <v>acc</v>
      </c>
      <c r="X2360" t="str">
        <f>VLOOKUP($D2360,metadata!$B$2:$Z$451,21,FALSE)</f>
        <v/>
      </c>
      <c r="Y2360" t="str">
        <f>VLOOKUP($D2360,metadata!$B$2:$Z$451,22,FALSE)</f>
        <v>55-13</v>
      </c>
      <c r="Z2360" t="str">
        <f>VLOOKUP($D2360,metadata!$B$2:$Z$451,23,FALSE)</f>
        <v/>
      </c>
      <c r="AA2360" t="str">
        <f>VLOOKUP($D2360,metadata!$B$2:$Z$451,24,FALSE)</f>
        <v/>
      </c>
      <c r="AB2360" t="str">
        <f>VLOOKUP($D2360,metadata!$B$2:$Z$451,25,FALSE)</f>
        <v/>
      </c>
      <c r="AC2360">
        <v>13.7570093457943</v>
      </c>
      <c r="AD2360">
        <v>35.270531800512799</v>
      </c>
      <c r="AF2360" t="str">
        <f t="shared" si="73"/>
        <v>NA</v>
      </c>
    </row>
    <row r="2361" spans="3:32" x14ac:dyDescent="0.3">
      <c r="C2361">
        <v>2360</v>
      </c>
      <c r="D2361" s="4" t="str">
        <f t="shared" si="74"/>
        <v>55-BER</v>
      </c>
      <c r="E2361" t="str">
        <f>VLOOKUP($D2361,metadata!$B$2:$S$451,2,FALSE)</f>
        <v>Urbanski, J; Mogi, M; O'Donnell, D; DeCotiis, M; Toma, T; Armbruster, P</v>
      </c>
      <c r="F2361" t="str">
        <f>VLOOKUP($D2361,metadata!$B$2:$S$451,3,FALSE)</f>
        <v>Rapid Adaptive Evolution of Photoperiodic Response during Invasion and Range Expansion across a Climatic Gradient</v>
      </c>
      <c r="G2361" t="str">
        <f>VLOOKUP($D2361,metadata!$B$2:$S$451,4,FALSE)</f>
        <v>10.1086/664709</v>
      </c>
      <c r="H2361" t="str">
        <f>VLOOKUP($D2361,metadata!$B$2:$S$451,5,FALSE)</f>
        <v>y</v>
      </c>
      <c r="I2361" t="str">
        <f>VLOOKUP($D2361,metadata!$B$2:$S$451,6,FALSE)</f>
        <v>a</v>
      </c>
      <c r="J2361" t="str">
        <f>VLOOKUP($D2361,metadata!$B$2:$S$451,7,FALSE)</f>
        <v>i</v>
      </c>
      <c r="K2361">
        <f>VLOOKUP($D2361,metadata!$B$2:$S$451,8,FALSE)</f>
        <v>21</v>
      </c>
      <c r="L2361">
        <f>VLOOKUP($D2361,metadata!$B$2:$S$451,9,FALSE)</f>
        <v>14</v>
      </c>
      <c r="M2361" t="str">
        <f>VLOOKUP($D2361,metadata!$B$2:$S$451,10,FALSE)</f>
        <v/>
      </c>
      <c r="N2361" t="str">
        <f>VLOOKUP($D2361,metadata!$B$2:$S$451,11,FALSE)</f>
        <v>Aedes albopictus</v>
      </c>
      <c r="O2361" t="str">
        <f>VLOOKUP($D2361,metadata!$B$2:$S$451,12,FALSE)</f>
        <v>diptera</v>
      </c>
      <c r="P2361" t="str">
        <f>VLOOKUP($D2361,metadata!$B$2:$S$451,13,FALSE)</f>
        <v>BER</v>
      </c>
      <c r="Q2361">
        <f>VLOOKUP($D2361,metadata!$B$2:$S$451,14,FALSE)</f>
        <v>39.766666666666666</v>
      </c>
      <c r="R2361">
        <f>VLOOKUP($D2361,metadata!$B$2:$S$451,15,FALSE)</f>
        <v>-74.983333333333306</v>
      </c>
      <c r="S2361" t="str">
        <f>VLOOKUP($D2361,metadata!$B$2:$S$451,16,FALSE)</f>
        <v/>
      </c>
      <c r="T2361" t="str">
        <f>VLOOKUP($D2361,metadata!$B$2:$S$451,17,FALSE)</f>
        <v/>
      </c>
      <c r="U2361" t="str">
        <f>VLOOKUP($D2361,metadata!$B$2:$S$451,18,FALSE)</f>
        <v/>
      </c>
      <c r="V2361">
        <f>VLOOKUP($D2361,metadata!$B$2:$Z$451,19,FALSE)</f>
        <v>530.5</v>
      </c>
      <c r="W2361" t="str">
        <f>VLOOKUP($D2361,metadata!$B$2:$Z$451,20,FALSE)</f>
        <v>acc</v>
      </c>
      <c r="X2361" t="str">
        <f>VLOOKUP($D2361,metadata!$B$2:$Z$451,21,FALSE)</f>
        <v/>
      </c>
      <c r="Y2361" t="str">
        <f>VLOOKUP($D2361,metadata!$B$2:$Z$451,22,FALSE)</f>
        <v>55-13</v>
      </c>
      <c r="Z2361" t="str">
        <f>VLOOKUP($D2361,metadata!$B$2:$Z$451,23,FALSE)</f>
        <v/>
      </c>
      <c r="AA2361" t="str">
        <f>VLOOKUP($D2361,metadata!$B$2:$Z$451,24,FALSE)</f>
        <v/>
      </c>
      <c r="AB2361" t="str">
        <f>VLOOKUP($D2361,metadata!$B$2:$Z$451,25,FALSE)</f>
        <v/>
      </c>
      <c r="AC2361">
        <v>13.996261682242899</v>
      </c>
      <c r="AD2361">
        <v>10.132495244396599</v>
      </c>
      <c r="AF2361" t="str">
        <f t="shared" si="73"/>
        <v>NA</v>
      </c>
    </row>
    <row r="2362" spans="3:32" x14ac:dyDescent="0.3">
      <c r="C2362">
        <v>2361</v>
      </c>
      <c r="D2362" s="4" t="str">
        <f t="shared" si="74"/>
        <v>55-BER</v>
      </c>
      <c r="E2362" t="str">
        <f>VLOOKUP($D2362,metadata!$B$2:$S$451,2,FALSE)</f>
        <v>Urbanski, J; Mogi, M; O'Donnell, D; DeCotiis, M; Toma, T; Armbruster, P</v>
      </c>
      <c r="F2362" t="str">
        <f>VLOOKUP($D2362,metadata!$B$2:$S$451,3,FALSE)</f>
        <v>Rapid Adaptive Evolution of Photoperiodic Response during Invasion and Range Expansion across a Climatic Gradient</v>
      </c>
      <c r="G2362" t="str">
        <f>VLOOKUP($D2362,metadata!$B$2:$S$451,4,FALSE)</f>
        <v>10.1086/664709</v>
      </c>
      <c r="H2362" t="str">
        <f>VLOOKUP($D2362,metadata!$B$2:$S$451,5,FALSE)</f>
        <v>y</v>
      </c>
      <c r="I2362" t="str">
        <f>VLOOKUP($D2362,metadata!$B$2:$S$451,6,FALSE)</f>
        <v>a</v>
      </c>
      <c r="J2362" t="str">
        <f>VLOOKUP($D2362,metadata!$B$2:$S$451,7,FALSE)</f>
        <v>i</v>
      </c>
      <c r="K2362">
        <f>VLOOKUP($D2362,metadata!$B$2:$S$451,8,FALSE)</f>
        <v>21</v>
      </c>
      <c r="L2362">
        <f>VLOOKUP($D2362,metadata!$B$2:$S$451,9,FALSE)</f>
        <v>14</v>
      </c>
      <c r="M2362" t="str">
        <f>VLOOKUP($D2362,metadata!$B$2:$S$451,10,FALSE)</f>
        <v/>
      </c>
      <c r="N2362" t="str">
        <f>VLOOKUP($D2362,metadata!$B$2:$S$451,11,FALSE)</f>
        <v>Aedes albopictus</v>
      </c>
      <c r="O2362" t="str">
        <f>VLOOKUP($D2362,metadata!$B$2:$S$451,12,FALSE)</f>
        <v>diptera</v>
      </c>
      <c r="P2362" t="str">
        <f>VLOOKUP($D2362,metadata!$B$2:$S$451,13,FALSE)</f>
        <v>BER</v>
      </c>
      <c r="Q2362">
        <f>VLOOKUP($D2362,metadata!$B$2:$S$451,14,FALSE)</f>
        <v>39.766666666666666</v>
      </c>
      <c r="R2362">
        <f>VLOOKUP($D2362,metadata!$B$2:$S$451,15,FALSE)</f>
        <v>-74.983333333333306</v>
      </c>
      <c r="S2362" t="str">
        <f>VLOOKUP($D2362,metadata!$B$2:$S$451,16,FALSE)</f>
        <v/>
      </c>
      <c r="T2362" t="str">
        <f>VLOOKUP($D2362,metadata!$B$2:$S$451,17,FALSE)</f>
        <v/>
      </c>
      <c r="U2362" t="str">
        <f>VLOOKUP($D2362,metadata!$B$2:$S$451,18,FALSE)</f>
        <v/>
      </c>
      <c r="V2362">
        <f>VLOOKUP($D2362,metadata!$B$2:$Z$451,19,FALSE)</f>
        <v>530.5</v>
      </c>
      <c r="W2362" t="str">
        <f>VLOOKUP($D2362,metadata!$B$2:$Z$451,20,FALSE)</f>
        <v>acc</v>
      </c>
      <c r="X2362" t="str">
        <f>VLOOKUP($D2362,metadata!$B$2:$Z$451,21,FALSE)</f>
        <v/>
      </c>
      <c r="Y2362" t="str">
        <f>VLOOKUP($D2362,metadata!$B$2:$Z$451,22,FALSE)</f>
        <v>55-13</v>
      </c>
      <c r="Z2362" t="str">
        <f>VLOOKUP($D2362,metadata!$B$2:$Z$451,23,FALSE)</f>
        <v/>
      </c>
      <c r="AA2362" t="str">
        <f>VLOOKUP($D2362,metadata!$B$2:$Z$451,24,FALSE)</f>
        <v/>
      </c>
      <c r="AB2362" t="str">
        <f>VLOOKUP($D2362,metadata!$B$2:$Z$451,25,FALSE)</f>
        <v/>
      </c>
      <c r="AC2362">
        <v>14.2056074766355</v>
      </c>
      <c r="AD2362">
        <v>13.3137044082375</v>
      </c>
      <c r="AF2362" t="str">
        <f t="shared" si="73"/>
        <v>NA</v>
      </c>
    </row>
    <row r="2363" spans="3:32" x14ac:dyDescent="0.3">
      <c r="C2363">
        <v>2362</v>
      </c>
      <c r="D2363" s="4" t="str">
        <f t="shared" si="74"/>
        <v>55-BER</v>
      </c>
      <c r="E2363" t="str">
        <f>VLOOKUP($D2363,metadata!$B$2:$S$451,2,FALSE)</f>
        <v>Urbanski, J; Mogi, M; O'Donnell, D; DeCotiis, M; Toma, T; Armbruster, P</v>
      </c>
      <c r="F2363" t="str">
        <f>VLOOKUP($D2363,metadata!$B$2:$S$451,3,FALSE)</f>
        <v>Rapid Adaptive Evolution of Photoperiodic Response during Invasion and Range Expansion across a Climatic Gradient</v>
      </c>
      <c r="G2363" t="str">
        <f>VLOOKUP($D2363,metadata!$B$2:$S$451,4,FALSE)</f>
        <v>10.1086/664709</v>
      </c>
      <c r="H2363" t="str">
        <f>VLOOKUP($D2363,metadata!$B$2:$S$451,5,FALSE)</f>
        <v>y</v>
      </c>
      <c r="I2363" t="str">
        <f>VLOOKUP($D2363,metadata!$B$2:$S$451,6,FALSE)</f>
        <v>a</v>
      </c>
      <c r="J2363" t="str">
        <f>VLOOKUP($D2363,metadata!$B$2:$S$451,7,FALSE)</f>
        <v>i</v>
      </c>
      <c r="K2363">
        <f>VLOOKUP($D2363,metadata!$B$2:$S$451,8,FALSE)</f>
        <v>21</v>
      </c>
      <c r="L2363">
        <f>VLOOKUP($D2363,metadata!$B$2:$S$451,9,FALSE)</f>
        <v>14</v>
      </c>
      <c r="M2363" t="str">
        <f>VLOOKUP($D2363,metadata!$B$2:$S$451,10,FALSE)</f>
        <v/>
      </c>
      <c r="N2363" t="str">
        <f>VLOOKUP($D2363,metadata!$B$2:$S$451,11,FALSE)</f>
        <v>Aedes albopictus</v>
      </c>
      <c r="O2363" t="str">
        <f>VLOOKUP($D2363,metadata!$B$2:$S$451,12,FALSE)</f>
        <v>diptera</v>
      </c>
      <c r="P2363" t="str">
        <f>VLOOKUP($D2363,metadata!$B$2:$S$451,13,FALSE)</f>
        <v>BER</v>
      </c>
      <c r="Q2363">
        <f>VLOOKUP($D2363,metadata!$B$2:$S$451,14,FALSE)</f>
        <v>39.766666666666666</v>
      </c>
      <c r="R2363">
        <f>VLOOKUP($D2363,metadata!$B$2:$S$451,15,FALSE)</f>
        <v>-74.983333333333306</v>
      </c>
      <c r="S2363" t="str">
        <f>VLOOKUP($D2363,metadata!$B$2:$S$451,16,FALSE)</f>
        <v/>
      </c>
      <c r="T2363" t="str">
        <f>VLOOKUP($D2363,metadata!$B$2:$S$451,17,FALSE)</f>
        <v/>
      </c>
      <c r="U2363" t="str">
        <f>VLOOKUP($D2363,metadata!$B$2:$S$451,18,FALSE)</f>
        <v/>
      </c>
      <c r="V2363">
        <f>VLOOKUP($D2363,metadata!$B$2:$Z$451,19,FALSE)</f>
        <v>530.5</v>
      </c>
      <c r="W2363" t="str">
        <f>VLOOKUP($D2363,metadata!$B$2:$Z$451,20,FALSE)</f>
        <v>acc</v>
      </c>
      <c r="X2363" t="str">
        <f>VLOOKUP($D2363,metadata!$B$2:$Z$451,21,FALSE)</f>
        <v/>
      </c>
      <c r="Y2363" t="str">
        <f>VLOOKUP($D2363,metadata!$B$2:$Z$451,22,FALSE)</f>
        <v>55-13</v>
      </c>
      <c r="Z2363" t="str">
        <f>VLOOKUP($D2363,metadata!$B$2:$Z$451,23,FALSE)</f>
        <v/>
      </c>
      <c r="AA2363" t="str">
        <f>VLOOKUP($D2363,metadata!$B$2:$Z$451,24,FALSE)</f>
        <v/>
      </c>
      <c r="AB2363" t="str">
        <f>VLOOKUP($D2363,metadata!$B$2:$Z$451,25,FALSE)</f>
        <v/>
      </c>
      <c r="AC2363">
        <v>14.504672897196199</v>
      </c>
      <c r="AD2363">
        <v>2.1566454387561</v>
      </c>
      <c r="AF2363" t="str">
        <f t="shared" si="73"/>
        <v>NA</v>
      </c>
    </row>
    <row r="2364" spans="3:32" x14ac:dyDescent="0.3">
      <c r="C2364">
        <v>2363</v>
      </c>
      <c r="D2364" s="4" t="str">
        <f t="shared" si="74"/>
        <v>55-BER</v>
      </c>
      <c r="E2364" t="str">
        <f>VLOOKUP($D2364,metadata!$B$2:$S$451,2,FALSE)</f>
        <v>Urbanski, J; Mogi, M; O'Donnell, D; DeCotiis, M; Toma, T; Armbruster, P</v>
      </c>
      <c r="F2364" t="str">
        <f>VLOOKUP($D2364,metadata!$B$2:$S$451,3,FALSE)</f>
        <v>Rapid Adaptive Evolution of Photoperiodic Response during Invasion and Range Expansion across a Climatic Gradient</v>
      </c>
      <c r="G2364" t="str">
        <f>VLOOKUP($D2364,metadata!$B$2:$S$451,4,FALSE)</f>
        <v>10.1086/664709</v>
      </c>
      <c r="H2364" t="str">
        <f>VLOOKUP($D2364,metadata!$B$2:$S$451,5,FALSE)</f>
        <v>y</v>
      </c>
      <c r="I2364" t="str">
        <f>VLOOKUP($D2364,metadata!$B$2:$S$451,6,FALSE)</f>
        <v>a</v>
      </c>
      <c r="J2364" t="str">
        <f>VLOOKUP($D2364,metadata!$B$2:$S$451,7,FALSE)</f>
        <v>i</v>
      </c>
      <c r="K2364">
        <f>VLOOKUP($D2364,metadata!$B$2:$S$451,8,FALSE)</f>
        <v>21</v>
      </c>
      <c r="L2364">
        <f>VLOOKUP($D2364,metadata!$B$2:$S$451,9,FALSE)</f>
        <v>14</v>
      </c>
      <c r="M2364" t="str">
        <f>VLOOKUP($D2364,metadata!$B$2:$S$451,10,FALSE)</f>
        <v/>
      </c>
      <c r="N2364" t="str">
        <f>VLOOKUP($D2364,metadata!$B$2:$S$451,11,FALSE)</f>
        <v>Aedes albopictus</v>
      </c>
      <c r="O2364" t="str">
        <f>VLOOKUP($D2364,metadata!$B$2:$S$451,12,FALSE)</f>
        <v>diptera</v>
      </c>
      <c r="P2364" t="str">
        <f>VLOOKUP($D2364,metadata!$B$2:$S$451,13,FALSE)</f>
        <v>BER</v>
      </c>
      <c r="Q2364">
        <f>VLOOKUP($D2364,metadata!$B$2:$S$451,14,FALSE)</f>
        <v>39.766666666666666</v>
      </c>
      <c r="R2364">
        <f>VLOOKUP($D2364,metadata!$B$2:$S$451,15,FALSE)</f>
        <v>-74.983333333333306</v>
      </c>
      <c r="S2364" t="str">
        <f>VLOOKUP($D2364,metadata!$B$2:$S$451,16,FALSE)</f>
        <v/>
      </c>
      <c r="T2364" t="str">
        <f>VLOOKUP($D2364,metadata!$B$2:$S$451,17,FALSE)</f>
        <v/>
      </c>
      <c r="U2364" t="str">
        <f>VLOOKUP($D2364,metadata!$B$2:$S$451,18,FALSE)</f>
        <v/>
      </c>
      <c r="V2364">
        <f>VLOOKUP($D2364,metadata!$B$2:$Z$451,19,FALSE)</f>
        <v>530.5</v>
      </c>
      <c r="W2364" t="str">
        <f>VLOOKUP($D2364,metadata!$B$2:$Z$451,20,FALSE)</f>
        <v>acc</v>
      </c>
      <c r="X2364" t="str">
        <f>VLOOKUP($D2364,metadata!$B$2:$Z$451,21,FALSE)</f>
        <v/>
      </c>
      <c r="Y2364" t="str">
        <f>VLOOKUP($D2364,metadata!$B$2:$Z$451,22,FALSE)</f>
        <v>55-13</v>
      </c>
      <c r="Z2364" t="str">
        <f>VLOOKUP($D2364,metadata!$B$2:$Z$451,23,FALSE)</f>
        <v/>
      </c>
      <c r="AA2364" t="str">
        <f>VLOOKUP($D2364,metadata!$B$2:$Z$451,24,FALSE)</f>
        <v/>
      </c>
      <c r="AB2364" t="str">
        <f>VLOOKUP($D2364,metadata!$B$2:$Z$451,25,FALSE)</f>
        <v/>
      </c>
      <c r="AC2364">
        <v>15.9551401869158</v>
      </c>
      <c r="AD2364">
        <v>2.6555289057976998</v>
      </c>
      <c r="AF2364" t="str">
        <f t="shared" si="73"/>
        <v>NA</v>
      </c>
    </row>
    <row r="2365" spans="3:32" x14ac:dyDescent="0.3">
      <c r="C2365">
        <v>2364</v>
      </c>
      <c r="D2365" s="4" t="str">
        <f t="shared" si="74"/>
        <v>55-FAY</v>
      </c>
      <c r="E2365" t="str">
        <f>VLOOKUP($D2365,metadata!$B$2:$S$451,2,FALSE)</f>
        <v>Urbanski, J; Mogi, M; O'Donnell, D; DeCotiis, M; Toma, T; Armbruster, P</v>
      </c>
      <c r="F2365" t="str">
        <f>VLOOKUP($D2365,metadata!$B$2:$S$451,3,FALSE)</f>
        <v>Rapid Adaptive Evolution of Photoperiodic Response during Invasion and Range Expansion across a Climatic Gradient</v>
      </c>
      <c r="G2365" t="str">
        <f>VLOOKUP($D2365,metadata!$B$2:$S$451,4,FALSE)</f>
        <v>10.1086/664709</v>
      </c>
      <c r="H2365" t="str">
        <f>VLOOKUP($D2365,metadata!$B$2:$S$451,5,FALSE)</f>
        <v>y</v>
      </c>
      <c r="I2365" t="str">
        <f>VLOOKUP($D2365,metadata!$B$2:$S$451,6,FALSE)</f>
        <v>a</v>
      </c>
      <c r="J2365" t="str">
        <f>VLOOKUP($D2365,metadata!$B$2:$S$451,7,FALSE)</f>
        <v>i</v>
      </c>
      <c r="K2365">
        <f>VLOOKUP($D2365,metadata!$B$2:$S$451,8,FALSE)</f>
        <v>21</v>
      </c>
      <c r="L2365">
        <f>VLOOKUP($D2365,metadata!$B$2:$S$451,9,FALSE)</f>
        <v>12</v>
      </c>
      <c r="M2365" t="str">
        <f>VLOOKUP($D2365,metadata!$B$2:$S$451,10,FALSE)</f>
        <v/>
      </c>
      <c r="N2365" t="str">
        <f>VLOOKUP($D2365,metadata!$B$2:$S$451,11,FALSE)</f>
        <v>Aedes albopictus</v>
      </c>
      <c r="O2365" t="str">
        <f>VLOOKUP($D2365,metadata!$B$2:$S$451,12,FALSE)</f>
        <v>diptera</v>
      </c>
      <c r="P2365" t="str">
        <f>VLOOKUP($D2365,metadata!$B$2:$S$451,13,FALSE)</f>
        <v>FAY</v>
      </c>
      <c r="Q2365">
        <f>VLOOKUP($D2365,metadata!$B$2:$S$451,14,FALSE)</f>
        <v>35.016666666666666</v>
      </c>
      <c r="R2365">
        <f>VLOOKUP($D2365,metadata!$B$2:$S$451,15,FALSE)</f>
        <v>-78.0833333333333</v>
      </c>
      <c r="S2365" t="str">
        <f>VLOOKUP($D2365,metadata!$B$2:$S$451,16,FALSE)</f>
        <v/>
      </c>
      <c r="T2365" t="str">
        <f>VLOOKUP($D2365,metadata!$B$2:$S$451,17,FALSE)</f>
        <v/>
      </c>
      <c r="U2365" t="str">
        <f>VLOOKUP($D2365,metadata!$B$2:$S$451,18,FALSE)</f>
        <v/>
      </c>
      <c r="V2365">
        <f>VLOOKUP($D2365,metadata!$B$2:$Z$451,19,FALSE)</f>
        <v>542.5</v>
      </c>
      <c r="W2365" t="str">
        <f>VLOOKUP($D2365,metadata!$B$2:$Z$451,20,FALSE)</f>
        <v>acc</v>
      </c>
      <c r="X2365" t="str">
        <f>VLOOKUP($D2365,metadata!$B$2:$Z$451,21,FALSE)</f>
        <v/>
      </c>
      <c r="Y2365" t="str">
        <f>VLOOKUP($D2365,metadata!$B$2:$Z$451,22,FALSE)</f>
        <v>55-14</v>
      </c>
      <c r="Z2365" t="str">
        <f>VLOOKUP($D2365,metadata!$B$2:$Z$451,23,FALSE)</f>
        <v/>
      </c>
      <c r="AA2365" t="str">
        <f>VLOOKUP($D2365,metadata!$B$2:$Z$451,24,FALSE)</f>
        <v/>
      </c>
      <c r="AB2365" t="str">
        <f>VLOOKUP($D2365,metadata!$B$2:$Z$451,25,FALSE)</f>
        <v/>
      </c>
      <c r="AC2365">
        <v>8</v>
      </c>
      <c r="AD2365">
        <v>94.965595165549402</v>
      </c>
      <c r="AF2365" t="str">
        <f t="shared" si="73"/>
        <v>NA</v>
      </c>
    </row>
    <row r="2366" spans="3:32" x14ac:dyDescent="0.3">
      <c r="C2366">
        <v>2365</v>
      </c>
      <c r="D2366" s="4" t="str">
        <f t="shared" si="74"/>
        <v>55-FAY</v>
      </c>
      <c r="E2366" t="str">
        <f>VLOOKUP($D2366,metadata!$B$2:$S$451,2,FALSE)</f>
        <v>Urbanski, J; Mogi, M; O'Donnell, D; DeCotiis, M; Toma, T; Armbruster, P</v>
      </c>
      <c r="F2366" t="str">
        <f>VLOOKUP($D2366,metadata!$B$2:$S$451,3,FALSE)</f>
        <v>Rapid Adaptive Evolution of Photoperiodic Response during Invasion and Range Expansion across a Climatic Gradient</v>
      </c>
      <c r="G2366" t="str">
        <f>VLOOKUP($D2366,metadata!$B$2:$S$451,4,FALSE)</f>
        <v>10.1086/664709</v>
      </c>
      <c r="H2366" t="str">
        <f>VLOOKUP($D2366,metadata!$B$2:$S$451,5,FALSE)</f>
        <v>y</v>
      </c>
      <c r="I2366" t="str">
        <f>VLOOKUP($D2366,metadata!$B$2:$S$451,6,FALSE)</f>
        <v>a</v>
      </c>
      <c r="J2366" t="str">
        <f>VLOOKUP($D2366,metadata!$B$2:$S$451,7,FALSE)</f>
        <v>i</v>
      </c>
      <c r="K2366">
        <f>VLOOKUP($D2366,metadata!$B$2:$S$451,8,FALSE)</f>
        <v>21</v>
      </c>
      <c r="L2366">
        <f>VLOOKUP($D2366,metadata!$B$2:$S$451,9,FALSE)</f>
        <v>12</v>
      </c>
      <c r="M2366" t="str">
        <f>VLOOKUP($D2366,metadata!$B$2:$S$451,10,FALSE)</f>
        <v/>
      </c>
      <c r="N2366" t="str">
        <f>VLOOKUP($D2366,metadata!$B$2:$S$451,11,FALSE)</f>
        <v>Aedes albopictus</v>
      </c>
      <c r="O2366" t="str">
        <f>VLOOKUP($D2366,metadata!$B$2:$S$451,12,FALSE)</f>
        <v>diptera</v>
      </c>
      <c r="P2366" t="str">
        <f>VLOOKUP($D2366,metadata!$B$2:$S$451,13,FALSE)</f>
        <v>FAY</v>
      </c>
      <c r="Q2366">
        <f>VLOOKUP($D2366,metadata!$B$2:$S$451,14,FALSE)</f>
        <v>35.016666666666666</v>
      </c>
      <c r="R2366">
        <f>VLOOKUP($D2366,metadata!$B$2:$S$451,15,FALSE)</f>
        <v>-78.0833333333333</v>
      </c>
      <c r="S2366" t="str">
        <f>VLOOKUP($D2366,metadata!$B$2:$S$451,16,FALSE)</f>
        <v/>
      </c>
      <c r="T2366" t="str">
        <f>VLOOKUP($D2366,metadata!$B$2:$S$451,17,FALSE)</f>
        <v/>
      </c>
      <c r="U2366" t="str">
        <f>VLOOKUP($D2366,metadata!$B$2:$S$451,18,FALSE)</f>
        <v/>
      </c>
      <c r="V2366">
        <f>VLOOKUP($D2366,metadata!$B$2:$Z$451,19,FALSE)</f>
        <v>542.5</v>
      </c>
      <c r="W2366" t="str">
        <f>VLOOKUP($D2366,metadata!$B$2:$Z$451,20,FALSE)</f>
        <v>acc</v>
      </c>
      <c r="X2366" t="str">
        <f>VLOOKUP($D2366,metadata!$B$2:$Z$451,21,FALSE)</f>
        <v/>
      </c>
      <c r="Y2366" t="str">
        <f>VLOOKUP($D2366,metadata!$B$2:$Z$451,22,FALSE)</f>
        <v>55-14</v>
      </c>
      <c r="Z2366" t="str">
        <f>VLOOKUP($D2366,metadata!$B$2:$Z$451,23,FALSE)</f>
        <v/>
      </c>
      <c r="AA2366" t="str">
        <f>VLOOKUP($D2366,metadata!$B$2:$Z$451,24,FALSE)</f>
        <v/>
      </c>
      <c r="AB2366" t="str">
        <f>VLOOKUP($D2366,metadata!$B$2:$Z$451,25,FALSE)</f>
        <v/>
      </c>
      <c r="AC2366">
        <v>11.9926873857404</v>
      </c>
      <c r="AD2366">
        <v>83.941448303879696</v>
      </c>
      <c r="AF2366" t="str">
        <f t="shared" si="73"/>
        <v>NA</v>
      </c>
    </row>
    <row r="2367" spans="3:32" x14ac:dyDescent="0.3">
      <c r="C2367">
        <v>2366</v>
      </c>
      <c r="D2367" s="4" t="str">
        <f t="shared" si="74"/>
        <v>55-FAY</v>
      </c>
      <c r="E2367" t="str">
        <f>VLOOKUP($D2367,metadata!$B$2:$S$451,2,FALSE)</f>
        <v>Urbanski, J; Mogi, M; O'Donnell, D; DeCotiis, M; Toma, T; Armbruster, P</v>
      </c>
      <c r="F2367" t="str">
        <f>VLOOKUP($D2367,metadata!$B$2:$S$451,3,FALSE)</f>
        <v>Rapid Adaptive Evolution of Photoperiodic Response during Invasion and Range Expansion across a Climatic Gradient</v>
      </c>
      <c r="G2367" t="str">
        <f>VLOOKUP($D2367,metadata!$B$2:$S$451,4,FALSE)</f>
        <v>10.1086/664709</v>
      </c>
      <c r="H2367" t="str">
        <f>VLOOKUP($D2367,metadata!$B$2:$S$451,5,FALSE)</f>
        <v>y</v>
      </c>
      <c r="I2367" t="str">
        <f>VLOOKUP($D2367,metadata!$B$2:$S$451,6,FALSE)</f>
        <v>a</v>
      </c>
      <c r="J2367" t="str">
        <f>VLOOKUP($D2367,metadata!$B$2:$S$451,7,FALSE)</f>
        <v>i</v>
      </c>
      <c r="K2367">
        <f>VLOOKUP($D2367,metadata!$B$2:$S$451,8,FALSE)</f>
        <v>21</v>
      </c>
      <c r="L2367">
        <f>VLOOKUP($D2367,metadata!$B$2:$S$451,9,FALSE)</f>
        <v>12</v>
      </c>
      <c r="M2367" t="str">
        <f>VLOOKUP($D2367,metadata!$B$2:$S$451,10,FALSE)</f>
        <v/>
      </c>
      <c r="N2367" t="str">
        <f>VLOOKUP($D2367,metadata!$B$2:$S$451,11,FALSE)</f>
        <v>Aedes albopictus</v>
      </c>
      <c r="O2367" t="str">
        <f>VLOOKUP($D2367,metadata!$B$2:$S$451,12,FALSE)</f>
        <v>diptera</v>
      </c>
      <c r="P2367" t="str">
        <f>VLOOKUP($D2367,metadata!$B$2:$S$451,13,FALSE)</f>
        <v>FAY</v>
      </c>
      <c r="Q2367">
        <f>VLOOKUP($D2367,metadata!$B$2:$S$451,14,FALSE)</f>
        <v>35.016666666666666</v>
      </c>
      <c r="R2367">
        <f>VLOOKUP($D2367,metadata!$B$2:$S$451,15,FALSE)</f>
        <v>-78.0833333333333</v>
      </c>
      <c r="S2367" t="str">
        <f>VLOOKUP($D2367,metadata!$B$2:$S$451,16,FALSE)</f>
        <v/>
      </c>
      <c r="T2367" t="str">
        <f>VLOOKUP($D2367,metadata!$B$2:$S$451,17,FALSE)</f>
        <v/>
      </c>
      <c r="U2367" t="str">
        <f>VLOOKUP($D2367,metadata!$B$2:$S$451,18,FALSE)</f>
        <v/>
      </c>
      <c r="V2367">
        <f>VLOOKUP($D2367,metadata!$B$2:$Z$451,19,FALSE)</f>
        <v>542.5</v>
      </c>
      <c r="W2367" t="str">
        <f>VLOOKUP($D2367,metadata!$B$2:$Z$451,20,FALSE)</f>
        <v>acc</v>
      </c>
      <c r="X2367" t="str">
        <f>VLOOKUP($D2367,metadata!$B$2:$Z$451,21,FALSE)</f>
        <v/>
      </c>
      <c r="Y2367" t="str">
        <f>VLOOKUP($D2367,metadata!$B$2:$Z$451,22,FALSE)</f>
        <v>55-14</v>
      </c>
      <c r="Z2367" t="str">
        <f>VLOOKUP($D2367,metadata!$B$2:$Z$451,23,FALSE)</f>
        <v/>
      </c>
      <c r="AA2367" t="str">
        <f>VLOOKUP($D2367,metadata!$B$2:$Z$451,24,FALSE)</f>
        <v/>
      </c>
      <c r="AB2367" t="str">
        <f>VLOOKUP($D2367,metadata!$B$2:$Z$451,25,FALSE)</f>
        <v/>
      </c>
      <c r="AC2367">
        <v>12.7385740402193</v>
      </c>
      <c r="AD2367">
        <v>89.133594860857102</v>
      </c>
      <c r="AF2367" t="str">
        <f t="shared" si="73"/>
        <v>NA</v>
      </c>
    </row>
    <row r="2368" spans="3:32" x14ac:dyDescent="0.3">
      <c r="C2368">
        <v>2367</v>
      </c>
      <c r="D2368" s="4" t="str">
        <f t="shared" si="74"/>
        <v>55-FAY</v>
      </c>
      <c r="E2368" t="str">
        <f>VLOOKUP($D2368,metadata!$B$2:$S$451,2,FALSE)</f>
        <v>Urbanski, J; Mogi, M; O'Donnell, D; DeCotiis, M; Toma, T; Armbruster, P</v>
      </c>
      <c r="F2368" t="str">
        <f>VLOOKUP($D2368,metadata!$B$2:$S$451,3,FALSE)</f>
        <v>Rapid Adaptive Evolution of Photoperiodic Response during Invasion and Range Expansion across a Climatic Gradient</v>
      </c>
      <c r="G2368" t="str">
        <f>VLOOKUP($D2368,metadata!$B$2:$S$451,4,FALSE)</f>
        <v>10.1086/664709</v>
      </c>
      <c r="H2368" t="str">
        <f>VLOOKUP($D2368,metadata!$B$2:$S$451,5,FALSE)</f>
        <v>y</v>
      </c>
      <c r="I2368" t="str">
        <f>VLOOKUP($D2368,metadata!$B$2:$S$451,6,FALSE)</f>
        <v>a</v>
      </c>
      <c r="J2368" t="str">
        <f>VLOOKUP($D2368,metadata!$B$2:$S$451,7,FALSE)</f>
        <v>i</v>
      </c>
      <c r="K2368">
        <f>VLOOKUP($D2368,metadata!$B$2:$S$451,8,FALSE)</f>
        <v>21</v>
      </c>
      <c r="L2368">
        <f>VLOOKUP($D2368,metadata!$B$2:$S$451,9,FALSE)</f>
        <v>12</v>
      </c>
      <c r="M2368" t="str">
        <f>VLOOKUP($D2368,metadata!$B$2:$S$451,10,FALSE)</f>
        <v/>
      </c>
      <c r="N2368" t="str">
        <f>VLOOKUP($D2368,metadata!$B$2:$S$451,11,FALSE)</f>
        <v>Aedes albopictus</v>
      </c>
      <c r="O2368" t="str">
        <f>VLOOKUP($D2368,metadata!$B$2:$S$451,12,FALSE)</f>
        <v>diptera</v>
      </c>
      <c r="P2368" t="str">
        <f>VLOOKUP($D2368,metadata!$B$2:$S$451,13,FALSE)</f>
        <v>FAY</v>
      </c>
      <c r="Q2368">
        <f>VLOOKUP($D2368,metadata!$B$2:$S$451,14,FALSE)</f>
        <v>35.016666666666666</v>
      </c>
      <c r="R2368">
        <f>VLOOKUP($D2368,metadata!$B$2:$S$451,15,FALSE)</f>
        <v>-78.0833333333333</v>
      </c>
      <c r="S2368" t="str">
        <f>VLOOKUP($D2368,metadata!$B$2:$S$451,16,FALSE)</f>
        <v/>
      </c>
      <c r="T2368" t="str">
        <f>VLOOKUP($D2368,metadata!$B$2:$S$451,17,FALSE)</f>
        <v/>
      </c>
      <c r="U2368" t="str">
        <f>VLOOKUP($D2368,metadata!$B$2:$S$451,18,FALSE)</f>
        <v/>
      </c>
      <c r="V2368">
        <f>VLOOKUP($D2368,metadata!$B$2:$Z$451,19,FALSE)</f>
        <v>542.5</v>
      </c>
      <c r="W2368" t="str">
        <f>VLOOKUP($D2368,metadata!$B$2:$Z$451,20,FALSE)</f>
        <v>acc</v>
      </c>
      <c r="X2368" t="str">
        <f>VLOOKUP($D2368,metadata!$B$2:$Z$451,21,FALSE)</f>
        <v/>
      </c>
      <c r="Y2368" t="str">
        <f>VLOOKUP($D2368,metadata!$B$2:$Z$451,22,FALSE)</f>
        <v>55-14</v>
      </c>
      <c r="Z2368" t="str">
        <f>VLOOKUP($D2368,metadata!$B$2:$Z$451,23,FALSE)</f>
        <v/>
      </c>
      <c r="AA2368" t="str">
        <f>VLOOKUP($D2368,metadata!$B$2:$Z$451,24,FALSE)</f>
        <v/>
      </c>
      <c r="AB2368" t="str">
        <f>VLOOKUP($D2368,metadata!$B$2:$Z$451,25,FALSE)</f>
        <v/>
      </c>
      <c r="AC2368">
        <v>12.489945155393</v>
      </c>
      <c r="AD2368">
        <v>79.763990452975804</v>
      </c>
      <c r="AF2368" t="str">
        <f t="shared" si="73"/>
        <v>NA</v>
      </c>
    </row>
    <row r="2369" spans="3:32" x14ac:dyDescent="0.3">
      <c r="C2369">
        <v>2368</v>
      </c>
      <c r="D2369" s="4" t="str">
        <f t="shared" si="74"/>
        <v>55-FAY</v>
      </c>
      <c r="E2369" t="str">
        <f>VLOOKUP($D2369,metadata!$B$2:$S$451,2,FALSE)</f>
        <v>Urbanski, J; Mogi, M; O'Donnell, D; DeCotiis, M; Toma, T; Armbruster, P</v>
      </c>
      <c r="F2369" t="str">
        <f>VLOOKUP($D2369,metadata!$B$2:$S$451,3,FALSE)</f>
        <v>Rapid Adaptive Evolution of Photoperiodic Response during Invasion and Range Expansion across a Climatic Gradient</v>
      </c>
      <c r="G2369" t="str">
        <f>VLOOKUP($D2369,metadata!$B$2:$S$451,4,FALSE)</f>
        <v>10.1086/664709</v>
      </c>
      <c r="H2369" t="str">
        <f>VLOOKUP($D2369,metadata!$B$2:$S$451,5,FALSE)</f>
        <v>y</v>
      </c>
      <c r="I2369" t="str">
        <f>VLOOKUP($D2369,metadata!$B$2:$S$451,6,FALSE)</f>
        <v>a</v>
      </c>
      <c r="J2369" t="str">
        <f>VLOOKUP($D2369,metadata!$B$2:$S$451,7,FALSE)</f>
        <v>i</v>
      </c>
      <c r="K2369">
        <f>VLOOKUP($D2369,metadata!$B$2:$S$451,8,FALSE)</f>
        <v>21</v>
      </c>
      <c r="L2369">
        <f>VLOOKUP($D2369,metadata!$B$2:$S$451,9,FALSE)</f>
        <v>12</v>
      </c>
      <c r="M2369" t="str">
        <f>VLOOKUP($D2369,metadata!$B$2:$S$451,10,FALSE)</f>
        <v/>
      </c>
      <c r="N2369" t="str">
        <f>VLOOKUP($D2369,metadata!$B$2:$S$451,11,FALSE)</f>
        <v>Aedes albopictus</v>
      </c>
      <c r="O2369" t="str">
        <f>VLOOKUP($D2369,metadata!$B$2:$S$451,12,FALSE)</f>
        <v>diptera</v>
      </c>
      <c r="P2369" t="str">
        <f>VLOOKUP($D2369,metadata!$B$2:$S$451,13,FALSE)</f>
        <v>FAY</v>
      </c>
      <c r="Q2369">
        <f>VLOOKUP($D2369,metadata!$B$2:$S$451,14,FALSE)</f>
        <v>35.016666666666666</v>
      </c>
      <c r="R2369">
        <f>VLOOKUP($D2369,metadata!$B$2:$S$451,15,FALSE)</f>
        <v>-78.0833333333333</v>
      </c>
      <c r="S2369" t="str">
        <f>VLOOKUP($D2369,metadata!$B$2:$S$451,16,FALSE)</f>
        <v/>
      </c>
      <c r="T2369" t="str">
        <f>VLOOKUP($D2369,metadata!$B$2:$S$451,17,FALSE)</f>
        <v/>
      </c>
      <c r="U2369" t="str">
        <f>VLOOKUP($D2369,metadata!$B$2:$S$451,18,FALSE)</f>
        <v/>
      </c>
      <c r="V2369">
        <f>VLOOKUP($D2369,metadata!$B$2:$Z$451,19,FALSE)</f>
        <v>542.5</v>
      </c>
      <c r="W2369" t="str">
        <f>VLOOKUP($D2369,metadata!$B$2:$Z$451,20,FALSE)</f>
        <v>acc</v>
      </c>
      <c r="X2369" t="str">
        <f>VLOOKUP($D2369,metadata!$B$2:$Z$451,21,FALSE)</f>
        <v/>
      </c>
      <c r="Y2369" t="str">
        <f>VLOOKUP($D2369,metadata!$B$2:$Z$451,22,FALSE)</f>
        <v>55-14</v>
      </c>
      <c r="Z2369" t="str">
        <f>VLOOKUP($D2369,metadata!$B$2:$Z$451,23,FALSE)</f>
        <v/>
      </c>
      <c r="AA2369" t="str">
        <f>VLOOKUP($D2369,metadata!$B$2:$Z$451,24,FALSE)</f>
        <v/>
      </c>
      <c r="AB2369" t="str">
        <f>VLOOKUP($D2369,metadata!$B$2:$Z$451,25,FALSE)</f>
        <v/>
      </c>
      <c r="AC2369">
        <v>13.016453382084</v>
      </c>
      <c r="AD2369">
        <v>56.488675604306302</v>
      </c>
      <c r="AF2369" t="str">
        <f t="shared" si="73"/>
        <v>NA</v>
      </c>
    </row>
    <row r="2370" spans="3:32" x14ac:dyDescent="0.3">
      <c r="C2370">
        <v>2369</v>
      </c>
      <c r="D2370" s="4" t="str">
        <f t="shared" si="74"/>
        <v>55-FAY</v>
      </c>
      <c r="E2370" t="str">
        <f>VLOOKUP($D2370,metadata!$B$2:$S$451,2,FALSE)</f>
        <v>Urbanski, J; Mogi, M; O'Donnell, D; DeCotiis, M; Toma, T; Armbruster, P</v>
      </c>
      <c r="F2370" t="str">
        <f>VLOOKUP($D2370,metadata!$B$2:$S$451,3,FALSE)</f>
        <v>Rapid Adaptive Evolution of Photoperiodic Response during Invasion and Range Expansion across a Climatic Gradient</v>
      </c>
      <c r="G2370" t="str">
        <f>VLOOKUP($D2370,metadata!$B$2:$S$451,4,FALSE)</f>
        <v>10.1086/664709</v>
      </c>
      <c r="H2370" t="str">
        <f>VLOOKUP($D2370,metadata!$B$2:$S$451,5,FALSE)</f>
        <v>y</v>
      </c>
      <c r="I2370" t="str">
        <f>VLOOKUP($D2370,metadata!$B$2:$S$451,6,FALSE)</f>
        <v>a</v>
      </c>
      <c r="J2370" t="str">
        <f>VLOOKUP($D2370,metadata!$B$2:$S$451,7,FALSE)</f>
        <v>i</v>
      </c>
      <c r="K2370">
        <f>VLOOKUP($D2370,metadata!$B$2:$S$451,8,FALSE)</f>
        <v>21</v>
      </c>
      <c r="L2370">
        <f>VLOOKUP($D2370,metadata!$B$2:$S$451,9,FALSE)</f>
        <v>12</v>
      </c>
      <c r="M2370" t="str">
        <f>VLOOKUP($D2370,metadata!$B$2:$S$451,10,FALSE)</f>
        <v/>
      </c>
      <c r="N2370" t="str">
        <f>VLOOKUP($D2370,metadata!$B$2:$S$451,11,FALSE)</f>
        <v>Aedes albopictus</v>
      </c>
      <c r="O2370" t="str">
        <f>VLOOKUP($D2370,metadata!$B$2:$S$451,12,FALSE)</f>
        <v>diptera</v>
      </c>
      <c r="P2370" t="str">
        <f>VLOOKUP($D2370,metadata!$B$2:$S$451,13,FALSE)</f>
        <v>FAY</v>
      </c>
      <c r="Q2370">
        <f>VLOOKUP($D2370,metadata!$B$2:$S$451,14,FALSE)</f>
        <v>35.016666666666666</v>
      </c>
      <c r="R2370">
        <f>VLOOKUP($D2370,metadata!$B$2:$S$451,15,FALSE)</f>
        <v>-78.0833333333333</v>
      </c>
      <c r="S2370" t="str">
        <f>VLOOKUP($D2370,metadata!$B$2:$S$451,16,FALSE)</f>
        <v/>
      </c>
      <c r="T2370" t="str">
        <f>VLOOKUP($D2370,metadata!$B$2:$S$451,17,FALSE)</f>
        <v/>
      </c>
      <c r="U2370" t="str">
        <f>VLOOKUP($D2370,metadata!$B$2:$S$451,18,FALSE)</f>
        <v/>
      </c>
      <c r="V2370">
        <f>VLOOKUP($D2370,metadata!$B$2:$Z$451,19,FALSE)</f>
        <v>542.5</v>
      </c>
      <c r="W2370" t="str">
        <f>VLOOKUP($D2370,metadata!$B$2:$Z$451,20,FALSE)</f>
        <v>acc</v>
      </c>
      <c r="X2370" t="str">
        <f>VLOOKUP($D2370,metadata!$B$2:$Z$451,21,FALSE)</f>
        <v/>
      </c>
      <c r="Y2370" t="str">
        <f>VLOOKUP($D2370,metadata!$B$2:$Z$451,22,FALSE)</f>
        <v>55-14</v>
      </c>
      <c r="Z2370" t="str">
        <f>VLOOKUP($D2370,metadata!$B$2:$Z$451,23,FALSE)</f>
        <v/>
      </c>
      <c r="AA2370" t="str">
        <f>VLOOKUP($D2370,metadata!$B$2:$Z$451,24,FALSE)</f>
        <v/>
      </c>
      <c r="AB2370" t="str">
        <f>VLOOKUP($D2370,metadata!$B$2:$Z$451,25,FALSE)</f>
        <v/>
      </c>
      <c r="AC2370">
        <v>13.235831809872</v>
      </c>
      <c r="AD2370">
        <v>28.879748121064299</v>
      </c>
      <c r="AF2370" t="str">
        <f t="shared" si="73"/>
        <v>NA</v>
      </c>
    </row>
    <row r="2371" spans="3:32" x14ac:dyDescent="0.3">
      <c r="C2371">
        <v>2370</v>
      </c>
      <c r="D2371" s="4" t="str">
        <f t="shared" si="74"/>
        <v>55-FAY</v>
      </c>
      <c r="E2371" t="str">
        <f>VLOOKUP($D2371,metadata!$B$2:$S$451,2,FALSE)</f>
        <v>Urbanski, J; Mogi, M; O'Donnell, D; DeCotiis, M; Toma, T; Armbruster, P</v>
      </c>
      <c r="F2371" t="str">
        <f>VLOOKUP($D2371,metadata!$B$2:$S$451,3,FALSE)</f>
        <v>Rapid Adaptive Evolution of Photoperiodic Response during Invasion and Range Expansion across a Climatic Gradient</v>
      </c>
      <c r="G2371" t="str">
        <f>VLOOKUP($D2371,metadata!$B$2:$S$451,4,FALSE)</f>
        <v>10.1086/664709</v>
      </c>
      <c r="H2371" t="str">
        <f>VLOOKUP($D2371,metadata!$B$2:$S$451,5,FALSE)</f>
        <v>y</v>
      </c>
      <c r="I2371" t="str">
        <f>VLOOKUP($D2371,metadata!$B$2:$S$451,6,FALSE)</f>
        <v>a</v>
      </c>
      <c r="J2371" t="str">
        <f>VLOOKUP($D2371,metadata!$B$2:$S$451,7,FALSE)</f>
        <v>i</v>
      </c>
      <c r="K2371">
        <f>VLOOKUP($D2371,metadata!$B$2:$S$451,8,FALSE)</f>
        <v>21</v>
      </c>
      <c r="L2371">
        <f>VLOOKUP($D2371,metadata!$B$2:$S$451,9,FALSE)</f>
        <v>12</v>
      </c>
      <c r="M2371" t="str">
        <f>VLOOKUP($D2371,metadata!$B$2:$S$451,10,FALSE)</f>
        <v/>
      </c>
      <c r="N2371" t="str">
        <f>VLOOKUP($D2371,metadata!$B$2:$S$451,11,FALSE)</f>
        <v>Aedes albopictus</v>
      </c>
      <c r="O2371" t="str">
        <f>VLOOKUP($D2371,metadata!$B$2:$S$451,12,FALSE)</f>
        <v>diptera</v>
      </c>
      <c r="P2371" t="str">
        <f>VLOOKUP($D2371,metadata!$B$2:$S$451,13,FALSE)</f>
        <v>FAY</v>
      </c>
      <c r="Q2371">
        <f>VLOOKUP($D2371,metadata!$B$2:$S$451,14,FALSE)</f>
        <v>35.016666666666666</v>
      </c>
      <c r="R2371">
        <f>VLOOKUP($D2371,metadata!$B$2:$S$451,15,FALSE)</f>
        <v>-78.0833333333333</v>
      </c>
      <c r="S2371" t="str">
        <f>VLOOKUP($D2371,metadata!$B$2:$S$451,16,FALSE)</f>
        <v/>
      </c>
      <c r="T2371" t="str">
        <f>VLOOKUP($D2371,metadata!$B$2:$S$451,17,FALSE)</f>
        <v/>
      </c>
      <c r="U2371" t="str">
        <f>VLOOKUP($D2371,metadata!$B$2:$S$451,18,FALSE)</f>
        <v/>
      </c>
      <c r="V2371">
        <f>VLOOKUP($D2371,metadata!$B$2:$Z$451,19,FALSE)</f>
        <v>542.5</v>
      </c>
      <c r="W2371" t="str">
        <f>VLOOKUP($D2371,metadata!$B$2:$Z$451,20,FALSE)</f>
        <v>acc</v>
      </c>
      <c r="X2371" t="str">
        <f>VLOOKUP($D2371,metadata!$B$2:$Z$451,21,FALSE)</f>
        <v/>
      </c>
      <c r="Y2371" t="str">
        <f>VLOOKUP($D2371,metadata!$B$2:$Z$451,22,FALSE)</f>
        <v>55-14</v>
      </c>
      <c r="Z2371" t="str">
        <f>VLOOKUP($D2371,metadata!$B$2:$Z$451,23,FALSE)</f>
        <v/>
      </c>
      <c r="AA2371" t="str">
        <f>VLOOKUP($D2371,metadata!$B$2:$Z$451,24,FALSE)</f>
        <v/>
      </c>
      <c r="AB2371" t="str">
        <f>VLOOKUP($D2371,metadata!$B$2:$Z$451,25,FALSE)</f>
        <v/>
      </c>
      <c r="AC2371">
        <v>13.4698354661791</v>
      </c>
      <c r="AD2371">
        <v>10.1246699167174</v>
      </c>
      <c r="AF2371" t="str">
        <f t="shared" ref="AF2371:AF2434" si="75">IF(AE2371="","NA",AE2371)</f>
        <v>NA</v>
      </c>
    </row>
    <row r="2372" spans="3:32" x14ac:dyDescent="0.3">
      <c r="C2372">
        <v>2371</v>
      </c>
      <c r="D2372" s="4" t="str">
        <f t="shared" si="74"/>
        <v>55-FAY</v>
      </c>
      <c r="E2372" t="str">
        <f>VLOOKUP($D2372,metadata!$B$2:$S$451,2,FALSE)</f>
        <v>Urbanski, J; Mogi, M; O'Donnell, D; DeCotiis, M; Toma, T; Armbruster, P</v>
      </c>
      <c r="F2372" t="str">
        <f>VLOOKUP($D2372,metadata!$B$2:$S$451,3,FALSE)</f>
        <v>Rapid Adaptive Evolution of Photoperiodic Response during Invasion and Range Expansion across a Climatic Gradient</v>
      </c>
      <c r="G2372" t="str">
        <f>VLOOKUP($D2372,metadata!$B$2:$S$451,4,FALSE)</f>
        <v>10.1086/664709</v>
      </c>
      <c r="H2372" t="str">
        <f>VLOOKUP($D2372,metadata!$B$2:$S$451,5,FALSE)</f>
        <v>y</v>
      </c>
      <c r="I2372" t="str">
        <f>VLOOKUP($D2372,metadata!$B$2:$S$451,6,FALSE)</f>
        <v>a</v>
      </c>
      <c r="J2372" t="str">
        <f>VLOOKUP($D2372,metadata!$B$2:$S$451,7,FALSE)</f>
        <v>i</v>
      </c>
      <c r="K2372">
        <f>VLOOKUP($D2372,metadata!$B$2:$S$451,8,FALSE)</f>
        <v>21</v>
      </c>
      <c r="L2372">
        <f>VLOOKUP($D2372,metadata!$B$2:$S$451,9,FALSE)</f>
        <v>12</v>
      </c>
      <c r="M2372" t="str">
        <f>VLOOKUP($D2372,metadata!$B$2:$S$451,10,FALSE)</f>
        <v/>
      </c>
      <c r="N2372" t="str">
        <f>VLOOKUP($D2372,metadata!$B$2:$S$451,11,FALSE)</f>
        <v>Aedes albopictus</v>
      </c>
      <c r="O2372" t="str">
        <f>VLOOKUP($D2372,metadata!$B$2:$S$451,12,FALSE)</f>
        <v>diptera</v>
      </c>
      <c r="P2372" t="str">
        <f>VLOOKUP($D2372,metadata!$B$2:$S$451,13,FALSE)</f>
        <v>FAY</v>
      </c>
      <c r="Q2372">
        <f>VLOOKUP($D2372,metadata!$B$2:$S$451,14,FALSE)</f>
        <v>35.016666666666666</v>
      </c>
      <c r="R2372">
        <f>VLOOKUP($D2372,metadata!$B$2:$S$451,15,FALSE)</f>
        <v>-78.0833333333333</v>
      </c>
      <c r="S2372" t="str">
        <f>VLOOKUP($D2372,metadata!$B$2:$S$451,16,FALSE)</f>
        <v/>
      </c>
      <c r="T2372" t="str">
        <f>VLOOKUP($D2372,metadata!$B$2:$S$451,17,FALSE)</f>
        <v/>
      </c>
      <c r="U2372" t="str">
        <f>VLOOKUP($D2372,metadata!$B$2:$S$451,18,FALSE)</f>
        <v/>
      </c>
      <c r="V2372">
        <f>VLOOKUP($D2372,metadata!$B$2:$Z$451,19,FALSE)</f>
        <v>542.5</v>
      </c>
      <c r="W2372" t="str">
        <f>VLOOKUP($D2372,metadata!$B$2:$Z$451,20,FALSE)</f>
        <v>acc</v>
      </c>
      <c r="X2372" t="str">
        <f>VLOOKUP($D2372,metadata!$B$2:$Z$451,21,FALSE)</f>
        <v/>
      </c>
      <c r="Y2372" t="str">
        <f>VLOOKUP($D2372,metadata!$B$2:$Z$451,22,FALSE)</f>
        <v>55-14</v>
      </c>
      <c r="Z2372" t="str">
        <f>VLOOKUP($D2372,metadata!$B$2:$Z$451,23,FALSE)</f>
        <v/>
      </c>
      <c r="AA2372" t="str">
        <f>VLOOKUP($D2372,metadata!$B$2:$Z$451,24,FALSE)</f>
        <v/>
      </c>
      <c r="AB2372" t="str">
        <f>VLOOKUP($D2372,metadata!$B$2:$Z$451,25,FALSE)</f>
        <v/>
      </c>
      <c r="AC2372">
        <v>13.7330895795246</v>
      </c>
      <c r="AD2372">
        <v>12.3759013812716</v>
      </c>
      <c r="AF2372" t="str">
        <f t="shared" si="75"/>
        <v>NA</v>
      </c>
    </row>
    <row r="2373" spans="3:32" x14ac:dyDescent="0.3">
      <c r="C2373">
        <v>2372</v>
      </c>
      <c r="D2373" s="4" t="str">
        <f t="shared" si="74"/>
        <v>55-FAY</v>
      </c>
      <c r="E2373" t="str">
        <f>VLOOKUP($D2373,metadata!$B$2:$S$451,2,FALSE)</f>
        <v>Urbanski, J; Mogi, M; O'Donnell, D; DeCotiis, M; Toma, T; Armbruster, P</v>
      </c>
      <c r="F2373" t="str">
        <f>VLOOKUP($D2373,metadata!$B$2:$S$451,3,FALSE)</f>
        <v>Rapid Adaptive Evolution of Photoperiodic Response during Invasion and Range Expansion across a Climatic Gradient</v>
      </c>
      <c r="G2373" t="str">
        <f>VLOOKUP($D2373,metadata!$B$2:$S$451,4,FALSE)</f>
        <v>10.1086/664709</v>
      </c>
      <c r="H2373" t="str">
        <f>VLOOKUP($D2373,metadata!$B$2:$S$451,5,FALSE)</f>
        <v>y</v>
      </c>
      <c r="I2373" t="str">
        <f>VLOOKUP($D2373,metadata!$B$2:$S$451,6,FALSE)</f>
        <v>a</v>
      </c>
      <c r="J2373" t="str">
        <f>VLOOKUP($D2373,metadata!$B$2:$S$451,7,FALSE)</f>
        <v>i</v>
      </c>
      <c r="K2373">
        <f>VLOOKUP($D2373,metadata!$B$2:$S$451,8,FALSE)</f>
        <v>21</v>
      </c>
      <c r="L2373">
        <f>VLOOKUP($D2373,metadata!$B$2:$S$451,9,FALSE)</f>
        <v>12</v>
      </c>
      <c r="M2373" t="str">
        <f>VLOOKUP($D2373,metadata!$B$2:$S$451,10,FALSE)</f>
        <v/>
      </c>
      <c r="N2373" t="str">
        <f>VLOOKUP($D2373,metadata!$B$2:$S$451,11,FALSE)</f>
        <v>Aedes albopictus</v>
      </c>
      <c r="O2373" t="str">
        <f>VLOOKUP($D2373,metadata!$B$2:$S$451,12,FALSE)</f>
        <v>diptera</v>
      </c>
      <c r="P2373" t="str">
        <f>VLOOKUP($D2373,metadata!$B$2:$S$451,13,FALSE)</f>
        <v>FAY</v>
      </c>
      <c r="Q2373">
        <f>VLOOKUP($D2373,metadata!$B$2:$S$451,14,FALSE)</f>
        <v>35.016666666666666</v>
      </c>
      <c r="R2373">
        <f>VLOOKUP($D2373,metadata!$B$2:$S$451,15,FALSE)</f>
        <v>-78.0833333333333</v>
      </c>
      <c r="S2373" t="str">
        <f>VLOOKUP($D2373,metadata!$B$2:$S$451,16,FALSE)</f>
        <v/>
      </c>
      <c r="T2373" t="str">
        <f>VLOOKUP($D2373,metadata!$B$2:$S$451,17,FALSE)</f>
        <v/>
      </c>
      <c r="U2373" t="str">
        <f>VLOOKUP($D2373,metadata!$B$2:$S$451,18,FALSE)</f>
        <v/>
      </c>
      <c r="V2373">
        <f>VLOOKUP($D2373,metadata!$B$2:$Z$451,19,FALSE)</f>
        <v>542.5</v>
      </c>
      <c r="W2373" t="str">
        <f>VLOOKUP($D2373,metadata!$B$2:$Z$451,20,FALSE)</f>
        <v>acc</v>
      </c>
      <c r="X2373" t="str">
        <f>VLOOKUP($D2373,metadata!$B$2:$Z$451,21,FALSE)</f>
        <v/>
      </c>
      <c r="Y2373" t="str">
        <f>VLOOKUP($D2373,metadata!$B$2:$Z$451,22,FALSE)</f>
        <v>55-14</v>
      </c>
      <c r="Z2373" t="str">
        <f>VLOOKUP($D2373,metadata!$B$2:$Z$451,23,FALSE)</f>
        <v/>
      </c>
      <c r="AA2373" t="str">
        <f>VLOOKUP($D2373,metadata!$B$2:$Z$451,24,FALSE)</f>
        <v/>
      </c>
      <c r="AB2373" t="str">
        <f>VLOOKUP($D2373,metadata!$B$2:$Z$451,25,FALSE)</f>
        <v/>
      </c>
      <c r="AC2373">
        <v>14.010968921389299</v>
      </c>
      <c r="AD2373">
        <v>2.4740376802762598</v>
      </c>
      <c r="AF2373" t="str">
        <f t="shared" si="75"/>
        <v>NA</v>
      </c>
    </row>
    <row r="2374" spans="3:32" x14ac:dyDescent="0.3">
      <c r="C2374">
        <v>2373</v>
      </c>
      <c r="D2374" s="4" t="str">
        <f t="shared" si="74"/>
        <v>55-FAY</v>
      </c>
      <c r="E2374" t="str">
        <f>VLOOKUP($D2374,metadata!$B$2:$S$451,2,FALSE)</f>
        <v>Urbanski, J; Mogi, M; O'Donnell, D; DeCotiis, M; Toma, T; Armbruster, P</v>
      </c>
      <c r="F2374" t="str">
        <f>VLOOKUP($D2374,metadata!$B$2:$S$451,3,FALSE)</f>
        <v>Rapid Adaptive Evolution of Photoperiodic Response during Invasion and Range Expansion across a Climatic Gradient</v>
      </c>
      <c r="G2374" t="str">
        <f>VLOOKUP($D2374,metadata!$B$2:$S$451,4,FALSE)</f>
        <v>10.1086/664709</v>
      </c>
      <c r="H2374" t="str">
        <f>VLOOKUP($D2374,metadata!$B$2:$S$451,5,FALSE)</f>
        <v>y</v>
      </c>
      <c r="I2374" t="str">
        <f>VLOOKUP($D2374,metadata!$B$2:$S$451,6,FALSE)</f>
        <v>a</v>
      </c>
      <c r="J2374" t="str">
        <f>VLOOKUP($D2374,metadata!$B$2:$S$451,7,FALSE)</f>
        <v>i</v>
      </c>
      <c r="K2374">
        <f>VLOOKUP($D2374,metadata!$B$2:$S$451,8,FALSE)</f>
        <v>21</v>
      </c>
      <c r="L2374">
        <f>VLOOKUP($D2374,metadata!$B$2:$S$451,9,FALSE)</f>
        <v>12</v>
      </c>
      <c r="M2374" t="str">
        <f>VLOOKUP($D2374,metadata!$B$2:$S$451,10,FALSE)</f>
        <v/>
      </c>
      <c r="N2374" t="str">
        <f>VLOOKUP($D2374,metadata!$B$2:$S$451,11,FALSE)</f>
        <v>Aedes albopictus</v>
      </c>
      <c r="O2374" t="str">
        <f>VLOOKUP($D2374,metadata!$B$2:$S$451,12,FALSE)</f>
        <v>diptera</v>
      </c>
      <c r="P2374" t="str">
        <f>VLOOKUP($D2374,metadata!$B$2:$S$451,13,FALSE)</f>
        <v>FAY</v>
      </c>
      <c r="Q2374">
        <f>VLOOKUP($D2374,metadata!$B$2:$S$451,14,FALSE)</f>
        <v>35.016666666666666</v>
      </c>
      <c r="R2374">
        <f>VLOOKUP($D2374,metadata!$B$2:$S$451,15,FALSE)</f>
        <v>-78.0833333333333</v>
      </c>
      <c r="S2374" t="str">
        <f>VLOOKUP($D2374,metadata!$B$2:$S$451,16,FALSE)</f>
        <v/>
      </c>
      <c r="T2374" t="str">
        <f>VLOOKUP($D2374,metadata!$B$2:$S$451,17,FALSE)</f>
        <v/>
      </c>
      <c r="U2374" t="str">
        <f>VLOOKUP($D2374,metadata!$B$2:$S$451,18,FALSE)</f>
        <v/>
      </c>
      <c r="V2374">
        <f>VLOOKUP($D2374,metadata!$B$2:$Z$451,19,FALSE)</f>
        <v>542.5</v>
      </c>
      <c r="W2374" t="str">
        <f>VLOOKUP($D2374,metadata!$B$2:$Z$451,20,FALSE)</f>
        <v>acc</v>
      </c>
      <c r="X2374" t="str">
        <f>VLOOKUP($D2374,metadata!$B$2:$Z$451,21,FALSE)</f>
        <v/>
      </c>
      <c r="Y2374" t="str">
        <f>VLOOKUP($D2374,metadata!$B$2:$Z$451,22,FALSE)</f>
        <v>55-14</v>
      </c>
      <c r="Z2374" t="str">
        <f>VLOOKUP($D2374,metadata!$B$2:$Z$451,23,FALSE)</f>
        <v/>
      </c>
      <c r="AA2374" t="str">
        <f>VLOOKUP($D2374,metadata!$B$2:$Z$451,24,FALSE)</f>
        <v/>
      </c>
      <c r="AB2374" t="str">
        <f>VLOOKUP($D2374,metadata!$B$2:$Z$451,25,FALSE)</f>
        <v/>
      </c>
      <c r="AC2374">
        <v>14.244972577696499</v>
      </c>
      <c r="AD2374">
        <v>-0.13520719073734699</v>
      </c>
      <c r="AF2374" t="str">
        <f t="shared" si="75"/>
        <v>NA</v>
      </c>
    </row>
    <row r="2375" spans="3:32" x14ac:dyDescent="0.3">
      <c r="C2375">
        <v>2374</v>
      </c>
      <c r="D2375" s="4" t="str">
        <f t="shared" si="74"/>
        <v>55-FAY</v>
      </c>
      <c r="E2375" t="str">
        <f>VLOOKUP($D2375,metadata!$B$2:$S$451,2,FALSE)</f>
        <v>Urbanski, J; Mogi, M; O'Donnell, D; DeCotiis, M; Toma, T; Armbruster, P</v>
      </c>
      <c r="F2375" t="str">
        <f>VLOOKUP($D2375,metadata!$B$2:$S$451,3,FALSE)</f>
        <v>Rapid Adaptive Evolution of Photoperiodic Response during Invasion and Range Expansion across a Climatic Gradient</v>
      </c>
      <c r="G2375" t="str">
        <f>VLOOKUP($D2375,metadata!$B$2:$S$451,4,FALSE)</f>
        <v>10.1086/664709</v>
      </c>
      <c r="H2375" t="str">
        <f>VLOOKUP($D2375,metadata!$B$2:$S$451,5,FALSE)</f>
        <v>y</v>
      </c>
      <c r="I2375" t="str">
        <f>VLOOKUP($D2375,metadata!$B$2:$S$451,6,FALSE)</f>
        <v>a</v>
      </c>
      <c r="J2375" t="str">
        <f>VLOOKUP($D2375,metadata!$B$2:$S$451,7,FALSE)</f>
        <v>i</v>
      </c>
      <c r="K2375">
        <f>VLOOKUP($D2375,metadata!$B$2:$S$451,8,FALSE)</f>
        <v>21</v>
      </c>
      <c r="L2375">
        <f>VLOOKUP($D2375,metadata!$B$2:$S$451,9,FALSE)</f>
        <v>12</v>
      </c>
      <c r="M2375" t="str">
        <f>VLOOKUP($D2375,metadata!$B$2:$S$451,10,FALSE)</f>
        <v/>
      </c>
      <c r="N2375" t="str">
        <f>VLOOKUP($D2375,metadata!$B$2:$S$451,11,FALSE)</f>
        <v>Aedes albopictus</v>
      </c>
      <c r="O2375" t="str">
        <f>VLOOKUP($D2375,metadata!$B$2:$S$451,12,FALSE)</f>
        <v>diptera</v>
      </c>
      <c r="P2375" t="str">
        <f>VLOOKUP($D2375,metadata!$B$2:$S$451,13,FALSE)</f>
        <v>FAY</v>
      </c>
      <c r="Q2375">
        <f>VLOOKUP($D2375,metadata!$B$2:$S$451,14,FALSE)</f>
        <v>35.016666666666666</v>
      </c>
      <c r="R2375">
        <f>VLOOKUP($D2375,metadata!$B$2:$S$451,15,FALSE)</f>
        <v>-78.0833333333333</v>
      </c>
      <c r="S2375" t="str">
        <f>VLOOKUP($D2375,metadata!$B$2:$S$451,16,FALSE)</f>
        <v/>
      </c>
      <c r="T2375" t="str">
        <f>VLOOKUP($D2375,metadata!$B$2:$S$451,17,FALSE)</f>
        <v/>
      </c>
      <c r="U2375" t="str">
        <f>VLOOKUP($D2375,metadata!$B$2:$S$451,18,FALSE)</f>
        <v/>
      </c>
      <c r="V2375">
        <f>VLOOKUP($D2375,metadata!$B$2:$Z$451,19,FALSE)</f>
        <v>542.5</v>
      </c>
      <c r="W2375" t="str">
        <f>VLOOKUP($D2375,metadata!$B$2:$Z$451,20,FALSE)</f>
        <v>acc</v>
      </c>
      <c r="X2375" t="str">
        <f>VLOOKUP($D2375,metadata!$B$2:$Z$451,21,FALSE)</f>
        <v/>
      </c>
      <c r="Y2375" t="str">
        <f>VLOOKUP($D2375,metadata!$B$2:$Z$451,22,FALSE)</f>
        <v>55-14</v>
      </c>
      <c r="Z2375" t="str">
        <f>VLOOKUP($D2375,metadata!$B$2:$Z$451,23,FALSE)</f>
        <v/>
      </c>
      <c r="AA2375" t="str">
        <f>VLOOKUP($D2375,metadata!$B$2:$Z$451,24,FALSE)</f>
        <v/>
      </c>
      <c r="AB2375" t="str">
        <f>VLOOKUP($D2375,metadata!$B$2:$Z$451,25,FALSE)</f>
        <v/>
      </c>
      <c r="AC2375">
        <v>14.4789762340036</v>
      </c>
      <c r="AD2375">
        <v>2.9847146049157001</v>
      </c>
      <c r="AF2375" t="str">
        <f t="shared" si="75"/>
        <v>NA</v>
      </c>
    </row>
    <row r="2376" spans="3:32" x14ac:dyDescent="0.3">
      <c r="C2376">
        <v>2375</v>
      </c>
      <c r="D2376" s="4" t="str">
        <f t="shared" si="74"/>
        <v>55-FAY</v>
      </c>
      <c r="E2376" t="str">
        <f>VLOOKUP($D2376,metadata!$B$2:$S$451,2,FALSE)</f>
        <v>Urbanski, J; Mogi, M; O'Donnell, D; DeCotiis, M; Toma, T; Armbruster, P</v>
      </c>
      <c r="F2376" t="str">
        <f>VLOOKUP($D2376,metadata!$B$2:$S$451,3,FALSE)</f>
        <v>Rapid Adaptive Evolution of Photoperiodic Response during Invasion and Range Expansion across a Climatic Gradient</v>
      </c>
      <c r="G2376" t="str">
        <f>VLOOKUP($D2376,metadata!$B$2:$S$451,4,FALSE)</f>
        <v>10.1086/664709</v>
      </c>
      <c r="H2376" t="str">
        <f>VLOOKUP($D2376,metadata!$B$2:$S$451,5,FALSE)</f>
        <v>y</v>
      </c>
      <c r="I2376" t="str">
        <f>VLOOKUP($D2376,metadata!$B$2:$S$451,6,FALSE)</f>
        <v>a</v>
      </c>
      <c r="J2376" t="str">
        <f>VLOOKUP($D2376,metadata!$B$2:$S$451,7,FALSE)</f>
        <v>i</v>
      </c>
      <c r="K2376">
        <f>VLOOKUP($D2376,metadata!$B$2:$S$451,8,FALSE)</f>
        <v>21</v>
      </c>
      <c r="L2376">
        <f>VLOOKUP($D2376,metadata!$B$2:$S$451,9,FALSE)</f>
        <v>12</v>
      </c>
      <c r="M2376" t="str">
        <f>VLOOKUP($D2376,metadata!$B$2:$S$451,10,FALSE)</f>
        <v/>
      </c>
      <c r="N2376" t="str">
        <f>VLOOKUP($D2376,metadata!$B$2:$S$451,11,FALSE)</f>
        <v>Aedes albopictus</v>
      </c>
      <c r="O2376" t="str">
        <f>VLOOKUP($D2376,metadata!$B$2:$S$451,12,FALSE)</f>
        <v>diptera</v>
      </c>
      <c r="P2376" t="str">
        <f>VLOOKUP($D2376,metadata!$B$2:$S$451,13,FALSE)</f>
        <v>FAY</v>
      </c>
      <c r="Q2376">
        <f>VLOOKUP($D2376,metadata!$B$2:$S$451,14,FALSE)</f>
        <v>35.016666666666666</v>
      </c>
      <c r="R2376">
        <f>VLOOKUP($D2376,metadata!$B$2:$S$451,15,FALSE)</f>
        <v>-78.0833333333333</v>
      </c>
      <c r="S2376" t="str">
        <f>VLOOKUP($D2376,metadata!$B$2:$S$451,16,FALSE)</f>
        <v/>
      </c>
      <c r="T2376" t="str">
        <f>VLOOKUP($D2376,metadata!$B$2:$S$451,17,FALSE)</f>
        <v/>
      </c>
      <c r="U2376" t="str">
        <f>VLOOKUP($D2376,metadata!$B$2:$S$451,18,FALSE)</f>
        <v/>
      </c>
      <c r="V2376">
        <f>VLOOKUP($D2376,metadata!$B$2:$Z$451,19,FALSE)</f>
        <v>542.5</v>
      </c>
      <c r="W2376" t="str">
        <f>VLOOKUP($D2376,metadata!$B$2:$Z$451,20,FALSE)</f>
        <v>acc</v>
      </c>
      <c r="X2376" t="str">
        <f>VLOOKUP($D2376,metadata!$B$2:$Z$451,21,FALSE)</f>
        <v/>
      </c>
      <c r="Y2376" t="str">
        <f>VLOOKUP($D2376,metadata!$B$2:$Z$451,22,FALSE)</f>
        <v>55-14</v>
      </c>
      <c r="Z2376" t="str">
        <f>VLOOKUP($D2376,metadata!$B$2:$Z$451,23,FALSE)</f>
        <v/>
      </c>
      <c r="AA2376" t="str">
        <f>VLOOKUP($D2376,metadata!$B$2:$Z$451,24,FALSE)</f>
        <v/>
      </c>
      <c r="AB2376" t="str">
        <f>VLOOKUP($D2376,metadata!$B$2:$Z$451,25,FALSE)</f>
        <v/>
      </c>
      <c r="AC2376">
        <v>15.985374771480799</v>
      </c>
      <c r="AD2376">
        <v>0.52146810887670303</v>
      </c>
      <c r="AF2376" t="str">
        <f t="shared" si="75"/>
        <v>NA</v>
      </c>
    </row>
    <row r="2377" spans="3:32" x14ac:dyDescent="0.3">
      <c r="C2377">
        <v>2376</v>
      </c>
      <c r="D2377" s="4" t="str">
        <f t="shared" si="74"/>
        <v>55-KAG</v>
      </c>
      <c r="E2377" t="str">
        <f>VLOOKUP($D2377,metadata!$B$2:$S$451,2,FALSE)</f>
        <v>Urbanski, J; Mogi, M; O'Donnell, D; DeCotiis, M; Toma, T; Armbruster, P</v>
      </c>
      <c r="F2377" t="str">
        <f>VLOOKUP($D2377,metadata!$B$2:$S$451,3,FALSE)</f>
        <v>Rapid Adaptive Evolution of Photoperiodic Response during Invasion and Range Expansion across a Climatic Gradient</v>
      </c>
      <c r="G2377" t="str">
        <f>VLOOKUP($D2377,metadata!$B$2:$S$451,4,FALSE)</f>
        <v>10.1086/664709</v>
      </c>
      <c r="H2377" t="str">
        <f>VLOOKUP($D2377,metadata!$B$2:$S$451,5,FALSE)</f>
        <v>y</v>
      </c>
      <c r="I2377" t="str">
        <f>VLOOKUP($D2377,metadata!$B$2:$S$451,6,FALSE)</f>
        <v>a</v>
      </c>
      <c r="J2377" t="str">
        <f>VLOOKUP($D2377,metadata!$B$2:$S$451,7,FALSE)</f>
        <v>i</v>
      </c>
      <c r="K2377">
        <f>VLOOKUP($D2377,metadata!$B$2:$S$451,8,FALSE)</f>
        <v>21</v>
      </c>
      <c r="L2377">
        <f>VLOOKUP($D2377,metadata!$B$2:$S$451,9,FALSE)</f>
        <v>12</v>
      </c>
      <c r="M2377" t="str">
        <f>VLOOKUP($D2377,metadata!$B$2:$S$451,10,FALSE)</f>
        <v/>
      </c>
      <c r="N2377" t="str">
        <f>VLOOKUP($D2377,metadata!$B$2:$S$451,11,FALSE)</f>
        <v>Aedes albopictus</v>
      </c>
      <c r="O2377" t="str">
        <f>VLOOKUP($D2377,metadata!$B$2:$S$451,12,FALSE)</f>
        <v>diptera</v>
      </c>
      <c r="P2377" t="str">
        <f>VLOOKUP($D2377,metadata!$B$2:$S$451,13,FALSE)</f>
        <v>KAG</v>
      </c>
      <c r="Q2377">
        <f>VLOOKUP($D2377,metadata!$B$2:$S$451,14,FALSE)</f>
        <v>31.55</v>
      </c>
      <c r="R2377">
        <f>VLOOKUP($D2377,metadata!$B$2:$S$451,15,FALSE)</f>
        <v>130.55000000000001</v>
      </c>
      <c r="S2377" t="str">
        <f>VLOOKUP($D2377,metadata!$B$2:$S$451,16,FALSE)</f>
        <v/>
      </c>
      <c r="T2377" t="str">
        <f>VLOOKUP($D2377,metadata!$B$2:$S$451,17,FALSE)</f>
        <v/>
      </c>
      <c r="U2377" t="str">
        <f>VLOOKUP($D2377,metadata!$B$2:$S$451,18,FALSE)</f>
        <v/>
      </c>
      <c r="V2377">
        <f>VLOOKUP($D2377,metadata!$B$2:$Z$451,19,FALSE)</f>
        <v>554.5</v>
      </c>
      <c r="W2377" t="str">
        <f>VLOOKUP($D2377,metadata!$B$2:$Z$451,20,FALSE)</f>
        <v>acc</v>
      </c>
      <c r="X2377" t="str">
        <f>VLOOKUP($D2377,metadata!$B$2:$Z$451,21,FALSE)</f>
        <v/>
      </c>
      <c r="Y2377" t="str">
        <f>VLOOKUP($D2377,metadata!$B$2:$Z$451,22,FALSE)</f>
        <v>55-15</v>
      </c>
      <c r="Z2377" t="str">
        <f>VLOOKUP($D2377,metadata!$B$2:$Z$451,23,FALSE)</f>
        <v/>
      </c>
      <c r="AA2377" t="str">
        <f>VLOOKUP($D2377,metadata!$B$2:$Z$451,24,FALSE)</f>
        <v/>
      </c>
      <c r="AB2377" t="str">
        <f>VLOOKUP($D2377,metadata!$B$2:$Z$451,25,FALSE)</f>
        <v/>
      </c>
      <c r="AC2377">
        <v>7.9717160853322904</v>
      </c>
      <c r="AD2377">
        <v>96.709363325877106</v>
      </c>
      <c r="AF2377" t="str">
        <f t="shared" si="75"/>
        <v>NA</v>
      </c>
    </row>
    <row r="2378" spans="3:32" x14ac:dyDescent="0.3">
      <c r="C2378">
        <v>2377</v>
      </c>
      <c r="D2378" s="4" t="str">
        <f t="shared" si="74"/>
        <v>55-KAG</v>
      </c>
      <c r="E2378" t="str">
        <f>VLOOKUP($D2378,metadata!$B$2:$S$451,2,FALSE)</f>
        <v>Urbanski, J; Mogi, M; O'Donnell, D; DeCotiis, M; Toma, T; Armbruster, P</v>
      </c>
      <c r="F2378" t="str">
        <f>VLOOKUP($D2378,metadata!$B$2:$S$451,3,FALSE)</f>
        <v>Rapid Adaptive Evolution of Photoperiodic Response during Invasion and Range Expansion across a Climatic Gradient</v>
      </c>
      <c r="G2378" t="str">
        <f>VLOOKUP($D2378,metadata!$B$2:$S$451,4,FALSE)</f>
        <v>10.1086/664709</v>
      </c>
      <c r="H2378" t="str">
        <f>VLOOKUP($D2378,metadata!$B$2:$S$451,5,FALSE)</f>
        <v>y</v>
      </c>
      <c r="I2378" t="str">
        <f>VLOOKUP($D2378,metadata!$B$2:$S$451,6,FALSE)</f>
        <v>a</v>
      </c>
      <c r="J2378" t="str">
        <f>VLOOKUP($D2378,metadata!$B$2:$S$451,7,FALSE)</f>
        <v>i</v>
      </c>
      <c r="K2378">
        <f>VLOOKUP($D2378,metadata!$B$2:$S$451,8,FALSE)</f>
        <v>21</v>
      </c>
      <c r="L2378">
        <f>VLOOKUP($D2378,metadata!$B$2:$S$451,9,FALSE)</f>
        <v>12</v>
      </c>
      <c r="M2378" t="str">
        <f>VLOOKUP($D2378,metadata!$B$2:$S$451,10,FALSE)</f>
        <v/>
      </c>
      <c r="N2378" t="str">
        <f>VLOOKUP($D2378,metadata!$B$2:$S$451,11,FALSE)</f>
        <v>Aedes albopictus</v>
      </c>
      <c r="O2378" t="str">
        <f>VLOOKUP($D2378,metadata!$B$2:$S$451,12,FALSE)</f>
        <v>diptera</v>
      </c>
      <c r="P2378" t="str">
        <f>VLOOKUP($D2378,metadata!$B$2:$S$451,13,FALSE)</f>
        <v>KAG</v>
      </c>
      <c r="Q2378">
        <f>VLOOKUP($D2378,metadata!$B$2:$S$451,14,FALSE)</f>
        <v>31.55</v>
      </c>
      <c r="R2378">
        <f>VLOOKUP($D2378,metadata!$B$2:$S$451,15,FALSE)</f>
        <v>130.55000000000001</v>
      </c>
      <c r="S2378" t="str">
        <f>VLOOKUP($D2378,metadata!$B$2:$S$451,16,FALSE)</f>
        <v/>
      </c>
      <c r="T2378" t="str">
        <f>VLOOKUP($D2378,metadata!$B$2:$S$451,17,FALSE)</f>
        <v/>
      </c>
      <c r="U2378" t="str">
        <f>VLOOKUP($D2378,metadata!$B$2:$S$451,18,FALSE)</f>
        <v/>
      </c>
      <c r="V2378">
        <f>VLOOKUP($D2378,metadata!$B$2:$Z$451,19,FALSE)</f>
        <v>554.5</v>
      </c>
      <c r="W2378" t="str">
        <f>VLOOKUP($D2378,metadata!$B$2:$Z$451,20,FALSE)</f>
        <v>acc</v>
      </c>
      <c r="X2378" t="str">
        <f>VLOOKUP($D2378,metadata!$B$2:$Z$451,21,FALSE)</f>
        <v/>
      </c>
      <c r="Y2378" t="str">
        <f>VLOOKUP($D2378,metadata!$B$2:$Z$451,22,FALSE)</f>
        <v>55-15</v>
      </c>
      <c r="Z2378" t="str">
        <f>VLOOKUP($D2378,metadata!$B$2:$Z$451,23,FALSE)</f>
        <v/>
      </c>
      <c r="AA2378" t="str">
        <f>VLOOKUP($D2378,metadata!$B$2:$Z$451,24,FALSE)</f>
        <v/>
      </c>
      <c r="AB2378" t="str">
        <f>VLOOKUP($D2378,metadata!$B$2:$Z$451,25,FALSE)</f>
        <v/>
      </c>
      <c r="AC2378">
        <v>12.521398863837801</v>
      </c>
      <c r="AD2378">
        <v>97.554333834861694</v>
      </c>
      <c r="AF2378" t="str">
        <f t="shared" si="75"/>
        <v>NA</v>
      </c>
    </row>
    <row r="2379" spans="3:32" x14ac:dyDescent="0.3">
      <c r="C2379">
        <v>2378</v>
      </c>
      <c r="D2379" s="4" t="str">
        <f t="shared" si="74"/>
        <v>55-KAG</v>
      </c>
      <c r="E2379" t="str">
        <f>VLOOKUP($D2379,metadata!$B$2:$S$451,2,FALSE)</f>
        <v>Urbanski, J; Mogi, M; O'Donnell, D; DeCotiis, M; Toma, T; Armbruster, P</v>
      </c>
      <c r="F2379" t="str">
        <f>VLOOKUP($D2379,metadata!$B$2:$S$451,3,FALSE)</f>
        <v>Rapid Adaptive Evolution of Photoperiodic Response during Invasion and Range Expansion across a Climatic Gradient</v>
      </c>
      <c r="G2379" t="str">
        <f>VLOOKUP($D2379,metadata!$B$2:$S$451,4,FALSE)</f>
        <v>10.1086/664709</v>
      </c>
      <c r="H2379" t="str">
        <f>VLOOKUP($D2379,metadata!$B$2:$S$451,5,FALSE)</f>
        <v>y</v>
      </c>
      <c r="I2379" t="str">
        <f>VLOOKUP($D2379,metadata!$B$2:$S$451,6,FALSE)</f>
        <v>a</v>
      </c>
      <c r="J2379" t="str">
        <f>VLOOKUP($D2379,metadata!$B$2:$S$451,7,FALSE)</f>
        <v>i</v>
      </c>
      <c r="K2379">
        <f>VLOOKUP($D2379,metadata!$B$2:$S$451,8,FALSE)</f>
        <v>21</v>
      </c>
      <c r="L2379">
        <f>VLOOKUP($D2379,metadata!$B$2:$S$451,9,FALSE)</f>
        <v>12</v>
      </c>
      <c r="M2379" t="str">
        <f>VLOOKUP($D2379,metadata!$B$2:$S$451,10,FALSE)</f>
        <v/>
      </c>
      <c r="N2379" t="str">
        <f>VLOOKUP($D2379,metadata!$B$2:$S$451,11,FALSE)</f>
        <v>Aedes albopictus</v>
      </c>
      <c r="O2379" t="str">
        <f>VLOOKUP($D2379,metadata!$B$2:$S$451,12,FALSE)</f>
        <v>diptera</v>
      </c>
      <c r="P2379" t="str">
        <f>VLOOKUP($D2379,metadata!$B$2:$S$451,13,FALSE)</f>
        <v>KAG</v>
      </c>
      <c r="Q2379">
        <f>VLOOKUP($D2379,metadata!$B$2:$S$451,14,FALSE)</f>
        <v>31.55</v>
      </c>
      <c r="R2379">
        <f>VLOOKUP($D2379,metadata!$B$2:$S$451,15,FALSE)</f>
        <v>130.55000000000001</v>
      </c>
      <c r="S2379" t="str">
        <f>VLOOKUP($D2379,metadata!$B$2:$S$451,16,FALSE)</f>
        <v/>
      </c>
      <c r="T2379" t="str">
        <f>VLOOKUP($D2379,metadata!$B$2:$S$451,17,FALSE)</f>
        <v/>
      </c>
      <c r="U2379" t="str">
        <f>VLOOKUP($D2379,metadata!$B$2:$S$451,18,FALSE)</f>
        <v/>
      </c>
      <c r="V2379">
        <f>VLOOKUP($D2379,metadata!$B$2:$Z$451,19,FALSE)</f>
        <v>554.5</v>
      </c>
      <c r="W2379" t="str">
        <f>VLOOKUP($D2379,metadata!$B$2:$Z$451,20,FALSE)</f>
        <v>acc</v>
      </c>
      <c r="X2379" t="str">
        <f>VLOOKUP($D2379,metadata!$B$2:$Z$451,21,FALSE)</f>
        <v/>
      </c>
      <c r="Y2379" t="str">
        <f>VLOOKUP($D2379,metadata!$B$2:$Z$451,22,FALSE)</f>
        <v>55-15</v>
      </c>
      <c r="Z2379" t="str">
        <f>VLOOKUP($D2379,metadata!$B$2:$Z$451,23,FALSE)</f>
        <v/>
      </c>
      <c r="AA2379" t="str">
        <f>VLOOKUP($D2379,metadata!$B$2:$Z$451,24,FALSE)</f>
        <v/>
      </c>
      <c r="AB2379" t="str">
        <f>VLOOKUP($D2379,metadata!$B$2:$Z$451,25,FALSE)</f>
        <v/>
      </c>
      <c r="AC2379">
        <v>11.977482708711101</v>
      </c>
      <c r="AD2379">
        <v>88.156968861377905</v>
      </c>
      <c r="AF2379" t="str">
        <f t="shared" si="75"/>
        <v>NA</v>
      </c>
    </row>
    <row r="2380" spans="3:32" x14ac:dyDescent="0.3">
      <c r="C2380">
        <v>2379</v>
      </c>
      <c r="D2380" s="4" t="str">
        <f t="shared" si="74"/>
        <v>55-KAG</v>
      </c>
      <c r="E2380" t="str">
        <f>VLOOKUP($D2380,metadata!$B$2:$S$451,2,FALSE)</f>
        <v>Urbanski, J; Mogi, M; O'Donnell, D; DeCotiis, M; Toma, T; Armbruster, P</v>
      </c>
      <c r="F2380" t="str">
        <f>VLOOKUP($D2380,metadata!$B$2:$S$451,3,FALSE)</f>
        <v>Rapid Adaptive Evolution of Photoperiodic Response during Invasion and Range Expansion across a Climatic Gradient</v>
      </c>
      <c r="G2380" t="str">
        <f>VLOOKUP($D2380,metadata!$B$2:$S$451,4,FALSE)</f>
        <v>10.1086/664709</v>
      </c>
      <c r="H2380" t="str">
        <f>VLOOKUP($D2380,metadata!$B$2:$S$451,5,FALSE)</f>
        <v>y</v>
      </c>
      <c r="I2380" t="str">
        <f>VLOOKUP($D2380,metadata!$B$2:$S$451,6,FALSE)</f>
        <v>a</v>
      </c>
      <c r="J2380" t="str">
        <f>VLOOKUP($D2380,metadata!$B$2:$S$451,7,FALSE)</f>
        <v>i</v>
      </c>
      <c r="K2380">
        <f>VLOOKUP($D2380,metadata!$B$2:$S$451,8,FALSE)</f>
        <v>21</v>
      </c>
      <c r="L2380">
        <f>VLOOKUP($D2380,metadata!$B$2:$S$451,9,FALSE)</f>
        <v>12</v>
      </c>
      <c r="M2380" t="str">
        <f>VLOOKUP($D2380,metadata!$B$2:$S$451,10,FALSE)</f>
        <v/>
      </c>
      <c r="N2380" t="str">
        <f>VLOOKUP($D2380,metadata!$B$2:$S$451,11,FALSE)</f>
        <v>Aedes albopictus</v>
      </c>
      <c r="O2380" t="str">
        <f>VLOOKUP($D2380,metadata!$B$2:$S$451,12,FALSE)</f>
        <v>diptera</v>
      </c>
      <c r="P2380" t="str">
        <f>VLOOKUP($D2380,metadata!$B$2:$S$451,13,FALSE)</f>
        <v>KAG</v>
      </c>
      <c r="Q2380">
        <f>VLOOKUP($D2380,metadata!$B$2:$S$451,14,FALSE)</f>
        <v>31.55</v>
      </c>
      <c r="R2380">
        <f>VLOOKUP($D2380,metadata!$B$2:$S$451,15,FALSE)</f>
        <v>130.55000000000001</v>
      </c>
      <c r="S2380" t="str">
        <f>VLOOKUP($D2380,metadata!$B$2:$S$451,16,FALSE)</f>
        <v/>
      </c>
      <c r="T2380" t="str">
        <f>VLOOKUP($D2380,metadata!$B$2:$S$451,17,FALSE)</f>
        <v/>
      </c>
      <c r="U2380" t="str">
        <f>VLOOKUP($D2380,metadata!$B$2:$S$451,18,FALSE)</f>
        <v/>
      </c>
      <c r="V2380">
        <f>VLOOKUP($D2380,metadata!$B$2:$Z$451,19,FALSE)</f>
        <v>554.5</v>
      </c>
      <c r="W2380" t="str">
        <f>VLOOKUP($D2380,metadata!$B$2:$Z$451,20,FALSE)</f>
        <v>acc</v>
      </c>
      <c r="X2380" t="str">
        <f>VLOOKUP($D2380,metadata!$B$2:$Z$451,21,FALSE)</f>
        <v/>
      </c>
      <c r="Y2380" t="str">
        <f>VLOOKUP($D2380,metadata!$B$2:$Z$451,22,FALSE)</f>
        <v>55-15</v>
      </c>
      <c r="Z2380" t="str">
        <f>VLOOKUP($D2380,metadata!$B$2:$Z$451,23,FALSE)</f>
        <v/>
      </c>
      <c r="AA2380" t="str">
        <f>VLOOKUP($D2380,metadata!$B$2:$Z$451,24,FALSE)</f>
        <v/>
      </c>
      <c r="AB2380" t="str">
        <f>VLOOKUP($D2380,metadata!$B$2:$Z$451,25,FALSE)</f>
        <v/>
      </c>
      <c r="AC2380">
        <v>12.990737933283301</v>
      </c>
      <c r="AD2380">
        <v>70.928895474230401</v>
      </c>
      <c r="AF2380" t="str">
        <f t="shared" si="75"/>
        <v>NA</v>
      </c>
    </row>
    <row r="2381" spans="3:32" x14ac:dyDescent="0.3">
      <c r="C2381">
        <v>2380</v>
      </c>
      <c r="D2381" s="4" t="str">
        <f t="shared" si="74"/>
        <v>55-KAG</v>
      </c>
      <c r="E2381" t="str">
        <f>VLOOKUP($D2381,metadata!$B$2:$S$451,2,FALSE)</f>
        <v>Urbanski, J; Mogi, M; O'Donnell, D; DeCotiis, M; Toma, T; Armbruster, P</v>
      </c>
      <c r="F2381" t="str">
        <f>VLOOKUP($D2381,metadata!$B$2:$S$451,3,FALSE)</f>
        <v>Rapid Adaptive Evolution of Photoperiodic Response during Invasion and Range Expansion across a Climatic Gradient</v>
      </c>
      <c r="G2381" t="str">
        <f>VLOOKUP($D2381,metadata!$B$2:$S$451,4,FALSE)</f>
        <v>10.1086/664709</v>
      </c>
      <c r="H2381" t="str">
        <f>VLOOKUP($D2381,metadata!$B$2:$S$451,5,FALSE)</f>
        <v>y</v>
      </c>
      <c r="I2381" t="str">
        <f>VLOOKUP($D2381,metadata!$B$2:$S$451,6,FALSE)</f>
        <v>a</v>
      </c>
      <c r="J2381" t="str">
        <f>VLOOKUP($D2381,metadata!$B$2:$S$451,7,FALSE)</f>
        <v>i</v>
      </c>
      <c r="K2381">
        <f>VLOOKUP($D2381,metadata!$B$2:$S$451,8,FALSE)</f>
        <v>21</v>
      </c>
      <c r="L2381">
        <f>VLOOKUP($D2381,metadata!$B$2:$S$451,9,FALSE)</f>
        <v>12</v>
      </c>
      <c r="M2381" t="str">
        <f>VLOOKUP($D2381,metadata!$B$2:$S$451,10,FALSE)</f>
        <v/>
      </c>
      <c r="N2381" t="str">
        <f>VLOOKUP($D2381,metadata!$B$2:$S$451,11,FALSE)</f>
        <v>Aedes albopictus</v>
      </c>
      <c r="O2381" t="str">
        <f>VLOOKUP($D2381,metadata!$B$2:$S$451,12,FALSE)</f>
        <v>diptera</v>
      </c>
      <c r="P2381" t="str">
        <f>VLOOKUP($D2381,metadata!$B$2:$S$451,13,FALSE)</f>
        <v>KAG</v>
      </c>
      <c r="Q2381">
        <f>VLOOKUP($D2381,metadata!$B$2:$S$451,14,FALSE)</f>
        <v>31.55</v>
      </c>
      <c r="R2381">
        <f>VLOOKUP($D2381,metadata!$B$2:$S$451,15,FALSE)</f>
        <v>130.55000000000001</v>
      </c>
      <c r="S2381" t="str">
        <f>VLOOKUP($D2381,metadata!$B$2:$S$451,16,FALSE)</f>
        <v/>
      </c>
      <c r="T2381" t="str">
        <f>VLOOKUP($D2381,metadata!$B$2:$S$451,17,FALSE)</f>
        <v/>
      </c>
      <c r="U2381" t="str">
        <f>VLOOKUP($D2381,metadata!$B$2:$S$451,18,FALSE)</f>
        <v/>
      </c>
      <c r="V2381">
        <f>VLOOKUP($D2381,metadata!$B$2:$Z$451,19,FALSE)</f>
        <v>554.5</v>
      </c>
      <c r="W2381" t="str">
        <f>VLOOKUP($D2381,metadata!$B$2:$Z$451,20,FALSE)</f>
        <v>acc</v>
      </c>
      <c r="X2381" t="str">
        <f>VLOOKUP($D2381,metadata!$B$2:$Z$451,21,FALSE)</f>
        <v/>
      </c>
      <c r="Y2381" t="str">
        <f>VLOOKUP($D2381,metadata!$B$2:$Z$451,22,FALSE)</f>
        <v>55-15</v>
      </c>
      <c r="Z2381" t="str">
        <f>VLOOKUP($D2381,metadata!$B$2:$Z$451,23,FALSE)</f>
        <v/>
      </c>
      <c r="AA2381" t="str">
        <f>VLOOKUP($D2381,metadata!$B$2:$Z$451,24,FALSE)</f>
        <v/>
      </c>
      <c r="AB2381" t="str">
        <f>VLOOKUP($D2381,metadata!$B$2:$Z$451,25,FALSE)</f>
        <v/>
      </c>
      <c r="AC2381">
        <v>12.7533910377061</v>
      </c>
      <c r="AD2381">
        <v>64.998083513063506</v>
      </c>
      <c r="AF2381" t="str">
        <f t="shared" si="75"/>
        <v>NA</v>
      </c>
    </row>
    <row r="2382" spans="3:32" x14ac:dyDescent="0.3">
      <c r="C2382">
        <v>2381</v>
      </c>
      <c r="D2382" s="4" t="str">
        <f t="shared" si="74"/>
        <v>55-KAG</v>
      </c>
      <c r="E2382" t="str">
        <f>VLOOKUP($D2382,metadata!$B$2:$S$451,2,FALSE)</f>
        <v>Urbanski, J; Mogi, M; O'Donnell, D; DeCotiis, M; Toma, T; Armbruster, P</v>
      </c>
      <c r="F2382" t="str">
        <f>VLOOKUP($D2382,metadata!$B$2:$S$451,3,FALSE)</f>
        <v>Rapid Adaptive Evolution of Photoperiodic Response during Invasion and Range Expansion across a Climatic Gradient</v>
      </c>
      <c r="G2382" t="str">
        <f>VLOOKUP($D2382,metadata!$B$2:$S$451,4,FALSE)</f>
        <v>10.1086/664709</v>
      </c>
      <c r="H2382" t="str">
        <f>VLOOKUP($D2382,metadata!$B$2:$S$451,5,FALSE)</f>
        <v>y</v>
      </c>
      <c r="I2382" t="str">
        <f>VLOOKUP($D2382,metadata!$B$2:$S$451,6,FALSE)</f>
        <v>a</v>
      </c>
      <c r="J2382" t="str">
        <f>VLOOKUP($D2382,metadata!$B$2:$S$451,7,FALSE)</f>
        <v>i</v>
      </c>
      <c r="K2382">
        <f>VLOOKUP($D2382,metadata!$B$2:$S$451,8,FALSE)</f>
        <v>21</v>
      </c>
      <c r="L2382">
        <f>VLOOKUP($D2382,metadata!$B$2:$S$451,9,FALSE)</f>
        <v>12</v>
      </c>
      <c r="M2382" t="str">
        <f>VLOOKUP($D2382,metadata!$B$2:$S$451,10,FALSE)</f>
        <v/>
      </c>
      <c r="N2382" t="str">
        <f>VLOOKUP($D2382,metadata!$B$2:$S$451,11,FALSE)</f>
        <v>Aedes albopictus</v>
      </c>
      <c r="O2382" t="str">
        <f>VLOOKUP($D2382,metadata!$B$2:$S$451,12,FALSE)</f>
        <v>diptera</v>
      </c>
      <c r="P2382" t="str">
        <f>VLOOKUP($D2382,metadata!$B$2:$S$451,13,FALSE)</f>
        <v>KAG</v>
      </c>
      <c r="Q2382">
        <f>VLOOKUP($D2382,metadata!$B$2:$S$451,14,FALSE)</f>
        <v>31.55</v>
      </c>
      <c r="R2382">
        <f>VLOOKUP($D2382,metadata!$B$2:$S$451,15,FALSE)</f>
        <v>130.55000000000001</v>
      </c>
      <c r="S2382" t="str">
        <f>VLOOKUP($D2382,metadata!$B$2:$S$451,16,FALSE)</f>
        <v/>
      </c>
      <c r="T2382" t="str">
        <f>VLOOKUP($D2382,metadata!$B$2:$S$451,17,FALSE)</f>
        <v/>
      </c>
      <c r="U2382" t="str">
        <f>VLOOKUP($D2382,metadata!$B$2:$S$451,18,FALSE)</f>
        <v/>
      </c>
      <c r="V2382">
        <f>VLOOKUP($D2382,metadata!$B$2:$Z$451,19,FALSE)</f>
        <v>554.5</v>
      </c>
      <c r="W2382" t="str">
        <f>VLOOKUP($D2382,metadata!$B$2:$Z$451,20,FALSE)</f>
        <v>acc</v>
      </c>
      <c r="X2382" t="str">
        <f>VLOOKUP($D2382,metadata!$B$2:$Z$451,21,FALSE)</f>
        <v/>
      </c>
      <c r="Y2382" t="str">
        <f>VLOOKUP($D2382,metadata!$B$2:$Z$451,22,FALSE)</f>
        <v>55-15</v>
      </c>
      <c r="Z2382" t="str">
        <f>VLOOKUP($D2382,metadata!$B$2:$Z$451,23,FALSE)</f>
        <v/>
      </c>
      <c r="AA2382" t="str">
        <f>VLOOKUP($D2382,metadata!$B$2:$Z$451,24,FALSE)</f>
        <v/>
      </c>
      <c r="AB2382" t="str">
        <f>VLOOKUP($D2382,metadata!$B$2:$Z$451,25,FALSE)</f>
        <v/>
      </c>
      <c r="AC2382">
        <v>13.2402359281231</v>
      </c>
      <c r="AD2382">
        <v>64.195733385202402</v>
      </c>
      <c r="AF2382" t="str">
        <f t="shared" si="75"/>
        <v>NA</v>
      </c>
    </row>
    <row r="2383" spans="3:32" x14ac:dyDescent="0.3">
      <c r="C2383">
        <v>2382</v>
      </c>
      <c r="D2383" s="4" t="str">
        <f t="shared" si="74"/>
        <v>55-KAG</v>
      </c>
      <c r="E2383" t="str">
        <f>VLOOKUP($D2383,metadata!$B$2:$S$451,2,FALSE)</f>
        <v>Urbanski, J; Mogi, M; O'Donnell, D; DeCotiis, M; Toma, T; Armbruster, P</v>
      </c>
      <c r="F2383" t="str">
        <f>VLOOKUP($D2383,metadata!$B$2:$S$451,3,FALSE)</f>
        <v>Rapid Adaptive Evolution of Photoperiodic Response during Invasion and Range Expansion across a Climatic Gradient</v>
      </c>
      <c r="G2383" t="str">
        <f>VLOOKUP($D2383,metadata!$B$2:$S$451,4,FALSE)</f>
        <v>10.1086/664709</v>
      </c>
      <c r="H2383" t="str">
        <f>VLOOKUP($D2383,metadata!$B$2:$S$451,5,FALSE)</f>
        <v>y</v>
      </c>
      <c r="I2383" t="str">
        <f>VLOOKUP($D2383,metadata!$B$2:$S$451,6,FALSE)</f>
        <v>a</v>
      </c>
      <c r="J2383" t="str">
        <f>VLOOKUP($D2383,metadata!$B$2:$S$451,7,FALSE)</f>
        <v>i</v>
      </c>
      <c r="K2383">
        <f>VLOOKUP($D2383,metadata!$B$2:$S$451,8,FALSE)</f>
        <v>21</v>
      </c>
      <c r="L2383">
        <f>VLOOKUP($D2383,metadata!$B$2:$S$451,9,FALSE)</f>
        <v>12</v>
      </c>
      <c r="M2383" t="str">
        <f>VLOOKUP($D2383,metadata!$B$2:$S$451,10,FALSE)</f>
        <v/>
      </c>
      <c r="N2383" t="str">
        <f>VLOOKUP($D2383,metadata!$B$2:$S$451,11,FALSE)</f>
        <v>Aedes albopictus</v>
      </c>
      <c r="O2383" t="str">
        <f>VLOOKUP($D2383,metadata!$B$2:$S$451,12,FALSE)</f>
        <v>diptera</v>
      </c>
      <c r="P2383" t="str">
        <f>VLOOKUP($D2383,metadata!$B$2:$S$451,13,FALSE)</f>
        <v>KAG</v>
      </c>
      <c r="Q2383">
        <f>VLOOKUP($D2383,metadata!$B$2:$S$451,14,FALSE)</f>
        <v>31.55</v>
      </c>
      <c r="R2383">
        <f>VLOOKUP($D2383,metadata!$B$2:$S$451,15,FALSE)</f>
        <v>130.55000000000001</v>
      </c>
      <c r="S2383" t="str">
        <f>VLOOKUP($D2383,metadata!$B$2:$S$451,16,FALSE)</f>
        <v/>
      </c>
      <c r="T2383" t="str">
        <f>VLOOKUP($D2383,metadata!$B$2:$S$451,17,FALSE)</f>
        <v/>
      </c>
      <c r="U2383" t="str">
        <f>VLOOKUP($D2383,metadata!$B$2:$S$451,18,FALSE)</f>
        <v/>
      </c>
      <c r="V2383">
        <f>VLOOKUP($D2383,metadata!$B$2:$Z$451,19,FALSE)</f>
        <v>554.5</v>
      </c>
      <c r="W2383" t="str">
        <f>VLOOKUP($D2383,metadata!$B$2:$Z$451,20,FALSE)</f>
        <v>acc</v>
      </c>
      <c r="X2383" t="str">
        <f>VLOOKUP($D2383,metadata!$B$2:$Z$451,21,FALSE)</f>
        <v/>
      </c>
      <c r="Y2383" t="str">
        <f>VLOOKUP($D2383,metadata!$B$2:$Z$451,22,FALSE)</f>
        <v>55-15</v>
      </c>
      <c r="Z2383" t="str">
        <f>VLOOKUP($D2383,metadata!$B$2:$Z$451,23,FALSE)</f>
        <v/>
      </c>
      <c r="AA2383" t="str">
        <f>VLOOKUP($D2383,metadata!$B$2:$Z$451,24,FALSE)</f>
        <v/>
      </c>
      <c r="AB2383" t="str">
        <f>VLOOKUP($D2383,metadata!$B$2:$Z$451,25,FALSE)</f>
        <v/>
      </c>
      <c r="AC2383">
        <v>13.469688041693599</v>
      </c>
      <c r="AD2383">
        <v>13.382799672767</v>
      </c>
      <c r="AF2383" t="str">
        <f t="shared" si="75"/>
        <v>NA</v>
      </c>
    </row>
    <row r="2384" spans="3:32" x14ac:dyDescent="0.3">
      <c r="C2384">
        <v>2383</v>
      </c>
      <c r="D2384" s="4" t="str">
        <f t="shared" si="74"/>
        <v>55-KAG</v>
      </c>
      <c r="E2384" t="str">
        <f>VLOOKUP($D2384,metadata!$B$2:$S$451,2,FALSE)</f>
        <v>Urbanski, J; Mogi, M; O'Donnell, D; DeCotiis, M; Toma, T; Armbruster, P</v>
      </c>
      <c r="F2384" t="str">
        <f>VLOOKUP($D2384,metadata!$B$2:$S$451,3,FALSE)</f>
        <v>Rapid Adaptive Evolution of Photoperiodic Response during Invasion and Range Expansion across a Climatic Gradient</v>
      </c>
      <c r="G2384" t="str">
        <f>VLOOKUP($D2384,metadata!$B$2:$S$451,4,FALSE)</f>
        <v>10.1086/664709</v>
      </c>
      <c r="H2384" t="str">
        <f>VLOOKUP($D2384,metadata!$B$2:$S$451,5,FALSE)</f>
        <v>y</v>
      </c>
      <c r="I2384" t="str">
        <f>VLOOKUP($D2384,metadata!$B$2:$S$451,6,FALSE)</f>
        <v>a</v>
      </c>
      <c r="J2384" t="str">
        <f>VLOOKUP($D2384,metadata!$B$2:$S$451,7,FALSE)</f>
        <v>i</v>
      </c>
      <c r="K2384">
        <f>VLOOKUP($D2384,metadata!$B$2:$S$451,8,FALSE)</f>
        <v>21</v>
      </c>
      <c r="L2384">
        <f>VLOOKUP($D2384,metadata!$B$2:$S$451,9,FALSE)</f>
        <v>12</v>
      </c>
      <c r="M2384" t="str">
        <f>VLOOKUP($D2384,metadata!$B$2:$S$451,10,FALSE)</f>
        <v/>
      </c>
      <c r="N2384" t="str">
        <f>VLOOKUP($D2384,metadata!$B$2:$S$451,11,FALSE)</f>
        <v>Aedes albopictus</v>
      </c>
      <c r="O2384" t="str">
        <f>VLOOKUP($D2384,metadata!$B$2:$S$451,12,FALSE)</f>
        <v>diptera</v>
      </c>
      <c r="P2384" t="str">
        <f>VLOOKUP($D2384,metadata!$B$2:$S$451,13,FALSE)</f>
        <v>KAG</v>
      </c>
      <c r="Q2384">
        <f>VLOOKUP($D2384,metadata!$B$2:$S$451,14,FALSE)</f>
        <v>31.55</v>
      </c>
      <c r="R2384">
        <f>VLOOKUP($D2384,metadata!$B$2:$S$451,15,FALSE)</f>
        <v>130.55000000000001</v>
      </c>
      <c r="S2384" t="str">
        <f>VLOOKUP($D2384,metadata!$B$2:$S$451,16,FALSE)</f>
        <v/>
      </c>
      <c r="T2384" t="str">
        <f>VLOOKUP($D2384,metadata!$B$2:$S$451,17,FALSE)</f>
        <v/>
      </c>
      <c r="U2384" t="str">
        <f>VLOOKUP($D2384,metadata!$B$2:$S$451,18,FALSE)</f>
        <v/>
      </c>
      <c r="V2384">
        <f>VLOOKUP($D2384,metadata!$B$2:$Z$451,19,FALSE)</f>
        <v>554.5</v>
      </c>
      <c r="W2384" t="str">
        <f>VLOOKUP($D2384,metadata!$B$2:$Z$451,20,FALSE)</f>
        <v>acc</v>
      </c>
      <c r="X2384" t="str">
        <f>VLOOKUP($D2384,metadata!$B$2:$Z$451,21,FALSE)</f>
        <v/>
      </c>
      <c r="Y2384" t="str">
        <f>VLOOKUP($D2384,metadata!$B$2:$Z$451,22,FALSE)</f>
        <v>55-15</v>
      </c>
      <c r="Z2384" t="str">
        <f>VLOOKUP($D2384,metadata!$B$2:$Z$451,23,FALSE)</f>
        <v/>
      </c>
      <c r="AA2384" t="str">
        <f>VLOOKUP($D2384,metadata!$B$2:$Z$451,24,FALSE)</f>
        <v/>
      </c>
      <c r="AB2384" t="str">
        <f>VLOOKUP($D2384,metadata!$B$2:$Z$451,25,FALSE)</f>
        <v/>
      </c>
      <c r="AC2384">
        <v>13.7610398228822</v>
      </c>
      <c r="AD2384">
        <v>7.4737269664014097</v>
      </c>
      <c r="AF2384" t="str">
        <f t="shared" si="75"/>
        <v>NA</v>
      </c>
    </row>
    <row r="2385" spans="3:32" x14ac:dyDescent="0.3">
      <c r="C2385">
        <v>2384</v>
      </c>
      <c r="D2385" s="4" t="str">
        <f t="shared" ref="D2385:D2448" si="76">VLOOKUP(C2385,$A$1:$B$451,2)</f>
        <v>55-KAG</v>
      </c>
      <c r="E2385" t="str">
        <f>VLOOKUP($D2385,metadata!$B$2:$S$451,2,FALSE)</f>
        <v>Urbanski, J; Mogi, M; O'Donnell, D; DeCotiis, M; Toma, T; Armbruster, P</v>
      </c>
      <c r="F2385" t="str">
        <f>VLOOKUP($D2385,metadata!$B$2:$S$451,3,FALSE)</f>
        <v>Rapid Adaptive Evolution of Photoperiodic Response during Invasion and Range Expansion across a Climatic Gradient</v>
      </c>
      <c r="G2385" t="str">
        <f>VLOOKUP($D2385,metadata!$B$2:$S$451,4,FALSE)</f>
        <v>10.1086/664709</v>
      </c>
      <c r="H2385" t="str">
        <f>VLOOKUP($D2385,metadata!$B$2:$S$451,5,FALSE)</f>
        <v>y</v>
      </c>
      <c r="I2385" t="str">
        <f>VLOOKUP($D2385,metadata!$B$2:$S$451,6,FALSE)</f>
        <v>a</v>
      </c>
      <c r="J2385" t="str">
        <f>VLOOKUP($D2385,metadata!$B$2:$S$451,7,FALSE)</f>
        <v>i</v>
      </c>
      <c r="K2385">
        <f>VLOOKUP($D2385,metadata!$B$2:$S$451,8,FALSE)</f>
        <v>21</v>
      </c>
      <c r="L2385">
        <f>VLOOKUP($D2385,metadata!$B$2:$S$451,9,FALSE)</f>
        <v>12</v>
      </c>
      <c r="M2385" t="str">
        <f>VLOOKUP($D2385,metadata!$B$2:$S$451,10,FALSE)</f>
        <v/>
      </c>
      <c r="N2385" t="str">
        <f>VLOOKUP($D2385,metadata!$B$2:$S$451,11,FALSE)</f>
        <v>Aedes albopictus</v>
      </c>
      <c r="O2385" t="str">
        <f>VLOOKUP($D2385,metadata!$B$2:$S$451,12,FALSE)</f>
        <v>diptera</v>
      </c>
      <c r="P2385" t="str">
        <f>VLOOKUP($D2385,metadata!$B$2:$S$451,13,FALSE)</f>
        <v>KAG</v>
      </c>
      <c r="Q2385">
        <f>VLOOKUP($D2385,metadata!$B$2:$S$451,14,FALSE)</f>
        <v>31.55</v>
      </c>
      <c r="R2385">
        <f>VLOOKUP($D2385,metadata!$B$2:$S$451,15,FALSE)</f>
        <v>130.55000000000001</v>
      </c>
      <c r="S2385" t="str">
        <f>VLOOKUP($D2385,metadata!$B$2:$S$451,16,FALSE)</f>
        <v/>
      </c>
      <c r="T2385" t="str">
        <f>VLOOKUP($D2385,metadata!$B$2:$S$451,17,FALSE)</f>
        <v/>
      </c>
      <c r="U2385" t="str">
        <f>VLOOKUP($D2385,metadata!$B$2:$S$451,18,FALSE)</f>
        <v/>
      </c>
      <c r="V2385">
        <f>VLOOKUP($D2385,metadata!$B$2:$Z$451,19,FALSE)</f>
        <v>554.5</v>
      </c>
      <c r="W2385" t="str">
        <f>VLOOKUP($D2385,metadata!$B$2:$Z$451,20,FALSE)</f>
        <v>acc</v>
      </c>
      <c r="X2385" t="str">
        <f>VLOOKUP($D2385,metadata!$B$2:$Z$451,21,FALSE)</f>
        <v/>
      </c>
      <c r="Y2385" t="str">
        <f>VLOOKUP($D2385,metadata!$B$2:$Z$451,22,FALSE)</f>
        <v>55-15</v>
      </c>
      <c r="Z2385" t="str">
        <f>VLOOKUP($D2385,metadata!$B$2:$Z$451,23,FALSE)</f>
        <v/>
      </c>
      <c r="AA2385" t="str">
        <f>VLOOKUP($D2385,metadata!$B$2:$Z$451,24,FALSE)</f>
        <v/>
      </c>
      <c r="AB2385" t="str">
        <f>VLOOKUP($D2385,metadata!$B$2:$Z$451,25,FALSE)</f>
        <v/>
      </c>
      <c r="AC2385">
        <v>13.9968306454842</v>
      </c>
      <c r="AD2385">
        <v>2.2202644179886701</v>
      </c>
      <c r="AF2385" t="str">
        <f t="shared" si="75"/>
        <v>NA</v>
      </c>
    </row>
    <row r="2386" spans="3:32" x14ac:dyDescent="0.3">
      <c r="C2386">
        <v>2385</v>
      </c>
      <c r="D2386" s="4" t="str">
        <f t="shared" si="76"/>
        <v>55-KAG</v>
      </c>
      <c r="E2386" t="str">
        <f>VLOOKUP($D2386,metadata!$B$2:$S$451,2,FALSE)</f>
        <v>Urbanski, J; Mogi, M; O'Donnell, D; DeCotiis, M; Toma, T; Armbruster, P</v>
      </c>
      <c r="F2386" t="str">
        <f>VLOOKUP($D2386,metadata!$B$2:$S$451,3,FALSE)</f>
        <v>Rapid Adaptive Evolution of Photoperiodic Response during Invasion and Range Expansion across a Climatic Gradient</v>
      </c>
      <c r="G2386" t="str">
        <f>VLOOKUP($D2386,metadata!$B$2:$S$451,4,FALSE)</f>
        <v>10.1086/664709</v>
      </c>
      <c r="H2386" t="str">
        <f>VLOOKUP($D2386,metadata!$B$2:$S$451,5,FALSE)</f>
        <v>y</v>
      </c>
      <c r="I2386" t="str">
        <f>VLOOKUP($D2386,metadata!$B$2:$S$451,6,FALSE)</f>
        <v>a</v>
      </c>
      <c r="J2386" t="str">
        <f>VLOOKUP($D2386,metadata!$B$2:$S$451,7,FALSE)</f>
        <v>i</v>
      </c>
      <c r="K2386">
        <f>VLOOKUP($D2386,metadata!$B$2:$S$451,8,FALSE)</f>
        <v>21</v>
      </c>
      <c r="L2386">
        <f>VLOOKUP($D2386,metadata!$B$2:$S$451,9,FALSE)</f>
        <v>12</v>
      </c>
      <c r="M2386" t="str">
        <f>VLOOKUP($D2386,metadata!$B$2:$S$451,10,FALSE)</f>
        <v/>
      </c>
      <c r="N2386" t="str">
        <f>VLOOKUP($D2386,metadata!$B$2:$S$451,11,FALSE)</f>
        <v>Aedes albopictus</v>
      </c>
      <c r="O2386" t="str">
        <f>VLOOKUP($D2386,metadata!$B$2:$S$451,12,FALSE)</f>
        <v>diptera</v>
      </c>
      <c r="P2386" t="str">
        <f>VLOOKUP($D2386,metadata!$B$2:$S$451,13,FALSE)</f>
        <v>KAG</v>
      </c>
      <c r="Q2386">
        <f>VLOOKUP($D2386,metadata!$B$2:$S$451,14,FALSE)</f>
        <v>31.55</v>
      </c>
      <c r="R2386">
        <f>VLOOKUP($D2386,metadata!$B$2:$S$451,15,FALSE)</f>
        <v>130.55000000000001</v>
      </c>
      <c r="S2386" t="str">
        <f>VLOOKUP($D2386,metadata!$B$2:$S$451,16,FALSE)</f>
        <v/>
      </c>
      <c r="T2386" t="str">
        <f>VLOOKUP($D2386,metadata!$B$2:$S$451,17,FALSE)</f>
        <v/>
      </c>
      <c r="U2386" t="str">
        <f>VLOOKUP($D2386,metadata!$B$2:$S$451,18,FALSE)</f>
        <v/>
      </c>
      <c r="V2386">
        <f>VLOOKUP($D2386,metadata!$B$2:$Z$451,19,FALSE)</f>
        <v>554.5</v>
      </c>
      <c r="W2386" t="str">
        <f>VLOOKUP($D2386,metadata!$B$2:$Z$451,20,FALSE)</f>
        <v>acc</v>
      </c>
      <c r="X2386" t="str">
        <f>VLOOKUP($D2386,metadata!$B$2:$Z$451,21,FALSE)</f>
        <v/>
      </c>
      <c r="Y2386" t="str">
        <f>VLOOKUP($D2386,metadata!$B$2:$Z$451,22,FALSE)</f>
        <v>55-15</v>
      </c>
      <c r="Z2386" t="str">
        <f>VLOOKUP($D2386,metadata!$B$2:$Z$451,23,FALSE)</f>
        <v/>
      </c>
      <c r="AA2386" t="str">
        <f>VLOOKUP($D2386,metadata!$B$2:$Z$451,24,FALSE)</f>
        <v/>
      </c>
      <c r="AB2386" t="str">
        <f>VLOOKUP($D2386,metadata!$B$2:$Z$451,25,FALSE)</f>
        <v/>
      </c>
      <c r="AC2386">
        <v>14.219692332335899</v>
      </c>
      <c r="AD2386">
        <v>4.0386386649809198</v>
      </c>
      <c r="AF2386" t="str">
        <f t="shared" si="75"/>
        <v>NA</v>
      </c>
    </row>
    <row r="2387" spans="3:32" x14ac:dyDescent="0.3">
      <c r="C2387">
        <v>2386</v>
      </c>
      <c r="D2387" s="4" t="str">
        <f t="shared" si="76"/>
        <v>55-KAG</v>
      </c>
      <c r="E2387" t="str">
        <f>VLOOKUP($D2387,metadata!$B$2:$S$451,2,FALSE)</f>
        <v>Urbanski, J; Mogi, M; O'Donnell, D; DeCotiis, M; Toma, T; Armbruster, P</v>
      </c>
      <c r="F2387" t="str">
        <f>VLOOKUP($D2387,metadata!$B$2:$S$451,3,FALSE)</f>
        <v>Rapid Adaptive Evolution of Photoperiodic Response during Invasion and Range Expansion across a Climatic Gradient</v>
      </c>
      <c r="G2387" t="str">
        <f>VLOOKUP($D2387,metadata!$B$2:$S$451,4,FALSE)</f>
        <v>10.1086/664709</v>
      </c>
      <c r="H2387" t="str">
        <f>VLOOKUP($D2387,metadata!$B$2:$S$451,5,FALSE)</f>
        <v>y</v>
      </c>
      <c r="I2387" t="str">
        <f>VLOOKUP($D2387,metadata!$B$2:$S$451,6,FALSE)</f>
        <v>a</v>
      </c>
      <c r="J2387" t="str">
        <f>VLOOKUP($D2387,metadata!$B$2:$S$451,7,FALSE)</f>
        <v>i</v>
      </c>
      <c r="K2387">
        <f>VLOOKUP($D2387,metadata!$B$2:$S$451,8,FALSE)</f>
        <v>21</v>
      </c>
      <c r="L2387">
        <f>VLOOKUP($D2387,metadata!$B$2:$S$451,9,FALSE)</f>
        <v>12</v>
      </c>
      <c r="M2387" t="str">
        <f>VLOOKUP($D2387,metadata!$B$2:$S$451,10,FALSE)</f>
        <v/>
      </c>
      <c r="N2387" t="str">
        <f>VLOOKUP($D2387,metadata!$B$2:$S$451,11,FALSE)</f>
        <v>Aedes albopictus</v>
      </c>
      <c r="O2387" t="str">
        <f>VLOOKUP($D2387,metadata!$B$2:$S$451,12,FALSE)</f>
        <v>diptera</v>
      </c>
      <c r="P2387" t="str">
        <f>VLOOKUP($D2387,metadata!$B$2:$S$451,13,FALSE)</f>
        <v>KAG</v>
      </c>
      <c r="Q2387">
        <f>VLOOKUP($D2387,metadata!$B$2:$S$451,14,FALSE)</f>
        <v>31.55</v>
      </c>
      <c r="R2387">
        <f>VLOOKUP($D2387,metadata!$B$2:$S$451,15,FALSE)</f>
        <v>130.55000000000001</v>
      </c>
      <c r="S2387" t="str">
        <f>VLOOKUP($D2387,metadata!$B$2:$S$451,16,FALSE)</f>
        <v/>
      </c>
      <c r="T2387" t="str">
        <f>VLOOKUP($D2387,metadata!$B$2:$S$451,17,FALSE)</f>
        <v/>
      </c>
      <c r="U2387" t="str">
        <f>VLOOKUP($D2387,metadata!$B$2:$S$451,18,FALSE)</f>
        <v/>
      </c>
      <c r="V2387">
        <f>VLOOKUP($D2387,metadata!$B$2:$Z$451,19,FALSE)</f>
        <v>554.5</v>
      </c>
      <c r="W2387" t="str">
        <f>VLOOKUP($D2387,metadata!$B$2:$Z$451,20,FALSE)</f>
        <v>acc</v>
      </c>
      <c r="X2387" t="str">
        <f>VLOOKUP($D2387,metadata!$B$2:$Z$451,21,FALSE)</f>
        <v/>
      </c>
      <c r="Y2387" t="str">
        <f>VLOOKUP($D2387,metadata!$B$2:$Z$451,22,FALSE)</f>
        <v>55-15</v>
      </c>
      <c r="Z2387" t="str">
        <f>VLOOKUP($D2387,metadata!$B$2:$Z$451,23,FALSE)</f>
        <v/>
      </c>
      <c r="AA2387" t="str">
        <f>VLOOKUP($D2387,metadata!$B$2:$Z$451,24,FALSE)</f>
        <v/>
      </c>
      <c r="AB2387" t="str">
        <f>VLOOKUP($D2387,metadata!$B$2:$Z$451,25,FALSE)</f>
        <v/>
      </c>
      <c r="AC2387">
        <v>14.4990531982448</v>
      </c>
      <c r="AD2387">
        <v>11.944862384796201</v>
      </c>
      <c r="AF2387" t="str">
        <f t="shared" si="75"/>
        <v>NA</v>
      </c>
    </row>
    <row r="2388" spans="3:32" x14ac:dyDescent="0.3">
      <c r="C2388">
        <v>2387</v>
      </c>
      <c r="D2388" s="4" t="str">
        <f t="shared" si="76"/>
        <v>55-KAG</v>
      </c>
      <c r="E2388" t="str">
        <f>VLOOKUP($D2388,metadata!$B$2:$S$451,2,FALSE)</f>
        <v>Urbanski, J; Mogi, M; O'Donnell, D; DeCotiis, M; Toma, T; Armbruster, P</v>
      </c>
      <c r="F2388" t="str">
        <f>VLOOKUP($D2388,metadata!$B$2:$S$451,3,FALSE)</f>
        <v>Rapid Adaptive Evolution of Photoperiodic Response during Invasion and Range Expansion across a Climatic Gradient</v>
      </c>
      <c r="G2388" t="str">
        <f>VLOOKUP($D2388,metadata!$B$2:$S$451,4,FALSE)</f>
        <v>10.1086/664709</v>
      </c>
      <c r="H2388" t="str">
        <f>VLOOKUP($D2388,metadata!$B$2:$S$451,5,FALSE)</f>
        <v>y</v>
      </c>
      <c r="I2388" t="str">
        <f>VLOOKUP($D2388,metadata!$B$2:$S$451,6,FALSE)</f>
        <v>a</v>
      </c>
      <c r="J2388" t="str">
        <f>VLOOKUP($D2388,metadata!$B$2:$S$451,7,FALSE)</f>
        <v>i</v>
      </c>
      <c r="K2388">
        <f>VLOOKUP($D2388,metadata!$B$2:$S$451,8,FALSE)</f>
        <v>21</v>
      </c>
      <c r="L2388">
        <f>VLOOKUP($D2388,metadata!$B$2:$S$451,9,FALSE)</f>
        <v>12</v>
      </c>
      <c r="M2388" t="str">
        <f>VLOOKUP($D2388,metadata!$B$2:$S$451,10,FALSE)</f>
        <v/>
      </c>
      <c r="N2388" t="str">
        <f>VLOOKUP($D2388,metadata!$B$2:$S$451,11,FALSE)</f>
        <v>Aedes albopictus</v>
      </c>
      <c r="O2388" t="str">
        <f>VLOOKUP($D2388,metadata!$B$2:$S$451,12,FALSE)</f>
        <v>diptera</v>
      </c>
      <c r="P2388" t="str">
        <f>VLOOKUP($D2388,metadata!$B$2:$S$451,13,FALSE)</f>
        <v>KAG</v>
      </c>
      <c r="Q2388">
        <f>VLOOKUP($D2388,metadata!$B$2:$S$451,14,FALSE)</f>
        <v>31.55</v>
      </c>
      <c r="R2388">
        <f>VLOOKUP($D2388,metadata!$B$2:$S$451,15,FALSE)</f>
        <v>130.55000000000001</v>
      </c>
      <c r="S2388" t="str">
        <f>VLOOKUP($D2388,metadata!$B$2:$S$451,16,FALSE)</f>
        <v/>
      </c>
      <c r="T2388" t="str">
        <f>VLOOKUP($D2388,metadata!$B$2:$S$451,17,FALSE)</f>
        <v/>
      </c>
      <c r="U2388" t="str">
        <f>VLOOKUP($D2388,metadata!$B$2:$S$451,18,FALSE)</f>
        <v/>
      </c>
      <c r="V2388">
        <f>VLOOKUP($D2388,metadata!$B$2:$Z$451,19,FALSE)</f>
        <v>554.5</v>
      </c>
      <c r="W2388" t="str">
        <f>VLOOKUP($D2388,metadata!$B$2:$Z$451,20,FALSE)</f>
        <v>acc</v>
      </c>
      <c r="X2388" t="str">
        <f>VLOOKUP($D2388,metadata!$B$2:$Z$451,21,FALSE)</f>
        <v/>
      </c>
      <c r="Y2388" t="str">
        <f>VLOOKUP($D2388,metadata!$B$2:$Z$451,22,FALSE)</f>
        <v>55-15</v>
      </c>
      <c r="Z2388" t="str">
        <f>VLOOKUP($D2388,metadata!$B$2:$Z$451,23,FALSE)</f>
        <v/>
      </c>
      <c r="AA2388" t="str">
        <f>VLOOKUP($D2388,metadata!$B$2:$Z$451,24,FALSE)</f>
        <v/>
      </c>
      <c r="AB2388" t="str">
        <f>VLOOKUP($D2388,metadata!$B$2:$Z$451,25,FALSE)</f>
        <v/>
      </c>
      <c r="AC2388">
        <v>15.9724254715415</v>
      </c>
      <c r="AD2388">
        <v>1.8080767052443001</v>
      </c>
      <c r="AF2388" t="str">
        <f t="shared" si="75"/>
        <v>NA</v>
      </c>
    </row>
    <row r="2389" spans="3:32" x14ac:dyDescent="0.3">
      <c r="C2389">
        <v>2388</v>
      </c>
      <c r="D2389" s="4" t="str">
        <f t="shared" si="76"/>
        <v>55-OAK</v>
      </c>
      <c r="E2389" t="str">
        <f>VLOOKUP($D2389,metadata!$B$2:$S$451,2,FALSE)</f>
        <v>Urbanski, J; Mogi, M; O'Donnell, D; DeCotiis, M; Toma, T; Armbruster, P</v>
      </c>
      <c r="F2389" t="str">
        <f>VLOOKUP($D2389,metadata!$B$2:$S$451,3,FALSE)</f>
        <v>Rapid Adaptive Evolution of Photoperiodic Response during Invasion and Range Expansion across a Climatic Gradient</v>
      </c>
      <c r="G2389" t="str">
        <f>VLOOKUP($D2389,metadata!$B$2:$S$451,4,FALSE)</f>
        <v>10.1086/664709</v>
      </c>
      <c r="H2389" t="str">
        <f>VLOOKUP($D2389,metadata!$B$2:$S$451,5,FALSE)</f>
        <v>y</v>
      </c>
      <c r="I2389" t="str">
        <f>VLOOKUP($D2389,metadata!$B$2:$S$451,6,FALSE)</f>
        <v>a</v>
      </c>
      <c r="J2389" t="str">
        <f>VLOOKUP($D2389,metadata!$B$2:$S$451,7,FALSE)</f>
        <v>i</v>
      </c>
      <c r="K2389">
        <f>VLOOKUP($D2389,metadata!$B$2:$S$451,8,FALSE)</f>
        <v>21</v>
      </c>
      <c r="L2389">
        <f>VLOOKUP($D2389,metadata!$B$2:$S$451,9,FALSE)</f>
        <v>12</v>
      </c>
      <c r="M2389" t="str">
        <f>VLOOKUP($D2389,metadata!$B$2:$S$451,10,FALSE)</f>
        <v/>
      </c>
      <c r="N2389" t="str">
        <f>VLOOKUP($D2389,metadata!$B$2:$S$451,11,FALSE)</f>
        <v>Aedes albopictus</v>
      </c>
      <c r="O2389" t="str">
        <f>VLOOKUP($D2389,metadata!$B$2:$S$451,12,FALSE)</f>
        <v>diptera</v>
      </c>
      <c r="P2389" t="str">
        <f>VLOOKUP($D2389,metadata!$B$2:$S$451,13,FALSE)</f>
        <v>OAK</v>
      </c>
      <c r="Q2389">
        <f>VLOOKUP($D2389,metadata!$B$2:$S$451,14,FALSE)</f>
        <v>28.85</v>
      </c>
      <c r="R2389">
        <f>VLOOKUP($D2389,metadata!$B$2:$S$451,15,FALSE)</f>
        <v>-80.849999999999994</v>
      </c>
      <c r="S2389" t="str">
        <f>VLOOKUP($D2389,metadata!$B$2:$S$451,16,FALSE)</f>
        <v/>
      </c>
      <c r="T2389" t="str">
        <f>VLOOKUP($D2389,metadata!$B$2:$S$451,17,FALSE)</f>
        <v/>
      </c>
      <c r="U2389" t="str">
        <f>VLOOKUP($D2389,metadata!$B$2:$S$451,18,FALSE)</f>
        <v/>
      </c>
      <c r="V2389">
        <f>VLOOKUP($D2389,metadata!$B$2:$Z$451,19,FALSE)</f>
        <v>566.5</v>
      </c>
      <c r="W2389" t="str">
        <f>VLOOKUP($D2389,metadata!$B$2:$Z$451,20,FALSE)</f>
        <v>acc</v>
      </c>
      <c r="X2389" t="str">
        <f>VLOOKUP($D2389,metadata!$B$2:$Z$451,21,FALSE)</f>
        <v/>
      </c>
      <c r="Y2389" t="str">
        <f>VLOOKUP($D2389,metadata!$B$2:$Z$451,22,FALSE)</f>
        <v>55-16</v>
      </c>
      <c r="Z2389" t="str">
        <f>VLOOKUP($D2389,metadata!$B$2:$Z$451,23,FALSE)</f>
        <v/>
      </c>
      <c r="AA2389" t="str">
        <f>VLOOKUP($D2389,metadata!$B$2:$Z$451,24,FALSE)</f>
        <v/>
      </c>
      <c r="AB2389" t="str">
        <f>VLOOKUP($D2389,metadata!$B$2:$Z$451,25,FALSE)</f>
        <v/>
      </c>
      <c r="AC2389">
        <v>7.9746031746031703</v>
      </c>
      <c r="AD2389">
        <v>52.772661288403398</v>
      </c>
      <c r="AF2389" t="str">
        <f t="shared" si="75"/>
        <v>NA</v>
      </c>
    </row>
    <row r="2390" spans="3:32" x14ac:dyDescent="0.3">
      <c r="C2390">
        <v>2389</v>
      </c>
      <c r="D2390" s="4" t="str">
        <f t="shared" si="76"/>
        <v>55-OAK</v>
      </c>
      <c r="E2390" t="str">
        <f>VLOOKUP($D2390,metadata!$B$2:$S$451,2,FALSE)</f>
        <v>Urbanski, J; Mogi, M; O'Donnell, D; DeCotiis, M; Toma, T; Armbruster, P</v>
      </c>
      <c r="F2390" t="str">
        <f>VLOOKUP($D2390,metadata!$B$2:$S$451,3,FALSE)</f>
        <v>Rapid Adaptive Evolution of Photoperiodic Response during Invasion and Range Expansion across a Climatic Gradient</v>
      </c>
      <c r="G2390" t="str">
        <f>VLOOKUP($D2390,metadata!$B$2:$S$451,4,FALSE)</f>
        <v>10.1086/664709</v>
      </c>
      <c r="H2390" t="str">
        <f>VLOOKUP($D2390,metadata!$B$2:$S$451,5,FALSE)</f>
        <v>y</v>
      </c>
      <c r="I2390" t="str">
        <f>VLOOKUP($D2390,metadata!$B$2:$S$451,6,FALSE)</f>
        <v>a</v>
      </c>
      <c r="J2390" t="str">
        <f>VLOOKUP($D2390,metadata!$B$2:$S$451,7,FALSE)</f>
        <v>i</v>
      </c>
      <c r="K2390">
        <f>VLOOKUP($D2390,metadata!$B$2:$S$451,8,FALSE)</f>
        <v>21</v>
      </c>
      <c r="L2390">
        <f>VLOOKUP($D2390,metadata!$B$2:$S$451,9,FALSE)</f>
        <v>12</v>
      </c>
      <c r="M2390" t="str">
        <f>VLOOKUP($D2390,metadata!$B$2:$S$451,10,FALSE)</f>
        <v/>
      </c>
      <c r="N2390" t="str">
        <f>VLOOKUP($D2390,metadata!$B$2:$S$451,11,FALSE)</f>
        <v>Aedes albopictus</v>
      </c>
      <c r="O2390" t="str">
        <f>VLOOKUP($D2390,metadata!$B$2:$S$451,12,FALSE)</f>
        <v>diptera</v>
      </c>
      <c r="P2390" t="str">
        <f>VLOOKUP($D2390,metadata!$B$2:$S$451,13,FALSE)</f>
        <v>OAK</v>
      </c>
      <c r="Q2390">
        <f>VLOOKUP($D2390,metadata!$B$2:$S$451,14,FALSE)</f>
        <v>28.85</v>
      </c>
      <c r="R2390">
        <f>VLOOKUP($D2390,metadata!$B$2:$S$451,15,FALSE)</f>
        <v>-80.849999999999994</v>
      </c>
      <c r="S2390" t="str">
        <f>VLOOKUP($D2390,metadata!$B$2:$S$451,16,FALSE)</f>
        <v/>
      </c>
      <c r="T2390" t="str">
        <f>VLOOKUP($D2390,metadata!$B$2:$S$451,17,FALSE)</f>
        <v/>
      </c>
      <c r="U2390" t="str">
        <f>VLOOKUP($D2390,metadata!$B$2:$S$451,18,FALSE)</f>
        <v/>
      </c>
      <c r="V2390">
        <f>VLOOKUP($D2390,metadata!$B$2:$Z$451,19,FALSE)</f>
        <v>566.5</v>
      </c>
      <c r="W2390" t="str">
        <f>VLOOKUP($D2390,metadata!$B$2:$Z$451,20,FALSE)</f>
        <v>acc</v>
      </c>
      <c r="X2390" t="str">
        <f>VLOOKUP($D2390,metadata!$B$2:$Z$451,21,FALSE)</f>
        <v/>
      </c>
      <c r="Y2390" t="str">
        <f>VLOOKUP($D2390,metadata!$B$2:$Z$451,22,FALSE)</f>
        <v>55-16</v>
      </c>
      <c r="Z2390" t="str">
        <f>VLOOKUP($D2390,metadata!$B$2:$Z$451,23,FALSE)</f>
        <v/>
      </c>
      <c r="AA2390" t="str">
        <f>VLOOKUP($D2390,metadata!$B$2:$Z$451,24,FALSE)</f>
        <v/>
      </c>
      <c r="AB2390" t="str">
        <f>VLOOKUP($D2390,metadata!$B$2:$Z$451,25,FALSE)</f>
        <v/>
      </c>
      <c r="AC2390">
        <v>11.9873015873015</v>
      </c>
      <c r="AD2390">
        <v>50.824111753646903</v>
      </c>
      <c r="AF2390" t="str">
        <f t="shared" si="75"/>
        <v>NA</v>
      </c>
    </row>
    <row r="2391" spans="3:32" x14ac:dyDescent="0.3">
      <c r="C2391">
        <v>2390</v>
      </c>
      <c r="D2391" s="4" t="str">
        <f t="shared" si="76"/>
        <v>55-OAK</v>
      </c>
      <c r="E2391" t="str">
        <f>VLOOKUP($D2391,metadata!$B$2:$S$451,2,FALSE)</f>
        <v>Urbanski, J; Mogi, M; O'Donnell, D; DeCotiis, M; Toma, T; Armbruster, P</v>
      </c>
      <c r="F2391" t="str">
        <f>VLOOKUP($D2391,metadata!$B$2:$S$451,3,FALSE)</f>
        <v>Rapid Adaptive Evolution of Photoperiodic Response during Invasion and Range Expansion across a Climatic Gradient</v>
      </c>
      <c r="G2391" t="str">
        <f>VLOOKUP($D2391,metadata!$B$2:$S$451,4,FALSE)</f>
        <v>10.1086/664709</v>
      </c>
      <c r="H2391" t="str">
        <f>VLOOKUP($D2391,metadata!$B$2:$S$451,5,FALSE)</f>
        <v>y</v>
      </c>
      <c r="I2391" t="str">
        <f>VLOOKUP($D2391,metadata!$B$2:$S$451,6,FALSE)</f>
        <v>a</v>
      </c>
      <c r="J2391" t="str">
        <f>VLOOKUP($D2391,metadata!$B$2:$S$451,7,FALSE)</f>
        <v>i</v>
      </c>
      <c r="K2391">
        <f>VLOOKUP($D2391,metadata!$B$2:$S$451,8,FALSE)</f>
        <v>21</v>
      </c>
      <c r="L2391">
        <f>VLOOKUP($D2391,metadata!$B$2:$S$451,9,FALSE)</f>
        <v>12</v>
      </c>
      <c r="M2391" t="str">
        <f>VLOOKUP($D2391,metadata!$B$2:$S$451,10,FALSE)</f>
        <v/>
      </c>
      <c r="N2391" t="str">
        <f>VLOOKUP($D2391,metadata!$B$2:$S$451,11,FALSE)</f>
        <v>Aedes albopictus</v>
      </c>
      <c r="O2391" t="str">
        <f>VLOOKUP($D2391,metadata!$B$2:$S$451,12,FALSE)</f>
        <v>diptera</v>
      </c>
      <c r="P2391" t="str">
        <f>VLOOKUP($D2391,metadata!$B$2:$S$451,13,FALSE)</f>
        <v>OAK</v>
      </c>
      <c r="Q2391">
        <f>VLOOKUP($D2391,metadata!$B$2:$S$451,14,FALSE)</f>
        <v>28.85</v>
      </c>
      <c r="R2391">
        <f>VLOOKUP($D2391,metadata!$B$2:$S$451,15,FALSE)</f>
        <v>-80.849999999999994</v>
      </c>
      <c r="S2391" t="str">
        <f>VLOOKUP($D2391,metadata!$B$2:$S$451,16,FALSE)</f>
        <v/>
      </c>
      <c r="T2391" t="str">
        <f>VLOOKUP($D2391,metadata!$B$2:$S$451,17,FALSE)</f>
        <v/>
      </c>
      <c r="U2391" t="str">
        <f>VLOOKUP($D2391,metadata!$B$2:$S$451,18,FALSE)</f>
        <v/>
      </c>
      <c r="V2391">
        <f>VLOOKUP($D2391,metadata!$B$2:$Z$451,19,FALSE)</f>
        <v>566.5</v>
      </c>
      <c r="W2391" t="str">
        <f>VLOOKUP($D2391,metadata!$B$2:$Z$451,20,FALSE)</f>
        <v>acc</v>
      </c>
      <c r="X2391" t="str">
        <f>VLOOKUP($D2391,metadata!$B$2:$Z$451,21,FALSE)</f>
        <v/>
      </c>
      <c r="Y2391" t="str">
        <f>VLOOKUP($D2391,metadata!$B$2:$Z$451,22,FALSE)</f>
        <v>55-16</v>
      </c>
      <c r="Z2391" t="str">
        <f>VLOOKUP($D2391,metadata!$B$2:$Z$451,23,FALSE)</f>
        <v/>
      </c>
      <c r="AA2391" t="str">
        <f>VLOOKUP($D2391,metadata!$B$2:$Z$451,24,FALSE)</f>
        <v/>
      </c>
      <c r="AB2391" t="str">
        <f>VLOOKUP($D2391,metadata!$B$2:$Z$451,25,FALSE)</f>
        <v/>
      </c>
      <c r="AC2391">
        <v>12.495238095237999</v>
      </c>
      <c r="AD2391">
        <v>19.059041907617601</v>
      </c>
      <c r="AF2391" t="str">
        <f t="shared" si="75"/>
        <v>NA</v>
      </c>
    </row>
    <row r="2392" spans="3:32" x14ac:dyDescent="0.3">
      <c r="C2392">
        <v>2391</v>
      </c>
      <c r="D2392" s="4" t="str">
        <f t="shared" si="76"/>
        <v>55-OAK</v>
      </c>
      <c r="E2392" t="str">
        <f>VLOOKUP($D2392,metadata!$B$2:$S$451,2,FALSE)</f>
        <v>Urbanski, J; Mogi, M; O'Donnell, D; DeCotiis, M; Toma, T; Armbruster, P</v>
      </c>
      <c r="F2392" t="str">
        <f>VLOOKUP($D2392,metadata!$B$2:$S$451,3,FALSE)</f>
        <v>Rapid Adaptive Evolution of Photoperiodic Response during Invasion and Range Expansion across a Climatic Gradient</v>
      </c>
      <c r="G2392" t="str">
        <f>VLOOKUP($D2392,metadata!$B$2:$S$451,4,FALSE)</f>
        <v>10.1086/664709</v>
      </c>
      <c r="H2392" t="str">
        <f>VLOOKUP($D2392,metadata!$B$2:$S$451,5,FALSE)</f>
        <v>y</v>
      </c>
      <c r="I2392" t="str">
        <f>VLOOKUP($D2392,metadata!$B$2:$S$451,6,FALSE)</f>
        <v>a</v>
      </c>
      <c r="J2392" t="str">
        <f>VLOOKUP($D2392,metadata!$B$2:$S$451,7,FALSE)</f>
        <v>i</v>
      </c>
      <c r="K2392">
        <f>VLOOKUP($D2392,metadata!$B$2:$S$451,8,FALSE)</f>
        <v>21</v>
      </c>
      <c r="L2392">
        <f>VLOOKUP($D2392,metadata!$B$2:$S$451,9,FALSE)</f>
        <v>12</v>
      </c>
      <c r="M2392" t="str">
        <f>VLOOKUP($D2392,metadata!$B$2:$S$451,10,FALSE)</f>
        <v/>
      </c>
      <c r="N2392" t="str">
        <f>VLOOKUP($D2392,metadata!$B$2:$S$451,11,FALSE)</f>
        <v>Aedes albopictus</v>
      </c>
      <c r="O2392" t="str">
        <f>VLOOKUP($D2392,metadata!$B$2:$S$451,12,FALSE)</f>
        <v>diptera</v>
      </c>
      <c r="P2392" t="str">
        <f>VLOOKUP($D2392,metadata!$B$2:$S$451,13,FALSE)</f>
        <v>OAK</v>
      </c>
      <c r="Q2392">
        <f>VLOOKUP($D2392,metadata!$B$2:$S$451,14,FALSE)</f>
        <v>28.85</v>
      </c>
      <c r="R2392">
        <f>VLOOKUP($D2392,metadata!$B$2:$S$451,15,FALSE)</f>
        <v>-80.849999999999994</v>
      </c>
      <c r="S2392" t="str">
        <f>VLOOKUP($D2392,metadata!$B$2:$S$451,16,FALSE)</f>
        <v/>
      </c>
      <c r="T2392" t="str">
        <f>VLOOKUP($D2392,metadata!$B$2:$S$451,17,FALSE)</f>
        <v/>
      </c>
      <c r="U2392" t="str">
        <f>VLOOKUP($D2392,metadata!$B$2:$S$451,18,FALSE)</f>
        <v/>
      </c>
      <c r="V2392">
        <f>VLOOKUP($D2392,metadata!$B$2:$Z$451,19,FALSE)</f>
        <v>566.5</v>
      </c>
      <c r="W2392" t="str">
        <f>VLOOKUP($D2392,metadata!$B$2:$Z$451,20,FALSE)</f>
        <v>acc</v>
      </c>
      <c r="X2392" t="str">
        <f>VLOOKUP($D2392,metadata!$B$2:$Z$451,21,FALSE)</f>
        <v/>
      </c>
      <c r="Y2392" t="str">
        <f>VLOOKUP($D2392,metadata!$B$2:$Z$451,22,FALSE)</f>
        <v>55-16</v>
      </c>
      <c r="Z2392" t="str">
        <f>VLOOKUP($D2392,metadata!$B$2:$Z$451,23,FALSE)</f>
        <v/>
      </c>
      <c r="AA2392" t="str">
        <f>VLOOKUP($D2392,metadata!$B$2:$Z$451,24,FALSE)</f>
        <v/>
      </c>
      <c r="AB2392" t="str">
        <f>VLOOKUP($D2392,metadata!$B$2:$Z$451,25,FALSE)</f>
        <v/>
      </c>
      <c r="AC2392">
        <v>13.0031746031746</v>
      </c>
      <c r="AD2392">
        <v>12.631303395921</v>
      </c>
      <c r="AF2392" t="str">
        <f t="shared" si="75"/>
        <v>NA</v>
      </c>
    </row>
    <row r="2393" spans="3:32" x14ac:dyDescent="0.3">
      <c r="C2393">
        <v>2392</v>
      </c>
      <c r="D2393" s="4" t="str">
        <f t="shared" si="76"/>
        <v>55-OAK</v>
      </c>
      <c r="E2393" t="str">
        <f>VLOOKUP($D2393,metadata!$B$2:$S$451,2,FALSE)</f>
        <v>Urbanski, J; Mogi, M; O'Donnell, D; DeCotiis, M; Toma, T; Armbruster, P</v>
      </c>
      <c r="F2393" t="str">
        <f>VLOOKUP($D2393,metadata!$B$2:$S$451,3,FALSE)</f>
        <v>Rapid Adaptive Evolution of Photoperiodic Response during Invasion and Range Expansion across a Climatic Gradient</v>
      </c>
      <c r="G2393" t="str">
        <f>VLOOKUP($D2393,metadata!$B$2:$S$451,4,FALSE)</f>
        <v>10.1086/664709</v>
      </c>
      <c r="H2393" t="str">
        <f>VLOOKUP($D2393,metadata!$B$2:$S$451,5,FALSE)</f>
        <v>y</v>
      </c>
      <c r="I2393" t="str">
        <f>VLOOKUP($D2393,metadata!$B$2:$S$451,6,FALSE)</f>
        <v>a</v>
      </c>
      <c r="J2393" t="str">
        <f>VLOOKUP($D2393,metadata!$B$2:$S$451,7,FALSE)</f>
        <v>i</v>
      </c>
      <c r="K2393">
        <f>VLOOKUP($D2393,metadata!$B$2:$S$451,8,FALSE)</f>
        <v>21</v>
      </c>
      <c r="L2393">
        <f>VLOOKUP($D2393,metadata!$B$2:$S$451,9,FALSE)</f>
        <v>12</v>
      </c>
      <c r="M2393" t="str">
        <f>VLOOKUP($D2393,metadata!$B$2:$S$451,10,FALSE)</f>
        <v/>
      </c>
      <c r="N2393" t="str">
        <f>VLOOKUP($D2393,metadata!$B$2:$S$451,11,FALSE)</f>
        <v>Aedes albopictus</v>
      </c>
      <c r="O2393" t="str">
        <f>VLOOKUP($D2393,metadata!$B$2:$S$451,12,FALSE)</f>
        <v>diptera</v>
      </c>
      <c r="P2393" t="str">
        <f>VLOOKUP($D2393,metadata!$B$2:$S$451,13,FALSE)</f>
        <v>OAK</v>
      </c>
      <c r="Q2393">
        <f>VLOOKUP($D2393,metadata!$B$2:$S$451,14,FALSE)</f>
        <v>28.85</v>
      </c>
      <c r="R2393">
        <f>VLOOKUP($D2393,metadata!$B$2:$S$451,15,FALSE)</f>
        <v>-80.849999999999994</v>
      </c>
      <c r="S2393" t="str">
        <f>VLOOKUP($D2393,metadata!$B$2:$S$451,16,FALSE)</f>
        <v/>
      </c>
      <c r="T2393" t="str">
        <f>VLOOKUP($D2393,metadata!$B$2:$S$451,17,FALSE)</f>
        <v/>
      </c>
      <c r="U2393" t="str">
        <f>VLOOKUP($D2393,metadata!$B$2:$S$451,18,FALSE)</f>
        <v/>
      </c>
      <c r="V2393">
        <f>VLOOKUP($D2393,metadata!$B$2:$Z$451,19,FALSE)</f>
        <v>566.5</v>
      </c>
      <c r="W2393" t="str">
        <f>VLOOKUP($D2393,metadata!$B$2:$Z$451,20,FALSE)</f>
        <v>acc</v>
      </c>
      <c r="X2393" t="str">
        <f>VLOOKUP($D2393,metadata!$B$2:$Z$451,21,FALSE)</f>
        <v/>
      </c>
      <c r="Y2393" t="str">
        <f>VLOOKUP($D2393,metadata!$B$2:$Z$451,22,FALSE)</f>
        <v>55-16</v>
      </c>
      <c r="Z2393" t="str">
        <f>VLOOKUP($D2393,metadata!$B$2:$Z$451,23,FALSE)</f>
        <v/>
      </c>
      <c r="AA2393" t="str">
        <f>VLOOKUP($D2393,metadata!$B$2:$Z$451,24,FALSE)</f>
        <v/>
      </c>
      <c r="AB2393" t="str">
        <f>VLOOKUP($D2393,metadata!$B$2:$Z$451,25,FALSE)</f>
        <v/>
      </c>
      <c r="AC2393">
        <v>12.7492063492063</v>
      </c>
      <c r="AD2393">
        <v>5.4253825468218304</v>
      </c>
      <c r="AF2393" t="str">
        <f t="shared" si="75"/>
        <v>NA</v>
      </c>
    </row>
    <row r="2394" spans="3:32" x14ac:dyDescent="0.3">
      <c r="C2394">
        <v>2393</v>
      </c>
      <c r="D2394" s="4" t="str">
        <f t="shared" si="76"/>
        <v>55-OAK</v>
      </c>
      <c r="E2394" t="str">
        <f>VLOOKUP($D2394,metadata!$B$2:$S$451,2,FALSE)</f>
        <v>Urbanski, J; Mogi, M; O'Donnell, D; DeCotiis, M; Toma, T; Armbruster, P</v>
      </c>
      <c r="F2394" t="str">
        <f>VLOOKUP($D2394,metadata!$B$2:$S$451,3,FALSE)</f>
        <v>Rapid Adaptive Evolution of Photoperiodic Response during Invasion and Range Expansion across a Climatic Gradient</v>
      </c>
      <c r="G2394" t="str">
        <f>VLOOKUP($D2394,metadata!$B$2:$S$451,4,FALSE)</f>
        <v>10.1086/664709</v>
      </c>
      <c r="H2394" t="str">
        <f>VLOOKUP($D2394,metadata!$B$2:$S$451,5,FALSE)</f>
        <v>y</v>
      </c>
      <c r="I2394" t="str">
        <f>VLOOKUP($D2394,metadata!$B$2:$S$451,6,FALSE)</f>
        <v>a</v>
      </c>
      <c r="J2394" t="str">
        <f>VLOOKUP($D2394,metadata!$B$2:$S$451,7,FALSE)</f>
        <v>i</v>
      </c>
      <c r="K2394">
        <f>VLOOKUP($D2394,metadata!$B$2:$S$451,8,FALSE)</f>
        <v>21</v>
      </c>
      <c r="L2394">
        <f>VLOOKUP($D2394,metadata!$B$2:$S$451,9,FALSE)</f>
        <v>12</v>
      </c>
      <c r="M2394" t="str">
        <f>VLOOKUP($D2394,metadata!$B$2:$S$451,10,FALSE)</f>
        <v/>
      </c>
      <c r="N2394" t="str">
        <f>VLOOKUP($D2394,metadata!$B$2:$S$451,11,FALSE)</f>
        <v>Aedes albopictus</v>
      </c>
      <c r="O2394" t="str">
        <f>VLOOKUP($D2394,metadata!$B$2:$S$451,12,FALSE)</f>
        <v>diptera</v>
      </c>
      <c r="P2394" t="str">
        <f>VLOOKUP($D2394,metadata!$B$2:$S$451,13,FALSE)</f>
        <v>OAK</v>
      </c>
      <c r="Q2394">
        <f>VLOOKUP($D2394,metadata!$B$2:$S$451,14,FALSE)</f>
        <v>28.85</v>
      </c>
      <c r="R2394">
        <f>VLOOKUP($D2394,metadata!$B$2:$S$451,15,FALSE)</f>
        <v>-80.849999999999994</v>
      </c>
      <c r="S2394" t="str">
        <f>VLOOKUP($D2394,metadata!$B$2:$S$451,16,FALSE)</f>
        <v/>
      </c>
      <c r="T2394" t="str">
        <f>VLOOKUP($D2394,metadata!$B$2:$S$451,17,FALSE)</f>
        <v/>
      </c>
      <c r="U2394" t="str">
        <f>VLOOKUP($D2394,metadata!$B$2:$S$451,18,FALSE)</f>
        <v/>
      </c>
      <c r="V2394">
        <f>VLOOKUP($D2394,metadata!$B$2:$Z$451,19,FALSE)</f>
        <v>566.5</v>
      </c>
      <c r="W2394" t="str">
        <f>VLOOKUP($D2394,metadata!$B$2:$Z$451,20,FALSE)</f>
        <v>acc</v>
      </c>
      <c r="X2394" t="str">
        <f>VLOOKUP($D2394,metadata!$B$2:$Z$451,21,FALSE)</f>
        <v/>
      </c>
      <c r="Y2394" t="str">
        <f>VLOOKUP($D2394,metadata!$B$2:$Z$451,22,FALSE)</f>
        <v>55-16</v>
      </c>
      <c r="Z2394" t="str">
        <f>VLOOKUP($D2394,metadata!$B$2:$Z$451,23,FALSE)</f>
        <v/>
      </c>
      <c r="AA2394" t="str">
        <f>VLOOKUP($D2394,metadata!$B$2:$Z$451,24,FALSE)</f>
        <v/>
      </c>
      <c r="AB2394" t="str">
        <f>VLOOKUP($D2394,metadata!$B$2:$Z$451,25,FALSE)</f>
        <v/>
      </c>
      <c r="AC2394">
        <v>13.219047619047601</v>
      </c>
      <c r="AD2394">
        <v>4.3935175269508102</v>
      </c>
      <c r="AF2394" t="str">
        <f t="shared" si="75"/>
        <v>NA</v>
      </c>
    </row>
    <row r="2395" spans="3:32" x14ac:dyDescent="0.3">
      <c r="C2395">
        <v>2394</v>
      </c>
      <c r="D2395" s="4" t="str">
        <f t="shared" si="76"/>
        <v>55-OAK</v>
      </c>
      <c r="E2395" t="str">
        <f>VLOOKUP($D2395,metadata!$B$2:$S$451,2,FALSE)</f>
        <v>Urbanski, J; Mogi, M; O'Donnell, D; DeCotiis, M; Toma, T; Armbruster, P</v>
      </c>
      <c r="F2395" t="str">
        <f>VLOOKUP($D2395,metadata!$B$2:$S$451,3,FALSE)</f>
        <v>Rapid Adaptive Evolution of Photoperiodic Response during Invasion and Range Expansion across a Climatic Gradient</v>
      </c>
      <c r="G2395" t="str">
        <f>VLOOKUP($D2395,metadata!$B$2:$S$451,4,FALSE)</f>
        <v>10.1086/664709</v>
      </c>
      <c r="H2395" t="str">
        <f>VLOOKUP($D2395,metadata!$B$2:$S$451,5,FALSE)</f>
        <v>y</v>
      </c>
      <c r="I2395" t="str">
        <f>VLOOKUP($D2395,metadata!$B$2:$S$451,6,FALSE)</f>
        <v>a</v>
      </c>
      <c r="J2395" t="str">
        <f>VLOOKUP($D2395,metadata!$B$2:$S$451,7,FALSE)</f>
        <v>i</v>
      </c>
      <c r="K2395">
        <f>VLOOKUP($D2395,metadata!$B$2:$S$451,8,FALSE)</f>
        <v>21</v>
      </c>
      <c r="L2395">
        <f>VLOOKUP($D2395,metadata!$B$2:$S$451,9,FALSE)</f>
        <v>12</v>
      </c>
      <c r="M2395" t="str">
        <f>VLOOKUP($D2395,metadata!$B$2:$S$451,10,FALSE)</f>
        <v/>
      </c>
      <c r="N2395" t="str">
        <f>VLOOKUP($D2395,metadata!$B$2:$S$451,11,FALSE)</f>
        <v>Aedes albopictus</v>
      </c>
      <c r="O2395" t="str">
        <f>VLOOKUP($D2395,metadata!$B$2:$S$451,12,FALSE)</f>
        <v>diptera</v>
      </c>
      <c r="P2395" t="str">
        <f>VLOOKUP($D2395,metadata!$B$2:$S$451,13,FALSE)</f>
        <v>OAK</v>
      </c>
      <c r="Q2395">
        <f>VLOOKUP($D2395,metadata!$B$2:$S$451,14,FALSE)</f>
        <v>28.85</v>
      </c>
      <c r="R2395">
        <f>VLOOKUP($D2395,metadata!$B$2:$S$451,15,FALSE)</f>
        <v>-80.849999999999994</v>
      </c>
      <c r="S2395" t="str">
        <f>VLOOKUP($D2395,metadata!$B$2:$S$451,16,FALSE)</f>
        <v/>
      </c>
      <c r="T2395" t="str">
        <f>VLOOKUP($D2395,metadata!$B$2:$S$451,17,FALSE)</f>
        <v/>
      </c>
      <c r="U2395" t="str">
        <f>VLOOKUP($D2395,metadata!$B$2:$S$451,18,FALSE)</f>
        <v/>
      </c>
      <c r="V2395">
        <f>VLOOKUP($D2395,metadata!$B$2:$Z$451,19,FALSE)</f>
        <v>566.5</v>
      </c>
      <c r="W2395" t="str">
        <f>VLOOKUP($D2395,metadata!$B$2:$Z$451,20,FALSE)</f>
        <v>acc</v>
      </c>
      <c r="X2395" t="str">
        <f>VLOOKUP($D2395,metadata!$B$2:$Z$451,21,FALSE)</f>
        <v/>
      </c>
      <c r="Y2395" t="str">
        <f>VLOOKUP($D2395,metadata!$B$2:$Z$451,22,FALSE)</f>
        <v>55-16</v>
      </c>
      <c r="Z2395" t="str">
        <f>VLOOKUP($D2395,metadata!$B$2:$Z$451,23,FALSE)</f>
        <v/>
      </c>
      <c r="AA2395" t="str">
        <f>VLOOKUP($D2395,metadata!$B$2:$Z$451,24,FALSE)</f>
        <v/>
      </c>
      <c r="AB2395" t="str">
        <f>VLOOKUP($D2395,metadata!$B$2:$Z$451,25,FALSE)</f>
        <v/>
      </c>
      <c r="AC2395">
        <v>13.4857142857142</v>
      </c>
      <c r="AD2395">
        <v>5.3030627543371303</v>
      </c>
      <c r="AF2395" t="str">
        <f t="shared" si="75"/>
        <v>NA</v>
      </c>
    </row>
    <row r="2396" spans="3:32" x14ac:dyDescent="0.3">
      <c r="C2396">
        <v>2395</v>
      </c>
      <c r="D2396" s="4" t="str">
        <f t="shared" si="76"/>
        <v>55-OAK</v>
      </c>
      <c r="E2396" t="str">
        <f>VLOOKUP($D2396,metadata!$B$2:$S$451,2,FALSE)</f>
        <v>Urbanski, J; Mogi, M; O'Donnell, D; DeCotiis, M; Toma, T; Armbruster, P</v>
      </c>
      <c r="F2396" t="str">
        <f>VLOOKUP($D2396,metadata!$B$2:$S$451,3,FALSE)</f>
        <v>Rapid Adaptive Evolution of Photoperiodic Response during Invasion and Range Expansion across a Climatic Gradient</v>
      </c>
      <c r="G2396" t="str">
        <f>VLOOKUP($D2396,metadata!$B$2:$S$451,4,FALSE)</f>
        <v>10.1086/664709</v>
      </c>
      <c r="H2396" t="str">
        <f>VLOOKUP($D2396,metadata!$B$2:$S$451,5,FALSE)</f>
        <v>y</v>
      </c>
      <c r="I2396" t="str">
        <f>VLOOKUP($D2396,metadata!$B$2:$S$451,6,FALSE)</f>
        <v>a</v>
      </c>
      <c r="J2396" t="str">
        <f>VLOOKUP($D2396,metadata!$B$2:$S$451,7,FALSE)</f>
        <v>i</v>
      </c>
      <c r="K2396">
        <f>VLOOKUP($D2396,metadata!$B$2:$S$451,8,FALSE)</f>
        <v>21</v>
      </c>
      <c r="L2396">
        <f>VLOOKUP($D2396,metadata!$B$2:$S$451,9,FALSE)</f>
        <v>12</v>
      </c>
      <c r="M2396" t="str">
        <f>VLOOKUP($D2396,metadata!$B$2:$S$451,10,FALSE)</f>
        <v/>
      </c>
      <c r="N2396" t="str">
        <f>VLOOKUP($D2396,metadata!$B$2:$S$451,11,FALSE)</f>
        <v>Aedes albopictus</v>
      </c>
      <c r="O2396" t="str">
        <f>VLOOKUP($D2396,metadata!$B$2:$S$451,12,FALSE)</f>
        <v>diptera</v>
      </c>
      <c r="P2396" t="str">
        <f>VLOOKUP($D2396,metadata!$B$2:$S$451,13,FALSE)</f>
        <v>OAK</v>
      </c>
      <c r="Q2396">
        <f>VLOOKUP($D2396,metadata!$B$2:$S$451,14,FALSE)</f>
        <v>28.85</v>
      </c>
      <c r="R2396">
        <f>VLOOKUP($D2396,metadata!$B$2:$S$451,15,FALSE)</f>
        <v>-80.849999999999994</v>
      </c>
      <c r="S2396" t="str">
        <f>VLOOKUP($D2396,metadata!$B$2:$S$451,16,FALSE)</f>
        <v/>
      </c>
      <c r="T2396" t="str">
        <f>VLOOKUP($D2396,metadata!$B$2:$S$451,17,FALSE)</f>
        <v/>
      </c>
      <c r="U2396" t="str">
        <f>VLOOKUP($D2396,metadata!$B$2:$S$451,18,FALSE)</f>
        <v/>
      </c>
      <c r="V2396">
        <f>VLOOKUP($D2396,metadata!$B$2:$Z$451,19,FALSE)</f>
        <v>566.5</v>
      </c>
      <c r="W2396" t="str">
        <f>VLOOKUP($D2396,metadata!$B$2:$Z$451,20,FALSE)</f>
        <v>acc</v>
      </c>
      <c r="X2396" t="str">
        <f>VLOOKUP($D2396,metadata!$B$2:$Z$451,21,FALSE)</f>
        <v/>
      </c>
      <c r="Y2396" t="str">
        <f>VLOOKUP($D2396,metadata!$B$2:$Z$451,22,FALSE)</f>
        <v>55-16</v>
      </c>
      <c r="Z2396" t="str">
        <f>VLOOKUP($D2396,metadata!$B$2:$Z$451,23,FALSE)</f>
        <v/>
      </c>
      <c r="AA2396" t="str">
        <f>VLOOKUP($D2396,metadata!$B$2:$Z$451,24,FALSE)</f>
        <v/>
      </c>
      <c r="AB2396" t="str">
        <f>VLOOKUP($D2396,metadata!$B$2:$Z$451,25,FALSE)</f>
        <v/>
      </c>
      <c r="AC2396">
        <v>13.7396825396825</v>
      </c>
      <c r="AD2396">
        <v>4.8628066918921604</v>
      </c>
      <c r="AF2396" t="str">
        <f t="shared" si="75"/>
        <v>NA</v>
      </c>
    </row>
    <row r="2397" spans="3:32" x14ac:dyDescent="0.3">
      <c r="C2397">
        <v>2396</v>
      </c>
      <c r="D2397" s="4" t="str">
        <f t="shared" si="76"/>
        <v>55-OAK</v>
      </c>
      <c r="E2397" t="str">
        <f>VLOOKUP($D2397,metadata!$B$2:$S$451,2,FALSE)</f>
        <v>Urbanski, J; Mogi, M; O'Donnell, D; DeCotiis, M; Toma, T; Armbruster, P</v>
      </c>
      <c r="F2397" t="str">
        <f>VLOOKUP($D2397,metadata!$B$2:$S$451,3,FALSE)</f>
        <v>Rapid Adaptive Evolution of Photoperiodic Response during Invasion and Range Expansion across a Climatic Gradient</v>
      </c>
      <c r="G2397" t="str">
        <f>VLOOKUP($D2397,metadata!$B$2:$S$451,4,FALSE)</f>
        <v>10.1086/664709</v>
      </c>
      <c r="H2397" t="str">
        <f>VLOOKUP($D2397,metadata!$B$2:$S$451,5,FALSE)</f>
        <v>y</v>
      </c>
      <c r="I2397" t="str">
        <f>VLOOKUP($D2397,metadata!$B$2:$S$451,6,FALSE)</f>
        <v>a</v>
      </c>
      <c r="J2397" t="str">
        <f>VLOOKUP($D2397,metadata!$B$2:$S$451,7,FALSE)</f>
        <v>i</v>
      </c>
      <c r="K2397">
        <f>VLOOKUP($D2397,metadata!$B$2:$S$451,8,FALSE)</f>
        <v>21</v>
      </c>
      <c r="L2397">
        <f>VLOOKUP($D2397,metadata!$B$2:$S$451,9,FALSE)</f>
        <v>12</v>
      </c>
      <c r="M2397" t="str">
        <f>VLOOKUP($D2397,metadata!$B$2:$S$451,10,FALSE)</f>
        <v/>
      </c>
      <c r="N2397" t="str">
        <f>VLOOKUP($D2397,metadata!$B$2:$S$451,11,FALSE)</f>
        <v>Aedes albopictus</v>
      </c>
      <c r="O2397" t="str">
        <f>VLOOKUP($D2397,metadata!$B$2:$S$451,12,FALSE)</f>
        <v>diptera</v>
      </c>
      <c r="P2397" t="str">
        <f>VLOOKUP($D2397,metadata!$B$2:$S$451,13,FALSE)</f>
        <v>OAK</v>
      </c>
      <c r="Q2397">
        <f>VLOOKUP($D2397,metadata!$B$2:$S$451,14,FALSE)</f>
        <v>28.85</v>
      </c>
      <c r="R2397">
        <f>VLOOKUP($D2397,metadata!$B$2:$S$451,15,FALSE)</f>
        <v>-80.849999999999994</v>
      </c>
      <c r="S2397" t="str">
        <f>VLOOKUP($D2397,metadata!$B$2:$S$451,16,FALSE)</f>
        <v/>
      </c>
      <c r="T2397" t="str">
        <f>VLOOKUP($D2397,metadata!$B$2:$S$451,17,FALSE)</f>
        <v/>
      </c>
      <c r="U2397" t="str">
        <f>VLOOKUP($D2397,metadata!$B$2:$S$451,18,FALSE)</f>
        <v/>
      </c>
      <c r="V2397">
        <f>VLOOKUP($D2397,metadata!$B$2:$Z$451,19,FALSE)</f>
        <v>566.5</v>
      </c>
      <c r="W2397" t="str">
        <f>VLOOKUP($D2397,metadata!$B$2:$Z$451,20,FALSE)</f>
        <v>acc</v>
      </c>
      <c r="X2397" t="str">
        <f>VLOOKUP($D2397,metadata!$B$2:$Z$451,21,FALSE)</f>
        <v/>
      </c>
      <c r="Y2397" t="str">
        <f>VLOOKUP($D2397,metadata!$B$2:$Z$451,22,FALSE)</f>
        <v>55-16</v>
      </c>
      <c r="Z2397" t="str">
        <f>VLOOKUP($D2397,metadata!$B$2:$Z$451,23,FALSE)</f>
        <v/>
      </c>
      <c r="AA2397" t="str">
        <f>VLOOKUP($D2397,metadata!$B$2:$Z$451,24,FALSE)</f>
        <v/>
      </c>
      <c r="AB2397" t="str">
        <f>VLOOKUP($D2397,metadata!$B$2:$Z$451,25,FALSE)</f>
        <v/>
      </c>
      <c r="AC2397">
        <v>13.980952380952299</v>
      </c>
      <c r="AD2397">
        <v>2.3231241522096102</v>
      </c>
      <c r="AF2397" t="str">
        <f t="shared" si="75"/>
        <v>NA</v>
      </c>
    </row>
    <row r="2398" spans="3:32" x14ac:dyDescent="0.3">
      <c r="C2398">
        <v>2397</v>
      </c>
      <c r="D2398" s="4" t="str">
        <f t="shared" si="76"/>
        <v>55-OAK</v>
      </c>
      <c r="E2398" t="str">
        <f>VLOOKUP($D2398,metadata!$B$2:$S$451,2,FALSE)</f>
        <v>Urbanski, J; Mogi, M; O'Donnell, D; DeCotiis, M; Toma, T; Armbruster, P</v>
      </c>
      <c r="F2398" t="str">
        <f>VLOOKUP($D2398,metadata!$B$2:$S$451,3,FALSE)</f>
        <v>Rapid Adaptive Evolution of Photoperiodic Response during Invasion and Range Expansion across a Climatic Gradient</v>
      </c>
      <c r="G2398" t="str">
        <f>VLOOKUP($D2398,metadata!$B$2:$S$451,4,FALSE)</f>
        <v>10.1086/664709</v>
      </c>
      <c r="H2398" t="str">
        <f>VLOOKUP($D2398,metadata!$B$2:$S$451,5,FALSE)</f>
        <v>y</v>
      </c>
      <c r="I2398" t="str">
        <f>VLOOKUP($D2398,metadata!$B$2:$S$451,6,FALSE)</f>
        <v>a</v>
      </c>
      <c r="J2398" t="str">
        <f>VLOOKUP($D2398,metadata!$B$2:$S$451,7,FALSE)</f>
        <v>i</v>
      </c>
      <c r="K2398">
        <f>VLOOKUP($D2398,metadata!$B$2:$S$451,8,FALSE)</f>
        <v>21</v>
      </c>
      <c r="L2398">
        <f>VLOOKUP($D2398,metadata!$B$2:$S$451,9,FALSE)</f>
        <v>12</v>
      </c>
      <c r="M2398" t="str">
        <f>VLOOKUP($D2398,metadata!$B$2:$S$451,10,FALSE)</f>
        <v/>
      </c>
      <c r="N2398" t="str">
        <f>VLOOKUP($D2398,metadata!$B$2:$S$451,11,FALSE)</f>
        <v>Aedes albopictus</v>
      </c>
      <c r="O2398" t="str">
        <f>VLOOKUP($D2398,metadata!$B$2:$S$451,12,FALSE)</f>
        <v>diptera</v>
      </c>
      <c r="P2398" t="str">
        <f>VLOOKUP($D2398,metadata!$B$2:$S$451,13,FALSE)</f>
        <v>OAK</v>
      </c>
      <c r="Q2398">
        <f>VLOOKUP($D2398,metadata!$B$2:$S$451,14,FALSE)</f>
        <v>28.85</v>
      </c>
      <c r="R2398">
        <f>VLOOKUP($D2398,metadata!$B$2:$S$451,15,FALSE)</f>
        <v>-80.849999999999994</v>
      </c>
      <c r="S2398" t="str">
        <f>VLOOKUP($D2398,metadata!$B$2:$S$451,16,FALSE)</f>
        <v/>
      </c>
      <c r="T2398" t="str">
        <f>VLOOKUP($D2398,metadata!$B$2:$S$451,17,FALSE)</f>
        <v/>
      </c>
      <c r="U2398" t="str">
        <f>VLOOKUP($D2398,metadata!$B$2:$S$451,18,FALSE)</f>
        <v/>
      </c>
      <c r="V2398">
        <f>VLOOKUP($D2398,metadata!$B$2:$Z$451,19,FALSE)</f>
        <v>566.5</v>
      </c>
      <c r="W2398" t="str">
        <f>VLOOKUP($D2398,metadata!$B$2:$Z$451,20,FALSE)</f>
        <v>acc</v>
      </c>
      <c r="X2398" t="str">
        <f>VLOOKUP($D2398,metadata!$B$2:$Z$451,21,FALSE)</f>
        <v/>
      </c>
      <c r="Y2398" t="str">
        <f>VLOOKUP($D2398,metadata!$B$2:$Z$451,22,FALSE)</f>
        <v>55-16</v>
      </c>
      <c r="Z2398" t="str">
        <f>VLOOKUP($D2398,metadata!$B$2:$Z$451,23,FALSE)</f>
        <v/>
      </c>
      <c r="AA2398" t="str">
        <f>VLOOKUP($D2398,metadata!$B$2:$Z$451,24,FALSE)</f>
        <v/>
      </c>
      <c r="AB2398" t="str">
        <f>VLOOKUP($D2398,metadata!$B$2:$Z$451,25,FALSE)</f>
        <v/>
      </c>
      <c r="AC2398">
        <v>14.2349206349206</v>
      </c>
      <c r="AD2398">
        <v>4.5815187644273099</v>
      </c>
      <c r="AF2398" t="str">
        <f t="shared" si="75"/>
        <v>NA</v>
      </c>
    </row>
    <row r="2399" spans="3:32" x14ac:dyDescent="0.3">
      <c r="C2399">
        <v>2398</v>
      </c>
      <c r="D2399" s="4" t="str">
        <f t="shared" si="76"/>
        <v>55-OAK</v>
      </c>
      <c r="E2399" t="str">
        <f>VLOOKUP($D2399,metadata!$B$2:$S$451,2,FALSE)</f>
        <v>Urbanski, J; Mogi, M; O'Donnell, D; DeCotiis, M; Toma, T; Armbruster, P</v>
      </c>
      <c r="F2399" t="str">
        <f>VLOOKUP($D2399,metadata!$B$2:$S$451,3,FALSE)</f>
        <v>Rapid Adaptive Evolution of Photoperiodic Response during Invasion and Range Expansion across a Climatic Gradient</v>
      </c>
      <c r="G2399" t="str">
        <f>VLOOKUP($D2399,metadata!$B$2:$S$451,4,FALSE)</f>
        <v>10.1086/664709</v>
      </c>
      <c r="H2399" t="str">
        <f>VLOOKUP($D2399,metadata!$B$2:$S$451,5,FALSE)</f>
        <v>y</v>
      </c>
      <c r="I2399" t="str">
        <f>VLOOKUP($D2399,metadata!$B$2:$S$451,6,FALSE)</f>
        <v>a</v>
      </c>
      <c r="J2399" t="str">
        <f>VLOOKUP($D2399,metadata!$B$2:$S$451,7,FALSE)</f>
        <v>i</v>
      </c>
      <c r="K2399">
        <f>VLOOKUP($D2399,metadata!$B$2:$S$451,8,FALSE)</f>
        <v>21</v>
      </c>
      <c r="L2399">
        <f>VLOOKUP($D2399,metadata!$B$2:$S$451,9,FALSE)</f>
        <v>12</v>
      </c>
      <c r="M2399" t="str">
        <f>VLOOKUP($D2399,metadata!$B$2:$S$451,10,FALSE)</f>
        <v/>
      </c>
      <c r="N2399" t="str">
        <f>VLOOKUP($D2399,metadata!$B$2:$S$451,11,FALSE)</f>
        <v>Aedes albopictus</v>
      </c>
      <c r="O2399" t="str">
        <f>VLOOKUP($D2399,metadata!$B$2:$S$451,12,FALSE)</f>
        <v>diptera</v>
      </c>
      <c r="P2399" t="str">
        <f>VLOOKUP($D2399,metadata!$B$2:$S$451,13,FALSE)</f>
        <v>OAK</v>
      </c>
      <c r="Q2399">
        <f>VLOOKUP($D2399,metadata!$B$2:$S$451,14,FALSE)</f>
        <v>28.85</v>
      </c>
      <c r="R2399">
        <f>VLOOKUP($D2399,metadata!$B$2:$S$451,15,FALSE)</f>
        <v>-80.849999999999994</v>
      </c>
      <c r="S2399" t="str">
        <f>VLOOKUP($D2399,metadata!$B$2:$S$451,16,FALSE)</f>
        <v/>
      </c>
      <c r="T2399" t="str">
        <f>VLOOKUP($D2399,metadata!$B$2:$S$451,17,FALSE)</f>
        <v/>
      </c>
      <c r="U2399" t="str">
        <f>VLOOKUP($D2399,metadata!$B$2:$S$451,18,FALSE)</f>
        <v/>
      </c>
      <c r="V2399">
        <f>VLOOKUP($D2399,metadata!$B$2:$Z$451,19,FALSE)</f>
        <v>566.5</v>
      </c>
      <c r="W2399" t="str">
        <f>VLOOKUP($D2399,metadata!$B$2:$Z$451,20,FALSE)</f>
        <v>acc</v>
      </c>
      <c r="X2399" t="str">
        <f>VLOOKUP($D2399,metadata!$B$2:$Z$451,21,FALSE)</f>
        <v/>
      </c>
      <c r="Y2399" t="str">
        <f>VLOOKUP($D2399,metadata!$B$2:$Z$451,22,FALSE)</f>
        <v>55-16</v>
      </c>
      <c r="Z2399" t="str">
        <f>VLOOKUP($D2399,metadata!$B$2:$Z$451,23,FALSE)</f>
        <v/>
      </c>
      <c r="AA2399" t="str">
        <f>VLOOKUP($D2399,metadata!$B$2:$Z$451,24,FALSE)</f>
        <v/>
      </c>
      <c r="AB2399" t="str">
        <f>VLOOKUP($D2399,metadata!$B$2:$Z$451,25,FALSE)</f>
        <v/>
      </c>
      <c r="AC2399">
        <v>14.4761904761904</v>
      </c>
      <c r="AD2399">
        <v>2.0418362247447801</v>
      </c>
      <c r="AF2399" t="str">
        <f t="shared" si="75"/>
        <v>NA</v>
      </c>
    </row>
    <row r="2400" spans="3:32" x14ac:dyDescent="0.3">
      <c r="C2400">
        <v>2399</v>
      </c>
      <c r="D2400" s="4" t="str">
        <f t="shared" si="76"/>
        <v>55-OAK</v>
      </c>
      <c r="E2400" t="str">
        <f>VLOOKUP($D2400,metadata!$B$2:$S$451,2,FALSE)</f>
        <v>Urbanski, J; Mogi, M; O'Donnell, D; DeCotiis, M; Toma, T; Armbruster, P</v>
      </c>
      <c r="F2400" t="str">
        <f>VLOOKUP($D2400,metadata!$B$2:$S$451,3,FALSE)</f>
        <v>Rapid Adaptive Evolution of Photoperiodic Response during Invasion and Range Expansion across a Climatic Gradient</v>
      </c>
      <c r="G2400" t="str">
        <f>VLOOKUP($D2400,metadata!$B$2:$S$451,4,FALSE)</f>
        <v>10.1086/664709</v>
      </c>
      <c r="H2400" t="str">
        <f>VLOOKUP($D2400,metadata!$B$2:$S$451,5,FALSE)</f>
        <v>y</v>
      </c>
      <c r="I2400" t="str">
        <f>VLOOKUP($D2400,metadata!$B$2:$S$451,6,FALSE)</f>
        <v>a</v>
      </c>
      <c r="J2400" t="str">
        <f>VLOOKUP($D2400,metadata!$B$2:$S$451,7,FALSE)</f>
        <v>i</v>
      </c>
      <c r="K2400">
        <f>VLOOKUP($D2400,metadata!$B$2:$S$451,8,FALSE)</f>
        <v>21</v>
      </c>
      <c r="L2400">
        <f>VLOOKUP($D2400,metadata!$B$2:$S$451,9,FALSE)</f>
        <v>12</v>
      </c>
      <c r="M2400" t="str">
        <f>VLOOKUP($D2400,metadata!$B$2:$S$451,10,FALSE)</f>
        <v/>
      </c>
      <c r="N2400" t="str">
        <f>VLOOKUP($D2400,metadata!$B$2:$S$451,11,FALSE)</f>
        <v>Aedes albopictus</v>
      </c>
      <c r="O2400" t="str">
        <f>VLOOKUP($D2400,metadata!$B$2:$S$451,12,FALSE)</f>
        <v>diptera</v>
      </c>
      <c r="P2400" t="str">
        <f>VLOOKUP($D2400,metadata!$B$2:$S$451,13,FALSE)</f>
        <v>OAK</v>
      </c>
      <c r="Q2400">
        <f>VLOOKUP($D2400,metadata!$B$2:$S$451,14,FALSE)</f>
        <v>28.85</v>
      </c>
      <c r="R2400">
        <f>VLOOKUP($D2400,metadata!$B$2:$S$451,15,FALSE)</f>
        <v>-80.849999999999994</v>
      </c>
      <c r="S2400" t="str">
        <f>VLOOKUP($D2400,metadata!$B$2:$S$451,16,FALSE)</f>
        <v/>
      </c>
      <c r="T2400" t="str">
        <f>VLOOKUP($D2400,metadata!$B$2:$S$451,17,FALSE)</f>
        <v/>
      </c>
      <c r="U2400" t="str">
        <f>VLOOKUP($D2400,metadata!$B$2:$S$451,18,FALSE)</f>
        <v/>
      </c>
      <c r="V2400">
        <f>VLOOKUP($D2400,metadata!$B$2:$Z$451,19,FALSE)</f>
        <v>566.5</v>
      </c>
      <c r="W2400" t="str">
        <f>VLOOKUP($D2400,metadata!$B$2:$Z$451,20,FALSE)</f>
        <v>acc</v>
      </c>
      <c r="X2400" t="str">
        <f>VLOOKUP($D2400,metadata!$B$2:$Z$451,21,FALSE)</f>
        <v/>
      </c>
      <c r="Y2400" t="str">
        <f>VLOOKUP($D2400,metadata!$B$2:$Z$451,22,FALSE)</f>
        <v>55-16</v>
      </c>
      <c r="Z2400" t="str">
        <f>VLOOKUP($D2400,metadata!$B$2:$Z$451,23,FALSE)</f>
        <v/>
      </c>
      <c r="AA2400" t="str">
        <f>VLOOKUP($D2400,metadata!$B$2:$Z$451,24,FALSE)</f>
        <v/>
      </c>
      <c r="AB2400" t="str">
        <f>VLOOKUP($D2400,metadata!$B$2:$Z$451,25,FALSE)</f>
        <v/>
      </c>
      <c r="AC2400">
        <v>16.012698412698398</v>
      </c>
      <c r="AD2400">
        <v>0.90002617738750201</v>
      </c>
      <c r="AF2400" t="str">
        <f t="shared" si="75"/>
        <v>NA</v>
      </c>
    </row>
    <row r="2401" spans="3:32" x14ac:dyDescent="0.3">
      <c r="C2401">
        <v>2400</v>
      </c>
      <c r="D2401" s="4" t="str">
        <f t="shared" si="76"/>
        <v>55-SAK</v>
      </c>
      <c r="E2401" t="str">
        <f>VLOOKUP($D2401,metadata!$B$2:$S$451,2,FALSE)</f>
        <v>Urbanski, J; Mogi, M; O'Donnell, D; DeCotiis, M; Toma, T; Armbruster, P</v>
      </c>
      <c r="F2401" t="str">
        <f>VLOOKUP($D2401,metadata!$B$2:$S$451,3,FALSE)</f>
        <v>Rapid Adaptive Evolution of Photoperiodic Response during Invasion and Range Expansion across a Climatic Gradient</v>
      </c>
      <c r="G2401" t="str">
        <f>VLOOKUP($D2401,metadata!$B$2:$S$451,4,FALSE)</f>
        <v>10.1086/664709</v>
      </c>
      <c r="H2401" t="str">
        <f>VLOOKUP($D2401,metadata!$B$2:$S$451,5,FALSE)</f>
        <v>y</v>
      </c>
      <c r="I2401" t="str">
        <f>VLOOKUP($D2401,metadata!$B$2:$S$451,6,FALSE)</f>
        <v>a</v>
      </c>
      <c r="J2401" t="str">
        <f>VLOOKUP($D2401,metadata!$B$2:$S$451,7,FALSE)</f>
        <v>i</v>
      </c>
      <c r="K2401">
        <f>VLOOKUP($D2401,metadata!$B$2:$S$451,8,FALSE)</f>
        <v>21</v>
      </c>
      <c r="L2401">
        <f>VLOOKUP($D2401,metadata!$B$2:$S$451,9,FALSE)</f>
        <v>12</v>
      </c>
      <c r="M2401" t="str">
        <f>VLOOKUP($D2401,metadata!$B$2:$S$451,10,FALSE)</f>
        <v/>
      </c>
      <c r="N2401" t="str">
        <f>VLOOKUP($D2401,metadata!$B$2:$S$451,11,FALSE)</f>
        <v>Aedes albopictus</v>
      </c>
      <c r="O2401" t="str">
        <f>VLOOKUP($D2401,metadata!$B$2:$S$451,12,FALSE)</f>
        <v>diptera</v>
      </c>
      <c r="P2401" t="str">
        <f>VLOOKUP($D2401,metadata!$B$2:$S$451,13,FALSE)</f>
        <v>SAK</v>
      </c>
      <c r="Q2401">
        <f>VLOOKUP($D2401,metadata!$B$2:$S$451,14,FALSE)</f>
        <v>38.916666666666664</v>
      </c>
      <c r="R2401">
        <f>VLOOKUP($D2401,metadata!$B$2:$S$451,15,FALSE)</f>
        <v>139.00833333333333</v>
      </c>
      <c r="S2401" t="str">
        <f>VLOOKUP($D2401,metadata!$B$2:$S$451,16,FALSE)</f>
        <v/>
      </c>
      <c r="T2401" t="str">
        <f>VLOOKUP($D2401,metadata!$B$2:$S$451,17,FALSE)</f>
        <v/>
      </c>
      <c r="U2401" t="str">
        <f>VLOOKUP($D2401,metadata!$B$2:$S$451,18,FALSE)</f>
        <v/>
      </c>
      <c r="V2401">
        <f>VLOOKUP($D2401,metadata!$B$2:$Z$451,19,FALSE)</f>
        <v>578.5</v>
      </c>
      <c r="W2401" t="str">
        <f>VLOOKUP($D2401,metadata!$B$2:$Z$451,20,FALSE)</f>
        <v>acc</v>
      </c>
      <c r="X2401" t="str">
        <f>VLOOKUP($D2401,metadata!$B$2:$Z$451,21,FALSE)</f>
        <v/>
      </c>
      <c r="Y2401" t="str">
        <f>VLOOKUP($D2401,metadata!$B$2:$Z$451,22,FALSE)</f>
        <v>55-17</v>
      </c>
      <c r="Z2401" t="str">
        <f>VLOOKUP($D2401,metadata!$B$2:$Z$451,23,FALSE)</f>
        <v/>
      </c>
      <c r="AA2401" t="str">
        <f>VLOOKUP($D2401,metadata!$B$2:$Z$451,24,FALSE)</f>
        <v/>
      </c>
      <c r="AB2401" t="str">
        <f>VLOOKUP($D2401,metadata!$B$2:$Z$451,25,FALSE)</f>
        <v/>
      </c>
      <c r="AC2401">
        <v>8</v>
      </c>
      <c r="AD2401">
        <v>99.075785582255094</v>
      </c>
      <c r="AF2401" t="str">
        <f t="shared" si="75"/>
        <v>NA</v>
      </c>
    </row>
    <row r="2402" spans="3:32" x14ac:dyDescent="0.3">
      <c r="C2402">
        <v>2401</v>
      </c>
      <c r="D2402" s="4" t="str">
        <f t="shared" si="76"/>
        <v>55-SAK</v>
      </c>
      <c r="E2402" t="str">
        <f>VLOOKUP($D2402,metadata!$B$2:$S$451,2,FALSE)</f>
        <v>Urbanski, J; Mogi, M; O'Donnell, D; DeCotiis, M; Toma, T; Armbruster, P</v>
      </c>
      <c r="F2402" t="str">
        <f>VLOOKUP($D2402,metadata!$B$2:$S$451,3,FALSE)</f>
        <v>Rapid Adaptive Evolution of Photoperiodic Response during Invasion and Range Expansion across a Climatic Gradient</v>
      </c>
      <c r="G2402" t="str">
        <f>VLOOKUP($D2402,metadata!$B$2:$S$451,4,FALSE)</f>
        <v>10.1086/664709</v>
      </c>
      <c r="H2402" t="str">
        <f>VLOOKUP($D2402,metadata!$B$2:$S$451,5,FALSE)</f>
        <v>y</v>
      </c>
      <c r="I2402" t="str">
        <f>VLOOKUP($D2402,metadata!$B$2:$S$451,6,FALSE)</f>
        <v>a</v>
      </c>
      <c r="J2402" t="str">
        <f>VLOOKUP($D2402,metadata!$B$2:$S$451,7,FALSE)</f>
        <v>i</v>
      </c>
      <c r="K2402">
        <f>VLOOKUP($D2402,metadata!$B$2:$S$451,8,FALSE)</f>
        <v>21</v>
      </c>
      <c r="L2402">
        <f>VLOOKUP($D2402,metadata!$B$2:$S$451,9,FALSE)</f>
        <v>12</v>
      </c>
      <c r="M2402" t="str">
        <f>VLOOKUP($D2402,metadata!$B$2:$S$451,10,FALSE)</f>
        <v/>
      </c>
      <c r="N2402" t="str">
        <f>VLOOKUP($D2402,metadata!$B$2:$S$451,11,FALSE)</f>
        <v>Aedes albopictus</v>
      </c>
      <c r="O2402" t="str">
        <f>VLOOKUP($D2402,metadata!$B$2:$S$451,12,FALSE)</f>
        <v>diptera</v>
      </c>
      <c r="P2402" t="str">
        <f>VLOOKUP($D2402,metadata!$B$2:$S$451,13,FALSE)</f>
        <v>SAK</v>
      </c>
      <c r="Q2402">
        <f>VLOOKUP($D2402,metadata!$B$2:$S$451,14,FALSE)</f>
        <v>38.916666666666664</v>
      </c>
      <c r="R2402">
        <f>VLOOKUP($D2402,metadata!$B$2:$S$451,15,FALSE)</f>
        <v>139.00833333333333</v>
      </c>
      <c r="S2402" t="str">
        <f>VLOOKUP($D2402,metadata!$B$2:$S$451,16,FALSE)</f>
        <v/>
      </c>
      <c r="T2402" t="str">
        <f>VLOOKUP($D2402,metadata!$B$2:$S$451,17,FALSE)</f>
        <v/>
      </c>
      <c r="U2402" t="str">
        <f>VLOOKUP($D2402,metadata!$B$2:$S$451,18,FALSE)</f>
        <v/>
      </c>
      <c r="V2402">
        <f>VLOOKUP($D2402,metadata!$B$2:$Z$451,19,FALSE)</f>
        <v>578.5</v>
      </c>
      <c r="W2402" t="str">
        <f>VLOOKUP($D2402,metadata!$B$2:$Z$451,20,FALSE)</f>
        <v>acc</v>
      </c>
      <c r="X2402" t="str">
        <f>VLOOKUP($D2402,metadata!$B$2:$Z$451,21,FALSE)</f>
        <v/>
      </c>
      <c r="Y2402" t="str">
        <f>VLOOKUP($D2402,metadata!$B$2:$Z$451,22,FALSE)</f>
        <v>55-17</v>
      </c>
      <c r="Z2402" t="str">
        <f>VLOOKUP($D2402,metadata!$B$2:$Z$451,23,FALSE)</f>
        <v/>
      </c>
      <c r="AA2402" t="str">
        <f>VLOOKUP($D2402,metadata!$B$2:$Z$451,24,FALSE)</f>
        <v/>
      </c>
      <c r="AB2402" t="str">
        <f>VLOOKUP($D2402,metadata!$B$2:$Z$451,25,FALSE)</f>
        <v/>
      </c>
      <c r="AC2402">
        <v>11.9850746268656</v>
      </c>
      <c r="AD2402">
        <v>100.091386873396</v>
      </c>
      <c r="AF2402" t="str">
        <f t="shared" si="75"/>
        <v>NA</v>
      </c>
    </row>
    <row r="2403" spans="3:32" x14ac:dyDescent="0.3">
      <c r="C2403">
        <v>2402</v>
      </c>
      <c r="D2403" s="4" t="str">
        <f t="shared" si="76"/>
        <v>55-SAK</v>
      </c>
      <c r="E2403" t="str">
        <f>VLOOKUP($D2403,metadata!$B$2:$S$451,2,FALSE)</f>
        <v>Urbanski, J; Mogi, M; O'Donnell, D; DeCotiis, M; Toma, T; Armbruster, P</v>
      </c>
      <c r="F2403" t="str">
        <f>VLOOKUP($D2403,metadata!$B$2:$S$451,3,FALSE)</f>
        <v>Rapid Adaptive Evolution of Photoperiodic Response during Invasion and Range Expansion across a Climatic Gradient</v>
      </c>
      <c r="G2403" t="str">
        <f>VLOOKUP($D2403,metadata!$B$2:$S$451,4,FALSE)</f>
        <v>10.1086/664709</v>
      </c>
      <c r="H2403" t="str">
        <f>VLOOKUP($D2403,metadata!$B$2:$S$451,5,FALSE)</f>
        <v>y</v>
      </c>
      <c r="I2403" t="str">
        <f>VLOOKUP($D2403,metadata!$B$2:$S$451,6,FALSE)</f>
        <v>a</v>
      </c>
      <c r="J2403" t="str">
        <f>VLOOKUP($D2403,metadata!$B$2:$S$451,7,FALSE)</f>
        <v>i</v>
      </c>
      <c r="K2403">
        <f>VLOOKUP($D2403,metadata!$B$2:$S$451,8,FALSE)</f>
        <v>21</v>
      </c>
      <c r="L2403">
        <f>VLOOKUP($D2403,metadata!$B$2:$S$451,9,FALSE)</f>
        <v>12</v>
      </c>
      <c r="M2403" t="str">
        <f>VLOOKUP($D2403,metadata!$B$2:$S$451,10,FALSE)</f>
        <v/>
      </c>
      <c r="N2403" t="str">
        <f>VLOOKUP($D2403,metadata!$B$2:$S$451,11,FALSE)</f>
        <v>Aedes albopictus</v>
      </c>
      <c r="O2403" t="str">
        <f>VLOOKUP($D2403,metadata!$B$2:$S$451,12,FALSE)</f>
        <v>diptera</v>
      </c>
      <c r="P2403" t="str">
        <f>VLOOKUP($D2403,metadata!$B$2:$S$451,13,FALSE)</f>
        <v>SAK</v>
      </c>
      <c r="Q2403">
        <f>VLOOKUP($D2403,metadata!$B$2:$S$451,14,FALSE)</f>
        <v>38.916666666666664</v>
      </c>
      <c r="R2403">
        <f>VLOOKUP($D2403,metadata!$B$2:$S$451,15,FALSE)</f>
        <v>139.00833333333333</v>
      </c>
      <c r="S2403" t="str">
        <f>VLOOKUP($D2403,metadata!$B$2:$S$451,16,FALSE)</f>
        <v/>
      </c>
      <c r="T2403" t="str">
        <f>VLOOKUP($D2403,metadata!$B$2:$S$451,17,FALSE)</f>
        <v/>
      </c>
      <c r="U2403" t="str">
        <f>VLOOKUP($D2403,metadata!$B$2:$S$451,18,FALSE)</f>
        <v/>
      </c>
      <c r="V2403">
        <f>VLOOKUP($D2403,metadata!$B$2:$Z$451,19,FALSE)</f>
        <v>578.5</v>
      </c>
      <c r="W2403" t="str">
        <f>VLOOKUP($D2403,metadata!$B$2:$Z$451,20,FALSE)</f>
        <v>acc</v>
      </c>
      <c r="X2403" t="str">
        <f>VLOOKUP($D2403,metadata!$B$2:$Z$451,21,FALSE)</f>
        <v/>
      </c>
      <c r="Y2403" t="str">
        <f>VLOOKUP($D2403,metadata!$B$2:$Z$451,22,FALSE)</f>
        <v>55-17</v>
      </c>
      <c r="Z2403" t="str">
        <f>VLOOKUP($D2403,metadata!$B$2:$Z$451,23,FALSE)</f>
        <v/>
      </c>
      <c r="AA2403" t="str">
        <f>VLOOKUP($D2403,metadata!$B$2:$Z$451,24,FALSE)</f>
        <v/>
      </c>
      <c r="AB2403" t="str">
        <f>VLOOKUP($D2403,metadata!$B$2:$Z$451,25,FALSE)</f>
        <v/>
      </c>
      <c r="AC2403">
        <v>12.5373134328358</v>
      </c>
      <c r="AD2403">
        <v>99.759980136287098</v>
      </c>
      <c r="AF2403" t="str">
        <f t="shared" si="75"/>
        <v>NA</v>
      </c>
    </row>
    <row r="2404" spans="3:32" x14ac:dyDescent="0.3">
      <c r="C2404">
        <v>2403</v>
      </c>
      <c r="D2404" s="4" t="str">
        <f t="shared" si="76"/>
        <v>55-SAK</v>
      </c>
      <c r="E2404" t="str">
        <f>VLOOKUP($D2404,metadata!$B$2:$S$451,2,FALSE)</f>
        <v>Urbanski, J; Mogi, M; O'Donnell, D; DeCotiis, M; Toma, T; Armbruster, P</v>
      </c>
      <c r="F2404" t="str">
        <f>VLOOKUP($D2404,metadata!$B$2:$S$451,3,FALSE)</f>
        <v>Rapid Adaptive Evolution of Photoperiodic Response during Invasion and Range Expansion across a Climatic Gradient</v>
      </c>
      <c r="G2404" t="str">
        <f>VLOOKUP($D2404,metadata!$B$2:$S$451,4,FALSE)</f>
        <v>10.1086/664709</v>
      </c>
      <c r="H2404" t="str">
        <f>VLOOKUP($D2404,metadata!$B$2:$S$451,5,FALSE)</f>
        <v>y</v>
      </c>
      <c r="I2404" t="str">
        <f>VLOOKUP($D2404,metadata!$B$2:$S$451,6,FALSE)</f>
        <v>a</v>
      </c>
      <c r="J2404" t="str">
        <f>VLOOKUP($D2404,metadata!$B$2:$S$451,7,FALSE)</f>
        <v>i</v>
      </c>
      <c r="K2404">
        <f>VLOOKUP($D2404,metadata!$B$2:$S$451,8,FALSE)</f>
        <v>21</v>
      </c>
      <c r="L2404">
        <f>VLOOKUP($D2404,metadata!$B$2:$S$451,9,FALSE)</f>
        <v>12</v>
      </c>
      <c r="M2404" t="str">
        <f>VLOOKUP($D2404,metadata!$B$2:$S$451,10,FALSE)</f>
        <v/>
      </c>
      <c r="N2404" t="str">
        <f>VLOOKUP($D2404,metadata!$B$2:$S$451,11,FALSE)</f>
        <v>Aedes albopictus</v>
      </c>
      <c r="O2404" t="str">
        <f>VLOOKUP($D2404,metadata!$B$2:$S$451,12,FALSE)</f>
        <v>diptera</v>
      </c>
      <c r="P2404" t="str">
        <f>VLOOKUP($D2404,metadata!$B$2:$S$451,13,FALSE)</f>
        <v>SAK</v>
      </c>
      <c r="Q2404">
        <f>VLOOKUP($D2404,metadata!$B$2:$S$451,14,FALSE)</f>
        <v>38.916666666666664</v>
      </c>
      <c r="R2404">
        <f>VLOOKUP($D2404,metadata!$B$2:$S$451,15,FALSE)</f>
        <v>139.00833333333333</v>
      </c>
      <c r="S2404" t="str">
        <f>VLOOKUP($D2404,metadata!$B$2:$S$451,16,FALSE)</f>
        <v/>
      </c>
      <c r="T2404" t="str">
        <f>VLOOKUP($D2404,metadata!$B$2:$S$451,17,FALSE)</f>
        <v/>
      </c>
      <c r="U2404" t="str">
        <f>VLOOKUP($D2404,metadata!$B$2:$S$451,18,FALSE)</f>
        <v/>
      </c>
      <c r="V2404">
        <f>VLOOKUP($D2404,metadata!$B$2:$Z$451,19,FALSE)</f>
        <v>578.5</v>
      </c>
      <c r="W2404" t="str">
        <f>VLOOKUP($D2404,metadata!$B$2:$Z$451,20,FALSE)</f>
        <v>acc</v>
      </c>
      <c r="X2404" t="str">
        <f>VLOOKUP($D2404,metadata!$B$2:$Z$451,21,FALSE)</f>
        <v/>
      </c>
      <c r="Y2404" t="str">
        <f>VLOOKUP($D2404,metadata!$B$2:$Z$451,22,FALSE)</f>
        <v>55-17</v>
      </c>
      <c r="Z2404" t="str">
        <f>VLOOKUP($D2404,metadata!$B$2:$Z$451,23,FALSE)</f>
        <v/>
      </c>
      <c r="AA2404" t="str">
        <f>VLOOKUP($D2404,metadata!$B$2:$Z$451,24,FALSE)</f>
        <v/>
      </c>
      <c r="AB2404" t="str">
        <f>VLOOKUP($D2404,metadata!$B$2:$Z$451,25,FALSE)</f>
        <v/>
      </c>
      <c r="AC2404">
        <v>12.761194029850699</v>
      </c>
      <c r="AD2404">
        <v>94.969583689684598</v>
      </c>
      <c r="AF2404" t="str">
        <f t="shared" si="75"/>
        <v>NA</v>
      </c>
    </row>
    <row r="2405" spans="3:32" x14ac:dyDescent="0.3">
      <c r="C2405">
        <v>2404</v>
      </c>
      <c r="D2405" s="4" t="str">
        <f t="shared" si="76"/>
        <v>55-SAK</v>
      </c>
      <c r="E2405" t="str">
        <f>VLOOKUP($D2405,metadata!$B$2:$S$451,2,FALSE)</f>
        <v>Urbanski, J; Mogi, M; O'Donnell, D; DeCotiis, M; Toma, T; Armbruster, P</v>
      </c>
      <c r="F2405" t="str">
        <f>VLOOKUP($D2405,metadata!$B$2:$S$451,3,FALSE)</f>
        <v>Rapid Adaptive Evolution of Photoperiodic Response during Invasion and Range Expansion across a Climatic Gradient</v>
      </c>
      <c r="G2405" t="str">
        <f>VLOOKUP($D2405,metadata!$B$2:$S$451,4,FALSE)</f>
        <v>10.1086/664709</v>
      </c>
      <c r="H2405" t="str">
        <f>VLOOKUP($D2405,metadata!$B$2:$S$451,5,FALSE)</f>
        <v>y</v>
      </c>
      <c r="I2405" t="str">
        <f>VLOOKUP($D2405,metadata!$B$2:$S$451,6,FALSE)</f>
        <v>a</v>
      </c>
      <c r="J2405" t="str">
        <f>VLOOKUP($D2405,metadata!$B$2:$S$451,7,FALSE)</f>
        <v>i</v>
      </c>
      <c r="K2405">
        <f>VLOOKUP($D2405,metadata!$B$2:$S$451,8,FALSE)</f>
        <v>21</v>
      </c>
      <c r="L2405">
        <f>VLOOKUP($D2405,metadata!$B$2:$S$451,9,FALSE)</f>
        <v>12</v>
      </c>
      <c r="M2405" t="str">
        <f>VLOOKUP($D2405,metadata!$B$2:$S$451,10,FALSE)</f>
        <v/>
      </c>
      <c r="N2405" t="str">
        <f>VLOOKUP($D2405,metadata!$B$2:$S$451,11,FALSE)</f>
        <v>Aedes albopictus</v>
      </c>
      <c r="O2405" t="str">
        <f>VLOOKUP($D2405,metadata!$B$2:$S$451,12,FALSE)</f>
        <v>diptera</v>
      </c>
      <c r="P2405" t="str">
        <f>VLOOKUP($D2405,metadata!$B$2:$S$451,13,FALSE)</f>
        <v>SAK</v>
      </c>
      <c r="Q2405">
        <f>VLOOKUP($D2405,metadata!$B$2:$S$451,14,FALSE)</f>
        <v>38.916666666666664</v>
      </c>
      <c r="R2405">
        <f>VLOOKUP($D2405,metadata!$B$2:$S$451,15,FALSE)</f>
        <v>139.00833333333333</v>
      </c>
      <c r="S2405" t="str">
        <f>VLOOKUP($D2405,metadata!$B$2:$S$451,16,FALSE)</f>
        <v/>
      </c>
      <c r="T2405" t="str">
        <f>VLOOKUP($D2405,metadata!$B$2:$S$451,17,FALSE)</f>
        <v/>
      </c>
      <c r="U2405" t="str">
        <f>VLOOKUP($D2405,metadata!$B$2:$S$451,18,FALSE)</f>
        <v/>
      </c>
      <c r="V2405">
        <f>VLOOKUP($D2405,metadata!$B$2:$Z$451,19,FALSE)</f>
        <v>578.5</v>
      </c>
      <c r="W2405" t="str">
        <f>VLOOKUP($D2405,metadata!$B$2:$Z$451,20,FALSE)</f>
        <v>acc</v>
      </c>
      <c r="X2405" t="str">
        <f>VLOOKUP($D2405,metadata!$B$2:$Z$451,21,FALSE)</f>
        <v/>
      </c>
      <c r="Y2405" t="str">
        <f>VLOOKUP($D2405,metadata!$B$2:$Z$451,22,FALSE)</f>
        <v>55-17</v>
      </c>
      <c r="Z2405" t="str">
        <f>VLOOKUP($D2405,metadata!$B$2:$Z$451,23,FALSE)</f>
        <v/>
      </c>
      <c r="AA2405" t="str">
        <f>VLOOKUP($D2405,metadata!$B$2:$Z$451,24,FALSE)</f>
        <v/>
      </c>
      <c r="AB2405" t="str">
        <f>VLOOKUP($D2405,metadata!$B$2:$Z$451,25,FALSE)</f>
        <v/>
      </c>
      <c r="AC2405">
        <v>13</v>
      </c>
      <c r="AD2405">
        <v>96.464879852125705</v>
      </c>
      <c r="AF2405" t="str">
        <f t="shared" si="75"/>
        <v>NA</v>
      </c>
    </row>
    <row r="2406" spans="3:32" x14ac:dyDescent="0.3">
      <c r="C2406">
        <v>2405</v>
      </c>
      <c r="D2406" s="4" t="str">
        <f t="shared" si="76"/>
        <v>55-SAK</v>
      </c>
      <c r="E2406" t="str">
        <f>VLOOKUP($D2406,metadata!$B$2:$S$451,2,FALSE)</f>
        <v>Urbanski, J; Mogi, M; O'Donnell, D; DeCotiis, M; Toma, T; Armbruster, P</v>
      </c>
      <c r="F2406" t="str">
        <f>VLOOKUP($D2406,metadata!$B$2:$S$451,3,FALSE)</f>
        <v>Rapid Adaptive Evolution of Photoperiodic Response during Invasion and Range Expansion across a Climatic Gradient</v>
      </c>
      <c r="G2406" t="str">
        <f>VLOOKUP($D2406,metadata!$B$2:$S$451,4,FALSE)</f>
        <v>10.1086/664709</v>
      </c>
      <c r="H2406" t="str">
        <f>VLOOKUP($D2406,metadata!$B$2:$S$451,5,FALSE)</f>
        <v>y</v>
      </c>
      <c r="I2406" t="str">
        <f>VLOOKUP($D2406,metadata!$B$2:$S$451,6,FALSE)</f>
        <v>a</v>
      </c>
      <c r="J2406" t="str">
        <f>VLOOKUP($D2406,metadata!$B$2:$S$451,7,FALSE)</f>
        <v>i</v>
      </c>
      <c r="K2406">
        <f>VLOOKUP($D2406,metadata!$B$2:$S$451,8,FALSE)</f>
        <v>21</v>
      </c>
      <c r="L2406">
        <f>VLOOKUP($D2406,metadata!$B$2:$S$451,9,FALSE)</f>
        <v>12</v>
      </c>
      <c r="M2406" t="str">
        <f>VLOOKUP($D2406,metadata!$B$2:$S$451,10,FALSE)</f>
        <v/>
      </c>
      <c r="N2406" t="str">
        <f>VLOOKUP($D2406,metadata!$B$2:$S$451,11,FALSE)</f>
        <v>Aedes albopictus</v>
      </c>
      <c r="O2406" t="str">
        <f>VLOOKUP($D2406,metadata!$B$2:$S$451,12,FALSE)</f>
        <v>diptera</v>
      </c>
      <c r="P2406" t="str">
        <f>VLOOKUP($D2406,metadata!$B$2:$S$451,13,FALSE)</f>
        <v>SAK</v>
      </c>
      <c r="Q2406">
        <f>VLOOKUP($D2406,metadata!$B$2:$S$451,14,FALSE)</f>
        <v>38.916666666666664</v>
      </c>
      <c r="R2406">
        <f>VLOOKUP($D2406,metadata!$B$2:$S$451,15,FALSE)</f>
        <v>139.00833333333333</v>
      </c>
      <c r="S2406" t="str">
        <f>VLOOKUP($D2406,metadata!$B$2:$S$451,16,FALSE)</f>
        <v/>
      </c>
      <c r="T2406" t="str">
        <f>VLOOKUP($D2406,metadata!$B$2:$S$451,17,FALSE)</f>
        <v/>
      </c>
      <c r="U2406" t="str">
        <f>VLOOKUP($D2406,metadata!$B$2:$S$451,18,FALSE)</f>
        <v/>
      </c>
      <c r="V2406">
        <f>VLOOKUP($D2406,metadata!$B$2:$Z$451,19,FALSE)</f>
        <v>578.5</v>
      </c>
      <c r="W2406" t="str">
        <f>VLOOKUP($D2406,metadata!$B$2:$Z$451,20,FALSE)</f>
        <v>acc</v>
      </c>
      <c r="X2406" t="str">
        <f>VLOOKUP($D2406,metadata!$B$2:$Z$451,21,FALSE)</f>
        <v/>
      </c>
      <c r="Y2406" t="str">
        <f>VLOOKUP($D2406,metadata!$B$2:$Z$451,22,FALSE)</f>
        <v>55-17</v>
      </c>
      <c r="Z2406" t="str">
        <f>VLOOKUP($D2406,metadata!$B$2:$Z$451,23,FALSE)</f>
        <v/>
      </c>
      <c r="AA2406" t="str">
        <f>VLOOKUP($D2406,metadata!$B$2:$Z$451,24,FALSE)</f>
        <v/>
      </c>
      <c r="AB2406" t="str">
        <f>VLOOKUP($D2406,metadata!$B$2:$Z$451,25,FALSE)</f>
        <v/>
      </c>
      <c r="AC2406">
        <v>13.5074626865671</v>
      </c>
      <c r="AD2406">
        <v>79.309667006924698</v>
      </c>
      <c r="AF2406" t="str">
        <f t="shared" si="75"/>
        <v>NA</v>
      </c>
    </row>
    <row r="2407" spans="3:32" x14ac:dyDescent="0.3">
      <c r="C2407">
        <v>2406</v>
      </c>
      <c r="D2407" s="4" t="str">
        <f t="shared" si="76"/>
        <v>55-SAK</v>
      </c>
      <c r="E2407" t="str">
        <f>VLOOKUP($D2407,metadata!$B$2:$S$451,2,FALSE)</f>
        <v>Urbanski, J; Mogi, M; O'Donnell, D; DeCotiis, M; Toma, T; Armbruster, P</v>
      </c>
      <c r="F2407" t="str">
        <f>VLOOKUP($D2407,metadata!$B$2:$S$451,3,FALSE)</f>
        <v>Rapid Adaptive Evolution of Photoperiodic Response during Invasion and Range Expansion across a Climatic Gradient</v>
      </c>
      <c r="G2407" t="str">
        <f>VLOOKUP($D2407,metadata!$B$2:$S$451,4,FALSE)</f>
        <v>10.1086/664709</v>
      </c>
      <c r="H2407" t="str">
        <f>VLOOKUP($D2407,metadata!$B$2:$S$451,5,FALSE)</f>
        <v>y</v>
      </c>
      <c r="I2407" t="str">
        <f>VLOOKUP($D2407,metadata!$B$2:$S$451,6,FALSE)</f>
        <v>a</v>
      </c>
      <c r="J2407" t="str">
        <f>VLOOKUP($D2407,metadata!$B$2:$S$451,7,FALSE)</f>
        <v>i</v>
      </c>
      <c r="K2407">
        <f>VLOOKUP($D2407,metadata!$B$2:$S$451,8,FALSE)</f>
        <v>21</v>
      </c>
      <c r="L2407">
        <f>VLOOKUP($D2407,metadata!$B$2:$S$451,9,FALSE)</f>
        <v>12</v>
      </c>
      <c r="M2407" t="str">
        <f>VLOOKUP($D2407,metadata!$B$2:$S$451,10,FALSE)</f>
        <v/>
      </c>
      <c r="N2407" t="str">
        <f>VLOOKUP($D2407,metadata!$B$2:$S$451,11,FALSE)</f>
        <v>Aedes albopictus</v>
      </c>
      <c r="O2407" t="str">
        <f>VLOOKUP($D2407,metadata!$B$2:$S$451,12,FALSE)</f>
        <v>diptera</v>
      </c>
      <c r="P2407" t="str">
        <f>VLOOKUP($D2407,metadata!$B$2:$S$451,13,FALSE)</f>
        <v>SAK</v>
      </c>
      <c r="Q2407">
        <f>VLOOKUP($D2407,metadata!$B$2:$S$451,14,FALSE)</f>
        <v>38.916666666666664</v>
      </c>
      <c r="R2407">
        <f>VLOOKUP($D2407,metadata!$B$2:$S$451,15,FALSE)</f>
        <v>139.00833333333333</v>
      </c>
      <c r="S2407" t="str">
        <f>VLOOKUP($D2407,metadata!$B$2:$S$451,16,FALSE)</f>
        <v/>
      </c>
      <c r="T2407" t="str">
        <f>VLOOKUP($D2407,metadata!$B$2:$S$451,17,FALSE)</f>
        <v/>
      </c>
      <c r="U2407" t="str">
        <f>VLOOKUP($D2407,metadata!$B$2:$S$451,18,FALSE)</f>
        <v/>
      </c>
      <c r="V2407">
        <f>VLOOKUP($D2407,metadata!$B$2:$Z$451,19,FALSE)</f>
        <v>578.5</v>
      </c>
      <c r="W2407" t="str">
        <f>VLOOKUP($D2407,metadata!$B$2:$Z$451,20,FALSE)</f>
        <v>acc</v>
      </c>
      <c r="X2407" t="str">
        <f>VLOOKUP($D2407,metadata!$B$2:$Z$451,21,FALSE)</f>
        <v/>
      </c>
      <c r="Y2407" t="str">
        <f>VLOOKUP($D2407,metadata!$B$2:$Z$451,22,FALSE)</f>
        <v>55-17</v>
      </c>
      <c r="Z2407" t="str">
        <f>VLOOKUP($D2407,metadata!$B$2:$Z$451,23,FALSE)</f>
        <v/>
      </c>
      <c r="AA2407" t="str">
        <f>VLOOKUP($D2407,metadata!$B$2:$Z$451,24,FALSE)</f>
        <v/>
      </c>
      <c r="AB2407" t="str">
        <f>VLOOKUP($D2407,metadata!$B$2:$Z$451,25,FALSE)</f>
        <v/>
      </c>
      <c r="AC2407">
        <v>13.238805970149199</v>
      </c>
      <c r="AD2407">
        <v>70.233743482219197</v>
      </c>
      <c r="AF2407" t="str">
        <f t="shared" si="75"/>
        <v>NA</v>
      </c>
    </row>
    <row r="2408" spans="3:32" x14ac:dyDescent="0.3">
      <c r="C2408">
        <v>2407</v>
      </c>
      <c r="D2408" s="4" t="str">
        <f t="shared" si="76"/>
        <v>55-SAK</v>
      </c>
      <c r="E2408" t="str">
        <f>VLOOKUP($D2408,metadata!$B$2:$S$451,2,FALSE)</f>
        <v>Urbanski, J; Mogi, M; O'Donnell, D; DeCotiis, M; Toma, T; Armbruster, P</v>
      </c>
      <c r="F2408" t="str">
        <f>VLOOKUP($D2408,metadata!$B$2:$S$451,3,FALSE)</f>
        <v>Rapid Adaptive Evolution of Photoperiodic Response during Invasion and Range Expansion across a Climatic Gradient</v>
      </c>
      <c r="G2408" t="str">
        <f>VLOOKUP($D2408,metadata!$B$2:$S$451,4,FALSE)</f>
        <v>10.1086/664709</v>
      </c>
      <c r="H2408" t="str">
        <f>VLOOKUP($D2408,metadata!$B$2:$S$451,5,FALSE)</f>
        <v>y</v>
      </c>
      <c r="I2408" t="str">
        <f>VLOOKUP($D2408,metadata!$B$2:$S$451,6,FALSE)</f>
        <v>a</v>
      </c>
      <c r="J2408" t="str">
        <f>VLOOKUP($D2408,metadata!$B$2:$S$451,7,FALSE)</f>
        <v>i</v>
      </c>
      <c r="K2408">
        <f>VLOOKUP($D2408,metadata!$B$2:$S$451,8,FALSE)</f>
        <v>21</v>
      </c>
      <c r="L2408">
        <f>VLOOKUP($D2408,metadata!$B$2:$S$451,9,FALSE)</f>
        <v>12</v>
      </c>
      <c r="M2408" t="str">
        <f>VLOOKUP($D2408,metadata!$B$2:$S$451,10,FALSE)</f>
        <v/>
      </c>
      <c r="N2408" t="str">
        <f>VLOOKUP($D2408,metadata!$B$2:$S$451,11,FALSE)</f>
        <v>Aedes albopictus</v>
      </c>
      <c r="O2408" t="str">
        <f>VLOOKUP($D2408,metadata!$B$2:$S$451,12,FALSE)</f>
        <v>diptera</v>
      </c>
      <c r="P2408" t="str">
        <f>VLOOKUP($D2408,metadata!$B$2:$S$451,13,FALSE)</f>
        <v>SAK</v>
      </c>
      <c r="Q2408">
        <f>VLOOKUP($D2408,metadata!$B$2:$S$451,14,FALSE)</f>
        <v>38.916666666666664</v>
      </c>
      <c r="R2408">
        <f>VLOOKUP($D2408,metadata!$B$2:$S$451,15,FALSE)</f>
        <v>139.00833333333333</v>
      </c>
      <c r="S2408" t="str">
        <f>VLOOKUP($D2408,metadata!$B$2:$S$451,16,FALSE)</f>
        <v/>
      </c>
      <c r="T2408" t="str">
        <f>VLOOKUP($D2408,metadata!$B$2:$S$451,17,FALSE)</f>
        <v/>
      </c>
      <c r="U2408" t="str">
        <f>VLOOKUP($D2408,metadata!$B$2:$S$451,18,FALSE)</f>
        <v/>
      </c>
      <c r="V2408">
        <f>VLOOKUP($D2408,metadata!$B$2:$Z$451,19,FALSE)</f>
        <v>578.5</v>
      </c>
      <c r="W2408" t="str">
        <f>VLOOKUP($D2408,metadata!$B$2:$Z$451,20,FALSE)</f>
        <v>acc</v>
      </c>
      <c r="X2408" t="str">
        <f>VLOOKUP($D2408,metadata!$B$2:$Z$451,21,FALSE)</f>
        <v/>
      </c>
      <c r="Y2408" t="str">
        <f>VLOOKUP($D2408,metadata!$B$2:$Z$451,22,FALSE)</f>
        <v>55-17</v>
      </c>
      <c r="Z2408" t="str">
        <f>VLOOKUP($D2408,metadata!$B$2:$Z$451,23,FALSE)</f>
        <v/>
      </c>
      <c r="AA2408" t="str">
        <f>VLOOKUP($D2408,metadata!$B$2:$Z$451,24,FALSE)</f>
        <v/>
      </c>
      <c r="AB2408" t="str">
        <f>VLOOKUP($D2408,metadata!$B$2:$Z$451,25,FALSE)</f>
        <v/>
      </c>
      <c r="AC2408">
        <v>13.776119402985</v>
      </c>
      <c r="AD2408">
        <v>41.990026760835299</v>
      </c>
      <c r="AF2408" t="str">
        <f t="shared" si="75"/>
        <v>NA</v>
      </c>
    </row>
    <row r="2409" spans="3:32" x14ac:dyDescent="0.3">
      <c r="C2409">
        <v>2408</v>
      </c>
      <c r="D2409" s="4" t="str">
        <f t="shared" si="76"/>
        <v>55-SAK</v>
      </c>
      <c r="E2409" t="str">
        <f>VLOOKUP($D2409,metadata!$B$2:$S$451,2,FALSE)</f>
        <v>Urbanski, J; Mogi, M; O'Donnell, D; DeCotiis, M; Toma, T; Armbruster, P</v>
      </c>
      <c r="F2409" t="str">
        <f>VLOOKUP($D2409,metadata!$B$2:$S$451,3,FALSE)</f>
        <v>Rapid Adaptive Evolution of Photoperiodic Response during Invasion and Range Expansion across a Climatic Gradient</v>
      </c>
      <c r="G2409" t="str">
        <f>VLOOKUP($D2409,metadata!$B$2:$S$451,4,FALSE)</f>
        <v>10.1086/664709</v>
      </c>
      <c r="H2409" t="str">
        <f>VLOOKUP($D2409,metadata!$B$2:$S$451,5,FALSE)</f>
        <v>y</v>
      </c>
      <c r="I2409" t="str">
        <f>VLOOKUP($D2409,metadata!$B$2:$S$451,6,FALSE)</f>
        <v>a</v>
      </c>
      <c r="J2409" t="str">
        <f>VLOOKUP($D2409,metadata!$B$2:$S$451,7,FALSE)</f>
        <v>i</v>
      </c>
      <c r="K2409">
        <f>VLOOKUP($D2409,metadata!$B$2:$S$451,8,FALSE)</f>
        <v>21</v>
      </c>
      <c r="L2409">
        <f>VLOOKUP($D2409,metadata!$B$2:$S$451,9,FALSE)</f>
        <v>12</v>
      </c>
      <c r="M2409" t="str">
        <f>VLOOKUP($D2409,metadata!$B$2:$S$451,10,FALSE)</f>
        <v/>
      </c>
      <c r="N2409" t="str">
        <f>VLOOKUP($D2409,metadata!$B$2:$S$451,11,FALSE)</f>
        <v>Aedes albopictus</v>
      </c>
      <c r="O2409" t="str">
        <f>VLOOKUP($D2409,metadata!$B$2:$S$451,12,FALSE)</f>
        <v>diptera</v>
      </c>
      <c r="P2409" t="str">
        <f>VLOOKUP($D2409,metadata!$B$2:$S$451,13,FALSE)</f>
        <v>SAK</v>
      </c>
      <c r="Q2409">
        <f>VLOOKUP($D2409,metadata!$B$2:$S$451,14,FALSE)</f>
        <v>38.916666666666664</v>
      </c>
      <c r="R2409">
        <f>VLOOKUP($D2409,metadata!$B$2:$S$451,15,FALSE)</f>
        <v>139.00833333333333</v>
      </c>
      <c r="S2409" t="str">
        <f>VLOOKUP($D2409,metadata!$B$2:$S$451,16,FALSE)</f>
        <v/>
      </c>
      <c r="T2409" t="str">
        <f>VLOOKUP($D2409,metadata!$B$2:$S$451,17,FALSE)</f>
        <v/>
      </c>
      <c r="U2409" t="str">
        <f>VLOOKUP($D2409,metadata!$B$2:$S$451,18,FALSE)</f>
        <v/>
      </c>
      <c r="V2409">
        <f>VLOOKUP($D2409,metadata!$B$2:$Z$451,19,FALSE)</f>
        <v>578.5</v>
      </c>
      <c r="W2409" t="str">
        <f>VLOOKUP($D2409,metadata!$B$2:$Z$451,20,FALSE)</f>
        <v>acc</v>
      </c>
      <c r="X2409" t="str">
        <f>VLOOKUP($D2409,metadata!$B$2:$Z$451,21,FALSE)</f>
        <v/>
      </c>
      <c r="Y2409" t="str">
        <f>VLOOKUP($D2409,metadata!$B$2:$Z$451,22,FALSE)</f>
        <v>55-17</v>
      </c>
      <c r="Z2409" t="str">
        <f>VLOOKUP($D2409,metadata!$B$2:$Z$451,23,FALSE)</f>
        <v/>
      </c>
      <c r="AA2409" t="str">
        <f>VLOOKUP($D2409,metadata!$B$2:$Z$451,24,FALSE)</f>
        <v/>
      </c>
      <c r="AB2409" t="str">
        <f>VLOOKUP($D2409,metadata!$B$2:$Z$451,25,FALSE)</f>
        <v/>
      </c>
      <c r="AC2409">
        <v>14.2537313432835</v>
      </c>
      <c r="AD2409">
        <v>19.1026153888597</v>
      </c>
      <c r="AF2409" t="str">
        <f t="shared" si="75"/>
        <v>NA</v>
      </c>
    </row>
    <row r="2410" spans="3:32" x14ac:dyDescent="0.3">
      <c r="C2410">
        <v>2409</v>
      </c>
      <c r="D2410" s="4" t="str">
        <f t="shared" si="76"/>
        <v>55-SAK</v>
      </c>
      <c r="E2410" t="str">
        <f>VLOOKUP($D2410,metadata!$B$2:$S$451,2,FALSE)</f>
        <v>Urbanski, J; Mogi, M; O'Donnell, D; DeCotiis, M; Toma, T; Armbruster, P</v>
      </c>
      <c r="F2410" t="str">
        <f>VLOOKUP($D2410,metadata!$B$2:$S$451,3,FALSE)</f>
        <v>Rapid Adaptive Evolution of Photoperiodic Response during Invasion and Range Expansion across a Climatic Gradient</v>
      </c>
      <c r="G2410" t="str">
        <f>VLOOKUP($D2410,metadata!$B$2:$S$451,4,FALSE)</f>
        <v>10.1086/664709</v>
      </c>
      <c r="H2410" t="str">
        <f>VLOOKUP($D2410,metadata!$B$2:$S$451,5,FALSE)</f>
        <v>y</v>
      </c>
      <c r="I2410" t="str">
        <f>VLOOKUP($D2410,metadata!$B$2:$S$451,6,FALSE)</f>
        <v>a</v>
      </c>
      <c r="J2410" t="str">
        <f>VLOOKUP($D2410,metadata!$B$2:$S$451,7,FALSE)</f>
        <v>i</v>
      </c>
      <c r="K2410">
        <f>VLOOKUP($D2410,metadata!$B$2:$S$451,8,FALSE)</f>
        <v>21</v>
      </c>
      <c r="L2410">
        <f>VLOOKUP($D2410,metadata!$B$2:$S$451,9,FALSE)</f>
        <v>12</v>
      </c>
      <c r="M2410" t="str">
        <f>VLOOKUP($D2410,metadata!$B$2:$S$451,10,FALSE)</f>
        <v/>
      </c>
      <c r="N2410" t="str">
        <f>VLOOKUP($D2410,metadata!$B$2:$S$451,11,FALSE)</f>
        <v>Aedes albopictus</v>
      </c>
      <c r="O2410" t="str">
        <f>VLOOKUP($D2410,metadata!$B$2:$S$451,12,FALSE)</f>
        <v>diptera</v>
      </c>
      <c r="P2410" t="str">
        <f>VLOOKUP($D2410,metadata!$B$2:$S$451,13,FALSE)</f>
        <v>SAK</v>
      </c>
      <c r="Q2410">
        <f>VLOOKUP($D2410,metadata!$B$2:$S$451,14,FALSE)</f>
        <v>38.916666666666664</v>
      </c>
      <c r="R2410">
        <f>VLOOKUP($D2410,metadata!$B$2:$S$451,15,FALSE)</f>
        <v>139.00833333333333</v>
      </c>
      <c r="S2410" t="str">
        <f>VLOOKUP($D2410,metadata!$B$2:$S$451,16,FALSE)</f>
        <v/>
      </c>
      <c r="T2410" t="str">
        <f>VLOOKUP($D2410,metadata!$B$2:$S$451,17,FALSE)</f>
        <v/>
      </c>
      <c r="U2410" t="str">
        <f>VLOOKUP($D2410,metadata!$B$2:$S$451,18,FALSE)</f>
        <v/>
      </c>
      <c r="V2410">
        <f>VLOOKUP($D2410,metadata!$B$2:$Z$451,19,FALSE)</f>
        <v>578.5</v>
      </c>
      <c r="W2410" t="str">
        <f>VLOOKUP($D2410,metadata!$B$2:$Z$451,20,FALSE)</f>
        <v>acc</v>
      </c>
      <c r="X2410" t="str">
        <f>VLOOKUP($D2410,metadata!$B$2:$Z$451,21,FALSE)</f>
        <v/>
      </c>
      <c r="Y2410" t="str">
        <f>VLOOKUP($D2410,metadata!$B$2:$Z$451,22,FALSE)</f>
        <v>55-17</v>
      </c>
      <c r="Z2410" t="str">
        <f>VLOOKUP($D2410,metadata!$B$2:$Z$451,23,FALSE)</f>
        <v/>
      </c>
      <c r="AA2410" t="str">
        <f>VLOOKUP($D2410,metadata!$B$2:$Z$451,24,FALSE)</f>
        <v/>
      </c>
      <c r="AB2410" t="str">
        <f>VLOOKUP($D2410,metadata!$B$2:$Z$451,25,FALSE)</f>
        <v/>
      </c>
      <c r="AC2410">
        <v>14.0149253731343</v>
      </c>
      <c r="AD2410">
        <v>15.389204623830899</v>
      </c>
      <c r="AF2410" t="str">
        <f t="shared" si="75"/>
        <v>NA</v>
      </c>
    </row>
    <row r="2411" spans="3:32" x14ac:dyDescent="0.3">
      <c r="C2411">
        <v>2410</v>
      </c>
      <c r="D2411" s="4" t="str">
        <f t="shared" si="76"/>
        <v>55-SAK</v>
      </c>
      <c r="E2411" t="str">
        <f>VLOOKUP($D2411,metadata!$B$2:$S$451,2,FALSE)</f>
        <v>Urbanski, J; Mogi, M; O'Donnell, D; DeCotiis, M; Toma, T; Armbruster, P</v>
      </c>
      <c r="F2411" t="str">
        <f>VLOOKUP($D2411,metadata!$B$2:$S$451,3,FALSE)</f>
        <v>Rapid Adaptive Evolution of Photoperiodic Response during Invasion and Range Expansion across a Climatic Gradient</v>
      </c>
      <c r="G2411" t="str">
        <f>VLOOKUP($D2411,metadata!$B$2:$S$451,4,FALSE)</f>
        <v>10.1086/664709</v>
      </c>
      <c r="H2411" t="str">
        <f>VLOOKUP($D2411,metadata!$B$2:$S$451,5,FALSE)</f>
        <v>y</v>
      </c>
      <c r="I2411" t="str">
        <f>VLOOKUP($D2411,metadata!$B$2:$S$451,6,FALSE)</f>
        <v>a</v>
      </c>
      <c r="J2411" t="str">
        <f>VLOOKUP($D2411,metadata!$B$2:$S$451,7,FALSE)</f>
        <v>i</v>
      </c>
      <c r="K2411">
        <f>VLOOKUP($D2411,metadata!$B$2:$S$451,8,FALSE)</f>
        <v>21</v>
      </c>
      <c r="L2411">
        <f>VLOOKUP($D2411,metadata!$B$2:$S$451,9,FALSE)</f>
        <v>12</v>
      </c>
      <c r="M2411" t="str">
        <f>VLOOKUP($D2411,metadata!$B$2:$S$451,10,FALSE)</f>
        <v/>
      </c>
      <c r="N2411" t="str">
        <f>VLOOKUP($D2411,metadata!$B$2:$S$451,11,FALSE)</f>
        <v>Aedes albopictus</v>
      </c>
      <c r="O2411" t="str">
        <f>VLOOKUP($D2411,metadata!$B$2:$S$451,12,FALSE)</f>
        <v>diptera</v>
      </c>
      <c r="P2411" t="str">
        <f>VLOOKUP($D2411,metadata!$B$2:$S$451,13,FALSE)</f>
        <v>SAK</v>
      </c>
      <c r="Q2411">
        <f>VLOOKUP($D2411,metadata!$B$2:$S$451,14,FALSE)</f>
        <v>38.916666666666664</v>
      </c>
      <c r="R2411">
        <f>VLOOKUP($D2411,metadata!$B$2:$S$451,15,FALSE)</f>
        <v>139.00833333333333</v>
      </c>
      <c r="S2411" t="str">
        <f>VLOOKUP($D2411,metadata!$B$2:$S$451,16,FALSE)</f>
        <v/>
      </c>
      <c r="T2411" t="str">
        <f>VLOOKUP($D2411,metadata!$B$2:$S$451,17,FALSE)</f>
        <v/>
      </c>
      <c r="U2411" t="str">
        <f>VLOOKUP($D2411,metadata!$B$2:$S$451,18,FALSE)</f>
        <v/>
      </c>
      <c r="V2411">
        <f>VLOOKUP($D2411,metadata!$B$2:$Z$451,19,FALSE)</f>
        <v>578.5</v>
      </c>
      <c r="W2411" t="str">
        <f>VLOOKUP($D2411,metadata!$B$2:$Z$451,20,FALSE)</f>
        <v>acc</v>
      </c>
      <c r="X2411" t="str">
        <f>VLOOKUP($D2411,metadata!$B$2:$Z$451,21,FALSE)</f>
        <v/>
      </c>
      <c r="Y2411" t="str">
        <f>VLOOKUP($D2411,metadata!$B$2:$Z$451,22,FALSE)</f>
        <v>55-17</v>
      </c>
      <c r="Z2411" t="str">
        <f>VLOOKUP($D2411,metadata!$B$2:$Z$451,23,FALSE)</f>
        <v/>
      </c>
      <c r="AA2411" t="str">
        <f>VLOOKUP($D2411,metadata!$B$2:$Z$451,24,FALSE)</f>
        <v/>
      </c>
      <c r="AB2411" t="str">
        <f>VLOOKUP($D2411,metadata!$B$2:$Z$451,25,FALSE)</f>
        <v/>
      </c>
      <c r="AC2411">
        <v>14.4925373134328</v>
      </c>
      <c r="AD2411">
        <v>4.3317377989902699</v>
      </c>
      <c r="AF2411" t="str">
        <f t="shared" si="75"/>
        <v>NA</v>
      </c>
    </row>
    <row r="2412" spans="3:32" x14ac:dyDescent="0.3">
      <c r="C2412">
        <v>2411</v>
      </c>
      <c r="D2412" s="4" t="str">
        <f t="shared" si="76"/>
        <v>55-SAK</v>
      </c>
      <c r="E2412" t="str">
        <f>VLOOKUP($D2412,metadata!$B$2:$S$451,2,FALSE)</f>
        <v>Urbanski, J; Mogi, M; O'Donnell, D; DeCotiis, M; Toma, T; Armbruster, P</v>
      </c>
      <c r="F2412" t="str">
        <f>VLOOKUP($D2412,metadata!$B$2:$S$451,3,FALSE)</f>
        <v>Rapid Adaptive Evolution of Photoperiodic Response during Invasion and Range Expansion across a Climatic Gradient</v>
      </c>
      <c r="G2412" t="str">
        <f>VLOOKUP($D2412,metadata!$B$2:$S$451,4,FALSE)</f>
        <v>10.1086/664709</v>
      </c>
      <c r="H2412" t="str">
        <f>VLOOKUP($D2412,metadata!$B$2:$S$451,5,FALSE)</f>
        <v>y</v>
      </c>
      <c r="I2412" t="str">
        <f>VLOOKUP($D2412,metadata!$B$2:$S$451,6,FALSE)</f>
        <v>a</v>
      </c>
      <c r="J2412" t="str">
        <f>VLOOKUP($D2412,metadata!$B$2:$S$451,7,FALSE)</f>
        <v>i</v>
      </c>
      <c r="K2412">
        <f>VLOOKUP($D2412,metadata!$B$2:$S$451,8,FALSE)</f>
        <v>21</v>
      </c>
      <c r="L2412">
        <f>VLOOKUP($D2412,metadata!$B$2:$S$451,9,FALSE)</f>
        <v>12</v>
      </c>
      <c r="M2412" t="str">
        <f>VLOOKUP($D2412,metadata!$B$2:$S$451,10,FALSE)</f>
        <v/>
      </c>
      <c r="N2412" t="str">
        <f>VLOOKUP($D2412,metadata!$B$2:$S$451,11,FALSE)</f>
        <v>Aedes albopictus</v>
      </c>
      <c r="O2412" t="str">
        <f>VLOOKUP($D2412,metadata!$B$2:$S$451,12,FALSE)</f>
        <v>diptera</v>
      </c>
      <c r="P2412" t="str">
        <f>VLOOKUP($D2412,metadata!$B$2:$S$451,13,FALSE)</f>
        <v>SAK</v>
      </c>
      <c r="Q2412">
        <f>VLOOKUP($D2412,metadata!$B$2:$S$451,14,FALSE)</f>
        <v>38.916666666666664</v>
      </c>
      <c r="R2412">
        <f>VLOOKUP($D2412,metadata!$B$2:$S$451,15,FALSE)</f>
        <v>139.00833333333333</v>
      </c>
      <c r="S2412" t="str">
        <f>VLOOKUP($D2412,metadata!$B$2:$S$451,16,FALSE)</f>
        <v/>
      </c>
      <c r="T2412" t="str">
        <f>VLOOKUP($D2412,metadata!$B$2:$S$451,17,FALSE)</f>
        <v/>
      </c>
      <c r="U2412" t="str">
        <f>VLOOKUP($D2412,metadata!$B$2:$S$451,18,FALSE)</f>
        <v/>
      </c>
      <c r="V2412">
        <f>VLOOKUP($D2412,metadata!$B$2:$Z$451,19,FALSE)</f>
        <v>578.5</v>
      </c>
      <c r="W2412" t="str">
        <f>VLOOKUP($D2412,metadata!$B$2:$Z$451,20,FALSE)</f>
        <v>acc</v>
      </c>
      <c r="X2412" t="str">
        <f>VLOOKUP($D2412,metadata!$B$2:$Z$451,21,FALSE)</f>
        <v/>
      </c>
      <c r="Y2412" t="str">
        <f>VLOOKUP($D2412,metadata!$B$2:$Z$451,22,FALSE)</f>
        <v>55-17</v>
      </c>
      <c r="Z2412" t="str">
        <f>VLOOKUP($D2412,metadata!$B$2:$Z$451,23,FALSE)</f>
        <v/>
      </c>
      <c r="AA2412" t="str">
        <f>VLOOKUP($D2412,metadata!$B$2:$Z$451,24,FALSE)</f>
        <v/>
      </c>
      <c r="AB2412" t="str">
        <f>VLOOKUP($D2412,metadata!$B$2:$Z$451,25,FALSE)</f>
        <v/>
      </c>
      <c r="AC2412">
        <v>16</v>
      </c>
      <c r="AD2412">
        <v>2.5878003696857799</v>
      </c>
      <c r="AF2412" t="str">
        <f t="shared" si="75"/>
        <v>NA</v>
      </c>
    </row>
    <row r="2413" spans="3:32" x14ac:dyDescent="0.3">
      <c r="C2413">
        <v>2412</v>
      </c>
      <c r="D2413" s="4" t="str">
        <f t="shared" si="76"/>
        <v>55-TAN</v>
      </c>
      <c r="E2413" t="str">
        <f>VLOOKUP($D2413,metadata!$B$2:$S$451,2,FALSE)</f>
        <v>Urbanski, J; Mogi, M; O'Donnell, D; DeCotiis, M; Toma, T; Armbruster, P</v>
      </c>
      <c r="F2413" t="str">
        <f>VLOOKUP($D2413,metadata!$B$2:$S$451,3,FALSE)</f>
        <v>Rapid Adaptive Evolution of Photoperiodic Response during Invasion and Range Expansion across a Climatic Gradient</v>
      </c>
      <c r="G2413" t="str">
        <f>VLOOKUP($D2413,metadata!$B$2:$S$451,4,FALSE)</f>
        <v>10.1086/664709</v>
      </c>
      <c r="H2413" t="str">
        <f>VLOOKUP($D2413,metadata!$B$2:$S$451,5,FALSE)</f>
        <v>y</v>
      </c>
      <c r="I2413" t="str">
        <f>VLOOKUP($D2413,metadata!$B$2:$S$451,6,FALSE)</f>
        <v>a</v>
      </c>
      <c r="J2413" t="str">
        <f>VLOOKUP($D2413,metadata!$B$2:$S$451,7,FALSE)</f>
        <v>i</v>
      </c>
      <c r="K2413">
        <f>VLOOKUP($D2413,metadata!$B$2:$S$451,8,FALSE)</f>
        <v>21</v>
      </c>
      <c r="L2413">
        <f>VLOOKUP($D2413,metadata!$B$2:$S$451,9,FALSE)</f>
        <v>12</v>
      </c>
      <c r="M2413" t="str">
        <f>VLOOKUP($D2413,metadata!$B$2:$S$451,10,FALSE)</f>
        <v/>
      </c>
      <c r="N2413" t="str">
        <f>VLOOKUP($D2413,metadata!$B$2:$S$451,11,FALSE)</f>
        <v>Aedes albopictus</v>
      </c>
      <c r="O2413" t="str">
        <f>VLOOKUP($D2413,metadata!$B$2:$S$451,12,FALSE)</f>
        <v>diptera</v>
      </c>
      <c r="P2413" t="str">
        <f>VLOOKUP($D2413,metadata!$B$2:$S$451,13,FALSE)</f>
        <v>TAN</v>
      </c>
      <c r="Q2413">
        <f>VLOOKUP($D2413,metadata!$B$2:$S$451,14,FALSE)</f>
        <v>30.716666666666665</v>
      </c>
      <c r="R2413">
        <f>VLOOKUP($D2413,metadata!$B$2:$S$451,15,FALSE)</f>
        <v>130.96666666666667</v>
      </c>
      <c r="S2413" t="str">
        <f>VLOOKUP($D2413,metadata!$B$2:$S$451,16,FALSE)</f>
        <v/>
      </c>
      <c r="T2413" t="str">
        <f>VLOOKUP($D2413,metadata!$B$2:$S$451,17,FALSE)</f>
        <v/>
      </c>
      <c r="U2413" t="str">
        <f>VLOOKUP($D2413,metadata!$B$2:$S$451,18,FALSE)</f>
        <v/>
      </c>
      <c r="V2413">
        <f>VLOOKUP($D2413,metadata!$B$2:$Z$451,19,FALSE)</f>
        <v>590.5</v>
      </c>
      <c r="W2413" t="str">
        <f>VLOOKUP($D2413,metadata!$B$2:$Z$451,20,FALSE)</f>
        <v>acc</v>
      </c>
      <c r="X2413" t="str">
        <f>VLOOKUP($D2413,metadata!$B$2:$Z$451,21,FALSE)</f>
        <v/>
      </c>
      <c r="Y2413" t="str">
        <f>VLOOKUP($D2413,metadata!$B$2:$Z$451,22,FALSE)</f>
        <v>55-18</v>
      </c>
      <c r="Z2413" t="str">
        <f>VLOOKUP($D2413,metadata!$B$2:$Z$451,23,FALSE)</f>
        <v/>
      </c>
      <c r="AA2413" t="str">
        <f>VLOOKUP($D2413,metadata!$B$2:$Z$451,24,FALSE)</f>
        <v/>
      </c>
      <c r="AB2413" t="str">
        <f>VLOOKUP($D2413,metadata!$B$2:$Z$451,25,FALSE)</f>
        <v/>
      </c>
      <c r="AC2413">
        <v>8</v>
      </c>
      <c r="AD2413">
        <v>96.246835799066204</v>
      </c>
      <c r="AF2413" t="str">
        <f t="shared" si="75"/>
        <v>NA</v>
      </c>
    </row>
    <row r="2414" spans="3:32" x14ac:dyDescent="0.3">
      <c r="C2414">
        <v>2413</v>
      </c>
      <c r="D2414" s="4" t="str">
        <f t="shared" si="76"/>
        <v>55-TAN</v>
      </c>
      <c r="E2414" t="str">
        <f>VLOOKUP($D2414,metadata!$B$2:$S$451,2,FALSE)</f>
        <v>Urbanski, J; Mogi, M; O'Donnell, D; DeCotiis, M; Toma, T; Armbruster, P</v>
      </c>
      <c r="F2414" t="str">
        <f>VLOOKUP($D2414,metadata!$B$2:$S$451,3,FALSE)</f>
        <v>Rapid Adaptive Evolution of Photoperiodic Response during Invasion and Range Expansion across a Climatic Gradient</v>
      </c>
      <c r="G2414" t="str">
        <f>VLOOKUP($D2414,metadata!$B$2:$S$451,4,FALSE)</f>
        <v>10.1086/664709</v>
      </c>
      <c r="H2414" t="str">
        <f>VLOOKUP($D2414,metadata!$B$2:$S$451,5,FALSE)</f>
        <v>y</v>
      </c>
      <c r="I2414" t="str">
        <f>VLOOKUP($D2414,metadata!$B$2:$S$451,6,FALSE)</f>
        <v>a</v>
      </c>
      <c r="J2414" t="str">
        <f>VLOOKUP($D2414,metadata!$B$2:$S$451,7,FALSE)</f>
        <v>i</v>
      </c>
      <c r="K2414">
        <f>VLOOKUP($D2414,metadata!$B$2:$S$451,8,FALSE)</f>
        <v>21</v>
      </c>
      <c r="L2414">
        <f>VLOOKUP($D2414,metadata!$B$2:$S$451,9,FALSE)</f>
        <v>12</v>
      </c>
      <c r="M2414" t="str">
        <f>VLOOKUP($D2414,metadata!$B$2:$S$451,10,FALSE)</f>
        <v/>
      </c>
      <c r="N2414" t="str">
        <f>VLOOKUP($D2414,metadata!$B$2:$S$451,11,FALSE)</f>
        <v>Aedes albopictus</v>
      </c>
      <c r="O2414" t="str">
        <f>VLOOKUP($D2414,metadata!$B$2:$S$451,12,FALSE)</f>
        <v>diptera</v>
      </c>
      <c r="P2414" t="str">
        <f>VLOOKUP($D2414,metadata!$B$2:$S$451,13,FALSE)</f>
        <v>TAN</v>
      </c>
      <c r="Q2414">
        <f>VLOOKUP($D2414,metadata!$B$2:$S$451,14,FALSE)</f>
        <v>30.716666666666665</v>
      </c>
      <c r="R2414">
        <f>VLOOKUP($D2414,metadata!$B$2:$S$451,15,FALSE)</f>
        <v>130.96666666666667</v>
      </c>
      <c r="S2414" t="str">
        <f>VLOOKUP($D2414,metadata!$B$2:$S$451,16,FALSE)</f>
        <v/>
      </c>
      <c r="T2414" t="str">
        <f>VLOOKUP($D2414,metadata!$B$2:$S$451,17,FALSE)</f>
        <v/>
      </c>
      <c r="U2414" t="str">
        <f>VLOOKUP($D2414,metadata!$B$2:$S$451,18,FALSE)</f>
        <v/>
      </c>
      <c r="V2414">
        <f>VLOOKUP($D2414,metadata!$B$2:$Z$451,19,FALSE)</f>
        <v>590.5</v>
      </c>
      <c r="W2414" t="str">
        <f>VLOOKUP($D2414,metadata!$B$2:$Z$451,20,FALSE)</f>
        <v>acc</v>
      </c>
      <c r="X2414" t="str">
        <f>VLOOKUP($D2414,metadata!$B$2:$Z$451,21,FALSE)</f>
        <v/>
      </c>
      <c r="Y2414" t="str">
        <f>VLOOKUP($D2414,metadata!$B$2:$Z$451,22,FALSE)</f>
        <v>55-18</v>
      </c>
      <c r="Z2414" t="str">
        <f>VLOOKUP($D2414,metadata!$B$2:$Z$451,23,FALSE)</f>
        <v/>
      </c>
      <c r="AA2414" t="str">
        <f>VLOOKUP($D2414,metadata!$B$2:$Z$451,24,FALSE)</f>
        <v/>
      </c>
      <c r="AB2414" t="str">
        <f>VLOOKUP($D2414,metadata!$B$2:$Z$451,25,FALSE)</f>
        <v/>
      </c>
      <c r="AC2414">
        <v>12</v>
      </c>
      <c r="AD2414">
        <v>81.564943466276603</v>
      </c>
      <c r="AF2414" t="str">
        <f t="shared" si="75"/>
        <v>NA</v>
      </c>
    </row>
    <row r="2415" spans="3:32" x14ac:dyDescent="0.3">
      <c r="C2415">
        <v>2414</v>
      </c>
      <c r="D2415" s="4" t="str">
        <f t="shared" si="76"/>
        <v>55-TAN</v>
      </c>
      <c r="E2415" t="str">
        <f>VLOOKUP($D2415,metadata!$B$2:$S$451,2,FALSE)</f>
        <v>Urbanski, J; Mogi, M; O'Donnell, D; DeCotiis, M; Toma, T; Armbruster, P</v>
      </c>
      <c r="F2415" t="str">
        <f>VLOOKUP($D2415,metadata!$B$2:$S$451,3,FALSE)</f>
        <v>Rapid Adaptive Evolution of Photoperiodic Response during Invasion and Range Expansion across a Climatic Gradient</v>
      </c>
      <c r="G2415" t="str">
        <f>VLOOKUP($D2415,metadata!$B$2:$S$451,4,FALSE)</f>
        <v>10.1086/664709</v>
      </c>
      <c r="H2415" t="str">
        <f>VLOOKUP($D2415,metadata!$B$2:$S$451,5,FALSE)</f>
        <v>y</v>
      </c>
      <c r="I2415" t="str">
        <f>VLOOKUP($D2415,metadata!$B$2:$S$451,6,FALSE)</f>
        <v>a</v>
      </c>
      <c r="J2415" t="str">
        <f>VLOOKUP($D2415,metadata!$B$2:$S$451,7,FALSE)</f>
        <v>i</v>
      </c>
      <c r="K2415">
        <f>VLOOKUP($D2415,metadata!$B$2:$S$451,8,FALSE)</f>
        <v>21</v>
      </c>
      <c r="L2415">
        <f>VLOOKUP($D2415,metadata!$B$2:$S$451,9,FALSE)</f>
        <v>12</v>
      </c>
      <c r="M2415" t="str">
        <f>VLOOKUP($D2415,metadata!$B$2:$S$451,10,FALSE)</f>
        <v/>
      </c>
      <c r="N2415" t="str">
        <f>VLOOKUP($D2415,metadata!$B$2:$S$451,11,FALSE)</f>
        <v>Aedes albopictus</v>
      </c>
      <c r="O2415" t="str">
        <f>VLOOKUP($D2415,metadata!$B$2:$S$451,12,FALSE)</f>
        <v>diptera</v>
      </c>
      <c r="P2415" t="str">
        <f>VLOOKUP($D2415,metadata!$B$2:$S$451,13,FALSE)</f>
        <v>TAN</v>
      </c>
      <c r="Q2415">
        <f>VLOOKUP($D2415,metadata!$B$2:$S$451,14,FALSE)</f>
        <v>30.716666666666665</v>
      </c>
      <c r="R2415">
        <f>VLOOKUP($D2415,metadata!$B$2:$S$451,15,FALSE)</f>
        <v>130.96666666666667</v>
      </c>
      <c r="S2415" t="str">
        <f>VLOOKUP($D2415,metadata!$B$2:$S$451,16,FALSE)</f>
        <v/>
      </c>
      <c r="T2415" t="str">
        <f>VLOOKUP($D2415,metadata!$B$2:$S$451,17,FALSE)</f>
        <v/>
      </c>
      <c r="U2415" t="str">
        <f>VLOOKUP($D2415,metadata!$B$2:$S$451,18,FALSE)</f>
        <v/>
      </c>
      <c r="V2415">
        <f>VLOOKUP($D2415,metadata!$B$2:$Z$451,19,FALSE)</f>
        <v>590.5</v>
      </c>
      <c r="W2415" t="str">
        <f>VLOOKUP($D2415,metadata!$B$2:$Z$451,20,FALSE)</f>
        <v>acc</v>
      </c>
      <c r="X2415" t="str">
        <f>VLOOKUP($D2415,metadata!$B$2:$Z$451,21,FALSE)</f>
        <v/>
      </c>
      <c r="Y2415" t="str">
        <f>VLOOKUP($D2415,metadata!$B$2:$Z$451,22,FALSE)</f>
        <v>55-18</v>
      </c>
      <c r="Z2415" t="str">
        <f>VLOOKUP($D2415,metadata!$B$2:$Z$451,23,FALSE)</f>
        <v/>
      </c>
      <c r="AA2415" t="str">
        <f>VLOOKUP($D2415,metadata!$B$2:$Z$451,24,FALSE)</f>
        <v/>
      </c>
      <c r="AB2415" t="str">
        <f>VLOOKUP($D2415,metadata!$B$2:$Z$451,25,FALSE)</f>
        <v/>
      </c>
      <c r="AC2415">
        <v>12.524137931034399</v>
      </c>
      <c r="AD2415">
        <v>62.336727231816397</v>
      </c>
      <c r="AF2415" t="str">
        <f t="shared" si="75"/>
        <v>NA</v>
      </c>
    </row>
    <row r="2416" spans="3:32" x14ac:dyDescent="0.3">
      <c r="C2416">
        <v>2415</v>
      </c>
      <c r="D2416" s="4" t="str">
        <f t="shared" si="76"/>
        <v>55-TAN</v>
      </c>
      <c r="E2416" t="str">
        <f>VLOOKUP($D2416,metadata!$B$2:$S$451,2,FALSE)</f>
        <v>Urbanski, J; Mogi, M; O'Donnell, D; DeCotiis, M; Toma, T; Armbruster, P</v>
      </c>
      <c r="F2416" t="str">
        <f>VLOOKUP($D2416,metadata!$B$2:$S$451,3,FALSE)</f>
        <v>Rapid Adaptive Evolution of Photoperiodic Response during Invasion and Range Expansion across a Climatic Gradient</v>
      </c>
      <c r="G2416" t="str">
        <f>VLOOKUP($D2416,metadata!$B$2:$S$451,4,FALSE)</f>
        <v>10.1086/664709</v>
      </c>
      <c r="H2416" t="str">
        <f>VLOOKUP($D2416,metadata!$B$2:$S$451,5,FALSE)</f>
        <v>y</v>
      </c>
      <c r="I2416" t="str">
        <f>VLOOKUP($D2416,metadata!$B$2:$S$451,6,FALSE)</f>
        <v>a</v>
      </c>
      <c r="J2416" t="str">
        <f>VLOOKUP($D2416,metadata!$B$2:$S$451,7,FALSE)</f>
        <v>i</v>
      </c>
      <c r="K2416">
        <f>VLOOKUP($D2416,metadata!$B$2:$S$451,8,FALSE)</f>
        <v>21</v>
      </c>
      <c r="L2416">
        <f>VLOOKUP($D2416,metadata!$B$2:$S$451,9,FALSE)</f>
        <v>12</v>
      </c>
      <c r="M2416" t="str">
        <f>VLOOKUP($D2416,metadata!$B$2:$S$451,10,FALSE)</f>
        <v/>
      </c>
      <c r="N2416" t="str">
        <f>VLOOKUP($D2416,metadata!$B$2:$S$451,11,FALSE)</f>
        <v>Aedes albopictus</v>
      </c>
      <c r="O2416" t="str">
        <f>VLOOKUP($D2416,metadata!$B$2:$S$451,12,FALSE)</f>
        <v>diptera</v>
      </c>
      <c r="P2416" t="str">
        <f>VLOOKUP($D2416,metadata!$B$2:$S$451,13,FALSE)</f>
        <v>TAN</v>
      </c>
      <c r="Q2416">
        <f>VLOOKUP($D2416,metadata!$B$2:$S$451,14,FALSE)</f>
        <v>30.716666666666665</v>
      </c>
      <c r="R2416">
        <f>VLOOKUP($D2416,metadata!$B$2:$S$451,15,FALSE)</f>
        <v>130.96666666666667</v>
      </c>
      <c r="S2416" t="str">
        <f>VLOOKUP($D2416,metadata!$B$2:$S$451,16,FALSE)</f>
        <v/>
      </c>
      <c r="T2416" t="str">
        <f>VLOOKUP($D2416,metadata!$B$2:$S$451,17,FALSE)</f>
        <v/>
      </c>
      <c r="U2416" t="str">
        <f>VLOOKUP($D2416,metadata!$B$2:$S$451,18,FALSE)</f>
        <v/>
      </c>
      <c r="V2416">
        <f>VLOOKUP($D2416,metadata!$B$2:$Z$451,19,FALSE)</f>
        <v>590.5</v>
      </c>
      <c r="W2416" t="str">
        <f>VLOOKUP($D2416,metadata!$B$2:$Z$451,20,FALSE)</f>
        <v>acc</v>
      </c>
      <c r="X2416" t="str">
        <f>VLOOKUP($D2416,metadata!$B$2:$Z$451,21,FALSE)</f>
        <v/>
      </c>
      <c r="Y2416" t="str">
        <f>VLOOKUP($D2416,metadata!$B$2:$Z$451,22,FALSE)</f>
        <v>55-18</v>
      </c>
      <c r="Z2416" t="str">
        <f>VLOOKUP($D2416,metadata!$B$2:$Z$451,23,FALSE)</f>
        <v/>
      </c>
      <c r="AA2416" t="str">
        <f>VLOOKUP($D2416,metadata!$B$2:$Z$451,24,FALSE)</f>
        <v/>
      </c>
      <c r="AB2416" t="str">
        <f>VLOOKUP($D2416,metadata!$B$2:$Z$451,25,FALSE)</f>
        <v/>
      </c>
      <c r="AC2416">
        <v>12.7586206896551</v>
      </c>
      <c r="AD2416">
        <v>42.117905158350602</v>
      </c>
      <c r="AF2416" t="str">
        <f t="shared" si="75"/>
        <v>NA</v>
      </c>
    </row>
    <row r="2417" spans="3:32" x14ac:dyDescent="0.3">
      <c r="C2417">
        <v>2416</v>
      </c>
      <c r="D2417" s="4" t="str">
        <f t="shared" si="76"/>
        <v>55-TAN</v>
      </c>
      <c r="E2417" t="str">
        <f>VLOOKUP($D2417,metadata!$B$2:$S$451,2,FALSE)</f>
        <v>Urbanski, J; Mogi, M; O'Donnell, D; DeCotiis, M; Toma, T; Armbruster, P</v>
      </c>
      <c r="F2417" t="str">
        <f>VLOOKUP($D2417,metadata!$B$2:$S$451,3,FALSE)</f>
        <v>Rapid Adaptive Evolution of Photoperiodic Response during Invasion and Range Expansion across a Climatic Gradient</v>
      </c>
      <c r="G2417" t="str">
        <f>VLOOKUP($D2417,metadata!$B$2:$S$451,4,FALSE)</f>
        <v>10.1086/664709</v>
      </c>
      <c r="H2417" t="str">
        <f>VLOOKUP($D2417,metadata!$B$2:$S$451,5,FALSE)</f>
        <v>y</v>
      </c>
      <c r="I2417" t="str">
        <f>VLOOKUP($D2417,metadata!$B$2:$S$451,6,FALSE)</f>
        <v>a</v>
      </c>
      <c r="J2417" t="str">
        <f>VLOOKUP($D2417,metadata!$B$2:$S$451,7,FALSE)</f>
        <v>i</v>
      </c>
      <c r="K2417">
        <f>VLOOKUP($D2417,metadata!$B$2:$S$451,8,FALSE)</f>
        <v>21</v>
      </c>
      <c r="L2417">
        <f>VLOOKUP($D2417,metadata!$B$2:$S$451,9,FALSE)</f>
        <v>12</v>
      </c>
      <c r="M2417" t="str">
        <f>VLOOKUP($D2417,metadata!$B$2:$S$451,10,FALSE)</f>
        <v/>
      </c>
      <c r="N2417" t="str">
        <f>VLOOKUP($D2417,metadata!$B$2:$S$451,11,FALSE)</f>
        <v>Aedes albopictus</v>
      </c>
      <c r="O2417" t="str">
        <f>VLOOKUP($D2417,metadata!$B$2:$S$451,12,FALSE)</f>
        <v>diptera</v>
      </c>
      <c r="P2417" t="str">
        <f>VLOOKUP($D2417,metadata!$B$2:$S$451,13,FALSE)</f>
        <v>TAN</v>
      </c>
      <c r="Q2417">
        <f>VLOOKUP($D2417,metadata!$B$2:$S$451,14,FALSE)</f>
        <v>30.716666666666665</v>
      </c>
      <c r="R2417">
        <f>VLOOKUP($D2417,metadata!$B$2:$S$451,15,FALSE)</f>
        <v>130.96666666666667</v>
      </c>
      <c r="S2417" t="str">
        <f>VLOOKUP($D2417,metadata!$B$2:$S$451,16,FALSE)</f>
        <v/>
      </c>
      <c r="T2417" t="str">
        <f>VLOOKUP($D2417,metadata!$B$2:$S$451,17,FALSE)</f>
        <v/>
      </c>
      <c r="U2417" t="str">
        <f>VLOOKUP($D2417,metadata!$B$2:$S$451,18,FALSE)</f>
        <v/>
      </c>
      <c r="V2417">
        <f>VLOOKUP($D2417,metadata!$B$2:$Z$451,19,FALSE)</f>
        <v>590.5</v>
      </c>
      <c r="W2417" t="str">
        <f>VLOOKUP($D2417,metadata!$B$2:$Z$451,20,FALSE)</f>
        <v>acc</v>
      </c>
      <c r="X2417" t="str">
        <f>VLOOKUP($D2417,metadata!$B$2:$Z$451,21,FALSE)</f>
        <v/>
      </c>
      <c r="Y2417" t="str">
        <f>VLOOKUP($D2417,metadata!$B$2:$Z$451,22,FALSE)</f>
        <v>55-18</v>
      </c>
      <c r="Z2417" t="str">
        <f>VLOOKUP($D2417,metadata!$B$2:$Z$451,23,FALSE)</f>
        <v/>
      </c>
      <c r="AA2417" t="str">
        <f>VLOOKUP($D2417,metadata!$B$2:$Z$451,24,FALSE)</f>
        <v/>
      </c>
      <c r="AB2417" t="str">
        <f>VLOOKUP($D2417,metadata!$B$2:$Z$451,25,FALSE)</f>
        <v/>
      </c>
      <c r="AC2417">
        <v>13.0068965517241</v>
      </c>
      <c r="AD2417">
        <v>24.183495527929299</v>
      </c>
      <c r="AF2417" t="str">
        <f t="shared" si="75"/>
        <v>NA</v>
      </c>
    </row>
    <row r="2418" spans="3:32" x14ac:dyDescent="0.3">
      <c r="C2418">
        <v>2417</v>
      </c>
      <c r="D2418" s="4" t="str">
        <f t="shared" si="76"/>
        <v>55-TAN</v>
      </c>
      <c r="E2418" t="str">
        <f>VLOOKUP($D2418,metadata!$B$2:$S$451,2,FALSE)</f>
        <v>Urbanski, J; Mogi, M; O'Donnell, D; DeCotiis, M; Toma, T; Armbruster, P</v>
      </c>
      <c r="F2418" t="str">
        <f>VLOOKUP($D2418,metadata!$B$2:$S$451,3,FALSE)</f>
        <v>Rapid Adaptive Evolution of Photoperiodic Response during Invasion and Range Expansion across a Climatic Gradient</v>
      </c>
      <c r="G2418" t="str">
        <f>VLOOKUP($D2418,metadata!$B$2:$S$451,4,FALSE)</f>
        <v>10.1086/664709</v>
      </c>
      <c r="H2418" t="str">
        <f>VLOOKUP($D2418,metadata!$B$2:$S$451,5,FALSE)</f>
        <v>y</v>
      </c>
      <c r="I2418" t="str">
        <f>VLOOKUP($D2418,metadata!$B$2:$S$451,6,FALSE)</f>
        <v>a</v>
      </c>
      <c r="J2418" t="str">
        <f>VLOOKUP($D2418,metadata!$B$2:$S$451,7,FALSE)</f>
        <v>i</v>
      </c>
      <c r="K2418">
        <f>VLOOKUP($D2418,metadata!$B$2:$S$451,8,FALSE)</f>
        <v>21</v>
      </c>
      <c r="L2418">
        <f>VLOOKUP($D2418,metadata!$B$2:$S$451,9,FALSE)</f>
        <v>12</v>
      </c>
      <c r="M2418" t="str">
        <f>VLOOKUP($D2418,metadata!$B$2:$S$451,10,FALSE)</f>
        <v/>
      </c>
      <c r="N2418" t="str">
        <f>VLOOKUP($D2418,metadata!$B$2:$S$451,11,FALSE)</f>
        <v>Aedes albopictus</v>
      </c>
      <c r="O2418" t="str">
        <f>VLOOKUP($D2418,metadata!$B$2:$S$451,12,FALSE)</f>
        <v>diptera</v>
      </c>
      <c r="P2418" t="str">
        <f>VLOOKUP($D2418,metadata!$B$2:$S$451,13,FALSE)</f>
        <v>TAN</v>
      </c>
      <c r="Q2418">
        <f>VLOOKUP($D2418,metadata!$B$2:$S$451,14,FALSE)</f>
        <v>30.716666666666665</v>
      </c>
      <c r="R2418">
        <f>VLOOKUP($D2418,metadata!$B$2:$S$451,15,FALSE)</f>
        <v>130.96666666666667</v>
      </c>
      <c r="S2418" t="str">
        <f>VLOOKUP($D2418,metadata!$B$2:$S$451,16,FALSE)</f>
        <v/>
      </c>
      <c r="T2418" t="str">
        <f>VLOOKUP($D2418,metadata!$B$2:$S$451,17,FALSE)</f>
        <v/>
      </c>
      <c r="U2418" t="str">
        <f>VLOOKUP($D2418,metadata!$B$2:$S$451,18,FALSE)</f>
        <v/>
      </c>
      <c r="V2418">
        <f>VLOOKUP($D2418,metadata!$B$2:$Z$451,19,FALSE)</f>
        <v>590.5</v>
      </c>
      <c r="W2418" t="str">
        <f>VLOOKUP($D2418,metadata!$B$2:$Z$451,20,FALSE)</f>
        <v>acc</v>
      </c>
      <c r="X2418" t="str">
        <f>VLOOKUP($D2418,metadata!$B$2:$Z$451,21,FALSE)</f>
        <v/>
      </c>
      <c r="Y2418" t="str">
        <f>VLOOKUP($D2418,metadata!$B$2:$Z$451,22,FALSE)</f>
        <v>55-18</v>
      </c>
      <c r="Z2418" t="str">
        <f>VLOOKUP($D2418,metadata!$B$2:$Z$451,23,FALSE)</f>
        <v/>
      </c>
      <c r="AA2418" t="str">
        <f>VLOOKUP($D2418,metadata!$B$2:$Z$451,24,FALSE)</f>
        <v/>
      </c>
      <c r="AB2418" t="str">
        <f>VLOOKUP($D2418,metadata!$B$2:$Z$451,25,FALSE)</f>
        <v/>
      </c>
      <c r="AC2418">
        <v>13.241379310344801</v>
      </c>
      <c r="AD2418">
        <v>14.4051302244473</v>
      </c>
      <c r="AF2418" t="str">
        <f t="shared" si="75"/>
        <v>NA</v>
      </c>
    </row>
    <row r="2419" spans="3:32" x14ac:dyDescent="0.3">
      <c r="C2419">
        <v>2418</v>
      </c>
      <c r="D2419" s="4" t="str">
        <f t="shared" si="76"/>
        <v>55-TAN</v>
      </c>
      <c r="E2419" t="str">
        <f>VLOOKUP($D2419,metadata!$B$2:$S$451,2,FALSE)</f>
        <v>Urbanski, J; Mogi, M; O'Donnell, D; DeCotiis, M; Toma, T; Armbruster, P</v>
      </c>
      <c r="F2419" t="str">
        <f>VLOOKUP($D2419,metadata!$B$2:$S$451,3,FALSE)</f>
        <v>Rapid Adaptive Evolution of Photoperiodic Response during Invasion and Range Expansion across a Climatic Gradient</v>
      </c>
      <c r="G2419" t="str">
        <f>VLOOKUP($D2419,metadata!$B$2:$S$451,4,FALSE)</f>
        <v>10.1086/664709</v>
      </c>
      <c r="H2419" t="str">
        <f>VLOOKUP($D2419,metadata!$B$2:$S$451,5,FALSE)</f>
        <v>y</v>
      </c>
      <c r="I2419" t="str">
        <f>VLOOKUP($D2419,metadata!$B$2:$S$451,6,FALSE)</f>
        <v>a</v>
      </c>
      <c r="J2419" t="str">
        <f>VLOOKUP($D2419,metadata!$B$2:$S$451,7,FALSE)</f>
        <v>i</v>
      </c>
      <c r="K2419">
        <f>VLOOKUP($D2419,metadata!$B$2:$S$451,8,FALSE)</f>
        <v>21</v>
      </c>
      <c r="L2419">
        <f>VLOOKUP($D2419,metadata!$B$2:$S$451,9,FALSE)</f>
        <v>12</v>
      </c>
      <c r="M2419" t="str">
        <f>VLOOKUP($D2419,metadata!$B$2:$S$451,10,FALSE)</f>
        <v/>
      </c>
      <c r="N2419" t="str">
        <f>VLOOKUP($D2419,metadata!$B$2:$S$451,11,FALSE)</f>
        <v>Aedes albopictus</v>
      </c>
      <c r="O2419" t="str">
        <f>VLOOKUP($D2419,metadata!$B$2:$S$451,12,FALSE)</f>
        <v>diptera</v>
      </c>
      <c r="P2419" t="str">
        <f>VLOOKUP($D2419,metadata!$B$2:$S$451,13,FALSE)</f>
        <v>TAN</v>
      </c>
      <c r="Q2419">
        <f>VLOOKUP($D2419,metadata!$B$2:$S$451,14,FALSE)</f>
        <v>30.716666666666665</v>
      </c>
      <c r="R2419">
        <f>VLOOKUP($D2419,metadata!$B$2:$S$451,15,FALSE)</f>
        <v>130.96666666666667</v>
      </c>
      <c r="S2419" t="str">
        <f>VLOOKUP($D2419,metadata!$B$2:$S$451,16,FALSE)</f>
        <v/>
      </c>
      <c r="T2419" t="str">
        <f>VLOOKUP($D2419,metadata!$B$2:$S$451,17,FALSE)</f>
        <v/>
      </c>
      <c r="U2419" t="str">
        <f>VLOOKUP($D2419,metadata!$B$2:$S$451,18,FALSE)</f>
        <v/>
      </c>
      <c r="V2419">
        <f>VLOOKUP($D2419,metadata!$B$2:$Z$451,19,FALSE)</f>
        <v>590.5</v>
      </c>
      <c r="W2419" t="str">
        <f>VLOOKUP($D2419,metadata!$B$2:$Z$451,20,FALSE)</f>
        <v>acc</v>
      </c>
      <c r="X2419" t="str">
        <f>VLOOKUP($D2419,metadata!$B$2:$Z$451,21,FALSE)</f>
        <v/>
      </c>
      <c r="Y2419" t="str">
        <f>VLOOKUP($D2419,metadata!$B$2:$Z$451,22,FALSE)</f>
        <v>55-18</v>
      </c>
      <c r="Z2419" t="str">
        <f>VLOOKUP($D2419,metadata!$B$2:$Z$451,23,FALSE)</f>
        <v/>
      </c>
      <c r="AA2419" t="str">
        <f>VLOOKUP($D2419,metadata!$B$2:$Z$451,24,FALSE)</f>
        <v/>
      </c>
      <c r="AB2419" t="str">
        <f>VLOOKUP($D2419,metadata!$B$2:$Z$451,25,FALSE)</f>
        <v/>
      </c>
      <c r="AC2419">
        <v>13.475862068965499</v>
      </c>
      <c r="AD2419">
        <v>7.4000112504921898</v>
      </c>
      <c r="AF2419" t="str">
        <f t="shared" si="75"/>
        <v>NA</v>
      </c>
    </row>
    <row r="2420" spans="3:32" x14ac:dyDescent="0.3">
      <c r="C2420">
        <v>2419</v>
      </c>
      <c r="D2420" s="4" t="str">
        <f t="shared" si="76"/>
        <v>55-TAN</v>
      </c>
      <c r="E2420" t="str">
        <f>VLOOKUP($D2420,metadata!$B$2:$S$451,2,FALSE)</f>
        <v>Urbanski, J; Mogi, M; O'Donnell, D; DeCotiis, M; Toma, T; Armbruster, P</v>
      </c>
      <c r="F2420" t="str">
        <f>VLOOKUP($D2420,metadata!$B$2:$S$451,3,FALSE)</f>
        <v>Rapid Adaptive Evolution of Photoperiodic Response during Invasion and Range Expansion across a Climatic Gradient</v>
      </c>
      <c r="G2420" t="str">
        <f>VLOOKUP($D2420,metadata!$B$2:$S$451,4,FALSE)</f>
        <v>10.1086/664709</v>
      </c>
      <c r="H2420" t="str">
        <f>VLOOKUP($D2420,metadata!$B$2:$S$451,5,FALSE)</f>
        <v>y</v>
      </c>
      <c r="I2420" t="str">
        <f>VLOOKUP($D2420,metadata!$B$2:$S$451,6,FALSE)</f>
        <v>a</v>
      </c>
      <c r="J2420" t="str">
        <f>VLOOKUP($D2420,metadata!$B$2:$S$451,7,FALSE)</f>
        <v>i</v>
      </c>
      <c r="K2420">
        <f>VLOOKUP($D2420,metadata!$B$2:$S$451,8,FALSE)</f>
        <v>21</v>
      </c>
      <c r="L2420">
        <f>VLOOKUP($D2420,metadata!$B$2:$S$451,9,FALSE)</f>
        <v>12</v>
      </c>
      <c r="M2420" t="str">
        <f>VLOOKUP($D2420,metadata!$B$2:$S$451,10,FALSE)</f>
        <v/>
      </c>
      <c r="N2420" t="str">
        <f>VLOOKUP($D2420,metadata!$B$2:$S$451,11,FALSE)</f>
        <v>Aedes albopictus</v>
      </c>
      <c r="O2420" t="str">
        <f>VLOOKUP($D2420,metadata!$B$2:$S$451,12,FALSE)</f>
        <v>diptera</v>
      </c>
      <c r="P2420" t="str">
        <f>VLOOKUP($D2420,metadata!$B$2:$S$451,13,FALSE)</f>
        <v>TAN</v>
      </c>
      <c r="Q2420">
        <f>VLOOKUP($D2420,metadata!$B$2:$S$451,14,FALSE)</f>
        <v>30.716666666666665</v>
      </c>
      <c r="R2420">
        <f>VLOOKUP($D2420,metadata!$B$2:$S$451,15,FALSE)</f>
        <v>130.96666666666667</v>
      </c>
      <c r="S2420" t="str">
        <f>VLOOKUP($D2420,metadata!$B$2:$S$451,16,FALSE)</f>
        <v/>
      </c>
      <c r="T2420" t="str">
        <f>VLOOKUP($D2420,metadata!$B$2:$S$451,17,FALSE)</f>
        <v/>
      </c>
      <c r="U2420" t="str">
        <f>VLOOKUP($D2420,metadata!$B$2:$S$451,18,FALSE)</f>
        <v/>
      </c>
      <c r="V2420">
        <f>VLOOKUP($D2420,metadata!$B$2:$Z$451,19,FALSE)</f>
        <v>590.5</v>
      </c>
      <c r="W2420" t="str">
        <f>VLOOKUP($D2420,metadata!$B$2:$Z$451,20,FALSE)</f>
        <v>acc</v>
      </c>
      <c r="X2420" t="str">
        <f>VLOOKUP($D2420,metadata!$B$2:$Z$451,21,FALSE)</f>
        <v/>
      </c>
      <c r="Y2420" t="str">
        <f>VLOOKUP($D2420,metadata!$B$2:$Z$451,22,FALSE)</f>
        <v>55-18</v>
      </c>
      <c r="Z2420" t="str">
        <f>VLOOKUP($D2420,metadata!$B$2:$Z$451,23,FALSE)</f>
        <v/>
      </c>
      <c r="AA2420" t="str">
        <f>VLOOKUP($D2420,metadata!$B$2:$Z$451,24,FALSE)</f>
        <v/>
      </c>
      <c r="AB2420" t="str">
        <f>VLOOKUP($D2420,metadata!$B$2:$Z$451,25,FALSE)</f>
        <v/>
      </c>
      <c r="AC2420">
        <v>13.737931034482701</v>
      </c>
      <c r="AD2420">
        <v>5.7793778477808297</v>
      </c>
      <c r="AF2420" t="str">
        <f t="shared" si="75"/>
        <v>NA</v>
      </c>
    </row>
    <row r="2421" spans="3:32" x14ac:dyDescent="0.3">
      <c r="C2421">
        <v>2420</v>
      </c>
      <c r="D2421" s="4" t="str">
        <f t="shared" si="76"/>
        <v>55-TAN</v>
      </c>
      <c r="E2421" t="str">
        <f>VLOOKUP($D2421,metadata!$B$2:$S$451,2,FALSE)</f>
        <v>Urbanski, J; Mogi, M; O'Donnell, D; DeCotiis, M; Toma, T; Armbruster, P</v>
      </c>
      <c r="F2421" t="str">
        <f>VLOOKUP($D2421,metadata!$B$2:$S$451,3,FALSE)</f>
        <v>Rapid Adaptive Evolution of Photoperiodic Response during Invasion and Range Expansion across a Climatic Gradient</v>
      </c>
      <c r="G2421" t="str">
        <f>VLOOKUP($D2421,metadata!$B$2:$S$451,4,FALSE)</f>
        <v>10.1086/664709</v>
      </c>
      <c r="H2421" t="str">
        <f>VLOOKUP($D2421,metadata!$B$2:$S$451,5,FALSE)</f>
        <v>y</v>
      </c>
      <c r="I2421" t="str">
        <f>VLOOKUP($D2421,metadata!$B$2:$S$451,6,FALSE)</f>
        <v>a</v>
      </c>
      <c r="J2421" t="str">
        <f>VLOOKUP($D2421,metadata!$B$2:$S$451,7,FALSE)</f>
        <v>i</v>
      </c>
      <c r="K2421">
        <f>VLOOKUP($D2421,metadata!$B$2:$S$451,8,FALSE)</f>
        <v>21</v>
      </c>
      <c r="L2421">
        <f>VLOOKUP($D2421,metadata!$B$2:$S$451,9,FALSE)</f>
        <v>12</v>
      </c>
      <c r="M2421" t="str">
        <f>VLOOKUP($D2421,metadata!$B$2:$S$451,10,FALSE)</f>
        <v/>
      </c>
      <c r="N2421" t="str">
        <f>VLOOKUP($D2421,metadata!$B$2:$S$451,11,FALSE)</f>
        <v>Aedes albopictus</v>
      </c>
      <c r="O2421" t="str">
        <f>VLOOKUP($D2421,metadata!$B$2:$S$451,12,FALSE)</f>
        <v>diptera</v>
      </c>
      <c r="P2421" t="str">
        <f>VLOOKUP($D2421,metadata!$B$2:$S$451,13,FALSE)</f>
        <v>TAN</v>
      </c>
      <c r="Q2421">
        <f>VLOOKUP($D2421,metadata!$B$2:$S$451,14,FALSE)</f>
        <v>30.716666666666665</v>
      </c>
      <c r="R2421">
        <f>VLOOKUP($D2421,metadata!$B$2:$S$451,15,FALSE)</f>
        <v>130.96666666666667</v>
      </c>
      <c r="S2421" t="str">
        <f>VLOOKUP($D2421,metadata!$B$2:$S$451,16,FALSE)</f>
        <v/>
      </c>
      <c r="T2421" t="str">
        <f>VLOOKUP($D2421,metadata!$B$2:$S$451,17,FALSE)</f>
        <v/>
      </c>
      <c r="U2421" t="str">
        <f>VLOOKUP($D2421,metadata!$B$2:$S$451,18,FALSE)</f>
        <v/>
      </c>
      <c r="V2421">
        <f>VLOOKUP($D2421,metadata!$B$2:$Z$451,19,FALSE)</f>
        <v>590.5</v>
      </c>
      <c r="W2421" t="str">
        <f>VLOOKUP($D2421,metadata!$B$2:$Z$451,20,FALSE)</f>
        <v>acc</v>
      </c>
      <c r="X2421" t="str">
        <f>VLOOKUP($D2421,metadata!$B$2:$Z$451,21,FALSE)</f>
        <v/>
      </c>
      <c r="Y2421" t="str">
        <f>VLOOKUP($D2421,metadata!$B$2:$Z$451,22,FALSE)</f>
        <v>55-18</v>
      </c>
      <c r="Z2421" t="str">
        <f>VLOOKUP($D2421,metadata!$B$2:$Z$451,23,FALSE)</f>
        <v/>
      </c>
      <c r="AA2421" t="str">
        <f>VLOOKUP($D2421,metadata!$B$2:$Z$451,24,FALSE)</f>
        <v/>
      </c>
      <c r="AB2421" t="str">
        <f>VLOOKUP($D2421,metadata!$B$2:$Z$451,25,FALSE)</f>
        <v/>
      </c>
      <c r="AC2421">
        <v>14.013793103448201</v>
      </c>
      <c r="AD2421">
        <v>6.9325532992068304</v>
      </c>
      <c r="AF2421" t="str">
        <f t="shared" si="75"/>
        <v>NA</v>
      </c>
    </row>
    <row r="2422" spans="3:32" x14ac:dyDescent="0.3">
      <c r="C2422">
        <v>2421</v>
      </c>
      <c r="D2422" s="4" t="str">
        <f t="shared" si="76"/>
        <v>55-TAN</v>
      </c>
      <c r="E2422" t="str">
        <f>VLOOKUP($D2422,metadata!$B$2:$S$451,2,FALSE)</f>
        <v>Urbanski, J; Mogi, M; O'Donnell, D; DeCotiis, M; Toma, T; Armbruster, P</v>
      </c>
      <c r="F2422" t="str">
        <f>VLOOKUP($D2422,metadata!$B$2:$S$451,3,FALSE)</f>
        <v>Rapid Adaptive Evolution of Photoperiodic Response during Invasion and Range Expansion across a Climatic Gradient</v>
      </c>
      <c r="G2422" t="str">
        <f>VLOOKUP($D2422,metadata!$B$2:$S$451,4,FALSE)</f>
        <v>10.1086/664709</v>
      </c>
      <c r="H2422" t="str">
        <f>VLOOKUP($D2422,metadata!$B$2:$S$451,5,FALSE)</f>
        <v>y</v>
      </c>
      <c r="I2422" t="str">
        <f>VLOOKUP($D2422,metadata!$B$2:$S$451,6,FALSE)</f>
        <v>a</v>
      </c>
      <c r="J2422" t="str">
        <f>VLOOKUP($D2422,metadata!$B$2:$S$451,7,FALSE)</f>
        <v>i</v>
      </c>
      <c r="K2422">
        <f>VLOOKUP($D2422,metadata!$B$2:$S$451,8,FALSE)</f>
        <v>21</v>
      </c>
      <c r="L2422">
        <f>VLOOKUP($D2422,metadata!$B$2:$S$451,9,FALSE)</f>
        <v>12</v>
      </c>
      <c r="M2422" t="str">
        <f>VLOOKUP($D2422,metadata!$B$2:$S$451,10,FALSE)</f>
        <v/>
      </c>
      <c r="N2422" t="str">
        <f>VLOOKUP($D2422,metadata!$B$2:$S$451,11,FALSE)</f>
        <v>Aedes albopictus</v>
      </c>
      <c r="O2422" t="str">
        <f>VLOOKUP($D2422,metadata!$B$2:$S$451,12,FALSE)</f>
        <v>diptera</v>
      </c>
      <c r="P2422" t="str">
        <f>VLOOKUP($D2422,metadata!$B$2:$S$451,13,FALSE)</f>
        <v>TAN</v>
      </c>
      <c r="Q2422">
        <f>VLOOKUP($D2422,metadata!$B$2:$S$451,14,FALSE)</f>
        <v>30.716666666666665</v>
      </c>
      <c r="R2422">
        <f>VLOOKUP($D2422,metadata!$B$2:$S$451,15,FALSE)</f>
        <v>130.96666666666667</v>
      </c>
      <c r="S2422" t="str">
        <f>VLOOKUP($D2422,metadata!$B$2:$S$451,16,FALSE)</f>
        <v/>
      </c>
      <c r="T2422" t="str">
        <f>VLOOKUP($D2422,metadata!$B$2:$S$451,17,FALSE)</f>
        <v/>
      </c>
      <c r="U2422" t="str">
        <f>VLOOKUP($D2422,metadata!$B$2:$S$451,18,FALSE)</f>
        <v/>
      </c>
      <c r="V2422">
        <f>VLOOKUP($D2422,metadata!$B$2:$Z$451,19,FALSE)</f>
        <v>590.5</v>
      </c>
      <c r="W2422" t="str">
        <f>VLOOKUP($D2422,metadata!$B$2:$Z$451,20,FALSE)</f>
        <v>acc</v>
      </c>
      <c r="X2422" t="str">
        <f>VLOOKUP($D2422,metadata!$B$2:$Z$451,21,FALSE)</f>
        <v/>
      </c>
      <c r="Y2422" t="str">
        <f>VLOOKUP($D2422,metadata!$B$2:$Z$451,22,FALSE)</f>
        <v>55-18</v>
      </c>
      <c r="Z2422" t="str">
        <f>VLOOKUP($D2422,metadata!$B$2:$Z$451,23,FALSE)</f>
        <v/>
      </c>
      <c r="AA2422" t="str">
        <f>VLOOKUP($D2422,metadata!$B$2:$Z$451,24,FALSE)</f>
        <v/>
      </c>
      <c r="AB2422" t="str">
        <f>VLOOKUP($D2422,metadata!$B$2:$Z$451,25,FALSE)</f>
        <v/>
      </c>
      <c r="AC2422">
        <v>14.248275862068899</v>
      </c>
      <c r="AD2422">
        <v>3.5163413399336001</v>
      </c>
      <c r="AF2422" t="str">
        <f t="shared" si="75"/>
        <v>NA</v>
      </c>
    </row>
    <row r="2423" spans="3:32" x14ac:dyDescent="0.3">
      <c r="C2423">
        <v>2422</v>
      </c>
      <c r="D2423" s="4" t="str">
        <f t="shared" si="76"/>
        <v>55-TAN</v>
      </c>
      <c r="E2423" t="str">
        <f>VLOOKUP($D2423,metadata!$B$2:$S$451,2,FALSE)</f>
        <v>Urbanski, J; Mogi, M; O'Donnell, D; DeCotiis, M; Toma, T; Armbruster, P</v>
      </c>
      <c r="F2423" t="str">
        <f>VLOOKUP($D2423,metadata!$B$2:$S$451,3,FALSE)</f>
        <v>Rapid Adaptive Evolution of Photoperiodic Response during Invasion and Range Expansion across a Climatic Gradient</v>
      </c>
      <c r="G2423" t="str">
        <f>VLOOKUP($D2423,metadata!$B$2:$S$451,4,FALSE)</f>
        <v>10.1086/664709</v>
      </c>
      <c r="H2423" t="str">
        <f>VLOOKUP($D2423,metadata!$B$2:$S$451,5,FALSE)</f>
        <v>y</v>
      </c>
      <c r="I2423" t="str">
        <f>VLOOKUP($D2423,metadata!$B$2:$S$451,6,FALSE)</f>
        <v>a</v>
      </c>
      <c r="J2423" t="str">
        <f>VLOOKUP($D2423,metadata!$B$2:$S$451,7,FALSE)</f>
        <v>i</v>
      </c>
      <c r="K2423">
        <f>VLOOKUP($D2423,metadata!$B$2:$S$451,8,FALSE)</f>
        <v>21</v>
      </c>
      <c r="L2423">
        <f>VLOOKUP($D2423,metadata!$B$2:$S$451,9,FALSE)</f>
        <v>12</v>
      </c>
      <c r="M2423" t="str">
        <f>VLOOKUP($D2423,metadata!$B$2:$S$451,10,FALSE)</f>
        <v/>
      </c>
      <c r="N2423" t="str">
        <f>VLOOKUP($D2423,metadata!$B$2:$S$451,11,FALSE)</f>
        <v>Aedes albopictus</v>
      </c>
      <c r="O2423" t="str">
        <f>VLOOKUP($D2423,metadata!$B$2:$S$451,12,FALSE)</f>
        <v>diptera</v>
      </c>
      <c r="P2423" t="str">
        <f>VLOOKUP($D2423,metadata!$B$2:$S$451,13,FALSE)</f>
        <v>TAN</v>
      </c>
      <c r="Q2423">
        <f>VLOOKUP($D2423,metadata!$B$2:$S$451,14,FALSE)</f>
        <v>30.716666666666665</v>
      </c>
      <c r="R2423">
        <f>VLOOKUP($D2423,metadata!$B$2:$S$451,15,FALSE)</f>
        <v>130.96666666666667</v>
      </c>
      <c r="S2423" t="str">
        <f>VLOOKUP($D2423,metadata!$B$2:$S$451,16,FALSE)</f>
        <v/>
      </c>
      <c r="T2423" t="str">
        <f>VLOOKUP($D2423,metadata!$B$2:$S$451,17,FALSE)</f>
        <v/>
      </c>
      <c r="U2423" t="str">
        <f>VLOOKUP($D2423,metadata!$B$2:$S$451,18,FALSE)</f>
        <v/>
      </c>
      <c r="V2423">
        <f>VLOOKUP($D2423,metadata!$B$2:$Z$451,19,FALSE)</f>
        <v>590.5</v>
      </c>
      <c r="W2423" t="str">
        <f>VLOOKUP($D2423,metadata!$B$2:$Z$451,20,FALSE)</f>
        <v>acc</v>
      </c>
      <c r="X2423" t="str">
        <f>VLOOKUP($D2423,metadata!$B$2:$Z$451,21,FALSE)</f>
        <v/>
      </c>
      <c r="Y2423" t="str">
        <f>VLOOKUP($D2423,metadata!$B$2:$Z$451,22,FALSE)</f>
        <v>55-18</v>
      </c>
      <c r="Z2423" t="str">
        <f>VLOOKUP($D2423,metadata!$B$2:$Z$451,23,FALSE)</f>
        <v/>
      </c>
      <c r="AA2423" t="str">
        <f>VLOOKUP($D2423,metadata!$B$2:$Z$451,24,FALSE)</f>
        <v/>
      </c>
      <c r="AB2423" t="str">
        <f>VLOOKUP($D2423,metadata!$B$2:$Z$451,25,FALSE)</f>
        <v/>
      </c>
      <c r="AC2423">
        <v>14.4965517241379</v>
      </c>
      <c r="AD2423">
        <v>2.2214096866737898</v>
      </c>
      <c r="AF2423" t="str">
        <f t="shared" si="75"/>
        <v>NA</v>
      </c>
    </row>
    <row r="2424" spans="3:32" x14ac:dyDescent="0.3">
      <c r="C2424">
        <v>2423</v>
      </c>
      <c r="D2424" s="4" t="str">
        <f t="shared" si="76"/>
        <v>55-TAN</v>
      </c>
      <c r="E2424" t="str">
        <f>VLOOKUP($D2424,metadata!$B$2:$S$451,2,FALSE)</f>
        <v>Urbanski, J; Mogi, M; O'Donnell, D; DeCotiis, M; Toma, T; Armbruster, P</v>
      </c>
      <c r="F2424" t="str">
        <f>VLOOKUP($D2424,metadata!$B$2:$S$451,3,FALSE)</f>
        <v>Rapid Adaptive Evolution of Photoperiodic Response during Invasion and Range Expansion across a Climatic Gradient</v>
      </c>
      <c r="G2424" t="str">
        <f>VLOOKUP($D2424,metadata!$B$2:$S$451,4,FALSE)</f>
        <v>10.1086/664709</v>
      </c>
      <c r="H2424" t="str">
        <f>VLOOKUP($D2424,metadata!$B$2:$S$451,5,FALSE)</f>
        <v>y</v>
      </c>
      <c r="I2424" t="str">
        <f>VLOOKUP($D2424,metadata!$B$2:$S$451,6,FALSE)</f>
        <v>a</v>
      </c>
      <c r="J2424" t="str">
        <f>VLOOKUP($D2424,metadata!$B$2:$S$451,7,FALSE)</f>
        <v>i</v>
      </c>
      <c r="K2424">
        <f>VLOOKUP($D2424,metadata!$B$2:$S$451,8,FALSE)</f>
        <v>21</v>
      </c>
      <c r="L2424">
        <f>VLOOKUP($D2424,metadata!$B$2:$S$451,9,FALSE)</f>
        <v>12</v>
      </c>
      <c r="M2424" t="str">
        <f>VLOOKUP($D2424,metadata!$B$2:$S$451,10,FALSE)</f>
        <v/>
      </c>
      <c r="N2424" t="str">
        <f>VLOOKUP($D2424,metadata!$B$2:$S$451,11,FALSE)</f>
        <v>Aedes albopictus</v>
      </c>
      <c r="O2424" t="str">
        <f>VLOOKUP($D2424,metadata!$B$2:$S$451,12,FALSE)</f>
        <v>diptera</v>
      </c>
      <c r="P2424" t="str">
        <f>VLOOKUP($D2424,metadata!$B$2:$S$451,13,FALSE)</f>
        <v>TAN</v>
      </c>
      <c r="Q2424">
        <f>VLOOKUP($D2424,metadata!$B$2:$S$451,14,FALSE)</f>
        <v>30.716666666666665</v>
      </c>
      <c r="R2424">
        <f>VLOOKUP($D2424,metadata!$B$2:$S$451,15,FALSE)</f>
        <v>130.96666666666667</v>
      </c>
      <c r="S2424" t="str">
        <f>VLOOKUP($D2424,metadata!$B$2:$S$451,16,FALSE)</f>
        <v/>
      </c>
      <c r="T2424" t="str">
        <f>VLOOKUP($D2424,metadata!$B$2:$S$451,17,FALSE)</f>
        <v/>
      </c>
      <c r="U2424" t="str">
        <f>VLOOKUP($D2424,metadata!$B$2:$S$451,18,FALSE)</f>
        <v/>
      </c>
      <c r="V2424">
        <f>VLOOKUP($D2424,metadata!$B$2:$Z$451,19,FALSE)</f>
        <v>590.5</v>
      </c>
      <c r="W2424" t="str">
        <f>VLOOKUP($D2424,metadata!$B$2:$Z$451,20,FALSE)</f>
        <v>acc</v>
      </c>
      <c r="X2424" t="str">
        <f>VLOOKUP($D2424,metadata!$B$2:$Z$451,21,FALSE)</f>
        <v/>
      </c>
      <c r="Y2424" t="str">
        <f>VLOOKUP($D2424,metadata!$B$2:$Z$451,22,FALSE)</f>
        <v>55-18</v>
      </c>
      <c r="Z2424" t="str">
        <f>VLOOKUP($D2424,metadata!$B$2:$Z$451,23,FALSE)</f>
        <v/>
      </c>
      <c r="AA2424" t="str">
        <f>VLOOKUP($D2424,metadata!$B$2:$Z$451,24,FALSE)</f>
        <v/>
      </c>
      <c r="AB2424" t="str">
        <f>VLOOKUP($D2424,metadata!$B$2:$Z$451,25,FALSE)</f>
        <v/>
      </c>
      <c r="AC2424">
        <v>16</v>
      </c>
      <c r="AD2424">
        <v>1.79332845812002</v>
      </c>
      <c r="AF2424" t="str">
        <f t="shared" si="75"/>
        <v>NA</v>
      </c>
    </row>
    <row r="2425" spans="3:32" x14ac:dyDescent="0.3">
      <c r="C2425">
        <v>2424</v>
      </c>
      <c r="D2425" s="4" t="str">
        <f t="shared" si="76"/>
        <v>55-TOK</v>
      </c>
      <c r="E2425" t="str">
        <f>VLOOKUP($D2425,metadata!$B$2:$S$451,2,FALSE)</f>
        <v>Urbanski, J; Mogi, M; O'Donnell, D; DeCotiis, M; Toma, T; Armbruster, P</v>
      </c>
      <c r="F2425" t="str">
        <f>VLOOKUP($D2425,metadata!$B$2:$S$451,3,FALSE)</f>
        <v>Rapid Adaptive Evolution of Photoperiodic Response during Invasion and Range Expansion across a Climatic Gradient</v>
      </c>
      <c r="G2425" t="str">
        <f>VLOOKUP($D2425,metadata!$B$2:$S$451,4,FALSE)</f>
        <v>10.1086/664709</v>
      </c>
      <c r="H2425" t="str">
        <f>VLOOKUP($D2425,metadata!$B$2:$S$451,5,FALSE)</f>
        <v>y</v>
      </c>
      <c r="I2425" t="str">
        <f>VLOOKUP($D2425,metadata!$B$2:$S$451,6,FALSE)</f>
        <v>a</v>
      </c>
      <c r="J2425" t="str">
        <f>VLOOKUP($D2425,metadata!$B$2:$S$451,7,FALSE)</f>
        <v>i</v>
      </c>
      <c r="K2425">
        <f>VLOOKUP($D2425,metadata!$B$2:$S$451,8,FALSE)</f>
        <v>21</v>
      </c>
      <c r="L2425">
        <f>VLOOKUP($D2425,metadata!$B$2:$S$451,9,FALSE)</f>
        <v>12</v>
      </c>
      <c r="M2425" t="str">
        <f>VLOOKUP($D2425,metadata!$B$2:$S$451,10,FALSE)</f>
        <v/>
      </c>
      <c r="N2425" t="str">
        <f>VLOOKUP($D2425,metadata!$B$2:$S$451,11,FALSE)</f>
        <v>Aedes albopictus</v>
      </c>
      <c r="O2425" t="str">
        <f>VLOOKUP($D2425,metadata!$B$2:$S$451,12,FALSE)</f>
        <v>diptera</v>
      </c>
      <c r="P2425" t="str">
        <f>VLOOKUP($D2425,metadata!$B$2:$S$451,13,FALSE)</f>
        <v>TOK</v>
      </c>
      <c r="Q2425">
        <f>VLOOKUP($D2425,metadata!$B$2:$S$451,14,FALSE)</f>
        <v>35.633333333333333</v>
      </c>
      <c r="R2425">
        <f>VLOOKUP($D2425,metadata!$B$2:$S$451,15,FALSE)</f>
        <v>139.63333333333333</v>
      </c>
      <c r="S2425" t="str">
        <f>VLOOKUP($D2425,metadata!$B$2:$S$451,16,FALSE)</f>
        <v/>
      </c>
      <c r="T2425" t="str">
        <f>VLOOKUP($D2425,metadata!$B$2:$S$451,17,FALSE)</f>
        <v/>
      </c>
      <c r="U2425" t="str">
        <f>VLOOKUP($D2425,metadata!$B$2:$S$451,18,FALSE)</f>
        <v/>
      </c>
      <c r="V2425">
        <f>VLOOKUP($D2425,metadata!$B$2:$Z$451,19,FALSE)</f>
        <v>602.5</v>
      </c>
      <c r="W2425" t="str">
        <f>VLOOKUP($D2425,metadata!$B$2:$Z$451,20,FALSE)</f>
        <v>acc</v>
      </c>
      <c r="X2425" t="str">
        <f>VLOOKUP($D2425,metadata!$B$2:$Z$451,21,FALSE)</f>
        <v/>
      </c>
      <c r="Y2425" t="str">
        <f>VLOOKUP($D2425,metadata!$B$2:$Z$451,22,FALSE)</f>
        <v>55-19</v>
      </c>
      <c r="Z2425" t="str">
        <f>VLOOKUP($D2425,metadata!$B$2:$Z$451,23,FALSE)</f>
        <v/>
      </c>
      <c r="AA2425" t="str">
        <f>VLOOKUP($D2425,metadata!$B$2:$Z$451,24,FALSE)</f>
        <v/>
      </c>
      <c r="AB2425" t="str">
        <f>VLOOKUP($D2425,metadata!$B$2:$Z$451,25,FALSE)</f>
        <v/>
      </c>
      <c r="AC2425">
        <v>7.9694656488549596</v>
      </c>
      <c r="AD2425">
        <v>94.926844783714998</v>
      </c>
      <c r="AF2425" t="str">
        <f t="shared" si="75"/>
        <v>NA</v>
      </c>
    </row>
    <row r="2426" spans="3:32" x14ac:dyDescent="0.3">
      <c r="C2426">
        <v>2425</v>
      </c>
      <c r="D2426" s="4" t="str">
        <f t="shared" si="76"/>
        <v>55-TOK</v>
      </c>
      <c r="E2426" t="str">
        <f>VLOOKUP($D2426,metadata!$B$2:$S$451,2,FALSE)</f>
        <v>Urbanski, J; Mogi, M; O'Donnell, D; DeCotiis, M; Toma, T; Armbruster, P</v>
      </c>
      <c r="F2426" t="str">
        <f>VLOOKUP($D2426,metadata!$B$2:$S$451,3,FALSE)</f>
        <v>Rapid Adaptive Evolution of Photoperiodic Response during Invasion and Range Expansion across a Climatic Gradient</v>
      </c>
      <c r="G2426" t="str">
        <f>VLOOKUP($D2426,metadata!$B$2:$S$451,4,FALSE)</f>
        <v>10.1086/664709</v>
      </c>
      <c r="H2426" t="str">
        <f>VLOOKUP($D2426,metadata!$B$2:$S$451,5,FALSE)</f>
        <v>y</v>
      </c>
      <c r="I2426" t="str">
        <f>VLOOKUP($D2426,metadata!$B$2:$S$451,6,FALSE)</f>
        <v>a</v>
      </c>
      <c r="J2426" t="str">
        <f>VLOOKUP($D2426,metadata!$B$2:$S$451,7,FALSE)</f>
        <v>i</v>
      </c>
      <c r="K2426">
        <f>VLOOKUP($D2426,metadata!$B$2:$S$451,8,FALSE)</f>
        <v>21</v>
      </c>
      <c r="L2426">
        <f>VLOOKUP($D2426,metadata!$B$2:$S$451,9,FALSE)</f>
        <v>12</v>
      </c>
      <c r="M2426" t="str">
        <f>VLOOKUP($D2426,metadata!$B$2:$S$451,10,FALSE)</f>
        <v/>
      </c>
      <c r="N2426" t="str">
        <f>VLOOKUP($D2426,metadata!$B$2:$S$451,11,FALSE)</f>
        <v>Aedes albopictus</v>
      </c>
      <c r="O2426" t="str">
        <f>VLOOKUP($D2426,metadata!$B$2:$S$451,12,FALSE)</f>
        <v>diptera</v>
      </c>
      <c r="P2426" t="str">
        <f>VLOOKUP($D2426,metadata!$B$2:$S$451,13,FALSE)</f>
        <v>TOK</v>
      </c>
      <c r="Q2426">
        <f>VLOOKUP($D2426,metadata!$B$2:$S$451,14,FALSE)</f>
        <v>35.633333333333333</v>
      </c>
      <c r="R2426">
        <f>VLOOKUP($D2426,metadata!$B$2:$S$451,15,FALSE)</f>
        <v>139.63333333333333</v>
      </c>
      <c r="S2426" t="str">
        <f>VLOOKUP($D2426,metadata!$B$2:$S$451,16,FALSE)</f>
        <v/>
      </c>
      <c r="T2426" t="str">
        <f>VLOOKUP($D2426,metadata!$B$2:$S$451,17,FALSE)</f>
        <v/>
      </c>
      <c r="U2426" t="str">
        <f>VLOOKUP($D2426,metadata!$B$2:$S$451,18,FALSE)</f>
        <v/>
      </c>
      <c r="V2426">
        <f>VLOOKUP($D2426,metadata!$B$2:$Z$451,19,FALSE)</f>
        <v>602.5</v>
      </c>
      <c r="W2426" t="str">
        <f>VLOOKUP($D2426,metadata!$B$2:$Z$451,20,FALSE)</f>
        <v>acc</v>
      </c>
      <c r="X2426" t="str">
        <f>VLOOKUP($D2426,metadata!$B$2:$Z$451,21,FALSE)</f>
        <v/>
      </c>
      <c r="Y2426" t="str">
        <f>VLOOKUP($D2426,metadata!$B$2:$Z$451,22,FALSE)</f>
        <v>55-19</v>
      </c>
      <c r="Z2426" t="str">
        <f>VLOOKUP($D2426,metadata!$B$2:$Z$451,23,FALSE)</f>
        <v/>
      </c>
      <c r="AA2426" t="str">
        <f>VLOOKUP($D2426,metadata!$B$2:$Z$451,24,FALSE)</f>
        <v/>
      </c>
      <c r="AB2426" t="str">
        <f>VLOOKUP($D2426,metadata!$B$2:$Z$451,25,FALSE)</f>
        <v/>
      </c>
      <c r="AC2426">
        <v>11.9847328244274</v>
      </c>
      <c r="AD2426">
        <v>92.662697754176307</v>
      </c>
      <c r="AF2426" t="str">
        <f t="shared" si="75"/>
        <v>NA</v>
      </c>
    </row>
    <row r="2427" spans="3:32" x14ac:dyDescent="0.3">
      <c r="C2427">
        <v>2426</v>
      </c>
      <c r="D2427" s="4" t="str">
        <f t="shared" si="76"/>
        <v>55-TOK</v>
      </c>
      <c r="E2427" t="str">
        <f>VLOOKUP($D2427,metadata!$B$2:$S$451,2,FALSE)</f>
        <v>Urbanski, J; Mogi, M; O'Donnell, D; DeCotiis, M; Toma, T; Armbruster, P</v>
      </c>
      <c r="F2427" t="str">
        <f>VLOOKUP($D2427,metadata!$B$2:$S$451,3,FALSE)</f>
        <v>Rapid Adaptive Evolution of Photoperiodic Response during Invasion and Range Expansion across a Climatic Gradient</v>
      </c>
      <c r="G2427" t="str">
        <f>VLOOKUP($D2427,metadata!$B$2:$S$451,4,FALSE)</f>
        <v>10.1086/664709</v>
      </c>
      <c r="H2427" t="str">
        <f>VLOOKUP($D2427,metadata!$B$2:$S$451,5,FALSE)</f>
        <v>y</v>
      </c>
      <c r="I2427" t="str">
        <f>VLOOKUP($D2427,metadata!$B$2:$S$451,6,FALSE)</f>
        <v>a</v>
      </c>
      <c r="J2427" t="str">
        <f>VLOOKUP($D2427,metadata!$B$2:$S$451,7,FALSE)</f>
        <v>i</v>
      </c>
      <c r="K2427">
        <f>VLOOKUP($D2427,metadata!$B$2:$S$451,8,FALSE)</f>
        <v>21</v>
      </c>
      <c r="L2427">
        <f>VLOOKUP($D2427,metadata!$B$2:$S$451,9,FALSE)</f>
        <v>12</v>
      </c>
      <c r="M2427" t="str">
        <f>VLOOKUP($D2427,metadata!$B$2:$S$451,10,FALSE)</f>
        <v/>
      </c>
      <c r="N2427" t="str">
        <f>VLOOKUP($D2427,metadata!$B$2:$S$451,11,FALSE)</f>
        <v>Aedes albopictus</v>
      </c>
      <c r="O2427" t="str">
        <f>VLOOKUP($D2427,metadata!$B$2:$S$451,12,FALSE)</f>
        <v>diptera</v>
      </c>
      <c r="P2427" t="str">
        <f>VLOOKUP($D2427,metadata!$B$2:$S$451,13,FALSE)</f>
        <v>TOK</v>
      </c>
      <c r="Q2427">
        <f>VLOOKUP($D2427,metadata!$B$2:$S$451,14,FALSE)</f>
        <v>35.633333333333333</v>
      </c>
      <c r="R2427">
        <f>VLOOKUP($D2427,metadata!$B$2:$S$451,15,FALSE)</f>
        <v>139.63333333333333</v>
      </c>
      <c r="S2427" t="str">
        <f>VLOOKUP($D2427,metadata!$B$2:$S$451,16,FALSE)</f>
        <v/>
      </c>
      <c r="T2427" t="str">
        <f>VLOOKUP($D2427,metadata!$B$2:$S$451,17,FALSE)</f>
        <v/>
      </c>
      <c r="U2427" t="str">
        <f>VLOOKUP($D2427,metadata!$B$2:$S$451,18,FALSE)</f>
        <v/>
      </c>
      <c r="V2427">
        <f>VLOOKUP($D2427,metadata!$B$2:$Z$451,19,FALSE)</f>
        <v>602.5</v>
      </c>
      <c r="W2427" t="str">
        <f>VLOOKUP($D2427,metadata!$B$2:$Z$451,20,FALSE)</f>
        <v>acc</v>
      </c>
      <c r="X2427" t="str">
        <f>VLOOKUP($D2427,metadata!$B$2:$Z$451,21,FALSE)</f>
        <v/>
      </c>
      <c r="Y2427" t="str">
        <f>VLOOKUP($D2427,metadata!$B$2:$Z$451,22,FALSE)</f>
        <v>55-19</v>
      </c>
      <c r="Z2427" t="str">
        <f>VLOOKUP($D2427,metadata!$B$2:$Z$451,23,FALSE)</f>
        <v/>
      </c>
      <c r="AA2427" t="str">
        <f>VLOOKUP($D2427,metadata!$B$2:$Z$451,24,FALSE)</f>
        <v/>
      </c>
      <c r="AB2427" t="str">
        <f>VLOOKUP($D2427,metadata!$B$2:$Z$451,25,FALSE)</f>
        <v/>
      </c>
      <c r="AC2427">
        <v>12.503816793893099</v>
      </c>
      <c r="AD2427">
        <v>80.899090054209495</v>
      </c>
      <c r="AF2427" t="str">
        <f t="shared" si="75"/>
        <v>NA</v>
      </c>
    </row>
    <row r="2428" spans="3:32" x14ac:dyDescent="0.3">
      <c r="C2428">
        <v>2427</v>
      </c>
      <c r="D2428" s="4" t="str">
        <f t="shared" si="76"/>
        <v>55-TOK</v>
      </c>
      <c r="E2428" t="str">
        <f>VLOOKUP($D2428,metadata!$B$2:$S$451,2,FALSE)</f>
        <v>Urbanski, J; Mogi, M; O'Donnell, D; DeCotiis, M; Toma, T; Armbruster, P</v>
      </c>
      <c r="F2428" t="str">
        <f>VLOOKUP($D2428,metadata!$B$2:$S$451,3,FALSE)</f>
        <v>Rapid Adaptive Evolution of Photoperiodic Response during Invasion and Range Expansion across a Climatic Gradient</v>
      </c>
      <c r="G2428" t="str">
        <f>VLOOKUP($D2428,metadata!$B$2:$S$451,4,FALSE)</f>
        <v>10.1086/664709</v>
      </c>
      <c r="H2428" t="str">
        <f>VLOOKUP($D2428,metadata!$B$2:$S$451,5,FALSE)</f>
        <v>y</v>
      </c>
      <c r="I2428" t="str">
        <f>VLOOKUP($D2428,metadata!$B$2:$S$451,6,FALSE)</f>
        <v>a</v>
      </c>
      <c r="J2428" t="str">
        <f>VLOOKUP($D2428,metadata!$B$2:$S$451,7,FALSE)</f>
        <v>i</v>
      </c>
      <c r="K2428">
        <f>VLOOKUP($D2428,metadata!$B$2:$S$451,8,FALSE)</f>
        <v>21</v>
      </c>
      <c r="L2428">
        <f>VLOOKUP($D2428,metadata!$B$2:$S$451,9,FALSE)</f>
        <v>12</v>
      </c>
      <c r="M2428" t="str">
        <f>VLOOKUP($D2428,metadata!$B$2:$S$451,10,FALSE)</f>
        <v/>
      </c>
      <c r="N2428" t="str">
        <f>VLOOKUP($D2428,metadata!$B$2:$S$451,11,FALSE)</f>
        <v>Aedes albopictus</v>
      </c>
      <c r="O2428" t="str">
        <f>VLOOKUP($D2428,metadata!$B$2:$S$451,12,FALSE)</f>
        <v>diptera</v>
      </c>
      <c r="P2428" t="str">
        <f>VLOOKUP($D2428,metadata!$B$2:$S$451,13,FALSE)</f>
        <v>TOK</v>
      </c>
      <c r="Q2428">
        <f>VLOOKUP($D2428,metadata!$B$2:$S$451,14,FALSE)</f>
        <v>35.633333333333333</v>
      </c>
      <c r="R2428">
        <f>VLOOKUP($D2428,metadata!$B$2:$S$451,15,FALSE)</f>
        <v>139.63333333333333</v>
      </c>
      <c r="S2428" t="str">
        <f>VLOOKUP($D2428,metadata!$B$2:$S$451,16,FALSE)</f>
        <v/>
      </c>
      <c r="T2428" t="str">
        <f>VLOOKUP($D2428,metadata!$B$2:$S$451,17,FALSE)</f>
        <v/>
      </c>
      <c r="U2428" t="str">
        <f>VLOOKUP($D2428,metadata!$B$2:$S$451,18,FALSE)</f>
        <v/>
      </c>
      <c r="V2428">
        <f>VLOOKUP($D2428,metadata!$B$2:$Z$451,19,FALSE)</f>
        <v>602.5</v>
      </c>
      <c r="W2428" t="str">
        <f>VLOOKUP($D2428,metadata!$B$2:$Z$451,20,FALSE)</f>
        <v>acc</v>
      </c>
      <c r="X2428" t="str">
        <f>VLOOKUP($D2428,metadata!$B$2:$Z$451,21,FALSE)</f>
        <v/>
      </c>
      <c r="Y2428" t="str">
        <f>VLOOKUP($D2428,metadata!$B$2:$Z$451,22,FALSE)</f>
        <v>55-19</v>
      </c>
      <c r="Z2428" t="str">
        <f>VLOOKUP($D2428,metadata!$B$2:$Z$451,23,FALSE)</f>
        <v/>
      </c>
      <c r="AA2428" t="str">
        <f>VLOOKUP($D2428,metadata!$B$2:$Z$451,24,FALSE)</f>
        <v/>
      </c>
      <c r="AB2428" t="str">
        <f>VLOOKUP($D2428,metadata!$B$2:$Z$451,25,FALSE)</f>
        <v/>
      </c>
      <c r="AC2428">
        <v>12.7175572519083</v>
      </c>
      <c r="AD2428">
        <v>84.345959176900095</v>
      </c>
      <c r="AF2428" t="str">
        <f t="shared" si="75"/>
        <v>NA</v>
      </c>
    </row>
    <row r="2429" spans="3:32" x14ac:dyDescent="0.3">
      <c r="C2429">
        <v>2428</v>
      </c>
      <c r="D2429" s="4" t="str">
        <f t="shared" si="76"/>
        <v>55-TOK</v>
      </c>
      <c r="E2429" t="str">
        <f>VLOOKUP($D2429,metadata!$B$2:$S$451,2,FALSE)</f>
        <v>Urbanski, J; Mogi, M; O'Donnell, D; DeCotiis, M; Toma, T; Armbruster, P</v>
      </c>
      <c r="F2429" t="str">
        <f>VLOOKUP($D2429,metadata!$B$2:$S$451,3,FALSE)</f>
        <v>Rapid Adaptive Evolution of Photoperiodic Response during Invasion and Range Expansion across a Climatic Gradient</v>
      </c>
      <c r="G2429" t="str">
        <f>VLOOKUP($D2429,metadata!$B$2:$S$451,4,FALSE)</f>
        <v>10.1086/664709</v>
      </c>
      <c r="H2429" t="str">
        <f>VLOOKUP($D2429,metadata!$B$2:$S$451,5,FALSE)</f>
        <v>y</v>
      </c>
      <c r="I2429" t="str">
        <f>VLOOKUP($D2429,metadata!$B$2:$S$451,6,FALSE)</f>
        <v>a</v>
      </c>
      <c r="J2429" t="str">
        <f>VLOOKUP($D2429,metadata!$B$2:$S$451,7,FALSE)</f>
        <v>i</v>
      </c>
      <c r="K2429">
        <f>VLOOKUP($D2429,metadata!$B$2:$S$451,8,FALSE)</f>
        <v>21</v>
      </c>
      <c r="L2429">
        <f>VLOOKUP($D2429,metadata!$B$2:$S$451,9,FALSE)</f>
        <v>12</v>
      </c>
      <c r="M2429" t="str">
        <f>VLOOKUP($D2429,metadata!$B$2:$S$451,10,FALSE)</f>
        <v/>
      </c>
      <c r="N2429" t="str">
        <f>VLOOKUP($D2429,metadata!$B$2:$S$451,11,FALSE)</f>
        <v>Aedes albopictus</v>
      </c>
      <c r="O2429" t="str">
        <f>VLOOKUP($D2429,metadata!$B$2:$S$451,12,FALSE)</f>
        <v>diptera</v>
      </c>
      <c r="P2429" t="str">
        <f>VLOOKUP($D2429,metadata!$B$2:$S$451,13,FALSE)</f>
        <v>TOK</v>
      </c>
      <c r="Q2429">
        <f>VLOOKUP($D2429,metadata!$B$2:$S$451,14,FALSE)</f>
        <v>35.633333333333333</v>
      </c>
      <c r="R2429">
        <f>VLOOKUP($D2429,metadata!$B$2:$S$451,15,FALSE)</f>
        <v>139.63333333333333</v>
      </c>
      <c r="S2429" t="str">
        <f>VLOOKUP($D2429,metadata!$B$2:$S$451,16,FALSE)</f>
        <v/>
      </c>
      <c r="T2429" t="str">
        <f>VLOOKUP($D2429,metadata!$B$2:$S$451,17,FALSE)</f>
        <v/>
      </c>
      <c r="U2429" t="str">
        <f>VLOOKUP($D2429,metadata!$B$2:$S$451,18,FALSE)</f>
        <v/>
      </c>
      <c r="V2429">
        <f>VLOOKUP($D2429,metadata!$B$2:$Z$451,19,FALSE)</f>
        <v>602.5</v>
      </c>
      <c r="W2429" t="str">
        <f>VLOOKUP($D2429,metadata!$B$2:$Z$451,20,FALSE)</f>
        <v>acc</v>
      </c>
      <c r="X2429" t="str">
        <f>VLOOKUP($D2429,metadata!$B$2:$Z$451,21,FALSE)</f>
        <v/>
      </c>
      <c r="Y2429" t="str">
        <f>VLOOKUP($D2429,metadata!$B$2:$Z$451,22,FALSE)</f>
        <v>55-19</v>
      </c>
      <c r="Z2429" t="str">
        <f>VLOOKUP($D2429,metadata!$B$2:$Z$451,23,FALSE)</f>
        <v/>
      </c>
      <c r="AA2429" t="str">
        <f>VLOOKUP($D2429,metadata!$B$2:$Z$451,24,FALSE)</f>
        <v/>
      </c>
      <c r="AB2429" t="str">
        <f>VLOOKUP($D2429,metadata!$B$2:$Z$451,25,FALSE)</f>
        <v/>
      </c>
      <c r="AC2429">
        <v>13.0076335877862</v>
      </c>
      <c r="AD2429">
        <v>83.265571412766803</v>
      </c>
      <c r="AF2429" t="str">
        <f t="shared" si="75"/>
        <v>NA</v>
      </c>
    </row>
    <row r="2430" spans="3:32" x14ac:dyDescent="0.3">
      <c r="C2430">
        <v>2429</v>
      </c>
      <c r="D2430" s="4" t="str">
        <f t="shared" si="76"/>
        <v>55-TOK</v>
      </c>
      <c r="E2430" t="str">
        <f>VLOOKUP($D2430,metadata!$B$2:$S$451,2,FALSE)</f>
        <v>Urbanski, J; Mogi, M; O'Donnell, D; DeCotiis, M; Toma, T; Armbruster, P</v>
      </c>
      <c r="F2430" t="str">
        <f>VLOOKUP($D2430,metadata!$B$2:$S$451,3,FALSE)</f>
        <v>Rapid Adaptive Evolution of Photoperiodic Response during Invasion and Range Expansion across a Climatic Gradient</v>
      </c>
      <c r="G2430" t="str">
        <f>VLOOKUP($D2430,metadata!$B$2:$S$451,4,FALSE)</f>
        <v>10.1086/664709</v>
      </c>
      <c r="H2430" t="str">
        <f>VLOOKUP($D2430,metadata!$B$2:$S$451,5,FALSE)</f>
        <v>y</v>
      </c>
      <c r="I2430" t="str">
        <f>VLOOKUP($D2430,metadata!$B$2:$S$451,6,FALSE)</f>
        <v>a</v>
      </c>
      <c r="J2430" t="str">
        <f>VLOOKUP($D2430,metadata!$B$2:$S$451,7,FALSE)</f>
        <v>i</v>
      </c>
      <c r="K2430">
        <f>VLOOKUP($D2430,metadata!$B$2:$S$451,8,FALSE)</f>
        <v>21</v>
      </c>
      <c r="L2430">
        <f>VLOOKUP($D2430,metadata!$B$2:$S$451,9,FALSE)</f>
        <v>12</v>
      </c>
      <c r="M2430" t="str">
        <f>VLOOKUP($D2430,metadata!$B$2:$S$451,10,FALSE)</f>
        <v/>
      </c>
      <c r="N2430" t="str">
        <f>VLOOKUP($D2430,metadata!$B$2:$S$451,11,FALSE)</f>
        <v>Aedes albopictus</v>
      </c>
      <c r="O2430" t="str">
        <f>VLOOKUP($D2430,metadata!$B$2:$S$451,12,FALSE)</f>
        <v>diptera</v>
      </c>
      <c r="P2430" t="str">
        <f>VLOOKUP($D2430,metadata!$B$2:$S$451,13,FALSE)</f>
        <v>TOK</v>
      </c>
      <c r="Q2430">
        <f>VLOOKUP($D2430,metadata!$B$2:$S$451,14,FALSE)</f>
        <v>35.633333333333333</v>
      </c>
      <c r="R2430">
        <f>VLOOKUP($D2430,metadata!$B$2:$S$451,15,FALSE)</f>
        <v>139.63333333333333</v>
      </c>
      <c r="S2430" t="str">
        <f>VLOOKUP($D2430,metadata!$B$2:$S$451,16,FALSE)</f>
        <v/>
      </c>
      <c r="T2430" t="str">
        <f>VLOOKUP($D2430,metadata!$B$2:$S$451,17,FALSE)</f>
        <v/>
      </c>
      <c r="U2430" t="str">
        <f>VLOOKUP($D2430,metadata!$B$2:$S$451,18,FALSE)</f>
        <v/>
      </c>
      <c r="V2430">
        <f>VLOOKUP($D2430,metadata!$B$2:$Z$451,19,FALSE)</f>
        <v>602.5</v>
      </c>
      <c r="W2430" t="str">
        <f>VLOOKUP($D2430,metadata!$B$2:$Z$451,20,FALSE)</f>
        <v>acc</v>
      </c>
      <c r="X2430" t="str">
        <f>VLOOKUP($D2430,metadata!$B$2:$Z$451,21,FALSE)</f>
        <v/>
      </c>
      <c r="Y2430" t="str">
        <f>VLOOKUP($D2430,metadata!$B$2:$Z$451,22,FALSE)</f>
        <v>55-19</v>
      </c>
      <c r="Z2430" t="str">
        <f>VLOOKUP($D2430,metadata!$B$2:$Z$451,23,FALSE)</f>
        <v/>
      </c>
      <c r="AA2430" t="str">
        <f>VLOOKUP($D2430,metadata!$B$2:$Z$451,24,FALSE)</f>
        <v/>
      </c>
      <c r="AB2430" t="str">
        <f>VLOOKUP($D2430,metadata!$B$2:$Z$451,25,FALSE)</f>
        <v/>
      </c>
      <c r="AC2430">
        <v>13.251908396946501</v>
      </c>
      <c r="AD2430">
        <v>57.1841464763801</v>
      </c>
      <c r="AF2430" t="str">
        <f t="shared" si="75"/>
        <v>NA</v>
      </c>
    </row>
    <row r="2431" spans="3:32" x14ac:dyDescent="0.3">
      <c r="C2431">
        <v>2430</v>
      </c>
      <c r="D2431" s="4" t="str">
        <f t="shared" si="76"/>
        <v>55-TOK</v>
      </c>
      <c r="E2431" t="str">
        <f>VLOOKUP($D2431,metadata!$B$2:$S$451,2,FALSE)</f>
        <v>Urbanski, J; Mogi, M; O'Donnell, D; DeCotiis, M; Toma, T; Armbruster, P</v>
      </c>
      <c r="F2431" t="str">
        <f>VLOOKUP($D2431,metadata!$B$2:$S$451,3,FALSE)</f>
        <v>Rapid Adaptive Evolution of Photoperiodic Response during Invasion and Range Expansion across a Climatic Gradient</v>
      </c>
      <c r="G2431" t="str">
        <f>VLOOKUP($D2431,metadata!$B$2:$S$451,4,FALSE)</f>
        <v>10.1086/664709</v>
      </c>
      <c r="H2431" t="str">
        <f>VLOOKUP($D2431,metadata!$B$2:$S$451,5,FALSE)</f>
        <v>y</v>
      </c>
      <c r="I2431" t="str">
        <f>VLOOKUP($D2431,metadata!$B$2:$S$451,6,FALSE)</f>
        <v>a</v>
      </c>
      <c r="J2431" t="str">
        <f>VLOOKUP($D2431,metadata!$B$2:$S$451,7,FALSE)</f>
        <v>i</v>
      </c>
      <c r="K2431">
        <f>VLOOKUP($D2431,metadata!$B$2:$S$451,8,FALSE)</f>
        <v>21</v>
      </c>
      <c r="L2431">
        <f>VLOOKUP($D2431,metadata!$B$2:$S$451,9,FALSE)</f>
        <v>12</v>
      </c>
      <c r="M2431" t="str">
        <f>VLOOKUP($D2431,metadata!$B$2:$S$451,10,FALSE)</f>
        <v/>
      </c>
      <c r="N2431" t="str">
        <f>VLOOKUP($D2431,metadata!$B$2:$S$451,11,FALSE)</f>
        <v>Aedes albopictus</v>
      </c>
      <c r="O2431" t="str">
        <f>VLOOKUP($D2431,metadata!$B$2:$S$451,12,FALSE)</f>
        <v>diptera</v>
      </c>
      <c r="P2431" t="str">
        <f>VLOOKUP($D2431,metadata!$B$2:$S$451,13,FALSE)</f>
        <v>TOK</v>
      </c>
      <c r="Q2431">
        <f>VLOOKUP($D2431,metadata!$B$2:$S$451,14,FALSE)</f>
        <v>35.633333333333333</v>
      </c>
      <c r="R2431">
        <f>VLOOKUP($D2431,metadata!$B$2:$S$451,15,FALSE)</f>
        <v>139.63333333333333</v>
      </c>
      <c r="S2431" t="str">
        <f>VLOOKUP($D2431,metadata!$B$2:$S$451,16,FALSE)</f>
        <v/>
      </c>
      <c r="T2431" t="str">
        <f>VLOOKUP($D2431,metadata!$B$2:$S$451,17,FALSE)</f>
        <v/>
      </c>
      <c r="U2431" t="str">
        <f>VLOOKUP($D2431,metadata!$B$2:$S$451,18,FALSE)</f>
        <v/>
      </c>
      <c r="V2431">
        <f>VLOOKUP($D2431,metadata!$B$2:$Z$451,19,FALSE)</f>
        <v>602.5</v>
      </c>
      <c r="W2431" t="str">
        <f>VLOOKUP($D2431,metadata!$B$2:$Z$451,20,FALSE)</f>
        <v>acc</v>
      </c>
      <c r="X2431" t="str">
        <f>VLOOKUP($D2431,metadata!$B$2:$Z$451,21,FALSE)</f>
        <v/>
      </c>
      <c r="Y2431" t="str">
        <f>VLOOKUP($D2431,metadata!$B$2:$Z$451,22,FALSE)</f>
        <v>55-19</v>
      </c>
      <c r="Z2431" t="str">
        <f>VLOOKUP($D2431,metadata!$B$2:$Z$451,23,FALSE)</f>
        <v/>
      </c>
      <c r="AA2431" t="str">
        <f>VLOOKUP($D2431,metadata!$B$2:$Z$451,24,FALSE)</f>
        <v/>
      </c>
      <c r="AB2431" t="str">
        <f>VLOOKUP($D2431,metadata!$B$2:$Z$451,25,FALSE)</f>
        <v/>
      </c>
      <c r="AC2431">
        <v>13.480916030534299</v>
      </c>
      <c r="AD2431">
        <v>15.341506250691401</v>
      </c>
      <c r="AF2431" t="str">
        <f t="shared" si="75"/>
        <v>NA</v>
      </c>
    </row>
    <row r="2432" spans="3:32" x14ac:dyDescent="0.3">
      <c r="C2432">
        <v>2431</v>
      </c>
      <c r="D2432" s="4" t="str">
        <f t="shared" si="76"/>
        <v>55-TOK</v>
      </c>
      <c r="E2432" t="str">
        <f>VLOOKUP($D2432,metadata!$B$2:$S$451,2,FALSE)</f>
        <v>Urbanski, J; Mogi, M; O'Donnell, D; DeCotiis, M; Toma, T; Armbruster, P</v>
      </c>
      <c r="F2432" t="str">
        <f>VLOOKUP($D2432,metadata!$B$2:$S$451,3,FALSE)</f>
        <v>Rapid Adaptive Evolution of Photoperiodic Response during Invasion and Range Expansion across a Climatic Gradient</v>
      </c>
      <c r="G2432" t="str">
        <f>VLOOKUP($D2432,metadata!$B$2:$S$451,4,FALSE)</f>
        <v>10.1086/664709</v>
      </c>
      <c r="H2432" t="str">
        <f>VLOOKUP($D2432,metadata!$B$2:$S$451,5,FALSE)</f>
        <v>y</v>
      </c>
      <c r="I2432" t="str">
        <f>VLOOKUP($D2432,metadata!$B$2:$S$451,6,FALSE)</f>
        <v>a</v>
      </c>
      <c r="J2432" t="str">
        <f>VLOOKUP($D2432,metadata!$B$2:$S$451,7,FALSE)</f>
        <v>i</v>
      </c>
      <c r="K2432">
        <f>VLOOKUP($D2432,metadata!$B$2:$S$451,8,FALSE)</f>
        <v>21</v>
      </c>
      <c r="L2432">
        <f>VLOOKUP($D2432,metadata!$B$2:$S$451,9,FALSE)</f>
        <v>12</v>
      </c>
      <c r="M2432" t="str">
        <f>VLOOKUP($D2432,metadata!$B$2:$S$451,10,FALSE)</f>
        <v/>
      </c>
      <c r="N2432" t="str">
        <f>VLOOKUP($D2432,metadata!$B$2:$S$451,11,FALSE)</f>
        <v>Aedes albopictus</v>
      </c>
      <c r="O2432" t="str">
        <f>VLOOKUP($D2432,metadata!$B$2:$S$451,12,FALSE)</f>
        <v>diptera</v>
      </c>
      <c r="P2432" t="str">
        <f>VLOOKUP($D2432,metadata!$B$2:$S$451,13,FALSE)</f>
        <v>TOK</v>
      </c>
      <c r="Q2432">
        <f>VLOOKUP($D2432,metadata!$B$2:$S$451,14,FALSE)</f>
        <v>35.633333333333333</v>
      </c>
      <c r="R2432">
        <f>VLOOKUP($D2432,metadata!$B$2:$S$451,15,FALSE)</f>
        <v>139.63333333333333</v>
      </c>
      <c r="S2432" t="str">
        <f>VLOOKUP($D2432,metadata!$B$2:$S$451,16,FALSE)</f>
        <v/>
      </c>
      <c r="T2432" t="str">
        <f>VLOOKUP($D2432,metadata!$B$2:$S$451,17,FALSE)</f>
        <v/>
      </c>
      <c r="U2432" t="str">
        <f>VLOOKUP($D2432,metadata!$B$2:$S$451,18,FALSE)</f>
        <v/>
      </c>
      <c r="V2432">
        <f>VLOOKUP($D2432,metadata!$B$2:$Z$451,19,FALSE)</f>
        <v>602.5</v>
      </c>
      <c r="W2432" t="str">
        <f>VLOOKUP($D2432,metadata!$B$2:$Z$451,20,FALSE)</f>
        <v>acc</v>
      </c>
      <c r="X2432" t="str">
        <f>VLOOKUP($D2432,metadata!$B$2:$Z$451,21,FALSE)</f>
        <v/>
      </c>
      <c r="Y2432" t="str">
        <f>VLOOKUP($D2432,metadata!$B$2:$Z$451,22,FALSE)</f>
        <v>55-19</v>
      </c>
      <c r="Z2432" t="str">
        <f>VLOOKUP($D2432,metadata!$B$2:$Z$451,23,FALSE)</f>
        <v/>
      </c>
      <c r="AA2432" t="str">
        <f>VLOOKUP($D2432,metadata!$B$2:$Z$451,24,FALSE)</f>
        <v/>
      </c>
      <c r="AB2432" t="str">
        <f>VLOOKUP($D2432,metadata!$B$2:$Z$451,25,FALSE)</f>
        <v/>
      </c>
      <c r="AC2432">
        <v>13.7404580152671</v>
      </c>
      <c r="AD2432">
        <v>17.340137183316699</v>
      </c>
      <c r="AF2432" t="str">
        <f t="shared" si="75"/>
        <v>NA</v>
      </c>
    </row>
    <row r="2433" spans="3:32" x14ac:dyDescent="0.3">
      <c r="C2433">
        <v>2432</v>
      </c>
      <c r="D2433" s="4" t="str">
        <f t="shared" si="76"/>
        <v>55-TOK</v>
      </c>
      <c r="E2433" t="str">
        <f>VLOOKUP($D2433,metadata!$B$2:$S$451,2,FALSE)</f>
        <v>Urbanski, J; Mogi, M; O'Donnell, D; DeCotiis, M; Toma, T; Armbruster, P</v>
      </c>
      <c r="F2433" t="str">
        <f>VLOOKUP($D2433,metadata!$B$2:$S$451,3,FALSE)</f>
        <v>Rapid Adaptive Evolution of Photoperiodic Response during Invasion and Range Expansion across a Climatic Gradient</v>
      </c>
      <c r="G2433" t="str">
        <f>VLOOKUP($D2433,metadata!$B$2:$S$451,4,FALSE)</f>
        <v>10.1086/664709</v>
      </c>
      <c r="H2433" t="str">
        <f>VLOOKUP($D2433,metadata!$B$2:$S$451,5,FALSE)</f>
        <v>y</v>
      </c>
      <c r="I2433" t="str">
        <f>VLOOKUP($D2433,metadata!$B$2:$S$451,6,FALSE)</f>
        <v>a</v>
      </c>
      <c r="J2433" t="str">
        <f>VLOOKUP($D2433,metadata!$B$2:$S$451,7,FALSE)</f>
        <v>i</v>
      </c>
      <c r="K2433">
        <f>VLOOKUP($D2433,metadata!$B$2:$S$451,8,FALSE)</f>
        <v>21</v>
      </c>
      <c r="L2433">
        <f>VLOOKUP($D2433,metadata!$B$2:$S$451,9,FALSE)</f>
        <v>12</v>
      </c>
      <c r="M2433" t="str">
        <f>VLOOKUP($D2433,metadata!$B$2:$S$451,10,FALSE)</f>
        <v/>
      </c>
      <c r="N2433" t="str">
        <f>VLOOKUP($D2433,metadata!$B$2:$S$451,11,FALSE)</f>
        <v>Aedes albopictus</v>
      </c>
      <c r="O2433" t="str">
        <f>VLOOKUP($D2433,metadata!$B$2:$S$451,12,FALSE)</f>
        <v>diptera</v>
      </c>
      <c r="P2433" t="str">
        <f>VLOOKUP($D2433,metadata!$B$2:$S$451,13,FALSE)</f>
        <v>TOK</v>
      </c>
      <c r="Q2433">
        <f>VLOOKUP($D2433,metadata!$B$2:$S$451,14,FALSE)</f>
        <v>35.633333333333333</v>
      </c>
      <c r="R2433">
        <f>VLOOKUP($D2433,metadata!$B$2:$S$451,15,FALSE)</f>
        <v>139.63333333333333</v>
      </c>
      <c r="S2433" t="str">
        <f>VLOOKUP($D2433,metadata!$B$2:$S$451,16,FALSE)</f>
        <v/>
      </c>
      <c r="T2433" t="str">
        <f>VLOOKUP($D2433,metadata!$B$2:$S$451,17,FALSE)</f>
        <v/>
      </c>
      <c r="U2433" t="str">
        <f>VLOOKUP($D2433,metadata!$B$2:$S$451,18,FALSE)</f>
        <v/>
      </c>
      <c r="V2433">
        <f>VLOOKUP($D2433,metadata!$B$2:$Z$451,19,FALSE)</f>
        <v>602.5</v>
      </c>
      <c r="W2433" t="str">
        <f>VLOOKUP($D2433,metadata!$B$2:$Z$451,20,FALSE)</f>
        <v>acc</v>
      </c>
      <c r="X2433" t="str">
        <f>VLOOKUP($D2433,metadata!$B$2:$Z$451,21,FALSE)</f>
        <v/>
      </c>
      <c r="Y2433" t="str">
        <f>VLOOKUP($D2433,metadata!$B$2:$Z$451,22,FALSE)</f>
        <v>55-19</v>
      </c>
      <c r="Z2433" t="str">
        <f>VLOOKUP($D2433,metadata!$B$2:$Z$451,23,FALSE)</f>
        <v/>
      </c>
      <c r="AA2433" t="str">
        <f>VLOOKUP($D2433,metadata!$B$2:$Z$451,24,FALSE)</f>
        <v/>
      </c>
      <c r="AB2433" t="str">
        <f>VLOOKUP($D2433,metadata!$B$2:$Z$451,25,FALSE)</f>
        <v/>
      </c>
      <c r="AC2433">
        <v>13.9847328244274</v>
      </c>
      <c r="AD2433">
        <v>13.9036397831618</v>
      </c>
      <c r="AF2433" t="str">
        <f t="shared" si="75"/>
        <v>NA</v>
      </c>
    </row>
    <row r="2434" spans="3:32" x14ac:dyDescent="0.3">
      <c r="C2434">
        <v>2433</v>
      </c>
      <c r="D2434" s="4" t="str">
        <f t="shared" si="76"/>
        <v>55-TOK</v>
      </c>
      <c r="E2434" t="str">
        <f>VLOOKUP($D2434,metadata!$B$2:$S$451,2,FALSE)</f>
        <v>Urbanski, J; Mogi, M; O'Donnell, D; DeCotiis, M; Toma, T; Armbruster, P</v>
      </c>
      <c r="F2434" t="str">
        <f>VLOOKUP($D2434,metadata!$B$2:$S$451,3,FALSE)</f>
        <v>Rapid Adaptive Evolution of Photoperiodic Response during Invasion and Range Expansion across a Climatic Gradient</v>
      </c>
      <c r="G2434" t="str">
        <f>VLOOKUP($D2434,metadata!$B$2:$S$451,4,FALSE)</f>
        <v>10.1086/664709</v>
      </c>
      <c r="H2434" t="str">
        <f>VLOOKUP($D2434,metadata!$B$2:$S$451,5,FALSE)</f>
        <v>y</v>
      </c>
      <c r="I2434" t="str">
        <f>VLOOKUP($D2434,metadata!$B$2:$S$451,6,FALSE)</f>
        <v>a</v>
      </c>
      <c r="J2434" t="str">
        <f>VLOOKUP($D2434,metadata!$B$2:$S$451,7,FALSE)</f>
        <v>i</v>
      </c>
      <c r="K2434">
        <f>VLOOKUP($D2434,metadata!$B$2:$S$451,8,FALSE)</f>
        <v>21</v>
      </c>
      <c r="L2434">
        <f>VLOOKUP($D2434,metadata!$B$2:$S$451,9,FALSE)</f>
        <v>12</v>
      </c>
      <c r="M2434" t="str">
        <f>VLOOKUP($D2434,metadata!$B$2:$S$451,10,FALSE)</f>
        <v/>
      </c>
      <c r="N2434" t="str">
        <f>VLOOKUP($D2434,metadata!$B$2:$S$451,11,FALSE)</f>
        <v>Aedes albopictus</v>
      </c>
      <c r="O2434" t="str">
        <f>VLOOKUP($D2434,metadata!$B$2:$S$451,12,FALSE)</f>
        <v>diptera</v>
      </c>
      <c r="P2434" t="str">
        <f>VLOOKUP($D2434,metadata!$B$2:$S$451,13,FALSE)</f>
        <v>TOK</v>
      </c>
      <c r="Q2434">
        <f>VLOOKUP($D2434,metadata!$B$2:$S$451,14,FALSE)</f>
        <v>35.633333333333333</v>
      </c>
      <c r="R2434">
        <f>VLOOKUP($D2434,metadata!$B$2:$S$451,15,FALSE)</f>
        <v>139.63333333333333</v>
      </c>
      <c r="S2434" t="str">
        <f>VLOOKUP($D2434,metadata!$B$2:$S$451,16,FALSE)</f>
        <v/>
      </c>
      <c r="T2434" t="str">
        <f>VLOOKUP($D2434,metadata!$B$2:$S$451,17,FALSE)</f>
        <v/>
      </c>
      <c r="U2434" t="str">
        <f>VLOOKUP($D2434,metadata!$B$2:$S$451,18,FALSE)</f>
        <v/>
      </c>
      <c r="V2434">
        <f>VLOOKUP($D2434,metadata!$B$2:$Z$451,19,FALSE)</f>
        <v>602.5</v>
      </c>
      <c r="W2434" t="str">
        <f>VLOOKUP($D2434,metadata!$B$2:$Z$451,20,FALSE)</f>
        <v>acc</v>
      </c>
      <c r="X2434" t="str">
        <f>VLOOKUP($D2434,metadata!$B$2:$Z$451,21,FALSE)</f>
        <v/>
      </c>
      <c r="Y2434" t="str">
        <f>VLOOKUP($D2434,metadata!$B$2:$Z$451,22,FALSE)</f>
        <v>55-19</v>
      </c>
      <c r="Z2434" t="str">
        <f>VLOOKUP($D2434,metadata!$B$2:$Z$451,23,FALSE)</f>
        <v/>
      </c>
      <c r="AA2434" t="str">
        <f>VLOOKUP($D2434,metadata!$B$2:$Z$451,24,FALSE)</f>
        <v/>
      </c>
      <c r="AB2434" t="str">
        <f>VLOOKUP($D2434,metadata!$B$2:$Z$451,25,FALSE)</f>
        <v/>
      </c>
      <c r="AC2434">
        <v>14.488549618320601</v>
      </c>
      <c r="AD2434">
        <v>9.2049037504148501</v>
      </c>
      <c r="AF2434" t="str">
        <f t="shared" si="75"/>
        <v>NA</v>
      </c>
    </row>
    <row r="2435" spans="3:32" x14ac:dyDescent="0.3">
      <c r="C2435">
        <v>2434</v>
      </c>
      <c r="D2435" s="4" t="str">
        <f t="shared" si="76"/>
        <v>55-TOK</v>
      </c>
      <c r="E2435" t="str">
        <f>VLOOKUP($D2435,metadata!$B$2:$S$451,2,FALSE)</f>
        <v>Urbanski, J; Mogi, M; O'Donnell, D; DeCotiis, M; Toma, T; Armbruster, P</v>
      </c>
      <c r="F2435" t="str">
        <f>VLOOKUP($D2435,metadata!$B$2:$S$451,3,FALSE)</f>
        <v>Rapid Adaptive Evolution of Photoperiodic Response during Invasion and Range Expansion across a Climatic Gradient</v>
      </c>
      <c r="G2435" t="str">
        <f>VLOOKUP($D2435,metadata!$B$2:$S$451,4,FALSE)</f>
        <v>10.1086/664709</v>
      </c>
      <c r="H2435" t="str">
        <f>VLOOKUP($D2435,metadata!$B$2:$S$451,5,FALSE)</f>
        <v>y</v>
      </c>
      <c r="I2435" t="str">
        <f>VLOOKUP($D2435,metadata!$B$2:$S$451,6,FALSE)</f>
        <v>a</v>
      </c>
      <c r="J2435" t="str">
        <f>VLOOKUP($D2435,metadata!$B$2:$S$451,7,FALSE)</f>
        <v>i</v>
      </c>
      <c r="K2435">
        <f>VLOOKUP($D2435,metadata!$B$2:$S$451,8,FALSE)</f>
        <v>21</v>
      </c>
      <c r="L2435">
        <f>VLOOKUP($D2435,metadata!$B$2:$S$451,9,FALSE)</f>
        <v>12</v>
      </c>
      <c r="M2435" t="str">
        <f>VLOOKUP($D2435,metadata!$B$2:$S$451,10,FALSE)</f>
        <v/>
      </c>
      <c r="N2435" t="str">
        <f>VLOOKUP($D2435,metadata!$B$2:$S$451,11,FALSE)</f>
        <v>Aedes albopictus</v>
      </c>
      <c r="O2435" t="str">
        <f>VLOOKUP($D2435,metadata!$B$2:$S$451,12,FALSE)</f>
        <v>diptera</v>
      </c>
      <c r="P2435" t="str">
        <f>VLOOKUP($D2435,metadata!$B$2:$S$451,13,FALSE)</f>
        <v>TOK</v>
      </c>
      <c r="Q2435">
        <f>VLOOKUP($D2435,metadata!$B$2:$S$451,14,FALSE)</f>
        <v>35.633333333333333</v>
      </c>
      <c r="R2435">
        <f>VLOOKUP($D2435,metadata!$B$2:$S$451,15,FALSE)</f>
        <v>139.63333333333333</v>
      </c>
      <c r="S2435" t="str">
        <f>VLOOKUP($D2435,metadata!$B$2:$S$451,16,FALSE)</f>
        <v/>
      </c>
      <c r="T2435" t="str">
        <f>VLOOKUP($D2435,metadata!$B$2:$S$451,17,FALSE)</f>
        <v/>
      </c>
      <c r="U2435" t="str">
        <f>VLOOKUP($D2435,metadata!$B$2:$S$451,18,FALSE)</f>
        <v/>
      </c>
      <c r="V2435">
        <f>VLOOKUP($D2435,metadata!$B$2:$Z$451,19,FALSE)</f>
        <v>602.5</v>
      </c>
      <c r="W2435" t="str">
        <f>VLOOKUP($D2435,metadata!$B$2:$Z$451,20,FALSE)</f>
        <v>acc</v>
      </c>
      <c r="X2435" t="str">
        <f>VLOOKUP($D2435,metadata!$B$2:$Z$451,21,FALSE)</f>
        <v/>
      </c>
      <c r="Y2435" t="str">
        <f>VLOOKUP($D2435,metadata!$B$2:$Z$451,22,FALSE)</f>
        <v>55-19</v>
      </c>
      <c r="Z2435" t="str">
        <f>VLOOKUP($D2435,metadata!$B$2:$Z$451,23,FALSE)</f>
        <v/>
      </c>
      <c r="AA2435" t="str">
        <f>VLOOKUP($D2435,metadata!$B$2:$Z$451,24,FALSE)</f>
        <v/>
      </c>
      <c r="AB2435" t="str">
        <f>VLOOKUP($D2435,metadata!$B$2:$Z$451,25,FALSE)</f>
        <v/>
      </c>
      <c r="AC2435">
        <v>14.2442748091603</v>
      </c>
      <c r="AD2435">
        <v>3.58343013607699</v>
      </c>
      <c r="AF2435" t="str">
        <f t="shared" ref="AF2435:AF2498" si="77">IF(AE2435="","NA",AE2435)</f>
        <v>NA</v>
      </c>
    </row>
    <row r="2436" spans="3:32" x14ac:dyDescent="0.3">
      <c r="C2436">
        <v>2435</v>
      </c>
      <c r="D2436" s="4" t="str">
        <f t="shared" si="76"/>
        <v>55-TOK</v>
      </c>
      <c r="E2436" t="str">
        <f>VLOOKUP($D2436,metadata!$B$2:$S$451,2,FALSE)</f>
        <v>Urbanski, J; Mogi, M; O'Donnell, D; DeCotiis, M; Toma, T; Armbruster, P</v>
      </c>
      <c r="F2436" t="str">
        <f>VLOOKUP($D2436,metadata!$B$2:$S$451,3,FALSE)</f>
        <v>Rapid Adaptive Evolution of Photoperiodic Response during Invasion and Range Expansion across a Climatic Gradient</v>
      </c>
      <c r="G2436" t="str">
        <f>VLOOKUP($D2436,metadata!$B$2:$S$451,4,FALSE)</f>
        <v>10.1086/664709</v>
      </c>
      <c r="H2436" t="str">
        <f>VLOOKUP($D2436,metadata!$B$2:$S$451,5,FALSE)</f>
        <v>y</v>
      </c>
      <c r="I2436" t="str">
        <f>VLOOKUP($D2436,metadata!$B$2:$S$451,6,FALSE)</f>
        <v>a</v>
      </c>
      <c r="J2436" t="str">
        <f>VLOOKUP($D2436,metadata!$B$2:$S$451,7,FALSE)</f>
        <v>i</v>
      </c>
      <c r="K2436">
        <f>VLOOKUP($D2436,metadata!$B$2:$S$451,8,FALSE)</f>
        <v>21</v>
      </c>
      <c r="L2436">
        <f>VLOOKUP($D2436,metadata!$B$2:$S$451,9,FALSE)</f>
        <v>12</v>
      </c>
      <c r="M2436" t="str">
        <f>VLOOKUP($D2436,metadata!$B$2:$S$451,10,FALSE)</f>
        <v/>
      </c>
      <c r="N2436" t="str">
        <f>VLOOKUP($D2436,metadata!$B$2:$S$451,11,FALSE)</f>
        <v>Aedes albopictus</v>
      </c>
      <c r="O2436" t="str">
        <f>VLOOKUP($D2436,metadata!$B$2:$S$451,12,FALSE)</f>
        <v>diptera</v>
      </c>
      <c r="P2436" t="str">
        <f>VLOOKUP($D2436,metadata!$B$2:$S$451,13,FALSE)</f>
        <v>TOK</v>
      </c>
      <c r="Q2436">
        <f>VLOOKUP($D2436,metadata!$B$2:$S$451,14,FALSE)</f>
        <v>35.633333333333333</v>
      </c>
      <c r="R2436">
        <f>VLOOKUP($D2436,metadata!$B$2:$S$451,15,FALSE)</f>
        <v>139.63333333333333</v>
      </c>
      <c r="S2436" t="str">
        <f>VLOOKUP($D2436,metadata!$B$2:$S$451,16,FALSE)</f>
        <v/>
      </c>
      <c r="T2436" t="str">
        <f>VLOOKUP($D2436,metadata!$B$2:$S$451,17,FALSE)</f>
        <v/>
      </c>
      <c r="U2436" t="str">
        <f>VLOOKUP($D2436,metadata!$B$2:$S$451,18,FALSE)</f>
        <v/>
      </c>
      <c r="V2436">
        <f>VLOOKUP($D2436,metadata!$B$2:$Z$451,19,FALSE)</f>
        <v>602.5</v>
      </c>
      <c r="W2436" t="str">
        <f>VLOOKUP($D2436,metadata!$B$2:$Z$451,20,FALSE)</f>
        <v>acc</v>
      </c>
      <c r="X2436" t="str">
        <f>VLOOKUP($D2436,metadata!$B$2:$Z$451,21,FALSE)</f>
        <v/>
      </c>
      <c r="Y2436" t="str">
        <f>VLOOKUP($D2436,metadata!$B$2:$Z$451,22,FALSE)</f>
        <v>55-19</v>
      </c>
      <c r="Z2436" t="str">
        <f>VLOOKUP($D2436,metadata!$B$2:$Z$451,23,FALSE)</f>
        <v/>
      </c>
      <c r="AA2436" t="str">
        <f>VLOOKUP($D2436,metadata!$B$2:$Z$451,24,FALSE)</f>
        <v/>
      </c>
      <c r="AB2436" t="str">
        <f>VLOOKUP($D2436,metadata!$B$2:$Z$451,25,FALSE)</f>
        <v/>
      </c>
      <c r="AC2436">
        <v>16</v>
      </c>
      <c r="AD2436">
        <v>0.72463768115940697</v>
      </c>
      <c r="AF2436" t="str">
        <f t="shared" si="77"/>
        <v>NA</v>
      </c>
    </row>
    <row r="2437" spans="3:32" x14ac:dyDescent="0.3">
      <c r="C2437">
        <v>2436</v>
      </c>
      <c r="D2437" s="4" t="str">
        <f t="shared" si="76"/>
        <v>55-WAV</v>
      </c>
      <c r="E2437" t="str">
        <f>VLOOKUP($D2437,metadata!$B$2:$S$451,2,FALSE)</f>
        <v>Urbanski, J; Mogi, M; O'Donnell, D; DeCotiis, M; Toma, T; Armbruster, P</v>
      </c>
      <c r="F2437" t="str">
        <f>VLOOKUP($D2437,metadata!$B$2:$S$451,3,FALSE)</f>
        <v>Rapid Adaptive Evolution of Photoperiodic Response during Invasion and Range Expansion across a Climatic Gradient</v>
      </c>
      <c r="G2437" t="str">
        <f>VLOOKUP($D2437,metadata!$B$2:$S$451,4,FALSE)</f>
        <v>10.1086/664709</v>
      </c>
      <c r="H2437" t="str">
        <f>VLOOKUP($D2437,metadata!$B$2:$S$451,5,FALSE)</f>
        <v>y</v>
      </c>
      <c r="I2437" t="str">
        <f>VLOOKUP($D2437,metadata!$B$2:$S$451,6,FALSE)</f>
        <v>a</v>
      </c>
      <c r="J2437" t="str">
        <f>VLOOKUP($D2437,metadata!$B$2:$S$451,7,FALSE)</f>
        <v>i</v>
      </c>
      <c r="K2437">
        <f>VLOOKUP($D2437,metadata!$B$2:$S$451,8,FALSE)</f>
        <v>21</v>
      </c>
      <c r="L2437">
        <f>VLOOKUP($D2437,metadata!$B$2:$S$451,9,FALSE)</f>
        <v>12</v>
      </c>
      <c r="M2437" t="str">
        <f>VLOOKUP($D2437,metadata!$B$2:$S$451,10,FALSE)</f>
        <v/>
      </c>
      <c r="N2437" t="str">
        <f>VLOOKUP($D2437,metadata!$B$2:$S$451,11,FALSE)</f>
        <v>Aedes albopictus</v>
      </c>
      <c r="O2437" t="str">
        <f>VLOOKUP($D2437,metadata!$B$2:$S$451,12,FALSE)</f>
        <v>diptera</v>
      </c>
      <c r="P2437" t="str">
        <f>VLOOKUP($D2437,metadata!$B$2:$S$451,13,FALSE)</f>
        <v>WAV</v>
      </c>
      <c r="Q2437">
        <f>VLOOKUP($D2437,metadata!$B$2:$S$451,14,FALSE)</f>
        <v>37.033333333333331</v>
      </c>
      <c r="R2437">
        <f>VLOOKUP($D2437,metadata!$B$2:$S$451,15,FALSE)</f>
        <v>-77.116666666666703</v>
      </c>
      <c r="S2437" t="str">
        <f>VLOOKUP($D2437,metadata!$B$2:$S$451,16,FALSE)</f>
        <v/>
      </c>
      <c r="T2437" t="str">
        <f>VLOOKUP($D2437,metadata!$B$2:$S$451,17,FALSE)</f>
        <v/>
      </c>
      <c r="U2437" t="str">
        <f>VLOOKUP($D2437,metadata!$B$2:$S$451,18,FALSE)</f>
        <v/>
      </c>
      <c r="V2437">
        <f>VLOOKUP($D2437,metadata!$B$2:$Z$451,19,FALSE)</f>
        <v>614.5</v>
      </c>
      <c r="W2437" t="str">
        <f>VLOOKUP($D2437,metadata!$B$2:$Z$451,20,FALSE)</f>
        <v>acc</v>
      </c>
      <c r="X2437" t="str">
        <f>VLOOKUP($D2437,metadata!$B$2:$Z$451,21,FALSE)</f>
        <v/>
      </c>
      <c r="Y2437" t="str">
        <f>VLOOKUP($D2437,metadata!$B$2:$Z$451,22,FALSE)</f>
        <v>55-20</v>
      </c>
      <c r="Z2437" t="str">
        <f>VLOOKUP($D2437,metadata!$B$2:$Z$451,23,FALSE)</f>
        <v/>
      </c>
      <c r="AA2437" t="str">
        <f>VLOOKUP($D2437,metadata!$B$2:$Z$451,24,FALSE)</f>
        <v/>
      </c>
      <c r="AB2437" t="str">
        <f>VLOOKUP($D2437,metadata!$B$2:$Z$451,25,FALSE)</f>
        <v/>
      </c>
      <c r="AC2437">
        <v>8</v>
      </c>
      <c r="AD2437">
        <v>97.096774193548399</v>
      </c>
      <c r="AF2437" t="str">
        <f t="shared" si="77"/>
        <v>NA</v>
      </c>
    </row>
    <row r="2438" spans="3:32" x14ac:dyDescent="0.3">
      <c r="C2438">
        <v>2437</v>
      </c>
      <c r="D2438" s="4" t="str">
        <f t="shared" si="76"/>
        <v>55-WAV</v>
      </c>
      <c r="E2438" t="str">
        <f>VLOOKUP($D2438,metadata!$B$2:$S$451,2,FALSE)</f>
        <v>Urbanski, J; Mogi, M; O'Donnell, D; DeCotiis, M; Toma, T; Armbruster, P</v>
      </c>
      <c r="F2438" t="str">
        <f>VLOOKUP($D2438,metadata!$B$2:$S$451,3,FALSE)</f>
        <v>Rapid Adaptive Evolution of Photoperiodic Response during Invasion and Range Expansion across a Climatic Gradient</v>
      </c>
      <c r="G2438" t="str">
        <f>VLOOKUP($D2438,metadata!$B$2:$S$451,4,FALSE)</f>
        <v>10.1086/664709</v>
      </c>
      <c r="H2438" t="str">
        <f>VLOOKUP($D2438,metadata!$B$2:$S$451,5,FALSE)</f>
        <v>y</v>
      </c>
      <c r="I2438" t="str">
        <f>VLOOKUP($D2438,metadata!$B$2:$S$451,6,FALSE)</f>
        <v>a</v>
      </c>
      <c r="J2438" t="str">
        <f>VLOOKUP($D2438,metadata!$B$2:$S$451,7,FALSE)</f>
        <v>i</v>
      </c>
      <c r="K2438">
        <f>VLOOKUP($D2438,metadata!$B$2:$S$451,8,FALSE)</f>
        <v>21</v>
      </c>
      <c r="L2438">
        <f>VLOOKUP($D2438,metadata!$B$2:$S$451,9,FALSE)</f>
        <v>12</v>
      </c>
      <c r="M2438" t="str">
        <f>VLOOKUP($D2438,metadata!$B$2:$S$451,10,FALSE)</f>
        <v/>
      </c>
      <c r="N2438" t="str">
        <f>VLOOKUP($D2438,metadata!$B$2:$S$451,11,FALSE)</f>
        <v>Aedes albopictus</v>
      </c>
      <c r="O2438" t="str">
        <f>VLOOKUP($D2438,metadata!$B$2:$S$451,12,FALSE)</f>
        <v>diptera</v>
      </c>
      <c r="P2438" t="str">
        <f>VLOOKUP($D2438,metadata!$B$2:$S$451,13,FALSE)</f>
        <v>WAV</v>
      </c>
      <c r="Q2438">
        <f>VLOOKUP($D2438,metadata!$B$2:$S$451,14,FALSE)</f>
        <v>37.033333333333331</v>
      </c>
      <c r="R2438">
        <f>VLOOKUP($D2438,metadata!$B$2:$S$451,15,FALSE)</f>
        <v>-77.116666666666703</v>
      </c>
      <c r="S2438" t="str">
        <f>VLOOKUP($D2438,metadata!$B$2:$S$451,16,FALSE)</f>
        <v/>
      </c>
      <c r="T2438" t="str">
        <f>VLOOKUP($D2438,metadata!$B$2:$S$451,17,FALSE)</f>
        <v/>
      </c>
      <c r="U2438" t="str">
        <f>VLOOKUP($D2438,metadata!$B$2:$S$451,18,FALSE)</f>
        <v/>
      </c>
      <c r="V2438">
        <f>VLOOKUP($D2438,metadata!$B$2:$Z$451,19,FALSE)</f>
        <v>614.5</v>
      </c>
      <c r="W2438" t="str">
        <f>VLOOKUP($D2438,metadata!$B$2:$Z$451,20,FALSE)</f>
        <v>acc</v>
      </c>
      <c r="X2438" t="str">
        <f>VLOOKUP($D2438,metadata!$B$2:$Z$451,21,FALSE)</f>
        <v/>
      </c>
      <c r="Y2438" t="str">
        <f>VLOOKUP($D2438,metadata!$B$2:$Z$451,22,FALSE)</f>
        <v>55-20</v>
      </c>
      <c r="Z2438" t="str">
        <f>VLOOKUP($D2438,metadata!$B$2:$Z$451,23,FALSE)</f>
        <v/>
      </c>
      <c r="AA2438" t="str">
        <f>VLOOKUP($D2438,metadata!$B$2:$Z$451,24,FALSE)</f>
        <v/>
      </c>
      <c r="AB2438" t="str">
        <f>VLOOKUP($D2438,metadata!$B$2:$Z$451,25,FALSE)</f>
        <v/>
      </c>
      <c r="AC2438">
        <v>11.9659284497444</v>
      </c>
      <c r="AD2438">
        <v>84.678793207671603</v>
      </c>
      <c r="AF2438" t="str">
        <f t="shared" si="77"/>
        <v>NA</v>
      </c>
    </row>
    <row r="2439" spans="3:32" x14ac:dyDescent="0.3">
      <c r="C2439">
        <v>2438</v>
      </c>
      <c r="D2439" s="4" t="str">
        <f t="shared" si="76"/>
        <v>55-WAV</v>
      </c>
      <c r="E2439" t="str">
        <f>VLOOKUP($D2439,metadata!$B$2:$S$451,2,FALSE)</f>
        <v>Urbanski, J; Mogi, M; O'Donnell, D; DeCotiis, M; Toma, T; Armbruster, P</v>
      </c>
      <c r="F2439" t="str">
        <f>VLOOKUP($D2439,metadata!$B$2:$S$451,3,FALSE)</f>
        <v>Rapid Adaptive Evolution of Photoperiodic Response during Invasion and Range Expansion across a Climatic Gradient</v>
      </c>
      <c r="G2439" t="str">
        <f>VLOOKUP($D2439,metadata!$B$2:$S$451,4,FALSE)</f>
        <v>10.1086/664709</v>
      </c>
      <c r="H2439" t="str">
        <f>VLOOKUP($D2439,metadata!$B$2:$S$451,5,FALSE)</f>
        <v>y</v>
      </c>
      <c r="I2439" t="str">
        <f>VLOOKUP($D2439,metadata!$B$2:$S$451,6,FALSE)</f>
        <v>a</v>
      </c>
      <c r="J2439" t="str">
        <f>VLOOKUP($D2439,metadata!$B$2:$S$451,7,FALSE)</f>
        <v>i</v>
      </c>
      <c r="K2439">
        <f>VLOOKUP($D2439,metadata!$B$2:$S$451,8,FALSE)</f>
        <v>21</v>
      </c>
      <c r="L2439">
        <f>VLOOKUP($D2439,metadata!$B$2:$S$451,9,FALSE)</f>
        <v>12</v>
      </c>
      <c r="M2439" t="str">
        <f>VLOOKUP($D2439,metadata!$B$2:$S$451,10,FALSE)</f>
        <v/>
      </c>
      <c r="N2439" t="str">
        <f>VLOOKUP($D2439,metadata!$B$2:$S$451,11,FALSE)</f>
        <v>Aedes albopictus</v>
      </c>
      <c r="O2439" t="str">
        <f>VLOOKUP($D2439,metadata!$B$2:$S$451,12,FALSE)</f>
        <v>diptera</v>
      </c>
      <c r="P2439" t="str">
        <f>VLOOKUP($D2439,metadata!$B$2:$S$451,13,FALSE)</f>
        <v>WAV</v>
      </c>
      <c r="Q2439">
        <f>VLOOKUP($D2439,metadata!$B$2:$S$451,14,FALSE)</f>
        <v>37.033333333333331</v>
      </c>
      <c r="R2439">
        <f>VLOOKUP($D2439,metadata!$B$2:$S$451,15,FALSE)</f>
        <v>-77.116666666666703</v>
      </c>
      <c r="S2439" t="str">
        <f>VLOOKUP($D2439,metadata!$B$2:$S$451,16,FALSE)</f>
        <v/>
      </c>
      <c r="T2439" t="str">
        <f>VLOOKUP($D2439,metadata!$B$2:$S$451,17,FALSE)</f>
        <v/>
      </c>
      <c r="U2439" t="str">
        <f>VLOOKUP($D2439,metadata!$B$2:$S$451,18,FALSE)</f>
        <v/>
      </c>
      <c r="V2439">
        <f>VLOOKUP($D2439,metadata!$B$2:$Z$451,19,FALSE)</f>
        <v>614.5</v>
      </c>
      <c r="W2439" t="str">
        <f>VLOOKUP($D2439,metadata!$B$2:$Z$451,20,FALSE)</f>
        <v>acc</v>
      </c>
      <c r="X2439" t="str">
        <f>VLOOKUP($D2439,metadata!$B$2:$Z$451,21,FALSE)</f>
        <v/>
      </c>
      <c r="Y2439" t="str">
        <f>VLOOKUP($D2439,metadata!$B$2:$Z$451,22,FALSE)</f>
        <v>55-20</v>
      </c>
      <c r="Z2439" t="str">
        <f>VLOOKUP($D2439,metadata!$B$2:$Z$451,23,FALSE)</f>
        <v/>
      </c>
      <c r="AA2439" t="str">
        <f>VLOOKUP($D2439,metadata!$B$2:$Z$451,24,FALSE)</f>
        <v/>
      </c>
      <c r="AB2439" t="str">
        <f>VLOOKUP($D2439,metadata!$B$2:$Z$451,25,FALSE)</f>
        <v/>
      </c>
      <c r="AC2439">
        <v>12.497444633730799</v>
      </c>
      <c r="AD2439">
        <v>85.947683684123703</v>
      </c>
      <c r="AF2439" t="str">
        <f t="shared" si="77"/>
        <v>NA</v>
      </c>
    </row>
    <row r="2440" spans="3:32" x14ac:dyDescent="0.3">
      <c r="C2440">
        <v>2439</v>
      </c>
      <c r="D2440" s="4" t="str">
        <f t="shared" si="76"/>
        <v>55-WAV</v>
      </c>
      <c r="E2440" t="str">
        <f>VLOOKUP($D2440,metadata!$B$2:$S$451,2,FALSE)</f>
        <v>Urbanski, J; Mogi, M; O'Donnell, D; DeCotiis, M; Toma, T; Armbruster, P</v>
      </c>
      <c r="F2440" t="str">
        <f>VLOOKUP($D2440,metadata!$B$2:$S$451,3,FALSE)</f>
        <v>Rapid Adaptive Evolution of Photoperiodic Response during Invasion and Range Expansion across a Climatic Gradient</v>
      </c>
      <c r="G2440" t="str">
        <f>VLOOKUP($D2440,metadata!$B$2:$S$451,4,FALSE)</f>
        <v>10.1086/664709</v>
      </c>
      <c r="H2440" t="str">
        <f>VLOOKUP($D2440,metadata!$B$2:$S$451,5,FALSE)</f>
        <v>y</v>
      </c>
      <c r="I2440" t="str">
        <f>VLOOKUP($D2440,metadata!$B$2:$S$451,6,FALSE)</f>
        <v>a</v>
      </c>
      <c r="J2440" t="str">
        <f>VLOOKUP($D2440,metadata!$B$2:$S$451,7,FALSE)</f>
        <v>i</v>
      </c>
      <c r="K2440">
        <f>VLOOKUP($D2440,metadata!$B$2:$S$451,8,FALSE)</f>
        <v>21</v>
      </c>
      <c r="L2440">
        <f>VLOOKUP($D2440,metadata!$B$2:$S$451,9,FALSE)</f>
        <v>12</v>
      </c>
      <c r="M2440" t="str">
        <f>VLOOKUP($D2440,metadata!$B$2:$S$451,10,FALSE)</f>
        <v/>
      </c>
      <c r="N2440" t="str">
        <f>VLOOKUP($D2440,metadata!$B$2:$S$451,11,FALSE)</f>
        <v>Aedes albopictus</v>
      </c>
      <c r="O2440" t="str">
        <f>VLOOKUP($D2440,metadata!$B$2:$S$451,12,FALSE)</f>
        <v>diptera</v>
      </c>
      <c r="P2440" t="str">
        <f>VLOOKUP($D2440,metadata!$B$2:$S$451,13,FALSE)</f>
        <v>WAV</v>
      </c>
      <c r="Q2440">
        <f>VLOOKUP($D2440,metadata!$B$2:$S$451,14,FALSE)</f>
        <v>37.033333333333331</v>
      </c>
      <c r="R2440">
        <f>VLOOKUP($D2440,metadata!$B$2:$S$451,15,FALSE)</f>
        <v>-77.116666666666703</v>
      </c>
      <c r="S2440" t="str">
        <f>VLOOKUP($D2440,metadata!$B$2:$S$451,16,FALSE)</f>
        <v/>
      </c>
      <c r="T2440" t="str">
        <f>VLOOKUP($D2440,metadata!$B$2:$S$451,17,FALSE)</f>
        <v/>
      </c>
      <c r="U2440" t="str">
        <f>VLOOKUP($D2440,metadata!$B$2:$S$451,18,FALSE)</f>
        <v/>
      </c>
      <c r="V2440">
        <f>VLOOKUP($D2440,metadata!$B$2:$Z$451,19,FALSE)</f>
        <v>614.5</v>
      </c>
      <c r="W2440" t="str">
        <f>VLOOKUP($D2440,metadata!$B$2:$Z$451,20,FALSE)</f>
        <v>acc</v>
      </c>
      <c r="X2440" t="str">
        <f>VLOOKUP($D2440,metadata!$B$2:$Z$451,21,FALSE)</f>
        <v/>
      </c>
      <c r="Y2440" t="str">
        <f>VLOOKUP($D2440,metadata!$B$2:$Z$451,22,FALSE)</f>
        <v>55-20</v>
      </c>
      <c r="Z2440" t="str">
        <f>VLOOKUP($D2440,metadata!$B$2:$Z$451,23,FALSE)</f>
        <v/>
      </c>
      <c r="AA2440" t="str">
        <f>VLOOKUP($D2440,metadata!$B$2:$Z$451,24,FALSE)</f>
        <v/>
      </c>
      <c r="AB2440" t="str">
        <f>VLOOKUP($D2440,metadata!$B$2:$Z$451,25,FALSE)</f>
        <v/>
      </c>
      <c r="AC2440">
        <v>12.742759795570599</v>
      </c>
      <c r="AD2440">
        <v>90.131340330823704</v>
      </c>
      <c r="AF2440" t="str">
        <f t="shared" si="77"/>
        <v>NA</v>
      </c>
    </row>
    <row r="2441" spans="3:32" x14ac:dyDescent="0.3">
      <c r="C2441">
        <v>2440</v>
      </c>
      <c r="D2441" s="4" t="str">
        <f t="shared" si="76"/>
        <v>55-WAV</v>
      </c>
      <c r="E2441" t="str">
        <f>VLOOKUP($D2441,metadata!$B$2:$S$451,2,FALSE)</f>
        <v>Urbanski, J; Mogi, M; O'Donnell, D; DeCotiis, M; Toma, T; Armbruster, P</v>
      </c>
      <c r="F2441" t="str">
        <f>VLOOKUP($D2441,metadata!$B$2:$S$451,3,FALSE)</f>
        <v>Rapid Adaptive Evolution of Photoperiodic Response during Invasion and Range Expansion across a Climatic Gradient</v>
      </c>
      <c r="G2441" t="str">
        <f>VLOOKUP($D2441,metadata!$B$2:$S$451,4,FALSE)</f>
        <v>10.1086/664709</v>
      </c>
      <c r="H2441" t="str">
        <f>VLOOKUP($D2441,metadata!$B$2:$S$451,5,FALSE)</f>
        <v>y</v>
      </c>
      <c r="I2441" t="str">
        <f>VLOOKUP($D2441,metadata!$B$2:$S$451,6,FALSE)</f>
        <v>a</v>
      </c>
      <c r="J2441" t="str">
        <f>VLOOKUP($D2441,metadata!$B$2:$S$451,7,FALSE)</f>
        <v>i</v>
      </c>
      <c r="K2441">
        <f>VLOOKUP($D2441,metadata!$B$2:$S$451,8,FALSE)</f>
        <v>21</v>
      </c>
      <c r="L2441">
        <f>VLOOKUP($D2441,metadata!$B$2:$S$451,9,FALSE)</f>
        <v>12</v>
      </c>
      <c r="M2441" t="str">
        <f>VLOOKUP($D2441,metadata!$B$2:$S$451,10,FALSE)</f>
        <v/>
      </c>
      <c r="N2441" t="str">
        <f>VLOOKUP($D2441,metadata!$B$2:$S$451,11,FALSE)</f>
        <v>Aedes albopictus</v>
      </c>
      <c r="O2441" t="str">
        <f>VLOOKUP($D2441,metadata!$B$2:$S$451,12,FALSE)</f>
        <v>diptera</v>
      </c>
      <c r="P2441" t="str">
        <f>VLOOKUP($D2441,metadata!$B$2:$S$451,13,FALSE)</f>
        <v>WAV</v>
      </c>
      <c r="Q2441">
        <f>VLOOKUP($D2441,metadata!$B$2:$S$451,14,FALSE)</f>
        <v>37.033333333333331</v>
      </c>
      <c r="R2441">
        <f>VLOOKUP($D2441,metadata!$B$2:$S$451,15,FALSE)</f>
        <v>-77.116666666666703</v>
      </c>
      <c r="S2441" t="str">
        <f>VLOOKUP($D2441,metadata!$B$2:$S$451,16,FALSE)</f>
        <v/>
      </c>
      <c r="T2441" t="str">
        <f>VLOOKUP($D2441,metadata!$B$2:$S$451,17,FALSE)</f>
        <v/>
      </c>
      <c r="U2441" t="str">
        <f>VLOOKUP($D2441,metadata!$B$2:$S$451,18,FALSE)</f>
        <v/>
      </c>
      <c r="V2441">
        <f>VLOOKUP($D2441,metadata!$B$2:$Z$451,19,FALSE)</f>
        <v>614.5</v>
      </c>
      <c r="W2441" t="str">
        <f>VLOOKUP($D2441,metadata!$B$2:$Z$451,20,FALSE)</f>
        <v>acc</v>
      </c>
      <c r="X2441" t="str">
        <f>VLOOKUP($D2441,metadata!$B$2:$Z$451,21,FALSE)</f>
        <v/>
      </c>
      <c r="Y2441" t="str">
        <f>VLOOKUP($D2441,metadata!$B$2:$Z$451,22,FALSE)</f>
        <v>55-20</v>
      </c>
      <c r="Z2441" t="str">
        <f>VLOOKUP($D2441,metadata!$B$2:$Z$451,23,FALSE)</f>
        <v/>
      </c>
      <c r="AA2441" t="str">
        <f>VLOOKUP($D2441,metadata!$B$2:$Z$451,24,FALSE)</f>
        <v/>
      </c>
      <c r="AB2441" t="str">
        <f>VLOOKUP($D2441,metadata!$B$2:$Z$451,25,FALSE)</f>
        <v/>
      </c>
      <c r="AC2441">
        <v>12.974446337308301</v>
      </c>
      <c r="AD2441">
        <v>65.4445787767214</v>
      </c>
      <c r="AF2441" t="str">
        <f t="shared" si="77"/>
        <v>NA</v>
      </c>
    </row>
    <row r="2442" spans="3:32" x14ac:dyDescent="0.3">
      <c r="C2442">
        <v>2441</v>
      </c>
      <c r="D2442" s="4" t="str">
        <f t="shared" si="76"/>
        <v>55-WAV</v>
      </c>
      <c r="E2442" t="str">
        <f>VLOOKUP($D2442,metadata!$B$2:$S$451,2,FALSE)</f>
        <v>Urbanski, J; Mogi, M; O'Donnell, D; DeCotiis, M; Toma, T; Armbruster, P</v>
      </c>
      <c r="F2442" t="str">
        <f>VLOOKUP($D2442,metadata!$B$2:$S$451,3,FALSE)</f>
        <v>Rapid Adaptive Evolution of Photoperiodic Response during Invasion and Range Expansion across a Climatic Gradient</v>
      </c>
      <c r="G2442" t="str">
        <f>VLOOKUP($D2442,metadata!$B$2:$S$451,4,FALSE)</f>
        <v>10.1086/664709</v>
      </c>
      <c r="H2442" t="str">
        <f>VLOOKUP($D2442,metadata!$B$2:$S$451,5,FALSE)</f>
        <v>y</v>
      </c>
      <c r="I2442" t="str">
        <f>VLOOKUP($D2442,metadata!$B$2:$S$451,6,FALSE)</f>
        <v>a</v>
      </c>
      <c r="J2442" t="str">
        <f>VLOOKUP($D2442,metadata!$B$2:$S$451,7,FALSE)</f>
        <v>i</v>
      </c>
      <c r="K2442">
        <f>VLOOKUP($D2442,metadata!$B$2:$S$451,8,FALSE)</f>
        <v>21</v>
      </c>
      <c r="L2442">
        <f>VLOOKUP($D2442,metadata!$B$2:$S$451,9,FALSE)</f>
        <v>12</v>
      </c>
      <c r="M2442" t="str">
        <f>VLOOKUP($D2442,metadata!$B$2:$S$451,10,FALSE)</f>
        <v/>
      </c>
      <c r="N2442" t="str">
        <f>VLOOKUP($D2442,metadata!$B$2:$S$451,11,FALSE)</f>
        <v>Aedes albopictus</v>
      </c>
      <c r="O2442" t="str">
        <f>VLOOKUP($D2442,metadata!$B$2:$S$451,12,FALSE)</f>
        <v>diptera</v>
      </c>
      <c r="P2442" t="str">
        <f>VLOOKUP($D2442,metadata!$B$2:$S$451,13,FALSE)</f>
        <v>WAV</v>
      </c>
      <c r="Q2442">
        <f>VLOOKUP($D2442,metadata!$B$2:$S$451,14,FALSE)</f>
        <v>37.033333333333331</v>
      </c>
      <c r="R2442">
        <f>VLOOKUP($D2442,metadata!$B$2:$S$451,15,FALSE)</f>
        <v>-77.116666666666703</v>
      </c>
      <c r="S2442" t="str">
        <f>VLOOKUP($D2442,metadata!$B$2:$S$451,16,FALSE)</f>
        <v/>
      </c>
      <c r="T2442" t="str">
        <f>VLOOKUP($D2442,metadata!$B$2:$S$451,17,FALSE)</f>
        <v/>
      </c>
      <c r="U2442" t="str">
        <f>VLOOKUP($D2442,metadata!$B$2:$S$451,18,FALSE)</f>
        <v/>
      </c>
      <c r="V2442">
        <f>VLOOKUP($D2442,metadata!$B$2:$Z$451,19,FALSE)</f>
        <v>614.5</v>
      </c>
      <c r="W2442" t="str">
        <f>VLOOKUP($D2442,metadata!$B$2:$Z$451,20,FALSE)</f>
        <v>acc</v>
      </c>
      <c r="X2442" t="str">
        <f>VLOOKUP($D2442,metadata!$B$2:$Z$451,21,FALSE)</f>
        <v/>
      </c>
      <c r="Y2442" t="str">
        <f>VLOOKUP($D2442,metadata!$B$2:$Z$451,22,FALSE)</f>
        <v>55-20</v>
      </c>
      <c r="Z2442" t="str">
        <f>VLOOKUP($D2442,metadata!$B$2:$Z$451,23,FALSE)</f>
        <v/>
      </c>
      <c r="AA2442" t="str">
        <f>VLOOKUP($D2442,metadata!$B$2:$Z$451,24,FALSE)</f>
        <v/>
      </c>
      <c r="AB2442" t="str">
        <f>VLOOKUP($D2442,metadata!$B$2:$Z$451,25,FALSE)</f>
        <v/>
      </c>
      <c r="AC2442">
        <v>13.2333901192504</v>
      </c>
      <c r="AD2442">
        <v>63.821234269385002</v>
      </c>
      <c r="AF2442" t="str">
        <f t="shared" si="77"/>
        <v>NA</v>
      </c>
    </row>
    <row r="2443" spans="3:32" x14ac:dyDescent="0.3">
      <c r="C2443">
        <v>2442</v>
      </c>
      <c r="D2443" s="4" t="str">
        <f t="shared" si="76"/>
        <v>55-WAV</v>
      </c>
      <c r="E2443" t="str">
        <f>VLOOKUP($D2443,metadata!$B$2:$S$451,2,FALSE)</f>
        <v>Urbanski, J; Mogi, M; O'Donnell, D; DeCotiis, M; Toma, T; Armbruster, P</v>
      </c>
      <c r="F2443" t="str">
        <f>VLOOKUP($D2443,metadata!$B$2:$S$451,3,FALSE)</f>
        <v>Rapid Adaptive Evolution of Photoperiodic Response during Invasion and Range Expansion across a Climatic Gradient</v>
      </c>
      <c r="G2443" t="str">
        <f>VLOOKUP($D2443,metadata!$B$2:$S$451,4,FALSE)</f>
        <v>10.1086/664709</v>
      </c>
      <c r="H2443" t="str">
        <f>VLOOKUP($D2443,metadata!$B$2:$S$451,5,FALSE)</f>
        <v>y</v>
      </c>
      <c r="I2443" t="str">
        <f>VLOOKUP($D2443,metadata!$B$2:$S$451,6,FALSE)</f>
        <v>a</v>
      </c>
      <c r="J2443" t="str">
        <f>VLOOKUP($D2443,metadata!$B$2:$S$451,7,FALSE)</f>
        <v>i</v>
      </c>
      <c r="K2443">
        <f>VLOOKUP($D2443,metadata!$B$2:$S$451,8,FALSE)</f>
        <v>21</v>
      </c>
      <c r="L2443">
        <f>VLOOKUP($D2443,metadata!$B$2:$S$451,9,FALSE)</f>
        <v>12</v>
      </c>
      <c r="M2443" t="str">
        <f>VLOOKUP($D2443,metadata!$B$2:$S$451,10,FALSE)</f>
        <v/>
      </c>
      <c r="N2443" t="str">
        <f>VLOOKUP($D2443,metadata!$B$2:$S$451,11,FALSE)</f>
        <v>Aedes albopictus</v>
      </c>
      <c r="O2443" t="str">
        <f>VLOOKUP($D2443,metadata!$B$2:$S$451,12,FALSE)</f>
        <v>diptera</v>
      </c>
      <c r="P2443" t="str">
        <f>VLOOKUP($D2443,metadata!$B$2:$S$451,13,FALSE)</f>
        <v>WAV</v>
      </c>
      <c r="Q2443">
        <f>VLOOKUP($D2443,metadata!$B$2:$S$451,14,FALSE)</f>
        <v>37.033333333333331</v>
      </c>
      <c r="R2443">
        <f>VLOOKUP($D2443,metadata!$B$2:$S$451,15,FALSE)</f>
        <v>-77.116666666666703</v>
      </c>
      <c r="S2443" t="str">
        <f>VLOOKUP($D2443,metadata!$B$2:$S$451,16,FALSE)</f>
        <v/>
      </c>
      <c r="T2443" t="str">
        <f>VLOOKUP($D2443,metadata!$B$2:$S$451,17,FALSE)</f>
        <v/>
      </c>
      <c r="U2443" t="str">
        <f>VLOOKUP($D2443,metadata!$B$2:$S$451,18,FALSE)</f>
        <v/>
      </c>
      <c r="V2443">
        <f>VLOOKUP($D2443,metadata!$B$2:$Z$451,19,FALSE)</f>
        <v>614.5</v>
      </c>
      <c r="W2443" t="str">
        <f>VLOOKUP($D2443,metadata!$B$2:$Z$451,20,FALSE)</f>
        <v>acc</v>
      </c>
      <c r="X2443" t="str">
        <f>VLOOKUP($D2443,metadata!$B$2:$Z$451,21,FALSE)</f>
        <v/>
      </c>
      <c r="Y2443" t="str">
        <f>VLOOKUP($D2443,metadata!$B$2:$Z$451,22,FALSE)</f>
        <v>55-20</v>
      </c>
      <c r="Z2443" t="str">
        <f>VLOOKUP($D2443,metadata!$B$2:$Z$451,23,FALSE)</f>
        <v/>
      </c>
      <c r="AA2443" t="str">
        <f>VLOOKUP($D2443,metadata!$B$2:$Z$451,24,FALSE)</f>
        <v/>
      </c>
      <c r="AB2443" t="str">
        <f>VLOOKUP($D2443,metadata!$B$2:$Z$451,25,FALSE)</f>
        <v/>
      </c>
      <c r="AC2443">
        <v>13.451448040885801</v>
      </c>
      <c r="AD2443">
        <v>46.876957740286798</v>
      </c>
      <c r="AF2443" t="str">
        <f t="shared" si="77"/>
        <v>NA</v>
      </c>
    </row>
    <row r="2444" spans="3:32" x14ac:dyDescent="0.3">
      <c r="C2444">
        <v>2443</v>
      </c>
      <c r="D2444" s="4" t="str">
        <f t="shared" si="76"/>
        <v>55-WAV</v>
      </c>
      <c r="E2444" t="str">
        <f>VLOOKUP($D2444,metadata!$B$2:$S$451,2,FALSE)</f>
        <v>Urbanski, J; Mogi, M; O'Donnell, D; DeCotiis, M; Toma, T; Armbruster, P</v>
      </c>
      <c r="F2444" t="str">
        <f>VLOOKUP($D2444,metadata!$B$2:$S$451,3,FALSE)</f>
        <v>Rapid Adaptive Evolution of Photoperiodic Response during Invasion and Range Expansion across a Climatic Gradient</v>
      </c>
      <c r="G2444" t="str">
        <f>VLOOKUP($D2444,metadata!$B$2:$S$451,4,FALSE)</f>
        <v>10.1086/664709</v>
      </c>
      <c r="H2444" t="str">
        <f>VLOOKUP($D2444,metadata!$B$2:$S$451,5,FALSE)</f>
        <v>y</v>
      </c>
      <c r="I2444" t="str">
        <f>VLOOKUP($D2444,metadata!$B$2:$S$451,6,FALSE)</f>
        <v>a</v>
      </c>
      <c r="J2444" t="str">
        <f>VLOOKUP($D2444,metadata!$B$2:$S$451,7,FALSE)</f>
        <v>i</v>
      </c>
      <c r="K2444">
        <f>VLOOKUP($D2444,metadata!$B$2:$S$451,8,FALSE)</f>
        <v>21</v>
      </c>
      <c r="L2444">
        <f>VLOOKUP($D2444,metadata!$B$2:$S$451,9,FALSE)</f>
        <v>12</v>
      </c>
      <c r="M2444" t="str">
        <f>VLOOKUP($D2444,metadata!$B$2:$S$451,10,FALSE)</f>
        <v/>
      </c>
      <c r="N2444" t="str">
        <f>VLOOKUP($D2444,metadata!$B$2:$S$451,11,FALSE)</f>
        <v>Aedes albopictus</v>
      </c>
      <c r="O2444" t="str">
        <f>VLOOKUP($D2444,metadata!$B$2:$S$451,12,FALSE)</f>
        <v>diptera</v>
      </c>
      <c r="P2444" t="str">
        <f>VLOOKUP($D2444,metadata!$B$2:$S$451,13,FALSE)</f>
        <v>WAV</v>
      </c>
      <c r="Q2444">
        <f>VLOOKUP($D2444,metadata!$B$2:$S$451,14,FALSE)</f>
        <v>37.033333333333331</v>
      </c>
      <c r="R2444">
        <f>VLOOKUP($D2444,metadata!$B$2:$S$451,15,FALSE)</f>
        <v>-77.116666666666703</v>
      </c>
      <c r="S2444" t="str">
        <f>VLOOKUP($D2444,metadata!$B$2:$S$451,16,FALSE)</f>
        <v/>
      </c>
      <c r="T2444" t="str">
        <f>VLOOKUP($D2444,metadata!$B$2:$S$451,17,FALSE)</f>
        <v/>
      </c>
      <c r="U2444" t="str">
        <f>VLOOKUP($D2444,metadata!$B$2:$S$451,18,FALSE)</f>
        <v/>
      </c>
      <c r="V2444">
        <f>VLOOKUP($D2444,metadata!$B$2:$Z$451,19,FALSE)</f>
        <v>614.5</v>
      </c>
      <c r="W2444" t="str">
        <f>VLOOKUP($D2444,metadata!$B$2:$Z$451,20,FALSE)</f>
        <v>acc</v>
      </c>
      <c r="X2444" t="str">
        <f>VLOOKUP($D2444,metadata!$B$2:$Z$451,21,FALSE)</f>
        <v/>
      </c>
      <c r="Y2444" t="str">
        <f>VLOOKUP($D2444,metadata!$B$2:$Z$451,22,FALSE)</f>
        <v>55-20</v>
      </c>
      <c r="Z2444" t="str">
        <f>VLOOKUP($D2444,metadata!$B$2:$Z$451,23,FALSE)</f>
        <v/>
      </c>
      <c r="AA2444" t="str">
        <f>VLOOKUP($D2444,metadata!$B$2:$Z$451,24,FALSE)</f>
        <v/>
      </c>
      <c r="AB2444" t="str">
        <f>VLOOKUP($D2444,metadata!$B$2:$Z$451,25,FALSE)</f>
        <v/>
      </c>
      <c r="AC2444">
        <v>13.7376490630323</v>
      </c>
      <c r="AD2444">
        <v>23.962191570039</v>
      </c>
      <c r="AF2444" t="str">
        <f t="shared" si="77"/>
        <v>NA</v>
      </c>
    </row>
    <row r="2445" spans="3:32" x14ac:dyDescent="0.3">
      <c r="C2445">
        <v>2444</v>
      </c>
      <c r="D2445" s="4" t="str">
        <f t="shared" si="76"/>
        <v>55-WAV</v>
      </c>
      <c r="E2445" t="str">
        <f>VLOOKUP($D2445,metadata!$B$2:$S$451,2,FALSE)</f>
        <v>Urbanski, J; Mogi, M; O'Donnell, D; DeCotiis, M; Toma, T; Armbruster, P</v>
      </c>
      <c r="F2445" t="str">
        <f>VLOOKUP($D2445,metadata!$B$2:$S$451,3,FALSE)</f>
        <v>Rapid Adaptive Evolution of Photoperiodic Response during Invasion and Range Expansion across a Climatic Gradient</v>
      </c>
      <c r="G2445" t="str">
        <f>VLOOKUP($D2445,metadata!$B$2:$S$451,4,FALSE)</f>
        <v>10.1086/664709</v>
      </c>
      <c r="H2445" t="str">
        <f>VLOOKUP($D2445,metadata!$B$2:$S$451,5,FALSE)</f>
        <v>y</v>
      </c>
      <c r="I2445" t="str">
        <f>VLOOKUP($D2445,metadata!$B$2:$S$451,6,FALSE)</f>
        <v>a</v>
      </c>
      <c r="J2445" t="str">
        <f>VLOOKUP($D2445,metadata!$B$2:$S$451,7,FALSE)</f>
        <v>i</v>
      </c>
      <c r="K2445">
        <f>VLOOKUP($D2445,metadata!$B$2:$S$451,8,FALSE)</f>
        <v>21</v>
      </c>
      <c r="L2445">
        <f>VLOOKUP($D2445,metadata!$B$2:$S$451,9,FALSE)</f>
        <v>12</v>
      </c>
      <c r="M2445" t="str">
        <f>VLOOKUP($D2445,metadata!$B$2:$S$451,10,FALSE)</f>
        <v/>
      </c>
      <c r="N2445" t="str">
        <f>VLOOKUP($D2445,metadata!$B$2:$S$451,11,FALSE)</f>
        <v>Aedes albopictus</v>
      </c>
      <c r="O2445" t="str">
        <f>VLOOKUP($D2445,metadata!$B$2:$S$451,12,FALSE)</f>
        <v>diptera</v>
      </c>
      <c r="P2445" t="str">
        <f>VLOOKUP($D2445,metadata!$B$2:$S$451,13,FALSE)</f>
        <v>WAV</v>
      </c>
      <c r="Q2445">
        <f>VLOOKUP($D2445,metadata!$B$2:$S$451,14,FALSE)</f>
        <v>37.033333333333331</v>
      </c>
      <c r="R2445">
        <f>VLOOKUP($D2445,metadata!$B$2:$S$451,15,FALSE)</f>
        <v>-77.116666666666703</v>
      </c>
      <c r="S2445" t="str">
        <f>VLOOKUP($D2445,metadata!$B$2:$S$451,16,FALSE)</f>
        <v/>
      </c>
      <c r="T2445" t="str">
        <f>VLOOKUP($D2445,metadata!$B$2:$S$451,17,FALSE)</f>
        <v/>
      </c>
      <c r="U2445" t="str">
        <f>VLOOKUP($D2445,metadata!$B$2:$S$451,18,FALSE)</f>
        <v/>
      </c>
      <c r="V2445">
        <f>VLOOKUP($D2445,metadata!$B$2:$Z$451,19,FALSE)</f>
        <v>614.5</v>
      </c>
      <c r="W2445" t="str">
        <f>VLOOKUP($D2445,metadata!$B$2:$Z$451,20,FALSE)</f>
        <v>acc</v>
      </c>
      <c r="X2445" t="str">
        <f>VLOOKUP($D2445,metadata!$B$2:$Z$451,21,FALSE)</f>
        <v/>
      </c>
      <c r="Y2445" t="str">
        <f>VLOOKUP($D2445,metadata!$B$2:$Z$451,22,FALSE)</f>
        <v>55-20</v>
      </c>
      <c r="Z2445" t="str">
        <f>VLOOKUP($D2445,metadata!$B$2:$Z$451,23,FALSE)</f>
        <v/>
      </c>
      <c r="AA2445" t="str">
        <f>VLOOKUP($D2445,metadata!$B$2:$Z$451,24,FALSE)</f>
        <v/>
      </c>
      <c r="AB2445" t="str">
        <f>VLOOKUP($D2445,metadata!$B$2:$Z$451,25,FALSE)</f>
        <v/>
      </c>
      <c r="AC2445">
        <v>13.9829642248722</v>
      </c>
      <c r="AD2445">
        <v>13.6297191844809</v>
      </c>
      <c r="AF2445" t="str">
        <f t="shared" si="77"/>
        <v>NA</v>
      </c>
    </row>
    <row r="2446" spans="3:32" x14ac:dyDescent="0.3">
      <c r="C2446">
        <v>2445</v>
      </c>
      <c r="D2446" s="4" t="str">
        <f t="shared" si="76"/>
        <v>55-WAV</v>
      </c>
      <c r="E2446" t="str">
        <f>VLOOKUP($D2446,metadata!$B$2:$S$451,2,FALSE)</f>
        <v>Urbanski, J; Mogi, M; O'Donnell, D; DeCotiis, M; Toma, T; Armbruster, P</v>
      </c>
      <c r="F2446" t="str">
        <f>VLOOKUP($D2446,metadata!$B$2:$S$451,3,FALSE)</f>
        <v>Rapid Adaptive Evolution of Photoperiodic Response during Invasion and Range Expansion across a Climatic Gradient</v>
      </c>
      <c r="G2446" t="str">
        <f>VLOOKUP($D2446,metadata!$B$2:$S$451,4,FALSE)</f>
        <v>10.1086/664709</v>
      </c>
      <c r="H2446" t="str">
        <f>VLOOKUP($D2446,metadata!$B$2:$S$451,5,FALSE)</f>
        <v>y</v>
      </c>
      <c r="I2446" t="str">
        <f>VLOOKUP($D2446,metadata!$B$2:$S$451,6,FALSE)</f>
        <v>a</v>
      </c>
      <c r="J2446" t="str">
        <f>VLOOKUP($D2446,metadata!$B$2:$S$451,7,FALSE)</f>
        <v>i</v>
      </c>
      <c r="K2446">
        <f>VLOOKUP($D2446,metadata!$B$2:$S$451,8,FALSE)</f>
        <v>21</v>
      </c>
      <c r="L2446">
        <f>VLOOKUP($D2446,metadata!$B$2:$S$451,9,FALSE)</f>
        <v>12</v>
      </c>
      <c r="M2446" t="str">
        <f>VLOOKUP($D2446,metadata!$B$2:$S$451,10,FALSE)</f>
        <v/>
      </c>
      <c r="N2446" t="str">
        <f>VLOOKUP($D2446,metadata!$B$2:$S$451,11,FALSE)</f>
        <v>Aedes albopictus</v>
      </c>
      <c r="O2446" t="str">
        <f>VLOOKUP($D2446,metadata!$B$2:$S$451,12,FALSE)</f>
        <v>diptera</v>
      </c>
      <c r="P2446" t="str">
        <f>VLOOKUP($D2446,metadata!$B$2:$S$451,13,FALSE)</f>
        <v>WAV</v>
      </c>
      <c r="Q2446">
        <f>VLOOKUP($D2446,metadata!$B$2:$S$451,14,FALSE)</f>
        <v>37.033333333333331</v>
      </c>
      <c r="R2446">
        <f>VLOOKUP($D2446,metadata!$B$2:$S$451,15,FALSE)</f>
        <v>-77.116666666666703</v>
      </c>
      <c r="S2446" t="str">
        <f>VLOOKUP($D2446,metadata!$B$2:$S$451,16,FALSE)</f>
        <v/>
      </c>
      <c r="T2446" t="str">
        <f>VLOOKUP($D2446,metadata!$B$2:$S$451,17,FALSE)</f>
        <v/>
      </c>
      <c r="U2446" t="str">
        <f>VLOOKUP($D2446,metadata!$B$2:$S$451,18,FALSE)</f>
        <v/>
      </c>
      <c r="V2446">
        <f>VLOOKUP($D2446,metadata!$B$2:$Z$451,19,FALSE)</f>
        <v>614.5</v>
      </c>
      <c r="W2446" t="str">
        <f>VLOOKUP($D2446,metadata!$B$2:$Z$451,20,FALSE)</f>
        <v>acc</v>
      </c>
      <c r="X2446" t="str">
        <f>VLOOKUP($D2446,metadata!$B$2:$Z$451,21,FALSE)</f>
        <v/>
      </c>
      <c r="Y2446" t="str">
        <f>VLOOKUP($D2446,metadata!$B$2:$Z$451,22,FALSE)</f>
        <v>55-20</v>
      </c>
      <c r="Z2446" t="str">
        <f>VLOOKUP($D2446,metadata!$B$2:$Z$451,23,FALSE)</f>
        <v/>
      </c>
      <c r="AA2446" t="str">
        <f>VLOOKUP($D2446,metadata!$B$2:$Z$451,24,FALSE)</f>
        <v/>
      </c>
      <c r="AB2446" t="str">
        <f>VLOOKUP($D2446,metadata!$B$2:$Z$451,25,FALSE)</f>
        <v/>
      </c>
      <c r="AC2446">
        <v>14.228279386712</v>
      </c>
      <c r="AD2446">
        <v>6.2004726053745198</v>
      </c>
      <c r="AF2446" t="str">
        <f t="shared" si="77"/>
        <v>NA</v>
      </c>
    </row>
    <row r="2447" spans="3:32" x14ac:dyDescent="0.3">
      <c r="C2447">
        <v>2446</v>
      </c>
      <c r="D2447" s="4" t="str">
        <f t="shared" si="76"/>
        <v>55-WAV</v>
      </c>
      <c r="E2447" t="str">
        <f>VLOOKUP($D2447,metadata!$B$2:$S$451,2,FALSE)</f>
        <v>Urbanski, J; Mogi, M; O'Donnell, D; DeCotiis, M; Toma, T; Armbruster, P</v>
      </c>
      <c r="F2447" t="str">
        <f>VLOOKUP($D2447,metadata!$B$2:$S$451,3,FALSE)</f>
        <v>Rapid Adaptive Evolution of Photoperiodic Response during Invasion and Range Expansion across a Climatic Gradient</v>
      </c>
      <c r="G2447" t="str">
        <f>VLOOKUP($D2447,metadata!$B$2:$S$451,4,FALSE)</f>
        <v>10.1086/664709</v>
      </c>
      <c r="H2447" t="str">
        <f>VLOOKUP($D2447,metadata!$B$2:$S$451,5,FALSE)</f>
        <v>y</v>
      </c>
      <c r="I2447" t="str">
        <f>VLOOKUP($D2447,metadata!$B$2:$S$451,6,FALSE)</f>
        <v>a</v>
      </c>
      <c r="J2447" t="str">
        <f>VLOOKUP($D2447,metadata!$B$2:$S$451,7,FALSE)</f>
        <v>i</v>
      </c>
      <c r="K2447">
        <f>VLOOKUP($D2447,metadata!$B$2:$S$451,8,FALSE)</f>
        <v>21</v>
      </c>
      <c r="L2447">
        <f>VLOOKUP($D2447,metadata!$B$2:$S$451,9,FALSE)</f>
        <v>12</v>
      </c>
      <c r="M2447" t="str">
        <f>VLOOKUP($D2447,metadata!$B$2:$S$451,10,FALSE)</f>
        <v/>
      </c>
      <c r="N2447" t="str">
        <f>VLOOKUP($D2447,metadata!$B$2:$S$451,11,FALSE)</f>
        <v>Aedes albopictus</v>
      </c>
      <c r="O2447" t="str">
        <f>VLOOKUP($D2447,metadata!$B$2:$S$451,12,FALSE)</f>
        <v>diptera</v>
      </c>
      <c r="P2447" t="str">
        <f>VLOOKUP($D2447,metadata!$B$2:$S$451,13,FALSE)</f>
        <v>WAV</v>
      </c>
      <c r="Q2447">
        <f>VLOOKUP($D2447,metadata!$B$2:$S$451,14,FALSE)</f>
        <v>37.033333333333331</v>
      </c>
      <c r="R2447">
        <f>VLOOKUP($D2447,metadata!$B$2:$S$451,15,FALSE)</f>
        <v>-77.116666666666703</v>
      </c>
      <c r="S2447" t="str">
        <f>VLOOKUP($D2447,metadata!$B$2:$S$451,16,FALSE)</f>
        <v/>
      </c>
      <c r="T2447" t="str">
        <f>VLOOKUP($D2447,metadata!$B$2:$S$451,17,FALSE)</f>
        <v/>
      </c>
      <c r="U2447" t="str">
        <f>VLOOKUP($D2447,metadata!$B$2:$S$451,18,FALSE)</f>
        <v/>
      </c>
      <c r="V2447">
        <f>VLOOKUP($D2447,metadata!$B$2:$Z$451,19,FALSE)</f>
        <v>614.5</v>
      </c>
      <c r="W2447" t="str">
        <f>VLOOKUP($D2447,metadata!$B$2:$Z$451,20,FALSE)</f>
        <v>acc</v>
      </c>
      <c r="X2447" t="str">
        <f>VLOOKUP($D2447,metadata!$B$2:$Z$451,21,FALSE)</f>
        <v/>
      </c>
      <c r="Y2447" t="str">
        <f>VLOOKUP($D2447,metadata!$B$2:$Z$451,22,FALSE)</f>
        <v>55-20</v>
      </c>
      <c r="Z2447" t="str">
        <f>VLOOKUP($D2447,metadata!$B$2:$Z$451,23,FALSE)</f>
        <v/>
      </c>
      <c r="AA2447" t="str">
        <f>VLOOKUP($D2447,metadata!$B$2:$Z$451,24,FALSE)</f>
        <v/>
      </c>
      <c r="AB2447" t="str">
        <f>VLOOKUP($D2447,metadata!$B$2:$Z$451,25,FALSE)</f>
        <v/>
      </c>
      <c r="AC2447">
        <v>14.473594548551899</v>
      </c>
      <c r="AD2447">
        <v>13.448645381106701</v>
      </c>
      <c r="AF2447" t="str">
        <f t="shared" si="77"/>
        <v>NA</v>
      </c>
    </row>
    <row r="2448" spans="3:32" x14ac:dyDescent="0.3">
      <c r="C2448">
        <v>2447</v>
      </c>
      <c r="D2448" s="4" t="str">
        <f t="shared" si="76"/>
        <v>55-WAV</v>
      </c>
      <c r="E2448" t="str">
        <f>VLOOKUP($D2448,metadata!$B$2:$S$451,2,FALSE)</f>
        <v>Urbanski, J; Mogi, M; O'Donnell, D; DeCotiis, M; Toma, T; Armbruster, P</v>
      </c>
      <c r="F2448" t="str">
        <f>VLOOKUP($D2448,metadata!$B$2:$S$451,3,FALSE)</f>
        <v>Rapid Adaptive Evolution of Photoperiodic Response during Invasion and Range Expansion across a Climatic Gradient</v>
      </c>
      <c r="G2448" t="str">
        <f>VLOOKUP($D2448,metadata!$B$2:$S$451,4,FALSE)</f>
        <v>10.1086/664709</v>
      </c>
      <c r="H2448" t="str">
        <f>VLOOKUP($D2448,metadata!$B$2:$S$451,5,FALSE)</f>
        <v>y</v>
      </c>
      <c r="I2448" t="str">
        <f>VLOOKUP($D2448,metadata!$B$2:$S$451,6,FALSE)</f>
        <v>a</v>
      </c>
      <c r="J2448" t="str">
        <f>VLOOKUP($D2448,metadata!$B$2:$S$451,7,FALSE)</f>
        <v>i</v>
      </c>
      <c r="K2448">
        <f>VLOOKUP($D2448,metadata!$B$2:$S$451,8,FALSE)</f>
        <v>21</v>
      </c>
      <c r="L2448">
        <f>VLOOKUP($D2448,metadata!$B$2:$S$451,9,FALSE)</f>
        <v>12</v>
      </c>
      <c r="M2448" t="str">
        <f>VLOOKUP($D2448,metadata!$B$2:$S$451,10,FALSE)</f>
        <v/>
      </c>
      <c r="N2448" t="str">
        <f>VLOOKUP($D2448,metadata!$B$2:$S$451,11,FALSE)</f>
        <v>Aedes albopictus</v>
      </c>
      <c r="O2448" t="str">
        <f>VLOOKUP($D2448,metadata!$B$2:$S$451,12,FALSE)</f>
        <v>diptera</v>
      </c>
      <c r="P2448" t="str">
        <f>VLOOKUP($D2448,metadata!$B$2:$S$451,13,FALSE)</f>
        <v>WAV</v>
      </c>
      <c r="Q2448">
        <f>VLOOKUP($D2448,metadata!$B$2:$S$451,14,FALSE)</f>
        <v>37.033333333333331</v>
      </c>
      <c r="R2448">
        <f>VLOOKUP($D2448,metadata!$B$2:$S$451,15,FALSE)</f>
        <v>-77.116666666666703</v>
      </c>
      <c r="S2448" t="str">
        <f>VLOOKUP($D2448,metadata!$B$2:$S$451,16,FALSE)</f>
        <v/>
      </c>
      <c r="T2448" t="str">
        <f>VLOOKUP($D2448,metadata!$B$2:$S$451,17,FALSE)</f>
        <v/>
      </c>
      <c r="U2448" t="str">
        <f>VLOOKUP($D2448,metadata!$B$2:$S$451,18,FALSE)</f>
        <v/>
      </c>
      <c r="V2448">
        <f>VLOOKUP($D2448,metadata!$B$2:$Z$451,19,FALSE)</f>
        <v>614.5</v>
      </c>
      <c r="W2448" t="str">
        <f>VLOOKUP($D2448,metadata!$B$2:$Z$451,20,FALSE)</f>
        <v>acc</v>
      </c>
      <c r="X2448" t="str">
        <f>VLOOKUP($D2448,metadata!$B$2:$Z$451,21,FALSE)</f>
        <v/>
      </c>
      <c r="Y2448" t="str">
        <f>VLOOKUP($D2448,metadata!$B$2:$Z$451,22,FALSE)</f>
        <v>55-20</v>
      </c>
      <c r="Z2448" t="str">
        <f>VLOOKUP($D2448,metadata!$B$2:$Z$451,23,FALSE)</f>
        <v/>
      </c>
      <c r="AA2448" t="str">
        <f>VLOOKUP($D2448,metadata!$B$2:$Z$451,24,FALSE)</f>
        <v/>
      </c>
      <c r="AB2448" t="str">
        <f>VLOOKUP($D2448,metadata!$B$2:$Z$451,25,FALSE)</f>
        <v/>
      </c>
      <c r="AC2448">
        <v>15.9727427597955</v>
      </c>
      <c r="AD2448">
        <v>0.64626037258888402</v>
      </c>
      <c r="AF2448" t="str">
        <f t="shared" si="77"/>
        <v>NA</v>
      </c>
    </row>
    <row r="2449" spans="3:32" x14ac:dyDescent="0.3">
      <c r="C2449">
        <v>2448</v>
      </c>
      <c r="D2449" s="4" t="str">
        <f t="shared" ref="D2449:D2499" si="78">VLOOKUP(C2449,$A$1:$B$451,2)</f>
        <v>55-ZIO</v>
      </c>
      <c r="E2449" t="str">
        <f>VLOOKUP($D2449,metadata!$B$2:$S$451,2,FALSE)</f>
        <v>Urbanski, J; Mogi, M; O'Donnell, D; DeCotiis, M; Toma, T; Armbruster, P</v>
      </c>
      <c r="F2449" t="str">
        <f>VLOOKUP($D2449,metadata!$B$2:$S$451,3,FALSE)</f>
        <v>Rapid Adaptive Evolution of Photoperiodic Response during Invasion and Range Expansion across a Climatic Gradient</v>
      </c>
      <c r="G2449" t="str">
        <f>VLOOKUP($D2449,metadata!$B$2:$S$451,4,FALSE)</f>
        <v>10.1086/664709</v>
      </c>
      <c r="H2449" t="str">
        <f>VLOOKUP($D2449,metadata!$B$2:$S$451,5,FALSE)</f>
        <v>y</v>
      </c>
      <c r="I2449" t="str">
        <f>VLOOKUP($D2449,metadata!$B$2:$S$451,6,FALSE)</f>
        <v>a</v>
      </c>
      <c r="J2449" t="str">
        <f>VLOOKUP($D2449,metadata!$B$2:$S$451,7,FALSE)</f>
        <v>i</v>
      </c>
      <c r="K2449">
        <f>VLOOKUP($D2449,metadata!$B$2:$S$451,8,FALSE)</f>
        <v>21</v>
      </c>
      <c r="L2449">
        <f>VLOOKUP($D2449,metadata!$B$2:$S$451,9,FALSE)</f>
        <v>12</v>
      </c>
      <c r="M2449" t="str">
        <f>VLOOKUP($D2449,metadata!$B$2:$S$451,10,FALSE)</f>
        <v/>
      </c>
      <c r="N2449" t="str">
        <f>VLOOKUP($D2449,metadata!$B$2:$S$451,11,FALSE)</f>
        <v>Aedes albopictus</v>
      </c>
      <c r="O2449" t="str">
        <f>VLOOKUP($D2449,metadata!$B$2:$S$451,12,FALSE)</f>
        <v>diptera</v>
      </c>
      <c r="P2449" t="str">
        <f>VLOOKUP($D2449,metadata!$B$2:$S$451,13,FALSE)</f>
        <v>ZIO</v>
      </c>
      <c r="Q2449">
        <f>VLOOKUP($D2449,metadata!$B$2:$S$451,14,FALSE)</f>
        <v>33.75</v>
      </c>
      <c r="R2449">
        <f>VLOOKUP($D2449,metadata!$B$2:$S$451,15,FALSE)</f>
        <v>-80.033333333333303</v>
      </c>
      <c r="S2449" t="str">
        <f>VLOOKUP($D2449,metadata!$B$2:$S$451,16,FALSE)</f>
        <v/>
      </c>
      <c r="T2449" t="str">
        <f>VLOOKUP($D2449,metadata!$B$2:$S$451,17,FALSE)</f>
        <v/>
      </c>
      <c r="U2449" t="str">
        <f>VLOOKUP($D2449,metadata!$B$2:$S$451,18,FALSE)</f>
        <v/>
      </c>
      <c r="V2449">
        <f>VLOOKUP($D2449,metadata!$B$2:$Z$451,19,FALSE)</f>
        <v>626.5</v>
      </c>
      <c r="W2449" t="str">
        <f>VLOOKUP($D2449,metadata!$B$2:$Z$451,20,FALSE)</f>
        <v>acc</v>
      </c>
      <c r="X2449" t="str">
        <f>VLOOKUP($D2449,metadata!$B$2:$Z$451,21,FALSE)</f>
        <v/>
      </c>
      <c r="Y2449" t="str">
        <f>VLOOKUP($D2449,metadata!$B$2:$Z$451,22,FALSE)</f>
        <v>55-21</v>
      </c>
      <c r="Z2449" t="str">
        <f>VLOOKUP($D2449,metadata!$B$2:$Z$451,23,FALSE)</f>
        <v/>
      </c>
      <c r="AA2449" t="str">
        <f>VLOOKUP($D2449,metadata!$B$2:$Z$451,24,FALSE)</f>
        <v/>
      </c>
      <c r="AB2449" t="str">
        <f>VLOOKUP($D2449,metadata!$B$2:$Z$451,25,FALSE)</f>
        <v/>
      </c>
      <c r="AC2449">
        <v>8.0135594079480903</v>
      </c>
      <c r="AD2449">
        <v>92.8819444444444</v>
      </c>
      <c r="AF2449" t="str">
        <f t="shared" si="77"/>
        <v>NA</v>
      </c>
    </row>
    <row r="2450" spans="3:32" x14ac:dyDescent="0.3">
      <c r="C2450">
        <v>2449</v>
      </c>
      <c r="D2450" s="4" t="str">
        <f t="shared" si="78"/>
        <v>55-ZIO</v>
      </c>
      <c r="E2450" t="str">
        <f>VLOOKUP($D2450,metadata!$B$2:$S$451,2,FALSE)</f>
        <v>Urbanski, J; Mogi, M; O'Donnell, D; DeCotiis, M; Toma, T; Armbruster, P</v>
      </c>
      <c r="F2450" t="str">
        <f>VLOOKUP($D2450,metadata!$B$2:$S$451,3,FALSE)</f>
        <v>Rapid Adaptive Evolution of Photoperiodic Response during Invasion and Range Expansion across a Climatic Gradient</v>
      </c>
      <c r="G2450" t="str">
        <f>VLOOKUP($D2450,metadata!$B$2:$S$451,4,FALSE)</f>
        <v>10.1086/664709</v>
      </c>
      <c r="H2450" t="str">
        <f>VLOOKUP($D2450,metadata!$B$2:$S$451,5,FALSE)</f>
        <v>y</v>
      </c>
      <c r="I2450" t="str">
        <f>VLOOKUP($D2450,metadata!$B$2:$S$451,6,FALSE)</f>
        <v>a</v>
      </c>
      <c r="J2450" t="str">
        <f>VLOOKUP($D2450,metadata!$B$2:$S$451,7,FALSE)</f>
        <v>i</v>
      </c>
      <c r="K2450">
        <f>VLOOKUP($D2450,metadata!$B$2:$S$451,8,FALSE)</f>
        <v>21</v>
      </c>
      <c r="L2450">
        <f>VLOOKUP($D2450,metadata!$B$2:$S$451,9,FALSE)</f>
        <v>12</v>
      </c>
      <c r="M2450" t="str">
        <f>VLOOKUP($D2450,metadata!$B$2:$S$451,10,FALSE)</f>
        <v/>
      </c>
      <c r="N2450" t="str">
        <f>VLOOKUP($D2450,metadata!$B$2:$S$451,11,FALSE)</f>
        <v>Aedes albopictus</v>
      </c>
      <c r="O2450" t="str">
        <f>VLOOKUP($D2450,metadata!$B$2:$S$451,12,FALSE)</f>
        <v>diptera</v>
      </c>
      <c r="P2450" t="str">
        <f>VLOOKUP($D2450,metadata!$B$2:$S$451,13,FALSE)</f>
        <v>ZIO</v>
      </c>
      <c r="Q2450">
        <f>VLOOKUP($D2450,metadata!$B$2:$S$451,14,FALSE)</f>
        <v>33.75</v>
      </c>
      <c r="R2450">
        <f>VLOOKUP($D2450,metadata!$B$2:$S$451,15,FALSE)</f>
        <v>-80.033333333333303</v>
      </c>
      <c r="S2450" t="str">
        <f>VLOOKUP($D2450,metadata!$B$2:$S$451,16,FALSE)</f>
        <v/>
      </c>
      <c r="T2450" t="str">
        <f>VLOOKUP($D2450,metadata!$B$2:$S$451,17,FALSE)</f>
        <v/>
      </c>
      <c r="U2450" t="str">
        <f>VLOOKUP($D2450,metadata!$B$2:$S$451,18,FALSE)</f>
        <v/>
      </c>
      <c r="V2450">
        <f>VLOOKUP($D2450,metadata!$B$2:$Z$451,19,FALSE)</f>
        <v>626.5</v>
      </c>
      <c r="W2450" t="str">
        <f>VLOOKUP($D2450,metadata!$B$2:$Z$451,20,FALSE)</f>
        <v>acc</v>
      </c>
      <c r="X2450" t="str">
        <f>VLOOKUP($D2450,metadata!$B$2:$Z$451,21,FALSE)</f>
        <v/>
      </c>
      <c r="Y2450" t="str">
        <f>VLOOKUP($D2450,metadata!$B$2:$Z$451,22,FALSE)</f>
        <v>55-21</v>
      </c>
      <c r="Z2450" t="str">
        <f>VLOOKUP($D2450,metadata!$B$2:$Z$451,23,FALSE)</f>
        <v/>
      </c>
      <c r="AA2450" t="str">
        <f>VLOOKUP($D2450,metadata!$B$2:$Z$451,24,FALSE)</f>
        <v/>
      </c>
      <c r="AB2450" t="str">
        <f>VLOOKUP($D2450,metadata!$B$2:$Z$451,25,FALSE)</f>
        <v/>
      </c>
      <c r="AC2450">
        <v>11.984058191402999</v>
      </c>
      <c r="AD2450">
        <v>90.7986111111111</v>
      </c>
      <c r="AF2450" t="str">
        <f t="shared" si="77"/>
        <v>NA</v>
      </c>
    </row>
    <row r="2451" spans="3:32" x14ac:dyDescent="0.3">
      <c r="C2451">
        <v>2450</v>
      </c>
      <c r="D2451" s="4" t="str">
        <f t="shared" si="78"/>
        <v>55-ZIO</v>
      </c>
      <c r="E2451" t="str">
        <f>VLOOKUP($D2451,metadata!$B$2:$S$451,2,FALSE)</f>
        <v>Urbanski, J; Mogi, M; O'Donnell, D; DeCotiis, M; Toma, T; Armbruster, P</v>
      </c>
      <c r="F2451" t="str">
        <f>VLOOKUP($D2451,metadata!$B$2:$S$451,3,FALSE)</f>
        <v>Rapid Adaptive Evolution of Photoperiodic Response during Invasion and Range Expansion across a Climatic Gradient</v>
      </c>
      <c r="G2451" t="str">
        <f>VLOOKUP($D2451,metadata!$B$2:$S$451,4,FALSE)</f>
        <v>10.1086/664709</v>
      </c>
      <c r="H2451" t="str">
        <f>VLOOKUP($D2451,metadata!$B$2:$S$451,5,FALSE)</f>
        <v>y</v>
      </c>
      <c r="I2451" t="str">
        <f>VLOOKUP($D2451,metadata!$B$2:$S$451,6,FALSE)</f>
        <v>a</v>
      </c>
      <c r="J2451" t="str">
        <f>VLOOKUP($D2451,metadata!$B$2:$S$451,7,FALSE)</f>
        <v>i</v>
      </c>
      <c r="K2451">
        <f>VLOOKUP($D2451,metadata!$B$2:$S$451,8,FALSE)</f>
        <v>21</v>
      </c>
      <c r="L2451">
        <f>VLOOKUP($D2451,metadata!$B$2:$S$451,9,FALSE)</f>
        <v>12</v>
      </c>
      <c r="M2451" t="str">
        <f>VLOOKUP($D2451,metadata!$B$2:$S$451,10,FALSE)</f>
        <v/>
      </c>
      <c r="N2451" t="str">
        <f>VLOOKUP($D2451,metadata!$B$2:$S$451,11,FALSE)</f>
        <v>Aedes albopictus</v>
      </c>
      <c r="O2451" t="str">
        <f>VLOOKUP($D2451,metadata!$B$2:$S$451,12,FALSE)</f>
        <v>diptera</v>
      </c>
      <c r="P2451" t="str">
        <f>VLOOKUP($D2451,metadata!$B$2:$S$451,13,FALSE)</f>
        <v>ZIO</v>
      </c>
      <c r="Q2451">
        <f>VLOOKUP($D2451,metadata!$B$2:$S$451,14,FALSE)</f>
        <v>33.75</v>
      </c>
      <c r="R2451">
        <f>VLOOKUP($D2451,metadata!$B$2:$S$451,15,FALSE)</f>
        <v>-80.033333333333303</v>
      </c>
      <c r="S2451" t="str">
        <f>VLOOKUP($D2451,metadata!$B$2:$S$451,16,FALSE)</f>
        <v/>
      </c>
      <c r="T2451" t="str">
        <f>VLOOKUP($D2451,metadata!$B$2:$S$451,17,FALSE)</f>
        <v/>
      </c>
      <c r="U2451" t="str">
        <f>VLOOKUP($D2451,metadata!$B$2:$S$451,18,FALSE)</f>
        <v/>
      </c>
      <c r="V2451">
        <f>VLOOKUP($D2451,metadata!$B$2:$Z$451,19,FALSE)</f>
        <v>626.5</v>
      </c>
      <c r="W2451" t="str">
        <f>VLOOKUP($D2451,metadata!$B$2:$Z$451,20,FALSE)</f>
        <v>acc</v>
      </c>
      <c r="X2451" t="str">
        <f>VLOOKUP($D2451,metadata!$B$2:$Z$451,21,FALSE)</f>
        <v/>
      </c>
      <c r="Y2451" t="str">
        <f>VLOOKUP($D2451,metadata!$B$2:$Z$451,22,FALSE)</f>
        <v>55-21</v>
      </c>
      <c r="Z2451" t="str">
        <f>VLOOKUP($D2451,metadata!$B$2:$Z$451,23,FALSE)</f>
        <v/>
      </c>
      <c r="AA2451" t="str">
        <f>VLOOKUP($D2451,metadata!$B$2:$Z$451,24,FALSE)</f>
        <v/>
      </c>
      <c r="AB2451" t="str">
        <f>VLOOKUP($D2451,metadata!$B$2:$Z$451,25,FALSE)</f>
        <v/>
      </c>
      <c r="AC2451">
        <v>12.5083130575831</v>
      </c>
      <c r="AD2451">
        <v>81.9444444444444</v>
      </c>
      <c r="AF2451" t="str">
        <f t="shared" si="77"/>
        <v>NA</v>
      </c>
    </row>
    <row r="2452" spans="3:32" x14ac:dyDescent="0.3">
      <c r="C2452">
        <v>2451</v>
      </c>
      <c r="D2452" s="4" t="str">
        <f t="shared" si="78"/>
        <v>55-ZIO</v>
      </c>
      <c r="E2452" t="str">
        <f>VLOOKUP($D2452,metadata!$B$2:$S$451,2,FALSE)</f>
        <v>Urbanski, J; Mogi, M; O'Donnell, D; DeCotiis, M; Toma, T; Armbruster, P</v>
      </c>
      <c r="F2452" t="str">
        <f>VLOOKUP($D2452,metadata!$B$2:$S$451,3,FALSE)</f>
        <v>Rapid Adaptive Evolution of Photoperiodic Response during Invasion and Range Expansion across a Climatic Gradient</v>
      </c>
      <c r="G2452" t="str">
        <f>VLOOKUP($D2452,metadata!$B$2:$S$451,4,FALSE)</f>
        <v>10.1086/664709</v>
      </c>
      <c r="H2452" t="str">
        <f>VLOOKUP($D2452,metadata!$B$2:$S$451,5,FALSE)</f>
        <v>y</v>
      </c>
      <c r="I2452" t="str">
        <f>VLOOKUP($D2452,metadata!$B$2:$S$451,6,FALSE)</f>
        <v>a</v>
      </c>
      <c r="J2452" t="str">
        <f>VLOOKUP($D2452,metadata!$B$2:$S$451,7,FALSE)</f>
        <v>i</v>
      </c>
      <c r="K2452">
        <f>VLOOKUP($D2452,metadata!$B$2:$S$451,8,FALSE)</f>
        <v>21</v>
      </c>
      <c r="L2452">
        <f>VLOOKUP($D2452,metadata!$B$2:$S$451,9,FALSE)</f>
        <v>12</v>
      </c>
      <c r="M2452" t="str">
        <f>VLOOKUP($D2452,metadata!$B$2:$S$451,10,FALSE)</f>
        <v/>
      </c>
      <c r="N2452" t="str">
        <f>VLOOKUP($D2452,metadata!$B$2:$S$451,11,FALSE)</f>
        <v>Aedes albopictus</v>
      </c>
      <c r="O2452" t="str">
        <f>VLOOKUP($D2452,metadata!$B$2:$S$451,12,FALSE)</f>
        <v>diptera</v>
      </c>
      <c r="P2452" t="str">
        <f>VLOOKUP($D2452,metadata!$B$2:$S$451,13,FALSE)</f>
        <v>ZIO</v>
      </c>
      <c r="Q2452">
        <f>VLOOKUP($D2452,metadata!$B$2:$S$451,14,FALSE)</f>
        <v>33.75</v>
      </c>
      <c r="R2452">
        <f>VLOOKUP($D2452,metadata!$B$2:$S$451,15,FALSE)</f>
        <v>-80.033333333333303</v>
      </c>
      <c r="S2452" t="str">
        <f>VLOOKUP($D2452,metadata!$B$2:$S$451,16,FALSE)</f>
        <v/>
      </c>
      <c r="T2452" t="str">
        <f>VLOOKUP($D2452,metadata!$B$2:$S$451,17,FALSE)</f>
        <v/>
      </c>
      <c r="U2452" t="str">
        <f>VLOOKUP($D2452,metadata!$B$2:$S$451,18,FALSE)</f>
        <v/>
      </c>
      <c r="V2452">
        <f>VLOOKUP($D2452,metadata!$B$2:$Z$451,19,FALSE)</f>
        <v>626.5</v>
      </c>
      <c r="W2452" t="str">
        <f>VLOOKUP($D2452,metadata!$B$2:$Z$451,20,FALSE)</f>
        <v>acc</v>
      </c>
      <c r="X2452" t="str">
        <f>VLOOKUP($D2452,metadata!$B$2:$Z$451,21,FALSE)</f>
        <v/>
      </c>
      <c r="Y2452" t="str">
        <f>VLOOKUP($D2452,metadata!$B$2:$Z$451,22,FALSE)</f>
        <v>55-21</v>
      </c>
      <c r="Z2452" t="str">
        <f>VLOOKUP($D2452,metadata!$B$2:$Z$451,23,FALSE)</f>
        <v/>
      </c>
      <c r="AA2452" t="str">
        <f>VLOOKUP($D2452,metadata!$B$2:$Z$451,24,FALSE)</f>
        <v/>
      </c>
      <c r="AB2452" t="str">
        <f>VLOOKUP($D2452,metadata!$B$2:$Z$451,25,FALSE)</f>
        <v/>
      </c>
      <c r="AC2452">
        <v>12.7541565287915</v>
      </c>
      <c r="AD2452">
        <v>65.9722222222222</v>
      </c>
      <c r="AF2452" t="str">
        <f t="shared" si="77"/>
        <v>NA</v>
      </c>
    </row>
    <row r="2453" spans="3:32" x14ac:dyDescent="0.3">
      <c r="C2453">
        <v>2452</v>
      </c>
      <c r="D2453" s="4" t="str">
        <f t="shared" si="78"/>
        <v>55-ZIO</v>
      </c>
      <c r="E2453" t="str">
        <f>VLOOKUP($D2453,metadata!$B$2:$S$451,2,FALSE)</f>
        <v>Urbanski, J; Mogi, M; O'Donnell, D; DeCotiis, M; Toma, T; Armbruster, P</v>
      </c>
      <c r="F2453" t="str">
        <f>VLOOKUP($D2453,metadata!$B$2:$S$451,3,FALSE)</f>
        <v>Rapid Adaptive Evolution of Photoperiodic Response during Invasion and Range Expansion across a Climatic Gradient</v>
      </c>
      <c r="G2453" t="str">
        <f>VLOOKUP($D2453,metadata!$B$2:$S$451,4,FALSE)</f>
        <v>10.1086/664709</v>
      </c>
      <c r="H2453" t="str">
        <f>VLOOKUP($D2453,metadata!$B$2:$S$451,5,FALSE)</f>
        <v>y</v>
      </c>
      <c r="I2453" t="str">
        <f>VLOOKUP($D2453,metadata!$B$2:$S$451,6,FALSE)</f>
        <v>a</v>
      </c>
      <c r="J2453" t="str">
        <f>VLOOKUP($D2453,metadata!$B$2:$S$451,7,FALSE)</f>
        <v>i</v>
      </c>
      <c r="K2453">
        <f>VLOOKUP($D2453,metadata!$B$2:$S$451,8,FALSE)</f>
        <v>21</v>
      </c>
      <c r="L2453">
        <f>VLOOKUP($D2453,metadata!$B$2:$S$451,9,FALSE)</f>
        <v>12</v>
      </c>
      <c r="M2453" t="str">
        <f>VLOOKUP($D2453,metadata!$B$2:$S$451,10,FALSE)</f>
        <v/>
      </c>
      <c r="N2453" t="str">
        <f>VLOOKUP($D2453,metadata!$B$2:$S$451,11,FALSE)</f>
        <v>Aedes albopictus</v>
      </c>
      <c r="O2453" t="str">
        <f>VLOOKUP($D2453,metadata!$B$2:$S$451,12,FALSE)</f>
        <v>diptera</v>
      </c>
      <c r="P2453" t="str">
        <f>VLOOKUP($D2453,metadata!$B$2:$S$451,13,FALSE)</f>
        <v>ZIO</v>
      </c>
      <c r="Q2453">
        <f>VLOOKUP($D2453,metadata!$B$2:$S$451,14,FALSE)</f>
        <v>33.75</v>
      </c>
      <c r="R2453">
        <f>VLOOKUP($D2453,metadata!$B$2:$S$451,15,FALSE)</f>
        <v>-80.033333333333303</v>
      </c>
      <c r="S2453" t="str">
        <f>VLOOKUP($D2453,metadata!$B$2:$S$451,16,FALSE)</f>
        <v/>
      </c>
      <c r="T2453" t="str">
        <f>VLOOKUP($D2453,metadata!$B$2:$S$451,17,FALSE)</f>
        <v/>
      </c>
      <c r="U2453" t="str">
        <f>VLOOKUP($D2453,metadata!$B$2:$S$451,18,FALSE)</f>
        <v/>
      </c>
      <c r="V2453">
        <f>VLOOKUP($D2453,metadata!$B$2:$Z$451,19,FALSE)</f>
        <v>626.5</v>
      </c>
      <c r="W2453" t="str">
        <f>VLOOKUP($D2453,metadata!$B$2:$Z$451,20,FALSE)</f>
        <v>acc</v>
      </c>
      <c r="X2453" t="str">
        <f>VLOOKUP($D2453,metadata!$B$2:$Z$451,21,FALSE)</f>
        <v/>
      </c>
      <c r="Y2453" t="str">
        <f>VLOOKUP($D2453,metadata!$B$2:$Z$451,22,FALSE)</f>
        <v>55-21</v>
      </c>
      <c r="Z2453" t="str">
        <f>VLOOKUP($D2453,metadata!$B$2:$Z$451,23,FALSE)</f>
        <v/>
      </c>
      <c r="AA2453" t="str">
        <f>VLOOKUP($D2453,metadata!$B$2:$Z$451,24,FALSE)</f>
        <v/>
      </c>
      <c r="AB2453" t="str">
        <f>VLOOKUP($D2453,metadata!$B$2:$Z$451,25,FALSE)</f>
        <v/>
      </c>
      <c r="AC2453">
        <v>13.0164993917274</v>
      </c>
      <c r="AD2453">
        <v>63.0208333333333</v>
      </c>
      <c r="AF2453" t="str">
        <f t="shared" si="77"/>
        <v>NA</v>
      </c>
    </row>
    <row r="2454" spans="3:32" x14ac:dyDescent="0.3">
      <c r="C2454">
        <v>2453</v>
      </c>
      <c r="D2454" s="4" t="str">
        <f t="shared" si="78"/>
        <v>55-ZIO</v>
      </c>
      <c r="E2454" t="str">
        <f>VLOOKUP($D2454,metadata!$B$2:$S$451,2,FALSE)</f>
        <v>Urbanski, J; Mogi, M; O'Donnell, D; DeCotiis, M; Toma, T; Armbruster, P</v>
      </c>
      <c r="F2454" t="str">
        <f>VLOOKUP($D2454,metadata!$B$2:$S$451,3,FALSE)</f>
        <v>Rapid Adaptive Evolution of Photoperiodic Response during Invasion and Range Expansion across a Climatic Gradient</v>
      </c>
      <c r="G2454" t="str">
        <f>VLOOKUP($D2454,metadata!$B$2:$S$451,4,FALSE)</f>
        <v>10.1086/664709</v>
      </c>
      <c r="H2454" t="str">
        <f>VLOOKUP($D2454,metadata!$B$2:$S$451,5,FALSE)</f>
        <v>y</v>
      </c>
      <c r="I2454" t="str">
        <f>VLOOKUP($D2454,metadata!$B$2:$S$451,6,FALSE)</f>
        <v>a</v>
      </c>
      <c r="J2454" t="str">
        <f>VLOOKUP($D2454,metadata!$B$2:$S$451,7,FALSE)</f>
        <v>i</v>
      </c>
      <c r="K2454">
        <f>VLOOKUP($D2454,metadata!$B$2:$S$451,8,FALSE)</f>
        <v>21</v>
      </c>
      <c r="L2454">
        <f>VLOOKUP($D2454,metadata!$B$2:$S$451,9,FALSE)</f>
        <v>12</v>
      </c>
      <c r="M2454" t="str">
        <f>VLOOKUP($D2454,metadata!$B$2:$S$451,10,FALSE)</f>
        <v/>
      </c>
      <c r="N2454" t="str">
        <f>VLOOKUP($D2454,metadata!$B$2:$S$451,11,FALSE)</f>
        <v>Aedes albopictus</v>
      </c>
      <c r="O2454" t="str">
        <f>VLOOKUP($D2454,metadata!$B$2:$S$451,12,FALSE)</f>
        <v>diptera</v>
      </c>
      <c r="P2454" t="str">
        <f>VLOOKUP($D2454,metadata!$B$2:$S$451,13,FALSE)</f>
        <v>ZIO</v>
      </c>
      <c r="Q2454">
        <f>VLOOKUP($D2454,metadata!$B$2:$S$451,14,FALSE)</f>
        <v>33.75</v>
      </c>
      <c r="R2454">
        <f>VLOOKUP($D2454,metadata!$B$2:$S$451,15,FALSE)</f>
        <v>-80.033333333333303</v>
      </c>
      <c r="S2454" t="str">
        <f>VLOOKUP($D2454,metadata!$B$2:$S$451,16,FALSE)</f>
        <v/>
      </c>
      <c r="T2454" t="str">
        <f>VLOOKUP($D2454,metadata!$B$2:$S$451,17,FALSE)</f>
        <v/>
      </c>
      <c r="U2454" t="str">
        <f>VLOOKUP($D2454,metadata!$B$2:$S$451,18,FALSE)</f>
        <v/>
      </c>
      <c r="V2454">
        <f>VLOOKUP($D2454,metadata!$B$2:$Z$451,19,FALSE)</f>
        <v>626.5</v>
      </c>
      <c r="W2454" t="str">
        <f>VLOOKUP($D2454,metadata!$B$2:$Z$451,20,FALSE)</f>
        <v>acc</v>
      </c>
      <c r="X2454" t="str">
        <f>VLOOKUP($D2454,metadata!$B$2:$Z$451,21,FALSE)</f>
        <v/>
      </c>
      <c r="Y2454" t="str">
        <f>VLOOKUP($D2454,metadata!$B$2:$Z$451,22,FALSE)</f>
        <v>55-21</v>
      </c>
      <c r="Z2454" t="str">
        <f>VLOOKUP($D2454,metadata!$B$2:$Z$451,23,FALSE)</f>
        <v/>
      </c>
      <c r="AA2454" t="str">
        <f>VLOOKUP($D2454,metadata!$B$2:$Z$451,24,FALSE)</f>
        <v/>
      </c>
      <c r="AB2454" t="str">
        <f>VLOOKUP($D2454,metadata!$B$2:$Z$451,25,FALSE)</f>
        <v/>
      </c>
      <c r="AC2454">
        <v>13.492802108677999</v>
      </c>
      <c r="AD2454">
        <v>25.6944444444444</v>
      </c>
      <c r="AF2454" t="str">
        <f t="shared" si="77"/>
        <v>NA</v>
      </c>
    </row>
    <row r="2455" spans="3:32" x14ac:dyDescent="0.3">
      <c r="C2455">
        <v>2454</v>
      </c>
      <c r="D2455" s="4" t="str">
        <f t="shared" si="78"/>
        <v>55-ZIO</v>
      </c>
      <c r="E2455" t="str">
        <f>VLOOKUP($D2455,metadata!$B$2:$S$451,2,FALSE)</f>
        <v>Urbanski, J; Mogi, M; O'Donnell, D; DeCotiis, M; Toma, T; Armbruster, P</v>
      </c>
      <c r="F2455" t="str">
        <f>VLOOKUP($D2455,metadata!$B$2:$S$451,3,FALSE)</f>
        <v>Rapid Adaptive Evolution of Photoperiodic Response during Invasion and Range Expansion across a Climatic Gradient</v>
      </c>
      <c r="G2455" t="str">
        <f>VLOOKUP($D2455,metadata!$B$2:$S$451,4,FALSE)</f>
        <v>10.1086/664709</v>
      </c>
      <c r="H2455" t="str">
        <f>VLOOKUP($D2455,metadata!$B$2:$S$451,5,FALSE)</f>
        <v>y</v>
      </c>
      <c r="I2455" t="str">
        <f>VLOOKUP($D2455,metadata!$B$2:$S$451,6,FALSE)</f>
        <v>a</v>
      </c>
      <c r="J2455" t="str">
        <f>VLOOKUP($D2455,metadata!$B$2:$S$451,7,FALSE)</f>
        <v>i</v>
      </c>
      <c r="K2455">
        <f>VLOOKUP($D2455,metadata!$B$2:$S$451,8,FALSE)</f>
        <v>21</v>
      </c>
      <c r="L2455">
        <f>VLOOKUP($D2455,metadata!$B$2:$S$451,9,FALSE)</f>
        <v>12</v>
      </c>
      <c r="M2455" t="str">
        <f>VLOOKUP($D2455,metadata!$B$2:$S$451,10,FALSE)</f>
        <v/>
      </c>
      <c r="N2455" t="str">
        <f>VLOOKUP($D2455,metadata!$B$2:$S$451,11,FALSE)</f>
        <v>Aedes albopictus</v>
      </c>
      <c r="O2455" t="str">
        <f>VLOOKUP($D2455,metadata!$B$2:$S$451,12,FALSE)</f>
        <v>diptera</v>
      </c>
      <c r="P2455" t="str">
        <f>VLOOKUP($D2455,metadata!$B$2:$S$451,13,FALSE)</f>
        <v>ZIO</v>
      </c>
      <c r="Q2455">
        <f>VLOOKUP($D2455,metadata!$B$2:$S$451,14,FALSE)</f>
        <v>33.75</v>
      </c>
      <c r="R2455">
        <f>VLOOKUP($D2455,metadata!$B$2:$S$451,15,FALSE)</f>
        <v>-80.033333333333303</v>
      </c>
      <c r="S2455" t="str">
        <f>VLOOKUP($D2455,metadata!$B$2:$S$451,16,FALSE)</f>
        <v/>
      </c>
      <c r="T2455" t="str">
        <f>VLOOKUP($D2455,metadata!$B$2:$S$451,17,FALSE)</f>
        <v/>
      </c>
      <c r="U2455" t="str">
        <f>VLOOKUP($D2455,metadata!$B$2:$S$451,18,FALSE)</f>
        <v/>
      </c>
      <c r="V2455">
        <f>VLOOKUP($D2455,metadata!$B$2:$Z$451,19,FALSE)</f>
        <v>626.5</v>
      </c>
      <c r="W2455" t="str">
        <f>VLOOKUP($D2455,metadata!$B$2:$Z$451,20,FALSE)</f>
        <v>acc</v>
      </c>
      <c r="X2455" t="str">
        <f>VLOOKUP($D2455,metadata!$B$2:$Z$451,21,FALSE)</f>
        <v/>
      </c>
      <c r="Y2455" t="str">
        <f>VLOOKUP($D2455,metadata!$B$2:$Z$451,22,FALSE)</f>
        <v>55-21</v>
      </c>
      <c r="Z2455" t="str">
        <f>VLOOKUP($D2455,metadata!$B$2:$Z$451,23,FALSE)</f>
        <v/>
      </c>
      <c r="AA2455" t="str">
        <f>VLOOKUP($D2455,metadata!$B$2:$Z$451,24,FALSE)</f>
        <v/>
      </c>
      <c r="AB2455" t="str">
        <f>VLOOKUP($D2455,metadata!$B$2:$Z$451,25,FALSE)</f>
        <v/>
      </c>
      <c r="AC2455">
        <v>13.257603406326</v>
      </c>
      <c r="AD2455">
        <v>14.5833333333333</v>
      </c>
      <c r="AF2455" t="str">
        <f t="shared" si="77"/>
        <v>NA</v>
      </c>
    </row>
    <row r="2456" spans="3:32" x14ac:dyDescent="0.3">
      <c r="C2456">
        <v>2455</v>
      </c>
      <c r="D2456" s="4" t="str">
        <f t="shared" si="78"/>
        <v>55-ZIO</v>
      </c>
      <c r="E2456" t="str">
        <f>VLOOKUP($D2456,metadata!$B$2:$S$451,2,FALSE)</f>
        <v>Urbanski, J; Mogi, M; O'Donnell, D; DeCotiis, M; Toma, T; Armbruster, P</v>
      </c>
      <c r="F2456" t="str">
        <f>VLOOKUP($D2456,metadata!$B$2:$S$451,3,FALSE)</f>
        <v>Rapid Adaptive Evolution of Photoperiodic Response during Invasion and Range Expansion across a Climatic Gradient</v>
      </c>
      <c r="G2456" t="str">
        <f>VLOOKUP($D2456,metadata!$B$2:$S$451,4,FALSE)</f>
        <v>10.1086/664709</v>
      </c>
      <c r="H2456" t="str">
        <f>VLOOKUP($D2456,metadata!$B$2:$S$451,5,FALSE)</f>
        <v>y</v>
      </c>
      <c r="I2456" t="str">
        <f>VLOOKUP($D2456,metadata!$B$2:$S$451,6,FALSE)</f>
        <v>a</v>
      </c>
      <c r="J2456" t="str">
        <f>VLOOKUP($D2456,metadata!$B$2:$S$451,7,FALSE)</f>
        <v>i</v>
      </c>
      <c r="K2456">
        <f>VLOOKUP($D2456,metadata!$B$2:$S$451,8,FALSE)</f>
        <v>21</v>
      </c>
      <c r="L2456">
        <f>VLOOKUP($D2456,metadata!$B$2:$S$451,9,FALSE)</f>
        <v>12</v>
      </c>
      <c r="M2456" t="str">
        <f>VLOOKUP($D2456,metadata!$B$2:$S$451,10,FALSE)</f>
        <v/>
      </c>
      <c r="N2456" t="str">
        <f>VLOOKUP($D2456,metadata!$B$2:$S$451,11,FALSE)</f>
        <v>Aedes albopictus</v>
      </c>
      <c r="O2456" t="str">
        <f>VLOOKUP($D2456,metadata!$B$2:$S$451,12,FALSE)</f>
        <v>diptera</v>
      </c>
      <c r="P2456" t="str">
        <f>VLOOKUP($D2456,metadata!$B$2:$S$451,13,FALSE)</f>
        <v>ZIO</v>
      </c>
      <c r="Q2456">
        <f>VLOOKUP($D2456,metadata!$B$2:$S$451,14,FALSE)</f>
        <v>33.75</v>
      </c>
      <c r="R2456">
        <f>VLOOKUP($D2456,metadata!$B$2:$S$451,15,FALSE)</f>
        <v>-80.033333333333303</v>
      </c>
      <c r="S2456" t="str">
        <f>VLOOKUP($D2456,metadata!$B$2:$S$451,16,FALSE)</f>
        <v/>
      </c>
      <c r="T2456" t="str">
        <f>VLOOKUP($D2456,metadata!$B$2:$S$451,17,FALSE)</f>
        <v/>
      </c>
      <c r="U2456" t="str">
        <f>VLOOKUP($D2456,metadata!$B$2:$S$451,18,FALSE)</f>
        <v/>
      </c>
      <c r="V2456">
        <f>VLOOKUP($D2456,metadata!$B$2:$Z$451,19,FALSE)</f>
        <v>626.5</v>
      </c>
      <c r="W2456" t="str">
        <f>VLOOKUP($D2456,metadata!$B$2:$Z$451,20,FALSE)</f>
        <v>acc</v>
      </c>
      <c r="X2456" t="str">
        <f>VLOOKUP($D2456,metadata!$B$2:$Z$451,21,FALSE)</f>
        <v/>
      </c>
      <c r="Y2456" t="str">
        <f>VLOOKUP($D2456,metadata!$B$2:$Z$451,22,FALSE)</f>
        <v>55-21</v>
      </c>
      <c r="Z2456" t="str">
        <f>VLOOKUP($D2456,metadata!$B$2:$Z$451,23,FALSE)</f>
        <v/>
      </c>
      <c r="AA2456" t="str">
        <f>VLOOKUP($D2456,metadata!$B$2:$Z$451,24,FALSE)</f>
        <v/>
      </c>
      <c r="AB2456" t="str">
        <f>VLOOKUP($D2456,metadata!$B$2:$Z$451,25,FALSE)</f>
        <v/>
      </c>
      <c r="AC2456">
        <v>13.7682481751824</v>
      </c>
      <c r="AD2456">
        <v>12.499999999999901</v>
      </c>
      <c r="AF2456" t="str">
        <f t="shared" si="77"/>
        <v>NA</v>
      </c>
    </row>
    <row r="2457" spans="3:32" x14ac:dyDescent="0.3">
      <c r="C2457">
        <v>2456</v>
      </c>
      <c r="D2457" s="4" t="str">
        <f t="shared" si="78"/>
        <v>55-ZIO</v>
      </c>
      <c r="E2457" t="str">
        <f>VLOOKUP($D2457,metadata!$B$2:$S$451,2,FALSE)</f>
        <v>Urbanski, J; Mogi, M; O'Donnell, D; DeCotiis, M; Toma, T; Armbruster, P</v>
      </c>
      <c r="F2457" t="str">
        <f>VLOOKUP($D2457,metadata!$B$2:$S$451,3,FALSE)</f>
        <v>Rapid Adaptive Evolution of Photoperiodic Response during Invasion and Range Expansion across a Climatic Gradient</v>
      </c>
      <c r="G2457" t="str">
        <f>VLOOKUP($D2457,metadata!$B$2:$S$451,4,FALSE)</f>
        <v>10.1086/664709</v>
      </c>
      <c r="H2457" t="str">
        <f>VLOOKUP($D2457,metadata!$B$2:$S$451,5,FALSE)</f>
        <v>y</v>
      </c>
      <c r="I2457" t="str">
        <f>VLOOKUP($D2457,metadata!$B$2:$S$451,6,FALSE)</f>
        <v>a</v>
      </c>
      <c r="J2457" t="str">
        <f>VLOOKUP($D2457,metadata!$B$2:$S$451,7,FALSE)</f>
        <v>i</v>
      </c>
      <c r="K2457">
        <f>VLOOKUP($D2457,metadata!$B$2:$S$451,8,FALSE)</f>
        <v>21</v>
      </c>
      <c r="L2457">
        <f>VLOOKUP($D2457,metadata!$B$2:$S$451,9,FALSE)</f>
        <v>12</v>
      </c>
      <c r="M2457" t="str">
        <f>VLOOKUP($D2457,metadata!$B$2:$S$451,10,FALSE)</f>
        <v/>
      </c>
      <c r="N2457" t="str">
        <f>VLOOKUP($D2457,metadata!$B$2:$S$451,11,FALSE)</f>
        <v>Aedes albopictus</v>
      </c>
      <c r="O2457" t="str">
        <f>VLOOKUP($D2457,metadata!$B$2:$S$451,12,FALSE)</f>
        <v>diptera</v>
      </c>
      <c r="P2457" t="str">
        <f>VLOOKUP($D2457,metadata!$B$2:$S$451,13,FALSE)</f>
        <v>ZIO</v>
      </c>
      <c r="Q2457">
        <f>VLOOKUP($D2457,metadata!$B$2:$S$451,14,FALSE)</f>
        <v>33.75</v>
      </c>
      <c r="R2457">
        <f>VLOOKUP($D2457,metadata!$B$2:$S$451,15,FALSE)</f>
        <v>-80.033333333333303</v>
      </c>
      <c r="S2457" t="str">
        <f>VLOOKUP($D2457,metadata!$B$2:$S$451,16,FALSE)</f>
        <v/>
      </c>
      <c r="T2457" t="str">
        <f>VLOOKUP($D2457,metadata!$B$2:$S$451,17,FALSE)</f>
        <v/>
      </c>
      <c r="U2457" t="str">
        <f>VLOOKUP($D2457,metadata!$B$2:$S$451,18,FALSE)</f>
        <v/>
      </c>
      <c r="V2457">
        <f>VLOOKUP($D2457,metadata!$B$2:$Z$451,19,FALSE)</f>
        <v>626.5</v>
      </c>
      <c r="W2457" t="str">
        <f>VLOOKUP($D2457,metadata!$B$2:$Z$451,20,FALSE)</f>
        <v>acc</v>
      </c>
      <c r="X2457" t="str">
        <f>VLOOKUP($D2457,metadata!$B$2:$Z$451,21,FALSE)</f>
        <v/>
      </c>
      <c r="Y2457" t="str">
        <f>VLOOKUP($D2457,metadata!$B$2:$Z$451,22,FALSE)</f>
        <v>55-21</v>
      </c>
      <c r="Z2457" t="str">
        <f>VLOOKUP($D2457,metadata!$B$2:$Z$451,23,FALSE)</f>
        <v/>
      </c>
      <c r="AA2457" t="str">
        <f>VLOOKUP($D2457,metadata!$B$2:$Z$451,24,FALSE)</f>
        <v/>
      </c>
      <c r="AB2457" t="str">
        <f>VLOOKUP($D2457,metadata!$B$2:$Z$451,25,FALSE)</f>
        <v/>
      </c>
      <c r="AC2457">
        <v>13.986085766423299</v>
      </c>
      <c r="AD2457">
        <v>4.6875</v>
      </c>
      <c r="AF2457" t="str">
        <f t="shared" si="77"/>
        <v>NA</v>
      </c>
    </row>
    <row r="2458" spans="3:32" x14ac:dyDescent="0.3">
      <c r="C2458">
        <v>2457</v>
      </c>
      <c r="D2458" s="4" t="str">
        <f t="shared" si="78"/>
        <v>55-ZIO</v>
      </c>
      <c r="E2458" t="str">
        <f>VLOOKUP($D2458,metadata!$B$2:$S$451,2,FALSE)</f>
        <v>Urbanski, J; Mogi, M; O'Donnell, D; DeCotiis, M; Toma, T; Armbruster, P</v>
      </c>
      <c r="F2458" t="str">
        <f>VLOOKUP($D2458,metadata!$B$2:$S$451,3,FALSE)</f>
        <v>Rapid Adaptive Evolution of Photoperiodic Response during Invasion and Range Expansion across a Climatic Gradient</v>
      </c>
      <c r="G2458" t="str">
        <f>VLOOKUP($D2458,metadata!$B$2:$S$451,4,FALSE)</f>
        <v>10.1086/664709</v>
      </c>
      <c r="H2458" t="str">
        <f>VLOOKUP($D2458,metadata!$B$2:$S$451,5,FALSE)</f>
        <v>y</v>
      </c>
      <c r="I2458" t="str">
        <f>VLOOKUP($D2458,metadata!$B$2:$S$451,6,FALSE)</f>
        <v>a</v>
      </c>
      <c r="J2458" t="str">
        <f>VLOOKUP($D2458,metadata!$B$2:$S$451,7,FALSE)</f>
        <v>i</v>
      </c>
      <c r="K2458">
        <f>VLOOKUP($D2458,metadata!$B$2:$S$451,8,FALSE)</f>
        <v>21</v>
      </c>
      <c r="L2458">
        <f>VLOOKUP($D2458,metadata!$B$2:$S$451,9,FALSE)</f>
        <v>12</v>
      </c>
      <c r="M2458" t="str">
        <f>VLOOKUP($D2458,metadata!$B$2:$S$451,10,FALSE)</f>
        <v/>
      </c>
      <c r="N2458" t="str">
        <f>VLOOKUP($D2458,metadata!$B$2:$S$451,11,FALSE)</f>
        <v>Aedes albopictus</v>
      </c>
      <c r="O2458" t="str">
        <f>VLOOKUP($D2458,metadata!$B$2:$S$451,12,FALSE)</f>
        <v>diptera</v>
      </c>
      <c r="P2458" t="str">
        <f>VLOOKUP($D2458,metadata!$B$2:$S$451,13,FALSE)</f>
        <v>ZIO</v>
      </c>
      <c r="Q2458">
        <f>VLOOKUP($D2458,metadata!$B$2:$S$451,14,FALSE)</f>
        <v>33.75</v>
      </c>
      <c r="R2458">
        <f>VLOOKUP($D2458,metadata!$B$2:$S$451,15,FALSE)</f>
        <v>-80.033333333333303</v>
      </c>
      <c r="S2458" t="str">
        <f>VLOOKUP($D2458,metadata!$B$2:$S$451,16,FALSE)</f>
        <v/>
      </c>
      <c r="T2458" t="str">
        <f>VLOOKUP($D2458,metadata!$B$2:$S$451,17,FALSE)</f>
        <v/>
      </c>
      <c r="U2458" t="str">
        <f>VLOOKUP($D2458,metadata!$B$2:$S$451,18,FALSE)</f>
        <v/>
      </c>
      <c r="V2458">
        <f>VLOOKUP($D2458,metadata!$B$2:$Z$451,19,FALSE)</f>
        <v>626.5</v>
      </c>
      <c r="W2458" t="str">
        <f>VLOOKUP($D2458,metadata!$B$2:$Z$451,20,FALSE)</f>
        <v>acc</v>
      </c>
      <c r="X2458" t="str">
        <f>VLOOKUP($D2458,metadata!$B$2:$Z$451,21,FALSE)</f>
        <v/>
      </c>
      <c r="Y2458" t="str">
        <f>VLOOKUP($D2458,metadata!$B$2:$Z$451,22,FALSE)</f>
        <v>55-21</v>
      </c>
      <c r="Z2458" t="str">
        <f>VLOOKUP($D2458,metadata!$B$2:$Z$451,23,FALSE)</f>
        <v/>
      </c>
      <c r="AA2458" t="str">
        <f>VLOOKUP($D2458,metadata!$B$2:$Z$451,24,FALSE)</f>
        <v/>
      </c>
      <c r="AB2458" t="str">
        <f>VLOOKUP($D2458,metadata!$B$2:$Z$451,25,FALSE)</f>
        <v/>
      </c>
      <c r="AC2458">
        <v>14.2338807785888</v>
      </c>
      <c r="AD2458">
        <v>2.0833333333333401</v>
      </c>
      <c r="AF2458" t="str">
        <f t="shared" si="77"/>
        <v>NA</v>
      </c>
    </row>
    <row r="2459" spans="3:32" x14ac:dyDescent="0.3">
      <c r="C2459">
        <v>2458</v>
      </c>
      <c r="D2459" s="4" t="str">
        <f t="shared" si="78"/>
        <v>55-ZIO</v>
      </c>
      <c r="E2459" t="str">
        <f>VLOOKUP($D2459,metadata!$B$2:$S$451,2,FALSE)</f>
        <v>Urbanski, J; Mogi, M; O'Donnell, D; DeCotiis, M; Toma, T; Armbruster, P</v>
      </c>
      <c r="F2459" t="str">
        <f>VLOOKUP($D2459,metadata!$B$2:$S$451,3,FALSE)</f>
        <v>Rapid Adaptive Evolution of Photoperiodic Response during Invasion and Range Expansion across a Climatic Gradient</v>
      </c>
      <c r="G2459" t="str">
        <f>VLOOKUP($D2459,metadata!$B$2:$S$451,4,FALSE)</f>
        <v>10.1086/664709</v>
      </c>
      <c r="H2459" t="str">
        <f>VLOOKUP($D2459,metadata!$B$2:$S$451,5,FALSE)</f>
        <v>y</v>
      </c>
      <c r="I2459" t="str">
        <f>VLOOKUP($D2459,metadata!$B$2:$S$451,6,FALSE)</f>
        <v>a</v>
      </c>
      <c r="J2459" t="str">
        <f>VLOOKUP($D2459,metadata!$B$2:$S$451,7,FALSE)</f>
        <v>i</v>
      </c>
      <c r="K2459">
        <f>VLOOKUP($D2459,metadata!$B$2:$S$451,8,FALSE)</f>
        <v>21</v>
      </c>
      <c r="L2459">
        <f>VLOOKUP($D2459,metadata!$B$2:$S$451,9,FALSE)</f>
        <v>12</v>
      </c>
      <c r="M2459" t="str">
        <f>VLOOKUP($D2459,metadata!$B$2:$S$451,10,FALSE)</f>
        <v/>
      </c>
      <c r="N2459" t="str">
        <f>VLOOKUP($D2459,metadata!$B$2:$S$451,11,FALSE)</f>
        <v>Aedes albopictus</v>
      </c>
      <c r="O2459" t="str">
        <f>VLOOKUP($D2459,metadata!$B$2:$S$451,12,FALSE)</f>
        <v>diptera</v>
      </c>
      <c r="P2459" t="str">
        <f>VLOOKUP($D2459,metadata!$B$2:$S$451,13,FALSE)</f>
        <v>ZIO</v>
      </c>
      <c r="Q2459">
        <f>VLOOKUP($D2459,metadata!$B$2:$S$451,14,FALSE)</f>
        <v>33.75</v>
      </c>
      <c r="R2459">
        <f>VLOOKUP($D2459,metadata!$B$2:$S$451,15,FALSE)</f>
        <v>-80.033333333333303</v>
      </c>
      <c r="S2459" t="str">
        <f>VLOOKUP($D2459,metadata!$B$2:$S$451,16,FALSE)</f>
        <v/>
      </c>
      <c r="T2459" t="str">
        <f>VLOOKUP($D2459,metadata!$B$2:$S$451,17,FALSE)</f>
        <v/>
      </c>
      <c r="U2459" t="str">
        <f>VLOOKUP($D2459,metadata!$B$2:$S$451,18,FALSE)</f>
        <v/>
      </c>
      <c r="V2459">
        <f>VLOOKUP($D2459,metadata!$B$2:$Z$451,19,FALSE)</f>
        <v>626.5</v>
      </c>
      <c r="W2459" t="str">
        <f>VLOOKUP($D2459,metadata!$B$2:$Z$451,20,FALSE)</f>
        <v>acc</v>
      </c>
      <c r="X2459" t="str">
        <f>VLOOKUP($D2459,metadata!$B$2:$Z$451,21,FALSE)</f>
        <v/>
      </c>
      <c r="Y2459" t="str">
        <f>VLOOKUP($D2459,metadata!$B$2:$Z$451,22,FALSE)</f>
        <v>55-21</v>
      </c>
      <c r="Z2459" t="str">
        <f>VLOOKUP($D2459,metadata!$B$2:$Z$451,23,FALSE)</f>
        <v/>
      </c>
      <c r="AA2459" t="str">
        <f>VLOOKUP($D2459,metadata!$B$2:$Z$451,24,FALSE)</f>
        <v/>
      </c>
      <c r="AB2459" t="str">
        <f>VLOOKUP($D2459,metadata!$B$2:$Z$451,25,FALSE)</f>
        <v/>
      </c>
      <c r="AC2459">
        <v>14.481954582319499</v>
      </c>
      <c r="AD2459">
        <v>1.3888888888888999</v>
      </c>
      <c r="AF2459" t="str">
        <f t="shared" si="77"/>
        <v>NA</v>
      </c>
    </row>
    <row r="2460" spans="3:32" x14ac:dyDescent="0.3">
      <c r="C2460">
        <v>2459</v>
      </c>
      <c r="D2460" s="4" t="str">
        <f t="shared" si="78"/>
        <v>55-ZIO</v>
      </c>
      <c r="E2460" t="str">
        <f>VLOOKUP($D2460,metadata!$B$2:$S$451,2,FALSE)</f>
        <v>Urbanski, J; Mogi, M; O'Donnell, D; DeCotiis, M; Toma, T; Armbruster, P</v>
      </c>
      <c r="F2460" t="str">
        <f>VLOOKUP($D2460,metadata!$B$2:$S$451,3,FALSE)</f>
        <v>Rapid Adaptive Evolution of Photoperiodic Response during Invasion and Range Expansion across a Climatic Gradient</v>
      </c>
      <c r="G2460" t="str">
        <f>VLOOKUP($D2460,metadata!$B$2:$S$451,4,FALSE)</f>
        <v>10.1086/664709</v>
      </c>
      <c r="H2460" t="str">
        <f>VLOOKUP($D2460,metadata!$B$2:$S$451,5,FALSE)</f>
        <v>y</v>
      </c>
      <c r="I2460" t="str">
        <f>VLOOKUP($D2460,metadata!$B$2:$S$451,6,FALSE)</f>
        <v>a</v>
      </c>
      <c r="J2460" t="str">
        <f>VLOOKUP($D2460,metadata!$B$2:$S$451,7,FALSE)</f>
        <v>i</v>
      </c>
      <c r="K2460">
        <f>VLOOKUP($D2460,metadata!$B$2:$S$451,8,FALSE)</f>
        <v>21</v>
      </c>
      <c r="L2460">
        <f>VLOOKUP($D2460,metadata!$B$2:$S$451,9,FALSE)</f>
        <v>12</v>
      </c>
      <c r="M2460" t="str">
        <f>VLOOKUP($D2460,metadata!$B$2:$S$451,10,FALSE)</f>
        <v/>
      </c>
      <c r="N2460" t="str">
        <f>VLOOKUP($D2460,metadata!$B$2:$S$451,11,FALSE)</f>
        <v>Aedes albopictus</v>
      </c>
      <c r="O2460" t="str">
        <f>VLOOKUP($D2460,metadata!$B$2:$S$451,12,FALSE)</f>
        <v>diptera</v>
      </c>
      <c r="P2460" t="str">
        <f>VLOOKUP($D2460,metadata!$B$2:$S$451,13,FALSE)</f>
        <v>ZIO</v>
      </c>
      <c r="Q2460">
        <f>VLOOKUP($D2460,metadata!$B$2:$S$451,14,FALSE)</f>
        <v>33.75</v>
      </c>
      <c r="R2460">
        <f>VLOOKUP($D2460,metadata!$B$2:$S$451,15,FALSE)</f>
        <v>-80.033333333333303</v>
      </c>
      <c r="S2460" t="str">
        <f>VLOOKUP($D2460,metadata!$B$2:$S$451,16,FALSE)</f>
        <v/>
      </c>
      <c r="T2460" t="str">
        <f>VLOOKUP($D2460,metadata!$B$2:$S$451,17,FALSE)</f>
        <v/>
      </c>
      <c r="U2460" t="str">
        <f>VLOOKUP($D2460,metadata!$B$2:$S$451,18,FALSE)</f>
        <v/>
      </c>
      <c r="V2460">
        <f>VLOOKUP($D2460,metadata!$B$2:$Z$451,19,FALSE)</f>
        <v>626.5</v>
      </c>
      <c r="W2460" t="str">
        <f>VLOOKUP($D2460,metadata!$B$2:$Z$451,20,FALSE)</f>
        <v>acc</v>
      </c>
      <c r="X2460" t="str">
        <f>VLOOKUP($D2460,metadata!$B$2:$Z$451,21,FALSE)</f>
        <v/>
      </c>
      <c r="Y2460" t="str">
        <f>VLOOKUP($D2460,metadata!$B$2:$Z$451,22,FALSE)</f>
        <v>55-21</v>
      </c>
      <c r="Z2460" t="str">
        <f>VLOOKUP($D2460,metadata!$B$2:$Z$451,23,FALSE)</f>
        <v/>
      </c>
      <c r="AA2460" t="str">
        <f>VLOOKUP($D2460,metadata!$B$2:$Z$451,24,FALSE)</f>
        <v/>
      </c>
      <c r="AB2460" t="str">
        <f>VLOOKUP($D2460,metadata!$B$2:$Z$451,25,FALSE)</f>
        <v/>
      </c>
      <c r="AC2460">
        <v>15.985654906731501</v>
      </c>
      <c r="AD2460">
        <v>1.7361111111111001</v>
      </c>
      <c r="AF2460" t="str">
        <f t="shared" si="77"/>
        <v>NA</v>
      </c>
    </row>
    <row r="2461" spans="3:32" x14ac:dyDescent="0.3">
      <c r="C2461">
        <v>2460</v>
      </c>
      <c r="D2461" s="4" t="str">
        <f t="shared" si="78"/>
        <v>56-L</v>
      </c>
      <c r="E2461" t="str">
        <f>VLOOKUP($D2461,metadata!$B$2:$S$451,2,FALSE)</f>
        <v>VAZNUNES, M; KOVEOS, DS; VEERMAN, A</v>
      </c>
      <c r="F2461" t="str">
        <f>VLOOKUP($D2461,metadata!$B$2:$S$451,3,FALSE)</f>
        <v>GEOGRAPHICAL VARIATION IN PHOTOPERIODIC INDUCTION OF DIAPAUSE IN THE SPIDER-MITE (TETRANYCHUS-URTICAE) - A CAUSAL RELATION BETWEEN CRITICAL NIGHT-LENGTH AND CIRCADIAN PERIOD</v>
      </c>
      <c r="G2461" t="str">
        <f>VLOOKUP($D2461,metadata!$B$2:$S$451,4,FALSE)</f>
        <v>10.1177/074873049000500105</v>
      </c>
      <c r="H2461" t="str">
        <f>VLOOKUP($D2461,metadata!$B$2:$S$451,5,FALSE)</f>
        <v>y</v>
      </c>
      <c r="I2461" t="str">
        <f>VLOOKUP($D2461,metadata!$B$2:$S$451,6,FALSE)</f>
        <v>a</v>
      </c>
      <c r="J2461" t="str">
        <f>VLOOKUP($D2461,metadata!$B$2:$S$451,7,FALSE)</f>
        <v>i</v>
      </c>
      <c r="K2461">
        <f>VLOOKUP($D2461,metadata!$B$2:$S$451,8,FALSE)</f>
        <v>10</v>
      </c>
      <c r="L2461">
        <f>VLOOKUP($D2461,metadata!$B$2:$S$451,9,FALSE)</f>
        <v>9</v>
      </c>
      <c r="M2461" t="str">
        <f>VLOOKUP($D2461,metadata!$B$2:$S$451,10,FALSE)</f>
        <v/>
      </c>
      <c r="N2461" t="str">
        <f>VLOOKUP($D2461,metadata!$B$2:$S$451,11,FALSE)</f>
        <v>Tetranychus urticae</v>
      </c>
      <c r="O2461" t="str">
        <f>VLOOKUP($D2461,metadata!$B$2:$S$451,12,FALSE)</f>
        <v>Trombidiformes</v>
      </c>
      <c r="P2461" t="str">
        <f>VLOOKUP($D2461,metadata!$B$2:$S$451,13,FALSE)</f>
        <v>L</v>
      </c>
      <c r="Q2461">
        <f>VLOOKUP($D2461,metadata!$B$2:$S$451,14,FALSE)</f>
        <v>59.933332999999998</v>
      </c>
      <c r="R2461">
        <f>VLOOKUP($D2461,metadata!$B$2:$S$451,15,FALSE)</f>
        <v>30.266667000000002</v>
      </c>
      <c r="S2461" t="str">
        <f>VLOOKUP($D2461,metadata!$B$2:$S$451,16,FALSE)</f>
        <v/>
      </c>
      <c r="T2461" t="str">
        <f>VLOOKUP($D2461,metadata!$B$2:$S$451,17,FALSE)</f>
        <v/>
      </c>
      <c r="U2461" t="str">
        <f>VLOOKUP($D2461,metadata!$B$2:$S$451,18,FALSE)</f>
        <v/>
      </c>
      <c r="V2461">
        <f>VLOOKUP($D2461,metadata!$B$2:$Z$451,19,FALSE)</f>
        <v>200</v>
      </c>
      <c r="W2461" t="str">
        <f>VLOOKUP($D2461,metadata!$B$2:$Z$451,20,FALSE)</f>
        <v>global average</v>
      </c>
      <c r="X2461" t="str">
        <f>VLOOKUP($D2461,metadata!$B$2:$Z$451,21,FALSE)</f>
        <v/>
      </c>
      <c r="Y2461" t="str">
        <f>VLOOKUP($D2461,metadata!$B$2:$Z$451,22,FALSE)</f>
        <v>56-1</v>
      </c>
      <c r="Z2461" t="str">
        <f>VLOOKUP($D2461,metadata!$B$2:$Z$451,23,FALSE)</f>
        <v/>
      </c>
      <c r="AA2461" t="str">
        <f>VLOOKUP($D2461,metadata!$B$2:$Z$451,24,FALSE)</f>
        <v/>
      </c>
      <c r="AB2461" t="str">
        <f>VLOOKUP($D2461,metadata!$B$2:$Z$451,25,FALSE)</f>
        <v/>
      </c>
      <c r="AC2461">
        <v>14.760271747370201</v>
      </c>
      <c r="AD2461">
        <v>99.467912295774298</v>
      </c>
      <c r="AF2461" t="str">
        <f t="shared" si="77"/>
        <v>NA</v>
      </c>
    </row>
    <row r="2462" spans="3:32" x14ac:dyDescent="0.3">
      <c r="C2462">
        <v>2461</v>
      </c>
      <c r="D2462" s="4" t="str">
        <f t="shared" si="78"/>
        <v>56-L</v>
      </c>
      <c r="E2462" t="str">
        <f>VLOOKUP($D2462,metadata!$B$2:$S$451,2,FALSE)</f>
        <v>VAZNUNES, M; KOVEOS, DS; VEERMAN, A</v>
      </c>
      <c r="F2462" t="str">
        <f>VLOOKUP($D2462,metadata!$B$2:$S$451,3,FALSE)</f>
        <v>GEOGRAPHICAL VARIATION IN PHOTOPERIODIC INDUCTION OF DIAPAUSE IN THE SPIDER-MITE (TETRANYCHUS-URTICAE) - A CAUSAL RELATION BETWEEN CRITICAL NIGHT-LENGTH AND CIRCADIAN PERIOD</v>
      </c>
      <c r="G2462" t="str">
        <f>VLOOKUP($D2462,metadata!$B$2:$S$451,4,FALSE)</f>
        <v>10.1177/074873049000500105</v>
      </c>
      <c r="H2462" t="str">
        <f>VLOOKUP($D2462,metadata!$B$2:$S$451,5,FALSE)</f>
        <v>y</v>
      </c>
      <c r="I2462" t="str">
        <f>VLOOKUP($D2462,metadata!$B$2:$S$451,6,FALSE)</f>
        <v>a</v>
      </c>
      <c r="J2462" t="str">
        <f>VLOOKUP($D2462,metadata!$B$2:$S$451,7,FALSE)</f>
        <v>i</v>
      </c>
      <c r="K2462">
        <f>VLOOKUP($D2462,metadata!$B$2:$S$451,8,FALSE)</f>
        <v>10</v>
      </c>
      <c r="L2462">
        <f>VLOOKUP($D2462,metadata!$B$2:$S$451,9,FALSE)</f>
        <v>9</v>
      </c>
      <c r="M2462" t="str">
        <f>VLOOKUP($D2462,metadata!$B$2:$S$451,10,FALSE)</f>
        <v/>
      </c>
      <c r="N2462" t="str">
        <f>VLOOKUP($D2462,metadata!$B$2:$S$451,11,FALSE)</f>
        <v>Tetranychus urticae</v>
      </c>
      <c r="O2462" t="str">
        <f>VLOOKUP($D2462,metadata!$B$2:$S$451,12,FALSE)</f>
        <v>Trombidiformes</v>
      </c>
      <c r="P2462" t="str">
        <f>VLOOKUP($D2462,metadata!$B$2:$S$451,13,FALSE)</f>
        <v>L</v>
      </c>
      <c r="Q2462">
        <f>VLOOKUP($D2462,metadata!$B$2:$S$451,14,FALSE)</f>
        <v>59.933332999999998</v>
      </c>
      <c r="R2462">
        <f>VLOOKUP($D2462,metadata!$B$2:$S$451,15,FALSE)</f>
        <v>30.266667000000002</v>
      </c>
      <c r="S2462" t="str">
        <f>VLOOKUP($D2462,metadata!$B$2:$S$451,16,FALSE)</f>
        <v/>
      </c>
      <c r="T2462" t="str">
        <f>VLOOKUP($D2462,metadata!$B$2:$S$451,17,FALSE)</f>
        <v/>
      </c>
      <c r="U2462" t="str">
        <f>VLOOKUP($D2462,metadata!$B$2:$S$451,18,FALSE)</f>
        <v/>
      </c>
      <c r="V2462">
        <f>VLOOKUP($D2462,metadata!$B$2:$Z$451,19,FALSE)</f>
        <v>200</v>
      </c>
      <c r="W2462" t="str">
        <f>VLOOKUP($D2462,metadata!$B$2:$Z$451,20,FALSE)</f>
        <v>global average</v>
      </c>
      <c r="X2462" t="str">
        <f>VLOOKUP($D2462,metadata!$B$2:$Z$451,21,FALSE)</f>
        <v/>
      </c>
      <c r="Y2462" t="str">
        <f>VLOOKUP($D2462,metadata!$B$2:$Z$451,22,FALSE)</f>
        <v>56-1</v>
      </c>
      <c r="Z2462" t="str">
        <f>VLOOKUP($D2462,metadata!$B$2:$Z$451,23,FALSE)</f>
        <v/>
      </c>
      <c r="AA2462" t="str">
        <f>VLOOKUP($D2462,metadata!$B$2:$Z$451,24,FALSE)</f>
        <v/>
      </c>
      <c r="AB2462" t="str">
        <f>VLOOKUP($D2462,metadata!$B$2:$Z$451,25,FALSE)</f>
        <v/>
      </c>
      <c r="AC2462">
        <v>15.556540635761699</v>
      </c>
      <c r="AD2462">
        <v>95.418414421959199</v>
      </c>
      <c r="AF2462" t="str">
        <f t="shared" si="77"/>
        <v>NA</v>
      </c>
    </row>
    <row r="2463" spans="3:32" x14ac:dyDescent="0.3">
      <c r="C2463">
        <v>2462</v>
      </c>
      <c r="D2463" s="4" t="str">
        <f t="shared" si="78"/>
        <v>56-L</v>
      </c>
      <c r="E2463" t="str">
        <f>VLOOKUP($D2463,metadata!$B$2:$S$451,2,FALSE)</f>
        <v>VAZNUNES, M; KOVEOS, DS; VEERMAN, A</v>
      </c>
      <c r="F2463" t="str">
        <f>VLOOKUP($D2463,metadata!$B$2:$S$451,3,FALSE)</f>
        <v>GEOGRAPHICAL VARIATION IN PHOTOPERIODIC INDUCTION OF DIAPAUSE IN THE SPIDER-MITE (TETRANYCHUS-URTICAE) - A CAUSAL RELATION BETWEEN CRITICAL NIGHT-LENGTH AND CIRCADIAN PERIOD</v>
      </c>
      <c r="G2463" t="str">
        <f>VLOOKUP($D2463,metadata!$B$2:$S$451,4,FALSE)</f>
        <v>10.1177/074873049000500105</v>
      </c>
      <c r="H2463" t="str">
        <f>VLOOKUP($D2463,metadata!$B$2:$S$451,5,FALSE)</f>
        <v>y</v>
      </c>
      <c r="I2463" t="str">
        <f>VLOOKUP($D2463,metadata!$B$2:$S$451,6,FALSE)</f>
        <v>a</v>
      </c>
      <c r="J2463" t="str">
        <f>VLOOKUP($D2463,metadata!$B$2:$S$451,7,FALSE)</f>
        <v>i</v>
      </c>
      <c r="K2463">
        <f>VLOOKUP($D2463,metadata!$B$2:$S$451,8,FALSE)</f>
        <v>10</v>
      </c>
      <c r="L2463">
        <f>VLOOKUP($D2463,metadata!$B$2:$S$451,9,FALSE)</f>
        <v>9</v>
      </c>
      <c r="M2463" t="str">
        <f>VLOOKUP($D2463,metadata!$B$2:$S$451,10,FALSE)</f>
        <v/>
      </c>
      <c r="N2463" t="str">
        <f>VLOOKUP($D2463,metadata!$B$2:$S$451,11,FALSE)</f>
        <v>Tetranychus urticae</v>
      </c>
      <c r="O2463" t="str">
        <f>VLOOKUP($D2463,metadata!$B$2:$S$451,12,FALSE)</f>
        <v>Trombidiformes</v>
      </c>
      <c r="P2463" t="str">
        <f>VLOOKUP($D2463,metadata!$B$2:$S$451,13,FALSE)</f>
        <v>L</v>
      </c>
      <c r="Q2463">
        <f>VLOOKUP($D2463,metadata!$B$2:$S$451,14,FALSE)</f>
        <v>59.933332999999998</v>
      </c>
      <c r="R2463">
        <f>VLOOKUP($D2463,metadata!$B$2:$S$451,15,FALSE)</f>
        <v>30.266667000000002</v>
      </c>
      <c r="S2463" t="str">
        <f>VLOOKUP($D2463,metadata!$B$2:$S$451,16,FALSE)</f>
        <v/>
      </c>
      <c r="T2463" t="str">
        <f>VLOOKUP($D2463,metadata!$B$2:$S$451,17,FALSE)</f>
        <v/>
      </c>
      <c r="U2463" t="str">
        <f>VLOOKUP($D2463,metadata!$B$2:$S$451,18,FALSE)</f>
        <v/>
      </c>
      <c r="V2463">
        <f>VLOOKUP($D2463,metadata!$B$2:$Z$451,19,FALSE)</f>
        <v>200</v>
      </c>
      <c r="W2463" t="str">
        <f>VLOOKUP($D2463,metadata!$B$2:$Z$451,20,FALSE)</f>
        <v>global average</v>
      </c>
      <c r="X2463" t="str">
        <f>VLOOKUP($D2463,metadata!$B$2:$Z$451,21,FALSE)</f>
        <v/>
      </c>
      <c r="Y2463" t="str">
        <f>VLOOKUP($D2463,metadata!$B$2:$Z$451,22,FALSE)</f>
        <v>56-1</v>
      </c>
      <c r="Z2463" t="str">
        <f>VLOOKUP($D2463,metadata!$B$2:$Z$451,23,FALSE)</f>
        <v/>
      </c>
      <c r="AA2463" t="str">
        <f>VLOOKUP($D2463,metadata!$B$2:$Z$451,24,FALSE)</f>
        <v/>
      </c>
      <c r="AB2463" t="str">
        <f>VLOOKUP($D2463,metadata!$B$2:$Z$451,25,FALSE)</f>
        <v/>
      </c>
      <c r="AC2463">
        <v>16.000202150009699</v>
      </c>
      <c r="AD2463">
        <v>98.765441011905097</v>
      </c>
      <c r="AF2463" t="str">
        <f t="shared" si="77"/>
        <v>NA</v>
      </c>
    </row>
    <row r="2464" spans="3:32" x14ac:dyDescent="0.3">
      <c r="C2464">
        <v>2463</v>
      </c>
      <c r="D2464" s="4" t="str">
        <f t="shared" si="78"/>
        <v>56-L</v>
      </c>
      <c r="E2464" t="str">
        <f>VLOOKUP($D2464,metadata!$B$2:$S$451,2,FALSE)</f>
        <v>VAZNUNES, M; KOVEOS, DS; VEERMAN, A</v>
      </c>
      <c r="F2464" t="str">
        <f>VLOOKUP($D2464,metadata!$B$2:$S$451,3,FALSE)</f>
        <v>GEOGRAPHICAL VARIATION IN PHOTOPERIODIC INDUCTION OF DIAPAUSE IN THE SPIDER-MITE (TETRANYCHUS-URTICAE) - A CAUSAL RELATION BETWEEN CRITICAL NIGHT-LENGTH AND CIRCADIAN PERIOD</v>
      </c>
      <c r="G2464" t="str">
        <f>VLOOKUP($D2464,metadata!$B$2:$S$451,4,FALSE)</f>
        <v>10.1177/074873049000500105</v>
      </c>
      <c r="H2464" t="str">
        <f>VLOOKUP($D2464,metadata!$B$2:$S$451,5,FALSE)</f>
        <v>y</v>
      </c>
      <c r="I2464" t="str">
        <f>VLOOKUP($D2464,metadata!$B$2:$S$451,6,FALSE)</f>
        <v>a</v>
      </c>
      <c r="J2464" t="str">
        <f>VLOOKUP($D2464,metadata!$B$2:$S$451,7,FALSE)</f>
        <v>i</v>
      </c>
      <c r="K2464">
        <f>VLOOKUP($D2464,metadata!$B$2:$S$451,8,FALSE)</f>
        <v>10</v>
      </c>
      <c r="L2464">
        <f>VLOOKUP($D2464,metadata!$B$2:$S$451,9,FALSE)</f>
        <v>9</v>
      </c>
      <c r="M2464" t="str">
        <f>VLOOKUP($D2464,metadata!$B$2:$S$451,10,FALSE)</f>
        <v/>
      </c>
      <c r="N2464" t="str">
        <f>VLOOKUP($D2464,metadata!$B$2:$S$451,11,FALSE)</f>
        <v>Tetranychus urticae</v>
      </c>
      <c r="O2464" t="str">
        <f>VLOOKUP($D2464,metadata!$B$2:$S$451,12,FALSE)</f>
        <v>Trombidiformes</v>
      </c>
      <c r="P2464" t="str">
        <f>VLOOKUP($D2464,metadata!$B$2:$S$451,13,FALSE)</f>
        <v>L</v>
      </c>
      <c r="Q2464">
        <f>VLOOKUP($D2464,metadata!$B$2:$S$451,14,FALSE)</f>
        <v>59.933332999999998</v>
      </c>
      <c r="R2464">
        <f>VLOOKUP($D2464,metadata!$B$2:$S$451,15,FALSE)</f>
        <v>30.266667000000002</v>
      </c>
      <c r="S2464" t="str">
        <f>VLOOKUP($D2464,metadata!$B$2:$S$451,16,FALSE)</f>
        <v/>
      </c>
      <c r="T2464" t="str">
        <f>VLOOKUP($D2464,metadata!$B$2:$S$451,17,FALSE)</f>
        <v/>
      </c>
      <c r="U2464" t="str">
        <f>VLOOKUP($D2464,metadata!$B$2:$S$451,18,FALSE)</f>
        <v/>
      </c>
      <c r="V2464">
        <f>VLOOKUP($D2464,metadata!$B$2:$Z$451,19,FALSE)</f>
        <v>200</v>
      </c>
      <c r="W2464" t="str">
        <f>VLOOKUP($D2464,metadata!$B$2:$Z$451,20,FALSE)</f>
        <v>global average</v>
      </c>
      <c r="X2464" t="str">
        <f>VLOOKUP($D2464,metadata!$B$2:$Z$451,21,FALSE)</f>
        <v/>
      </c>
      <c r="Y2464" t="str">
        <f>VLOOKUP($D2464,metadata!$B$2:$Z$451,22,FALSE)</f>
        <v>56-1</v>
      </c>
      <c r="Z2464" t="str">
        <f>VLOOKUP($D2464,metadata!$B$2:$Z$451,23,FALSE)</f>
        <v/>
      </c>
      <c r="AA2464" t="str">
        <f>VLOOKUP($D2464,metadata!$B$2:$Z$451,24,FALSE)</f>
        <v/>
      </c>
      <c r="AB2464" t="str">
        <f>VLOOKUP($D2464,metadata!$B$2:$Z$451,25,FALSE)</f>
        <v/>
      </c>
      <c r="AC2464">
        <v>16.258723133902699</v>
      </c>
      <c r="AD2464">
        <v>93.588234869432696</v>
      </c>
      <c r="AF2464" t="str">
        <f t="shared" si="77"/>
        <v>NA</v>
      </c>
    </row>
    <row r="2465" spans="3:32" x14ac:dyDescent="0.3">
      <c r="C2465">
        <v>2464</v>
      </c>
      <c r="D2465" s="4" t="str">
        <f t="shared" si="78"/>
        <v>56-L</v>
      </c>
      <c r="E2465" t="str">
        <f>VLOOKUP($D2465,metadata!$B$2:$S$451,2,FALSE)</f>
        <v>VAZNUNES, M; KOVEOS, DS; VEERMAN, A</v>
      </c>
      <c r="F2465" t="str">
        <f>VLOOKUP($D2465,metadata!$B$2:$S$451,3,FALSE)</f>
        <v>GEOGRAPHICAL VARIATION IN PHOTOPERIODIC INDUCTION OF DIAPAUSE IN THE SPIDER-MITE (TETRANYCHUS-URTICAE) - A CAUSAL RELATION BETWEEN CRITICAL NIGHT-LENGTH AND CIRCADIAN PERIOD</v>
      </c>
      <c r="G2465" t="str">
        <f>VLOOKUP($D2465,metadata!$B$2:$S$451,4,FALSE)</f>
        <v>10.1177/074873049000500105</v>
      </c>
      <c r="H2465" t="str">
        <f>VLOOKUP($D2465,metadata!$B$2:$S$451,5,FALSE)</f>
        <v>y</v>
      </c>
      <c r="I2465" t="str">
        <f>VLOOKUP($D2465,metadata!$B$2:$S$451,6,FALSE)</f>
        <v>a</v>
      </c>
      <c r="J2465" t="str">
        <f>VLOOKUP($D2465,metadata!$B$2:$S$451,7,FALSE)</f>
        <v>i</v>
      </c>
      <c r="K2465">
        <f>VLOOKUP($D2465,metadata!$B$2:$S$451,8,FALSE)</f>
        <v>10</v>
      </c>
      <c r="L2465">
        <f>VLOOKUP($D2465,metadata!$B$2:$S$451,9,FALSE)</f>
        <v>9</v>
      </c>
      <c r="M2465" t="str">
        <f>VLOOKUP($D2465,metadata!$B$2:$S$451,10,FALSE)</f>
        <v/>
      </c>
      <c r="N2465" t="str">
        <f>VLOOKUP($D2465,metadata!$B$2:$S$451,11,FALSE)</f>
        <v>Tetranychus urticae</v>
      </c>
      <c r="O2465" t="str">
        <f>VLOOKUP($D2465,metadata!$B$2:$S$451,12,FALSE)</f>
        <v>Trombidiformes</v>
      </c>
      <c r="P2465" t="str">
        <f>VLOOKUP($D2465,metadata!$B$2:$S$451,13,FALSE)</f>
        <v>L</v>
      </c>
      <c r="Q2465">
        <f>VLOOKUP($D2465,metadata!$B$2:$S$451,14,FALSE)</f>
        <v>59.933332999999998</v>
      </c>
      <c r="R2465">
        <f>VLOOKUP($D2465,metadata!$B$2:$S$451,15,FALSE)</f>
        <v>30.266667000000002</v>
      </c>
      <c r="S2465" t="str">
        <f>VLOOKUP($D2465,metadata!$B$2:$S$451,16,FALSE)</f>
        <v/>
      </c>
      <c r="T2465" t="str">
        <f>VLOOKUP($D2465,metadata!$B$2:$S$451,17,FALSE)</f>
        <v/>
      </c>
      <c r="U2465" t="str">
        <f>VLOOKUP($D2465,metadata!$B$2:$S$451,18,FALSE)</f>
        <v/>
      </c>
      <c r="V2465">
        <f>VLOOKUP($D2465,metadata!$B$2:$Z$451,19,FALSE)</f>
        <v>200</v>
      </c>
      <c r="W2465" t="str">
        <f>VLOOKUP($D2465,metadata!$B$2:$Z$451,20,FALSE)</f>
        <v>global average</v>
      </c>
      <c r="X2465" t="str">
        <f>VLOOKUP($D2465,metadata!$B$2:$Z$451,21,FALSE)</f>
        <v/>
      </c>
      <c r="Y2465" t="str">
        <f>VLOOKUP($D2465,metadata!$B$2:$Z$451,22,FALSE)</f>
        <v>56-1</v>
      </c>
      <c r="Z2465" t="str">
        <f>VLOOKUP($D2465,metadata!$B$2:$Z$451,23,FALSE)</f>
        <v/>
      </c>
      <c r="AA2465" t="str">
        <f>VLOOKUP($D2465,metadata!$B$2:$Z$451,24,FALSE)</f>
        <v/>
      </c>
      <c r="AB2465" t="str">
        <f>VLOOKUP($D2465,metadata!$B$2:$Z$451,25,FALSE)</f>
        <v/>
      </c>
      <c r="AC2465">
        <v>16.495065373869199</v>
      </c>
      <c r="AD2465">
        <v>83.225159012641598</v>
      </c>
      <c r="AF2465" t="str">
        <f t="shared" si="77"/>
        <v>NA</v>
      </c>
    </row>
    <row r="2466" spans="3:32" x14ac:dyDescent="0.3">
      <c r="C2466">
        <v>2465</v>
      </c>
      <c r="D2466" s="4" t="str">
        <f t="shared" si="78"/>
        <v>56-L</v>
      </c>
      <c r="E2466" t="str">
        <f>VLOOKUP($D2466,metadata!$B$2:$S$451,2,FALSE)</f>
        <v>VAZNUNES, M; KOVEOS, DS; VEERMAN, A</v>
      </c>
      <c r="F2466" t="str">
        <f>VLOOKUP($D2466,metadata!$B$2:$S$451,3,FALSE)</f>
        <v>GEOGRAPHICAL VARIATION IN PHOTOPERIODIC INDUCTION OF DIAPAUSE IN THE SPIDER-MITE (TETRANYCHUS-URTICAE) - A CAUSAL RELATION BETWEEN CRITICAL NIGHT-LENGTH AND CIRCADIAN PERIOD</v>
      </c>
      <c r="G2466" t="str">
        <f>VLOOKUP($D2466,metadata!$B$2:$S$451,4,FALSE)</f>
        <v>10.1177/074873049000500105</v>
      </c>
      <c r="H2466" t="str">
        <f>VLOOKUP($D2466,metadata!$B$2:$S$451,5,FALSE)</f>
        <v>y</v>
      </c>
      <c r="I2466" t="str">
        <f>VLOOKUP($D2466,metadata!$B$2:$S$451,6,FALSE)</f>
        <v>a</v>
      </c>
      <c r="J2466" t="str">
        <f>VLOOKUP($D2466,metadata!$B$2:$S$451,7,FALSE)</f>
        <v>i</v>
      </c>
      <c r="K2466">
        <f>VLOOKUP($D2466,metadata!$B$2:$S$451,8,FALSE)</f>
        <v>10</v>
      </c>
      <c r="L2466">
        <f>VLOOKUP($D2466,metadata!$B$2:$S$451,9,FALSE)</f>
        <v>9</v>
      </c>
      <c r="M2466" t="str">
        <f>VLOOKUP($D2466,metadata!$B$2:$S$451,10,FALSE)</f>
        <v/>
      </c>
      <c r="N2466" t="str">
        <f>VLOOKUP($D2466,metadata!$B$2:$S$451,11,FALSE)</f>
        <v>Tetranychus urticae</v>
      </c>
      <c r="O2466" t="str">
        <f>VLOOKUP($D2466,metadata!$B$2:$S$451,12,FALSE)</f>
        <v>Trombidiformes</v>
      </c>
      <c r="P2466" t="str">
        <f>VLOOKUP($D2466,metadata!$B$2:$S$451,13,FALSE)</f>
        <v>L</v>
      </c>
      <c r="Q2466">
        <f>VLOOKUP($D2466,metadata!$B$2:$S$451,14,FALSE)</f>
        <v>59.933332999999998</v>
      </c>
      <c r="R2466">
        <f>VLOOKUP($D2466,metadata!$B$2:$S$451,15,FALSE)</f>
        <v>30.266667000000002</v>
      </c>
      <c r="S2466" t="str">
        <f>VLOOKUP($D2466,metadata!$B$2:$S$451,16,FALSE)</f>
        <v/>
      </c>
      <c r="T2466" t="str">
        <f>VLOOKUP($D2466,metadata!$B$2:$S$451,17,FALSE)</f>
        <v/>
      </c>
      <c r="U2466" t="str">
        <f>VLOOKUP($D2466,metadata!$B$2:$S$451,18,FALSE)</f>
        <v/>
      </c>
      <c r="V2466">
        <f>VLOOKUP($D2466,metadata!$B$2:$Z$451,19,FALSE)</f>
        <v>200</v>
      </c>
      <c r="W2466" t="str">
        <f>VLOOKUP($D2466,metadata!$B$2:$Z$451,20,FALSE)</f>
        <v>global average</v>
      </c>
      <c r="X2466" t="str">
        <f>VLOOKUP($D2466,metadata!$B$2:$Z$451,21,FALSE)</f>
        <v/>
      </c>
      <c r="Y2466" t="str">
        <f>VLOOKUP($D2466,metadata!$B$2:$Z$451,22,FALSE)</f>
        <v>56-1</v>
      </c>
      <c r="Z2466" t="str">
        <f>VLOOKUP($D2466,metadata!$B$2:$Z$451,23,FALSE)</f>
        <v/>
      </c>
      <c r="AA2466" t="str">
        <f>VLOOKUP($D2466,metadata!$B$2:$Z$451,24,FALSE)</f>
        <v/>
      </c>
      <c r="AB2466" t="str">
        <f>VLOOKUP($D2466,metadata!$B$2:$Z$451,25,FALSE)</f>
        <v/>
      </c>
      <c r="AC2466">
        <v>16.7593043151807</v>
      </c>
      <c r="AD2466">
        <v>53.603684905891903</v>
      </c>
      <c r="AF2466" t="str">
        <f t="shared" si="77"/>
        <v>NA</v>
      </c>
    </row>
    <row r="2467" spans="3:32" x14ac:dyDescent="0.3">
      <c r="C2467">
        <v>2466</v>
      </c>
      <c r="D2467" s="4" t="str">
        <f t="shared" si="78"/>
        <v>56-L</v>
      </c>
      <c r="E2467" t="str">
        <f>VLOOKUP($D2467,metadata!$B$2:$S$451,2,FALSE)</f>
        <v>VAZNUNES, M; KOVEOS, DS; VEERMAN, A</v>
      </c>
      <c r="F2467" t="str">
        <f>VLOOKUP($D2467,metadata!$B$2:$S$451,3,FALSE)</f>
        <v>GEOGRAPHICAL VARIATION IN PHOTOPERIODIC INDUCTION OF DIAPAUSE IN THE SPIDER-MITE (TETRANYCHUS-URTICAE) - A CAUSAL RELATION BETWEEN CRITICAL NIGHT-LENGTH AND CIRCADIAN PERIOD</v>
      </c>
      <c r="G2467" t="str">
        <f>VLOOKUP($D2467,metadata!$B$2:$S$451,4,FALSE)</f>
        <v>10.1177/074873049000500105</v>
      </c>
      <c r="H2467" t="str">
        <f>VLOOKUP($D2467,metadata!$B$2:$S$451,5,FALSE)</f>
        <v>y</v>
      </c>
      <c r="I2467" t="str">
        <f>VLOOKUP($D2467,metadata!$B$2:$S$451,6,FALSE)</f>
        <v>a</v>
      </c>
      <c r="J2467" t="str">
        <f>VLOOKUP($D2467,metadata!$B$2:$S$451,7,FALSE)</f>
        <v>i</v>
      </c>
      <c r="K2467">
        <f>VLOOKUP($D2467,metadata!$B$2:$S$451,8,FALSE)</f>
        <v>10</v>
      </c>
      <c r="L2467">
        <f>VLOOKUP($D2467,metadata!$B$2:$S$451,9,FALSE)</f>
        <v>9</v>
      </c>
      <c r="M2467" t="str">
        <f>VLOOKUP($D2467,metadata!$B$2:$S$451,10,FALSE)</f>
        <v/>
      </c>
      <c r="N2467" t="str">
        <f>VLOOKUP($D2467,metadata!$B$2:$S$451,11,FALSE)</f>
        <v>Tetranychus urticae</v>
      </c>
      <c r="O2467" t="str">
        <f>VLOOKUP($D2467,metadata!$B$2:$S$451,12,FALSE)</f>
        <v>Trombidiformes</v>
      </c>
      <c r="P2467" t="str">
        <f>VLOOKUP($D2467,metadata!$B$2:$S$451,13,FALSE)</f>
        <v>L</v>
      </c>
      <c r="Q2467">
        <f>VLOOKUP($D2467,metadata!$B$2:$S$451,14,FALSE)</f>
        <v>59.933332999999998</v>
      </c>
      <c r="R2467">
        <f>VLOOKUP($D2467,metadata!$B$2:$S$451,15,FALSE)</f>
        <v>30.266667000000002</v>
      </c>
      <c r="S2467" t="str">
        <f>VLOOKUP($D2467,metadata!$B$2:$S$451,16,FALSE)</f>
        <v/>
      </c>
      <c r="T2467" t="str">
        <f>VLOOKUP($D2467,metadata!$B$2:$S$451,17,FALSE)</f>
        <v/>
      </c>
      <c r="U2467" t="str">
        <f>VLOOKUP($D2467,metadata!$B$2:$S$451,18,FALSE)</f>
        <v/>
      </c>
      <c r="V2467">
        <f>VLOOKUP($D2467,metadata!$B$2:$Z$451,19,FALSE)</f>
        <v>200</v>
      </c>
      <c r="W2467" t="str">
        <f>VLOOKUP($D2467,metadata!$B$2:$Z$451,20,FALSE)</f>
        <v>global average</v>
      </c>
      <c r="X2467" t="str">
        <f>VLOOKUP($D2467,metadata!$B$2:$Z$451,21,FALSE)</f>
        <v/>
      </c>
      <c r="Y2467" t="str">
        <f>VLOOKUP($D2467,metadata!$B$2:$Z$451,22,FALSE)</f>
        <v>56-1</v>
      </c>
      <c r="Z2467" t="str">
        <f>VLOOKUP($D2467,metadata!$B$2:$Z$451,23,FALSE)</f>
        <v/>
      </c>
      <c r="AA2467" t="str">
        <f>VLOOKUP($D2467,metadata!$B$2:$Z$451,24,FALSE)</f>
        <v/>
      </c>
      <c r="AB2467" t="str">
        <f>VLOOKUP($D2467,metadata!$B$2:$Z$451,25,FALSE)</f>
        <v/>
      </c>
      <c r="AC2467">
        <v>17.024149706521499</v>
      </c>
      <c r="AD2467">
        <v>21.389636924143201</v>
      </c>
      <c r="AF2467" t="str">
        <f t="shared" si="77"/>
        <v>NA</v>
      </c>
    </row>
    <row r="2468" spans="3:32" x14ac:dyDescent="0.3">
      <c r="C2468">
        <v>2467</v>
      </c>
      <c r="D2468" s="4" t="str">
        <f t="shared" si="78"/>
        <v>56-L</v>
      </c>
      <c r="E2468" t="str">
        <f>VLOOKUP($D2468,metadata!$B$2:$S$451,2,FALSE)</f>
        <v>VAZNUNES, M; KOVEOS, DS; VEERMAN, A</v>
      </c>
      <c r="F2468" t="str">
        <f>VLOOKUP($D2468,metadata!$B$2:$S$451,3,FALSE)</f>
        <v>GEOGRAPHICAL VARIATION IN PHOTOPERIODIC INDUCTION OF DIAPAUSE IN THE SPIDER-MITE (TETRANYCHUS-URTICAE) - A CAUSAL RELATION BETWEEN CRITICAL NIGHT-LENGTH AND CIRCADIAN PERIOD</v>
      </c>
      <c r="G2468" t="str">
        <f>VLOOKUP($D2468,metadata!$B$2:$S$451,4,FALSE)</f>
        <v>10.1177/074873049000500105</v>
      </c>
      <c r="H2468" t="str">
        <f>VLOOKUP($D2468,metadata!$B$2:$S$451,5,FALSE)</f>
        <v>y</v>
      </c>
      <c r="I2468" t="str">
        <f>VLOOKUP($D2468,metadata!$B$2:$S$451,6,FALSE)</f>
        <v>a</v>
      </c>
      <c r="J2468" t="str">
        <f>VLOOKUP($D2468,metadata!$B$2:$S$451,7,FALSE)</f>
        <v>i</v>
      </c>
      <c r="K2468">
        <f>VLOOKUP($D2468,metadata!$B$2:$S$451,8,FALSE)</f>
        <v>10</v>
      </c>
      <c r="L2468">
        <f>VLOOKUP($D2468,metadata!$B$2:$S$451,9,FALSE)</f>
        <v>9</v>
      </c>
      <c r="M2468" t="str">
        <f>VLOOKUP($D2468,metadata!$B$2:$S$451,10,FALSE)</f>
        <v/>
      </c>
      <c r="N2468" t="str">
        <f>VLOOKUP($D2468,metadata!$B$2:$S$451,11,FALSE)</f>
        <v>Tetranychus urticae</v>
      </c>
      <c r="O2468" t="str">
        <f>VLOOKUP($D2468,metadata!$B$2:$S$451,12,FALSE)</f>
        <v>Trombidiformes</v>
      </c>
      <c r="P2468" t="str">
        <f>VLOOKUP($D2468,metadata!$B$2:$S$451,13,FALSE)</f>
        <v>L</v>
      </c>
      <c r="Q2468">
        <f>VLOOKUP($D2468,metadata!$B$2:$S$451,14,FALSE)</f>
        <v>59.933332999999998</v>
      </c>
      <c r="R2468">
        <f>VLOOKUP($D2468,metadata!$B$2:$S$451,15,FALSE)</f>
        <v>30.266667000000002</v>
      </c>
      <c r="S2468" t="str">
        <f>VLOOKUP($D2468,metadata!$B$2:$S$451,16,FALSE)</f>
        <v/>
      </c>
      <c r="T2468" t="str">
        <f>VLOOKUP($D2468,metadata!$B$2:$S$451,17,FALSE)</f>
        <v/>
      </c>
      <c r="U2468" t="str">
        <f>VLOOKUP($D2468,metadata!$B$2:$S$451,18,FALSE)</f>
        <v/>
      </c>
      <c r="V2468">
        <f>VLOOKUP($D2468,metadata!$B$2:$Z$451,19,FALSE)</f>
        <v>200</v>
      </c>
      <c r="W2468" t="str">
        <f>VLOOKUP($D2468,metadata!$B$2:$Z$451,20,FALSE)</f>
        <v>global average</v>
      </c>
      <c r="X2468" t="str">
        <f>VLOOKUP($D2468,metadata!$B$2:$Z$451,21,FALSE)</f>
        <v/>
      </c>
      <c r="Y2468" t="str">
        <f>VLOOKUP($D2468,metadata!$B$2:$Z$451,22,FALSE)</f>
        <v>56-1</v>
      </c>
      <c r="Z2468" t="str">
        <f>VLOOKUP($D2468,metadata!$B$2:$Z$451,23,FALSE)</f>
        <v/>
      </c>
      <c r="AA2468" t="str">
        <f>VLOOKUP($D2468,metadata!$B$2:$Z$451,24,FALSE)</f>
        <v/>
      </c>
      <c r="AB2468" t="str">
        <f>VLOOKUP($D2468,metadata!$B$2:$Z$451,25,FALSE)</f>
        <v/>
      </c>
      <c r="AC2468">
        <v>17.2623112965757</v>
      </c>
      <c r="AD2468">
        <v>3.2488394423547602</v>
      </c>
      <c r="AF2468" t="str">
        <f t="shared" si="77"/>
        <v>NA</v>
      </c>
    </row>
    <row r="2469" spans="3:32" x14ac:dyDescent="0.3">
      <c r="C2469">
        <v>2468</v>
      </c>
      <c r="D2469" s="4" t="str">
        <f t="shared" si="78"/>
        <v>56-L</v>
      </c>
      <c r="E2469" t="str">
        <f>VLOOKUP($D2469,metadata!$B$2:$S$451,2,FALSE)</f>
        <v>VAZNUNES, M; KOVEOS, DS; VEERMAN, A</v>
      </c>
      <c r="F2469" t="str">
        <f>VLOOKUP($D2469,metadata!$B$2:$S$451,3,FALSE)</f>
        <v>GEOGRAPHICAL VARIATION IN PHOTOPERIODIC INDUCTION OF DIAPAUSE IN THE SPIDER-MITE (TETRANYCHUS-URTICAE) - A CAUSAL RELATION BETWEEN CRITICAL NIGHT-LENGTH AND CIRCADIAN PERIOD</v>
      </c>
      <c r="G2469" t="str">
        <f>VLOOKUP($D2469,metadata!$B$2:$S$451,4,FALSE)</f>
        <v>10.1177/074873049000500105</v>
      </c>
      <c r="H2469" t="str">
        <f>VLOOKUP($D2469,metadata!$B$2:$S$451,5,FALSE)</f>
        <v>y</v>
      </c>
      <c r="I2469" t="str">
        <f>VLOOKUP($D2469,metadata!$B$2:$S$451,6,FALSE)</f>
        <v>a</v>
      </c>
      <c r="J2469" t="str">
        <f>VLOOKUP($D2469,metadata!$B$2:$S$451,7,FALSE)</f>
        <v>i</v>
      </c>
      <c r="K2469">
        <f>VLOOKUP($D2469,metadata!$B$2:$S$451,8,FALSE)</f>
        <v>10</v>
      </c>
      <c r="L2469">
        <f>VLOOKUP($D2469,metadata!$B$2:$S$451,9,FALSE)</f>
        <v>9</v>
      </c>
      <c r="M2469" t="str">
        <f>VLOOKUP($D2469,metadata!$B$2:$S$451,10,FALSE)</f>
        <v/>
      </c>
      <c r="N2469" t="str">
        <f>VLOOKUP($D2469,metadata!$B$2:$S$451,11,FALSE)</f>
        <v>Tetranychus urticae</v>
      </c>
      <c r="O2469" t="str">
        <f>VLOOKUP($D2469,metadata!$B$2:$S$451,12,FALSE)</f>
        <v>Trombidiformes</v>
      </c>
      <c r="P2469" t="str">
        <f>VLOOKUP($D2469,metadata!$B$2:$S$451,13,FALSE)</f>
        <v>L</v>
      </c>
      <c r="Q2469">
        <f>VLOOKUP($D2469,metadata!$B$2:$S$451,14,FALSE)</f>
        <v>59.933332999999998</v>
      </c>
      <c r="R2469">
        <f>VLOOKUP($D2469,metadata!$B$2:$S$451,15,FALSE)</f>
        <v>30.266667000000002</v>
      </c>
      <c r="S2469" t="str">
        <f>VLOOKUP($D2469,metadata!$B$2:$S$451,16,FALSE)</f>
        <v/>
      </c>
      <c r="T2469" t="str">
        <f>VLOOKUP($D2469,metadata!$B$2:$S$451,17,FALSE)</f>
        <v/>
      </c>
      <c r="U2469" t="str">
        <f>VLOOKUP($D2469,metadata!$B$2:$S$451,18,FALSE)</f>
        <v/>
      </c>
      <c r="V2469">
        <f>VLOOKUP($D2469,metadata!$B$2:$Z$451,19,FALSE)</f>
        <v>200</v>
      </c>
      <c r="W2469" t="str">
        <f>VLOOKUP($D2469,metadata!$B$2:$Z$451,20,FALSE)</f>
        <v>global average</v>
      </c>
      <c r="X2469" t="str">
        <f>VLOOKUP($D2469,metadata!$B$2:$Z$451,21,FALSE)</f>
        <v/>
      </c>
      <c r="Y2469" t="str">
        <f>VLOOKUP($D2469,metadata!$B$2:$Z$451,22,FALSE)</f>
        <v>56-1</v>
      </c>
      <c r="Z2469" t="str">
        <f>VLOOKUP($D2469,metadata!$B$2:$Z$451,23,FALSE)</f>
        <v/>
      </c>
      <c r="AA2469" t="str">
        <f>VLOOKUP($D2469,metadata!$B$2:$Z$451,24,FALSE)</f>
        <v/>
      </c>
      <c r="AB2469" t="str">
        <f>VLOOKUP($D2469,metadata!$B$2:$Z$451,25,FALSE)</f>
        <v/>
      </c>
      <c r="AC2469">
        <v>18.011277082686501</v>
      </c>
      <c r="AD2469">
        <v>1.42010381846928</v>
      </c>
      <c r="AF2469" t="str">
        <f t="shared" si="77"/>
        <v>NA</v>
      </c>
    </row>
    <row r="2470" spans="3:32" x14ac:dyDescent="0.3">
      <c r="C2470">
        <v>2469</v>
      </c>
      <c r="D2470" s="4" t="str">
        <f t="shared" si="78"/>
        <v>56-W</v>
      </c>
      <c r="E2470" t="str">
        <f>VLOOKUP($D2470,metadata!$B$2:$S$451,2,FALSE)</f>
        <v>VAZNUNES, M; KOVEOS, DS; VEERMAN, A</v>
      </c>
      <c r="F2470" t="str">
        <f>VLOOKUP($D2470,metadata!$B$2:$S$451,3,FALSE)</f>
        <v>GEOGRAPHICAL VARIATION IN PHOTOPERIODIC INDUCTION OF DIAPAUSE IN THE SPIDER-MITE (TETRANYCHUS-URTICAE) - A CAUSAL RELATION BETWEEN CRITICAL NIGHT-LENGTH AND CIRCADIAN PERIOD</v>
      </c>
      <c r="G2470" t="str">
        <f>VLOOKUP($D2470,metadata!$B$2:$S$451,4,FALSE)</f>
        <v>10.1177/074873049000500105</v>
      </c>
      <c r="H2470" t="str">
        <f>VLOOKUP($D2470,metadata!$B$2:$S$451,5,FALSE)</f>
        <v>y</v>
      </c>
      <c r="I2470" t="str">
        <f>VLOOKUP($D2470,metadata!$B$2:$S$451,6,FALSE)</f>
        <v>a</v>
      </c>
      <c r="J2470" t="str">
        <f>VLOOKUP($D2470,metadata!$B$2:$S$451,7,FALSE)</f>
        <v>i</v>
      </c>
      <c r="K2470">
        <f>VLOOKUP($D2470,metadata!$B$2:$S$451,8,FALSE)</f>
        <v>10</v>
      </c>
      <c r="L2470">
        <f>VLOOKUP($D2470,metadata!$B$2:$S$451,9,FALSE)</f>
        <v>8</v>
      </c>
      <c r="M2470" t="str">
        <f>VLOOKUP($D2470,metadata!$B$2:$S$451,10,FALSE)</f>
        <v/>
      </c>
      <c r="N2470" t="str">
        <f>VLOOKUP($D2470,metadata!$B$2:$S$451,11,FALSE)</f>
        <v>Tetranychus urticae</v>
      </c>
      <c r="O2470" t="str">
        <f>VLOOKUP($D2470,metadata!$B$2:$S$451,12,FALSE)</f>
        <v>Trombidiformes</v>
      </c>
      <c r="P2470" t="str">
        <f>VLOOKUP($D2470,metadata!$B$2:$S$451,13,FALSE)</f>
        <v>W</v>
      </c>
      <c r="Q2470">
        <f>VLOOKUP($D2470,metadata!$B$2:$S$451,14,FALSE)</f>
        <v>52.233330000000002</v>
      </c>
      <c r="R2470">
        <f>VLOOKUP($D2470,metadata!$B$2:$S$451,15,FALSE)</f>
        <v>21.016667000000002</v>
      </c>
      <c r="S2470" t="str">
        <f>VLOOKUP($D2470,metadata!$B$2:$S$451,16,FALSE)</f>
        <v/>
      </c>
      <c r="T2470" t="str">
        <f>VLOOKUP($D2470,metadata!$B$2:$S$451,17,FALSE)</f>
        <v/>
      </c>
      <c r="U2470" t="str">
        <f>VLOOKUP($D2470,metadata!$B$2:$S$451,18,FALSE)</f>
        <v/>
      </c>
      <c r="V2470">
        <f>VLOOKUP($D2470,metadata!$B$2:$Z$451,19,FALSE)</f>
        <v>200</v>
      </c>
      <c r="W2470" t="str">
        <f>VLOOKUP($D2470,metadata!$B$2:$Z$451,20,FALSE)</f>
        <v>global average</v>
      </c>
      <c r="X2470" t="str">
        <f>VLOOKUP($D2470,metadata!$B$2:$Z$451,21,FALSE)</f>
        <v/>
      </c>
      <c r="Y2470" t="str">
        <f>VLOOKUP($D2470,metadata!$B$2:$Z$451,22,FALSE)</f>
        <v>56-1</v>
      </c>
      <c r="Z2470" t="str">
        <f>VLOOKUP($D2470,metadata!$B$2:$Z$451,23,FALSE)</f>
        <v/>
      </c>
      <c r="AA2470" t="str">
        <f>VLOOKUP($D2470,metadata!$B$2:$Z$451,24,FALSE)</f>
        <v/>
      </c>
      <c r="AB2470" t="str">
        <f>VLOOKUP($D2470,metadata!$B$2:$Z$451,25,FALSE)</f>
        <v/>
      </c>
      <c r="AC2470">
        <v>11.5390625</v>
      </c>
      <c r="AD2470">
        <v>91.044776119402997</v>
      </c>
      <c r="AF2470" t="str">
        <f t="shared" si="77"/>
        <v>NA</v>
      </c>
    </row>
    <row r="2471" spans="3:32" x14ac:dyDescent="0.3">
      <c r="C2471">
        <v>2470</v>
      </c>
      <c r="D2471" s="4" t="str">
        <f t="shared" si="78"/>
        <v>56-W</v>
      </c>
      <c r="E2471" t="str">
        <f>VLOOKUP($D2471,metadata!$B$2:$S$451,2,FALSE)</f>
        <v>VAZNUNES, M; KOVEOS, DS; VEERMAN, A</v>
      </c>
      <c r="F2471" t="str">
        <f>VLOOKUP($D2471,metadata!$B$2:$S$451,3,FALSE)</f>
        <v>GEOGRAPHICAL VARIATION IN PHOTOPERIODIC INDUCTION OF DIAPAUSE IN THE SPIDER-MITE (TETRANYCHUS-URTICAE) - A CAUSAL RELATION BETWEEN CRITICAL NIGHT-LENGTH AND CIRCADIAN PERIOD</v>
      </c>
      <c r="G2471" t="str">
        <f>VLOOKUP($D2471,metadata!$B$2:$S$451,4,FALSE)</f>
        <v>10.1177/074873049000500105</v>
      </c>
      <c r="H2471" t="str">
        <f>VLOOKUP($D2471,metadata!$B$2:$S$451,5,FALSE)</f>
        <v>y</v>
      </c>
      <c r="I2471" t="str">
        <f>VLOOKUP($D2471,metadata!$B$2:$S$451,6,FALSE)</f>
        <v>a</v>
      </c>
      <c r="J2471" t="str">
        <f>VLOOKUP($D2471,metadata!$B$2:$S$451,7,FALSE)</f>
        <v>i</v>
      </c>
      <c r="K2471">
        <f>VLOOKUP($D2471,metadata!$B$2:$S$451,8,FALSE)</f>
        <v>10</v>
      </c>
      <c r="L2471">
        <f>VLOOKUP($D2471,metadata!$B$2:$S$451,9,FALSE)</f>
        <v>8</v>
      </c>
      <c r="M2471" t="str">
        <f>VLOOKUP($D2471,metadata!$B$2:$S$451,10,FALSE)</f>
        <v/>
      </c>
      <c r="N2471" t="str">
        <f>VLOOKUP($D2471,metadata!$B$2:$S$451,11,FALSE)</f>
        <v>Tetranychus urticae</v>
      </c>
      <c r="O2471" t="str">
        <f>VLOOKUP($D2471,metadata!$B$2:$S$451,12,FALSE)</f>
        <v>Trombidiformes</v>
      </c>
      <c r="P2471" t="str">
        <f>VLOOKUP($D2471,metadata!$B$2:$S$451,13,FALSE)</f>
        <v>W</v>
      </c>
      <c r="Q2471">
        <f>VLOOKUP($D2471,metadata!$B$2:$S$451,14,FALSE)</f>
        <v>52.233330000000002</v>
      </c>
      <c r="R2471">
        <f>VLOOKUP($D2471,metadata!$B$2:$S$451,15,FALSE)</f>
        <v>21.016667000000002</v>
      </c>
      <c r="S2471" t="str">
        <f>VLOOKUP($D2471,metadata!$B$2:$S$451,16,FALSE)</f>
        <v/>
      </c>
      <c r="T2471" t="str">
        <f>VLOOKUP($D2471,metadata!$B$2:$S$451,17,FALSE)</f>
        <v/>
      </c>
      <c r="U2471" t="str">
        <f>VLOOKUP($D2471,metadata!$B$2:$S$451,18,FALSE)</f>
        <v/>
      </c>
      <c r="V2471">
        <f>VLOOKUP($D2471,metadata!$B$2:$Z$451,19,FALSE)</f>
        <v>200</v>
      </c>
      <c r="W2471" t="str">
        <f>VLOOKUP($D2471,metadata!$B$2:$Z$451,20,FALSE)</f>
        <v>global average</v>
      </c>
      <c r="X2471" t="str">
        <f>VLOOKUP($D2471,metadata!$B$2:$Z$451,21,FALSE)</f>
        <v/>
      </c>
      <c r="Y2471" t="str">
        <f>VLOOKUP($D2471,metadata!$B$2:$Z$451,22,FALSE)</f>
        <v>56-1</v>
      </c>
      <c r="Z2471" t="str">
        <f>VLOOKUP($D2471,metadata!$B$2:$Z$451,23,FALSE)</f>
        <v/>
      </c>
      <c r="AA2471" t="str">
        <f>VLOOKUP($D2471,metadata!$B$2:$Z$451,24,FALSE)</f>
        <v/>
      </c>
      <c r="AB2471" t="str">
        <f>VLOOKUP($D2471,metadata!$B$2:$Z$451,25,FALSE)</f>
        <v/>
      </c>
      <c r="AC2471">
        <v>12.078125</v>
      </c>
      <c r="AD2471">
        <v>94.029850746268593</v>
      </c>
      <c r="AF2471" t="str">
        <f t="shared" si="77"/>
        <v>NA</v>
      </c>
    </row>
    <row r="2472" spans="3:32" x14ac:dyDescent="0.3">
      <c r="C2472">
        <v>2471</v>
      </c>
      <c r="D2472" s="4" t="str">
        <f t="shared" si="78"/>
        <v>56-W</v>
      </c>
      <c r="E2472" t="str">
        <f>VLOOKUP($D2472,metadata!$B$2:$S$451,2,FALSE)</f>
        <v>VAZNUNES, M; KOVEOS, DS; VEERMAN, A</v>
      </c>
      <c r="F2472" t="str">
        <f>VLOOKUP($D2472,metadata!$B$2:$S$451,3,FALSE)</f>
        <v>GEOGRAPHICAL VARIATION IN PHOTOPERIODIC INDUCTION OF DIAPAUSE IN THE SPIDER-MITE (TETRANYCHUS-URTICAE) - A CAUSAL RELATION BETWEEN CRITICAL NIGHT-LENGTH AND CIRCADIAN PERIOD</v>
      </c>
      <c r="G2472" t="str">
        <f>VLOOKUP($D2472,metadata!$B$2:$S$451,4,FALSE)</f>
        <v>10.1177/074873049000500105</v>
      </c>
      <c r="H2472" t="str">
        <f>VLOOKUP($D2472,metadata!$B$2:$S$451,5,FALSE)</f>
        <v>y</v>
      </c>
      <c r="I2472" t="str">
        <f>VLOOKUP($D2472,metadata!$B$2:$S$451,6,FALSE)</f>
        <v>a</v>
      </c>
      <c r="J2472" t="str">
        <f>VLOOKUP($D2472,metadata!$B$2:$S$451,7,FALSE)</f>
        <v>i</v>
      </c>
      <c r="K2472">
        <f>VLOOKUP($D2472,metadata!$B$2:$S$451,8,FALSE)</f>
        <v>10</v>
      </c>
      <c r="L2472">
        <f>VLOOKUP($D2472,metadata!$B$2:$S$451,9,FALSE)</f>
        <v>8</v>
      </c>
      <c r="M2472" t="str">
        <f>VLOOKUP($D2472,metadata!$B$2:$S$451,10,FALSE)</f>
        <v/>
      </c>
      <c r="N2472" t="str">
        <f>VLOOKUP($D2472,metadata!$B$2:$S$451,11,FALSE)</f>
        <v>Tetranychus urticae</v>
      </c>
      <c r="O2472" t="str">
        <f>VLOOKUP($D2472,metadata!$B$2:$S$451,12,FALSE)</f>
        <v>Trombidiformes</v>
      </c>
      <c r="P2472" t="str">
        <f>VLOOKUP($D2472,metadata!$B$2:$S$451,13,FALSE)</f>
        <v>W</v>
      </c>
      <c r="Q2472">
        <f>VLOOKUP($D2472,metadata!$B$2:$S$451,14,FALSE)</f>
        <v>52.233330000000002</v>
      </c>
      <c r="R2472">
        <f>VLOOKUP($D2472,metadata!$B$2:$S$451,15,FALSE)</f>
        <v>21.016667000000002</v>
      </c>
      <c r="S2472" t="str">
        <f>VLOOKUP($D2472,metadata!$B$2:$S$451,16,FALSE)</f>
        <v/>
      </c>
      <c r="T2472" t="str">
        <f>VLOOKUP($D2472,metadata!$B$2:$S$451,17,FALSE)</f>
        <v/>
      </c>
      <c r="U2472" t="str">
        <f>VLOOKUP($D2472,metadata!$B$2:$S$451,18,FALSE)</f>
        <v/>
      </c>
      <c r="V2472">
        <f>VLOOKUP($D2472,metadata!$B$2:$Z$451,19,FALSE)</f>
        <v>200</v>
      </c>
      <c r="W2472" t="str">
        <f>VLOOKUP($D2472,metadata!$B$2:$Z$451,20,FALSE)</f>
        <v>global average</v>
      </c>
      <c r="X2472" t="str">
        <f>VLOOKUP($D2472,metadata!$B$2:$Z$451,21,FALSE)</f>
        <v/>
      </c>
      <c r="Y2472" t="str">
        <f>VLOOKUP($D2472,metadata!$B$2:$Z$451,22,FALSE)</f>
        <v>56-1</v>
      </c>
      <c r="Z2472" t="str">
        <f>VLOOKUP($D2472,metadata!$B$2:$Z$451,23,FALSE)</f>
        <v/>
      </c>
      <c r="AA2472" t="str">
        <f>VLOOKUP($D2472,metadata!$B$2:$Z$451,24,FALSE)</f>
        <v/>
      </c>
      <c r="AB2472" t="str">
        <f>VLOOKUP($D2472,metadata!$B$2:$Z$451,25,FALSE)</f>
        <v/>
      </c>
      <c r="AC2472">
        <v>12.5703125</v>
      </c>
      <c r="AD2472">
        <v>96.641791044776099</v>
      </c>
      <c r="AF2472" t="str">
        <f t="shared" si="77"/>
        <v>NA</v>
      </c>
    </row>
    <row r="2473" spans="3:32" x14ac:dyDescent="0.3">
      <c r="C2473">
        <v>2472</v>
      </c>
      <c r="D2473" s="4" t="str">
        <f t="shared" si="78"/>
        <v>56-W</v>
      </c>
      <c r="E2473" t="str">
        <f>VLOOKUP($D2473,metadata!$B$2:$S$451,2,FALSE)</f>
        <v>VAZNUNES, M; KOVEOS, DS; VEERMAN, A</v>
      </c>
      <c r="F2473" t="str">
        <f>VLOOKUP($D2473,metadata!$B$2:$S$451,3,FALSE)</f>
        <v>GEOGRAPHICAL VARIATION IN PHOTOPERIODIC INDUCTION OF DIAPAUSE IN THE SPIDER-MITE (TETRANYCHUS-URTICAE) - A CAUSAL RELATION BETWEEN CRITICAL NIGHT-LENGTH AND CIRCADIAN PERIOD</v>
      </c>
      <c r="G2473" t="str">
        <f>VLOOKUP($D2473,metadata!$B$2:$S$451,4,FALSE)</f>
        <v>10.1177/074873049000500105</v>
      </c>
      <c r="H2473" t="str">
        <f>VLOOKUP($D2473,metadata!$B$2:$S$451,5,FALSE)</f>
        <v>y</v>
      </c>
      <c r="I2473" t="str">
        <f>VLOOKUP($D2473,metadata!$B$2:$S$451,6,FALSE)</f>
        <v>a</v>
      </c>
      <c r="J2473" t="str">
        <f>VLOOKUP($D2473,metadata!$B$2:$S$451,7,FALSE)</f>
        <v>i</v>
      </c>
      <c r="K2473">
        <f>VLOOKUP($D2473,metadata!$B$2:$S$451,8,FALSE)</f>
        <v>10</v>
      </c>
      <c r="L2473">
        <f>VLOOKUP($D2473,metadata!$B$2:$S$451,9,FALSE)</f>
        <v>8</v>
      </c>
      <c r="M2473" t="str">
        <f>VLOOKUP($D2473,metadata!$B$2:$S$451,10,FALSE)</f>
        <v/>
      </c>
      <c r="N2473" t="str">
        <f>VLOOKUP($D2473,metadata!$B$2:$S$451,11,FALSE)</f>
        <v>Tetranychus urticae</v>
      </c>
      <c r="O2473" t="str">
        <f>VLOOKUP($D2473,metadata!$B$2:$S$451,12,FALSE)</f>
        <v>Trombidiformes</v>
      </c>
      <c r="P2473" t="str">
        <f>VLOOKUP($D2473,metadata!$B$2:$S$451,13,FALSE)</f>
        <v>W</v>
      </c>
      <c r="Q2473">
        <f>VLOOKUP($D2473,metadata!$B$2:$S$451,14,FALSE)</f>
        <v>52.233330000000002</v>
      </c>
      <c r="R2473">
        <f>VLOOKUP($D2473,metadata!$B$2:$S$451,15,FALSE)</f>
        <v>21.016667000000002</v>
      </c>
      <c r="S2473" t="str">
        <f>VLOOKUP($D2473,metadata!$B$2:$S$451,16,FALSE)</f>
        <v/>
      </c>
      <c r="T2473" t="str">
        <f>VLOOKUP($D2473,metadata!$B$2:$S$451,17,FALSE)</f>
        <v/>
      </c>
      <c r="U2473" t="str">
        <f>VLOOKUP($D2473,metadata!$B$2:$S$451,18,FALSE)</f>
        <v/>
      </c>
      <c r="V2473">
        <f>VLOOKUP($D2473,metadata!$B$2:$Z$451,19,FALSE)</f>
        <v>200</v>
      </c>
      <c r="W2473" t="str">
        <f>VLOOKUP($D2473,metadata!$B$2:$Z$451,20,FALSE)</f>
        <v>global average</v>
      </c>
      <c r="X2473" t="str">
        <f>VLOOKUP($D2473,metadata!$B$2:$Z$451,21,FALSE)</f>
        <v/>
      </c>
      <c r="Y2473" t="str">
        <f>VLOOKUP($D2473,metadata!$B$2:$Z$451,22,FALSE)</f>
        <v>56-1</v>
      </c>
      <c r="Z2473" t="str">
        <f>VLOOKUP($D2473,metadata!$B$2:$Z$451,23,FALSE)</f>
        <v/>
      </c>
      <c r="AA2473" t="str">
        <f>VLOOKUP($D2473,metadata!$B$2:$Z$451,24,FALSE)</f>
        <v/>
      </c>
      <c r="AB2473" t="str">
        <f>VLOOKUP($D2473,metadata!$B$2:$Z$451,25,FALSE)</f>
        <v/>
      </c>
      <c r="AC2473">
        <v>13.0625</v>
      </c>
      <c r="AD2473">
        <v>83.582089552238799</v>
      </c>
      <c r="AF2473" t="str">
        <f t="shared" si="77"/>
        <v>NA</v>
      </c>
    </row>
    <row r="2474" spans="3:32" x14ac:dyDescent="0.3">
      <c r="C2474">
        <v>2473</v>
      </c>
      <c r="D2474" s="4" t="str">
        <f t="shared" si="78"/>
        <v>56-W</v>
      </c>
      <c r="E2474" t="str">
        <f>VLOOKUP($D2474,metadata!$B$2:$S$451,2,FALSE)</f>
        <v>VAZNUNES, M; KOVEOS, DS; VEERMAN, A</v>
      </c>
      <c r="F2474" t="str">
        <f>VLOOKUP($D2474,metadata!$B$2:$S$451,3,FALSE)</f>
        <v>GEOGRAPHICAL VARIATION IN PHOTOPERIODIC INDUCTION OF DIAPAUSE IN THE SPIDER-MITE (TETRANYCHUS-URTICAE) - A CAUSAL RELATION BETWEEN CRITICAL NIGHT-LENGTH AND CIRCADIAN PERIOD</v>
      </c>
      <c r="G2474" t="str">
        <f>VLOOKUP($D2474,metadata!$B$2:$S$451,4,FALSE)</f>
        <v>10.1177/074873049000500105</v>
      </c>
      <c r="H2474" t="str">
        <f>VLOOKUP($D2474,metadata!$B$2:$S$451,5,FALSE)</f>
        <v>y</v>
      </c>
      <c r="I2474" t="str">
        <f>VLOOKUP($D2474,metadata!$B$2:$S$451,6,FALSE)</f>
        <v>a</v>
      </c>
      <c r="J2474" t="str">
        <f>VLOOKUP($D2474,metadata!$B$2:$S$451,7,FALSE)</f>
        <v>i</v>
      </c>
      <c r="K2474">
        <f>VLOOKUP($D2474,metadata!$B$2:$S$451,8,FALSE)</f>
        <v>10</v>
      </c>
      <c r="L2474">
        <f>VLOOKUP($D2474,metadata!$B$2:$S$451,9,FALSE)</f>
        <v>8</v>
      </c>
      <c r="M2474" t="str">
        <f>VLOOKUP($D2474,metadata!$B$2:$S$451,10,FALSE)</f>
        <v/>
      </c>
      <c r="N2474" t="str">
        <f>VLOOKUP($D2474,metadata!$B$2:$S$451,11,FALSE)</f>
        <v>Tetranychus urticae</v>
      </c>
      <c r="O2474" t="str">
        <f>VLOOKUP($D2474,metadata!$B$2:$S$451,12,FALSE)</f>
        <v>Trombidiformes</v>
      </c>
      <c r="P2474" t="str">
        <f>VLOOKUP($D2474,metadata!$B$2:$S$451,13,FALSE)</f>
        <v>W</v>
      </c>
      <c r="Q2474">
        <f>VLOOKUP($D2474,metadata!$B$2:$S$451,14,FALSE)</f>
        <v>52.233330000000002</v>
      </c>
      <c r="R2474">
        <f>VLOOKUP($D2474,metadata!$B$2:$S$451,15,FALSE)</f>
        <v>21.016667000000002</v>
      </c>
      <c r="S2474" t="str">
        <f>VLOOKUP($D2474,metadata!$B$2:$S$451,16,FALSE)</f>
        <v/>
      </c>
      <c r="T2474" t="str">
        <f>VLOOKUP($D2474,metadata!$B$2:$S$451,17,FALSE)</f>
        <v/>
      </c>
      <c r="U2474" t="str">
        <f>VLOOKUP($D2474,metadata!$B$2:$S$451,18,FALSE)</f>
        <v/>
      </c>
      <c r="V2474">
        <f>VLOOKUP($D2474,metadata!$B$2:$Z$451,19,FALSE)</f>
        <v>200</v>
      </c>
      <c r="W2474" t="str">
        <f>VLOOKUP($D2474,metadata!$B$2:$Z$451,20,FALSE)</f>
        <v>global average</v>
      </c>
      <c r="X2474" t="str">
        <f>VLOOKUP($D2474,metadata!$B$2:$Z$451,21,FALSE)</f>
        <v/>
      </c>
      <c r="Y2474" t="str">
        <f>VLOOKUP($D2474,metadata!$B$2:$Z$451,22,FALSE)</f>
        <v>56-1</v>
      </c>
      <c r="Z2474" t="str">
        <f>VLOOKUP($D2474,metadata!$B$2:$Z$451,23,FALSE)</f>
        <v/>
      </c>
      <c r="AA2474" t="str">
        <f>VLOOKUP($D2474,metadata!$B$2:$Z$451,24,FALSE)</f>
        <v/>
      </c>
      <c r="AB2474" t="str">
        <f>VLOOKUP($D2474,metadata!$B$2:$Z$451,25,FALSE)</f>
        <v/>
      </c>
      <c r="AC2474">
        <v>13.5546875</v>
      </c>
      <c r="AD2474">
        <v>79.104477611940297</v>
      </c>
      <c r="AF2474" t="str">
        <f t="shared" si="77"/>
        <v>NA</v>
      </c>
    </row>
    <row r="2475" spans="3:32" x14ac:dyDescent="0.3">
      <c r="C2475">
        <v>2474</v>
      </c>
      <c r="D2475" s="4" t="str">
        <f t="shared" si="78"/>
        <v>56-W</v>
      </c>
      <c r="E2475" t="str">
        <f>VLOOKUP($D2475,metadata!$B$2:$S$451,2,FALSE)</f>
        <v>VAZNUNES, M; KOVEOS, DS; VEERMAN, A</v>
      </c>
      <c r="F2475" t="str">
        <f>VLOOKUP($D2475,metadata!$B$2:$S$451,3,FALSE)</f>
        <v>GEOGRAPHICAL VARIATION IN PHOTOPERIODIC INDUCTION OF DIAPAUSE IN THE SPIDER-MITE (TETRANYCHUS-URTICAE) - A CAUSAL RELATION BETWEEN CRITICAL NIGHT-LENGTH AND CIRCADIAN PERIOD</v>
      </c>
      <c r="G2475" t="str">
        <f>VLOOKUP($D2475,metadata!$B$2:$S$451,4,FALSE)</f>
        <v>10.1177/074873049000500105</v>
      </c>
      <c r="H2475" t="str">
        <f>VLOOKUP($D2475,metadata!$B$2:$S$451,5,FALSE)</f>
        <v>y</v>
      </c>
      <c r="I2475" t="str">
        <f>VLOOKUP($D2475,metadata!$B$2:$S$451,6,FALSE)</f>
        <v>a</v>
      </c>
      <c r="J2475" t="str">
        <f>VLOOKUP($D2475,metadata!$B$2:$S$451,7,FALSE)</f>
        <v>i</v>
      </c>
      <c r="K2475">
        <f>VLOOKUP($D2475,metadata!$B$2:$S$451,8,FALSE)</f>
        <v>10</v>
      </c>
      <c r="L2475">
        <f>VLOOKUP($D2475,metadata!$B$2:$S$451,9,FALSE)</f>
        <v>8</v>
      </c>
      <c r="M2475" t="str">
        <f>VLOOKUP($D2475,metadata!$B$2:$S$451,10,FALSE)</f>
        <v/>
      </c>
      <c r="N2475" t="str">
        <f>VLOOKUP($D2475,metadata!$B$2:$S$451,11,FALSE)</f>
        <v>Tetranychus urticae</v>
      </c>
      <c r="O2475" t="str">
        <f>VLOOKUP($D2475,metadata!$B$2:$S$451,12,FALSE)</f>
        <v>Trombidiformes</v>
      </c>
      <c r="P2475" t="str">
        <f>VLOOKUP($D2475,metadata!$B$2:$S$451,13,FALSE)</f>
        <v>W</v>
      </c>
      <c r="Q2475">
        <f>VLOOKUP($D2475,metadata!$B$2:$S$451,14,FALSE)</f>
        <v>52.233330000000002</v>
      </c>
      <c r="R2475">
        <f>VLOOKUP($D2475,metadata!$B$2:$S$451,15,FALSE)</f>
        <v>21.016667000000002</v>
      </c>
      <c r="S2475" t="str">
        <f>VLOOKUP($D2475,metadata!$B$2:$S$451,16,FALSE)</f>
        <v/>
      </c>
      <c r="T2475" t="str">
        <f>VLOOKUP($D2475,metadata!$B$2:$S$451,17,FALSE)</f>
        <v/>
      </c>
      <c r="U2475" t="str">
        <f>VLOOKUP($D2475,metadata!$B$2:$S$451,18,FALSE)</f>
        <v/>
      </c>
      <c r="V2475">
        <f>VLOOKUP($D2475,metadata!$B$2:$Z$451,19,FALSE)</f>
        <v>200</v>
      </c>
      <c r="W2475" t="str">
        <f>VLOOKUP($D2475,metadata!$B$2:$Z$451,20,FALSE)</f>
        <v>global average</v>
      </c>
      <c r="X2475" t="str">
        <f>VLOOKUP($D2475,metadata!$B$2:$Z$451,21,FALSE)</f>
        <v/>
      </c>
      <c r="Y2475" t="str">
        <f>VLOOKUP($D2475,metadata!$B$2:$Z$451,22,FALSE)</f>
        <v>56-1</v>
      </c>
      <c r="Z2475" t="str">
        <f>VLOOKUP($D2475,metadata!$B$2:$Z$451,23,FALSE)</f>
        <v/>
      </c>
      <c r="AA2475" t="str">
        <f>VLOOKUP($D2475,metadata!$B$2:$Z$451,24,FALSE)</f>
        <v/>
      </c>
      <c r="AB2475" t="str">
        <f>VLOOKUP($D2475,metadata!$B$2:$Z$451,25,FALSE)</f>
        <v/>
      </c>
      <c r="AC2475">
        <v>14.046875</v>
      </c>
      <c r="AD2475">
        <v>14.9253731343283</v>
      </c>
      <c r="AF2475" t="str">
        <f t="shared" si="77"/>
        <v>NA</v>
      </c>
    </row>
    <row r="2476" spans="3:32" x14ac:dyDescent="0.3">
      <c r="C2476">
        <v>2475</v>
      </c>
      <c r="D2476" s="4" t="str">
        <f t="shared" si="78"/>
        <v>56-W</v>
      </c>
      <c r="E2476" t="str">
        <f>VLOOKUP($D2476,metadata!$B$2:$S$451,2,FALSE)</f>
        <v>VAZNUNES, M; KOVEOS, DS; VEERMAN, A</v>
      </c>
      <c r="F2476" t="str">
        <f>VLOOKUP($D2476,metadata!$B$2:$S$451,3,FALSE)</f>
        <v>GEOGRAPHICAL VARIATION IN PHOTOPERIODIC INDUCTION OF DIAPAUSE IN THE SPIDER-MITE (TETRANYCHUS-URTICAE) - A CAUSAL RELATION BETWEEN CRITICAL NIGHT-LENGTH AND CIRCADIAN PERIOD</v>
      </c>
      <c r="G2476" t="str">
        <f>VLOOKUP($D2476,metadata!$B$2:$S$451,4,FALSE)</f>
        <v>10.1177/074873049000500105</v>
      </c>
      <c r="H2476" t="str">
        <f>VLOOKUP($D2476,metadata!$B$2:$S$451,5,FALSE)</f>
        <v>y</v>
      </c>
      <c r="I2476" t="str">
        <f>VLOOKUP($D2476,metadata!$B$2:$S$451,6,FALSE)</f>
        <v>a</v>
      </c>
      <c r="J2476" t="str">
        <f>VLOOKUP($D2476,metadata!$B$2:$S$451,7,FALSE)</f>
        <v>i</v>
      </c>
      <c r="K2476">
        <f>VLOOKUP($D2476,metadata!$B$2:$S$451,8,FALSE)</f>
        <v>10</v>
      </c>
      <c r="L2476">
        <f>VLOOKUP($D2476,metadata!$B$2:$S$451,9,FALSE)</f>
        <v>8</v>
      </c>
      <c r="M2476" t="str">
        <f>VLOOKUP($D2476,metadata!$B$2:$S$451,10,FALSE)</f>
        <v/>
      </c>
      <c r="N2476" t="str">
        <f>VLOOKUP($D2476,metadata!$B$2:$S$451,11,FALSE)</f>
        <v>Tetranychus urticae</v>
      </c>
      <c r="O2476" t="str">
        <f>VLOOKUP($D2476,metadata!$B$2:$S$451,12,FALSE)</f>
        <v>Trombidiformes</v>
      </c>
      <c r="P2476" t="str">
        <f>VLOOKUP($D2476,metadata!$B$2:$S$451,13,FALSE)</f>
        <v>W</v>
      </c>
      <c r="Q2476">
        <f>VLOOKUP($D2476,metadata!$B$2:$S$451,14,FALSE)</f>
        <v>52.233330000000002</v>
      </c>
      <c r="R2476">
        <f>VLOOKUP($D2476,metadata!$B$2:$S$451,15,FALSE)</f>
        <v>21.016667000000002</v>
      </c>
      <c r="S2476" t="str">
        <f>VLOOKUP($D2476,metadata!$B$2:$S$451,16,FALSE)</f>
        <v/>
      </c>
      <c r="T2476" t="str">
        <f>VLOOKUP($D2476,metadata!$B$2:$S$451,17,FALSE)</f>
        <v/>
      </c>
      <c r="U2476" t="str">
        <f>VLOOKUP($D2476,metadata!$B$2:$S$451,18,FALSE)</f>
        <v/>
      </c>
      <c r="V2476">
        <f>VLOOKUP($D2476,metadata!$B$2:$Z$451,19,FALSE)</f>
        <v>200</v>
      </c>
      <c r="W2476" t="str">
        <f>VLOOKUP($D2476,metadata!$B$2:$Z$451,20,FALSE)</f>
        <v>global average</v>
      </c>
      <c r="X2476" t="str">
        <f>VLOOKUP($D2476,metadata!$B$2:$Z$451,21,FALSE)</f>
        <v/>
      </c>
      <c r="Y2476" t="str">
        <f>VLOOKUP($D2476,metadata!$B$2:$Z$451,22,FALSE)</f>
        <v>56-1</v>
      </c>
      <c r="Z2476" t="str">
        <f>VLOOKUP($D2476,metadata!$B$2:$Z$451,23,FALSE)</f>
        <v/>
      </c>
      <c r="AA2476" t="str">
        <f>VLOOKUP($D2476,metadata!$B$2:$Z$451,24,FALSE)</f>
        <v/>
      </c>
      <c r="AB2476" t="str">
        <f>VLOOKUP($D2476,metadata!$B$2:$Z$451,25,FALSE)</f>
        <v/>
      </c>
      <c r="AC2476">
        <v>14.4921875</v>
      </c>
      <c r="AD2476">
        <v>0</v>
      </c>
      <c r="AF2476" t="str">
        <f t="shared" si="77"/>
        <v>NA</v>
      </c>
    </row>
    <row r="2477" spans="3:32" x14ac:dyDescent="0.3">
      <c r="C2477">
        <v>2476</v>
      </c>
      <c r="D2477" s="4" t="str">
        <f t="shared" si="78"/>
        <v>56-W</v>
      </c>
      <c r="E2477" t="str">
        <f>VLOOKUP($D2477,metadata!$B$2:$S$451,2,FALSE)</f>
        <v>VAZNUNES, M; KOVEOS, DS; VEERMAN, A</v>
      </c>
      <c r="F2477" t="str">
        <f>VLOOKUP($D2477,metadata!$B$2:$S$451,3,FALSE)</f>
        <v>GEOGRAPHICAL VARIATION IN PHOTOPERIODIC INDUCTION OF DIAPAUSE IN THE SPIDER-MITE (TETRANYCHUS-URTICAE) - A CAUSAL RELATION BETWEEN CRITICAL NIGHT-LENGTH AND CIRCADIAN PERIOD</v>
      </c>
      <c r="G2477" t="str">
        <f>VLOOKUP($D2477,metadata!$B$2:$S$451,4,FALSE)</f>
        <v>10.1177/074873049000500105</v>
      </c>
      <c r="H2477" t="str">
        <f>VLOOKUP($D2477,metadata!$B$2:$S$451,5,FALSE)</f>
        <v>y</v>
      </c>
      <c r="I2477" t="str">
        <f>VLOOKUP($D2477,metadata!$B$2:$S$451,6,FALSE)</f>
        <v>a</v>
      </c>
      <c r="J2477" t="str">
        <f>VLOOKUP($D2477,metadata!$B$2:$S$451,7,FALSE)</f>
        <v>i</v>
      </c>
      <c r="K2477">
        <f>VLOOKUP($D2477,metadata!$B$2:$S$451,8,FALSE)</f>
        <v>10</v>
      </c>
      <c r="L2477">
        <f>VLOOKUP($D2477,metadata!$B$2:$S$451,9,FALSE)</f>
        <v>8</v>
      </c>
      <c r="M2477" t="str">
        <f>VLOOKUP($D2477,metadata!$B$2:$S$451,10,FALSE)</f>
        <v/>
      </c>
      <c r="N2477" t="str">
        <f>VLOOKUP($D2477,metadata!$B$2:$S$451,11,FALSE)</f>
        <v>Tetranychus urticae</v>
      </c>
      <c r="O2477" t="str">
        <f>VLOOKUP($D2477,metadata!$B$2:$S$451,12,FALSE)</f>
        <v>Trombidiformes</v>
      </c>
      <c r="P2477" t="str">
        <f>VLOOKUP($D2477,metadata!$B$2:$S$451,13,FALSE)</f>
        <v>W</v>
      </c>
      <c r="Q2477">
        <f>VLOOKUP($D2477,metadata!$B$2:$S$451,14,FALSE)</f>
        <v>52.233330000000002</v>
      </c>
      <c r="R2477">
        <f>VLOOKUP($D2477,metadata!$B$2:$S$451,15,FALSE)</f>
        <v>21.016667000000002</v>
      </c>
      <c r="S2477" t="str">
        <f>VLOOKUP($D2477,metadata!$B$2:$S$451,16,FALSE)</f>
        <v/>
      </c>
      <c r="T2477" t="str">
        <f>VLOOKUP($D2477,metadata!$B$2:$S$451,17,FALSE)</f>
        <v/>
      </c>
      <c r="U2477" t="str">
        <f>VLOOKUP($D2477,metadata!$B$2:$S$451,18,FALSE)</f>
        <v/>
      </c>
      <c r="V2477">
        <f>VLOOKUP($D2477,metadata!$B$2:$Z$451,19,FALSE)</f>
        <v>200</v>
      </c>
      <c r="W2477" t="str">
        <f>VLOOKUP($D2477,metadata!$B$2:$Z$451,20,FALSE)</f>
        <v>global average</v>
      </c>
      <c r="X2477" t="str">
        <f>VLOOKUP($D2477,metadata!$B$2:$Z$451,21,FALSE)</f>
        <v/>
      </c>
      <c r="Y2477" t="str">
        <f>VLOOKUP($D2477,metadata!$B$2:$Z$451,22,FALSE)</f>
        <v>56-1</v>
      </c>
      <c r="Z2477" t="str">
        <f>VLOOKUP($D2477,metadata!$B$2:$Z$451,23,FALSE)</f>
        <v/>
      </c>
      <c r="AA2477" t="str">
        <f>VLOOKUP($D2477,metadata!$B$2:$Z$451,24,FALSE)</f>
        <v/>
      </c>
      <c r="AB2477" t="str">
        <f>VLOOKUP($D2477,metadata!$B$2:$Z$451,25,FALSE)</f>
        <v/>
      </c>
      <c r="AC2477">
        <v>18.0078125</v>
      </c>
      <c r="AD2477">
        <v>-0.74626865671640896</v>
      </c>
      <c r="AF2477" t="str">
        <f t="shared" si="77"/>
        <v>NA</v>
      </c>
    </row>
    <row r="2478" spans="3:32" x14ac:dyDescent="0.3">
      <c r="C2478">
        <v>2477</v>
      </c>
      <c r="D2478" s="4" t="str">
        <f t="shared" si="78"/>
        <v>56-V</v>
      </c>
      <c r="E2478" t="str">
        <f>VLOOKUP($D2478,metadata!$B$2:$S$451,2,FALSE)</f>
        <v>VAZNUNES, M; KOVEOS, DS; VEERMAN, A</v>
      </c>
      <c r="F2478" t="str">
        <f>VLOOKUP($D2478,metadata!$B$2:$S$451,3,FALSE)</f>
        <v>GEOGRAPHICAL VARIATION IN PHOTOPERIODIC INDUCTION OF DIAPAUSE IN THE SPIDER-MITE (TETRANYCHUS-URTICAE) - A CAUSAL RELATION BETWEEN CRITICAL NIGHT-LENGTH AND CIRCADIAN PERIOD</v>
      </c>
      <c r="G2478" t="str">
        <f>VLOOKUP($D2478,metadata!$B$2:$S$451,4,FALSE)</f>
        <v>10.1177/074873049000500105</v>
      </c>
      <c r="H2478" t="str">
        <f>VLOOKUP($D2478,metadata!$B$2:$S$451,5,FALSE)</f>
        <v>y</v>
      </c>
      <c r="I2478" t="str">
        <f>VLOOKUP($D2478,metadata!$B$2:$S$451,6,FALSE)</f>
        <v>a</v>
      </c>
      <c r="J2478" t="str">
        <f>VLOOKUP($D2478,metadata!$B$2:$S$451,7,FALSE)</f>
        <v>i</v>
      </c>
      <c r="K2478">
        <f>VLOOKUP($D2478,metadata!$B$2:$S$451,8,FALSE)</f>
        <v>10</v>
      </c>
      <c r="L2478">
        <f>VLOOKUP($D2478,metadata!$B$2:$S$451,9,FALSE)</f>
        <v>9</v>
      </c>
      <c r="M2478" t="str">
        <f>VLOOKUP($D2478,metadata!$B$2:$S$451,10,FALSE)</f>
        <v/>
      </c>
      <c r="N2478" t="str">
        <f>VLOOKUP($D2478,metadata!$B$2:$S$451,11,FALSE)</f>
        <v>Tetranychus urticae</v>
      </c>
      <c r="O2478" t="str">
        <f>VLOOKUP($D2478,metadata!$B$2:$S$451,12,FALSE)</f>
        <v>Trombidiformes</v>
      </c>
      <c r="P2478" t="str">
        <f>VLOOKUP($D2478,metadata!$B$2:$S$451,13,FALSE)</f>
        <v>V</v>
      </c>
      <c r="Q2478">
        <f>VLOOKUP($D2478,metadata!$B$2:$S$451,14,FALSE)</f>
        <v>51.866667</v>
      </c>
      <c r="R2478">
        <f>VLOOKUP($D2478,metadata!$B$2:$S$451,15,FALSE)</f>
        <v>4.1666670000000003</v>
      </c>
      <c r="S2478" t="str">
        <f>VLOOKUP($D2478,metadata!$B$2:$S$451,16,FALSE)</f>
        <v/>
      </c>
      <c r="T2478" t="str">
        <f>VLOOKUP($D2478,metadata!$B$2:$S$451,17,FALSE)</f>
        <v/>
      </c>
      <c r="U2478" t="str">
        <f>VLOOKUP($D2478,metadata!$B$2:$S$451,18,FALSE)</f>
        <v/>
      </c>
      <c r="V2478">
        <f>VLOOKUP($D2478,metadata!$B$2:$Z$451,19,FALSE)</f>
        <v>200</v>
      </c>
      <c r="W2478" t="str">
        <f>VLOOKUP($D2478,metadata!$B$2:$Z$451,20,FALSE)</f>
        <v>global average</v>
      </c>
      <c r="X2478" t="str">
        <f>VLOOKUP($D2478,metadata!$B$2:$Z$451,21,FALSE)</f>
        <v/>
      </c>
      <c r="Y2478" t="str">
        <f>VLOOKUP($D2478,metadata!$B$2:$Z$451,22,FALSE)</f>
        <v>56-2</v>
      </c>
      <c r="Z2478" t="str">
        <f>VLOOKUP($D2478,metadata!$B$2:$Z$451,23,FALSE)</f>
        <v/>
      </c>
      <c r="AA2478" t="str">
        <f>VLOOKUP($D2478,metadata!$B$2:$Z$451,24,FALSE)</f>
        <v/>
      </c>
      <c r="AB2478" t="str">
        <f>VLOOKUP($D2478,metadata!$B$2:$Z$451,25,FALSE)</f>
        <v/>
      </c>
      <c r="AC2478">
        <v>13.0699130035315</v>
      </c>
      <c r="AD2478">
        <v>100.625915185621</v>
      </c>
      <c r="AF2478" t="str">
        <f t="shared" si="77"/>
        <v>NA</v>
      </c>
    </row>
    <row r="2479" spans="3:32" x14ac:dyDescent="0.3">
      <c r="C2479">
        <v>2478</v>
      </c>
      <c r="D2479" s="4" t="str">
        <f t="shared" si="78"/>
        <v>56-V</v>
      </c>
      <c r="E2479" t="str">
        <f>VLOOKUP($D2479,metadata!$B$2:$S$451,2,FALSE)</f>
        <v>VAZNUNES, M; KOVEOS, DS; VEERMAN, A</v>
      </c>
      <c r="F2479" t="str">
        <f>VLOOKUP($D2479,metadata!$B$2:$S$451,3,FALSE)</f>
        <v>GEOGRAPHICAL VARIATION IN PHOTOPERIODIC INDUCTION OF DIAPAUSE IN THE SPIDER-MITE (TETRANYCHUS-URTICAE) - A CAUSAL RELATION BETWEEN CRITICAL NIGHT-LENGTH AND CIRCADIAN PERIOD</v>
      </c>
      <c r="G2479" t="str">
        <f>VLOOKUP($D2479,metadata!$B$2:$S$451,4,FALSE)</f>
        <v>10.1177/074873049000500105</v>
      </c>
      <c r="H2479" t="str">
        <f>VLOOKUP($D2479,metadata!$B$2:$S$451,5,FALSE)</f>
        <v>y</v>
      </c>
      <c r="I2479" t="str">
        <f>VLOOKUP($D2479,metadata!$B$2:$S$451,6,FALSE)</f>
        <v>a</v>
      </c>
      <c r="J2479" t="str">
        <f>VLOOKUP($D2479,metadata!$B$2:$S$451,7,FALSE)</f>
        <v>i</v>
      </c>
      <c r="K2479">
        <f>VLOOKUP($D2479,metadata!$B$2:$S$451,8,FALSE)</f>
        <v>10</v>
      </c>
      <c r="L2479">
        <f>VLOOKUP($D2479,metadata!$B$2:$S$451,9,FALSE)</f>
        <v>9</v>
      </c>
      <c r="M2479" t="str">
        <f>VLOOKUP($D2479,metadata!$B$2:$S$451,10,FALSE)</f>
        <v/>
      </c>
      <c r="N2479" t="str">
        <f>VLOOKUP($D2479,metadata!$B$2:$S$451,11,FALSE)</f>
        <v>Tetranychus urticae</v>
      </c>
      <c r="O2479" t="str">
        <f>VLOOKUP($D2479,metadata!$B$2:$S$451,12,FALSE)</f>
        <v>Trombidiformes</v>
      </c>
      <c r="P2479" t="str">
        <f>VLOOKUP($D2479,metadata!$B$2:$S$451,13,FALSE)</f>
        <v>V</v>
      </c>
      <c r="Q2479">
        <f>VLOOKUP($D2479,metadata!$B$2:$S$451,14,FALSE)</f>
        <v>51.866667</v>
      </c>
      <c r="R2479">
        <f>VLOOKUP($D2479,metadata!$B$2:$S$451,15,FALSE)</f>
        <v>4.1666670000000003</v>
      </c>
      <c r="S2479" t="str">
        <f>VLOOKUP($D2479,metadata!$B$2:$S$451,16,FALSE)</f>
        <v/>
      </c>
      <c r="T2479" t="str">
        <f>VLOOKUP($D2479,metadata!$B$2:$S$451,17,FALSE)</f>
        <v/>
      </c>
      <c r="U2479" t="str">
        <f>VLOOKUP($D2479,metadata!$B$2:$S$451,18,FALSE)</f>
        <v/>
      </c>
      <c r="V2479">
        <f>VLOOKUP($D2479,metadata!$B$2:$Z$451,19,FALSE)</f>
        <v>200</v>
      </c>
      <c r="W2479" t="str">
        <f>VLOOKUP($D2479,metadata!$B$2:$Z$451,20,FALSE)</f>
        <v>global average</v>
      </c>
      <c r="X2479" t="str">
        <f>VLOOKUP($D2479,metadata!$B$2:$Z$451,21,FALSE)</f>
        <v/>
      </c>
      <c r="Y2479" t="str">
        <f>VLOOKUP($D2479,metadata!$B$2:$Z$451,22,FALSE)</f>
        <v>56-2</v>
      </c>
      <c r="Z2479" t="str">
        <f>VLOOKUP($D2479,metadata!$B$2:$Z$451,23,FALSE)</f>
        <v/>
      </c>
      <c r="AA2479" t="str">
        <f>VLOOKUP($D2479,metadata!$B$2:$Z$451,24,FALSE)</f>
        <v/>
      </c>
      <c r="AB2479" t="str">
        <f>VLOOKUP($D2479,metadata!$B$2:$Z$451,25,FALSE)</f>
        <v/>
      </c>
      <c r="AC2479">
        <v>13.6041230009474</v>
      </c>
      <c r="AD2479">
        <v>97.728904074190993</v>
      </c>
      <c r="AF2479" t="str">
        <f t="shared" si="77"/>
        <v>NA</v>
      </c>
    </row>
    <row r="2480" spans="3:32" x14ac:dyDescent="0.3">
      <c r="C2480">
        <v>2479</v>
      </c>
      <c r="D2480" s="4" t="str">
        <f t="shared" si="78"/>
        <v>56-V</v>
      </c>
      <c r="E2480" t="str">
        <f>VLOOKUP($D2480,metadata!$B$2:$S$451,2,FALSE)</f>
        <v>VAZNUNES, M; KOVEOS, DS; VEERMAN, A</v>
      </c>
      <c r="F2480" t="str">
        <f>VLOOKUP($D2480,metadata!$B$2:$S$451,3,FALSE)</f>
        <v>GEOGRAPHICAL VARIATION IN PHOTOPERIODIC INDUCTION OF DIAPAUSE IN THE SPIDER-MITE (TETRANYCHUS-URTICAE) - A CAUSAL RELATION BETWEEN CRITICAL NIGHT-LENGTH AND CIRCADIAN PERIOD</v>
      </c>
      <c r="G2480" t="str">
        <f>VLOOKUP($D2480,metadata!$B$2:$S$451,4,FALSE)</f>
        <v>10.1177/074873049000500105</v>
      </c>
      <c r="H2480" t="str">
        <f>VLOOKUP($D2480,metadata!$B$2:$S$451,5,FALSE)</f>
        <v>y</v>
      </c>
      <c r="I2480" t="str">
        <f>VLOOKUP($D2480,metadata!$B$2:$S$451,6,FALSE)</f>
        <v>a</v>
      </c>
      <c r="J2480" t="str">
        <f>VLOOKUP($D2480,metadata!$B$2:$S$451,7,FALSE)</f>
        <v>i</v>
      </c>
      <c r="K2480">
        <f>VLOOKUP($D2480,metadata!$B$2:$S$451,8,FALSE)</f>
        <v>10</v>
      </c>
      <c r="L2480">
        <f>VLOOKUP($D2480,metadata!$B$2:$S$451,9,FALSE)</f>
        <v>9</v>
      </c>
      <c r="M2480" t="str">
        <f>VLOOKUP($D2480,metadata!$B$2:$S$451,10,FALSE)</f>
        <v/>
      </c>
      <c r="N2480" t="str">
        <f>VLOOKUP($D2480,metadata!$B$2:$S$451,11,FALSE)</f>
        <v>Tetranychus urticae</v>
      </c>
      <c r="O2480" t="str">
        <f>VLOOKUP($D2480,metadata!$B$2:$S$451,12,FALSE)</f>
        <v>Trombidiformes</v>
      </c>
      <c r="P2480" t="str">
        <f>VLOOKUP($D2480,metadata!$B$2:$S$451,13,FALSE)</f>
        <v>V</v>
      </c>
      <c r="Q2480">
        <f>VLOOKUP($D2480,metadata!$B$2:$S$451,14,FALSE)</f>
        <v>51.866667</v>
      </c>
      <c r="R2480">
        <f>VLOOKUP($D2480,metadata!$B$2:$S$451,15,FALSE)</f>
        <v>4.1666670000000003</v>
      </c>
      <c r="S2480" t="str">
        <f>VLOOKUP($D2480,metadata!$B$2:$S$451,16,FALSE)</f>
        <v/>
      </c>
      <c r="T2480" t="str">
        <f>VLOOKUP($D2480,metadata!$B$2:$S$451,17,FALSE)</f>
        <v/>
      </c>
      <c r="U2480" t="str">
        <f>VLOOKUP($D2480,metadata!$B$2:$S$451,18,FALSE)</f>
        <v/>
      </c>
      <c r="V2480">
        <f>VLOOKUP($D2480,metadata!$B$2:$Z$451,19,FALSE)</f>
        <v>200</v>
      </c>
      <c r="W2480" t="str">
        <f>VLOOKUP($D2480,metadata!$B$2:$Z$451,20,FALSE)</f>
        <v>global average</v>
      </c>
      <c r="X2480" t="str">
        <f>VLOOKUP($D2480,metadata!$B$2:$Z$451,21,FALSE)</f>
        <v/>
      </c>
      <c r="Y2480" t="str">
        <f>VLOOKUP($D2480,metadata!$B$2:$Z$451,22,FALSE)</f>
        <v>56-2</v>
      </c>
      <c r="Z2480" t="str">
        <f>VLOOKUP($D2480,metadata!$B$2:$Z$451,23,FALSE)</f>
        <v/>
      </c>
      <c r="AA2480" t="str">
        <f>VLOOKUP($D2480,metadata!$B$2:$Z$451,24,FALSE)</f>
        <v/>
      </c>
      <c r="AB2480" t="str">
        <f>VLOOKUP($D2480,metadata!$B$2:$Z$451,25,FALSE)</f>
        <v/>
      </c>
      <c r="AC2480">
        <v>13.7884521519423</v>
      </c>
      <c r="AD2480">
        <v>90.344253352091599</v>
      </c>
      <c r="AF2480" t="str">
        <f t="shared" si="77"/>
        <v>NA</v>
      </c>
    </row>
    <row r="2481" spans="3:32" x14ac:dyDescent="0.3">
      <c r="C2481">
        <v>2480</v>
      </c>
      <c r="D2481" s="4" t="str">
        <f t="shared" si="78"/>
        <v>56-V</v>
      </c>
      <c r="E2481" t="str">
        <f>VLOOKUP($D2481,metadata!$B$2:$S$451,2,FALSE)</f>
        <v>VAZNUNES, M; KOVEOS, DS; VEERMAN, A</v>
      </c>
      <c r="F2481" t="str">
        <f>VLOOKUP($D2481,metadata!$B$2:$S$451,3,FALSE)</f>
        <v>GEOGRAPHICAL VARIATION IN PHOTOPERIODIC INDUCTION OF DIAPAUSE IN THE SPIDER-MITE (TETRANYCHUS-URTICAE) - A CAUSAL RELATION BETWEEN CRITICAL NIGHT-LENGTH AND CIRCADIAN PERIOD</v>
      </c>
      <c r="G2481" t="str">
        <f>VLOOKUP($D2481,metadata!$B$2:$S$451,4,FALSE)</f>
        <v>10.1177/074873049000500105</v>
      </c>
      <c r="H2481" t="str">
        <f>VLOOKUP($D2481,metadata!$B$2:$S$451,5,FALSE)</f>
        <v>y</v>
      </c>
      <c r="I2481" t="str">
        <f>VLOOKUP($D2481,metadata!$B$2:$S$451,6,FALSE)</f>
        <v>a</v>
      </c>
      <c r="J2481" t="str">
        <f>VLOOKUP($D2481,metadata!$B$2:$S$451,7,FALSE)</f>
        <v>i</v>
      </c>
      <c r="K2481">
        <f>VLOOKUP($D2481,metadata!$B$2:$S$451,8,FALSE)</f>
        <v>10</v>
      </c>
      <c r="L2481">
        <f>VLOOKUP($D2481,metadata!$B$2:$S$451,9,FALSE)</f>
        <v>9</v>
      </c>
      <c r="M2481" t="str">
        <f>VLOOKUP($D2481,metadata!$B$2:$S$451,10,FALSE)</f>
        <v/>
      </c>
      <c r="N2481" t="str">
        <f>VLOOKUP($D2481,metadata!$B$2:$S$451,11,FALSE)</f>
        <v>Tetranychus urticae</v>
      </c>
      <c r="O2481" t="str">
        <f>VLOOKUP($D2481,metadata!$B$2:$S$451,12,FALSE)</f>
        <v>Trombidiformes</v>
      </c>
      <c r="P2481" t="str">
        <f>VLOOKUP($D2481,metadata!$B$2:$S$451,13,FALSE)</f>
        <v>V</v>
      </c>
      <c r="Q2481">
        <f>VLOOKUP($D2481,metadata!$B$2:$S$451,14,FALSE)</f>
        <v>51.866667</v>
      </c>
      <c r="R2481">
        <f>VLOOKUP($D2481,metadata!$B$2:$S$451,15,FALSE)</f>
        <v>4.1666670000000003</v>
      </c>
      <c r="S2481" t="str">
        <f>VLOOKUP($D2481,metadata!$B$2:$S$451,16,FALSE)</f>
        <v/>
      </c>
      <c r="T2481" t="str">
        <f>VLOOKUP($D2481,metadata!$B$2:$S$451,17,FALSE)</f>
        <v/>
      </c>
      <c r="U2481" t="str">
        <f>VLOOKUP($D2481,metadata!$B$2:$S$451,18,FALSE)</f>
        <v/>
      </c>
      <c r="V2481">
        <f>VLOOKUP($D2481,metadata!$B$2:$Z$451,19,FALSE)</f>
        <v>200</v>
      </c>
      <c r="W2481" t="str">
        <f>VLOOKUP($D2481,metadata!$B$2:$Z$451,20,FALSE)</f>
        <v>global average</v>
      </c>
      <c r="X2481" t="str">
        <f>VLOOKUP($D2481,metadata!$B$2:$Z$451,21,FALSE)</f>
        <v/>
      </c>
      <c r="Y2481" t="str">
        <f>VLOOKUP($D2481,metadata!$B$2:$Z$451,22,FALSE)</f>
        <v>56-2</v>
      </c>
      <c r="Z2481" t="str">
        <f>VLOOKUP($D2481,metadata!$B$2:$Z$451,23,FALSE)</f>
        <v/>
      </c>
      <c r="AA2481" t="str">
        <f>VLOOKUP($D2481,metadata!$B$2:$Z$451,24,FALSE)</f>
        <v/>
      </c>
      <c r="AB2481" t="str">
        <f>VLOOKUP($D2481,metadata!$B$2:$Z$451,25,FALSE)</f>
        <v/>
      </c>
      <c r="AC2481">
        <v>14.081139280484599</v>
      </c>
      <c r="AD2481">
        <v>48.898906084010399</v>
      </c>
      <c r="AF2481" t="str">
        <f t="shared" si="77"/>
        <v>NA</v>
      </c>
    </row>
    <row r="2482" spans="3:32" x14ac:dyDescent="0.3">
      <c r="C2482">
        <v>2481</v>
      </c>
      <c r="D2482" s="4" t="str">
        <f t="shared" si="78"/>
        <v>56-V</v>
      </c>
      <c r="E2482" t="str">
        <f>VLOOKUP($D2482,metadata!$B$2:$S$451,2,FALSE)</f>
        <v>VAZNUNES, M; KOVEOS, DS; VEERMAN, A</v>
      </c>
      <c r="F2482" t="str">
        <f>VLOOKUP($D2482,metadata!$B$2:$S$451,3,FALSE)</f>
        <v>GEOGRAPHICAL VARIATION IN PHOTOPERIODIC INDUCTION OF DIAPAUSE IN THE SPIDER-MITE (TETRANYCHUS-URTICAE) - A CAUSAL RELATION BETWEEN CRITICAL NIGHT-LENGTH AND CIRCADIAN PERIOD</v>
      </c>
      <c r="G2482" t="str">
        <f>VLOOKUP($D2482,metadata!$B$2:$S$451,4,FALSE)</f>
        <v>10.1177/074873049000500105</v>
      </c>
      <c r="H2482" t="str">
        <f>VLOOKUP($D2482,metadata!$B$2:$S$451,5,FALSE)</f>
        <v>y</v>
      </c>
      <c r="I2482" t="str">
        <f>VLOOKUP($D2482,metadata!$B$2:$S$451,6,FALSE)</f>
        <v>a</v>
      </c>
      <c r="J2482" t="str">
        <f>VLOOKUP($D2482,metadata!$B$2:$S$451,7,FALSE)</f>
        <v>i</v>
      </c>
      <c r="K2482">
        <f>VLOOKUP($D2482,metadata!$B$2:$S$451,8,FALSE)</f>
        <v>10</v>
      </c>
      <c r="L2482">
        <f>VLOOKUP($D2482,metadata!$B$2:$S$451,9,FALSE)</f>
        <v>9</v>
      </c>
      <c r="M2482" t="str">
        <f>VLOOKUP($D2482,metadata!$B$2:$S$451,10,FALSE)</f>
        <v/>
      </c>
      <c r="N2482" t="str">
        <f>VLOOKUP($D2482,metadata!$B$2:$S$451,11,FALSE)</f>
        <v>Tetranychus urticae</v>
      </c>
      <c r="O2482" t="str">
        <f>VLOOKUP($D2482,metadata!$B$2:$S$451,12,FALSE)</f>
        <v>Trombidiformes</v>
      </c>
      <c r="P2482" t="str">
        <f>VLOOKUP($D2482,metadata!$B$2:$S$451,13,FALSE)</f>
        <v>V</v>
      </c>
      <c r="Q2482">
        <f>VLOOKUP($D2482,metadata!$B$2:$S$451,14,FALSE)</f>
        <v>51.866667</v>
      </c>
      <c r="R2482">
        <f>VLOOKUP($D2482,metadata!$B$2:$S$451,15,FALSE)</f>
        <v>4.1666670000000003</v>
      </c>
      <c r="S2482" t="str">
        <f>VLOOKUP($D2482,metadata!$B$2:$S$451,16,FALSE)</f>
        <v/>
      </c>
      <c r="T2482" t="str">
        <f>VLOOKUP($D2482,metadata!$B$2:$S$451,17,FALSE)</f>
        <v/>
      </c>
      <c r="U2482" t="str">
        <f>VLOOKUP($D2482,metadata!$B$2:$S$451,18,FALSE)</f>
        <v/>
      </c>
      <c r="V2482">
        <f>VLOOKUP($D2482,metadata!$B$2:$Z$451,19,FALSE)</f>
        <v>200</v>
      </c>
      <c r="W2482" t="str">
        <f>VLOOKUP($D2482,metadata!$B$2:$Z$451,20,FALSE)</f>
        <v>global average</v>
      </c>
      <c r="X2482" t="str">
        <f>VLOOKUP($D2482,metadata!$B$2:$Z$451,21,FALSE)</f>
        <v/>
      </c>
      <c r="Y2482" t="str">
        <f>VLOOKUP($D2482,metadata!$B$2:$Z$451,22,FALSE)</f>
        <v>56-2</v>
      </c>
      <c r="Z2482" t="str">
        <f>VLOOKUP($D2482,metadata!$B$2:$Z$451,23,FALSE)</f>
        <v/>
      </c>
      <c r="AA2482" t="str">
        <f>VLOOKUP($D2482,metadata!$B$2:$Z$451,24,FALSE)</f>
        <v/>
      </c>
      <c r="AB2482" t="str">
        <f>VLOOKUP($D2482,metadata!$B$2:$Z$451,25,FALSE)</f>
        <v/>
      </c>
      <c r="AC2482">
        <v>14.2578885411582</v>
      </c>
      <c r="AD2482">
        <v>8.9207269803898797</v>
      </c>
      <c r="AF2482" t="str">
        <f t="shared" si="77"/>
        <v>NA</v>
      </c>
    </row>
    <row r="2483" spans="3:32" x14ac:dyDescent="0.3">
      <c r="C2483">
        <v>2482</v>
      </c>
      <c r="D2483" s="4" t="str">
        <f t="shared" si="78"/>
        <v>56-V</v>
      </c>
      <c r="E2483" t="str">
        <f>VLOOKUP($D2483,metadata!$B$2:$S$451,2,FALSE)</f>
        <v>VAZNUNES, M; KOVEOS, DS; VEERMAN, A</v>
      </c>
      <c r="F2483" t="str">
        <f>VLOOKUP($D2483,metadata!$B$2:$S$451,3,FALSE)</f>
        <v>GEOGRAPHICAL VARIATION IN PHOTOPERIODIC INDUCTION OF DIAPAUSE IN THE SPIDER-MITE (TETRANYCHUS-URTICAE) - A CAUSAL RELATION BETWEEN CRITICAL NIGHT-LENGTH AND CIRCADIAN PERIOD</v>
      </c>
      <c r="G2483" t="str">
        <f>VLOOKUP($D2483,metadata!$B$2:$S$451,4,FALSE)</f>
        <v>10.1177/074873049000500105</v>
      </c>
      <c r="H2483" t="str">
        <f>VLOOKUP($D2483,metadata!$B$2:$S$451,5,FALSE)</f>
        <v>y</v>
      </c>
      <c r="I2483" t="str">
        <f>VLOOKUP($D2483,metadata!$B$2:$S$451,6,FALSE)</f>
        <v>a</v>
      </c>
      <c r="J2483" t="str">
        <f>VLOOKUP($D2483,metadata!$B$2:$S$451,7,FALSE)</f>
        <v>i</v>
      </c>
      <c r="K2483">
        <f>VLOOKUP($D2483,metadata!$B$2:$S$451,8,FALSE)</f>
        <v>10</v>
      </c>
      <c r="L2483">
        <f>VLOOKUP($D2483,metadata!$B$2:$S$451,9,FALSE)</f>
        <v>9</v>
      </c>
      <c r="M2483" t="str">
        <f>VLOOKUP($D2483,metadata!$B$2:$S$451,10,FALSE)</f>
        <v/>
      </c>
      <c r="N2483" t="str">
        <f>VLOOKUP($D2483,metadata!$B$2:$S$451,11,FALSE)</f>
        <v>Tetranychus urticae</v>
      </c>
      <c r="O2483" t="str">
        <f>VLOOKUP($D2483,metadata!$B$2:$S$451,12,FALSE)</f>
        <v>Trombidiformes</v>
      </c>
      <c r="P2483" t="str">
        <f>VLOOKUP($D2483,metadata!$B$2:$S$451,13,FALSE)</f>
        <v>V</v>
      </c>
      <c r="Q2483">
        <f>VLOOKUP($D2483,metadata!$B$2:$S$451,14,FALSE)</f>
        <v>51.866667</v>
      </c>
      <c r="R2483">
        <f>VLOOKUP($D2483,metadata!$B$2:$S$451,15,FALSE)</f>
        <v>4.1666670000000003</v>
      </c>
      <c r="S2483" t="str">
        <f>VLOOKUP($D2483,metadata!$B$2:$S$451,16,FALSE)</f>
        <v/>
      </c>
      <c r="T2483" t="str">
        <f>VLOOKUP($D2483,metadata!$B$2:$S$451,17,FALSE)</f>
        <v/>
      </c>
      <c r="U2483" t="str">
        <f>VLOOKUP($D2483,metadata!$B$2:$S$451,18,FALSE)</f>
        <v/>
      </c>
      <c r="V2483">
        <f>VLOOKUP($D2483,metadata!$B$2:$Z$451,19,FALSE)</f>
        <v>200</v>
      </c>
      <c r="W2483" t="str">
        <f>VLOOKUP($D2483,metadata!$B$2:$Z$451,20,FALSE)</f>
        <v>global average</v>
      </c>
      <c r="X2483" t="str">
        <f>VLOOKUP($D2483,metadata!$B$2:$Z$451,21,FALSE)</f>
        <v/>
      </c>
      <c r="Y2483" t="str">
        <f>VLOOKUP($D2483,metadata!$B$2:$Z$451,22,FALSE)</f>
        <v>56-2</v>
      </c>
      <c r="Z2483" t="str">
        <f>VLOOKUP($D2483,metadata!$B$2:$Z$451,23,FALSE)</f>
        <v/>
      </c>
      <c r="AA2483" t="str">
        <f>VLOOKUP($D2483,metadata!$B$2:$Z$451,24,FALSE)</f>
        <v/>
      </c>
      <c r="AB2483" t="str">
        <f>VLOOKUP($D2483,metadata!$B$2:$Z$451,25,FALSE)</f>
        <v/>
      </c>
      <c r="AC2483">
        <v>14.581412041689299</v>
      </c>
      <c r="AD2483">
        <v>7.1779264406075002E-2</v>
      </c>
      <c r="AF2483" t="str">
        <f t="shared" si="77"/>
        <v>NA</v>
      </c>
    </row>
    <row r="2484" spans="3:32" x14ac:dyDescent="0.3">
      <c r="C2484">
        <v>2483</v>
      </c>
      <c r="D2484" s="4" t="str">
        <f t="shared" si="78"/>
        <v>56-V</v>
      </c>
      <c r="E2484" t="str">
        <f>VLOOKUP($D2484,metadata!$B$2:$S$451,2,FALSE)</f>
        <v>VAZNUNES, M; KOVEOS, DS; VEERMAN, A</v>
      </c>
      <c r="F2484" t="str">
        <f>VLOOKUP($D2484,metadata!$B$2:$S$451,3,FALSE)</f>
        <v>GEOGRAPHICAL VARIATION IN PHOTOPERIODIC INDUCTION OF DIAPAUSE IN THE SPIDER-MITE (TETRANYCHUS-URTICAE) - A CAUSAL RELATION BETWEEN CRITICAL NIGHT-LENGTH AND CIRCADIAN PERIOD</v>
      </c>
      <c r="G2484" t="str">
        <f>VLOOKUP($D2484,metadata!$B$2:$S$451,4,FALSE)</f>
        <v>10.1177/074873049000500105</v>
      </c>
      <c r="H2484" t="str">
        <f>VLOOKUP($D2484,metadata!$B$2:$S$451,5,FALSE)</f>
        <v>y</v>
      </c>
      <c r="I2484" t="str">
        <f>VLOOKUP($D2484,metadata!$B$2:$S$451,6,FALSE)</f>
        <v>a</v>
      </c>
      <c r="J2484" t="str">
        <f>VLOOKUP($D2484,metadata!$B$2:$S$451,7,FALSE)</f>
        <v>i</v>
      </c>
      <c r="K2484">
        <f>VLOOKUP($D2484,metadata!$B$2:$S$451,8,FALSE)</f>
        <v>10</v>
      </c>
      <c r="L2484">
        <f>VLOOKUP($D2484,metadata!$B$2:$S$451,9,FALSE)</f>
        <v>9</v>
      </c>
      <c r="M2484" t="str">
        <f>VLOOKUP($D2484,metadata!$B$2:$S$451,10,FALSE)</f>
        <v/>
      </c>
      <c r="N2484" t="str">
        <f>VLOOKUP($D2484,metadata!$B$2:$S$451,11,FALSE)</f>
        <v>Tetranychus urticae</v>
      </c>
      <c r="O2484" t="str">
        <f>VLOOKUP($D2484,metadata!$B$2:$S$451,12,FALSE)</f>
        <v>Trombidiformes</v>
      </c>
      <c r="P2484" t="str">
        <f>VLOOKUP($D2484,metadata!$B$2:$S$451,13,FALSE)</f>
        <v>V</v>
      </c>
      <c r="Q2484">
        <f>VLOOKUP($D2484,metadata!$B$2:$S$451,14,FALSE)</f>
        <v>51.866667</v>
      </c>
      <c r="R2484">
        <f>VLOOKUP($D2484,metadata!$B$2:$S$451,15,FALSE)</f>
        <v>4.1666670000000003</v>
      </c>
      <c r="S2484" t="str">
        <f>VLOOKUP($D2484,metadata!$B$2:$S$451,16,FALSE)</f>
        <v/>
      </c>
      <c r="T2484" t="str">
        <f>VLOOKUP($D2484,metadata!$B$2:$S$451,17,FALSE)</f>
        <v/>
      </c>
      <c r="U2484" t="str">
        <f>VLOOKUP($D2484,metadata!$B$2:$S$451,18,FALSE)</f>
        <v/>
      </c>
      <c r="V2484">
        <f>VLOOKUP($D2484,metadata!$B$2:$Z$451,19,FALSE)</f>
        <v>200</v>
      </c>
      <c r="W2484" t="str">
        <f>VLOOKUP($D2484,metadata!$B$2:$Z$451,20,FALSE)</f>
        <v>global average</v>
      </c>
      <c r="X2484" t="str">
        <f>VLOOKUP($D2484,metadata!$B$2:$Z$451,21,FALSE)</f>
        <v/>
      </c>
      <c r="Y2484" t="str">
        <f>VLOOKUP($D2484,metadata!$B$2:$Z$451,22,FALSE)</f>
        <v>56-2</v>
      </c>
      <c r="Z2484" t="str">
        <f>VLOOKUP($D2484,metadata!$B$2:$Z$451,23,FALSE)</f>
        <v/>
      </c>
      <c r="AA2484" t="str">
        <f>VLOOKUP($D2484,metadata!$B$2:$Z$451,24,FALSE)</f>
        <v/>
      </c>
      <c r="AB2484" t="str">
        <f>VLOOKUP($D2484,metadata!$B$2:$Z$451,25,FALSE)</f>
        <v/>
      </c>
      <c r="AC2484">
        <v>14.976772230038099</v>
      </c>
      <c r="AD2484">
        <v>0.120589164202229</v>
      </c>
      <c r="AF2484" t="str">
        <f t="shared" si="77"/>
        <v>NA</v>
      </c>
    </row>
    <row r="2485" spans="3:32" x14ac:dyDescent="0.3">
      <c r="C2485">
        <v>2484</v>
      </c>
      <c r="D2485" s="4" t="str">
        <f t="shared" si="78"/>
        <v>56-V</v>
      </c>
      <c r="E2485" t="str">
        <f>VLOOKUP($D2485,metadata!$B$2:$S$451,2,FALSE)</f>
        <v>VAZNUNES, M; KOVEOS, DS; VEERMAN, A</v>
      </c>
      <c r="F2485" t="str">
        <f>VLOOKUP($D2485,metadata!$B$2:$S$451,3,FALSE)</f>
        <v>GEOGRAPHICAL VARIATION IN PHOTOPERIODIC INDUCTION OF DIAPAUSE IN THE SPIDER-MITE (TETRANYCHUS-URTICAE) - A CAUSAL RELATION BETWEEN CRITICAL NIGHT-LENGTH AND CIRCADIAN PERIOD</v>
      </c>
      <c r="G2485" t="str">
        <f>VLOOKUP($D2485,metadata!$B$2:$S$451,4,FALSE)</f>
        <v>10.1177/074873049000500105</v>
      </c>
      <c r="H2485" t="str">
        <f>VLOOKUP($D2485,metadata!$B$2:$S$451,5,FALSE)</f>
        <v>y</v>
      </c>
      <c r="I2485" t="str">
        <f>VLOOKUP($D2485,metadata!$B$2:$S$451,6,FALSE)</f>
        <v>a</v>
      </c>
      <c r="J2485" t="str">
        <f>VLOOKUP($D2485,metadata!$B$2:$S$451,7,FALSE)</f>
        <v>i</v>
      </c>
      <c r="K2485">
        <f>VLOOKUP($D2485,metadata!$B$2:$S$451,8,FALSE)</f>
        <v>10</v>
      </c>
      <c r="L2485">
        <f>VLOOKUP($D2485,metadata!$B$2:$S$451,9,FALSE)</f>
        <v>9</v>
      </c>
      <c r="M2485" t="str">
        <f>VLOOKUP($D2485,metadata!$B$2:$S$451,10,FALSE)</f>
        <v/>
      </c>
      <c r="N2485" t="str">
        <f>VLOOKUP($D2485,metadata!$B$2:$S$451,11,FALSE)</f>
        <v>Tetranychus urticae</v>
      </c>
      <c r="O2485" t="str">
        <f>VLOOKUP($D2485,metadata!$B$2:$S$451,12,FALSE)</f>
        <v>Trombidiformes</v>
      </c>
      <c r="P2485" t="str">
        <f>VLOOKUP($D2485,metadata!$B$2:$S$451,13,FALSE)</f>
        <v>V</v>
      </c>
      <c r="Q2485">
        <f>VLOOKUP($D2485,metadata!$B$2:$S$451,14,FALSE)</f>
        <v>51.866667</v>
      </c>
      <c r="R2485">
        <f>VLOOKUP($D2485,metadata!$B$2:$S$451,15,FALSE)</f>
        <v>4.1666670000000003</v>
      </c>
      <c r="S2485" t="str">
        <f>VLOOKUP($D2485,metadata!$B$2:$S$451,16,FALSE)</f>
        <v/>
      </c>
      <c r="T2485" t="str">
        <f>VLOOKUP($D2485,metadata!$B$2:$S$451,17,FALSE)</f>
        <v/>
      </c>
      <c r="U2485" t="str">
        <f>VLOOKUP($D2485,metadata!$B$2:$S$451,18,FALSE)</f>
        <v/>
      </c>
      <c r="V2485">
        <f>VLOOKUP($D2485,metadata!$B$2:$Z$451,19,FALSE)</f>
        <v>200</v>
      </c>
      <c r="W2485" t="str">
        <f>VLOOKUP($D2485,metadata!$B$2:$Z$451,20,FALSE)</f>
        <v>global average</v>
      </c>
      <c r="X2485" t="str">
        <f>VLOOKUP($D2485,metadata!$B$2:$Z$451,21,FALSE)</f>
        <v/>
      </c>
      <c r="Y2485" t="str">
        <f>VLOOKUP($D2485,metadata!$B$2:$Z$451,22,FALSE)</f>
        <v>56-2</v>
      </c>
      <c r="Z2485" t="str">
        <f>VLOOKUP($D2485,metadata!$B$2:$Z$451,23,FALSE)</f>
        <v/>
      </c>
      <c r="AA2485" t="str">
        <f>VLOOKUP($D2485,metadata!$B$2:$Z$451,24,FALSE)</f>
        <v/>
      </c>
      <c r="AB2485" t="str">
        <f>VLOOKUP($D2485,metadata!$B$2:$Z$451,25,FALSE)</f>
        <v/>
      </c>
      <c r="AC2485">
        <v>16.000057423411501</v>
      </c>
      <c r="AD2485">
        <v>0.24692066955695599</v>
      </c>
      <c r="AF2485" t="str">
        <f t="shared" si="77"/>
        <v>NA</v>
      </c>
    </row>
    <row r="2486" spans="3:32" x14ac:dyDescent="0.3">
      <c r="C2486">
        <v>2485</v>
      </c>
      <c r="D2486" s="4" t="str">
        <f t="shared" si="78"/>
        <v>56-V</v>
      </c>
      <c r="E2486" t="str">
        <f>VLOOKUP($D2486,metadata!$B$2:$S$451,2,FALSE)</f>
        <v>VAZNUNES, M; KOVEOS, DS; VEERMAN, A</v>
      </c>
      <c r="F2486" t="str">
        <f>VLOOKUP($D2486,metadata!$B$2:$S$451,3,FALSE)</f>
        <v>GEOGRAPHICAL VARIATION IN PHOTOPERIODIC INDUCTION OF DIAPAUSE IN THE SPIDER-MITE (TETRANYCHUS-URTICAE) - A CAUSAL RELATION BETWEEN CRITICAL NIGHT-LENGTH AND CIRCADIAN PERIOD</v>
      </c>
      <c r="G2486" t="str">
        <f>VLOOKUP($D2486,metadata!$B$2:$S$451,4,FALSE)</f>
        <v>10.1177/074873049000500105</v>
      </c>
      <c r="H2486" t="str">
        <f>VLOOKUP($D2486,metadata!$B$2:$S$451,5,FALSE)</f>
        <v>y</v>
      </c>
      <c r="I2486" t="str">
        <f>VLOOKUP($D2486,metadata!$B$2:$S$451,6,FALSE)</f>
        <v>a</v>
      </c>
      <c r="J2486" t="str">
        <f>VLOOKUP($D2486,metadata!$B$2:$S$451,7,FALSE)</f>
        <v>i</v>
      </c>
      <c r="K2486">
        <f>VLOOKUP($D2486,metadata!$B$2:$S$451,8,FALSE)</f>
        <v>10</v>
      </c>
      <c r="L2486">
        <f>VLOOKUP($D2486,metadata!$B$2:$S$451,9,FALSE)</f>
        <v>9</v>
      </c>
      <c r="M2486" t="str">
        <f>VLOOKUP($D2486,metadata!$B$2:$S$451,10,FALSE)</f>
        <v/>
      </c>
      <c r="N2486" t="str">
        <f>VLOOKUP($D2486,metadata!$B$2:$S$451,11,FALSE)</f>
        <v>Tetranychus urticae</v>
      </c>
      <c r="O2486" t="str">
        <f>VLOOKUP($D2486,metadata!$B$2:$S$451,12,FALSE)</f>
        <v>Trombidiformes</v>
      </c>
      <c r="P2486" t="str">
        <f>VLOOKUP($D2486,metadata!$B$2:$S$451,13,FALSE)</f>
        <v>V</v>
      </c>
      <c r="Q2486">
        <f>VLOOKUP($D2486,metadata!$B$2:$S$451,14,FALSE)</f>
        <v>51.866667</v>
      </c>
      <c r="R2486">
        <f>VLOOKUP($D2486,metadata!$B$2:$S$451,15,FALSE)</f>
        <v>4.1666670000000003</v>
      </c>
      <c r="S2486" t="str">
        <f>VLOOKUP($D2486,metadata!$B$2:$S$451,16,FALSE)</f>
        <v/>
      </c>
      <c r="T2486" t="str">
        <f>VLOOKUP($D2486,metadata!$B$2:$S$451,17,FALSE)</f>
        <v/>
      </c>
      <c r="U2486" t="str">
        <f>VLOOKUP($D2486,metadata!$B$2:$S$451,18,FALSE)</f>
        <v/>
      </c>
      <c r="V2486">
        <f>VLOOKUP($D2486,metadata!$B$2:$Z$451,19,FALSE)</f>
        <v>200</v>
      </c>
      <c r="W2486" t="str">
        <f>VLOOKUP($D2486,metadata!$B$2:$Z$451,20,FALSE)</f>
        <v>global average</v>
      </c>
      <c r="X2486" t="str">
        <f>VLOOKUP($D2486,metadata!$B$2:$Z$451,21,FALSE)</f>
        <v/>
      </c>
      <c r="Y2486" t="str">
        <f>VLOOKUP($D2486,metadata!$B$2:$Z$451,22,FALSE)</f>
        <v>56-2</v>
      </c>
      <c r="Z2486" t="str">
        <f>VLOOKUP($D2486,metadata!$B$2:$Z$451,23,FALSE)</f>
        <v/>
      </c>
      <c r="AA2486" t="str">
        <f>VLOOKUP($D2486,metadata!$B$2:$Z$451,24,FALSE)</f>
        <v/>
      </c>
      <c r="AB2486" t="str">
        <f>VLOOKUP($D2486,metadata!$B$2:$Z$451,25,FALSE)</f>
        <v/>
      </c>
      <c r="AC2486">
        <v>18.046455539923599</v>
      </c>
      <c r="AD2486">
        <v>-0.241178328404487</v>
      </c>
      <c r="AF2486" t="str">
        <f t="shared" si="77"/>
        <v>NA</v>
      </c>
    </row>
    <row r="2487" spans="3:32" x14ac:dyDescent="0.3">
      <c r="C2487">
        <v>2486</v>
      </c>
      <c r="D2487" s="4" t="str">
        <f t="shared" si="78"/>
        <v>56-K</v>
      </c>
      <c r="E2487" t="str">
        <f>VLOOKUP($D2487,metadata!$B$2:$S$451,2,FALSE)</f>
        <v>VAZNUNES, M; KOVEOS, DS; VEERMAN, A</v>
      </c>
      <c r="F2487" t="str">
        <f>VLOOKUP($D2487,metadata!$B$2:$S$451,3,FALSE)</f>
        <v>GEOGRAPHICAL VARIATION IN PHOTOPERIODIC INDUCTION OF DIAPAUSE IN THE SPIDER-MITE (TETRANYCHUS-URTICAE) - A CAUSAL RELATION BETWEEN CRITICAL NIGHT-LENGTH AND CIRCADIAN PERIOD</v>
      </c>
      <c r="G2487" t="str">
        <f>VLOOKUP($D2487,metadata!$B$2:$S$451,4,FALSE)</f>
        <v>10.1177/074873049000500105</v>
      </c>
      <c r="H2487" t="str">
        <f>VLOOKUP($D2487,metadata!$B$2:$S$451,5,FALSE)</f>
        <v>y</v>
      </c>
      <c r="I2487" t="str">
        <f>VLOOKUP($D2487,metadata!$B$2:$S$451,6,FALSE)</f>
        <v>a</v>
      </c>
      <c r="J2487" t="str">
        <f>VLOOKUP($D2487,metadata!$B$2:$S$451,7,FALSE)</f>
        <v>i</v>
      </c>
      <c r="K2487">
        <f>VLOOKUP($D2487,metadata!$B$2:$S$451,8,FALSE)</f>
        <v>10</v>
      </c>
      <c r="L2487">
        <f>VLOOKUP($D2487,metadata!$B$2:$S$451,9,FALSE)</f>
        <v>7</v>
      </c>
      <c r="M2487" t="str">
        <f>VLOOKUP($D2487,metadata!$B$2:$S$451,10,FALSE)</f>
        <v/>
      </c>
      <c r="N2487" t="str">
        <f>VLOOKUP($D2487,metadata!$B$2:$S$451,11,FALSE)</f>
        <v>Tetranychus urticae</v>
      </c>
      <c r="O2487" t="str">
        <f>VLOOKUP($D2487,metadata!$B$2:$S$451,12,FALSE)</f>
        <v>Trombidiformes</v>
      </c>
      <c r="P2487" t="str">
        <f>VLOOKUP($D2487,metadata!$B$2:$S$451,13,FALSE)</f>
        <v>K</v>
      </c>
      <c r="Q2487">
        <f>VLOOKUP($D2487,metadata!$B$2:$S$451,14,FALSE)</f>
        <v>51.103332999999999</v>
      </c>
      <c r="R2487">
        <f>VLOOKUP($D2487,metadata!$B$2:$S$451,15,FALSE)</f>
        <v>2.654722</v>
      </c>
      <c r="S2487" t="str">
        <f>VLOOKUP($D2487,metadata!$B$2:$S$451,16,FALSE)</f>
        <v/>
      </c>
      <c r="T2487" t="str">
        <f>VLOOKUP($D2487,metadata!$B$2:$S$451,17,FALSE)</f>
        <v/>
      </c>
      <c r="U2487" t="str">
        <f>VLOOKUP($D2487,metadata!$B$2:$S$451,18,FALSE)</f>
        <v/>
      </c>
      <c r="V2487">
        <f>VLOOKUP($D2487,metadata!$B$2:$Z$451,19,FALSE)</f>
        <v>200</v>
      </c>
      <c r="W2487" t="str">
        <f>VLOOKUP($D2487,metadata!$B$2:$Z$451,20,FALSE)</f>
        <v>global average</v>
      </c>
      <c r="X2487" t="str">
        <f>VLOOKUP($D2487,metadata!$B$2:$Z$451,21,FALSE)</f>
        <v/>
      </c>
      <c r="Y2487" t="str">
        <f>VLOOKUP($D2487,metadata!$B$2:$Z$451,22,FALSE)</f>
        <v>56-2</v>
      </c>
      <c r="Z2487" t="str">
        <f>VLOOKUP($D2487,metadata!$B$2:$Z$451,23,FALSE)</f>
        <v/>
      </c>
      <c r="AA2487" t="str">
        <f>VLOOKUP($D2487,metadata!$B$2:$Z$451,24,FALSE)</f>
        <v/>
      </c>
      <c r="AB2487" t="str">
        <f>VLOOKUP($D2487,metadata!$B$2:$Z$451,25,FALSE)</f>
        <v/>
      </c>
      <c r="AC2487">
        <v>12.038057986324199</v>
      </c>
      <c r="AD2487">
        <v>97.668841272786906</v>
      </c>
      <c r="AF2487" t="str">
        <f t="shared" si="77"/>
        <v>NA</v>
      </c>
    </row>
    <row r="2488" spans="3:32" x14ac:dyDescent="0.3">
      <c r="C2488">
        <v>2487</v>
      </c>
      <c r="D2488" s="4" t="str">
        <f t="shared" si="78"/>
        <v>56-K</v>
      </c>
      <c r="E2488" t="str">
        <f>VLOOKUP($D2488,metadata!$B$2:$S$451,2,FALSE)</f>
        <v>VAZNUNES, M; KOVEOS, DS; VEERMAN, A</v>
      </c>
      <c r="F2488" t="str">
        <f>VLOOKUP($D2488,metadata!$B$2:$S$451,3,FALSE)</f>
        <v>GEOGRAPHICAL VARIATION IN PHOTOPERIODIC INDUCTION OF DIAPAUSE IN THE SPIDER-MITE (TETRANYCHUS-URTICAE) - A CAUSAL RELATION BETWEEN CRITICAL NIGHT-LENGTH AND CIRCADIAN PERIOD</v>
      </c>
      <c r="G2488" t="str">
        <f>VLOOKUP($D2488,metadata!$B$2:$S$451,4,FALSE)</f>
        <v>10.1177/074873049000500105</v>
      </c>
      <c r="H2488" t="str">
        <f>VLOOKUP($D2488,metadata!$B$2:$S$451,5,FALSE)</f>
        <v>y</v>
      </c>
      <c r="I2488" t="str">
        <f>VLOOKUP($D2488,metadata!$B$2:$S$451,6,FALSE)</f>
        <v>a</v>
      </c>
      <c r="J2488" t="str">
        <f>VLOOKUP($D2488,metadata!$B$2:$S$451,7,FALSE)</f>
        <v>i</v>
      </c>
      <c r="K2488">
        <f>VLOOKUP($D2488,metadata!$B$2:$S$451,8,FALSE)</f>
        <v>10</v>
      </c>
      <c r="L2488">
        <f>VLOOKUP($D2488,metadata!$B$2:$S$451,9,FALSE)</f>
        <v>7</v>
      </c>
      <c r="M2488" t="str">
        <f>VLOOKUP($D2488,metadata!$B$2:$S$451,10,FALSE)</f>
        <v/>
      </c>
      <c r="N2488" t="str">
        <f>VLOOKUP($D2488,metadata!$B$2:$S$451,11,FALSE)</f>
        <v>Tetranychus urticae</v>
      </c>
      <c r="O2488" t="str">
        <f>VLOOKUP($D2488,metadata!$B$2:$S$451,12,FALSE)</f>
        <v>Trombidiformes</v>
      </c>
      <c r="P2488" t="str">
        <f>VLOOKUP($D2488,metadata!$B$2:$S$451,13,FALSE)</f>
        <v>K</v>
      </c>
      <c r="Q2488">
        <f>VLOOKUP($D2488,metadata!$B$2:$S$451,14,FALSE)</f>
        <v>51.103332999999999</v>
      </c>
      <c r="R2488">
        <f>VLOOKUP($D2488,metadata!$B$2:$S$451,15,FALSE)</f>
        <v>2.654722</v>
      </c>
      <c r="S2488" t="str">
        <f>VLOOKUP($D2488,metadata!$B$2:$S$451,16,FALSE)</f>
        <v/>
      </c>
      <c r="T2488" t="str">
        <f>VLOOKUP($D2488,metadata!$B$2:$S$451,17,FALSE)</f>
        <v/>
      </c>
      <c r="U2488" t="str">
        <f>VLOOKUP($D2488,metadata!$B$2:$S$451,18,FALSE)</f>
        <v/>
      </c>
      <c r="V2488">
        <f>VLOOKUP($D2488,metadata!$B$2:$Z$451,19,FALSE)</f>
        <v>200</v>
      </c>
      <c r="W2488" t="str">
        <f>VLOOKUP($D2488,metadata!$B$2:$Z$451,20,FALSE)</f>
        <v>global average</v>
      </c>
      <c r="X2488" t="str">
        <f>VLOOKUP($D2488,metadata!$B$2:$Z$451,21,FALSE)</f>
        <v/>
      </c>
      <c r="Y2488" t="str">
        <f>VLOOKUP($D2488,metadata!$B$2:$Z$451,22,FALSE)</f>
        <v>56-2</v>
      </c>
      <c r="Z2488" t="str">
        <f>VLOOKUP($D2488,metadata!$B$2:$Z$451,23,FALSE)</f>
        <v/>
      </c>
      <c r="AA2488" t="str">
        <f>VLOOKUP($D2488,metadata!$B$2:$Z$451,24,FALSE)</f>
        <v/>
      </c>
      <c r="AB2488" t="str">
        <f>VLOOKUP($D2488,metadata!$B$2:$Z$451,25,FALSE)</f>
        <v/>
      </c>
      <c r="AC2488">
        <v>13.0572297326233</v>
      </c>
      <c r="AD2488">
        <v>88.600448244850199</v>
      </c>
      <c r="AF2488" t="str">
        <f t="shared" si="77"/>
        <v>NA</v>
      </c>
    </row>
    <row r="2489" spans="3:32" x14ac:dyDescent="0.3">
      <c r="C2489">
        <v>2488</v>
      </c>
      <c r="D2489" s="4" t="str">
        <f t="shared" si="78"/>
        <v>56-K</v>
      </c>
      <c r="E2489" t="str">
        <f>VLOOKUP($D2489,metadata!$B$2:$S$451,2,FALSE)</f>
        <v>VAZNUNES, M; KOVEOS, DS; VEERMAN, A</v>
      </c>
      <c r="F2489" t="str">
        <f>VLOOKUP($D2489,metadata!$B$2:$S$451,3,FALSE)</f>
        <v>GEOGRAPHICAL VARIATION IN PHOTOPERIODIC INDUCTION OF DIAPAUSE IN THE SPIDER-MITE (TETRANYCHUS-URTICAE) - A CAUSAL RELATION BETWEEN CRITICAL NIGHT-LENGTH AND CIRCADIAN PERIOD</v>
      </c>
      <c r="G2489" t="str">
        <f>VLOOKUP($D2489,metadata!$B$2:$S$451,4,FALSE)</f>
        <v>10.1177/074873049000500105</v>
      </c>
      <c r="H2489" t="str">
        <f>VLOOKUP($D2489,metadata!$B$2:$S$451,5,FALSE)</f>
        <v>y</v>
      </c>
      <c r="I2489" t="str">
        <f>VLOOKUP($D2489,metadata!$B$2:$S$451,6,FALSE)</f>
        <v>a</v>
      </c>
      <c r="J2489" t="str">
        <f>VLOOKUP($D2489,metadata!$B$2:$S$451,7,FALSE)</f>
        <v>i</v>
      </c>
      <c r="K2489">
        <f>VLOOKUP($D2489,metadata!$B$2:$S$451,8,FALSE)</f>
        <v>10</v>
      </c>
      <c r="L2489">
        <f>VLOOKUP($D2489,metadata!$B$2:$S$451,9,FALSE)</f>
        <v>7</v>
      </c>
      <c r="M2489" t="str">
        <f>VLOOKUP($D2489,metadata!$B$2:$S$451,10,FALSE)</f>
        <v/>
      </c>
      <c r="N2489" t="str">
        <f>VLOOKUP($D2489,metadata!$B$2:$S$451,11,FALSE)</f>
        <v>Tetranychus urticae</v>
      </c>
      <c r="O2489" t="str">
        <f>VLOOKUP($D2489,metadata!$B$2:$S$451,12,FALSE)</f>
        <v>Trombidiformes</v>
      </c>
      <c r="P2489" t="str">
        <f>VLOOKUP($D2489,metadata!$B$2:$S$451,13,FALSE)</f>
        <v>K</v>
      </c>
      <c r="Q2489">
        <f>VLOOKUP($D2489,metadata!$B$2:$S$451,14,FALSE)</f>
        <v>51.103332999999999</v>
      </c>
      <c r="R2489">
        <f>VLOOKUP($D2489,metadata!$B$2:$S$451,15,FALSE)</f>
        <v>2.654722</v>
      </c>
      <c r="S2489" t="str">
        <f>VLOOKUP($D2489,metadata!$B$2:$S$451,16,FALSE)</f>
        <v/>
      </c>
      <c r="T2489" t="str">
        <f>VLOOKUP($D2489,metadata!$B$2:$S$451,17,FALSE)</f>
        <v/>
      </c>
      <c r="U2489" t="str">
        <f>VLOOKUP($D2489,metadata!$B$2:$S$451,18,FALSE)</f>
        <v/>
      </c>
      <c r="V2489">
        <f>VLOOKUP($D2489,metadata!$B$2:$Z$451,19,FALSE)</f>
        <v>200</v>
      </c>
      <c r="W2489" t="str">
        <f>VLOOKUP($D2489,metadata!$B$2:$Z$451,20,FALSE)</f>
        <v>global average</v>
      </c>
      <c r="X2489" t="str">
        <f>VLOOKUP($D2489,metadata!$B$2:$Z$451,21,FALSE)</f>
        <v/>
      </c>
      <c r="Y2489" t="str">
        <f>VLOOKUP($D2489,metadata!$B$2:$Z$451,22,FALSE)</f>
        <v>56-2</v>
      </c>
      <c r="Z2489" t="str">
        <f>VLOOKUP($D2489,metadata!$B$2:$Z$451,23,FALSE)</f>
        <v/>
      </c>
      <c r="AA2489" t="str">
        <f>VLOOKUP($D2489,metadata!$B$2:$Z$451,24,FALSE)</f>
        <v/>
      </c>
      <c r="AB2489" t="str">
        <f>VLOOKUP($D2489,metadata!$B$2:$Z$451,25,FALSE)</f>
        <v/>
      </c>
      <c r="AC2489">
        <v>13.5272872621375</v>
      </c>
      <c r="AD2489">
        <v>13.7649712352429</v>
      </c>
      <c r="AF2489" t="str">
        <f t="shared" si="77"/>
        <v>NA</v>
      </c>
    </row>
    <row r="2490" spans="3:32" x14ac:dyDescent="0.3">
      <c r="C2490">
        <v>2489</v>
      </c>
      <c r="D2490" s="4" t="str">
        <f t="shared" si="78"/>
        <v>56-K</v>
      </c>
      <c r="E2490" t="str">
        <f>VLOOKUP($D2490,metadata!$B$2:$S$451,2,FALSE)</f>
        <v>VAZNUNES, M; KOVEOS, DS; VEERMAN, A</v>
      </c>
      <c r="F2490" t="str">
        <f>VLOOKUP($D2490,metadata!$B$2:$S$451,3,FALSE)</f>
        <v>GEOGRAPHICAL VARIATION IN PHOTOPERIODIC INDUCTION OF DIAPAUSE IN THE SPIDER-MITE (TETRANYCHUS-URTICAE) - A CAUSAL RELATION BETWEEN CRITICAL NIGHT-LENGTH AND CIRCADIAN PERIOD</v>
      </c>
      <c r="G2490" t="str">
        <f>VLOOKUP($D2490,metadata!$B$2:$S$451,4,FALSE)</f>
        <v>10.1177/074873049000500105</v>
      </c>
      <c r="H2490" t="str">
        <f>VLOOKUP($D2490,metadata!$B$2:$S$451,5,FALSE)</f>
        <v>y</v>
      </c>
      <c r="I2490" t="str">
        <f>VLOOKUP($D2490,metadata!$B$2:$S$451,6,FALSE)</f>
        <v>a</v>
      </c>
      <c r="J2490" t="str">
        <f>VLOOKUP($D2490,metadata!$B$2:$S$451,7,FALSE)</f>
        <v>i</v>
      </c>
      <c r="K2490">
        <f>VLOOKUP($D2490,metadata!$B$2:$S$451,8,FALSE)</f>
        <v>10</v>
      </c>
      <c r="L2490">
        <f>VLOOKUP($D2490,metadata!$B$2:$S$451,9,FALSE)</f>
        <v>7</v>
      </c>
      <c r="M2490" t="str">
        <f>VLOOKUP($D2490,metadata!$B$2:$S$451,10,FALSE)</f>
        <v/>
      </c>
      <c r="N2490" t="str">
        <f>VLOOKUP($D2490,metadata!$B$2:$S$451,11,FALSE)</f>
        <v>Tetranychus urticae</v>
      </c>
      <c r="O2490" t="str">
        <f>VLOOKUP($D2490,metadata!$B$2:$S$451,12,FALSE)</f>
        <v>Trombidiformes</v>
      </c>
      <c r="P2490" t="str">
        <f>VLOOKUP($D2490,metadata!$B$2:$S$451,13,FALSE)</f>
        <v>K</v>
      </c>
      <c r="Q2490">
        <f>VLOOKUP($D2490,metadata!$B$2:$S$451,14,FALSE)</f>
        <v>51.103332999999999</v>
      </c>
      <c r="R2490">
        <f>VLOOKUP($D2490,metadata!$B$2:$S$451,15,FALSE)</f>
        <v>2.654722</v>
      </c>
      <c r="S2490" t="str">
        <f>VLOOKUP($D2490,metadata!$B$2:$S$451,16,FALSE)</f>
        <v/>
      </c>
      <c r="T2490" t="str">
        <f>VLOOKUP($D2490,metadata!$B$2:$S$451,17,FALSE)</f>
        <v/>
      </c>
      <c r="U2490" t="str">
        <f>VLOOKUP($D2490,metadata!$B$2:$S$451,18,FALSE)</f>
        <v/>
      </c>
      <c r="V2490">
        <f>VLOOKUP($D2490,metadata!$B$2:$Z$451,19,FALSE)</f>
        <v>200</v>
      </c>
      <c r="W2490" t="str">
        <f>VLOOKUP($D2490,metadata!$B$2:$Z$451,20,FALSE)</f>
        <v>global average</v>
      </c>
      <c r="X2490" t="str">
        <f>VLOOKUP($D2490,metadata!$B$2:$Z$451,21,FALSE)</f>
        <v/>
      </c>
      <c r="Y2490" t="str">
        <f>VLOOKUP($D2490,metadata!$B$2:$Z$451,22,FALSE)</f>
        <v>56-2</v>
      </c>
      <c r="Z2490" t="str">
        <f>VLOOKUP($D2490,metadata!$B$2:$Z$451,23,FALSE)</f>
        <v/>
      </c>
      <c r="AA2490" t="str">
        <f>VLOOKUP($D2490,metadata!$B$2:$Z$451,24,FALSE)</f>
        <v/>
      </c>
      <c r="AB2490" t="str">
        <f>VLOOKUP($D2490,metadata!$B$2:$Z$451,25,FALSE)</f>
        <v/>
      </c>
      <c r="AC2490">
        <v>14.0122482191546</v>
      </c>
      <c r="AD2490">
        <v>3.1384277169491099</v>
      </c>
      <c r="AF2490" t="str">
        <f t="shared" si="77"/>
        <v>NA</v>
      </c>
    </row>
    <row r="2491" spans="3:32" x14ac:dyDescent="0.3">
      <c r="C2491">
        <v>2490</v>
      </c>
      <c r="D2491" s="4" t="str">
        <f t="shared" si="78"/>
        <v>56-K</v>
      </c>
      <c r="E2491" t="str">
        <f>VLOOKUP($D2491,metadata!$B$2:$S$451,2,FALSE)</f>
        <v>VAZNUNES, M; KOVEOS, DS; VEERMAN, A</v>
      </c>
      <c r="F2491" t="str">
        <f>VLOOKUP($D2491,metadata!$B$2:$S$451,3,FALSE)</f>
        <v>GEOGRAPHICAL VARIATION IN PHOTOPERIODIC INDUCTION OF DIAPAUSE IN THE SPIDER-MITE (TETRANYCHUS-URTICAE) - A CAUSAL RELATION BETWEEN CRITICAL NIGHT-LENGTH AND CIRCADIAN PERIOD</v>
      </c>
      <c r="G2491" t="str">
        <f>VLOOKUP($D2491,metadata!$B$2:$S$451,4,FALSE)</f>
        <v>10.1177/074873049000500105</v>
      </c>
      <c r="H2491" t="str">
        <f>VLOOKUP($D2491,metadata!$B$2:$S$451,5,FALSE)</f>
        <v>y</v>
      </c>
      <c r="I2491" t="str">
        <f>VLOOKUP($D2491,metadata!$B$2:$S$451,6,FALSE)</f>
        <v>a</v>
      </c>
      <c r="J2491" t="str">
        <f>VLOOKUP($D2491,metadata!$B$2:$S$451,7,FALSE)</f>
        <v>i</v>
      </c>
      <c r="K2491">
        <f>VLOOKUP($D2491,metadata!$B$2:$S$451,8,FALSE)</f>
        <v>10</v>
      </c>
      <c r="L2491">
        <f>VLOOKUP($D2491,metadata!$B$2:$S$451,9,FALSE)</f>
        <v>7</v>
      </c>
      <c r="M2491" t="str">
        <f>VLOOKUP($D2491,metadata!$B$2:$S$451,10,FALSE)</f>
        <v/>
      </c>
      <c r="N2491" t="str">
        <f>VLOOKUP($D2491,metadata!$B$2:$S$451,11,FALSE)</f>
        <v>Tetranychus urticae</v>
      </c>
      <c r="O2491" t="str">
        <f>VLOOKUP($D2491,metadata!$B$2:$S$451,12,FALSE)</f>
        <v>Trombidiformes</v>
      </c>
      <c r="P2491" t="str">
        <f>VLOOKUP($D2491,metadata!$B$2:$S$451,13,FALSE)</f>
        <v>K</v>
      </c>
      <c r="Q2491">
        <f>VLOOKUP($D2491,metadata!$B$2:$S$451,14,FALSE)</f>
        <v>51.103332999999999</v>
      </c>
      <c r="R2491">
        <f>VLOOKUP($D2491,metadata!$B$2:$S$451,15,FALSE)</f>
        <v>2.654722</v>
      </c>
      <c r="S2491" t="str">
        <f>VLOOKUP($D2491,metadata!$B$2:$S$451,16,FALSE)</f>
        <v/>
      </c>
      <c r="T2491" t="str">
        <f>VLOOKUP($D2491,metadata!$B$2:$S$451,17,FALSE)</f>
        <v/>
      </c>
      <c r="U2491" t="str">
        <f>VLOOKUP($D2491,metadata!$B$2:$S$451,18,FALSE)</f>
        <v/>
      </c>
      <c r="V2491">
        <f>VLOOKUP($D2491,metadata!$B$2:$Z$451,19,FALSE)</f>
        <v>200</v>
      </c>
      <c r="W2491" t="str">
        <f>VLOOKUP($D2491,metadata!$B$2:$Z$451,20,FALSE)</f>
        <v>global average</v>
      </c>
      <c r="X2491" t="str">
        <f>VLOOKUP($D2491,metadata!$B$2:$Z$451,21,FALSE)</f>
        <v/>
      </c>
      <c r="Y2491" t="str">
        <f>VLOOKUP($D2491,metadata!$B$2:$Z$451,22,FALSE)</f>
        <v>56-2</v>
      </c>
      <c r="Z2491" t="str">
        <f>VLOOKUP($D2491,metadata!$B$2:$Z$451,23,FALSE)</f>
        <v/>
      </c>
      <c r="AA2491" t="str">
        <f>VLOOKUP($D2491,metadata!$B$2:$Z$451,24,FALSE)</f>
        <v/>
      </c>
      <c r="AB2491" t="str">
        <f>VLOOKUP($D2491,metadata!$B$2:$Z$451,25,FALSE)</f>
        <v/>
      </c>
      <c r="AC2491">
        <v>14.522219525774</v>
      </c>
      <c r="AD2491">
        <v>0.264807069135372</v>
      </c>
      <c r="AF2491" t="str">
        <f t="shared" si="77"/>
        <v>NA</v>
      </c>
    </row>
    <row r="2492" spans="3:32" x14ac:dyDescent="0.3">
      <c r="C2492">
        <v>2491</v>
      </c>
      <c r="D2492" s="4" t="str">
        <f t="shared" si="78"/>
        <v>56-K</v>
      </c>
      <c r="E2492" t="str">
        <f>VLOOKUP($D2492,metadata!$B$2:$S$451,2,FALSE)</f>
        <v>VAZNUNES, M; KOVEOS, DS; VEERMAN, A</v>
      </c>
      <c r="F2492" t="str">
        <f>VLOOKUP($D2492,metadata!$B$2:$S$451,3,FALSE)</f>
        <v>GEOGRAPHICAL VARIATION IN PHOTOPERIODIC INDUCTION OF DIAPAUSE IN THE SPIDER-MITE (TETRANYCHUS-URTICAE) - A CAUSAL RELATION BETWEEN CRITICAL NIGHT-LENGTH AND CIRCADIAN PERIOD</v>
      </c>
      <c r="G2492" t="str">
        <f>VLOOKUP($D2492,metadata!$B$2:$S$451,4,FALSE)</f>
        <v>10.1177/074873049000500105</v>
      </c>
      <c r="H2492" t="str">
        <f>VLOOKUP($D2492,metadata!$B$2:$S$451,5,FALSE)</f>
        <v>y</v>
      </c>
      <c r="I2492" t="str">
        <f>VLOOKUP($D2492,metadata!$B$2:$S$451,6,FALSE)</f>
        <v>a</v>
      </c>
      <c r="J2492" t="str">
        <f>VLOOKUP($D2492,metadata!$B$2:$S$451,7,FALSE)</f>
        <v>i</v>
      </c>
      <c r="K2492">
        <f>VLOOKUP($D2492,metadata!$B$2:$S$451,8,FALSE)</f>
        <v>10</v>
      </c>
      <c r="L2492">
        <f>VLOOKUP($D2492,metadata!$B$2:$S$451,9,FALSE)</f>
        <v>7</v>
      </c>
      <c r="M2492" t="str">
        <f>VLOOKUP($D2492,metadata!$B$2:$S$451,10,FALSE)</f>
        <v/>
      </c>
      <c r="N2492" t="str">
        <f>VLOOKUP($D2492,metadata!$B$2:$S$451,11,FALSE)</f>
        <v>Tetranychus urticae</v>
      </c>
      <c r="O2492" t="str">
        <f>VLOOKUP($D2492,metadata!$B$2:$S$451,12,FALSE)</f>
        <v>Trombidiformes</v>
      </c>
      <c r="P2492" t="str">
        <f>VLOOKUP($D2492,metadata!$B$2:$S$451,13,FALSE)</f>
        <v>K</v>
      </c>
      <c r="Q2492">
        <f>VLOOKUP($D2492,metadata!$B$2:$S$451,14,FALSE)</f>
        <v>51.103332999999999</v>
      </c>
      <c r="R2492">
        <f>VLOOKUP($D2492,metadata!$B$2:$S$451,15,FALSE)</f>
        <v>2.654722</v>
      </c>
      <c r="S2492" t="str">
        <f>VLOOKUP($D2492,metadata!$B$2:$S$451,16,FALSE)</f>
        <v/>
      </c>
      <c r="T2492" t="str">
        <f>VLOOKUP($D2492,metadata!$B$2:$S$451,17,FALSE)</f>
        <v/>
      </c>
      <c r="U2492" t="str">
        <f>VLOOKUP($D2492,metadata!$B$2:$S$451,18,FALSE)</f>
        <v/>
      </c>
      <c r="V2492">
        <f>VLOOKUP($D2492,metadata!$B$2:$Z$451,19,FALSE)</f>
        <v>200</v>
      </c>
      <c r="W2492" t="str">
        <f>VLOOKUP($D2492,metadata!$B$2:$Z$451,20,FALSE)</f>
        <v>global average</v>
      </c>
      <c r="X2492" t="str">
        <f>VLOOKUP($D2492,metadata!$B$2:$Z$451,21,FALSE)</f>
        <v/>
      </c>
      <c r="Y2492" t="str">
        <f>VLOOKUP($D2492,metadata!$B$2:$Z$451,22,FALSE)</f>
        <v>56-2</v>
      </c>
      <c r="Z2492" t="str">
        <f>VLOOKUP($D2492,metadata!$B$2:$Z$451,23,FALSE)</f>
        <v/>
      </c>
      <c r="AA2492" t="str">
        <f>VLOOKUP($D2492,metadata!$B$2:$Z$451,24,FALSE)</f>
        <v/>
      </c>
      <c r="AB2492" t="str">
        <f>VLOOKUP($D2492,metadata!$B$2:$Z$451,25,FALSE)</f>
        <v/>
      </c>
      <c r="AC2492">
        <v>14.9864527272986</v>
      </c>
      <c r="AD2492">
        <v>0.336183637635457</v>
      </c>
      <c r="AF2492" t="str">
        <f t="shared" si="77"/>
        <v>NA</v>
      </c>
    </row>
    <row r="2493" spans="3:32" x14ac:dyDescent="0.3">
      <c r="C2493">
        <v>2492</v>
      </c>
      <c r="D2493" s="4" t="str">
        <f t="shared" si="78"/>
        <v>56-K</v>
      </c>
      <c r="E2493" t="str">
        <f>VLOOKUP($D2493,metadata!$B$2:$S$451,2,FALSE)</f>
        <v>VAZNUNES, M; KOVEOS, DS; VEERMAN, A</v>
      </c>
      <c r="F2493" t="str">
        <f>VLOOKUP($D2493,metadata!$B$2:$S$451,3,FALSE)</f>
        <v>GEOGRAPHICAL VARIATION IN PHOTOPERIODIC INDUCTION OF DIAPAUSE IN THE SPIDER-MITE (TETRANYCHUS-URTICAE) - A CAUSAL RELATION BETWEEN CRITICAL NIGHT-LENGTH AND CIRCADIAN PERIOD</v>
      </c>
      <c r="G2493" t="str">
        <f>VLOOKUP($D2493,metadata!$B$2:$S$451,4,FALSE)</f>
        <v>10.1177/074873049000500105</v>
      </c>
      <c r="H2493" t="str">
        <f>VLOOKUP($D2493,metadata!$B$2:$S$451,5,FALSE)</f>
        <v>y</v>
      </c>
      <c r="I2493" t="str">
        <f>VLOOKUP($D2493,metadata!$B$2:$S$451,6,FALSE)</f>
        <v>a</v>
      </c>
      <c r="J2493" t="str">
        <f>VLOOKUP($D2493,metadata!$B$2:$S$451,7,FALSE)</f>
        <v>i</v>
      </c>
      <c r="K2493">
        <f>VLOOKUP($D2493,metadata!$B$2:$S$451,8,FALSE)</f>
        <v>10</v>
      </c>
      <c r="L2493">
        <f>VLOOKUP($D2493,metadata!$B$2:$S$451,9,FALSE)</f>
        <v>7</v>
      </c>
      <c r="M2493" t="str">
        <f>VLOOKUP($D2493,metadata!$B$2:$S$451,10,FALSE)</f>
        <v/>
      </c>
      <c r="N2493" t="str">
        <f>VLOOKUP($D2493,metadata!$B$2:$S$451,11,FALSE)</f>
        <v>Tetranychus urticae</v>
      </c>
      <c r="O2493" t="str">
        <f>VLOOKUP($D2493,metadata!$B$2:$S$451,12,FALSE)</f>
        <v>Trombidiformes</v>
      </c>
      <c r="P2493" t="str">
        <f>VLOOKUP($D2493,metadata!$B$2:$S$451,13,FALSE)</f>
        <v>K</v>
      </c>
      <c r="Q2493">
        <f>VLOOKUP($D2493,metadata!$B$2:$S$451,14,FALSE)</f>
        <v>51.103332999999999</v>
      </c>
      <c r="R2493">
        <f>VLOOKUP($D2493,metadata!$B$2:$S$451,15,FALSE)</f>
        <v>2.654722</v>
      </c>
      <c r="S2493" t="str">
        <f>VLOOKUP($D2493,metadata!$B$2:$S$451,16,FALSE)</f>
        <v/>
      </c>
      <c r="T2493" t="str">
        <f>VLOOKUP($D2493,metadata!$B$2:$S$451,17,FALSE)</f>
        <v/>
      </c>
      <c r="U2493" t="str">
        <f>VLOOKUP($D2493,metadata!$B$2:$S$451,18,FALSE)</f>
        <v/>
      </c>
      <c r="V2493">
        <f>VLOOKUP($D2493,metadata!$B$2:$Z$451,19,FALSE)</f>
        <v>200</v>
      </c>
      <c r="W2493" t="str">
        <f>VLOOKUP($D2493,metadata!$B$2:$Z$451,20,FALSE)</f>
        <v>global average</v>
      </c>
      <c r="X2493" t="str">
        <f>VLOOKUP($D2493,metadata!$B$2:$Z$451,21,FALSE)</f>
        <v/>
      </c>
      <c r="Y2493" t="str">
        <f>VLOOKUP($D2493,metadata!$B$2:$Z$451,22,FALSE)</f>
        <v>56-2</v>
      </c>
      <c r="Z2493" t="str">
        <f>VLOOKUP($D2493,metadata!$B$2:$Z$451,23,FALSE)</f>
        <v/>
      </c>
      <c r="AA2493" t="str">
        <f>VLOOKUP($D2493,metadata!$B$2:$Z$451,24,FALSE)</f>
        <v/>
      </c>
      <c r="AB2493" t="str">
        <f>VLOOKUP($D2493,metadata!$B$2:$Z$451,25,FALSE)</f>
        <v/>
      </c>
      <c r="AC2493">
        <v>18.027094545402601</v>
      </c>
      <c r="AD2493">
        <v>0.43468330216558099</v>
      </c>
      <c r="AF2493" t="str">
        <f t="shared" si="77"/>
        <v>NA</v>
      </c>
    </row>
    <row r="2494" spans="3:32" x14ac:dyDescent="0.3">
      <c r="C2494">
        <v>2493</v>
      </c>
      <c r="D2494" s="4" t="str">
        <f t="shared" si="78"/>
        <v>56-S1</v>
      </c>
      <c r="E2494" t="str">
        <f>VLOOKUP($D2494,metadata!$B$2:$S$451,2,FALSE)</f>
        <v>VAZNUNES, M; KOVEOS, DS; VEERMAN, A</v>
      </c>
      <c r="F2494" t="str">
        <f>VLOOKUP($D2494,metadata!$B$2:$S$451,3,FALSE)</f>
        <v>GEOGRAPHICAL VARIATION IN PHOTOPERIODIC INDUCTION OF DIAPAUSE IN THE SPIDER-MITE (TETRANYCHUS-URTICAE) - A CAUSAL RELATION BETWEEN CRITICAL NIGHT-LENGTH AND CIRCADIAN PERIOD</v>
      </c>
      <c r="G2494" t="str">
        <f>VLOOKUP($D2494,metadata!$B$2:$S$451,4,FALSE)</f>
        <v>10.1177/074873049000500105</v>
      </c>
      <c r="H2494" t="str">
        <f>VLOOKUP($D2494,metadata!$B$2:$S$451,5,FALSE)</f>
        <v>y</v>
      </c>
      <c r="I2494" t="str">
        <f>VLOOKUP($D2494,metadata!$B$2:$S$451,6,FALSE)</f>
        <v>a</v>
      </c>
      <c r="J2494" t="str">
        <f>VLOOKUP($D2494,metadata!$B$2:$S$451,7,FALSE)</f>
        <v>i</v>
      </c>
      <c r="K2494">
        <f>VLOOKUP($D2494,metadata!$B$2:$S$451,8,FALSE)</f>
        <v>10</v>
      </c>
      <c r="L2494">
        <f>VLOOKUP($D2494,metadata!$B$2:$S$451,9,FALSE)</f>
        <v>7</v>
      </c>
      <c r="M2494" t="str">
        <f>VLOOKUP($D2494,metadata!$B$2:$S$451,10,FALSE)</f>
        <v/>
      </c>
      <c r="N2494" t="str">
        <f>VLOOKUP($D2494,metadata!$B$2:$S$451,11,FALSE)</f>
        <v>Tetranychus urticae</v>
      </c>
      <c r="O2494" t="str">
        <f>VLOOKUP($D2494,metadata!$B$2:$S$451,12,FALSE)</f>
        <v>Trombidiformes</v>
      </c>
      <c r="P2494" t="str">
        <f>VLOOKUP($D2494,metadata!$B$2:$S$451,13,FALSE)</f>
        <v>S1</v>
      </c>
      <c r="Q2494">
        <f>VLOOKUP($D2494,metadata!$B$2:$S$451,14,FALSE)</f>
        <v>46.749994999999998</v>
      </c>
      <c r="R2494">
        <f>VLOOKUP($D2494,metadata!$B$2:$S$451,15,FALSE)</f>
        <v>10.066666</v>
      </c>
      <c r="S2494" t="str">
        <f>VLOOKUP($D2494,metadata!$B$2:$S$451,16,FALSE)</f>
        <v/>
      </c>
      <c r="T2494">
        <f>VLOOKUP($D2494,metadata!$B$2:$S$451,17,FALSE)</f>
        <v>1450</v>
      </c>
      <c r="U2494" t="str">
        <f>VLOOKUP($D2494,metadata!$B$2:$S$451,18,FALSE)</f>
        <v/>
      </c>
      <c r="V2494">
        <f>VLOOKUP($D2494,metadata!$B$2:$Z$451,19,FALSE)</f>
        <v>200</v>
      </c>
      <c r="W2494" t="str">
        <f>VLOOKUP($D2494,metadata!$B$2:$Z$451,20,FALSE)</f>
        <v>global average</v>
      </c>
      <c r="X2494" t="str">
        <f>VLOOKUP($D2494,metadata!$B$2:$Z$451,21,FALSE)</f>
        <v/>
      </c>
      <c r="Y2494" t="str">
        <f>VLOOKUP($D2494,metadata!$B$2:$Z$451,22,FALSE)</f>
        <v>56-3</v>
      </c>
      <c r="Z2494" t="str">
        <f>VLOOKUP($D2494,metadata!$B$2:$Z$451,23,FALSE)</f>
        <v/>
      </c>
      <c r="AA2494" t="str">
        <f>VLOOKUP($D2494,metadata!$B$2:$Z$451,24,FALSE)</f>
        <v/>
      </c>
      <c r="AB2494" t="str">
        <f>VLOOKUP($D2494,metadata!$B$2:$Z$451,25,FALSE)</f>
        <v/>
      </c>
      <c r="AC2494">
        <v>12.0629921259842</v>
      </c>
      <c r="AD2494">
        <v>99.637264443068204</v>
      </c>
      <c r="AF2494" t="str">
        <f t="shared" si="77"/>
        <v>NA</v>
      </c>
    </row>
    <row r="2495" spans="3:32" x14ac:dyDescent="0.3">
      <c r="C2495">
        <v>2494</v>
      </c>
      <c r="D2495" s="4" t="str">
        <f t="shared" si="78"/>
        <v>56-S1</v>
      </c>
      <c r="E2495" t="str">
        <f>VLOOKUP($D2495,metadata!$B$2:$S$451,2,FALSE)</f>
        <v>VAZNUNES, M; KOVEOS, DS; VEERMAN, A</v>
      </c>
      <c r="F2495" t="str">
        <f>VLOOKUP($D2495,metadata!$B$2:$S$451,3,FALSE)</f>
        <v>GEOGRAPHICAL VARIATION IN PHOTOPERIODIC INDUCTION OF DIAPAUSE IN THE SPIDER-MITE (TETRANYCHUS-URTICAE) - A CAUSAL RELATION BETWEEN CRITICAL NIGHT-LENGTH AND CIRCADIAN PERIOD</v>
      </c>
      <c r="G2495" t="str">
        <f>VLOOKUP($D2495,metadata!$B$2:$S$451,4,FALSE)</f>
        <v>10.1177/074873049000500105</v>
      </c>
      <c r="H2495" t="str">
        <f>VLOOKUP($D2495,metadata!$B$2:$S$451,5,FALSE)</f>
        <v>y</v>
      </c>
      <c r="I2495" t="str">
        <f>VLOOKUP($D2495,metadata!$B$2:$S$451,6,FALSE)</f>
        <v>a</v>
      </c>
      <c r="J2495" t="str">
        <f>VLOOKUP($D2495,metadata!$B$2:$S$451,7,FALSE)</f>
        <v>i</v>
      </c>
      <c r="K2495">
        <f>VLOOKUP($D2495,metadata!$B$2:$S$451,8,FALSE)</f>
        <v>10</v>
      </c>
      <c r="L2495">
        <f>VLOOKUP($D2495,metadata!$B$2:$S$451,9,FALSE)</f>
        <v>7</v>
      </c>
      <c r="M2495" t="str">
        <f>VLOOKUP($D2495,metadata!$B$2:$S$451,10,FALSE)</f>
        <v/>
      </c>
      <c r="N2495" t="str">
        <f>VLOOKUP($D2495,metadata!$B$2:$S$451,11,FALSE)</f>
        <v>Tetranychus urticae</v>
      </c>
      <c r="O2495" t="str">
        <f>VLOOKUP($D2495,metadata!$B$2:$S$451,12,FALSE)</f>
        <v>Trombidiformes</v>
      </c>
      <c r="P2495" t="str">
        <f>VLOOKUP($D2495,metadata!$B$2:$S$451,13,FALSE)</f>
        <v>S1</v>
      </c>
      <c r="Q2495">
        <f>VLOOKUP($D2495,metadata!$B$2:$S$451,14,FALSE)</f>
        <v>46.749994999999998</v>
      </c>
      <c r="R2495">
        <f>VLOOKUP($D2495,metadata!$B$2:$S$451,15,FALSE)</f>
        <v>10.066666</v>
      </c>
      <c r="S2495" t="str">
        <f>VLOOKUP($D2495,metadata!$B$2:$S$451,16,FALSE)</f>
        <v/>
      </c>
      <c r="T2495">
        <f>VLOOKUP($D2495,metadata!$B$2:$S$451,17,FALSE)</f>
        <v>1450</v>
      </c>
      <c r="U2495" t="str">
        <f>VLOOKUP($D2495,metadata!$B$2:$S$451,18,FALSE)</f>
        <v/>
      </c>
      <c r="V2495">
        <f>VLOOKUP($D2495,metadata!$B$2:$Z$451,19,FALSE)</f>
        <v>200</v>
      </c>
      <c r="W2495" t="str">
        <f>VLOOKUP($D2495,metadata!$B$2:$Z$451,20,FALSE)</f>
        <v>global average</v>
      </c>
      <c r="X2495" t="str">
        <f>VLOOKUP($D2495,metadata!$B$2:$Z$451,21,FALSE)</f>
        <v/>
      </c>
      <c r="Y2495" t="str">
        <f>VLOOKUP($D2495,metadata!$B$2:$Z$451,22,FALSE)</f>
        <v>56-3</v>
      </c>
      <c r="Z2495" t="str">
        <f>VLOOKUP($D2495,metadata!$B$2:$Z$451,23,FALSE)</f>
        <v/>
      </c>
      <c r="AA2495" t="str">
        <f>VLOOKUP($D2495,metadata!$B$2:$Z$451,24,FALSE)</f>
        <v/>
      </c>
      <c r="AB2495" t="str">
        <f>VLOOKUP($D2495,metadata!$B$2:$Z$451,25,FALSE)</f>
        <v/>
      </c>
      <c r="AC2495">
        <v>13.1023622047244</v>
      </c>
      <c r="AD2495">
        <v>100.206434869798</v>
      </c>
      <c r="AF2495" t="str">
        <f t="shared" si="77"/>
        <v>NA</v>
      </c>
    </row>
    <row r="2496" spans="3:32" x14ac:dyDescent="0.3">
      <c r="C2496">
        <v>2495</v>
      </c>
      <c r="D2496" s="4" t="str">
        <f t="shared" si="78"/>
        <v>56-S1</v>
      </c>
      <c r="E2496" t="str">
        <f>VLOOKUP($D2496,metadata!$B$2:$S$451,2,FALSE)</f>
        <v>VAZNUNES, M; KOVEOS, DS; VEERMAN, A</v>
      </c>
      <c r="F2496" t="str">
        <f>VLOOKUP($D2496,metadata!$B$2:$S$451,3,FALSE)</f>
        <v>GEOGRAPHICAL VARIATION IN PHOTOPERIODIC INDUCTION OF DIAPAUSE IN THE SPIDER-MITE (TETRANYCHUS-URTICAE) - A CAUSAL RELATION BETWEEN CRITICAL NIGHT-LENGTH AND CIRCADIAN PERIOD</v>
      </c>
      <c r="G2496" t="str">
        <f>VLOOKUP($D2496,metadata!$B$2:$S$451,4,FALSE)</f>
        <v>10.1177/074873049000500105</v>
      </c>
      <c r="H2496" t="str">
        <f>VLOOKUP($D2496,metadata!$B$2:$S$451,5,FALSE)</f>
        <v>y</v>
      </c>
      <c r="I2496" t="str">
        <f>VLOOKUP($D2496,metadata!$B$2:$S$451,6,FALSE)</f>
        <v>a</v>
      </c>
      <c r="J2496" t="str">
        <f>VLOOKUP($D2496,metadata!$B$2:$S$451,7,FALSE)</f>
        <v>i</v>
      </c>
      <c r="K2496">
        <f>VLOOKUP($D2496,metadata!$B$2:$S$451,8,FALSE)</f>
        <v>10</v>
      </c>
      <c r="L2496">
        <f>VLOOKUP($D2496,metadata!$B$2:$S$451,9,FALSE)</f>
        <v>7</v>
      </c>
      <c r="M2496" t="str">
        <f>VLOOKUP($D2496,metadata!$B$2:$S$451,10,FALSE)</f>
        <v/>
      </c>
      <c r="N2496" t="str">
        <f>VLOOKUP($D2496,metadata!$B$2:$S$451,11,FALSE)</f>
        <v>Tetranychus urticae</v>
      </c>
      <c r="O2496" t="str">
        <f>VLOOKUP($D2496,metadata!$B$2:$S$451,12,FALSE)</f>
        <v>Trombidiformes</v>
      </c>
      <c r="P2496" t="str">
        <f>VLOOKUP($D2496,metadata!$B$2:$S$451,13,FALSE)</f>
        <v>S1</v>
      </c>
      <c r="Q2496">
        <f>VLOOKUP($D2496,metadata!$B$2:$S$451,14,FALSE)</f>
        <v>46.749994999999998</v>
      </c>
      <c r="R2496">
        <f>VLOOKUP($D2496,metadata!$B$2:$S$451,15,FALSE)</f>
        <v>10.066666</v>
      </c>
      <c r="S2496" t="str">
        <f>VLOOKUP($D2496,metadata!$B$2:$S$451,16,FALSE)</f>
        <v/>
      </c>
      <c r="T2496">
        <f>VLOOKUP($D2496,metadata!$B$2:$S$451,17,FALSE)</f>
        <v>1450</v>
      </c>
      <c r="U2496" t="str">
        <f>VLOOKUP($D2496,metadata!$B$2:$S$451,18,FALSE)</f>
        <v/>
      </c>
      <c r="V2496">
        <f>VLOOKUP($D2496,metadata!$B$2:$Z$451,19,FALSE)</f>
        <v>200</v>
      </c>
      <c r="W2496" t="str">
        <f>VLOOKUP($D2496,metadata!$B$2:$Z$451,20,FALSE)</f>
        <v>global average</v>
      </c>
      <c r="X2496" t="str">
        <f>VLOOKUP($D2496,metadata!$B$2:$Z$451,21,FALSE)</f>
        <v/>
      </c>
      <c r="Y2496" t="str">
        <f>VLOOKUP($D2496,metadata!$B$2:$Z$451,22,FALSE)</f>
        <v>56-3</v>
      </c>
      <c r="Z2496" t="str">
        <f>VLOOKUP($D2496,metadata!$B$2:$Z$451,23,FALSE)</f>
        <v/>
      </c>
      <c r="AA2496" t="str">
        <f>VLOOKUP($D2496,metadata!$B$2:$Z$451,24,FALSE)</f>
        <v/>
      </c>
      <c r="AB2496" t="str">
        <f>VLOOKUP($D2496,metadata!$B$2:$Z$451,25,FALSE)</f>
        <v/>
      </c>
      <c r="AC2496">
        <v>14.0708661417322</v>
      </c>
      <c r="AD2496">
        <v>98.140611637028499</v>
      </c>
      <c r="AF2496" t="str">
        <f t="shared" si="77"/>
        <v>NA</v>
      </c>
    </row>
    <row r="2497" spans="3:32" x14ac:dyDescent="0.3">
      <c r="C2497">
        <v>2496</v>
      </c>
      <c r="D2497" s="4" t="str">
        <f t="shared" si="78"/>
        <v>56-S1</v>
      </c>
      <c r="E2497" t="str">
        <f>VLOOKUP($D2497,metadata!$B$2:$S$451,2,FALSE)</f>
        <v>VAZNUNES, M; KOVEOS, DS; VEERMAN, A</v>
      </c>
      <c r="F2497" t="str">
        <f>VLOOKUP($D2497,metadata!$B$2:$S$451,3,FALSE)</f>
        <v>GEOGRAPHICAL VARIATION IN PHOTOPERIODIC INDUCTION OF DIAPAUSE IN THE SPIDER-MITE (TETRANYCHUS-URTICAE) - A CAUSAL RELATION BETWEEN CRITICAL NIGHT-LENGTH AND CIRCADIAN PERIOD</v>
      </c>
      <c r="G2497" t="str">
        <f>VLOOKUP($D2497,metadata!$B$2:$S$451,4,FALSE)</f>
        <v>10.1177/074873049000500105</v>
      </c>
      <c r="H2497" t="str">
        <f>VLOOKUP($D2497,metadata!$B$2:$S$451,5,FALSE)</f>
        <v>y</v>
      </c>
      <c r="I2497" t="str">
        <f>VLOOKUP($D2497,metadata!$B$2:$S$451,6,FALSE)</f>
        <v>a</v>
      </c>
      <c r="J2497" t="str">
        <f>VLOOKUP($D2497,metadata!$B$2:$S$451,7,FALSE)</f>
        <v>i</v>
      </c>
      <c r="K2497">
        <f>VLOOKUP($D2497,metadata!$B$2:$S$451,8,FALSE)</f>
        <v>10</v>
      </c>
      <c r="L2497">
        <f>VLOOKUP($D2497,metadata!$B$2:$S$451,9,FALSE)</f>
        <v>7</v>
      </c>
      <c r="M2497" t="str">
        <f>VLOOKUP($D2497,metadata!$B$2:$S$451,10,FALSE)</f>
        <v/>
      </c>
      <c r="N2497" t="str">
        <f>VLOOKUP($D2497,metadata!$B$2:$S$451,11,FALSE)</f>
        <v>Tetranychus urticae</v>
      </c>
      <c r="O2497" t="str">
        <f>VLOOKUP($D2497,metadata!$B$2:$S$451,12,FALSE)</f>
        <v>Trombidiformes</v>
      </c>
      <c r="P2497" t="str">
        <f>VLOOKUP($D2497,metadata!$B$2:$S$451,13,FALSE)</f>
        <v>S1</v>
      </c>
      <c r="Q2497">
        <f>VLOOKUP($D2497,metadata!$B$2:$S$451,14,FALSE)</f>
        <v>46.749994999999998</v>
      </c>
      <c r="R2497">
        <f>VLOOKUP($D2497,metadata!$B$2:$S$451,15,FALSE)</f>
        <v>10.066666</v>
      </c>
      <c r="S2497" t="str">
        <f>VLOOKUP($D2497,metadata!$B$2:$S$451,16,FALSE)</f>
        <v/>
      </c>
      <c r="T2497">
        <f>VLOOKUP($D2497,metadata!$B$2:$S$451,17,FALSE)</f>
        <v>1450</v>
      </c>
      <c r="U2497" t="str">
        <f>VLOOKUP($D2497,metadata!$B$2:$S$451,18,FALSE)</f>
        <v/>
      </c>
      <c r="V2497">
        <f>VLOOKUP($D2497,metadata!$B$2:$Z$451,19,FALSE)</f>
        <v>200</v>
      </c>
      <c r="W2497" t="str">
        <f>VLOOKUP($D2497,metadata!$B$2:$Z$451,20,FALSE)</f>
        <v>global average</v>
      </c>
      <c r="X2497" t="str">
        <f>VLOOKUP($D2497,metadata!$B$2:$Z$451,21,FALSE)</f>
        <v/>
      </c>
      <c r="Y2497" t="str">
        <f>VLOOKUP($D2497,metadata!$B$2:$Z$451,22,FALSE)</f>
        <v>56-3</v>
      </c>
      <c r="Z2497" t="str">
        <f>VLOOKUP($D2497,metadata!$B$2:$Z$451,23,FALSE)</f>
        <v/>
      </c>
      <c r="AA2497" t="str">
        <f>VLOOKUP($D2497,metadata!$B$2:$Z$451,24,FALSE)</f>
        <v/>
      </c>
      <c r="AB2497" t="str">
        <f>VLOOKUP($D2497,metadata!$B$2:$Z$451,25,FALSE)</f>
        <v/>
      </c>
      <c r="AC2497">
        <v>15.039370078740101</v>
      </c>
      <c r="AD2497">
        <v>94.5766610634344</v>
      </c>
      <c r="AF2497" t="str">
        <f t="shared" si="77"/>
        <v>NA</v>
      </c>
    </row>
    <row r="2498" spans="3:32" x14ac:dyDescent="0.3">
      <c r="C2498">
        <v>2497</v>
      </c>
      <c r="D2498" s="4" t="str">
        <f t="shared" si="78"/>
        <v>56-S1</v>
      </c>
      <c r="E2498" t="str">
        <f>VLOOKUP($D2498,metadata!$B$2:$S$451,2,FALSE)</f>
        <v>VAZNUNES, M; KOVEOS, DS; VEERMAN, A</v>
      </c>
      <c r="F2498" t="str">
        <f>VLOOKUP($D2498,metadata!$B$2:$S$451,3,FALSE)</f>
        <v>GEOGRAPHICAL VARIATION IN PHOTOPERIODIC INDUCTION OF DIAPAUSE IN THE SPIDER-MITE (TETRANYCHUS-URTICAE) - A CAUSAL RELATION BETWEEN CRITICAL NIGHT-LENGTH AND CIRCADIAN PERIOD</v>
      </c>
      <c r="G2498" t="str">
        <f>VLOOKUP($D2498,metadata!$B$2:$S$451,4,FALSE)</f>
        <v>10.1177/074873049000500105</v>
      </c>
      <c r="H2498" t="str">
        <f>VLOOKUP($D2498,metadata!$B$2:$S$451,5,FALSE)</f>
        <v>y</v>
      </c>
      <c r="I2498" t="str">
        <f>VLOOKUP($D2498,metadata!$B$2:$S$451,6,FALSE)</f>
        <v>a</v>
      </c>
      <c r="J2498" t="str">
        <f>VLOOKUP($D2498,metadata!$B$2:$S$451,7,FALSE)</f>
        <v>i</v>
      </c>
      <c r="K2498">
        <f>VLOOKUP($D2498,metadata!$B$2:$S$451,8,FALSE)</f>
        <v>10</v>
      </c>
      <c r="L2498">
        <f>VLOOKUP($D2498,metadata!$B$2:$S$451,9,FALSE)</f>
        <v>7</v>
      </c>
      <c r="M2498" t="str">
        <f>VLOOKUP($D2498,metadata!$B$2:$S$451,10,FALSE)</f>
        <v/>
      </c>
      <c r="N2498" t="str">
        <f>VLOOKUP($D2498,metadata!$B$2:$S$451,11,FALSE)</f>
        <v>Tetranychus urticae</v>
      </c>
      <c r="O2498" t="str">
        <f>VLOOKUP($D2498,metadata!$B$2:$S$451,12,FALSE)</f>
        <v>Trombidiformes</v>
      </c>
      <c r="P2498" t="str">
        <f>VLOOKUP($D2498,metadata!$B$2:$S$451,13,FALSE)</f>
        <v>S1</v>
      </c>
      <c r="Q2498">
        <f>VLOOKUP($D2498,metadata!$B$2:$S$451,14,FALSE)</f>
        <v>46.749994999999998</v>
      </c>
      <c r="R2498">
        <f>VLOOKUP($D2498,metadata!$B$2:$S$451,15,FALSE)</f>
        <v>10.066666</v>
      </c>
      <c r="S2498" t="str">
        <f>VLOOKUP($D2498,metadata!$B$2:$S$451,16,FALSE)</f>
        <v/>
      </c>
      <c r="T2498">
        <f>VLOOKUP($D2498,metadata!$B$2:$S$451,17,FALSE)</f>
        <v>1450</v>
      </c>
      <c r="U2498" t="str">
        <f>VLOOKUP($D2498,metadata!$B$2:$S$451,18,FALSE)</f>
        <v/>
      </c>
      <c r="V2498">
        <f>VLOOKUP($D2498,metadata!$B$2:$Z$451,19,FALSE)</f>
        <v>200</v>
      </c>
      <c r="W2498" t="str">
        <f>VLOOKUP($D2498,metadata!$B$2:$Z$451,20,FALSE)</f>
        <v>global average</v>
      </c>
      <c r="X2498" t="str">
        <f>VLOOKUP($D2498,metadata!$B$2:$Z$451,21,FALSE)</f>
        <v/>
      </c>
      <c r="Y2498" t="str">
        <f>VLOOKUP($D2498,metadata!$B$2:$Z$451,22,FALSE)</f>
        <v>56-3</v>
      </c>
      <c r="Z2498" t="str">
        <f>VLOOKUP($D2498,metadata!$B$2:$Z$451,23,FALSE)</f>
        <v/>
      </c>
      <c r="AA2498" t="str">
        <f>VLOOKUP($D2498,metadata!$B$2:$Z$451,24,FALSE)</f>
        <v/>
      </c>
      <c r="AB2498" t="str">
        <f>VLOOKUP($D2498,metadata!$B$2:$Z$451,25,FALSE)</f>
        <v/>
      </c>
      <c r="AC2498">
        <v>15.5354330708661</v>
      </c>
      <c r="AD2498">
        <v>51.598395706154697</v>
      </c>
      <c r="AF2498" t="str">
        <f t="shared" si="77"/>
        <v>NA</v>
      </c>
    </row>
    <row r="2499" spans="3:32" x14ac:dyDescent="0.3">
      <c r="C2499">
        <v>2498</v>
      </c>
      <c r="D2499" s="4" t="str">
        <f t="shared" si="78"/>
        <v>56-S1</v>
      </c>
      <c r="E2499" t="str">
        <f>VLOOKUP($D2499,metadata!$B$2:$S$451,2,FALSE)</f>
        <v>VAZNUNES, M; KOVEOS, DS; VEERMAN, A</v>
      </c>
      <c r="F2499" t="str">
        <f>VLOOKUP($D2499,metadata!$B$2:$S$451,3,FALSE)</f>
        <v>GEOGRAPHICAL VARIATION IN PHOTOPERIODIC INDUCTION OF DIAPAUSE IN THE SPIDER-MITE (TETRANYCHUS-URTICAE) - A CAUSAL RELATION BETWEEN CRITICAL NIGHT-LENGTH AND CIRCADIAN PERIOD</v>
      </c>
      <c r="G2499" t="str">
        <f>VLOOKUP($D2499,metadata!$B$2:$S$451,4,FALSE)</f>
        <v>10.1177/074873049000500105</v>
      </c>
      <c r="H2499" t="str">
        <f>VLOOKUP($D2499,metadata!$B$2:$S$451,5,FALSE)</f>
        <v>y</v>
      </c>
      <c r="I2499" t="str">
        <f>VLOOKUP($D2499,metadata!$B$2:$S$451,6,FALSE)</f>
        <v>a</v>
      </c>
      <c r="J2499" t="str">
        <f>VLOOKUP($D2499,metadata!$B$2:$S$451,7,FALSE)</f>
        <v>i</v>
      </c>
      <c r="K2499">
        <f>VLOOKUP($D2499,metadata!$B$2:$S$451,8,FALSE)</f>
        <v>10</v>
      </c>
      <c r="L2499">
        <f>VLOOKUP($D2499,metadata!$B$2:$S$451,9,FALSE)</f>
        <v>7</v>
      </c>
      <c r="M2499" t="str">
        <f>VLOOKUP($D2499,metadata!$B$2:$S$451,10,FALSE)</f>
        <v/>
      </c>
      <c r="N2499" t="str">
        <f>VLOOKUP($D2499,metadata!$B$2:$S$451,11,FALSE)</f>
        <v>Tetranychus urticae</v>
      </c>
      <c r="O2499" t="str">
        <f>VLOOKUP($D2499,metadata!$B$2:$S$451,12,FALSE)</f>
        <v>Trombidiformes</v>
      </c>
      <c r="P2499" t="str">
        <f>VLOOKUP($D2499,metadata!$B$2:$S$451,13,FALSE)</f>
        <v>S1</v>
      </c>
      <c r="Q2499">
        <f>VLOOKUP($D2499,metadata!$B$2:$S$451,14,FALSE)</f>
        <v>46.749994999999998</v>
      </c>
      <c r="R2499">
        <f>VLOOKUP($D2499,metadata!$B$2:$S$451,15,FALSE)</f>
        <v>10.066666</v>
      </c>
      <c r="S2499" t="str">
        <f>VLOOKUP($D2499,metadata!$B$2:$S$451,16,FALSE)</f>
        <v/>
      </c>
      <c r="T2499">
        <f>VLOOKUP($D2499,metadata!$B$2:$S$451,17,FALSE)</f>
        <v>1450</v>
      </c>
      <c r="U2499" t="str">
        <f>VLOOKUP($D2499,metadata!$B$2:$S$451,18,FALSE)</f>
        <v/>
      </c>
      <c r="V2499">
        <f>VLOOKUP($D2499,metadata!$B$2:$Z$451,19,FALSE)</f>
        <v>200</v>
      </c>
      <c r="W2499" t="str">
        <f>VLOOKUP($D2499,metadata!$B$2:$Z$451,20,FALSE)</f>
        <v>global average</v>
      </c>
      <c r="X2499" t="str">
        <f>VLOOKUP($D2499,metadata!$B$2:$Z$451,21,FALSE)</f>
        <v/>
      </c>
      <c r="Y2499" t="str">
        <f>VLOOKUP($D2499,metadata!$B$2:$Z$451,22,FALSE)</f>
        <v>56-3</v>
      </c>
      <c r="Z2499" t="str">
        <f>VLOOKUP($D2499,metadata!$B$2:$Z$451,23,FALSE)</f>
        <v/>
      </c>
      <c r="AA2499" t="str">
        <f>VLOOKUP($D2499,metadata!$B$2:$Z$451,24,FALSE)</f>
        <v/>
      </c>
      <c r="AB2499" t="str">
        <f>VLOOKUP($D2499,metadata!$B$2:$Z$451,25,FALSE)</f>
        <v/>
      </c>
      <c r="AC2499">
        <v>16.031496062992101</v>
      </c>
      <c r="AD2499">
        <v>5.89813913713044E-3</v>
      </c>
      <c r="AF2499" t="str">
        <f t="shared" ref="AF2499:AF2562" si="79">IF(AE2499="","NA",AE2499)</f>
        <v>NA</v>
      </c>
    </row>
    <row r="2500" spans="3:32" x14ac:dyDescent="0.3">
      <c r="C2500">
        <v>2499</v>
      </c>
      <c r="D2500" s="4" t="str">
        <f t="shared" ref="D2500:D2518" si="80">VLOOKUP(C2500,$A$1:$B$451,2)</f>
        <v>56-S1</v>
      </c>
      <c r="E2500" t="str">
        <f>VLOOKUP($D2500,metadata!$B$2:$S$451,2,FALSE)</f>
        <v>VAZNUNES, M; KOVEOS, DS; VEERMAN, A</v>
      </c>
      <c r="F2500" t="str">
        <f>VLOOKUP($D2500,metadata!$B$2:$S$451,3,FALSE)</f>
        <v>GEOGRAPHICAL VARIATION IN PHOTOPERIODIC INDUCTION OF DIAPAUSE IN THE SPIDER-MITE (TETRANYCHUS-URTICAE) - A CAUSAL RELATION BETWEEN CRITICAL NIGHT-LENGTH AND CIRCADIAN PERIOD</v>
      </c>
      <c r="G2500" t="str">
        <f>VLOOKUP($D2500,metadata!$B$2:$S$451,4,FALSE)</f>
        <v>10.1177/074873049000500105</v>
      </c>
      <c r="H2500" t="str">
        <f>VLOOKUP($D2500,metadata!$B$2:$S$451,5,FALSE)</f>
        <v>y</v>
      </c>
      <c r="I2500" t="str">
        <f>VLOOKUP($D2500,metadata!$B$2:$S$451,6,FALSE)</f>
        <v>a</v>
      </c>
      <c r="J2500" t="str">
        <f>VLOOKUP($D2500,metadata!$B$2:$S$451,7,FALSE)</f>
        <v>i</v>
      </c>
      <c r="K2500">
        <f>VLOOKUP($D2500,metadata!$B$2:$S$451,8,FALSE)</f>
        <v>10</v>
      </c>
      <c r="L2500">
        <f>VLOOKUP($D2500,metadata!$B$2:$S$451,9,FALSE)</f>
        <v>7</v>
      </c>
      <c r="M2500" t="str">
        <f>VLOOKUP($D2500,metadata!$B$2:$S$451,10,FALSE)</f>
        <v/>
      </c>
      <c r="N2500" t="str">
        <f>VLOOKUP($D2500,metadata!$B$2:$S$451,11,FALSE)</f>
        <v>Tetranychus urticae</v>
      </c>
      <c r="O2500" t="str">
        <f>VLOOKUP($D2500,metadata!$B$2:$S$451,12,FALSE)</f>
        <v>Trombidiformes</v>
      </c>
      <c r="P2500" t="str">
        <f>VLOOKUP($D2500,metadata!$B$2:$S$451,13,FALSE)</f>
        <v>S1</v>
      </c>
      <c r="Q2500">
        <f>VLOOKUP($D2500,metadata!$B$2:$S$451,14,FALSE)</f>
        <v>46.749994999999998</v>
      </c>
      <c r="R2500">
        <f>VLOOKUP($D2500,metadata!$B$2:$S$451,15,FALSE)</f>
        <v>10.066666</v>
      </c>
      <c r="S2500" t="str">
        <f>VLOOKUP($D2500,metadata!$B$2:$S$451,16,FALSE)</f>
        <v/>
      </c>
      <c r="T2500">
        <f>VLOOKUP($D2500,metadata!$B$2:$S$451,17,FALSE)</f>
        <v>1450</v>
      </c>
      <c r="U2500" t="str">
        <f>VLOOKUP($D2500,metadata!$B$2:$S$451,18,FALSE)</f>
        <v/>
      </c>
      <c r="V2500">
        <f>VLOOKUP($D2500,metadata!$B$2:$Z$451,19,FALSE)</f>
        <v>200</v>
      </c>
      <c r="W2500" t="str">
        <f>VLOOKUP($D2500,metadata!$B$2:$Z$451,20,FALSE)</f>
        <v>global average</v>
      </c>
      <c r="X2500" t="str">
        <f>VLOOKUP($D2500,metadata!$B$2:$Z$451,21,FALSE)</f>
        <v/>
      </c>
      <c r="Y2500" t="str">
        <f>VLOOKUP($D2500,metadata!$B$2:$Z$451,22,FALSE)</f>
        <v>56-3</v>
      </c>
      <c r="AC2500">
        <v>17.992125984251899</v>
      </c>
      <c r="AD2500">
        <v>0.74758913562772</v>
      </c>
      <c r="AF2500" t="str">
        <f t="shared" si="79"/>
        <v>NA</v>
      </c>
    </row>
    <row r="2501" spans="3:32" x14ac:dyDescent="0.3">
      <c r="C2501">
        <v>2500</v>
      </c>
      <c r="D2501" s="4" t="str">
        <f t="shared" si="80"/>
        <v>56-S2</v>
      </c>
      <c r="E2501" t="str">
        <f>VLOOKUP($D2501,metadata!$B$2:$S$451,2,FALSE)</f>
        <v>VAZNUNES, M; KOVEOS, DS; VEERMAN, A</v>
      </c>
      <c r="F2501" t="str">
        <f>VLOOKUP($D2501,metadata!$B$2:$S$451,3,FALSE)</f>
        <v>GEOGRAPHICAL VARIATION IN PHOTOPERIODIC INDUCTION OF DIAPAUSE IN THE SPIDER-MITE (TETRANYCHUS-URTICAE) - A CAUSAL RELATION BETWEEN CRITICAL NIGHT-LENGTH AND CIRCADIAN PERIOD</v>
      </c>
      <c r="G2501" t="str">
        <f>VLOOKUP($D2501,metadata!$B$2:$S$451,4,FALSE)</f>
        <v>10.1177/074873049000500105</v>
      </c>
      <c r="H2501" t="str">
        <f>VLOOKUP($D2501,metadata!$B$2:$S$451,5,FALSE)</f>
        <v>y</v>
      </c>
      <c r="I2501" t="str">
        <f>VLOOKUP($D2501,metadata!$B$2:$S$451,6,FALSE)</f>
        <v>a</v>
      </c>
      <c r="J2501" t="str">
        <f>VLOOKUP($D2501,metadata!$B$2:$S$451,7,FALSE)</f>
        <v>i</v>
      </c>
      <c r="K2501">
        <f>VLOOKUP($D2501,metadata!$B$2:$S$451,8,FALSE)</f>
        <v>10</v>
      </c>
      <c r="L2501">
        <f>VLOOKUP($D2501,metadata!$B$2:$S$451,9,FALSE)</f>
        <v>7</v>
      </c>
      <c r="M2501" t="str">
        <f>VLOOKUP($D2501,metadata!$B$2:$S$451,10,FALSE)</f>
        <v/>
      </c>
      <c r="N2501" t="str">
        <f>VLOOKUP($D2501,metadata!$B$2:$S$451,11,FALSE)</f>
        <v>Tetranychus urticae</v>
      </c>
      <c r="O2501" t="str">
        <f>VLOOKUP($D2501,metadata!$B$2:$S$451,12,FALSE)</f>
        <v>Trombidiformes</v>
      </c>
      <c r="P2501" t="str">
        <f>VLOOKUP($D2501,metadata!$B$2:$S$451,13,FALSE)</f>
        <v>S2</v>
      </c>
      <c r="Q2501">
        <f>VLOOKUP($D2501,metadata!$B$2:$S$451,14,FALSE)</f>
        <v>46.749994999999998</v>
      </c>
      <c r="R2501">
        <f>VLOOKUP($D2501,metadata!$B$2:$S$451,15,FALSE)</f>
        <v>10.066666</v>
      </c>
      <c r="S2501" t="str">
        <f>VLOOKUP($D2501,metadata!$B$2:$S$451,16,FALSE)</f>
        <v/>
      </c>
      <c r="T2501">
        <f>VLOOKUP($D2501,metadata!$B$2:$S$451,17,FALSE)</f>
        <v>1450</v>
      </c>
      <c r="U2501" t="str">
        <f>VLOOKUP($D2501,metadata!$B$2:$S$451,18,FALSE)</f>
        <v/>
      </c>
      <c r="V2501">
        <f>VLOOKUP($D2501,metadata!$B$2:$Z$451,19,FALSE)</f>
        <v>200</v>
      </c>
      <c r="W2501" t="str">
        <f>VLOOKUP($D2501,metadata!$B$2:$Z$451,20,FALSE)</f>
        <v>global average</v>
      </c>
      <c r="X2501" t="str">
        <f>VLOOKUP($D2501,metadata!$B$2:$Z$451,21,FALSE)</f>
        <v/>
      </c>
      <c r="Y2501" t="str">
        <f>VLOOKUP($D2501,metadata!$B$2:$Z$451,22,FALSE)</f>
        <v>56-1</v>
      </c>
      <c r="AC2501">
        <v>12.070175438596401</v>
      </c>
      <c r="AD2501">
        <v>97.416974169741593</v>
      </c>
      <c r="AF2501" t="str">
        <f t="shared" si="79"/>
        <v>NA</v>
      </c>
    </row>
    <row r="2502" spans="3:32" x14ac:dyDescent="0.3">
      <c r="C2502">
        <v>2501</v>
      </c>
      <c r="D2502" s="4" t="str">
        <f t="shared" si="80"/>
        <v>56-S2</v>
      </c>
      <c r="E2502" t="str">
        <f>VLOOKUP($D2502,metadata!$B$2:$S$451,2,FALSE)</f>
        <v>VAZNUNES, M; KOVEOS, DS; VEERMAN, A</v>
      </c>
      <c r="F2502" t="str">
        <f>VLOOKUP($D2502,metadata!$B$2:$S$451,3,FALSE)</f>
        <v>GEOGRAPHICAL VARIATION IN PHOTOPERIODIC INDUCTION OF DIAPAUSE IN THE SPIDER-MITE (TETRANYCHUS-URTICAE) - A CAUSAL RELATION BETWEEN CRITICAL NIGHT-LENGTH AND CIRCADIAN PERIOD</v>
      </c>
      <c r="G2502" t="str">
        <f>VLOOKUP($D2502,metadata!$B$2:$S$451,4,FALSE)</f>
        <v>10.1177/074873049000500105</v>
      </c>
      <c r="H2502" t="str">
        <f>VLOOKUP($D2502,metadata!$B$2:$S$451,5,FALSE)</f>
        <v>y</v>
      </c>
      <c r="I2502" t="str">
        <f>VLOOKUP($D2502,metadata!$B$2:$S$451,6,FALSE)</f>
        <v>a</v>
      </c>
      <c r="J2502" t="str">
        <f>VLOOKUP($D2502,metadata!$B$2:$S$451,7,FALSE)</f>
        <v>i</v>
      </c>
      <c r="K2502">
        <f>VLOOKUP($D2502,metadata!$B$2:$S$451,8,FALSE)</f>
        <v>10</v>
      </c>
      <c r="L2502">
        <f>VLOOKUP($D2502,metadata!$B$2:$S$451,9,FALSE)</f>
        <v>7</v>
      </c>
      <c r="M2502" t="str">
        <f>VLOOKUP($D2502,metadata!$B$2:$S$451,10,FALSE)</f>
        <v/>
      </c>
      <c r="N2502" t="str">
        <f>VLOOKUP($D2502,metadata!$B$2:$S$451,11,FALSE)</f>
        <v>Tetranychus urticae</v>
      </c>
      <c r="O2502" t="str">
        <f>VLOOKUP($D2502,metadata!$B$2:$S$451,12,FALSE)</f>
        <v>Trombidiformes</v>
      </c>
      <c r="P2502" t="str">
        <f>VLOOKUP($D2502,metadata!$B$2:$S$451,13,FALSE)</f>
        <v>S2</v>
      </c>
      <c r="Q2502">
        <f>VLOOKUP($D2502,metadata!$B$2:$S$451,14,FALSE)</f>
        <v>46.749994999999998</v>
      </c>
      <c r="R2502">
        <f>VLOOKUP($D2502,metadata!$B$2:$S$451,15,FALSE)</f>
        <v>10.066666</v>
      </c>
      <c r="S2502" t="str">
        <f>VLOOKUP($D2502,metadata!$B$2:$S$451,16,FALSE)</f>
        <v/>
      </c>
      <c r="T2502">
        <f>VLOOKUP($D2502,metadata!$B$2:$S$451,17,FALSE)</f>
        <v>1450</v>
      </c>
      <c r="U2502" t="str">
        <f>VLOOKUP($D2502,metadata!$B$2:$S$451,18,FALSE)</f>
        <v/>
      </c>
      <c r="V2502">
        <f>VLOOKUP($D2502,metadata!$B$2:$Z$451,19,FALSE)</f>
        <v>200</v>
      </c>
      <c r="W2502" t="str">
        <f>VLOOKUP($D2502,metadata!$B$2:$Z$451,20,FALSE)</f>
        <v>global average</v>
      </c>
      <c r="X2502" t="str">
        <f>VLOOKUP($D2502,metadata!$B$2:$Z$451,21,FALSE)</f>
        <v/>
      </c>
      <c r="Y2502" t="str">
        <f>VLOOKUP($D2502,metadata!$B$2:$Z$451,22,FALSE)</f>
        <v>56-1</v>
      </c>
      <c r="AC2502">
        <v>13.029239766081799</v>
      </c>
      <c r="AD2502">
        <v>99.630996309962995</v>
      </c>
      <c r="AF2502" t="str">
        <f t="shared" si="79"/>
        <v>NA</v>
      </c>
    </row>
    <row r="2503" spans="3:32" x14ac:dyDescent="0.3">
      <c r="C2503">
        <v>2502</v>
      </c>
      <c r="D2503" s="4" t="str">
        <f t="shared" si="80"/>
        <v>56-S2</v>
      </c>
      <c r="E2503" t="str">
        <f>VLOOKUP($D2503,metadata!$B$2:$S$451,2,FALSE)</f>
        <v>VAZNUNES, M; KOVEOS, DS; VEERMAN, A</v>
      </c>
      <c r="F2503" t="str">
        <f>VLOOKUP($D2503,metadata!$B$2:$S$451,3,FALSE)</f>
        <v>GEOGRAPHICAL VARIATION IN PHOTOPERIODIC INDUCTION OF DIAPAUSE IN THE SPIDER-MITE (TETRANYCHUS-URTICAE) - A CAUSAL RELATION BETWEEN CRITICAL NIGHT-LENGTH AND CIRCADIAN PERIOD</v>
      </c>
      <c r="G2503" t="str">
        <f>VLOOKUP($D2503,metadata!$B$2:$S$451,4,FALSE)</f>
        <v>10.1177/074873049000500105</v>
      </c>
      <c r="H2503" t="str">
        <f>VLOOKUP($D2503,metadata!$B$2:$S$451,5,FALSE)</f>
        <v>y</v>
      </c>
      <c r="I2503" t="str">
        <f>VLOOKUP($D2503,metadata!$B$2:$S$451,6,FALSE)</f>
        <v>a</v>
      </c>
      <c r="J2503" t="str">
        <f>VLOOKUP($D2503,metadata!$B$2:$S$451,7,FALSE)</f>
        <v>i</v>
      </c>
      <c r="K2503">
        <f>VLOOKUP($D2503,metadata!$B$2:$S$451,8,FALSE)</f>
        <v>10</v>
      </c>
      <c r="L2503">
        <f>VLOOKUP($D2503,metadata!$B$2:$S$451,9,FALSE)</f>
        <v>7</v>
      </c>
      <c r="M2503" t="str">
        <f>VLOOKUP($D2503,metadata!$B$2:$S$451,10,FALSE)</f>
        <v/>
      </c>
      <c r="N2503" t="str">
        <f>VLOOKUP($D2503,metadata!$B$2:$S$451,11,FALSE)</f>
        <v>Tetranychus urticae</v>
      </c>
      <c r="O2503" t="str">
        <f>VLOOKUP($D2503,metadata!$B$2:$S$451,12,FALSE)</f>
        <v>Trombidiformes</v>
      </c>
      <c r="P2503" t="str">
        <f>VLOOKUP($D2503,metadata!$B$2:$S$451,13,FALSE)</f>
        <v>S2</v>
      </c>
      <c r="Q2503">
        <f>VLOOKUP($D2503,metadata!$B$2:$S$451,14,FALSE)</f>
        <v>46.749994999999998</v>
      </c>
      <c r="R2503">
        <f>VLOOKUP($D2503,metadata!$B$2:$S$451,15,FALSE)</f>
        <v>10.066666</v>
      </c>
      <c r="S2503" t="str">
        <f>VLOOKUP($D2503,metadata!$B$2:$S$451,16,FALSE)</f>
        <v/>
      </c>
      <c r="T2503">
        <f>VLOOKUP($D2503,metadata!$B$2:$S$451,17,FALSE)</f>
        <v>1450</v>
      </c>
      <c r="U2503" t="str">
        <f>VLOOKUP($D2503,metadata!$B$2:$S$451,18,FALSE)</f>
        <v/>
      </c>
      <c r="V2503">
        <f>VLOOKUP($D2503,metadata!$B$2:$Z$451,19,FALSE)</f>
        <v>200</v>
      </c>
      <c r="W2503" t="str">
        <f>VLOOKUP($D2503,metadata!$B$2:$Z$451,20,FALSE)</f>
        <v>global average</v>
      </c>
      <c r="X2503" t="str">
        <f>VLOOKUP($D2503,metadata!$B$2:$Z$451,21,FALSE)</f>
        <v/>
      </c>
      <c r="Y2503" t="str">
        <f>VLOOKUP($D2503,metadata!$B$2:$Z$451,22,FALSE)</f>
        <v>56-1</v>
      </c>
      <c r="AC2503">
        <v>14.011695906432699</v>
      </c>
      <c r="AD2503">
        <v>95.571955719557096</v>
      </c>
      <c r="AF2503" t="str">
        <f t="shared" si="79"/>
        <v>NA</v>
      </c>
    </row>
    <row r="2504" spans="3:32" x14ac:dyDescent="0.3">
      <c r="C2504">
        <v>2503</v>
      </c>
      <c r="D2504" s="4" t="str">
        <f t="shared" si="80"/>
        <v>56-S2</v>
      </c>
      <c r="E2504" t="str">
        <f>VLOOKUP($D2504,metadata!$B$2:$S$451,2,FALSE)</f>
        <v>VAZNUNES, M; KOVEOS, DS; VEERMAN, A</v>
      </c>
      <c r="F2504" t="str">
        <f>VLOOKUP($D2504,metadata!$B$2:$S$451,3,FALSE)</f>
        <v>GEOGRAPHICAL VARIATION IN PHOTOPERIODIC INDUCTION OF DIAPAUSE IN THE SPIDER-MITE (TETRANYCHUS-URTICAE) - A CAUSAL RELATION BETWEEN CRITICAL NIGHT-LENGTH AND CIRCADIAN PERIOD</v>
      </c>
      <c r="G2504" t="str">
        <f>VLOOKUP($D2504,metadata!$B$2:$S$451,4,FALSE)</f>
        <v>10.1177/074873049000500105</v>
      </c>
      <c r="H2504" t="str">
        <f>VLOOKUP($D2504,metadata!$B$2:$S$451,5,FALSE)</f>
        <v>y</v>
      </c>
      <c r="I2504" t="str">
        <f>VLOOKUP($D2504,metadata!$B$2:$S$451,6,FALSE)</f>
        <v>a</v>
      </c>
      <c r="J2504" t="str">
        <f>VLOOKUP($D2504,metadata!$B$2:$S$451,7,FALSE)</f>
        <v>i</v>
      </c>
      <c r="K2504">
        <f>VLOOKUP($D2504,metadata!$B$2:$S$451,8,FALSE)</f>
        <v>10</v>
      </c>
      <c r="L2504">
        <f>VLOOKUP($D2504,metadata!$B$2:$S$451,9,FALSE)</f>
        <v>7</v>
      </c>
      <c r="M2504" t="str">
        <f>VLOOKUP($D2504,metadata!$B$2:$S$451,10,FALSE)</f>
        <v/>
      </c>
      <c r="N2504" t="str">
        <f>VLOOKUP($D2504,metadata!$B$2:$S$451,11,FALSE)</f>
        <v>Tetranychus urticae</v>
      </c>
      <c r="O2504" t="str">
        <f>VLOOKUP($D2504,metadata!$B$2:$S$451,12,FALSE)</f>
        <v>Trombidiformes</v>
      </c>
      <c r="P2504" t="str">
        <f>VLOOKUP($D2504,metadata!$B$2:$S$451,13,FALSE)</f>
        <v>S2</v>
      </c>
      <c r="Q2504">
        <f>VLOOKUP($D2504,metadata!$B$2:$S$451,14,FALSE)</f>
        <v>46.749994999999998</v>
      </c>
      <c r="R2504">
        <f>VLOOKUP($D2504,metadata!$B$2:$S$451,15,FALSE)</f>
        <v>10.066666</v>
      </c>
      <c r="S2504" t="str">
        <f>VLOOKUP($D2504,metadata!$B$2:$S$451,16,FALSE)</f>
        <v/>
      </c>
      <c r="T2504">
        <f>VLOOKUP($D2504,metadata!$B$2:$S$451,17,FALSE)</f>
        <v>1450</v>
      </c>
      <c r="U2504" t="str">
        <f>VLOOKUP($D2504,metadata!$B$2:$S$451,18,FALSE)</f>
        <v/>
      </c>
      <c r="V2504">
        <f>VLOOKUP($D2504,metadata!$B$2:$Z$451,19,FALSE)</f>
        <v>200</v>
      </c>
      <c r="W2504" t="str">
        <f>VLOOKUP($D2504,metadata!$B$2:$Z$451,20,FALSE)</f>
        <v>global average</v>
      </c>
      <c r="X2504" t="str">
        <f>VLOOKUP($D2504,metadata!$B$2:$Z$451,21,FALSE)</f>
        <v/>
      </c>
      <c r="Y2504" t="str">
        <f>VLOOKUP($D2504,metadata!$B$2:$Z$451,22,FALSE)</f>
        <v>56-1</v>
      </c>
      <c r="AC2504">
        <v>14.9473684210526</v>
      </c>
      <c r="AD2504">
        <v>84.132841328413207</v>
      </c>
      <c r="AF2504" t="str">
        <f t="shared" si="79"/>
        <v>NA</v>
      </c>
    </row>
    <row r="2505" spans="3:32" x14ac:dyDescent="0.3">
      <c r="C2505">
        <v>2504</v>
      </c>
      <c r="D2505" s="4" t="str">
        <f t="shared" si="80"/>
        <v>56-S2</v>
      </c>
      <c r="E2505" t="str">
        <f>VLOOKUP($D2505,metadata!$B$2:$S$451,2,FALSE)</f>
        <v>VAZNUNES, M; KOVEOS, DS; VEERMAN, A</v>
      </c>
      <c r="F2505" t="str">
        <f>VLOOKUP($D2505,metadata!$B$2:$S$451,3,FALSE)</f>
        <v>GEOGRAPHICAL VARIATION IN PHOTOPERIODIC INDUCTION OF DIAPAUSE IN THE SPIDER-MITE (TETRANYCHUS-URTICAE) - A CAUSAL RELATION BETWEEN CRITICAL NIGHT-LENGTH AND CIRCADIAN PERIOD</v>
      </c>
      <c r="G2505" t="str">
        <f>VLOOKUP($D2505,metadata!$B$2:$S$451,4,FALSE)</f>
        <v>10.1177/074873049000500105</v>
      </c>
      <c r="H2505" t="str">
        <f>VLOOKUP($D2505,metadata!$B$2:$S$451,5,FALSE)</f>
        <v>y</v>
      </c>
      <c r="I2505" t="str">
        <f>VLOOKUP($D2505,metadata!$B$2:$S$451,6,FALSE)</f>
        <v>a</v>
      </c>
      <c r="J2505" t="str">
        <f>VLOOKUP($D2505,metadata!$B$2:$S$451,7,FALSE)</f>
        <v>i</v>
      </c>
      <c r="K2505">
        <f>VLOOKUP($D2505,metadata!$B$2:$S$451,8,FALSE)</f>
        <v>10</v>
      </c>
      <c r="L2505">
        <f>VLOOKUP($D2505,metadata!$B$2:$S$451,9,FALSE)</f>
        <v>7</v>
      </c>
      <c r="M2505" t="str">
        <f>VLOOKUP($D2505,metadata!$B$2:$S$451,10,FALSE)</f>
        <v/>
      </c>
      <c r="N2505" t="str">
        <f>VLOOKUP($D2505,metadata!$B$2:$S$451,11,FALSE)</f>
        <v>Tetranychus urticae</v>
      </c>
      <c r="O2505" t="str">
        <f>VLOOKUP($D2505,metadata!$B$2:$S$451,12,FALSE)</f>
        <v>Trombidiformes</v>
      </c>
      <c r="P2505" t="str">
        <f>VLOOKUP($D2505,metadata!$B$2:$S$451,13,FALSE)</f>
        <v>S2</v>
      </c>
      <c r="Q2505">
        <f>VLOOKUP($D2505,metadata!$B$2:$S$451,14,FALSE)</f>
        <v>46.749994999999998</v>
      </c>
      <c r="R2505">
        <f>VLOOKUP($D2505,metadata!$B$2:$S$451,15,FALSE)</f>
        <v>10.066666</v>
      </c>
      <c r="S2505" t="str">
        <f>VLOOKUP($D2505,metadata!$B$2:$S$451,16,FALSE)</f>
        <v/>
      </c>
      <c r="T2505">
        <f>VLOOKUP($D2505,metadata!$B$2:$S$451,17,FALSE)</f>
        <v>1450</v>
      </c>
      <c r="U2505" t="str">
        <f>VLOOKUP($D2505,metadata!$B$2:$S$451,18,FALSE)</f>
        <v/>
      </c>
      <c r="V2505">
        <f>VLOOKUP($D2505,metadata!$B$2:$Z$451,19,FALSE)</f>
        <v>200</v>
      </c>
      <c r="W2505" t="str">
        <f>VLOOKUP($D2505,metadata!$B$2:$Z$451,20,FALSE)</f>
        <v>global average</v>
      </c>
      <c r="X2505" t="str">
        <f>VLOOKUP($D2505,metadata!$B$2:$Z$451,21,FALSE)</f>
        <v/>
      </c>
      <c r="Y2505" t="str">
        <f>VLOOKUP($D2505,metadata!$B$2:$Z$451,22,FALSE)</f>
        <v>56-1</v>
      </c>
      <c r="AC2505">
        <v>15.4619883040935</v>
      </c>
      <c r="AD2505">
        <v>6.6420664206641904</v>
      </c>
      <c r="AF2505" t="str">
        <f t="shared" si="79"/>
        <v>NA</v>
      </c>
    </row>
    <row r="2506" spans="3:32" x14ac:dyDescent="0.3">
      <c r="C2506">
        <v>2505</v>
      </c>
      <c r="D2506" s="4" t="str">
        <f t="shared" si="80"/>
        <v>56-S2</v>
      </c>
      <c r="E2506" t="str">
        <f>VLOOKUP($D2506,metadata!$B$2:$S$451,2,FALSE)</f>
        <v>VAZNUNES, M; KOVEOS, DS; VEERMAN, A</v>
      </c>
      <c r="F2506" t="str">
        <f>VLOOKUP($D2506,metadata!$B$2:$S$451,3,FALSE)</f>
        <v>GEOGRAPHICAL VARIATION IN PHOTOPERIODIC INDUCTION OF DIAPAUSE IN THE SPIDER-MITE (TETRANYCHUS-URTICAE) - A CAUSAL RELATION BETWEEN CRITICAL NIGHT-LENGTH AND CIRCADIAN PERIOD</v>
      </c>
      <c r="G2506" t="str">
        <f>VLOOKUP($D2506,metadata!$B$2:$S$451,4,FALSE)</f>
        <v>10.1177/074873049000500105</v>
      </c>
      <c r="H2506" t="str">
        <f>VLOOKUP($D2506,metadata!$B$2:$S$451,5,FALSE)</f>
        <v>y</v>
      </c>
      <c r="I2506" t="str">
        <f>VLOOKUP($D2506,metadata!$B$2:$S$451,6,FALSE)</f>
        <v>a</v>
      </c>
      <c r="J2506" t="str">
        <f>VLOOKUP($D2506,metadata!$B$2:$S$451,7,FALSE)</f>
        <v>i</v>
      </c>
      <c r="K2506">
        <f>VLOOKUP($D2506,metadata!$B$2:$S$451,8,FALSE)</f>
        <v>10</v>
      </c>
      <c r="L2506">
        <f>VLOOKUP($D2506,metadata!$B$2:$S$451,9,FALSE)</f>
        <v>7</v>
      </c>
      <c r="M2506" t="str">
        <f>VLOOKUP($D2506,metadata!$B$2:$S$451,10,FALSE)</f>
        <v/>
      </c>
      <c r="N2506" t="str">
        <f>VLOOKUP($D2506,metadata!$B$2:$S$451,11,FALSE)</f>
        <v>Tetranychus urticae</v>
      </c>
      <c r="O2506" t="str">
        <f>VLOOKUP($D2506,metadata!$B$2:$S$451,12,FALSE)</f>
        <v>Trombidiformes</v>
      </c>
      <c r="P2506" t="str">
        <f>VLOOKUP($D2506,metadata!$B$2:$S$451,13,FALSE)</f>
        <v>S2</v>
      </c>
      <c r="Q2506">
        <f>VLOOKUP($D2506,metadata!$B$2:$S$451,14,FALSE)</f>
        <v>46.749994999999998</v>
      </c>
      <c r="R2506">
        <f>VLOOKUP($D2506,metadata!$B$2:$S$451,15,FALSE)</f>
        <v>10.066666</v>
      </c>
      <c r="S2506" t="str">
        <f>VLOOKUP($D2506,metadata!$B$2:$S$451,16,FALSE)</f>
        <v/>
      </c>
      <c r="T2506">
        <f>VLOOKUP($D2506,metadata!$B$2:$S$451,17,FALSE)</f>
        <v>1450</v>
      </c>
      <c r="U2506" t="str">
        <f>VLOOKUP($D2506,metadata!$B$2:$S$451,18,FALSE)</f>
        <v/>
      </c>
      <c r="V2506">
        <f>VLOOKUP($D2506,metadata!$B$2:$Z$451,19,FALSE)</f>
        <v>200</v>
      </c>
      <c r="W2506" t="str">
        <f>VLOOKUP($D2506,metadata!$B$2:$Z$451,20,FALSE)</f>
        <v>global average</v>
      </c>
      <c r="X2506" t="str">
        <f>VLOOKUP($D2506,metadata!$B$2:$Z$451,21,FALSE)</f>
        <v/>
      </c>
      <c r="Y2506" t="str">
        <f>VLOOKUP($D2506,metadata!$B$2:$Z$451,22,FALSE)</f>
        <v>56-1</v>
      </c>
      <c r="AC2506">
        <v>15.9766081871345</v>
      </c>
      <c r="AD2506">
        <v>0.369003690036876</v>
      </c>
      <c r="AF2506" t="str">
        <f t="shared" si="79"/>
        <v>NA</v>
      </c>
    </row>
    <row r="2507" spans="3:32" x14ac:dyDescent="0.3">
      <c r="C2507">
        <v>2506</v>
      </c>
      <c r="D2507" s="4" t="str">
        <f t="shared" si="80"/>
        <v>56-S2</v>
      </c>
      <c r="E2507" t="str">
        <f>VLOOKUP($D2507,metadata!$B$2:$S$451,2,FALSE)</f>
        <v>VAZNUNES, M; KOVEOS, DS; VEERMAN, A</v>
      </c>
      <c r="F2507" t="str">
        <f>VLOOKUP($D2507,metadata!$B$2:$S$451,3,FALSE)</f>
        <v>GEOGRAPHICAL VARIATION IN PHOTOPERIODIC INDUCTION OF DIAPAUSE IN THE SPIDER-MITE (TETRANYCHUS-URTICAE) - A CAUSAL RELATION BETWEEN CRITICAL NIGHT-LENGTH AND CIRCADIAN PERIOD</v>
      </c>
      <c r="G2507" t="str">
        <f>VLOOKUP($D2507,metadata!$B$2:$S$451,4,FALSE)</f>
        <v>10.1177/074873049000500105</v>
      </c>
      <c r="H2507" t="str">
        <f>VLOOKUP($D2507,metadata!$B$2:$S$451,5,FALSE)</f>
        <v>y</v>
      </c>
      <c r="I2507" t="str">
        <f>VLOOKUP($D2507,metadata!$B$2:$S$451,6,FALSE)</f>
        <v>a</v>
      </c>
      <c r="J2507" t="str">
        <f>VLOOKUP($D2507,metadata!$B$2:$S$451,7,FALSE)</f>
        <v>i</v>
      </c>
      <c r="K2507">
        <f>VLOOKUP($D2507,metadata!$B$2:$S$451,8,FALSE)</f>
        <v>10</v>
      </c>
      <c r="L2507">
        <f>VLOOKUP($D2507,metadata!$B$2:$S$451,9,FALSE)</f>
        <v>7</v>
      </c>
      <c r="M2507" t="str">
        <f>VLOOKUP($D2507,metadata!$B$2:$S$451,10,FALSE)</f>
        <v/>
      </c>
      <c r="N2507" t="str">
        <f>VLOOKUP($D2507,metadata!$B$2:$S$451,11,FALSE)</f>
        <v>Tetranychus urticae</v>
      </c>
      <c r="O2507" t="str">
        <f>VLOOKUP($D2507,metadata!$B$2:$S$451,12,FALSE)</f>
        <v>Trombidiformes</v>
      </c>
      <c r="P2507" t="str">
        <f>VLOOKUP($D2507,metadata!$B$2:$S$451,13,FALSE)</f>
        <v>S2</v>
      </c>
      <c r="Q2507">
        <f>VLOOKUP($D2507,metadata!$B$2:$S$451,14,FALSE)</f>
        <v>46.749994999999998</v>
      </c>
      <c r="R2507">
        <f>VLOOKUP($D2507,metadata!$B$2:$S$451,15,FALSE)</f>
        <v>10.066666</v>
      </c>
      <c r="S2507" t="str">
        <f>VLOOKUP($D2507,metadata!$B$2:$S$451,16,FALSE)</f>
        <v/>
      </c>
      <c r="T2507">
        <f>VLOOKUP($D2507,metadata!$B$2:$S$451,17,FALSE)</f>
        <v>1450</v>
      </c>
      <c r="U2507" t="str">
        <f>VLOOKUP($D2507,metadata!$B$2:$S$451,18,FALSE)</f>
        <v/>
      </c>
      <c r="V2507">
        <f>VLOOKUP($D2507,metadata!$B$2:$Z$451,19,FALSE)</f>
        <v>200</v>
      </c>
      <c r="W2507" t="str">
        <f>VLOOKUP($D2507,metadata!$B$2:$Z$451,20,FALSE)</f>
        <v>global average</v>
      </c>
      <c r="X2507" t="str">
        <f>VLOOKUP($D2507,metadata!$B$2:$Z$451,21,FALSE)</f>
        <v/>
      </c>
      <c r="Y2507" t="str">
        <f>VLOOKUP($D2507,metadata!$B$2:$Z$451,22,FALSE)</f>
        <v>56-1</v>
      </c>
      <c r="AC2507">
        <v>17.9649122807017</v>
      </c>
      <c r="AD2507">
        <v>0.369003690036876</v>
      </c>
      <c r="AF2507" t="str">
        <f t="shared" si="79"/>
        <v>NA</v>
      </c>
    </row>
    <row r="2508" spans="3:32" x14ac:dyDescent="0.3">
      <c r="C2508">
        <v>2507</v>
      </c>
      <c r="D2508" s="4" t="str">
        <f t="shared" si="80"/>
        <v>56-P</v>
      </c>
      <c r="E2508" t="str">
        <f>VLOOKUP($D2508,metadata!$B$2:$S$451,2,FALSE)</f>
        <v>VAZNUNES, M; KOVEOS, DS; VEERMAN, A</v>
      </c>
      <c r="F2508" t="str">
        <f>VLOOKUP($D2508,metadata!$B$2:$S$451,3,FALSE)</f>
        <v>GEOGRAPHICAL VARIATION IN PHOTOPERIODIC INDUCTION OF DIAPAUSE IN THE SPIDER-MITE (TETRANYCHUS-URTICAE) - A CAUSAL RELATION BETWEEN CRITICAL NIGHT-LENGTH AND CIRCADIAN PERIOD</v>
      </c>
      <c r="G2508" t="str">
        <f>VLOOKUP($D2508,metadata!$B$2:$S$451,4,FALSE)</f>
        <v>10.1177/074873049000500105</v>
      </c>
      <c r="H2508" t="str">
        <f>VLOOKUP($D2508,metadata!$B$2:$S$451,5,FALSE)</f>
        <v>y</v>
      </c>
      <c r="I2508" t="str">
        <f>VLOOKUP($D2508,metadata!$B$2:$S$451,6,FALSE)</f>
        <v>a</v>
      </c>
      <c r="J2508" t="str">
        <f>VLOOKUP($D2508,metadata!$B$2:$S$451,7,FALSE)</f>
        <v>i</v>
      </c>
      <c r="K2508">
        <f>VLOOKUP($D2508,metadata!$B$2:$S$451,8,FALSE)</f>
        <v>10</v>
      </c>
      <c r="L2508">
        <f>VLOOKUP($D2508,metadata!$B$2:$S$451,9,FALSE)</f>
        <v>8</v>
      </c>
      <c r="M2508" t="str">
        <f>VLOOKUP($D2508,metadata!$B$2:$S$451,10,FALSE)</f>
        <v/>
      </c>
      <c r="N2508" t="str">
        <f>VLOOKUP($D2508,metadata!$B$2:$S$451,11,FALSE)</f>
        <v>Tetranychus urticae</v>
      </c>
      <c r="O2508" t="str">
        <f>VLOOKUP($D2508,metadata!$B$2:$S$451,12,FALSE)</f>
        <v>Trombidiformes</v>
      </c>
      <c r="P2508" t="str">
        <f>VLOOKUP($D2508,metadata!$B$2:$S$451,13,FALSE)</f>
        <v>P</v>
      </c>
      <c r="Q2508">
        <f>VLOOKUP($D2508,metadata!$B$2:$S$451,14,FALSE)</f>
        <v>45.408056000000002</v>
      </c>
      <c r="R2508">
        <f>VLOOKUP($D2508,metadata!$B$2:$S$451,15,FALSE)</f>
        <v>11.872222000000001</v>
      </c>
      <c r="S2508" t="str">
        <f>VLOOKUP($D2508,metadata!$B$2:$S$451,16,FALSE)</f>
        <v/>
      </c>
      <c r="T2508" t="str">
        <f>VLOOKUP($D2508,metadata!$B$2:$S$451,17,FALSE)</f>
        <v/>
      </c>
      <c r="U2508" t="str">
        <f>VLOOKUP($D2508,metadata!$B$2:$S$451,18,FALSE)</f>
        <v/>
      </c>
      <c r="V2508">
        <f>VLOOKUP($D2508,metadata!$B$2:$Z$451,19,FALSE)</f>
        <v>200</v>
      </c>
      <c r="W2508" t="str">
        <f>VLOOKUP($D2508,metadata!$B$2:$Z$451,20,FALSE)</f>
        <v>global average</v>
      </c>
      <c r="X2508" t="str">
        <f>VLOOKUP($D2508,metadata!$B$2:$Z$451,21,FALSE)</f>
        <v/>
      </c>
      <c r="Y2508" t="str">
        <f>VLOOKUP($D2508,metadata!$B$2:$Z$451,22,FALSE)</f>
        <v>56-1</v>
      </c>
      <c r="AC2508">
        <v>11.5157230412697</v>
      </c>
      <c r="AD2508">
        <v>99.581690582207997</v>
      </c>
      <c r="AF2508" t="str">
        <f t="shared" si="79"/>
        <v>NA</v>
      </c>
    </row>
    <row r="2509" spans="3:32" x14ac:dyDescent="0.3">
      <c r="C2509">
        <v>2508</v>
      </c>
      <c r="D2509" s="4" t="str">
        <f t="shared" si="80"/>
        <v>56-P</v>
      </c>
      <c r="E2509" t="str">
        <f>VLOOKUP($D2509,metadata!$B$2:$S$451,2,FALSE)</f>
        <v>VAZNUNES, M; KOVEOS, DS; VEERMAN, A</v>
      </c>
      <c r="F2509" t="str">
        <f>VLOOKUP($D2509,metadata!$B$2:$S$451,3,FALSE)</f>
        <v>GEOGRAPHICAL VARIATION IN PHOTOPERIODIC INDUCTION OF DIAPAUSE IN THE SPIDER-MITE (TETRANYCHUS-URTICAE) - A CAUSAL RELATION BETWEEN CRITICAL NIGHT-LENGTH AND CIRCADIAN PERIOD</v>
      </c>
      <c r="G2509" t="str">
        <f>VLOOKUP($D2509,metadata!$B$2:$S$451,4,FALSE)</f>
        <v>10.1177/074873049000500105</v>
      </c>
      <c r="H2509" t="str">
        <f>VLOOKUP($D2509,metadata!$B$2:$S$451,5,FALSE)</f>
        <v>y</v>
      </c>
      <c r="I2509" t="str">
        <f>VLOOKUP($D2509,metadata!$B$2:$S$451,6,FALSE)</f>
        <v>a</v>
      </c>
      <c r="J2509" t="str">
        <f>VLOOKUP($D2509,metadata!$B$2:$S$451,7,FALSE)</f>
        <v>i</v>
      </c>
      <c r="K2509">
        <f>VLOOKUP($D2509,metadata!$B$2:$S$451,8,FALSE)</f>
        <v>10</v>
      </c>
      <c r="L2509">
        <f>VLOOKUP($D2509,metadata!$B$2:$S$451,9,FALSE)</f>
        <v>8</v>
      </c>
      <c r="M2509" t="str">
        <f>VLOOKUP($D2509,metadata!$B$2:$S$451,10,FALSE)</f>
        <v/>
      </c>
      <c r="N2509" t="str">
        <f>VLOOKUP($D2509,metadata!$B$2:$S$451,11,FALSE)</f>
        <v>Tetranychus urticae</v>
      </c>
      <c r="O2509" t="str">
        <f>VLOOKUP($D2509,metadata!$B$2:$S$451,12,FALSE)</f>
        <v>Trombidiformes</v>
      </c>
      <c r="P2509" t="str">
        <f>VLOOKUP($D2509,metadata!$B$2:$S$451,13,FALSE)</f>
        <v>P</v>
      </c>
      <c r="Q2509">
        <f>VLOOKUP($D2509,metadata!$B$2:$S$451,14,FALSE)</f>
        <v>45.408056000000002</v>
      </c>
      <c r="R2509">
        <f>VLOOKUP($D2509,metadata!$B$2:$S$451,15,FALSE)</f>
        <v>11.872222000000001</v>
      </c>
      <c r="S2509" t="str">
        <f>VLOOKUP($D2509,metadata!$B$2:$S$451,16,FALSE)</f>
        <v/>
      </c>
      <c r="T2509" t="str">
        <f>VLOOKUP($D2509,metadata!$B$2:$S$451,17,FALSE)</f>
        <v/>
      </c>
      <c r="U2509" t="str">
        <f>VLOOKUP($D2509,metadata!$B$2:$S$451,18,FALSE)</f>
        <v/>
      </c>
      <c r="V2509">
        <f>VLOOKUP($D2509,metadata!$B$2:$Z$451,19,FALSE)</f>
        <v>200</v>
      </c>
      <c r="W2509" t="str">
        <f>VLOOKUP($D2509,metadata!$B$2:$Z$451,20,FALSE)</f>
        <v>global average</v>
      </c>
      <c r="X2509" t="str">
        <f>VLOOKUP($D2509,metadata!$B$2:$Z$451,21,FALSE)</f>
        <v/>
      </c>
      <c r="Y2509" t="str">
        <f>VLOOKUP($D2509,metadata!$B$2:$Z$451,22,FALSE)</f>
        <v>56-1</v>
      </c>
      <c r="AC2509">
        <v>12.0312493167855</v>
      </c>
      <c r="AD2509">
        <v>100.002915048207</v>
      </c>
      <c r="AF2509" t="str">
        <f t="shared" si="79"/>
        <v>NA</v>
      </c>
    </row>
    <row r="2510" spans="3:32" x14ac:dyDescent="0.3">
      <c r="C2510">
        <v>2509</v>
      </c>
      <c r="D2510" s="4" t="str">
        <f t="shared" si="80"/>
        <v>56-P</v>
      </c>
      <c r="E2510" t="str">
        <f>VLOOKUP($D2510,metadata!$B$2:$S$451,2,FALSE)</f>
        <v>VAZNUNES, M; KOVEOS, DS; VEERMAN, A</v>
      </c>
      <c r="F2510" t="str">
        <f>VLOOKUP($D2510,metadata!$B$2:$S$451,3,FALSE)</f>
        <v>GEOGRAPHICAL VARIATION IN PHOTOPERIODIC INDUCTION OF DIAPAUSE IN THE SPIDER-MITE (TETRANYCHUS-URTICAE) - A CAUSAL RELATION BETWEEN CRITICAL NIGHT-LENGTH AND CIRCADIAN PERIOD</v>
      </c>
      <c r="G2510" t="str">
        <f>VLOOKUP($D2510,metadata!$B$2:$S$451,4,FALSE)</f>
        <v>10.1177/074873049000500105</v>
      </c>
      <c r="H2510" t="str">
        <f>VLOOKUP($D2510,metadata!$B$2:$S$451,5,FALSE)</f>
        <v>y</v>
      </c>
      <c r="I2510" t="str">
        <f>VLOOKUP($D2510,metadata!$B$2:$S$451,6,FALSE)</f>
        <v>a</v>
      </c>
      <c r="J2510" t="str">
        <f>VLOOKUP($D2510,metadata!$B$2:$S$451,7,FALSE)</f>
        <v>i</v>
      </c>
      <c r="K2510">
        <f>VLOOKUP($D2510,metadata!$B$2:$S$451,8,FALSE)</f>
        <v>10</v>
      </c>
      <c r="L2510">
        <f>VLOOKUP($D2510,metadata!$B$2:$S$451,9,FALSE)</f>
        <v>8</v>
      </c>
      <c r="M2510" t="str">
        <f>VLOOKUP($D2510,metadata!$B$2:$S$451,10,FALSE)</f>
        <v/>
      </c>
      <c r="N2510" t="str">
        <f>VLOOKUP($D2510,metadata!$B$2:$S$451,11,FALSE)</f>
        <v>Tetranychus urticae</v>
      </c>
      <c r="O2510" t="str">
        <f>VLOOKUP($D2510,metadata!$B$2:$S$451,12,FALSE)</f>
        <v>Trombidiformes</v>
      </c>
      <c r="P2510" t="str">
        <f>VLOOKUP($D2510,metadata!$B$2:$S$451,13,FALSE)</f>
        <v>P</v>
      </c>
      <c r="Q2510">
        <f>VLOOKUP($D2510,metadata!$B$2:$S$451,14,FALSE)</f>
        <v>45.408056000000002</v>
      </c>
      <c r="R2510">
        <f>VLOOKUP($D2510,metadata!$B$2:$S$451,15,FALSE)</f>
        <v>11.872222000000001</v>
      </c>
      <c r="S2510" t="str">
        <f>VLOOKUP($D2510,metadata!$B$2:$S$451,16,FALSE)</f>
        <v/>
      </c>
      <c r="T2510" t="str">
        <f>VLOOKUP($D2510,metadata!$B$2:$S$451,17,FALSE)</f>
        <v/>
      </c>
      <c r="U2510" t="str">
        <f>VLOOKUP($D2510,metadata!$B$2:$S$451,18,FALSE)</f>
        <v/>
      </c>
      <c r="V2510">
        <f>VLOOKUP($D2510,metadata!$B$2:$Z$451,19,FALSE)</f>
        <v>200</v>
      </c>
      <c r="W2510" t="str">
        <f>VLOOKUP($D2510,metadata!$B$2:$Z$451,20,FALSE)</f>
        <v>global average</v>
      </c>
      <c r="X2510" t="str">
        <f>VLOOKUP($D2510,metadata!$B$2:$Z$451,21,FALSE)</f>
        <v/>
      </c>
      <c r="Y2510" t="str">
        <f>VLOOKUP($D2510,metadata!$B$2:$Z$451,22,FALSE)</f>
        <v>56-1</v>
      </c>
      <c r="AC2510">
        <v>12.5547336739081</v>
      </c>
      <c r="AD2510">
        <v>66.469657991969001</v>
      </c>
      <c r="AF2510" t="str">
        <f t="shared" si="79"/>
        <v>NA</v>
      </c>
    </row>
    <row r="2511" spans="3:32" x14ac:dyDescent="0.3">
      <c r="C2511">
        <v>2510</v>
      </c>
      <c r="D2511" s="4" t="str">
        <f t="shared" si="80"/>
        <v>56-P</v>
      </c>
      <c r="E2511" t="str">
        <f>VLOOKUP($D2511,metadata!$B$2:$S$451,2,FALSE)</f>
        <v>VAZNUNES, M; KOVEOS, DS; VEERMAN, A</v>
      </c>
      <c r="F2511" t="str">
        <f>VLOOKUP($D2511,metadata!$B$2:$S$451,3,FALSE)</f>
        <v>GEOGRAPHICAL VARIATION IN PHOTOPERIODIC INDUCTION OF DIAPAUSE IN THE SPIDER-MITE (TETRANYCHUS-URTICAE) - A CAUSAL RELATION BETWEEN CRITICAL NIGHT-LENGTH AND CIRCADIAN PERIOD</v>
      </c>
      <c r="G2511" t="str">
        <f>VLOOKUP($D2511,metadata!$B$2:$S$451,4,FALSE)</f>
        <v>10.1177/074873049000500105</v>
      </c>
      <c r="H2511" t="str">
        <f>VLOOKUP($D2511,metadata!$B$2:$S$451,5,FALSE)</f>
        <v>y</v>
      </c>
      <c r="I2511" t="str">
        <f>VLOOKUP($D2511,metadata!$B$2:$S$451,6,FALSE)</f>
        <v>a</v>
      </c>
      <c r="J2511" t="str">
        <f>VLOOKUP($D2511,metadata!$B$2:$S$451,7,FALSE)</f>
        <v>i</v>
      </c>
      <c r="K2511">
        <f>VLOOKUP($D2511,metadata!$B$2:$S$451,8,FALSE)</f>
        <v>10</v>
      </c>
      <c r="L2511">
        <f>VLOOKUP($D2511,metadata!$B$2:$S$451,9,FALSE)</f>
        <v>8</v>
      </c>
      <c r="M2511" t="str">
        <f>VLOOKUP($D2511,metadata!$B$2:$S$451,10,FALSE)</f>
        <v/>
      </c>
      <c r="N2511" t="str">
        <f>VLOOKUP($D2511,metadata!$B$2:$S$451,11,FALSE)</f>
        <v>Tetranychus urticae</v>
      </c>
      <c r="O2511" t="str">
        <f>VLOOKUP($D2511,metadata!$B$2:$S$451,12,FALSE)</f>
        <v>Trombidiformes</v>
      </c>
      <c r="P2511" t="str">
        <f>VLOOKUP($D2511,metadata!$B$2:$S$451,13,FALSE)</f>
        <v>P</v>
      </c>
      <c r="Q2511">
        <f>VLOOKUP($D2511,metadata!$B$2:$S$451,14,FALSE)</f>
        <v>45.408056000000002</v>
      </c>
      <c r="R2511">
        <f>VLOOKUP($D2511,metadata!$B$2:$S$451,15,FALSE)</f>
        <v>11.872222000000001</v>
      </c>
      <c r="S2511" t="str">
        <f>VLOOKUP($D2511,metadata!$B$2:$S$451,16,FALSE)</f>
        <v/>
      </c>
      <c r="T2511" t="str">
        <f>VLOOKUP($D2511,metadata!$B$2:$S$451,17,FALSE)</f>
        <v/>
      </c>
      <c r="U2511" t="str">
        <f>VLOOKUP($D2511,metadata!$B$2:$S$451,18,FALSE)</f>
        <v/>
      </c>
      <c r="V2511">
        <f>VLOOKUP($D2511,metadata!$B$2:$Z$451,19,FALSE)</f>
        <v>200</v>
      </c>
      <c r="W2511" t="str">
        <f>VLOOKUP($D2511,metadata!$B$2:$Z$451,20,FALSE)</f>
        <v>global average</v>
      </c>
      <c r="X2511" t="str">
        <f>VLOOKUP($D2511,metadata!$B$2:$Z$451,21,FALSE)</f>
        <v/>
      </c>
      <c r="Y2511" t="str">
        <f>VLOOKUP($D2511,metadata!$B$2:$Z$451,22,FALSE)</f>
        <v>56-1</v>
      </c>
      <c r="AC2511">
        <v>12.9907665848023</v>
      </c>
      <c r="AD2511">
        <v>6.0625715097763697</v>
      </c>
      <c r="AF2511" t="str">
        <f t="shared" si="79"/>
        <v>NA</v>
      </c>
    </row>
    <row r="2512" spans="3:32" x14ac:dyDescent="0.3">
      <c r="C2512">
        <v>2511</v>
      </c>
      <c r="D2512" s="4" t="str">
        <f t="shared" si="80"/>
        <v>56-P</v>
      </c>
      <c r="E2512" t="str">
        <f>VLOOKUP($D2512,metadata!$B$2:$S$451,2,FALSE)</f>
        <v>VAZNUNES, M; KOVEOS, DS; VEERMAN, A</v>
      </c>
      <c r="F2512" t="str">
        <f>VLOOKUP($D2512,metadata!$B$2:$S$451,3,FALSE)</f>
        <v>GEOGRAPHICAL VARIATION IN PHOTOPERIODIC INDUCTION OF DIAPAUSE IN THE SPIDER-MITE (TETRANYCHUS-URTICAE) - A CAUSAL RELATION BETWEEN CRITICAL NIGHT-LENGTH AND CIRCADIAN PERIOD</v>
      </c>
      <c r="G2512" t="str">
        <f>VLOOKUP($D2512,metadata!$B$2:$S$451,4,FALSE)</f>
        <v>10.1177/074873049000500105</v>
      </c>
      <c r="H2512" t="str">
        <f>VLOOKUP($D2512,metadata!$B$2:$S$451,5,FALSE)</f>
        <v>y</v>
      </c>
      <c r="I2512" t="str">
        <f>VLOOKUP($D2512,metadata!$B$2:$S$451,6,FALSE)</f>
        <v>a</v>
      </c>
      <c r="J2512" t="str">
        <f>VLOOKUP($D2512,metadata!$B$2:$S$451,7,FALSE)</f>
        <v>i</v>
      </c>
      <c r="K2512">
        <f>VLOOKUP($D2512,metadata!$B$2:$S$451,8,FALSE)</f>
        <v>10</v>
      </c>
      <c r="L2512">
        <f>VLOOKUP($D2512,metadata!$B$2:$S$451,9,FALSE)</f>
        <v>8</v>
      </c>
      <c r="M2512" t="str">
        <f>VLOOKUP($D2512,metadata!$B$2:$S$451,10,FALSE)</f>
        <v/>
      </c>
      <c r="N2512" t="str">
        <f>VLOOKUP($D2512,metadata!$B$2:$S$451,11,FALSE)</f>
        <v>Tetranychus urticae</v>
      </c>
      <c r="O2512" t="str">
        <f>VLOOKUP($D2512,metadata!$B$2:$S$451,12,FALSE)</f>
        <v>Trombidiformes</v>
      </c>
      <c r="P2512" t="str">
        <f>VLOOKUP($D2512,metadata!$B$2:$S$451,13,FALSE)</f>
        <v>P</v>
      </c>
      <c r="Q2512">
        <f>VLOOKUP($D2512,metadata!$B$2:$S$451,14,FALSE)</f>
        <v>45.408056000000002</v>
      </c>
      <c r="R2512">
        <f>VLOOKUP($D2512,metadata!$B$2:$S$451,15,FALSE)</f>
        <v>11.872222000000001</v>
      </c>
      <c r="S2512" t="str">
        <f>VLOOKUP($D2512,metadata!$B$2:$S$451,16,FALSE)</f>
        <v/>
      </c>
      <c r="T2512" t="str">
        <f>VLOOKUP($D2512,metadata!$B$2:$S$451,17,FALSE)</f>
        <v/>
      </c>
      <c r="U2512" t="str">
        <f>VLOOKUP($D2512,metadata!$B$2:$S$451,18,FALSE)</f>
        <v/>
      </c>
      <c r="V2512">
        <f>VLOOKUP($D2512,metadata!$B$2:$Z$451,19,FALSE)</f>
        <v>200</v>
      </c>
      <c r="W2512" t="str">
        <f>VLOOKUP($D2512,metadata!$B$2:$Z$451,20,FALSE)</f>
        <v>global average</v>
      </c>
      <c r="X2512" t="str">
        <f>VLOOKUP($D2512,metadata!$B$2:$Z$451,21,FALSE)</f>
        <v/>
      </c>
      <c r="Y2512" t="str">
        <f>VLOOKUP($D2512,metadata!$B$2:$Z$451,22,FALSE)</f>
        <v>56-1</v>
      </c>
      <c r="AC2512">
        <v>13.507429729119099</v>
      </c>
      <c r="AD2512">
        <v>1.63315575831336</v>
      </c>
      <c r="AF2512" t="str">
        <f t="shared" si="79"/>
        <v>NA</v>
      </c>
    </row>
    <row r="2513" spans="3:32" x14ac:dyDescent="0.3">
      <c r="C2513">
        <v>2512</v>
      </c>
      <c r="D2513" s="4" t="str">
        <f t="shared" si="80"/>
        <v>56-P</v>
      </c>
      <c r="E2513" t="str">
        <f>VLOOKUP($D2513,metadata!$B$2:$S$451,2,FALSE)</f>
        <v>VAZNUNES, M; KOVEOS, DS; VEERMAN, A</v>
      </c>
      <c r="F2513" t="str">
        <f>VLOOKUP($D2513,metadata!$B$2:$S$451,3,FALSE)</f>
        <v>GEOGRAPHICAL VARIATION IN PHOTOPERIODIC INDUCTION OF DIAPAUSE IN THE SPIDER-MITE (TETRANYCHUS-URTICAE) - A CAUSAL RELATION BETWEEN CRITICAL NIGHT-LENGTH AND CIRCADIAN PERIOD</v>
      </c>
      <c r="G2513" t="str">
        <f>VLOOKUP($D2513,metadata!$B$2:$S$451,4,FALSE)</f>
        <v>10.1177/074873049000500105</v>
      </c>
      <c r="H2513" t="str">
        <f>VLOOKUP($D2513,metadata!$B$2:$S$451,5,FALSE)</f>
        <v>y</v>
      </c>
      <c r="I2513" t="str">
        <f>VLOOKUP($D2513,metadata!$B$2:$S$451,6,FALSE)</f>
        <v>a</v>
      </c>
      <c r="J2513" t="str">
        <f>VLOOKUP($D2513,metadata!$B$2:$S$451,7,FALSE)</f>
        <v>i</v>
      </c>
      <c r="K2513">
        <f>VLOOKUP($D2513,metadata!$B$2:$S$451,8,FALSE)</f>
        <v>10</v>
      </c>
      <c r="L2513">
        <f>VLOOKUP($D2513,metadata!$B$2:$S$451,9,FALSE)</f>
        <v>8</v>
      </c>
      <c r="M2513" t="str">
        <f>VLOOKUP($D2513,metadata!$B$2:$S$451,10,FALSE)</f>
        <v/>
      </c>
      <c r="N2513" t="str">
        <f>VLOOKUP($D2513,metadata!$B$2:$S$451,11,FALSE)</f>
        <v>Tetranychus urticae</v>
      </c>
      <c r="O2513" t="str">
        <f>VLOOKUP($D2513,metadata!$B$2:$S$451,12,FALSE)</f>
        <v>Trombidiformes</v>
      </c>
      <c r="P2513" t="str">
        <f>VLOOKUP($D2513,metadata!$B$2:$S$451,13,FALSE)</f>
        <v>P</v>
      </c>
      <c r="Q2513">
        <f>VLOOKUP($D2513,metadata!$B$2:$S$451,14,FALSE)</f>
        <v>45.408056000000002</v>
      </c>
      <c r="R2513">
        <f>VLOOKUP($D2513,metadata!$B$2:$S$451,15,FALSE)</f>
        <v>11.872222000000001</v>
      </c>
      <c r="S2513" t="str">
        <f>VLOOKUP($D2513,metadata!$B$2:$S$451,16,FALSE)</f>
        <v/>
      </c>
      <c r="T2513" t="str">
        <f>VLOOKUP($D2513,metadata!$B$2:$S$451,17,FALSE)</f>
        <v/>
      </c>
      <c r="U2513" t="str">
        <f>VLOOKUP($D2513,metadata!$B$2:$S$451,18,FALSE)</f>
        <v/>
      </c>
      <c r="V2513">
        <f>VLOOKUP($D2513,metadata!$B$2:$Z$451,19,FALSE)</f>
        <v>200</v>
      </c>
      <c r="W2513" t="str">
        <f>VLOOKUP($D2513,metadata!$B$2:$Z$451,20,FALSE)</f>
        <v>global average</v>
      </c>
      <c r="X2513" t="str">
        <f>VLOOKUP($D2513,metadata!$B$2:$Z$451,21,FALSE)</f>
        <v/>
      </c>
      <c r="Y2513" t="str">
        <f>VLOOKUP($D2513,metadata!$B$2:$Z$451,22,FALSE)</f>
        <v>56-1</v>
      </c>
      <c r="AC2513">
        <v>13.999606468491899</v>
      </c>
      <c r="AD2513">
        <v>1.67906776758323</v>
      </c>
      <c r="AF2513" t="str">
        <f t="shared" si="79"/>
        <v>NA</v>
      </c>
    </row>
    <row r="2514" spans="3:32" x14ac:dyDescent="0.3">
      <c r="C2514">
        <v>2513</v>
      </c>
      <c r="D2514" s="4" t="str">
        <f t="shared" si="80"/>
        <v>56-P</v>
      </c>
      <c r="E2514" t="str">
        <f>VLOOKUP($D2514,metadata!$B$2:$S$451,2,FALSE)</f>
        <v>VAZNUNES, M; KOVEOS, DS; VEERMAN, A</v>
      </c>
      <c r="F2514" t="str">
        <f>VLOOKUP($D2514,metadata!$B$2:$S$451,3,FALSE)</f>
        <v>GEOGRAPHICAL VARIATION IN PHOTOPERIODIC INDUCTION OF DIAPAUSE IN THE SPIDER-MITE (TETRANYCHUS-URTICAE) - A CAUSAL RELATION BETWEEN CRITICAL NIGHT-LENGTH AND CIRCADIAN PERIOD</v>
      </c>
      <c r="G2514" t="str">
        <f>VLOOKUP($D2514,metadata!$B$2:$S$451,4,FALSE)</f>
        <v>10.1177/074873049000500105</v>
      </c>
      <c r="H2514" t="str">
        <f>VLOOKUP($D2514,metadata!$B$2:$S$451,5,FALSE)</f>
        <v>y</v>
      </c>
      <c r="I2514" t="str">
        <f>VLOOKUP($D2514,metadata!$B$2:$S$451,6,FALSE)</f>
        <v>a</v>
      </c>
      <c r="J2514" t="str">
        <f>VLOOKUP($D2514,metadata!$B$2:$S$451,7,FALSE)</f>
        <v>i</v>
      </c>
      <c r="K2514">
        <f>VLOOKUP($D2514,metadata!$B$2:$S$451,8,FALSE)</f>
        <v>10</v>
      </c>
      <c r="L2514">
        <f>VLOOKUP($D2514,metadata!$B$2:$S$451,9,FALSE)</f>
        <v>8</v>
      </c>
      <c r="M2514" t="str">
        <f>VLOOKUP($D2514,metadata!$B$2:$S$451,10,FALSE)</f>
        <v/>
      </c>
      <c r="N2514" t="str">
        <f>VLOOKUP($D2514,metadata!$B$2:$S$451,11,FALSE)</f>
        <v>Tetranychus urticae</v>
      </c>
      <c r="O2514" t="str">
        <f>VLOOKUP($D2514,metadata!$B$2:$S$451,12,FALSE)</f>
        <v>Trombidiformes</v>
      </c>
      <c r="P2514" t="str">
        <f>VLOOKUP($D2514,metadata!$B$2:$S$451,13,FALSE)</f>
        <v>P</v>
      </c>
      <c r="Q2514">
        <f>VLOOKUP($D2514,metadata!$B$2:$S$451,14,FALSE)</f>
        <v>45.408056000000002</v>
      </c>
      <c r="R2514">
        <f>VLOOKUP($D2514,metadata!$B$2:$S$451,15,FALSE)</f>
        <v>11.872222000000001</v>
      </c>
      <c r="S2514" t="str">
        <f>VLOOKUP($D2514,metadata!$B$2:$S$451,16,FALSE)</f>
        <v/>
      </c>
      <c r="T2514" t="str">
        <f>VLOOKUP($D2514,metadata!$B$2:$S$451,17,FALSE)</f>
        <v/>
      </c>
      <c r="U2514" t="str">
        <f>VLOOKUP($D2514,metadata!$B$2:$S$451,18,FALSE)</f>
        <v/>
      </c>
      <c r="V2514">
        <f>VLOOKUP($D2514,metadata!$B$2:$Z$451,19,FALSE)</f>
        <v>200</v>
      </c>
      <c r="W2514" t="str">
        <f>VLOOKUP($D2514,metadata!$B$2:$Z$451,20,FALSE)</f>
        <v>global average</v>
      </c>
      <c r="X2514" t="str">
        <f>VLOOKUP($D2514,metadata!$B$2:$Z$451,21,FALSE)</f>
        <v/>
      </c>
      <c r="Y2514" t="str">
        <f>VLOOKUP($D2514,metadata!$B$2:$Z$451,22,FALSE)</f>
        <v>56-1</v>
      </c>
      <c r="AC2514">
        <v>14.468608574614301</v>
      </c>
      <c r="AD2514">
        <v>0.603414978975223</v>
      </c>
      <c r="AF2514" t="str">
        <f t="shared" si="79"/>
        <v>NA</v>
      </c>
    </row>
    <row r="2515" spans="3:32" x14ac:dyDescent="0.3">
      <c r="C2515">
        <v>2514</v>
      </c>
      <c r="D2515" s="4" t="str">
        <f t="shared" si="80"/>
        <v>56-P</v>
      </c>
      <c r="E2515" t="str">
        <f>VLOOKUP($D2515,metadata!$B$2:$S$451,2,FALSE)</f>
        <v>VAZNUNES, M; KOVEOS, DS; VEERMAN, A</v>
      </c>
      <c r="F2515" t="str">
        <f>VLOOKUP($D2515,metadata!$B$2:$S$451,3,FALSE)</f>
        <v>GEOGRAPHICAL VARIATION IN PHOTOPERIODIC INDUCTION OF DIAPAUSE IN THE SPIDER-MITE (TETRANYCHUS-URTICAE) - A CAUSAL RELATION BETWEEN CRITICAL NIGHT-LENGTH AND CIRCADIAN PERIOD</v>
      </c>
      <c r="G2515" t="str">
        <f>VLOOKUP($D2515,metadata!$B$2:$S$451,4,FALSE)</f>
        <v>10.1177/074873049000500105</v>
      </c>
      <c r="H2515" t="str">
        <f>VLOOKUP($D2515,metadata!$B$2:$S$451,5,FALSE)</f>
        <v>y</v>
      </c>
      <c r="I2515" t="str">
        <f>VLOOKUP($D2515,metadata!$B$2:$S$451,6,FALSE)</f>
        <v>a</v>
      </c>
      <c r="J2515" t="str">
        <f>VLOOKUP($D2515,metadata!$B$2:$S$451,7,FALSE)</f>
        <v>i</v>
      </c>
      <c r="K2515">
        <f>VLOOKUP($D2515,metadata!$B$2:$S$451,8,FALSE)</f>
        <v>10</v>
      </c>
      <c r="L2515">
        <f>VLOOKUP($D2515,metadata!$B$2:$S$451,9,FALSE)</f>
        <v>8</v>
      </c>
      <c r="M2515" t="str">
        <f>VLOOKUP($D2515,metadata!$B$2:$S$451,10,FALSE)</f>
        <v/>
      </c>
      <c r="N2515" t="str">
        <f>VLOOKUP($D2515,metadata!$B$2:$S$451,11,FALSE)</f>
        <v>Tetranychus urticae</v>
      </c>
      <c r="O2515" t="str">
        <f>VLOOKUP($D2515,metadata!$B$2:$S$451,12,FALSE)</f>
        <v>Trombidiformes</v>
      </c>
      <c r="P2515" t="str">
        <f>VLOOKUP($D2515,metadata!$B$2:$S$451,13,FALSE)</f>
        <v>P</v>
      </c>
      <c r="Q2515">
        <f>VLOOKUP($D2515,metadata!$B$2:$S$451,14,FALSE)</f>
        <v>45.408056000000002</v>
      </c>
      <c r="R2515">
        <f>VLOOKUP($D2515,metadata!$B$2:$S$451,15,FALSE)</f>
        <v>11.872222000000001</v>
      </c>
      <c r="S2515" t="str">
        <f>VLOOKUP($D2515,metadata!$B$2:$S$451,16,FALSE)</f>
        <v/>
      </c>
      <c r="T2515" t="str">
        <f>VLOOKUP($D2515,metadata!$B$2:$S$451,17,FALSE)</f>
        <v/>
      </c>
      <c r="U2515" t="str">
        <f>VLOOKUP($D2515,metadata!$B$2:$S$451,18,FALSE)</f>
        <v/>
      </c>
      <c r="V2515">
        <f>VLOOKUP($D2515,metadata!$B$2:$Z$451,19,FALSE)</f>
        <v>200</v>
      </c>
      <c r="W2515" t="str">
        <f>VLOOKUP($D2515,metadata!$B$2:$Z$451,20,FALSE)</f>
        <v>global average</v>
      </c>
      <c r="X2515" t="str">
        <f>VLOOKUP($D2515,metadata!$B$2:$Z$451,21,FALSE)</f>
        <v/>
      </c>
      <c r="Y2515" t="str">
        <f>VLOOKUP($D2515,metadata!$B$2:$Z$451,22,FALSE)</f>
        <v>56-1</v>
      </c>
      <c r="AC2515">
        <v>17.960894628294898</v>
      </c>
      <c r="AD2515">
        <v>0.182919275027529</v>
      </c>
      <c r="AF2515" t="str">
        <f t="shared" si="79"/>
        <v>NA</v>
      </c>
    </row>
    <row r="2516" spans="3:32" x14ac:dyDescent="0.3">
      <c r="C2516">
        <v>2515</v>
      </c>
      <c r="D2516" s="4" t="str">
        <f t="shared" si="80"/>
        <v>56-A</v>
      </c>
      <c r="E2516" t="str">
        <f>VLOOKUP($D2516,metadata!$B$2:$S$451,2,FALSE)</f>
        <v>VAZNUNES, M; KOVEOS, DS; VEERMAN, A</v>
      </c>
      <c r="F2516" t="str">
        <f>VLOOKUP($D2516,metadata!$B$2:$S$451,3,FALSE)</f>
        <v>GEOGRAPHICAL VARIATION IN PHOTOPERIODIC INDUCTION OF DIAPAUSE IN THE SPIDER-MITE (TETRANYCHUS-URTICAE) - A CAUSAL RELATION BETWEEN CRITICAL NIGHT-LENGTH AND CIRCADIAN PERIOD</v>
      </c>
      <c r="G2516" t="str">
        <f>VLOOKUP($D2516,metadata!$B$2:$S$451,4,FALSE)</f>
        <v>10.1177/074873049000500105</v>
      </c>
      <c r="H2516" t="str">
        <f>VLOOKUP($D2516,metadata!$B$2:$S$451,5,FALSE)</f>
        <v>y</v>
      </c>
      <c r="I2516" t="str">
        <f>VLOOKUP($D2516,metadata!$B$2:$S$451,6,FALSE)</f>
        <v>a</v>
      </c>
      <c r="J2516" t="str">
        <f>VLOOKUP($D2516,metadata!$B$2:$S$451,7,FALSE)</f>
        <v>i</v>
      </c>
      <c r="K2516">
        <f>VLOOKUP($D2516,metadata!$B$2:$S$451,8,FALSE)</f>
        <v>10</v>
      </c>
      <c r="L2516">
        <f>VLOOKUP($D2516,metadata!$B$2:$S$451,9,FALSE)</f>
        <v>9</v>
      </c>
      <c r="M2516" t="str">
        <f>VLOOKUP($D2516,metadata!$B$2:$S$451,10,FALSE)</f>
        <v/>
      </c>
      <c r="N2516" t="str">
        <f>VLOOKUP($D2516,metadata!$B$2:$S$451,11,FALSE)</f>
        <v>Tetranychus urticae</v>
      </c>
      <c r="O2516" t="str">
        <f>VLOOKUP($D2516,metadata!$B$2:$S$451,12,FALSE)</f>
        <v>Trombidiformes</v>
      </c>
      <c r="P2516" t="str">
        <f>VLOOKUP($D2516,metadata!$B$2:$S$451,13,FALSE)</f>
        <v>A</v>
      </c>
      <c r="Q2516">
        <f>VLOOKUP($D2516,metadata!$B$2:$S$451,14,FALSE)</f>
        <v>44.884999999999998</v>
      </c>
      <c r="R2516">
        <f>VLOOKUP($D2516,metadata!$B$2:$S$451,15,FALSE)</f>
        <v>6.3561110000000003</v>
      </c>
      <c r="S2516" t="str">
        <f>VLOOKUP($D2516,metadata!$B$2:$S$451,16,FALSE)</f>
        <v/>
      </c>
      <c r="T2516">
        <f>VLOOKUP($D2516,metadata!$B$2:$S$451,17,FALSE)</f>
        <v>1515</v>
      </c>
      <c r="U2516" t="str">
        <f>VLOOKUP($D2516,metadata!$B$2:$S$451,18,FALSE)</f>
        <v/>
      </c>
      <c r="V2516">
        <f>VLOOKUP($D2516,metadata!$B$2:$Z$451,19,FALSE)</f>
        <v>200</v>
      </c>
      <c r="W2516" t="str">
        <f>VLOOKUP($D2516,metadata!$B$2:$Z$451,20,FALSE)</f>
        <v>global average</v>
      </c>
      <c r="X2516" t="str">
        <f>VLOOKUP($D2516,metadata!$B$2:$Z$451,21,FALSE)</f>
        <v/>
      </c>
      <c r="Y2516" t="str">
        <f>VLOOKUP($D2516,metadata!$B$2:$Z$451,22,FALSE)</f>
        <v>56-2</v>
      </c>
      <c r="AC2516">
        <v>12.0232558139534</v>
      </c>
      <c r="AD2516">
        <v>101.121572370704</v>
      </c>
      <c r="AF2516" t="str">
        <f t="shared" si="79"/>
        <v>NA</v>
      </c>
    </row>
    <row r="2517" spans="3:32" x14ac:dyDescent="0.3">
      <c r="C2517">
        <v>2516</v>
      </c>
      <c r="D2517" s="4" t="str">
        <f t="shared" si="80"/>
        <v>56-A</v>
      </c>
      <c r="E2517" t="str">
        <f>VLOOKUP($D2517,metadata!$B$2:$S$451,2,FALSE)</f>
        <v>VAZNUNES, M; KOVEOS, DS; VEERMAN, A</v>
      </c>
      <c r="F2517" t="str">
        <f>VLOOKUP($D2517,metadata!$B$2:$S$451,3,FALSE)</f>
        <v>GEOGRAPHICAL VARIATION IN PHOTOPERIODIC INDUCTION OF DIAPAUSE IN THE SPIDER-MITE (TETRANYCHUS-URTICAE) - A CAUSAL RELATION BETWEEN CRITICAL NIGHT-LENGTH AND CIRCADIAN PERIOD</v>
      </c>
      <c r="G2517" t="str">
        <f>VLOOKUP($D2517,metadata!$B$2:$S$451,4,FALSE)</f>
        <v>10.1177/074873049000500105</v>
      </c>
      <c r="H2517" t="str">
        <f>VLOOKUP($D2517,metadata!$B$2:$S$451,5,FALSE)</f>
        <v>y</v>
      </c>
      <c r="I2517" t="str">
        <f>VLOOKUP($D2517,metadata!$B$2:$S$451,6,FALSE)</f>
        <v>a</v>
      </c>
      <c r="J2517" t="str">
        <f>VLOOKUP($D2517,metadata!$B$2:$S$451,7,FALSE)</f>
        <v>i</v>
      </c>
      <c r="K2517">
        <f>VLOOKUP($D2517,metadata!$B$2:$S$451,8,FALSE)</f>
        <v>10</v>
      </c>
      <c r="L2517">
        <f>VLOOKUP($D2517,metadata!$B$2:$S$451,9,FALSE)</f>
        <v>9</v>
      </c>
      <c r="M2517" t="str">
        <f>VLOOKUP($D2517,metadata!$B$2:$S$451,10,FALSE)</f>
        <v/>
      </c>
      <c r="N2517" t="str">
        <f>VLOOKUP($D2517,metadata!$B$2:$S$451,11,FALSE)</f>
        <v>Tetranychus urticae</v>
      </c>
      <c r="O2517" t="str">
        <f>VLOOKUP($D2517,metadata!$B$2:$S$451,12,FALSE)</f>
        <v>Trombidiformes</v>
      </c>
      <c r="P2517" t="str">
        <f>VLOOKUP($D2517,metadata!$B$2:$S$451,13,FALSE)</f>
        <v>A</v>
      </c>
      <c r="Q2517">
        <f>VLOOKUP($D2517,metadata!$B$2:$S$451,14,FALSE)</f>
        <v>44.884999999999998</v>
      </c>
      <c r="R2517">
        <f>VLOOKUP($D2517,metadata!$B$2:$S$451,15,FALSE)</f>
        <v>6.3561110000000003</v>
      </c>
      <c r="S2517" t="str">
        <f>VLOOKUP($D2517,metadata!$B$2:$S$451,16,FALSE)</f>
        <v/>
      </c>
      <c r="T2517">
        <f>VLOOKUP($D2517,metadata!$B$2:$S$451,17,FALSE)</f>
        <v>1515</v>
      </c>
      <c r="U2517" t="str">
        <f>VLOOKUP($D2517,metadata!$B$2:$S$451,18,FALSE)</f>
        <v/>
      </c>
      <c r="V2517">
        <f>VLOOKUP($D2517,metadata!$B$2:$Z$451,19,FALSE)</f>
        <v>200</v>
      </c>
      <c r="W2517" t="str">
        <f>VLOOKUP($D2517,metadata!$B$2:$Z$451,20,FALSE)</f>
        <v>global average</v>
      </c>
      <c r="X2517" t="str">
        <f>VLOOKUP($D2517,metadata!$B$2:$Z$451,21,FALSE)</f>
        <v/>
      </c>
      <c r="Y2517" t="str">
        <f>VLOOKUP($D2517,metadata!$B$2:$Z$451,22,FALSE)</f>
        <v>56-2</v>
      </c>
      <c r="AC2517">
        <v>13</v>
      </c>
      <c r="AD2517">
        <v>100.46641791044701</v>
      </c>
      <c r="AF2517" t="str">
        <f t="shared" si="79"/>
        <v>NA</v>
      </c>
    </row>
    <row r="2518" spans="3:32" x14ac:dyDescent="0.3">
      <c r="C2518">
        <v>2517</v>
      </c>
      <c r="D2518" s="4" t="str">
        <f t="shared" si="80"/>
        <v>56-A</v>
      </c>
      <c r="E2518" t="str">
        <f>VLOOKUP($D2518,metadata!$B$2:$S$451,2,FALSE)</f>
        <v>VAZNUNES, M; KOVEOS, DS; VEERMAN, A</v>
      </c>
      <c r="F2518" t="str">
        <f>VLOOKUP($D2518,metadata!$B$2:$S$451,3,FALSE)</f>
        <v>GEOGRAPHICAL VARIATION IN PHOTOPERIODIC INDUCTION OF DIAPAUSE IN THE SPIDER-MITE (TETRANYCHUS-URTICAE) - A CAUSAL RELATION BETWEEN CRITICAL NIGHT-LENGTH AND CIRCADIAN PERIOD</v>
      </c>
      <c r="G2518" t="str">
        <f>VLOOKUP($D2518,metadata!$B$2:$S$451,4,FALSE)</f>
        <v>10.1177/074873049000500105</v>
      </c>
      <c r="H2518" t="str">
        <f>VLOOKUP($D2518,metadata!$B$2:$S$451,5,FALSE)</f>
        <v>y</v>
      </c>
      <c r="I2518" t="str">
        <f>VLOOKUP($D2518,metadata!$B$2:$S$451,6,FALSE)</f>
        <v>a</v>
      </c>
      <c r="J2518" t="str">
        <f>VLOOKUP($D2518,metadata!$B$2:$S$451,7,FALSE)</f>
        <v>i</v>
      </c>
      <c r="K2518">
        <f>VLOOKUP($D2518,metadata!$B$2:$S$451,8,FALSE)</f>
        <v>10</v>
      </c>
      <c r="L2518">
        <f>VLOOKUP($D2518,metadata!$B$2:$S$451,9,FALSE)</f>
        <v>9</v>
      </c>
      <c r="M2518" t="str">
        <f>VLOOKUP($D2518,metadata!$B$2:$S$451,10,FALSE)</f>
        <v/>
      </c>
      <c r="N2518" t="str">
        <f>VLOOKUP($D2518,metadata!$B$2:$S$451,11,FALSE)</f>
        <v>Tetranychus urticae</v>
      </c>
      <c r="O2518" t="str">
        <f>VLOOKUP($D2518,metadata!$B$2:$S$451,12,FALSE)</f>
        <v>Trombidiformes</v>
      </c>
      <c r="P2518" t="str">
        <f>VLOOKUP($D2518,metadata!$B$2:$S$451,13,FALSE)</f>
        <v>A</v>
      </c>
      <c r="Q2518">
        <f>VLOOKUP($D2518,metadata!$B$2:$S$451,14,FALSE)</f>
        <v>44.884999999999998</v>
      </c>
      <c r="R2518">
        <f>VLOOKUP($D2518,metadata!$B$2:$S$451,15,FALSE)</f>
        <v>6.3561110000000003</v>
      </c>
      <c r="S2518" t="str">
        <f>VLOOKUP($D2518,metadata!$B$2:$S$451,16,FALSE)</f>
        <v/>
      </c>
      <c r="T2518">
        <f>VLOOKUP($D2518,metadata!$B$2:$S$451,17,FALSE)</f>
        <v>1515</v>
      </c>
      <c r="U2518" t="str">
        <f>VLOOKUP($D2518,metadata!$B$2:$S$451,18,FALSE)</f>
        <v/>
      </c>
      <c r="V2518">
        <f>VLOOKUP($D2518,metadata!$B$2:$Z$451,19,FALSE)</f>
        <v>200</v>
      </c>
      <c r="W2518" t="str">
        <f>VLOOKUP($D2518,metadata!$B$2:$Z$451,20,FALSE)</f>
        <v>global average</v>
      </c>
      <c r="X2518" t="str">
        <f>VLOOKUP($D2518,metadata!$B$2:$Z$451,21,FALSE)</f>
        <v/>
      </c>
      <c r="Y2518" t="str">
        <f>VLOOKUP($D2518,metadata!$B$2:$Z$451,22,FALSE)</f>
        <v>56-2</v>
      </c>
      <c r="AC2518">
        <v>13.976744186046499</v>
      </c>
      <c r="AD2518">
        <v>100.557532106907</v>
      </c>
      <c r="AF2518" t="str">
        <f t="shared" si="79"/>
        <v>NA</v>
      </c>
    </row>
    <row r="2519" spans="3:32" x14ac:dyDescent="0.3">
      <c r="C2519">
        <v>2518</v>
      </c>
      <c r="D2519" s="4" t="str">
        <f t="shared" ref="D2519:D2532" si="81">VLOOKUP(C2519,$A$1:$B$451,2)</f>
        <v>56-A</v>
      </c>
      <c r="E2519" t="str">
        <f>VLOOKUP($D2519,metadata!$B$2:$S$451,2,FALSE)</f>
        <v>VAZNUNES, M; KOVEOS, DS; VEERMAN, A</v>
      </c>
      <c r="F2519" t="str">
        <f>VLOOKUP($D2519,metadata!$B$2:$S$451,3,FALSE)</f>
        <v>GEOGRAPHICAL VARIATION IN PHOTOPERIODIC INDUCTION OF DIAPAUSE IN THE SPIDER-MITE (TETRANYCHUS-URTICAE) - A CAUSAL RELATION BETWEEN CRITICAL NIGHT-LENGTH AND CIRCADIAN PERIOD</v>
      </c>
      <c r="G2519" t="str">
        <f>VLOOKUP($D2519,metadata!$B$2:$S$451,4,FALSE)</f>
        <v>10.1177/074873049000500105</v>
      </c>
      <c r="H2519" t="str">
        <f>VLOOKUP($D2519,metadata!$B$2:$S$451,5,FALSE)</f>
        <v>y</v>
      </c>
      <c r="I2519" t="str">
        <f>VLOOKUP($D2519,metadata!$B$2:$S$451,6,FALSE)</f>
        <v>a</v>
      </c>
      <c r="J2519" t="str">
        <f>VLOOKUP($D2519,metadata!$B$2:$S$451,7,FALSE)</f>
        <v>i</v>
      </c>
      <c r="K2519">
        <f>VLOOKUP($D2519,metadata!$B$2:$S$451,8,FALSE)</f>
        <v>10</v>
      </c>
      <c r="L2519">
        <f>VLOOKUP($D2519,metadata!$B$2:$S$451,9,FALSE)</f>
        <v>9</v>
      </c>
      <c r="M2519" t="str">
        <f>VLOOKUP($D2519,metadata!$B$2:$S$451,10,FALSE)</f>
        <v/>
      </c>
      <c r="N2519" t="str">
        <f>VLOOKUP($D2519,metadata!$B$2:$S$451,11,FALSE)</f>
        <v>Tetranychus urticae</v>
      </c>
      <c r="O2519" t="str">
        <f>VLOOKUP($D2519,metadata!$B$2:$S$451,12,FALSE)</f>
        <v>Trombidiformes</v>
      </c>
      <c r="P2519" t="str">
        <f>VLOOKUP($D2519,metadata!$B$2:$S$451,13,FALSE)</f>
        <v>A</v>
      </c>
      <c r="Q2519">
        <f>VLOOKUP($D2519,metadata!$B$2:$S$451,14,FALSE)</f>
        <v>44.884999999999998</v>
      </c>
      <c r="R2519">
        <f>VLOOKUP($D2519,metadata!$B$2:$S$451,15,FALSE)</f>
        <v>6.3561110000000003</v>
      </c>
      <c r="S2519" t="str">
        <f>VLOOKUP($D2519,metadata!$B$2:$S$451,16,FALSE)</f>
        <v/>
      </c>
      <c r="T2519">
        <f>VLOOKUP($D2519,metadata!$B$2:$S$451,17,FALSE)</f>
        <v>1515</v>
      </c>
      <c r="U2519" t="str">
        <f>VLOOKUP($D2519,metadata!$B$2:$S$451,18,FALSE)</f>
        <v/>
      </c>
      <c r="V2519">
        <f>VLOOKUP($D2519,metadata!$B$2:$Z$451,19,FALSE)</f>
        <v>200</v>
      </c>
      <c r="W2519" t="str">
        <f>VLOOKUP($D2519,metadata!$B$2:$Z$451,20,FALSE)</f>
        <v>global average</v>
      </c>
      <c r="X2519" t="str">
        <f>VLOOKUP($D2519,metadata!$B$2:$Z$451,21,FALSE)</f>
        <v/>
      </c>
      <c r="Y2519" t="str">
        <f>VLOOKUP($D2519,metadata!$B$2:$Z$451,22,FALSE)</f>
        <v>56-2</v>
      </c>
      <c r="AC2519">
        <v>14.4883720930232</v>
      </c>
      <c r="AD2519">
        <v>69.261975008677496</v>
      </c>
      <c r="AF2519" t="str">
        <f t="shared" si="79"/>
        <v>NA</v>
      </c>
    </row>
    <row r="2520" spans="3:32" x14ac:dyDescent="0.3">
      <c r="C2520">
        <v>2519</v>
      </c>
      <c r="D2520" s="4" t="str">
        <f t="shared" si="81"/>
        <v>56-A</v>
      </c>
      <c r="E2520" t="str">
        <f>VLOOKUP($D2520,metadata!$B$2:$S$451,2,FALSE)</f>
        <v>VAZNUNES, M; KOVEOS, DS; VEERMAN, A</v>
      </c>
      <c r="F2520" t="str">
        <f>VLOOKUP($D2520,metadata!$B$2:$S$451,3,FALSE)</f>
        <v>GEOGRAPHICAL VARIATION IN PHOTOPERIODIC INDUCTION OF DIAPAUSE IN THE SPIDER-MITE (TETRANYCHUS-URTICAE) - A CAUSAL RELATION BETWEEN CRITICAL NIGHT-LENGTH AND CIRCADIAN PERIOD</v>
      </c>
      <c r="G2520" t="str">
        <f>VLOOKUP($D2520,metadata!$B$2:$S$451,4,FALSE)</f>
        <v>10.1177/074873049000500105</v>
      </c>
      <c r="H2520" t="str">
        <f>VLOOKUP($D2520,metadata!$B$2:$S$451,5,FALSE)</f>
        <v>y</v>
      </c>
      <c r="I2520" t="str">
        <f>VLOOKUP($D2520,metadata!$B$2:$S$451,6,FALSE)</f>
        <v>a</v>
      </c>
      <c r="J2520" t="str">
        <f>VLOOKUP($D2520,metadata!$B$2:$S$451,7,FALSE)</f>
        <v>i</v>
      </c>
      <c r="K2520">
        <f>VLOOKUP($D2520,metadata!$B$2:$S$451,8,FALSE)</f>
        <v>10</v>
      </c>
      <c r="L2520">
        <f>VLOOKUP($D2520,metadata!$B$2:$S$451,9,FALSE)</f>
        <v>9</v>
      </c>
      <c r="M2520" t="str">
        <f>VLOOKUP($D2520,metadata!$B$2:$S$451,10,FALSE)</f>
        <v/>
      </c>
      <c r="N2520" t="str">
        <f>VLOOKUP($D2520,metadata!$B$2:$S$451,11,FALSE)</f>
        <v>Tetranychus urticae</v>
      </c>
      <c r="O2520" t="str">
        <f>VLOOKUP($D2520,metadata!$B$2:$S$451,12,FALSE)</f>
        <v>Trombidiformes</v>
      </c>
      <c r="P2520" t="str">
        <f>VLOOKUP($D2520,metadata!$B$2:$S$451,13,FALSE)</f>
        <v>A</v>
      </c>
      <c r="Q2520">
        <f>VLOOKUP($D2520,metadata!$B$2:$S$451,14,FALSE)</f>
        <v>44.884999999999998</v>
      </c>
      <c r="R2520">
        <f>VLOOKUP($D2520,metadata!$B$2:$S$451,15,FALSE)</f>
        <v>6.3561110000000003</v>
      </c>
      <c r="S2520" t="str">
        <f>VLOOKUP($D2520,metadata!$B$2:$S$451,16,FALSE)</f>
        <v/>
      </c>
      <c r="T2520">
        <f>VLOOKUP($D2520,metadata!$B$2:$S$451,17,FALSE)</f>
        <v>1515</v>
      </c>
      <c r="U2520" t="str">
        <f>VLOOKUP($D2520,metadata!$B$2:$S$451,18,FALSE)</f>
        <v/>
      </c>
      <c r="V2520">
        <f>VLOOKUP($D2520,metadata!$B$2:$Z$451,19,FALSE)</f>
        <v>200</v>
      </c>
      <c r="W2520" t="str">
        <f>VLOOKUP($D2520,metadata!$B$2:$Z$451,20,FALSE)</f>
        <v>global average</v>
      </c>
      <c r="X2520" t="str">
        <f>VLOOKUP($D2520,metadata!$B$2:$Z$451,21,FALSE)</f>
        <v/>
      </c>
      <c r="Y2520" t="str">
        <f>VLOOKUP($D2520,metadata!$B$2:$Z$451,22,FALSE)</f>
        <v>56-2</v>
      </c>
      <c r="AC2520">
        <v>14.953488372093</v>
      </c>
      <c r="AD2520">
        <v>30.8725269003818</v>
      </c>
      <c r="AF2520" t="str">
        <f t="shared" si="79"/>
        <v>NA</v>
      </c>
    </row>
    <row r="2521" spans="3:32" x14ac:dyDescent="0.3">
      <c r="C2521">
        <v>2520</v>
      </c>
      <c r="D2521" s="4" t="str">
        <f t="shared" si="81"/>
        <v>56-A</v>
      </c>
      <c r="E2521" t="str">
        <f>VLOOKUP($D2521,metadata!$B$2:$S$451,2,FALSE)</f>
        <v>VAZNUNES, M; KOVEOS, DS; VEERMAN, A</v>
      </c>
      <c r="F2521" t="str">
        <f>VLOOKUP($D2521,metadata!$B$2:$S$451,3,FALSE)</f>
        <v>GEOGRAPHICAL VARIATION IN PHOTOPERIODIC INDUCTION OF DIAPAUSE IN THE SPIDER-MITE (TETRANYCHUS-URTICAE) - A CAUSAL RELATION BETWEEN CRITICAL NIGHT-LENGTH AND CIRCADIAN PERIOD</v>
      </c>
      <c r="G2521" t="str">
        <f>VLOOKUP($D2521,metadata!$B$2:$S$451,4,FALSE)</f>
        <v>10.1177/074873049000500105</v>
      </c>
      <c r="H2521" t="str">
        <f>VLOOKUP($D2521,metadata!$B$2:$S$451,5,FALSE)</f>
        <v>y</v>
      </c>
      <c r="I2521" t="str">
        <f>VLOOKUP($D2521,metadata!$B$2:$S$451,6,FALSE)</f>
        <v>a</v>
      </c>
      <c r="J2521" t="str">
        <f>VLOOKUP($D2521,metadata!$B$2:$S$451,7,FALSE)</f>
        <v>i</v>
      </c>
      <c r="K2521">
        <f>VLOOKUP($D2521,metadata!$B$2:$S$451,8,FALSE)</f>
        <v>10</v>
      </c>
      <c r="L2521">
        <f>VLOOKUP($D2521,metadata!$B$2:$S$451,9,FALSE)</f>
        <v>9</v>
      </c>
      <c r="M2521" t="str">
        <f>VLOOKUP($D2521,metadata!$B$2:$S$451,10,FALSE)</f>
        <v/>
      </c>
      <c r="N2521" t="str">
        <f>VLOOKUP($D2521,metadata!$B$2:$S$451,11,FALSE)</f>
        <v>Tetranychus urticae</v>
      </c>
      <c r="O2521" t="str">
        <f>VLOOKUP($D2521,metadata!$B$2:$S$451,12,FALSE)</f>
        <v>Trombidiformes</v>
      </c>
      <c r="P2521" t="str">
        <f>VLOOKUP($D2521,metadata!$B$2:$S$451,13,FALSE)</f>
        <v>A</v>
      </c>
      <c r="Q2521">
        <f>VLOOKUP($D2521,metadata!$B$2:$S$451,14,FALSE)</f>
        <v>44.884999999999998</v>
      </c>
      <c r="R2521">
        <f>VLOOKUP($D2521,metadata!$B$2:$S$451,15,FALSE)</f>
        <v>6.3561110000000003</v>
      </c>
      <c r="S2521" t="str">
        <f>VLOOKUP($D2521,metadata!$B$2:$S$451,16,FALSE)</f>
        <v/>
      </c>
      <c r="T2521">
        <f>VLOOKUP($D2521,metadata!$B$2:$S$451,17,FALSE)</f>
        <v>1515</v>
      </c>
      <c r="U2521" t="str">
        <f>VLOOKUP($D2521,metadata!$B$2:$S$451,18,FALSE)</f>
        <v/>
      </c>
      <c r="V2521">
        <f>VLOOKUP($D2521,metadata!$B$2:$Z$451,19,FALSE)</f>
        <v>200</v>
      </c>
      <c r="W2521" t="str">
        <f>VLOOKUP($D2521,metadata!$B$2:$Z$451,20,FALSE)</f>
        <v>global average</v>
      </c>
      <c r="X2521" t="str">
        <f>VLOOKUP($D2521,metadata!$B$2:$Z$451,21,FALSE)</f>
        <v/>
      </c>
      <c r="Y2521" t="str">
        <f>VLOOKUP($D2521,metadata!$B$2:$Z$451,22,FALSE)</f>
        <v>56-2</v>
      </c>
      <c r="AC2521">
        <v>15.465116279069701</v>
      </c>
      <c r="AD2521">
        <v>-0.79616452620615497</v>
      </c>
      <c r="AF2521" t="str">
        <f t="shared" si="79"/>
        <v>NA</v>
      </c>
    </row>
    <row r="2522" spans="3:32" x14ac:dyDescent="0.3">
      <c r="C2522">
        <v>2521</v>
      </c>
      <c r="D2522" s="4" t="str">
        <f t="shared" si="81"/>
        <v>56-A</v>
      </c>
      <c r="E2522" t="str">
        <f>VLOOKUP($D2522,metadata!$B$2:$S$451,2,FALSE)</f>
        <v>VAZNUNES, M; KOVEOS, DS; VEERMAN, A</v>
      </c>
      <c r="F2522" t="str">
        <f>VLOOKUP($D2522,metadata!$B$2:$S$451,3,FALSE)</f>
        <v>GEOGRAPHICAL VARIATION IN PHOTOPERIODIC INDUCTION OF DIAPAUSE IN THE SPIDER-MITE (TETRANYCHUS-URTICAE) - A CAUSAL RELATION BETWEEN CRITICAL NIGHT-LENGTH AND CIRCADIAN PERIOD</v>
      </c>
      <c r="G2522" t="str">
        <f>VLOOKUP($D2522,metadata!$B$2:$S$451,4,FALSE)</f>
        <v>10.1177/074873049000500105</v>
      </c>
      <c r="H2522" t="str">
        <f>VLOOKUP($D2522,metadata!$B$2:$S$451,5,FALSE)</f>
        <v>y</v>
      </c>
      <c r="I2522" t="str">
        <f>VLOOKUP($D2522,metadata!$B$2:$S$451,6,FALSE)</f>
        <v>a</v>
      </c>
      <c r="J2522" t="str">
        <f>VLOOKUP($D2522,metadata!$B$2:$S$451,7,FALSE)</f>
        <v>i</v>
      </c>
      <c r="K2522">
        <f>VLOOKUP($D2522,metadata!$B$2:$S$451,8,FALSE)</f>
        <v>10</v>
      </c>
      <c r="L2522">
        <f>VLOOKUP($D2522,metadata!$B$2:$S$451,9,FALSE)</f>
        <v>9</v>
      </c>
      <c r="M2522" t="str">
        <f>VLOOKUP($D2522,metadata!$B$2:$S$451,10,FALSE)</f>
        <v/>
      </c>
      <c r="N2522" t="str">
        <f>VLOOKUP($D2522,metadata!$B$2:$S$451,11,FALSE)</f>
        <v>Tetranychus urticae</v>
      </c>
      <c r="O2522" t="str">
        <f>VLOOKUP($D2522,metadata!$B$2:$S$451,12,FALSE)</f>
        <v>Trombidiformes</v>
      </c>
      <c r="P2522" t="str">
        <f>VLOOKUP($D2522,metadata!$B$2:$S$451,13,FALSE)</f>
        <v>A</v>
      </c>
      <c r="Q2522">
        <f>VLOOKUP($D2522,metadata!$B$2:$S$451,14,FALSE)</f>
        <v>44.884999999999998</v>
      </c>
      <c r="R2522">
        <f>VLOOKUP($D2522,metadata!$B$2:$S$451,15,FALSE)</f>
        <v>6.3561110000000003</v>
      </c>
      <c r="S2522" t="str">
        <f>VLOOKUP($D2522,metadata!$B$2:$S$451,16,FALSE)</f>
        <v/>
      </c>
      <c r="T2522">
        <f>VLOOKUP($D2522,metadata!$B$2:$S$451,17,FALSE)</f>
        <v>1515</v>
      </c>
      <c r="U2522" t="str">
        <f>VLOOKUP($D2522,metadata!$B$2:$S$451,18,FALSE)</f>
        <v/>
      </c>
      <c r="V2522">
        <f>VLOOKUP($D2522,metadata!$B$2:$Z$451,19,FALSE)</f>
        <v>200</v>
      </c>
      <c r="W2522" t="str">
        <f>VLOOKUP($D2522,metadata!$B$2:$Z$451,20,FALSE)</f>
        <v>global average</v>
      </c>
      <c r="X2522" t="str">
        <f>VLOOKUP($D2522,metadata!$B$2:$Z$451,21,FALSE)</f>
        <v/>
      </c>
      <c r="Y2522" t="str">
        <f>VLOOKUP($D2522,metadata!$B$2:$Z$451,22,FALSE)</f>
        <v>56-2</v>
      </c>
      <c r="AC2522">
        <v>16.0697674418604</v>
      </c>
      <c r="AD2522">
        <v>-0.73976049982641701</v>
      </c>
      <c r="AF2522" t="str">
        <f t="shared" si="79"/>
        <v>NA</v>
      </c>
    </row>
    <row r="2523" spans="3:32" x14ac:dyDescent="0.3">
      <c r="C2523">
        <v>2522</v>
      </c>
      <c r="D2523" s="4" t="str">
        <f t="shared" si="81"/>
        <v>56-A</v>
      </c>
      <c r="E2523" t="str">
        <f>VLOOKUP($D2523,metadata!$B$2:$S$451,2,FALSE)</f>
        <v>VAZNUNES, M; KOVEOS, DS; VEERMAN, A</v>
      </c>
      <c r="F2523" t="str">
        <f>VLOOKUP($D2523,metadata!$B$2:$S$451,3,FALSE)</f>
        <v>GEOGRAPHICAL VARIATION IN PHOTOPERIODIC INDUCTION OF DIAPAUSE IN THE SPIDER-MITE (TETRANYCHUS-URTICAE) - A CAUSAL RELATION BETWEEN CRITICAL NIGHT-LENGTH AND CIRCADIAN PERIOD</v>
      </c>
      <c r="G2523" t="str">
        <f>VLOOKUP($D2523,metadata!$B$2:$S$451,4,FALSE)</f>
        <v>10.1177/074873049000500105</v>
      </c>
      <c r="H2523" t="str">
        <f>VLOOKUP($D2523,metadata!$B$2:$S$451,5,FALSE)</f>
        <v>y</v>
      </c>
      <c r="I2523" t="str">
        <f>VLOOKUP($D2523,metadata!$B$2:$S$451,6,FALSE)</f>
        <v>a</v>
      </c>
      <c r="J2523" t="str">
        <f>VLOOKUP($D2523,metadata!$B$2:$S$451,7,FALSE)</f>
        <v>i</v>
      </c>
      <c r="K2523">
        <f>VLOOKUP($D2523,metadata!$B$2:$S$451,8,FALSE)</f>
        <v>10</v>
      </c>
      <c r="L2523">
        <f>VLOOKUP($D2523,metadata!$B$2:$S$451,9,FALSE)</f>
        <v>9</v>
      </c>
      <c r="M2523" t="str">
        <f>VLOOKUP($D2523,metadata!$B$2:$S$451,10,FALSE)</f>
        <v/>
      </c>
      <c r="N2523" t="str">
        <f>VLOOKUP($D2523,metadata!$B$2:$S$451,11,FALSE)</f>
        <v>Tetranychus urticae</v>
      </c>
      <c r="O2523" t="str">
        <f>VLOOKUP($D2523,metadata!$B$2:$S$451,12,FALSE)</f>
        <v>Trombidiformes</v>
      </c>
      <c r="P2523" t="str">
        <f>VLOOKUP($D2523,metadata!$B$2:$S$451,13,FALSE)</f>
        <v>A</v>
      </c>
      <c r="Q2523">
        <f>VLOOKUP($D2523,metadata!$B$2:$S$451,14,FALSE)</f>
        <v>44.884999999999998</v>
      </c>
      <c r="R2523">
        <f>VLOOKUP($D2523,metadata!$B$2:$S$451,15,FALSE)</f>
        <v>6.3561110000000003</v>
      </c>
      <c r="S2523" t="str">
        <f>VLOOKUP($D2523,metadata!$B$2:$S$451,16,FALSE)</f>
        <v/>
      </c>
      <c r="T2523">
        <f>VLOOKUP($D2523,metadata!$B$2:$S$451,17,FALSE)</f>
        <v>1515</v>
      </c>
      <c r="U2523" t="str">
        <f>VLOOKUP($D2523,metadata!$B$2:$S$451,18,FALSE)</f>
        <v/>
      </c>
      <c r="V2523">
        <f>VLOOKUP($D2523,metadata!$B$2:$Z$451,19,FALSE)</f>
        <v>200</v>
      </c>
      <c r="W2523" t="str">
        <f>VLOOKUP($D2523,metadata!$B$2:$Z$451,20,FALSE)</f>
        <v>global average</v>
      </c>
      <c r="X2523" t="str">
        <f>VLOOKUP($D2523,metadata!$B$2:$Z$451,21,FALSE)</f>
        <v/>
      </c>
      <c r="Y2523" t="str">
        <f>VLOOKUP($D2523,metadata!$B$2:$Z$451,22,FALSE)</f>
        <v>56-2</v>
      </c>
      <c r="AC2523">
        <v>16.953488372092998</v>
      </c>
      <c r="AD2523">
        <v>-0.65732384588682102</v>
      </c>
      <c r="AF2523" t="str">
        <f t="shared" si="79"/>
        <v>NA</v>
      </c>
    </row>
    <row r="2524" spans="3:32" x14ac:dyDescent="0.3">
      <c r="C2524">
        <v>2523</v>
      </c>
      <c r="D2524" s="4" t="str">
        <f t="shared" si="81"/>
        <v>56-A</v>
      </c>
      <c r="E2524" t="str">
        <f>VLOOKUP($D2524,metadata!$B$2:$S$451,2,FALSE)</f>
        <v>VAZNUNES, M; KOVEOS, DS; VEERMAN, A</v>
      </c>
      <c r="F2524" t="str">
        <f>VLOOKUP($D2524,metadata!$B$2:$S$451,3,FALSE)</f>
        <v>GEOGRAPHICAL VARIATION IN PHOTOPERIODIC INDUCTION OF DIAPAUSE IN THE SPIDER-MITE (TETRANYCHUS-URTICAE) - A CAUSAL RELATION BETWEEN CRITICAL NIGHT-LENGTH AND CIRCADIAN PERIOD</v>
      </c>
      <c r="G2524" t="str">
        <f>VLOOKUP($D2524,metadata!$B$2:$S$451,4,FALSE)</f>
        <v>10.1177/074873049000500105</v>
      </c>
      <c r="H2524" t="str">
        <f>VLOOKUP($D2524,metadata!$B$2:$S$451,5,FALSE)</f>
        <v>y</v>
      </c>
      <c r="I2524" t="str">
        <f>VLOOKUP($D2524,metadata!$B$2:$S$451,6,FALSE)</f>
        <v>a</v>
      </c>
      <c r="J2524" t="str">
        <f>VLOOKUP($D2524,metadata!$B$2:$S$451,7,FALSE)</f>
        <v>i</v>
      </c>
      <c r="K2524">
        <f>VLOOKUP($D2524,metadata!$B$2:$S$451,8,FALSE)</f>
        <v>10</v>
      </c>
      <c r="L2524">
        <f>VLOOKUP($D2524,metadata!$B$2:$S$451,9,FALSE)</f>
        <v>9</v>
      </c>
      <c r="M2524" t="str">
        <f>VLOOKUP($D2524,metadata!$B$2:$S$451,10,FALSE)</f>
        <v/>
      </c>
      <c r="N2524" t="str">
        <f>VLOOKUP($D2524,metadata!$B$2:$S$451,11,FALSE)</f>
        <v>Tetranychus urticae</v>
      </c>
      <c r="O2524" t="str">
        <f>VLOOKUP($D2524,metadata!$B$2:$S$451,12,FALSE)</f>
        <v>Trombidiformes</v>
      </c>
      <c r="P2524" t="str">
        <f>VLOOKUP($D2524,metadata!$B$2:$S$451,13,FALSE)</f>
        <v>A</v>
      </c>
      <c r="Q2524">
        <f>VLOOKUP($D2524,metadata!$B$2:$S$451,14,FALSE)</f>
        <v>44.884999999999998</v>
      </c>
      <c r="R2524">
        <f>VLOOKUP($D2524,metadata!$B$2:$S$451,15,FALSE)</f>
        <v>6.3561110000000003</v>
      </c>
      <c r="S2524" t="str">
        <f>VLOOKUP($D2524,metadata!$B$2:$S$451,16,FALSE)</f>
        <v/>
      </c>
      <c r="T2524">
        <f>VLOOKUP($D2524,metadata!$B$2:$S$451,17,FALSE)</f>
        <v>1515</v>
      </c>
      <c r="U2524" t="str">
        <f>VLOOKUP($D2524,metadata!$B$2:$S$451,18,FALSE)</f>
        <v/>
      </c>
      <c r="V2524">
        <f>VLOOKUP($D2524,metadata!$B$2:$Z$451,19,FALSE)</f>
        <v>200</v>
      </c>
      <c r="W2524" t="str">
        <f>VLOOKUP($D2524,metadata!$B$2:$Z$451,20,FALSE)</f>
        <v>global average</v>
      </c>
      <c r="X2524" t="str">
        <f>VLOOKUP($D2524,metadata!$B$2:$Z$451,21,FALSE)</f>
        <v/>
      </c>
      <c r="Y2524" t="str">
        <f>VLOOKUP($D2524,metadata!$B$2:$Z$451,22,FALSE)</f>
        <v>56-2</v>
      </c>
      <c r="AC2524">
        <v>17.976744186046499</v>
      </c>
      <c r="AD2524">
        <v>-0.56187087816726899</v>
      </c>
      <c r="AF2524" t="str">
        <f t="shared" si="79"/>
        <v>NA</v>
      </c>
    </row>
    <row r="2525" spans="3:32" x14ac:dyDescent="0.3">
      <c r="C2525">
        <v>2524</v>
      </c>
      <c r="D2525" s="4" t="str">
        <f t="shared" si="81"/>
        <v>56-T1</v>
      </c>
      <c r="E2525" t="str">
        <f>VLOOKUP($D2525,metadata!$B$2:$S$451,2,FALSE)</f>
        <v>VAZNUNES, M; KOVEOS, DS; VEERMAN, A</v>
      </c>
      <c r="F2525" t="str">
        <f>VLOOKUP($D2525,metadata!$B$2:$S$451,3,FALSE)</f>
        <v>GEOGRAPHICAL VARIATION IN PHOTOPERIODIC INDUCTION OF DIAPAUSE IN THE SPIDER-MITE (TETRANYCHUS-URTICAE) - A CAUSAL RELATION BETWEEN CRITICAL NIGHT-LENGTH AND CIRCADIAN PERIOD</v>
      </c>
      <c r="G2525" t="str">
        <f>VLOOKUP($D2525,metadata!$B$2:$S$451,4,FALSE)</f>
        <v>10.1177/074873049000500105</v>
      </c>
      <c r="H2525" t="str">
        <f>VLOOKUP($D2525,metadata!$B$2:$S$451,5,FALSE)</f>
        <v>y</v>
      </c>
      <c r="I2525" t="str">
        <f>VLOOKUP($D2525,metadata!$B$2:$S$451,6,FALSE)</f>
        <v>a</v>
      </c>
      <c r="J2525" t="str">
        <f>VLOOKUP($D2525,metadata!$B$2:$S$451,7,FALSE)</f>
        <v>i</v>
      </c>
      <c r="K2525">
        <f>VLOOKUP($D2525,metadata!$B$2:$S$451,8,FALSE)</f>
        <v>10</v>
      </c>
      <c r="L2525">
        <f>VLOOKUP($D2525,metadata!$B$2:$S$451,9,FALSE)</f>
        <v>8</v>
      </c>
      <c r="M2525" t="str">
        <f>VLOOKUP($D2525,metadata!$B$2:$S$451,10,FALSE)</f>
        <v/>
      </c>
      <c r="N2525" t="str">
        <f>VLOOKUP($D2525,metadata!$B$2:$S$451,11,FALSE)</f>
        <v>Tetranychus urticae</v>
      </c>
      <c r="O2525" t="str">
        <f>VLOOKUP($D2525,metadata!$B$2:$S$451,12,FALSE)</f>
        <v>Trombidiformes</v>
      </c>
      <c r="P2525" t="str">
        <f>VLOOKUP($D2525,metadata!$B$2:$S$451,13,FALSE)</f>
        <v>T1</v>
      </c>
      <c r="Q2525">
        <f>VLOOKUP($D2525,metadata!$B$2:$S$451,14,FALSE)</f>
        <v>40.647221999999999</v>
      </c>
      <c r="R2525">
        <f>VLOOKUP($D2525,metadata!$B$2:$S$451,15,FALSE)</f>
        <v>22.963889000000002</v>
      </c>
      <c r="S2525" t="str">
        <f>VLOOKUP($D2525,metadata!$B$2:$S$451,16,FALSE)</f>
        <v/>
      </c>
      <c r="T2525" t="str">
        <f>VLOOKUP($D2525,metadata!$B$2:$S$451,17,FALSE)</f>
        <v/>
      </c>
      <c r="U2525" t="str">
        <f>VLOOKUP($D2525,metadata!$B$2:$S$451,18,FALSE)</f>
        <v/>
      </c>
      <c r="V2525">
        <f>VLOOKUP($D2525,metadata!$B$2:$Z$451,19,FALSE)</f>
        <v>200</v>
      </c>
      <c r="W2525" t="str">
        <f>VLOOKUP($D2525,metadata!$B$2:$Z$451,20,FALSE)</f>
        <v>global average</v>
      </c>
      <c r="X2525" t="str">
        <f>VLOOKUP($D2525,metadata!$B$2:$Z$451,21,FALSE)</f>
        <v/>
      </c>
      <c r="Y2525" t="str">
        <f>VLOOKUP($D2525,metadata!$B$2:$Z$451,22,FALSE)</f>
        <v>56-2</v>
      </c>
      <c r="AC2525">
        <v>8.0641074692853802</v>
      </c>
      <c r="AD2525">
        <v>76.1942212586262</v>
      </c>
      <c r="AF2525" t="str">
        <f t="shared" si="79"/>
        <v>NA</v>
      </c>
    </row>
    <row r="2526" spans="3:32" x14ac:dyDescent="0.3">
      <c r="C2526">
        <v>2525</v>
      </c>
      <c r="D2526" s="4" t="str">
        <f t="shared" si="81"/>
        <v>56-T1</v>
      </c>
      <c r="E2526" t="str">
        <f>VLOOKUP($D2526,metadata!$B$2:$S$451,2,FALSE)</f>
        <v>VAZNUNES, M; KOVEOS, DS; VEERMAN, A</v>
      </c>
      <c r="F2526" t="str">
        <f>VLOOKUP($D2526,metadata!$B$2:$S$451,3,FALSE)</f>
        <v>GEOGRAPHICAL VARIATION IN PHOTOPERIODIC INDUCTION OF DIAPAUSE IN THE SPIDER-MITE (TETRANYCHUS-URTICAE) - A CAUSAL RELATION BETWEEN CRITICAL NIGHT-LENGTH AND CIRCADIAN PERIOD</v>
      </c>
      <c r="G2526" t="str">
        <f>VLOOKUP($D2526,metadata!$B$2:$S$451,4,FALSE)</f>
        <v>10.1177/074873049000500105</v>
      </c>
      <c r="H2526" t="str">
        <f>VLOOKUP($D2526,metadata!$B$2:$S$451,5,FALSE)</f>
        <v>y</v>
      </c>
      <c r="I2526" t="str">
        <f>VLOOKUP($D2526,metadata!$B$2:$S$451,6,FALSE)</f>
        <v>a</v>
      </c>
      <c r="J2526" t="str">
        <f>VLOOKUP($D2526,metadata!$B$2:$S$451,7,FALSE)</f>
        <v>i</v>
      </c>
      <c r="K2526">
        <f>VLOOKUP($D2526,metadata!$B$2:$S$451,8,FALSE)</f>
        <v>10</v>
      </c>
      <c r="L2526">
        <f>VLOOKUP($D2526,metadata!$B$2:$S$451,9,FALSE)</f>
        <v>8</v>
      </c>
      <c r="M2526" t="str">
        <f>VLOOKUP($D2526,metadata!$B$2:$S$451,10,FALSE)</f>
        <v/>
      </c>
      <c r="N2526" t="str">
        <f>VLOOKUP($D2526,metadata!$B$2:$S$451,11,FALSE)</f>
        <v>Tetranychus urticae</v>
      </c>
      <c r="O2526" t="str">
        <f>VLOOKUP($D2526,metadata!$B$2:$S$451,12,FALSE)</f>
        <v>Trombidiformes</v>
      </c>
      <c r="P2526" t="str">
        <f>VLOOKUP($D2526,metadata!$B$2:$S$451,13,FALSE)</f>
        <v>T1</v>
      </c>
      <c r="Q2526">
        <f>VLOOKUP($D2526,metadata!$B$2:$S$451,14,FALSE)</f>
        <v>40.647221999999999</v>
      </c>
      <c r="R2526">
        <f>VLOOKUP($D2526,metadata!$B$2:$S$451,15,FALSE)</f>
        <v>22.963889000000002</v>
      </c>
      <c r="S2526" t="str">
        <f>VLOOKUP($D2526,metadata!$B$2:$S$451,16,FALSE)</f>
        <v/>
      </c>
      <c r="T2526" t="str">
        <f>VLOOKUP($D2526,metadata!$B$2:$S$451,17,FALSE)</f>
        <v/>
      </c>
      <c r="U2526" t="str">
        <f>VLOOKUP($D2526,metadata!$B$2:$S$451,18,FALSE)</f>
        <v/>
      </c>
      <c r="V2526">
        <f>VLOOKUP($D2526,metadata!$B$2:$Z$451,19,FALSE)</f>
        <v>200</v>
      </c>
      <c r="W2526" t="str">
        <f>VLOOKUP($D2526,metadata!$B$2:$Z$451,20,FALSE)</f>
        <v>global average</v>
      </c>
      <c r="X2526" t="str">
        <f>VLOOKUP($D2526,metadata!$B$2:$Z$451,21,FALSE)</f>
        <v/>
      </c>
      <c r="Y2526" t="str">
        <f>VLOOKUP($D2526,metadata!$B$2:$Z$451,22,FALSE)</f>
        <v>56-2</v>
      </c>
      <c r="AC2526">
        <v>8.9686689622922202</v>
      </c>
      <c r="AD2526">
        <v>73.346653629780704</v>
      </c>
      <c r="AF2526" t="str">
        <f t="shared" si="79"/>
        <v>NA</v>
      </c>
    </row>
    <row r="2527" spans="3:32" x14ac:dyDescent="0.3">
      <c r="C2527">
        <v>2526</v>
      </c>
      <c r="D2527" s="4" t="str">
        <f t="shared" si="81"/>
        <v>56-T1</v>
      </c>
      <c r="E2527" t="str">
        <f>VLOOKUP($D2527,metadata!$B$2:$S$451,2,FALSE)</f>
        <v>VAZNUNES, M; KOVEOS, DS; VEERMAN, A</v>
      </c>
      <c r="F2527" t="str">
        <f>VLOOKUP($D2527,metadata!$B$2:$S$451,3,FALSE)</f>
        <v>GEOGRAPHICAL VARIATION IN PHOTOPERIODIC INDUCTION OF DIAPAUSE IN THE SPIDER-MITE (TETRANYCHUS-URTICAE) - A CAUSAL RELATION BETWEEN CRITICAL NIGHT-LENGTH AND CIRCADIAN PERIOD</v>
      </c>
      <c r="G2527" t="str">
        <f>VLOOKUP($D2527,metadata!$B$2:$S$451,4,FALSE)</f>
        <v>10.1177/074873049000500105</v>
      </c>
      <c r="H2527" t="str">
        <f>VLOOKUP($D2527,metadata!$B$2:$S$451,5,FALSE)</f>
        <v>y</v>
      </c>
      <c r="I2527" t="str">
        <f>VLOOKUP($D2527,metadata!$B$2:$S$451,6,FALSE)</f>
        <v>a</v>
      </c>
      <c r="J2527" t="str">
        <f>VLOOKUP($D2527,metadata!$B$2:$S$451,7,FALSE)</f>
        <v>i</v>
      </c>
      <c r="K2527">
        <f>VLOOKUP($D2527,metadata!$B$2:$S$451,8,FALSE)</f>
        <v>10</v>
      </c>
      <c r="L2527">
        <f>VLOOKUP($D2527,metadata!$B$2:$S$451,9,FALSE)</f>
        <v>8</v>
      </c>
      <c r="M2527" t="str">
        <f>VLOOKUP($D2527,metadata!$B$2:$S$451,10,FALSE)</f>
        <v/>
      </c>
      <c r="N2527" t="str">
        <f>VLOOKUP($D2527,metadata!$B$2:$S$451,11,FALSE)</f>
        <v>Tetranychus urticae</v>
      </c>
      <c r="O2527" t="str">
        <f>VLOOKUP($D2527,metadata!$B$2:$S$451,12,FALSE)</f>
        <v>Trombidiformes</v>
      </c>
      <c r="P2527" t="str">
        <f>VLOOKUP($D2527,metadata!$B$2:$S$451,13,FALSE)</f>
        <v>T1</v>
      </c>
      <c r="Q2527">
        <f>VLOOKUP($D2527,metadata!$B$2:$S$451,14,FALSE)</f>
        <v>40.647221999999999</v>
      </c>
      <c r="R2527">
        <f>VLOOKUP($D2527,metadata!$B$2:$S$451,15,FALSE)</f>
        <v>22.963889000000002</v>
      </c>
      <c r="S2527" t="str">
        <f>VLOOKUP($D2527,metadata!$B$2:$S$451,16,FALSE)</f>
        <v/>
      </c>
      <c r="T2527" t="str">
        <f>VLOOKUP($D2527,metadata!$B$2:$S$451,17,FALSE)</f>
        <v/>
      </c>
      <c r="U2527" t="str">
        <f>VLOOKUP($D2527,metadata!$B$2:$S$451,18,FALSE)</f>
        <v/>
      </c>
      <c r="V2527">
        <f>VLOOKUP($D2527,metadata!$B$2:$Z$451,19,FALSE)</f>
        <v>200</v>
      </c>
      <c r="W2527" t="str">
        <f>VLOOKUP($D2527,metadata!$B$2:$Z$451,20,FALSE)</f>
        <v>global average</v>
      </c>
      <c r="X2527" t="str">
        <f>VLOOKUP($D2527,metadata!$B$2:$Z$451,21,FALSE)</f>
        <v/>
      </c>
      <c r="Y2527" t="str">
        <f>VLOOKUP($D2527,metadata!$B$2:$Z$451,22,FALSE)</f>
        <v>56-2</v>
      </c>
      <c r="AC2527">
        <v>10.0374952174467</v>
      </c>
      <c r="AD2527">
        <v>78.206436253879104</v>
      </c>
      <c r="AF2527" t="str">
        <f t="shared" si="79"/>
        <v>NA</v>
      </c>
    </row>
    <row r="2528" spans="3:32" x14ac:dyDescent="0.3">
      <c r="C2528">
        <v>2527</v>
      </c>
      <c r="D2528" s="4" t="str">
        <f t="shared" si="81"/>
        <v>56-T1</v>
      </c>
      <c r="E2528" t="str">
        <f>VLOOKUP($D2528,metadata!$B$2:$S$451,2,FALSE)</f>
        <v>VAZNUNES, M; KOVEOS, DS; VEERMAN, A</v>
      </c>
      <c r="F2528" t="str">
        <f>VLOOKUP($D2528,metadata!$B$2:$S$451,3,FALSE)</f>
        <v>GEOGRAPHICAL VARIATION IN PHOTOPERIODIC INDUCTION OF DIAPAUSE IN THE SPIDER-MITE (TETRANYCHUS-URTICAE) - A CAUSAL RELATION BETWEEN CRITICAL NIGHT-LENGTH AND CIRCADIAN PERIOD</v>
      </c>
      <c r="G2528" t="str">
        <f>VLOOKUP($D2528,metadata!$B$2:$S$451,4,FALSE)</f>
        <v>10.1177/074873049000500105</v>
      </c>
      <c r="H2528" t="str">
        <f>VLOOKUP($D2528,metadata!$B$2:$S$451,5,FALSE)</f>
        <v>y</v>
      </c>
      <c r="I2528" t="str">
        <f>VLOOKUP($D2528,metadata!$B$2:$S$451,6,FALSE)</f>
        <v>a</v>
      </c>
      <c r="J2528" t="str">
        <f>VLOOKUP($D2528,metadata!$B$2:$S$451,7,FALSE)</f>
        <v>i</v>
      </c>
      <c r="K2528">
        <f>VLOOKUP($D2528,metadata!$B$2:$S$451,8,FALSE)</f>
        <v>10</v>
      </c>
      <c r="L2528">
        <f>VLOOKUP($D2528,metadata!$B$2:$S$451,9,FALSE)</f>
        <v>8</v>
      </c>
      <c r="M2528" t="str">
        <f>VLOOKUP($D2528,metadata!$B$2:$S$451,10,FALSE)</f>
        <v/>
      </c>
      <c r="N2528" t="str">
        <f>VLOOKUP($D2528,metadata!$B$2:$S$451,11,FALSE)</f>
        <v>Tetranychus urticae</v>
      </c>
      <c r="O2528" t="str">
        <f>VLOOKUP($D2528,metadata!$B$2:$S$451,12,FALSE)</f>
        <v>Trombidiformes</v>
      </c>
      <c r="P2528" t="str">
        <f>VLOOKUP($D2528,metadata!$B$2:$S$451,13,FALSE)</f>
        <v>T1</v>
      </c>
      <c r="Q2528">
        <f>VLOOKUP($D2528,metadata!$B$2:$S$451,14,FALSE)</f>
        <v>40.647221999999999</v>
      </c>
      <c r="R2528">
        <f>VLOOKUP($D2528,metadata!$B$2:$S$451,15,FALSE)</f>
        <v>22.963889000000002</v>
      </c>
      <c r="S2528" t="str">
        <f>VLOOKUP($D2528,metadata!$B$2:$S$451,16,FALSE)</f>
        <v/>
      </c>
      <c r="T2528" t="str">
        <f>VLOOKUP($D2528,metadata!$B$2:$S$451,17,FALSE)</f>
        <v/>
      </c>
      <c r="U2528" t="str">
        <f>VLOOKUP($D2528,metadata!$B$2:$S$451,18,FALSE)</f>
        <v/>
      </c>
      <c r="V2528">
        <f>VLOOKUP($D2528,metadata!$B$2:$Z$451,19,FALSE)</f>
        <v>200</v>
      </c>
      <c r="W2528" t="str">
        <f>VLOOKUP($D2528,metadata!$B$2:$Z$451,20,FALSE)</f>
        <v>global average</v>
      </c>
      <c r="X2528" t="str">
        <f>VLOOKUP($D2528,metadata!$B$2:$Z$451,21,FALSE)</f>
        <v/>
      </c>
      <c r="Y2528" t="str">
        <f>VLOOKUP($D2528,metadata!$B$2:$Z$451,22,FALSE)</f>
        <v>56-2</v>
      </c>
      <c r="AC2528">
        <v>10.476639884368399</v>
      </c>
      <c r="AD2528">
        <v>70.188042908359193</v>
      </c>
      <c r="AF2528" t="str">
        <f t="shared" si="79"/>
        <v>NA</v>
      </c>
    </row>
    <row r="2529" spans="3:32" x14ac:dyDescent="0.3">
      <c r="C2529">
        <v>2528</v>
      </c>
      <c r="D2529" s="4" t="str">
        <f t="shared" si="81"/>
        <v>56-T1</v>
      </c>
      <c r="E2529" t="str">
        <f>VLOOKUP($D2529,metadata!$B$2:$S$451,2,FALSE)</f>
        <v>VAZNUNES, M; KOVEOS, DS; VEERMAN, A</v>
      </c>
      <c r="F2529" t="str">
        <f>VLOOKUP($D2529,metadata!$B$2:$S$451,3,FALSE)</f>
        <v>GEOGRAPHICAL VARIATION IN PHOTOPERIODIC INDUCTION OF DIAPAUSE IN THE SPIDER-MITE (TETRANYCHUS-URTICAE) - A CAUSAL RELATION BETWEEN CRITICAL NIGHT-LENGTH AND CIRCADIAN PERIOD</v>
      </c>
      <c r="G2529" t="str">
        <f>VLOOKUP($D2529,metadata!$B$2:$S$451,4,FALSE)</f>
        <v>10.1177/074873049000500105</v>
      </c>
      <c r="H2529" t="str">
        <f>VLOOKUP($D2529,metadata!$B$2:$S$451,5,FALSE)</f>
        <v>y</v>
      </c>
      <c r="I2529" t="str">
        <f>VLOOKUP($D2529,metadata!$B$2:$S$451,6,FALSE)</f>
        <v>a</v>
      </c>
      <c r="J2529" t="str">
        <f>VLOOKUP($D2529,metadata!$B$2:$S$451,7,FALSE)</f>
        <v>i</v>
      </c>
      <c r="K2529">
        <f>VLOOKUP($D2529,metadata!$B$2:$S$451,8,FALSE)</f>
        <v>10</v>
      </c>
      <c r="L2529">
        <f>VLOOKUP($D2529,metadata!$B$2:$S$451,9,FALSE)</f>
        <v>8</v>
      </c>
      <c r="M2529" t="str">
        <f>VLOOKUP($D2529,metadata!$B$2:$S$451,10,FALSE)</f>
        <v/>
      </c>
      <c r="N2529" t="str">
        <f>VLOOKUP($D2529,metadata!$B$2:$S$451,11,FALSE)</f>
        <v>Tetranychus urticae</v>
      </c>
      <c r="O2529" t="str">
        <f>VLOOKUP($D2529,metadata!$B$2:$S$451,12,FALSE)</f>
        <v>Trombidiformes</v>
      </c>
      <c r="P2529" t="str">
        <f>VLOOKUP($D2529,metadata!$B$2:$S$451,13,FALSE)</f>
        <v>T1</v>
      </c>
      <c r="Q2529">
        <f>VLOOKUP($D2529,metadata!$B$2:$S$451,14,FALSE)</f>
        <v>40.647221999999999</v>
      </c>
      <c r="R2529">
        <f>VLOOKUP($D2529,metadata!$B$2:$S$451,15,FALSE)</f>
        <v>22.963889000000002</v>
      </c>
      <c r="S2529" t="str">
        <f>VLOOKUP($D2529,metadata!$B$2:$S$451,16,FALSE)</f>
        <v/>
      </c>
      <c r="T2529" t="str">
        <f>VLOOKUP($D2529,metadata!$B$2:$S$451,17,FALSE)</f>
        <v/>
      </c>
      <c r="U2529" t="str">
        <f>VLOOKUP($D2529,metadata!$B$2:$S$451,18,FALSE)</f>
        <v/>
      </c>
      <c r="V2529">
        <f>VLOOKUP($D2529,metadata!$B$2:$Z$451,19,FALSE)</f>
        <v>200</v>
      </c>
      <c r="W2529" t="str">
        <f>VLOOKUP($D2529,metadata!$B$2:$Z$451,20,FALSE)</f>
        <v>global average</v>
      </c>
      <c r="X2529" t="str">
        <f>VLOOKUP($D2529,metadata!$B$2:$Z$451,21,FALSE)</f>
        <v/>
      </c>
      <c r="Y2529" t="str">
        <f>VLOOKUP($D2529,metadata!$B$2:$Z$451,22,FALSE)</f>
        <v>56-2</v>
      </c>
      <c r="AC2529">
        <v>11.004293670025</v>
      </c>
      <c r="AD2529">
        <v>43.496436112173797</v>
      </c>
      <c r="AF2529" t="str">
        <f t="shared" si="79"/>
        <v>NA</v>
      </c>
    </row>
    <row r="2530" spans="3:32" x14ac:dyDescent="0.3">
      <c r="C2530">
        <v>2529</v>
      </c>
      <c r="D2530" s="4" t="str">
        <f t="shared" si="81"/>
        <v>56-T1</v>
      </c>
      <c r="E2530" t="str">
        <f>VLOOKUP($D2530,metadata!$B$2:$S$451,2,FALSE)</f>
        <v>VAZNUNES, M; KOVEOS, DS; VEERMAN, A</v>
      </c>
      <c r="F2530" t="str">
        <f>VLOOKUP($D2530,metadata!$B$2:$S$451,3,FALSE)</f>
        <v>GEOGRAPHICAL VARIATION IN PHOTOPERIODIC INDUCTION OF DIAPAUSE IN THE SPIDER-MITE (TETRANYCHUS-URTICAE) - A CAUSAL RELATION BETWEEN CRITICAL NIGHT-LENGTH AND CIRCADIAN PERIOD</v>
      </c>
      <c r="G2530" t="str">
        <f>VLOOKUP($D2530,metadata!$B$2:$S$451,4,FALSE)</f>
        <v>10.1177/074873049000500105</v>
      </c>
      <c r="H2530" t="str">
        <f>VLOOKUP($D2530,metadata!$B$2:$S$451,5,FALSE)</f>
        <v>y</v>
      </c>
      <c r="I2530" t="str">
        <f>VLOOKUP($D2530,metadata!$B$2:$S$451,6,FALSE)</f>
        <v>a</v>
      </c>
      <c r="J2530" t="str">
        <f>VLOOKUP($D2530,metadata!$B$2:$S$451,7,FALSE)</f>
        <v>i</v>
      </c>
      <c r="K2530">
        <f>VLOOKUP($D2530,metadata!$B$2:$S$451,8,FALSE)</f>
        <v>10</v>
      </c>
      <c r="L2530">
        <f>VLOOKUP($D2530,metadata!$B$2:$S$451,9,FALSE)</f>
        <v>8</v>
      </c>
      <c r="M2530" t="str">
        <f>VLOOKUP($D2530,metadata!$B$2:$S$451,10,FALSE)</f>
        <v/>
      </c>
      <c r="N2530" t="str">
        <f>VLOOKUP($D2530,metadata!$B$2:$S$451,11,FALSE)</f>
        <v>Tetranychus urticae</v>
      </c>
      <c r="O2530" t="str">
        <f>VLOOKUP($D2530,metadata!$B$2:$S$451,12,FALSE)</f>
        <v>Trombidiformes</v>
      </c>
      <c r="P2530" t="str">
        <f>VLOOKUP($D2530,metadata!$B$2:$S$451,13,FALSE)</f>
        <v>T1</v>
      </c>
      <c r="Q2530">
        <f>VLOOKUP($D2530,metadata!$B$2:$S$451,14,FALSE)</f>
        <v>40.647221999999999</v>
      </c>
      <c r="R2530">
        <f>VLOOKUP($D2530,metadata!$B$2:$S$451,15,FALSE)</f>
        <v>22.963889000000002</v>
      </c>
      <c r="S2530" t="str">
        <f>VLOOKUP($D2530,metadata!$B$2:$S$451,16,FALSE)</f>
        <v/>
      </c>
      <c r="T2530" t="str">
        <f>VLOOKUP($D2530,metadata!$B$2:$S$451,17,FALSE)</f>
        <v/>
      </c>
      <c r="U2530" t="str">
        <f>VLOOKUP($D2530,metadata!$B$2:$S$451,18,FALSE)</f>
        <v/>
      </c>
      <c r="V2530">
        <f>VLOOKUP($D2530,metadata!$B$2:$Z$451,19,FALSE)</f>
        <v>200</v>
      </c>
      <c r="W2530" t="str">
        <f>VLOOKUP($D2530,metadata!$B$2:$Z$451,20,FALSE)</f>
        <v>global average</v>
      </c>
      <c r="X2530" t="str">
        <f>VLOOKUP($D2530,metadata!$B$2:$Z$451,21,FALSE)</f>
        <v/>
      </c>
      <c r="Y2530" t="str">
        <f>VLOOKUP($D2530,metadata!$B$2:$Z$451,22,FALSE)</f>
        <v>56-2</v>
      </c>
      <c r="AC2530">
        <v>11.528461505760299</v>
      </c>
      <c r="AD2530">
        <v>1.7861950714902799</v>
      </c>
      <c r="AF2530" t="str">
        <f t="shared" si="79"/>
        <v>NA</v>
      </c>
    </row>
    <row r="2531" spans="3:32" x14ac:dyDescent="0.3">
      <c r="C2531">
        <v>2530</v>
      </c>
      <c r="D2531" s="4" t="str">
        <f t="shared" si="81"/>
        <v>56-T1</v>
      </c>
      <c r="E2531" t="str">
        <f>VLOOKUP($D2531,metadata!$B$2:$S$451,2,FALSE)</f>
        <v>VAZNUNES, M; KOVEOS, DS; VEERMAN, A</v>
      </c>
      <c r="F2531" t="str">
        <f>VLOOKUP($D2531,metadata!$B$2:$S$451,3,FALSE)</f>
        <v>GEOGRAPHICAL VARIATION IN PHOTOPERIODIC INDUCTION OF DIAPAUSE IN THE SPIDER-MITE (TETRANYCHUS-URTICAE) - A CAUSAL RELATION BETWEEN CRITICAL NIGHT-LENGTH AND CIRCADIAN PERIOD</v>
      </c>
      <c r="G2531" t="str">
        <f>VLOOKUP($D2531,metadata!$B$2:$S$451,4,FALSE)</f>
        <v>10.1177/074873049000500105</v>
      </c>
      <c r="H2531" t="str">
        <f>VLOOKUP($D2531,metadata!$B$2:$S$451,5,FALSE)</f>
        <v>y</v>
      </c>
      <c r="I2531" t="str">
        <f>VLOOKUP($D2531,metadata!$B$2:$S$451,6,FALSE)</f>
        <v>a</v>
      </c>
      <c r="J2531" t="str">
        <f>VLOOKUP($D2531,metadata!$B$2:$S$451,7,FALSE)</f>
        <v>i</v>
      </c>
      <c r="K2531">
        <f>VLOOKUP($D2531,metadata!$B$2:$S$451,8,FALSE)</f>
        <v>10</v>
      </c>
      <c r="L2531">
        <f>VLOOKUP($D2531,metadata!$B$2:$S$451,9,FALSE)</f>
        <v>8</v>
      </c>
      <c r="M2531" t="str">
        <f>VLOOKUP($D2531,metadata!$B$2:$S$451,10,FALSE)</f>
        <v/>
      </c>
      <c r="N2531" t="str">
        <f>VLOOKUP($D2531,metadata!$B$2:$S$451,11,FALSE)</f>
        <v>Tetranychus urticae</v>
      </c>
      <c r="O2531" t="str">
        <f>VLOOKUP($D2531,metadata!$B$2:$S$451,12,FALSE)</f>
        <v>Trombidiformes</v>
      </c>
      <c r="P2531" t="str">
        <f>VLOOKUP($D2531,metadata!$B$2:$S$451,13,FALSE)</f>
        <v>T1</v>
      </c>
      <c r="Q2531">
        <f>VLOOKUP($D2531,metadata!$B$2:$S$451,14,FALSE)</f>
        <v>40.647221999999999</v>
      </c>
      <c r="R2531">
        <f>VLOOKUP($D2531,metadata!$B$2:$S$451,15,FALSE)</f>
        <v>22.963889000000002</v>
      </c>
      <c r="S2531" t="str">
        <f>VLOOKUP($D2531,metadata!$B$2:$S$451,16,FALSE)</f>
        <v/>
      </c>
      <c r="T2531" t="str">
        <f>VLOOKUP($D2531,metadata!$B$2:$S$451,17,FALSE)</f>
        <v/>
      </c>
      <c r="U2531" t="str">
        <f>VLOOKUP($D2531,metadata!$B$2:$S$451,18,FALSE)</f>
        <v/>
      </c>
      <c r="V2531">
        <f>VLOOKUP($D2531,metadata!$B$2:$Z$451,19,FALSE)</f>
        <v>200</v>
      </c>
      <c r="W2531" t="str">
        <f>VLOOKUP($D2531,metadata!$B$2:$Z$451,20,FALSE)</f>
        <v>global average</v>
      </c>
      <c r="X2531" t="str">
        <f>VLOOKUP($D2531,metadata!$B$2:$Z$451,21,FALSE)</f>
        <v/>
      </c>
      <c r="Y2531" t="str">
        <f>VLOOKUP($D2531,metadata!$B$2:$Z$451,22,FALSE)</f>
        <v>56-2</v>
      </c>
      <c r="AC2531">
        <v>11.992517961144401</v>
      </c>
      <c r="AD2531">
        <v>1.0960903512873801</v>
      </c>
      <c r="AF2531" t="str">
        <f t="shared" si="79"/>
        <v>NA</v>
      </c>
    </row>
    <row r="2532" spans="3:32" x14ac:dyDescent="0.3">
      <c r="C2532">
        <v>2531</v>
      </c>
      <c r="D2532" s="4" t="str">
        <f t="shared" si="81"/>
        <v>56-T1</v>
      </c>
      <c r="E2532" t="str">
        <f>VLOOKUP($D2532,metadata!$B$2:$S$451,2,FALSE)</f>
        <v>VAZNUNES, M; KOVEOS, DS; VEERMAN, A</v>
      </c>
      <c r="F2532" t="str">
        <f>VLOOKUP($D2532,metadata!$B$2:$S$451,3,FALSE)</f>
        <v>GEOGRAPHICAL VARIATION IN PHOTOPERIODIC INDUCTION OF DIAPAUSE IN THE SPIDER-MITE (TETRANYCHUS-URTICAE) - A CAUSAL RELATION BETWEEN CRITICAL NIGHT-LENGTH AND CIRCADIAN PERIOD</v>
      </c>
      <c r="G2532" t="str">
        <f>VLOOKUP($D2532,metadata!$B$2:$S$451,4,FALSE)</f>
        <v>10.1177/074873049000500105</v>
      </c>
      <c r="H2532" t="str">
        <f>VLOOKUP($D2532,metadata!$B$2:$S$451,5,FALSE)</f>
        <v>y</v>
      </c>
      <c r="I2532" t="str">
        <f>VLOOKUP($D2532,metadata!$B$2:$S$451,6,FALSE)</f>
        <v>a</v>
      </c>
      <c r="J2532" t="str">
        <f>VLOOKUP($D2532,metadata!$B$2:$S$451,7,FALSE)</f>
        <v>i</v>
      </c>
      <c r="K2532">
        <f>VLOOKUP($D2532,metadata!$B$2:$S$451,8,FALSE)</f>
        <v>10</v>
      </c>
      <c r="L2532">
        <f>VLOOKUP($D2532,metadata!$B$2:$S$451,9,FALSE)</f>
        <v>8</v>
      </c>
      <c r="M2532" t="str">
        <f>VLOOKUP($D2532,metadata!$B$2:$S$451,10,FALSE)</f>
        <v/>
      </c>
      <c r="N2532" t="str">
        <f>VLOOKUP($D2532,metadata!$B$2:$S$451,11,FALSE)</f>
        <v>Tetranychus urticae</v>
      </c>
      <c r="O2532" t="str">
        <f>VLOOKUP($D2532,metadata!$B$2:$S$451,12,FALSE)</f>
        <v>Trombidiformes</v>
      </c>
      <c r="P2532" t="str">
        <f>VLOOKUP($D2532,metadata!$B$2:$S$451,13,FALSE)</f>
        <v>T1</v>
      </c>
      <c r="Q2532">
        <f>VLOOKUP($D2532,metadata!$B$2:$S$451,14,FALSE)</f>
        <v>40.647221999999999</v>
      </c>
      <c r="R2532">
        <f>VLOOKUP($D2532,metadata!$B$2:$S$451,15,FALSE)</f>
        <v>22.963889000000002</v>
      </c>
      <c r="S2532" t="str">
        <f>VLOOKUP($D2532,metadata!$B$2:$S$451,16,FALSE)</f>
        <v/>
      </c>
      <c r="T2532" t="str">
        <f>VLOOKUP($D2532,metadata!$B$2:$S$451,17,FALSE)</f>
        <v/>
      </c>
      <c r="U2532" t="str">
        <f>VLOOKUP($D2532,metadata!$B$2:$S$451,18,FALSE)</f>
        <v/>
      </c>
      <c r="V2532">
        <f>VLOOKUP($D2532,metadata!$B$2:$Z$451,19,FALSE)</f>
        <v>200</v>
      </c>
      <c r="W2532" t="str">
        <f>VLOOKUP($D2532,metadata!$B$2:$Z$451,20,FALSE)</f>
        <v>global average</v>
      </c>
      <c r="X2532" t="str">
        <f>VLOOKUP($D2532,metadata!$B$2:$Z$451,21,FALSE)</f>
        <v/>
      </c>
      <c r="Y2532" t="str">
        <f>VLOOKUP($D2532,metadata!$B$2:$Z$451,22,FALSE)</f>
        <v>56-2</v>
      </c>
      <c r="AC2532">
        <v>13.454746418399001</v>
      </c>
      <c r="AD2532">
        <v>0.86369368986379402</v>
      </c>
      <c r="AF2532" t="str">
        <f t="shared" si="79"/>
        <v>NA</v>
      </c>
    </row>
    <row r="2533" spans="3:32" x14ac:dyDescent="0.3">
      <c r="C2533">
        <v>2532</v>
      </c>
      <c r="D2533" s="4" t="str">
        <f t="shared" ref="D2533:D2564" si="82">VLOOKUP(C2533,$A$1:$B$451,2)</f>
        <v>56-T2</v>
      </c>
      <c r="E2533" t="str">
        <f>VLOOKUP($D2533,metadata!$B$2:$S$451,2,FALSE)</f>
        <v>VAZNUNES, M; KOVEOS, DS; VEERMAN, A</v>
      </c>
      <c r="F2533" t="str">
        <f>VLOOKUP($D2533,metadata!$B$2:$S$451,3,FALSE)</f>
        <v>GEOGRAPHICAL VARIATION IN PHOTOPERIODIC INDUCTION OF DIAPAUSE IN THE SPIDER-MITE (TETRANYCHUS-URTICAE) - A CAUSAL RELATION BETWEEN CRITICAL NIGHT-LENGTH AND CIRCADIAN PERIOD</v>
      </c>
      <c r="G2533" t="str">
        <f>VLOOKUP($D2533,metadata!$B$2:$S$451,4,FALSE)</f>
        <v>10.1177/074873049000500105</v>
      </c>
      <c r="H2533" t="str">
        <f>VLOOKUP($D2533,metadata!$B$2:$S$451,5,FALSE)</f>
        <v>y</v>
      </c>
      <c r="I2533" t="str">
        <f>VLOOKUP($D2533,metadata!$B$2:$S$451,6,FALSE)</f>
        <v>a</v>
      </c>
      <c r="J2533" t="str">
        <f>VLOOKUP($D2533,metadata!$B$2:$S$451,7,FALSE)</f>
        <v>i</v>
      </c>
      <c r="K2533">
        <f>VLOOKUP($D2533,metadata!$B$2:$S$451,8,FALSE)</f>
        <v>10</v>
      </c>
      <c r="L2533">
        <f>VLOOKUP($D2533,metadata!$B$2:$S$451,9,FALSE)</f>
        <v>7</v>
      </c>
      <c r="M2533" t="str">
        <f>VLOOKUP($D2533,metadata!$B$2:$S$451,10,FALSE)</f>
        <v/>
      </c>
      <c r="N2533" t="str">
        <f>VLOOKUP($D2533,metadata!$B$2:$S$451,11,FALSE)</f>
        <v>Tetranychus urticae</v>
      </c>
      <c r="O2533" t="str">
        <f>VLOOKUP($D2533,metadata!$B$2:$S$451,12,FALSE)</f>
        <v>Trombidiformes</v>
      </c>
      <c r="P2533" t="str">
        <f>VLOOKUP($D2533,metadata!$B$2:$S$451,13,FALSE)</f>
        <v>T2</v>
      </c>
      <c r="Q2533">
        <f>VLOOKUP($D2533,metadata!$B$2:$S$451,14,FALSE)</f>
        <v>40.647221999999999</v>
      </c>
      <c r="R2533">
        <f>VLOOKUP($D2533,metadata!$B$2:$S$451,15,FALSE)</f>
        <v>22.963889000000002</v>
      </c>
      <c r="S2533" t="str">
        <f>VLOOKUP($D2533,metadata!$B$2:$S$451,16,FALSE)</f>
        <v/>
      </c>
      <c r="T2533" t="str">
        <f>VLOOKUP($D2533,metadata!$B$2:$S$451,17,FALSE)</f>
        <v/>
      </c>
      <c r="U2533" t="str">
        <f>VLOOKUP($D2533,metadata!$B$2:$S$451,18,FALSE)</f>
        <v/>
      </c>
      <c r="V2533">
        <f>VLOOKUP($D2533,metadata!$B$2:$Z$451,19,FALSE)</f>
        <v>200</v>
      </c>
      <c r="W2533" t="str">
        <f>VLOOKUP($D2533,metadata!$B$2:$Z$451,20,FALSE)</f>
        <v>global average</v>
      </c>
      <c r="X2533" t="str">
        <f>VLOOKUP($D2533,metadata!$B$2:$Z$451,21,FALSE)</f>
        <v/>
      </c>
      <c r="Y2533" t="str">
        <f>VLOOKUP($D2533,metadata!$B$2:$Z$451,22,FALSE)</f>
        <v>56-3</v>
      </c>
      <c r="AC2533">
        <v>8.9730470938633502</v>
      </c>
      <c r="AD2533">
        <v>95.191825661289798</v>
      </c>
      <c r="AF2533" t="str">
        <f t="shared" si="79"/>
        <v>NA</v>
      </c>
    </row>
    <row r="2534" spans="3:32" x14ac:dyDescent="0.3">
      <c r="C2534">
        <v>2533</v>
      </c>
      <c r="D2534" s="4" t="str">
        <f t="shared" si="82"/>
        <v>56-T2</v>
      </c>
      <c r="E2534" t="str">
        <f>VLOOKUP($D2534,metadata!$B$2:$S$451,2,FALSE)</f>
        <v>VAZNUNES, M; KOVEOS, DS; VEERMAN, A</v>
      </c>
      <c r="F2534" t="str">
        <f>VLOOKUP($D2534,metadata!$B$2:$S$451,3,FALSE)</f>
        <v>GEOGRAPHICAL VARIATION IN PHOTOPERIODIC INDUCTION OF DIAPAUSE IN THE SPIDER-MITE (TETRANYCHUS-URTICAE) - A CAUSAL RELATION BETWEEN CRITICAL NIGHT-LENGTH AND CIRCADIAN PERIOD</v>
      </c>
      <c r="G2534" t="str">
        <f>VLOOKUP($D2534,metadata!$B$2:$S$451,4,FALSE)</f>
        <v>10.1177/074873049000500105</v>
      </c>
      <c r="H2534" t="str">
        <f>VLOOKUP($D2534,metadata!$B$2:$S$451,5,FALSE)</f>
        <v>y</v>
      </c>
      <c r="I2534" t="str">
        <f>VLOOKUP($D2534,metadata!$B$2:$S$451,6,FALSE)</f>
        <v>a</v>
      </c>
      <c r="J2534" t="str">
        <f>VLOOKUP($D2534,metadata!$B$2:$S$451,7,FALSE)</f>
        <v>i</v>
      </c>
      <c r="K2534">
        <f>VLOOKUP($D2534,metadata!$B$2:$S$451,8,FALSE)</f>
        <v>10</v>
      </c>
      <c r="L2534">
        <f>VLOOKUP($D2534,metadata!$B$2:$S$451,9,FALSE)</f>
        <v>7</v>
      </c>
      <c r="M2534" t="str">
        <f>VLOOKUP($D2534,metadata!$B$2:$S$451,10,FALSE)</f>
        <v/>
      </c>
      <c r="N2534" t="str">
        <f>VLOOKUP($D2534,metadata!$B$2:$S$451,11,FALSE)</f>
        <v>Tetranychus urticae</v>
      </c>
      <c r="O2534" t="str">
        <f>VLOOKUP($D2534,metadata!$B$2:$S$451,12,FALSE)</f>
        <v>Trombidiformes</v>
      </c>
      <c r="P2534" t="str">
        <f>VLOOKUP($D2534,metadata!$B$2:$S$451,13,FALSE)</f>
        <v>T2</v>
      </c>
      <c r="Q2534">
        <f>VLOOKUP($D2534,metadata!$B$2:$S$451,14,FALSE)</f>
        <v>40.647221999999999</v>
      </c>
      <c r="R2534">
        <f>VLOOKUP($D2534,metadata!$B$2:$S$451,15,FALSE)</f>
        <v>22.963889000000002</v>
      </c>
      <c r="S2534" t="str">
        <f>VLOOKUP($D2534,metadata!$B$2:$S$451,16,FALSE)</f>
        <v/>
      </c>
      <c r="T2534" t="str">
        <f>VLOOKUP($D2534,metadata!$B$2:$S$451,17,FALSE)</f>
        <v/>
      </c>
      <c r="U2534" t="str">
        <f>VLOOKUP($D2534,metadata!$B$2:$S$451,18,FALSE)</f>
        <v/>
      </c>
      <c r="V2534">
        <f>VLOOKUP($D2534,metadata!$B$2:$Z$451,19,FALSE)</f>
        <v>200</v>
      </c>
      <c r="W2534" t="str">
        <f>VLOOKUP($D2534,metadata!$B$2:$Z$451,20,FALSE)</f>
        <v>global average</v>
      </c>
      <c r="X2534" t="str">
        <f>VLOOKUP($D2534,metadata!$B$2:$Z$451,21,FALSE)</f>
        <v/>
      </c>
      <c r="Y2534" t="str">
        <f>VLOOKUP($D2534,metadata!$B$2:$Z$451,22,FALSE)</f>
        <v>56-3</v>
      </c>
      <c r="AC2534">
        <v>10.012002005249</v>
      </c>
      <c r="AD2534">
        <v>95.631211111438702</v>
      </c>
      <c r="AF2534" t="str">
        <f t="shared" si="79"/>
        <v>NA</v>
      </c>
    </row>
    <row r="2535" spans="3:32" x14ac:dyDescent="0.3">
      <c r="C2535">
        <v>2534</v>
      </c>
      <c r="D2535" s="4" t="str">
        <f t="shared" si="82"/>
        <v>56-T2</v>
      </c>
      <c r="E2535" t="str">
        <f>VLOOKUP($D2535,metadata!$B$2:$S$451,2,FALSE)</f>
        <v>VAZNUNES, M; KOVEOS, DS; VEERMAN, A</v>
      </c>
      <c r="F2535" t="str">
        <f>VLOOKUP($D2535,metadata!$B$2:$S$451,3,FALSE)</f>
        <v>GEOGRAPHICAL VARIATION IN PHOTOPERIODIC INDUCTION OF DIAPAUSE IN THE SPIDER-MITE (TETRANYCHUS-URTICAE) - A CAUSAL RELATION BETWEEN CRITICAL NIGHT-LENGTH AND CIRCADIAN PERIOD</v>
      </c>
      <c r="G2535" t="str">
        <f>VLOOKUP($D2535,metadata!$B$2:$S$451,4,FALSE)</f>
        <v>10.1177/074873049000500105</v>
      </c>
      <c r="H2535" t="str">
        <f>VLOOKUP($D2535,metadata!$B$2:$S$451,5,FALSE)</f>
        <v>y</v>
      </c>
      <c r="I2535" t="str">
        <f>VLOOKUP($D2535,metadata!$B$2:$S$451,6,FALSE)</f>
        <v>a</v>
      </c>
      <c r="J2535" t="str">
        <f>VLOOKUP($D2535,metadata!$B$2:$S$451,7,FALSE)</f>
        <v>i</v>
      </c>
      <c r="K2535">
        <f>VLOOKUP($D2535,metadata!$B$2:$S$451,8,FALSE)</f>
        <v>10</v>
      </c>
      <c r="L2535">
        <f>VLOOKUP($D2535,metadata!$B$2:$S$451,9,FALSE)</f>
        <v>7</v>
      </c>
      <c r="M2535" t="str">
        <f>VLOOKUP($D2535,metadata!$B$2:$S$451,10,FALSE)</f>
        <v/>
      </c>
      <c r="N2535" t="str">
        <f>VLOOKUP($D2535,metadata!$B$2:$S$451,11,FALSE)</f>
        <v>Tetranychus urticae</v>
      </c>
      <c r="O2535" t="str">
        <f>VLOOKUP($D2535,metadata!$B$2:$S$451,12,FALSE)</f>
        <v>Trombidiformes</v>
      </c>
      <c r="P2535" t="str">
        <f>VLOOKUP($D2535,metadata!$B$2:$S$451,13,FALSE)</f>
        <v>T2</v>
      </c>
      <c r="Q2535">
        <f>VLOOKUP($D2535,metadata!$B$2:$S$451,14,FALSE)</f>
        <v>40.647221999999999</v>
      </c>
      <c r="R2535">
        <f>VLOOKUP($D2535,metadata!$B$2:$S$451,15,FALSE)</f>
        <v>22.963889000000002</v>
      </c>
      <c r="S2535" t="str">
        <f>VLOOKUP($D2535,metadata!$B$2:$S$451,16,FALSE)</f>
        <v/>
      </c>
      <c r="T2535" t="str">
        <f>VLOOKUP($D2535,metadata!$B$2:$S$451,17,FALSE)</f>
        <v/>
      </c>
      <c r="U2535" t="str">
        <f>VLOOKUP($D2535,metadata!$B$2:$S$451,18,FALSE)</f>
        <v/>
      </c>
      <c r="V2535">
        <f>VLOOKUP($D2535,metadata!$B$2:$Z$451,19,FALSE)</f>
        <v>200</v>
      </c>
      <c r="W2535" t="str">
        <f>VLOOKUP($D2535,metadata!$B$2:$Z$451,20,FALSE)</f>
        <v>global average</v>
      </c>
      <c r="X2535" t="str">
        <f>VLOOKUP($D2535,metadata!$B$2:$Z$451,21,FALSE)</f>
        <v/>
      </c>
      <c r="Y2535" t="str">
        <f>VLOOKUP($D2535,metadata!$B$2:$Z$451,22,FALSE)</f>
        <v>56-3</v>
      </c>
      <c r="AC2535">
        <v>10.4163840641679</v>
      </c>
      <c r="AD2535">
        <v>92.660198755566</v>
      </c>
      <c r="AF2535" t="str">
        <f t="shared" si="79"/>
        <v>NA</v>
      </c>
    </row>
    <row r="2536" spans="3:32" x14ac:dyDescent="0.3">
      <c r="C2536">
        <v>2535</v>
      </c>
      <c r="D2536" s="4" t="str">
        <f t="shared" si="82"/>
        <v>56-T2</v>
      </c>
      <c r="E2536" t="str">
        <f>VLOOKUP($D2536,metadata!$B$2:$S$451,2,FALSE)</f>
        <v>VAZNUNES, M; KOVEOS, DS; VEERMAN, A</v>
      </c>
      <c r="F2536" t="str">
        <f>VLOOKUP($D2536,metadata!$B$2:$S$451,3,FALSE)</f>
        <v>GEOGRAPHICAL VARIATION IN PHOTOPERIODIC INDUCTION OF DIAPAUSE IN THE SPIDER-MITE (TETRANYCHUS-URTICAE) - A CAUSAL RELATION BETWEEN CRITICAL NIGHT-LENGTH AND CIRCADIAN PERIOD</v>
      </c>
      <c r="G2536" t="str">
        <f>VLOOKUP($D2536,metadata!$B$2:$S$451,4,FALSE)</f>
        <v>10.1177/074873049000500105</v>
      </c>
      <c r="H2536" t="str">
        <f>VLOOKUP($D2536,metadata!$B$2:$S$451,5,FALSE)</f>
        <v>y</v>
      </c>
      <c r="I2536" t="str">
        <f>VLOOKUP($D2536,metadata!$B$2:$S$451,6,FALSE)</f>
        <v>a</v>
      </c>
      <c r="J2536" t="str">
        <f>VLOOKUP($D2536,metadata!$B$2:$S$451,7,FALSE)</f>
        <v>i</v>
      </c>
      <c r="K2536">
        <f>VLOOKUP($D2536,metadata!$B$2:$S$451,8,FALSE)</f>
        <v>10</v>
      </c>
      <c r="L2536">
        <f>VLOOKUP($D2536,metadata!$B$2:$S$451,9,FALSE)</f>
        <v>7</v>
      </c>
      <c r="M2536" t="str">
        <f>VLOOKUP($D2536,metadata!$B$2:$S$451,10,FALSE)</f>
        <v/>
      </c>
      <c r="N2536" t="str">
        <f>VLOOKUP($D2536,metadata!$B$2:$S$451,11,FALSE)</f>
        <v>Tetranychus urticae</v>
      </c>
      <c r="O2536" t="str">
        <f>VLOOKUP($D2536,metadata!$B$2:$S$451,12,FALSE)</f>
        <v>Trombidiformes</v>
      </c>
      <c r="P2536" t="str">
        <f>VLOOKUP($D2536,metadata!$B$2:$S$451,13,FALSE)</f>
        <v>T2</v>
      </c>
      <c r="Q2536">
        <f>VLOOKUP($D2536,metadata!$B$2:$S$451,14,FALSE)</f>
        <v>40.647221999999999</v>
      </c>
      <c r="R2536">
        <f>VLOOKUP($D2536,metadata!$B$2:$S$451,15,FALSE)</f>
        <v>22.963889000000002</v>
      </c>
      <c r="S2536" t="str">
        <f>VLOOKUP($D2536,metadata!$B$2:$S$451,16,FALSE)</f>
        <v/>
      </c>
      <c r="T2536" t="str">
        <f>VLOOKUP($D2536,metadata!$B$2:$S$451,17,FALSE)</f>
        <v/>
      </c>
      <c r="U2536" t="str">
        <f>VLOOKUP($D2536,metadata!$B$2:$S$451,18,FALSE)</f>
        <v/>
      </c>
      <c r="V2536">
        <f>VLOOKUP($D2536,metadata!$B$2:$Z$451,19,FALSE)</f>
        <v>200</v>
      </c>
      <c r="W2536" t="str">
        <f>VLOOKUP($D2536,metadata!$B$2:$Z$451,20,FALSE)</f>
        <v>global average</v>
      </c>
      <c r="X2536" t="str">
        <f>VLOOKUP($D2536,metadata!$B$2:$Z$451,21,FALSE)</f>
        <v/>
      </c>
      <c r="Y2536" t="str">
        <f>VLOOKUP($D2536,metadata!$B$2:$Z$451,22,FALSE)</f>
        <v>56-3</v>
      </c>
      <c r="AC2536">
        <v>11.003981009112</v>
      </c>
      <c r="AD2536">
        <v>20.786765356374001</v>
      </c>
      <c r="AF2536" t="str">
        <f t="shared" si="79"/>
        <v>NA</v>
      </c>
    </row>
    <row r="2537" spans="3:32" x14ac:dyDescent="0.3">
      <c r="C2537">
        <v>2536</v>
      </c>
      <c r="D2537" s="4" t="str">
        <f t="shared" si="82"/>
        <v>56-T2</v>
      </c>
      <c r="E2537" t="str">
        <f>VLOOKUP($D2537,metadata!$B$2:$S$451,2,FALSE)</f>
        <v>VAZNUNES, M; KOVEOS, DS; VEERMAN, A</v>
      </c>
      <c r="F2537" t="str">
        <f>VLOOKUP($D2537,metadata!$B$2:$S$451,3,FALSE)</f>
        <v>GEOGRAPHICAL VARIATION IN PHOTOPERIODIC INDUCTION OF DIAPAUSE IN THE SPIDER-MITE (TETRANYCHUS-URTICAE) - A CAUSAL RELATION BETWEEN CRITICAL NIGHT-LENGTH AND CIRCADIAN PERIOD</v>
      </c>
      <c r="G2537" t="str">
        <f>VLOOKUP($D2537,metadata!$B$2:$S$451,4,FALSE)</f>
        <v>10.1177/074873049000500105</v>
      </c>
      <c r="H2537" t="str">
        <f>VLOOKUP($D2537,metadata!$B$2:$S$451,5,FALSE)</f>
        <v>y</v>
      </c>
      <c r="I2537" t="str">
        <f>VLOOKUP($D2537,metadata!$B$2:$S$451,6,FALSE)</f>
        <v>a</v>
      </c>
      <c r="J2537" t="str">
        <f>VLOOKUP($D2537,metadata!$B$2:$S$451,7,FALSE)</f>
        <v>i</v>
      </c>
      <c r="K2537">
        <f>VLOOKUP($D2537,metadata!$B$2:$S$451,8,FALSE)</f>
        <v>10</v>
      </c>
      <c r="L2537">
        <f>VLOOKUP($D2537,metadata!$B$2:$S$451,9,FALSE)</f>
        <v>7</v>
      </c>
      <c r="M2537" t="str">
        <f>VLOOKUP($D2537,metadata!$B$2:$S$451,10,FALSE)</f>
        <v/>
      </c>
      <c r="N2537" t="str">
        <f>VLOOKUP($D2537,metadata!$B$2:$S$451,11,FALSE)</f>
        <v>Tetranychus urticae</v>
      </c>
      <c r="O2537" t="str">
        <f>VLOOKUP($D2537,metadata!$B$2:$S$451,12,FALSE)</f>
        <v>Trombidiformes</v>
      </c>
      <c r="P2537" t="str">
        <f>VLOOKUP($D2537,metadata!$B$2:$S$451,13,FALSE)</f>
        <v>T2</v>
      </c>
      <c r="Q2537">
        <f>VLOOKUP($D2537,metadata!$B$2:$S$451,14,FALSE)</f>
        <v>40.647221999999999</v>
      </c>
      <c r="R2537">
        <f>VLOOKUP($D2537,metadata!$B$2:$S$451,15,FALSE)</f>
        <v>22.963889000000002</v>
      </c>
      <c r="S2537" t="str">
        <f>VLOOKUP($D2537,metadata!$B$2:$S$451,16,FALSE)</f>
        <v/>
      </c>
      <c r="T2537" t="str">
        <f>VLOOKUP($D2537,metadata!$B$2:$S$451,17,FALSE)</f>
        <v/>
      </c>
      <c r="U2537" t="str">
        <f>VLOOKUP($D2537,metadata!$B$2:$S$451,18,FALSE)</f>
        <v/>
      </c>
      <c r="V2537">
        <f>VLOOKUP($D2537,metadata!$B$2:$Z$451,19,FALSE)</f>
        <v>200</v>
      </c>
      <c r="W2537" t="str">
        <f>VLOOKUP($D2537,metadata!$B$2:$Z$451,20,FALSE)</f>
        <v>global average</v>
      </c>
      <c r="X2537" t="str">
        <f>VLOOKUP($D2537,metadata!$B$2:$Z$451,21,FALSE)</f>
        <v/>
      </c>
      <c r="Y2537" t="str">
        <f>VLOOKUP($D2537,metadata!$B$2:$Z$451,22,FALSE)</f>
        <v>56-3</v>
      </c>
      <c r="AC2537">
        <v>11.491964259384799</v>
      </c>
      <c r="AD2537">
        <v>4.3378254843560997</v>
      </c>
      <c r="AF2537" t="str">
        <f t="shared" si="79"/>
        <v>NA</v>
      </c>
    </row>
    <row r="2538" spans="3:32" x14ac:dyDescent="0.3">
      <c r="C2538">
        <v>2537</v>
      </c>
      <c r="D2538" s="4" t="str">
        <f t="shared" si="82"/>
        <v>56-T2</v>
      </c>
      <c r="E2538" t="str">
        <f>VLOOKUP($D2538,metadata!$B$2:$S$451,2,FALSE)</f>
        <v>VAZNUNES, M; KOVEOS, DS; VEERMAN, A</v>
      </c>
      <c r="F2538" t="str">
        <f>VLOOKUP($D2538,metadata!$B$2:$S$451,3,FALSE)</f>
        <v>GEOGRAPHICAL VARIATION IN PHOTOPERIODIC INDUCTION OF DIAPAUSE IN THE SPIDER-MITE (TETRANYCHUS-URTICAE) - A CAUSAL RELATION BETWEEN CRITICAL NIGHT-LENGTH AND CIRCADIAN PERIOD</v>
      </c>
      <c r="G2538" t="str">
        <f>VLOOKUP($D2538,metadata!$B$2:$S$451,4,FALSE)</f>
        <v>10.1177/074873049000500105</v>
      </c>
      <c r="H2538" t="str">
        <f>VLOOKUP($D2538,metadata!$B$2:$S$451,5,FALSE)</f>
        <v>y</v>
      </c>
      <c r="I2538" t="str">
        <f>VLOOKUP($D2538,metadata!$B$2:$S$451,6,FALSE)</f>
        <v>a</v>
      </c>
      <c r="J2538" t="str">
        <f>VLOOKUP($D2538,metadata!$B$2:$S$451,7,FALSE)</f>
        <v>i</v>
      </c>
      <c r="K2538">
        <f>VLOOKUP($D2538,metadata!$B$2:$S$451,8,FALSE)</f>
        <v>10</v>
      </c>
      <c r="L2538">
        <f>VLOOKUP($D2538,metadata!$B$2:$S$451,9,FALSE)</f>
        <v>7</v>
      </c>
      <c r="M2538" t="str">
        <f>VLOOKUP($D2538,metadata!$B$2:$S$451,10,FALSE)</f>
        <v/>
      </c>
      <c r="N2538" t="str">
        <f>VLOOKUP($D2538,metadata!$B$2:$S$451,11,FALSE)</f>
        <v>Tetranychus urticae</v>
      </c>
      <c r="O2538" t="str">
        <f>VLOOKUP($D2538,metadata!$B$2:$S$451,12,FALSE)</f>
        <v>Trombidiformes</v>
      </c>
      <c r="P2538" t="str">
        <f>VLOOKUP($D2538,metadata!$B$2:$S$451,13,FALSE)</f>
        <v>T2</v>
      </c>
      <c r="Q2538">
        <f>VLOOKUP($D2538,metadata!$B$2:$S$451,14,FALSE)</f>
        <v>40.647221999999999</v>
      </c>
      <c r="R2538">
        <f>VLOOKUP($D2538,metadata!$B$2:$S$451,15,FALSE)</f>
        <v>22.963889000000002</v>
      </c>
      <c r="S2538" t="str">
        <f>VLOOKUP($D2538,metadata!$B$2:$S$451,16,FALSE)</f>
        <v/>
      </c>
      <c r="T2538" t="str">
        <f>VLOOKUP($D2538,metadata!$B$2:$S$451,17,FALSE)</f>
        <v/>
      </c>
      <c r="U2538" t="str">
        <f>VLOOKUP($D2538,metadata!$B$2:$S$451,18,FALSE)</f>
        <v/>
      </c>
      <c r="V2538">
        <f>VLOOKUP($D2538,metadata!$B$2:$Z$451,19,FALSE)</f>
        <v>200</v>
      </c>
      <c r="W2538" t="str">
        <f>VLOOKUP($D2538,metadata!$B$2:$Z$451,20,FALSE)</f>
        <v>global average</v>
      </c>
      <c r="X2538" t="str">
        <f>VLOOKUP($D2538,metadata!$B$2:$Z$451,21,FALSE)</f>
        <v/>
      </c>
      <c r="Y2538" t="str">
        <f>VLOOKUP($D2538,metadata!$B$2:$Z$451,22,FALSE)</f>
        <v>56-3</v>
      </c>
      <c r="AC2538">
        <v>12.015157323582301</v>
      </c>
      <c r="AD2538">
        <v>0.62516587537967805</v>
      </c>
      <c r="AF2538" t="str">
        <f t="shared" si="79"/>
        <v>NA</v>
      </c>
    </row>
    <row r="2539" spans="3:32" x14ac:dyDescent="0.3">
      <c r="C2539">
        <v>2538</v>
      </c>
      <c r="D2539" s="4" t="str">
        <f t="shared" si="82"/>
        <v>56-T2</v>
      </c>
      <c r="E2539" t="str">
        <f>VLOOKUP($D2539,metadata!$B$2:$S$451,2,FALSE)</f>
        <v>VAZNUNES, M; KOVEOS, DS; VEERMAN, A</v>
      </c>
      <c r="F2539" t="str">
        <f>VLOOKUP($D2539,metadata!$B$2:$S$451,3,FALSE)</f>
        <v>GEOGRAPHICAL VARIATION IN PHOTOPERIODIC INDUCTION OF DIAPAUSE IN THE SPIDER-MITE (TETRANYCHUS-URTICAE) - A CAUSAL RELATION BETWEEN CRITICAL NIGHT-LENGTH AND CIRCADIAN PERIOD</v>
      </c>
      <c r="G2539" t="str">
        <f>VLOOKUP($D2539,metadata!$B$2:$S$451,4,FALSE)</f>
        <v>10.1177/074873049000500105</v>
      </c>
      <c r="H2539" t="str">
        <f>VLOOKUP($D2539,metadata!$B$2:$S$451,5,FALSE)</f>
        <v>y</v>
      </c>
      <c r="I2539" t="str">
        <f>VLOOKUP($D2539,metadata!$B$2:$S$451,6,FALSE)</f>
        <v>a</v>
      </c>
      <c r="J2539" t="str">
        <f>VLOOKUP($D2539,metadata!$B$2:$S$451,7,FALSE)</f>
        <v>i</v>
      </c>
      <c r="K2539">
        <f>VLOOKUP($D2539,metadata!$B$2:$S$451,8,FALSE)</f>
        <v>10</v>
      </c>
      <c r="L2539">
        <f>VLOOKUP($D2539,metadata!$B$2:$S$451,9,FALSE)</f>
        <v>7</v>
      </c>
      <c r="M2539" t="str">
        <f>VLOOKUP($D2539,metadata!$B$2:$S$451,10,FALSE)</f>
        <v/>
      </c>
      <c r="N2539" t="str">
        <f>VLOOKUP($D2539,metadata!$B$2:$S$451,11,FALSE)</f>
        <v>Tetranychus urticae</v>
      </c>
      <c r="O2539" t="str">
        <f>VLOOKUP($D2539,metadata!$B$2:$S$451,12,FALSE)</f>
        <v>Trombidiformes</v>
      </c>
      <c r="P2539" t="str">
        <f>VLOOKUP($D2539,metadata!$B$2:$S$451,13,FALSE)</f>
        <v>T2</v>
      </c>
      <c r="Q2539">
        <f>VLOOKUP($D2539,metadata!$B$2:$S$451,14,FALSE)</f>
        <v>40.647221999999999</v>
      </c>
      <c r="R2539">
        <f>VLOOKUP($D2539,metadata!$B$2:$S$451,15,FALSE)</f>
        <v>22.963889000000002</v>
      </c>
      <c r="S2539" t="str">
        <f>VLOOKUP($D2539,metadata!$B$2:$S$451,16,FALSE)</f>
        <v/>
      </c>
      <c r="T2539" t="str">
        <f>VLOOKUP($D2539,metadata!$B$2:$S$451,17,FALSE)</f>
        <v/>
      </c>
      <c r="U2539" t="str">
        <f>VLOOKUP($D2539,metadata!$B$2:$S$451,18,FALSE)</f>
        <v/>
      </c>
      <c r="V2539">
        <f>VLOOKUP($D2539,metadata!$B$2:$Z$451,19,FALSE)</f>
        <v>200</v>
      </c>
      <c r="W2539" t="str">
        <f>VLOOKUP($D2539,metadata!$B$2:$Z$451,20,FALSE)</f>
        <v>global average</v>
      </c>
      <c r="X2539" t="str">
        <f>VLOOKUP($D2539,metadata!$B$2:$Z$451,21,FALSE)</f>
        <v/>
      </c>
      <c r="Y2539" t="str">
        <f>VLOOKUP($D2539,metadata!$B$2:$Z$451,22,FALSE)</f>
        <v>56-3</v>
      </c>
      <c r="AC2539">
        <v>13.055173837397801</v>
      </c>
      <c r="AD2539">
        <v>-5.8977912771666703E-2</v>
      </c>
      <c r="AF2539" t="str">
        <f t="shared" si="79"/>
        <v>NA</v>
      </c>
    </row>
    <row r="2540" spans="3:32" x14ac:dyDescent="0.3">
      <c r="C2540">
        <v>2539</v>
      </c>
      <c r="D2540" s="4" t="str">
        <f t="shared" si="82"/>
        <v>57- JMS</v>
      </c>
      <c r="E2540" t="str">
        <f>VLOOKUP($D2540,metadata!$B$2:$S$451,2,FALSE)</f>
        <v>Wang, XP; Yang, QS; Dalin, P; Zhou, XM; Luo, ZW; Lei, CL</v>
      </c>
      <c r="F2540" t="str">
        <f>VLOOKUP($D2540,metadata!$B$2:$S$451,3,FALSE)</f>
        <v>Geographic variation in photoperiodic diapause induction and diapause intensity in Sericinus montelus (Lepidoptera: Papilionidae)</v>
      </c>
      <c r="G2540" t="str">
        <f>VLOOKUP($D2540,metadata!$B$2:$S$451,4,FALSE)</f>
        <v>10.1111/j.1744-7917.2011.01473.x</v>
      </c>
      <c r="H2540" t="str">
        <f>VLOOKUP($D2540,metadata!$B$2:$S$451,5,FALSE)</f>
        <v>y</v>
      </c>
      <c r="I2540" t="str">
        <f>VLOOKUP($D2540,metadata!$B$2:$S$451,6,FALSE)</f>
        <v>a</v>
      </c>
      <c r="J2540" t="str">
        <f>VLOOKUP($D2540,metadata!$B$2:$S$451,7,FALSE)</f>
        <v>i</v>
      </c>
      <c r="K2540">
        <f>VLOOKUP($D2540,metadata!$B$2:$S$451,8,FALSE)</f>
        <v>6</v>
      </c>
      <c r="L2540">
        <f>VLOOKUP($D2540,metadata!$B$2:$S$451,9,FALSE)</f>
        <v>7</v>
      </c>
      <c r="M2540" t="str">
        <f>VLOOKUP($D2540,metadata!$B$2:$S$451,10,FALSE)</f>
        <v/>
      </c>
      <c r="N2540" t="str">
        <f>VLOOKUP($D2540,metadata!$B$2:$S$451,11,FALSE)</f>
        <v>Sericinus montelus</v>
      </c>
      <c r="O2540" t="str">
        <f>VLOOKUP($D2540,metadata!$B$2:$S$451,12,FALSE)</f>
        <v>lepidoptera</v>
      </c>
      <c r="P2540" t="str">
        <f>VLOOKUP($D2540,metadata!$B$2:$S$451,13,FALSE)</f>
        <v xml:space="preserve"> JMS</v>
      </c>
      <c r="Q2540">
        <f>VLOOKUP($D2540,metadata!$B$2:$S$451,14,FALSE)</f>
        <v>46.616666666666667</v>
      </c>
      <c r="R2540">
        <f>VLOOKUP($D2540,metadata!$B$2:$S$451,15,FALSE)</f>
        <v>132.48333333333332</v>
      </c>
      <c r="S2540" t="str">
        <f>VLOOKUP($D2540,metadata!$B$2:$S$451,16,FALSE)</f>
        <v/>
      </c>
      <c r="T2540" t="str">
        <f>VLOOKUP($D2540,metadata!$B$2:$S$451,17,FALSE)</f>
        <v/>
      </c>
      <c r="U2540" t="str">
        <f>VLOOKUP($D2540,metadata!$B$2:$S$451,18,FALSE)</f>
        <v/>
      </c>
      <c r="V2540">
        <f>VLOOKUP($D2540,metadata!$B$2:$Z$451,19,FALSE)</f>
        <v>75</v>
      </c>
      <c r="W2540" t="str">
        <f>VLOOKUP($D2540,metadata!$B$2:$Z$451,20,FALSE)</f>
        <v>global average</v>
      </c>
      <c r="X2540" t="str">
        <f>VLOOKUP($D2540,metadata!$B$2:$Z$451,21,FALSE)</f>
        <v/>
      </c>
      <c r="Y2540">
        <f>VLOOKUP($D2540,metadata!$B$2:$Z$451,22,FALSE)</f>
        <v>57</v>
      </c>
      <c r="AC2540">
        <v>12.994492525570401</v>
      </c>
      <c r="AD2540">
        <v>99.859353023910003</v>
      </c>
      <c r="AF2540" t="str">
        <f t="shared" si="79"/>
        <v>NA</v>
      </c>
    </row>
    <row r="2541" spans="3:32" x14ac:dyDescent="0.3">
      <c r="C2541">
        <v>2540</v>
      </c>
      <c r="D2541" s="4" t="str">
        <f t="shared" si="82"/>
        <v>57- JMS</v>
      </c>
      <c r="E2541" t="str">
        <f>VLOOKUP($D2541,metadata!$B$2:$S$451,2,FALSE)</f>
        <v>Wang, XP; Yang, QS; Dalin, P; Zhou, XM; Luo, ZW; Lei, CL</v>
      </c>
      <c r="F2541" t="str">
        <f>VLOOKUP($D2541,metadata!$B$2:$S$451,3,FALSE)</f>
        <v>Geographic variation in photoperiodic diapause induction and diapause intensity in Sericinus montelus (Lepidoptera: Papilionidae)</v>
      </c>
      <c r="G2541" t="str">
        <f>VLOOKUP($D2541,metadata!$B$2:$S$451,4,FALSE)</f>
        <v>10.1111/j.1744-7917.2011.01473.x</v>
      </c>
      <c r="H2541" t="str">
        <f>VLOOKUP($D2541,metadata!$B$2:$S$451,5,FALSE)</f>
        <v>y</v>
      </c>
      <c r="I2541" t="str">
        <f>VLOOKUP($D2541,metadata!$B$2:$S$451,6,FALSE)</f>
        <v>a</v>
      </c>
      <c r="J2541" t="str">
        <f>VLOOKUP($D2541,metadata!$B$2:$S$451,7,FALSE)</f>
        <v>i</v>
      </c>
      <c r="K2541">
        <f>VLOOKUP($D2541,metadata!$B$2:$S$451,8,FALSE)</f>
        <v>6</v>
      </c>
      <c r="L2541">
        <f>VLOOKUP($D2541,metadata!$B$2:$S$451,9,FALSE)</f>
        <v>7</v>
      </c>
      <c r="M2541" t="str">
        <f>VLOOKUP($D2541,metadata!$B$2:$S$451,10,FALSE)</f>
        <v/>
      </c>
      <c r="N2541" t="str">
        <f>VLOOKUP($D2541,metadata!$B$2:$S$451,11,FALSE)</f>
        <v>Sericinus montelus</v>
      </c>
      <c r="O2541" t="str">
        <f>VLOOKUP($D2541,metadata!$B$2:$S$451,12,FALSE)</f>
        <v>lepidoptera</v>
      </c>
      <c r="P2541" t="str">
        <f>VLOOKUP($D2541,metadata!$B$2:$S$451,13,FALSE)</f>
        <v xml:space="preserve"> JMS</v>
      </c>
      <c r="Q2541">
        <f>VLOOKUP($D2541,metadata!$B$2:$S$451,14,FALSE)</f>
        <v>46.616666666666667</v>
      </c>
      <c r="R2541">
        <f>VLOOKUP($D2541,metadata!$B$2:$S$451,15,FALSE)</f>
        <v>132.48333333333332</v>
      </c>
      <c r="S2541" t="str">
        <f>VLOOKUP($D2541,metadata!$B$2:$S$451,16,FALSE)</f>
        <v/>
      </c>
      <c r="T2541" t="str">
        <f>VLOOKUP($D2541,metadata!$B$2:$S$451,17,FALSE)</f>
        <v/>
      </c>
      <c r="U2541" t="str">
        <f>VLOOKUP($D2541,metadata!$B$2:$S$451,18,FALSE)</f>
        <v/>
      </c>
      <c r="V2541">
        <f>VLOOKUP($D2541,metadata!$B$2:$Z$451,19,FALSE)</f>
        <v>75</v>
      </c>
      <c r="W2541" t="str">
        <f>VLOOKUP($D2541,metadata!$B$2:$Z$451,20,FALSE)</f>
        <v>global average</v>
      </c>
      <c r="X2541" t="str">
        <f>VLOOKUP($D2541,metadata!$B$2:$Z$451,21,FALSE)</f>
        <v/>
      </c>
      <c r="Y2541">
        <f>VLOOKUP($D2541,metadata!$B$2:$Z$451,22,FALSE)</f>
        <v>57</v>
      </c>
      <c r="AC2541">
        <v>13.498033044846499</v>
      </c>
      <c r="AD2541">
        <v>99.859353023910003</v>
      </c>
      <c r="AF2541" t="str">
        <f t="shared" si="79"/>
        <v>NA</v>
      </c>
    </row>
    <row r="2542" spans="3:32" x14ac:dyDescent="0.3">
      <c r="C2542">
        <v>2541</v>
      </c>
      <c r="D2542" s="4" t="str">
        <f t="shared" si="82"/>
        <v>57- JMS</v>
      </c>
      <c r="E2542" t="str">
        <f>VLOOKUP($D2542,metadata!$B$2:$S$451,2,FALSE)</f>
        <v>Wang, XP; Yang, QS; Dalin, P; Zhou, XM; Luo, ZW; Lei, CL</v>
      </c>
      <c r="F2542" t="str">
        <f>VLOOKUP($D2542,metadata!$B$2:$S$451,3,FALSE)</f>
        <v>Geographic variation in photoperiodic diapause induction and diapause intensity in Sericinus montelus (Lepidoptera: Papilionidae)</v>
      </c>
      <c r="G2542" t="str">
        <f>VLOOKUP($D2542,metadata!$B$2:$S$451,4,FALSE)</f>
        <v>10.1111/j.1744-7917.2011.01473.x</v>
      </c>
      <c r="H2542" t="str">
        <f>VLOOKUP($D2542,metadata!$B$2:$S$451,5,FALSE)</f>
        <v>y</v>
      </c>
      <c r="I2542" t="str">
        <f>VLOOKUP($D2542,metadata!$B$2:$S$451,6,FALSE)</f>
        <v>a</v>
      </c>
      <c r="J2542" t="str">
        <f>VLOOKUP($D2542,metadata!$B$2:$S$451,7,FALSE)</f>
        <v>i</v>
      </c>
      <c r="K2542">
        <f>VLOOKUP($D2542,metadata!$B$2:$S$451,8,FALSE)</f>
        <v>6</v>
      </c>
      <c r="L2542">
        <f>VLOOKUP($D2542,metadata!$B$2:$S$451,9,FALSE)</f>
        <v>7</v>
      </c>
      <c r="M2542" t="str">
        <f>VLOOKUP($D2542,metadata!$B$2:$S$451,10,FALSE)</f>
        <v/>
      </c>
      <c r="N2542" t="str">
        <f>VLOOKUP($D2542,metadata!$B$2:$S$451,11,FALSE)</f>
        <v>Sericinus montelus</v>
      </c>
      <c r="O2542" t="str">
        <f>VLOOKUP($D2542,metadata!$B$2:$S$451,12,FALSE)</f>
        <v>lepidoptera</v>
      </c>
      <c r="P2542" t="str">
        <f>VLOOKUP($D2542,metadata!$B$2:$S$451,13,FALSE)</f>
        <v xml:space="preserve"> JMS</v>
      </c>
      <c r="Q2542">
        <f>VLOOKUP($D2542,metadata!$B$2:$S$451,14,FALSE)</f>
        <v>46.616666666666667</v>
      </c>
      <c r="R2542">
        <f>VLOOKUP($D2542,metadata!$B$2:$S$451,15,FALSE)</f>
        <v>132.48333333333332</v>
      </c>
      <c r="S2542" t="str">
        <f>VLOOKUP($D2542,metadata!$B$2:$S$451,16,FALSE)</f>
        <v/>
      </c>
      <c r="T2542" t="str">
        <f>VLOOKUP($D2542,metadata!$B$2:$S$451,17,FALSE)</f>
        <v/>
      </c>
      <c r="U2542" t="str">
        <f>VLOOKUP($D2542,metadata!$B$2:$S$451,18,FALSE)</f>
        <v/>
      </c>
      <c r="V2542">
        <f>VLOOKUP($D2542,metadata!$B$2:$Z$451,19,FALSE)</f>
        <v>75</v>
      </c>
      <c r="W2542" t="str">
        <f>VLOOKUP($D2542,metadata!$B$2:$Z$451,20,FALSE)</f>
        <v>global average</v>
      </c>
      <c r="X2542" t="str">
        <f>VLOOKUP($D2542,metadata!$B$2:$Z$451,21,FALSE)</f>
        <v/>
      </c>
      <c r="Y2542">
        <f>VLOOKUP($D2542,metadata!$B$2:$Z$451,22,FALSE)</f>
        <v>57</v>
      </c>
      <c r="AC2542">
        <v>13.9952881603132</v>
      </c>
      <c r="AD2542">
        <v>100.14064697609</v>
      </c>
      <c r="AF2542" t="str">
        <f t="shared" si="79"/>
        <v>NA</v>
      </c>
    </row>
    <row r="2543" spans="3:32" x14ac:dyDescent="0.3">
      <c r="C2543">
        <v>2542</v>
      </c>
      <c r="D2543" s="4" t="str">
        <f t="shared" si="82"/>
        <v>57- JMS</v>
      </c>
      <c r="E2543" t="str">
        <f>VLOOKUP($D2543,metadata!$B$2:$S$451,2,FALSE)</f>
        <v>Wang, XP; Yang, QS; Dalin, P; Zhou, XM; Luo, ZW; Lei, CL</v>
      </c>
      <c r="F2543" t="str">
        <f>VLOOKUP($D2543,metadata!$B$2:$S$451,3,FALSE)</f>
        <v>Geographic variation in photoperiodic diapause induction and diapause intensity in Sericinus montelus (Lepidoptera: Papilionidae)</v>
      </c>
      <c r="G2543" t="str">
        <f>VLOOKUP($D2543,metadata!$B$2:$S$451,4,FALSE)</f>
        <v>10.1111/j.1744-7917.2011.01473.x</v>
      </c>
      <c r="H2543" t="str">
        <f>VLOOKUP($D2543,metadata!$B$2:$S$451,5,FALSE)</f>
        <v>y</v>
      </c>
      <c r="I2543" t="str">
        <f>VLOOKUP($D2543,metadata!$B$2:$S$451,6,FALSE)</f>
        <v>a</v>
      </c>
      <c r="J2543" t="str">
        <f>VLOOKUP($D2543,metadata!$B$2:$S$451,7,FALSE)</f>
        <v>i</v>
      </c>
      <c r="K2543">
        <f>VLOOKUP($D2543,metadata!$B$2:$S$451,8,FALSE)</f>
        <v>6</v>
      </c>
      <c r="L2543">
        <f>VLOOKUP($D2543,metadata!$B$2:$S$451,9,FALSE)</f>
        <v>7</v>
      </c>
      <c r="M2543" t="str">
        <f>VLOOKUP($D2543,metadata!$B$2:$S$451,10,FALSE)</f>
        <v/>
      </c>
      <c r="N2543" t="str">
        <f>VLOOKUP($D2543,metadata!$B$2:$S$451,11,FALSE)</f>
        <v>Sericinus montelus</v>
      </c>
      <c r="O2543" t="str">
        <f>VLOOKUP($D2543,metadata!$B$2:$S$451,12,FALSE)</f>
        <v>lepidoptera</v>
      </c>
      <c r="P2543" t="str">
        <f>VLOOKUP($D2543,metadata!$B$2:$S$451,13,FALSE)</f>
        <v xml:space="preserve"> JMS</v>
      </c>
      <c r="Q2543">
        <f>VLOOKUP($D2543,metadata!$B$2:$S$451,14,FALSE)</f>
        <v>46.616666666666667</v>
      </c>
      <c r="R2543">
        <f>VLOOKUP($D2543,metadata!$B$2:$S$451,15,FALSE)</f>
        <v>132.48333333333332</v>
      </c>
      <c r="S2543" t="str">
        <f>VLOOKUP($D2543,metadata!$B$2:$S$451,16,FALSE)</f>
        <v/>
      </c>
      <c r="T2543" t="str">
        <f>VLOOKUP($D2543,metadata!$B$2:$S$451,17,FALSE)</f>
        <v/>
      </c>
      <c r="U2543" t="str">
        <f>VLOOKUP($D2543,metadata!$B$2:$S$451,18,FALSE)</f>
        <v/>
      </c>
      <c r="V2543">
        <f>VLOOKUP($D2543,metadata!$B$2:$Z$451,19,FALSE)</f>
        <v>75</v>
      </c>
      <c r="W2543" t="str">
        <f>VLOOKUP($D2543,metadata!$B$2:$Z$451,20,FALSE)</f>
        <v>global average</v>
      </c>
      <c r="X2543" t="str">
        <f>VLOOKUP($D2543,metadata!$B$2:$Z$451,21,FALSE)</f>
        <v/>
      </c>
      <c r="Y2543">
        <f>VLOOKUP($D2543,metadata!$B$2:$Z$451,22,FALSE)</f>
        <v>57</v>
      </c>
      <c r="AC2543">
        <v>14.501962528812699</v>
      </c>
      <c r="AD2543">
        <v>99.718706047819893</v>
      </c>
      <c r="AF2543" t="str">
        <f t="shared" si="79"/>
        <v>NA</v>
      </c>
    </row>
    <row r="2544" spans="3:32" x14ac:dyDescent="0.3">
      <c r="C2544">
        <v>2543</v>
      </c>
      <c r="D2544" s="4" t="str">
        <f t="shared" si="82"/>
        <v>57- JMS</v>
      </c>
      <c r="E2544" t="str">
        <f>VLOOKUP($D2544,metadata!$B$2:$S$451,2,FALSE)</f>
        <v>Wang, XP; Yang, QS; Dalin, P; Zhou, XM; Luo, ZW; Lei, CL</v>
      </c>
      <c r="F2544" t="str">
        <f>VLOOKUP($D2544,metadata!$B$2:$S$451,3,FALSE)</f>
        <v>Geographic variation in photoperiodic diapause induction and diapause intensity in Sericinus montelus (Lepidoptera: Papilionidae)</v>
      </c>
      <c r="G2544" t="str">
        <f>VLOOKUP($D2544,metadata!$B$2:$S$451,4,FALSE)</f>
        <v>10.1111/j.1744-7917.2011.01473.x</v>
      </c>
      <c r="H2544" t="str">
        <f>VLOOKUP($D2544,metadata!$B$2:$S$451,5,FALSE)</f>
        <v>y</v>
      </c>
      <c r="I2544" t="str">
        <f>VLOOKUP($D2544,metadata!$B$2:$S$451,6,FALSE)</f>
        <v>a</v>
      </c>
      <c r="J2544" t="str">
        <f>VLOOKUP($D2544,metadata!$B$2:$S$451,7,FALSE)</f>
        <v>i</v>
      </c>
      <c r="K2544">
        <f>VLOOKUP($D2544,metadata!$B$2:$S$451,8,FALSE)</f>
        <v>6</v>
      </c>
      <c r="L2544">
        <f>VLOOKUP($D2544,metadata!$B$2:$S$451,9,FALSE)</f>
        <v>7</v>
      </c>
      <c r="M2544" t="str">
        <f>VLOOKUP($D2544,metadata!$B$2:$S$451,10,FALSE)</f>
        <v/>
      </c>
      <c r="N2544" t="str">
        <f>VLOOKUP($D2544,metadata!$B$2:$S$451,11,FALSE)</f>
        <v>Sericinus montelus</v>
      </c>
      <c r="O2544" t="str">
        <f>VLOOKUP($D2544,metadata!$B$2:$S$451,12,FALSE)</f>
        <v>lepidoptera</v>
      </c>
      <c r="P2544" t="str">
        <f>VLOOKUP($D2544,metadata!$B$2:$S$451,13,FALSE)</f>
        <v xml:space="preserve"> JMS</v>
      </c>
      <c r="Q2544">
        <f>VLOOKUP($D2544,metadata!$B$2:$S$451,14,FALSE)</f>
        <v>46.616666666666667</v>
      </c>
      <c r="R2544">
        <f>VLOOKUP($D2544,metadata!$B$2:$S$451,15,FALSE)</f>
        <v>132.48333333333332</v>
      </c>
      <c r="S2544" t="str">
        <f>VLOOKUP($D2544,metadata!$B$2:$S$451,16,FALSE)</f>
        <v/>
      </c>
      <c r="T2544" t="str">
        <f>VLOOKUP($D2544,metadata!$B$2:$S$451,17,FALSE)</f>
        <v/>
      </c>
      <c r="U2544" t="str">
        <f>VLOOKUP($D2544,metadata!$B$2:$S$451,18,FALSE)</f>
        <v/>
      </c>
      <c r="V2544">
        <f>VLOOKUP($D2544,metadata!$B$2:$Z$451,19,FALSE)</f>
        <v>75</v>
      </c>
      <c r="W2544" t="str">
        <f>VLOOKUP($D2544,metadata!$B$2:$Z$451,20,FALSE)</f>
        <v>global average</v>
      </c>
      <c r="X2544" t="str">
        <f>VLOOKUP($D2544,metadata!$B$2:$Z$451,21,FALSE)</f>
        <v/>
      </c>
      <c r="Y2544">
        <f>VLOOKUP($D2544,metadata!$B$2:$Z$451,22,FALSE)</f>
        <v>57</v>
      </c>
      <c r="AC2544">
        <v>14.992887977062701</v>
      </c>
      <c r="AD2544">
        <v>98.874824191279899</v>
      </c>
      <c r="AF2544" t="str">
        <f t="shared" si="79"/>
        <v>NA</v>
      </c>
    </row>
    <row r="2545" spans="3:32" x14ac:dyDescent="0.3">
      <c r="C2545">
        <v>2544</v>
      </c>
      <c r="D2545" s="4" t="str">
        <f t="shared" si="82"/>
        <v>57- JMS</v>
      </c>
      <c r="E2545" t="str">
        <f>VLOOKUP($D2545,metadata!$B$2:$S$451,2,FALSE)</f>
        <v>Wang, XP; Yang, QS; Dalin, P; Zhou, XM; Luo, ZW; Lei, CL</v>
      </c>
      <c r="F2545" t="str">
        <f>VLOOKUP($D2545,metadata!$B$2:$S$451,3,FALSE)</f>
        <v>Geographic variation in photoperiodic diapause induction and diapause intensity in Sericinus montelus (Lepidoptera: Papilionidae)</v>
      </c>
      <c r="G2545" t="str">
        <f>VLOOKUP($D2545,metadata!$B$2:$S$451,4,FALSE)</f>
        <v>10.1111/j.1744-7917.2011.01473.x</v>
      </c>
      <c r="H2545" t="str">
        <f>VLOOKUP($D2545,metadata!$B$2:$S$451,5,FALSE)</f>
        <v>y</v>
      </c>
      <c r="I2545" t="str">
        <f>VLOOKUP($D2545,metadata!$B$2:$S$451,6,FALSE)</f>
        <v>a</v>
      </c>
      <c r="J2545" t="str">
        <f>VLOOKUP($D2545,metadata!$B$2:$S$451,7,FALSE)</f>
        <v>i</v>
      </c>
      <c r="K2545">
        <f>VLOOKUP($D2545,metadata!$B$2:$S$451,8,FALSE)</f>
        <v>6</v>
      </c>
      <c r="L2545">
        <f>VLOOKUP($D2545,metadata!$B$2:$S$451,9,FALSE)</f>
        <v>7</v>
      </c>
      <c r="M2545" t="str">
        <f>VLOOKUP($D2545,metadata!$B$2:$S$451,10,FALSE)</f>
        <v/>
      </c>
      <c r="N2545" t="str">
        <f>VLOOKUP($D2545,metadata!$B$2:$S$451,11,FALSE)</f>
        <v>Sericinus montelus</v>
      </c>
      <c r="O2545" t="str">
        <f>VLOOKUP($D2545,metadata!$B$2:$S$451,12,FALSE)</f>
        <v>lepidoptera</v>
      </c>
      <c r="P2545" t="str">
        <f>VLOOKUP($D2545,metadata!$B$2:$S$451,13,FALSE)</f>
        <v xml:space="preserve"> JMS</v>
      </c>
      <c r="Q2545">
        <f>VLOOKUP($D2545,metadata!$B$2:$S$451,14,FALSE)</f>
        <v>46.616666666666667</v>
      </c>
      <c r="R2545">
        <f>VLOOKUP($D2545,metadata!$B$2:$S$451,15,FALSE)</f>
        <v>132.48333333333332</v>
      </c>
      <c r="S2545" t="str">
        <f>VLOOKUP($D2545,metadata!$B$2:$S$451,16,FALSE)</f>
        <v/>
      </c>
      <c r="T2545" t="str">
        <f>VLOOKUP($D2545,metadata!$B$2:$S$451,17,FALSE)</f>
        <v/>
      </c>
      <c r="U2545" t="str">
        <f>VLOOKUP($D2545,metadata!$B$2:$S$451,18,FALSE)</f>
        <v/>
      </c>
      <c r="V2545">
        <f>VLOOKUP($D2545,metadata!$B$2:$Z$451,19,FALSE)</f>
        <v>75</v>
      </c>
      <c r="W2545" t="str">
        <f>VLOOKUP($D2545,metadata!$B$2:$Z$451,20,FALSE)</f>
        <v>global average</v>
      </c>
      <c r="X2545" t="str">
        <f>VLOOKUP($D2545,metadata!$B$2:$Z$451,21,FALSE)</f>
        <v/>
      </c>
      <c r="Y2545">
        <f>VLOOKUP($D2545,metadata!$B$2:$Z$451,22,FALSE)</f>
        <v>57</v>
      </c>
      <c r="AC2545">
        <v>15.4931352988499</v>
      </c>
      <c r="AD2545">
        <v>94.233473980309398</v>
      </c>
      <c r="AF2545" t="str">
        <f t="shared" si="79"/>
        <v>NA</v>
      </c>
    </row>
    <row r="2546" spans="3:32" x14ac:dyDescent="0.3">
      <c r="C2546">
        <v>2545</v>
      </c>
      <c r="D2546" s="4" t="str">
        <f t="shared" si="82"/>
        <v>57- JMS</v>
      </c>
      <c r="E2546" t="str">
        <f>VLOOKUP($D2546,metadata!$B$2:$S$451,2,FALSE)</f>
        <v>Wang, XP; Yang, QS; Dalin, P; Zhou, XM; Luo, ZW; Lei, CL</v>
      </c>
      <c r="F2546" t="str">
        <f>VLOOKUP($D2546,metadata!$B$2:$S$451,3,FALSE)</f>
        <v>Geographic variation in photoperiodic diapause induction and diapause intensity in Sericinus montelus (Lepidoptera: Papilionidae)</v>
      </c>
      <c r="G2546" t="str">
        <f>VLOOKUP($D2546,metadata!$B$2:$S$451,4,FALSE)</f>
        <v>10.1111/j.1744-7917.2011.01473.x</v>
      </c>
      <c r="H2546" t="str">
        <f>VLOOKUP($D2546,metadata!$B$2:$S$451,5,FALSE)</f>
        <v>y</v>
      </c>
      <c r="I2546" t="str">
        <f>VLOOKUP($D2546,metadata!$B$2:$S$451,6,FALSE)</f>
        <v>a</v>
      </c>
      <c r="J2546" t="str">
        <f>VLOOKUP($D2546,metadata!$B$2:$S$451,7,FALSE)</f>
        <v>i</v>
      </c>
      <c r="K2546">
        <f>VLOOKUP($D2546,metadata!$B$2:$S$451,8,FALSE)</f>
        <v>6</v>
      </c>
      <c r="L2546">
        <f>VLOOKUP($D2546,metadata!$B$2:$S$451,9,FALSE)</f>
        <v>7</v>
      </c>
      <c r="M2546" t="str">
        <f>VLOOKUP($D2546,metadata!$B$2:$S$451,10,FALSE)</f>
        <v/>
      </c>
      <c r="N2546" t="str">
        <f>VLOOKUP($D2546,metadata!$B$2:$S$451,11,FALSE)</f>
        <v>Sericinus montelus</v>
      </c>
      <c r="O2546" t="str">
        <f>VLOOKUP($D2546,metadata!$B$2:$S$451,12,FALSE)</f>
        <v>lepidoptera</v>
      </c>
      <c r="P2546" t="str">
        <f>VLOOKUP($D2546,metadata!$B$2:$S$451,13,FALSE)</f>
        <v xml:space="preserve"> JMS</v>
      </c>
      <c r="Q2546">
        <f>VLOOKUP($D2546,metadata!$B$2:$S$451,14,FALSE)</f>
        <v>46.616666666666667</v>
      </c>
      <c r="R2546">
        <f>VLOOKUP($D2546,metadata!$B$2:$S$451,15,FALSE)</f>
        <v>132.48333333333332</v>
      </c>
      <c r="S2546" t="str">
        <f>VLOOKUP($D2546,metadata!$B$2:$S$451,16,FALSE)</f>
        <v/>
      </c>
      <c r="T2546" t="str">
        <f>VLOOKUP($D2546,metadata!$B$2:$S$451,17,FALSE)</f>
        <v/>
      </c>
      <c r="U2546" t="str">
        <f>VLOOKUP($D2546,metadata!$B$2:$S$451,18,FALSE)</f>
        <v/>
      </c>
      <c r="V2546">
        <f>VLOOKUP($D2546,metadata!$B$2:$Z$451,19,FALSE)</f>
        <v>75</v>
      </c>
      <c r="W2546" t="str">
        <f>VLOOKUP($D2546,metadata!$B$2:$Z$451,20,FALSE)</f>
        <v>global average</v>
      </c>
      <c r="X2546" t="str">
        <f>VLOOKUP($D2546,metadata!$B$2:$Z$451,21,FALSE)</f>
        <v/>
      </c>
      <c r="Y2546">
        <f>VLOOKUP($D2546,metadata!$B$2:$Z$451,22,FALSE)</f>
        <v>57</v>
      </c>
      <c r="AC2546">
        <v>16.002868268780599</v>
      </c>
      <c r="AD2546">
        <v>90.998593530239106</v>
      </c>
      <c r="AF2546" t="str">
        <f t="shared" si="79"/>
        <v>NA</v>
      </c>
    </row>
    <row r="2547" spans="3:32" x14ac:dyDescent="0.3">
      <c r="C2547">
        <v>2546</v>
      </c>
      <c r="D2547" s="4" t="str">
        <f t="shared" si="82"/>
        <v>57-BJ</v>
      </c>
      <c r="E2547" t="str">
        <f>VLOOKUP($D2547,metadata!$B$2:$S$451,2,FALSE)</f>
        <v>Wang, XP; Yang, QS; Dalin, P; Zhou, XM; Luo, ZW; Lei, CL</v>
      </c>
      <c r="F2547" t="str">
        <f>VLOOKUP($D2547,metadata!$B$2:$S$451,3,FALSE)</f>
        <v>Geographic variation in photoperiodic diapause induction and diapause intensity in Sericinus montelus (Lepidoptera: Papilionidae)</v>
      </c>
      <c r="G2547" t="str">
        <f>VLOOKUP($D2547,metadata!$B$2:$S$451,4,FALSE)</f>
        <v>10.1111/j.1744-7917.2011.01473.x</v>
      </c>
      <c r="H2547" t="str">
        <f>VLOOKUP($D2547,metadata!$B$2:$S$451,5,FALSE)</f>
        <v>y</v>
      </c>
      <c r="I2547" t="str">
        <f>VLOOKUP($D2547,metadata!$B$2:$S$451,6,FALSE)</f>
        <v>a</v>
      </c>
      <c r="J2547" t="str">
        <f>VLOOKUP($D2547,metadata!$B$2:$S$451,7,FALSE)</f>
        <v>i</v>
      </c>
      <c r="K2547">
        <f>VLOOKUP($D2547,metadata!$B$2:$S$451,8,FALSE)</f>
        <v>6</v>
      </c>
      <c r="L2547">
        <f>VLOOKUP($D2547,metadata!$B$2:$S$451,9,FALSE)</f>
        <v>8</v>
      </c>
      <c r="M2547" t="str">
        <f>VLOOKUP($D2547,metadata!$B$2:$S$451,10,FALSE)</f>
        <v/>
      </c>
      <c r="N2547" t="str">
        <f>VLOOKUP($D2547,metadata!$B$2:$S$451,11,FALSE)</f>
        <v>Sericinus montelus</v>
      </c>
      <c r="O2547" t="str">
        <f>VLOOKUP($D2547,metadata!$B$2:$S$451,12,FALSE)</f>
        <v>lepidoptera</v>
      </c>
      <c r="P2547" t="str">
        <f>VLOOKUP($D2547,metadata!$B$2:$S$451,13,FALSE)</f>
        <v>BJ</v>
      </c>
      <c r="Q2547">
        <f>VLOOKUP($D2547,metadata!$B$2:$S$451,14,FALSE)</f>
        <v>40.25</v>
      </c>
      <c r="R2547">
        <f>VLOOKUP($D2547,metadata!$B$2:$S$451,15,FALSE)</f>
        <v>115.08333333333333</v>
      </c>
      <c r="S2547" t="str">
        <f>VLOOKUP($D2547,metadata!$B$2:$S$451,16,FALSE)</f>
        <v/>
      </c>
      <c r="T2547" t="str">
        <f>VLOOKUP($D2547,metadata!$B$2:$S$451,17,FALSE)</f>
        <v/>
      </c>
      <c r="U2547" t="str">
        <f>VLOOKUP($D2547,metadata!$B$2:$S$451,18,FALSE)</f>
        <v/>
      </c>
      <c r="V2547">
        <f>VLOOKUP($D2547,metadata!$B$2:$Z$451,19,FALSE)</f>
        <v>75</v>
      </c>
      <c r="W2547" t="str">
        <f>VLOOKUP($D2547,metadata!$B$2:$Z$451,20,FALSE)</f>
        <v>global average</v>
      </c>
      <c r="X2547" t="str">
        <f>VLOOKUP($D2547,metadata!$B$2:$Z$451,21,FALSE)</f>
        <v/>
      </c>
      <c r="Y2547">
        <f>VLOOKUP($D2547,metadata!$B$2:$Z$451,22,FALSE)</f>
        <v>57</v>
      </c>
      <c r="AC2547">
        <v>12.5066832211809</v>
      </c>
      <c r="AD2547">
        <v>99.718706047819893</v>
      </c>
      <c r="AF2547" t="str">
        <f t="shared" si="79"/>
        <v>NA</v>
      </c>
    </row>
    <row r="2548" spans="3:32" x14ac:dyDescent="0.3">
      <c r="C2548">
        <v>2547</v>
      </c>
      <c r="D2548" s="4" t="str">
        <f t="shared" si="82"/>
        <v>57-BJ</v>
      </c>
      <c r="E2548" t="str">
        <f>VLOOKUP($D2548,metadata!$B$2:$S$451,2,FALSE)</f>
        <v>Wang, XP; Yang, QS; Dalin, P; Zhou, XM; Luo, ZW; Lei, CL</v>
      </c>
      <c r="F2548" t="str">
        <f>VLOOKUP($D2548,metadata!$B$2:$S$451,3,FALSE)</f>
        <v>Geographic variation in photoperiodic diapause induction and diapause intensity in Sericinus montelus (Lepidoptera: Papilionidae)</v>
      </c>
      <c r="G2548" t="str">
        <f>VLOOKUP($D2548,metadata!$B$2:$S$451,4,FALSE)</f>
        <v>10.1111/j.1744-7917.2011.01473.x</v>
      </c>
      <c r="H2548" t="str">
        <f>VLOOKUP($D2548,metadata!$B$2:$S$451,5,FALSE)</f>
        <v>y</v>
      </c>
      <c r="I2548" t="str">
        <f>VLOOKUP($D2548,metadata!$B$2:$S$451,6,FALSE)</f>
        <v>a</v>
      </c>
      <c r="J2548" t="str">
        <f>VLOOKUP($D2548,metadata!$B$2:$S$451,7,FALSE)</f>
        <v>i</v>
      </c>
      <c r="K2548">
        <f>VLOOKUP($D2548,metadata!$B$2:$S$451,8,FALSE)</f>
        <v>6</v>
      </c>
      <c r="L2548">
        <f>VLOOKUP($D2548,metadata!$B$2:$S$451,9,FALSE)</f>
        <v>8</v>
      </c>
      <c r="M2548" t="str">
        <f>VLOOKUP($D2548,metadata!$B$2:$S$451,10,FALSE)</f>
        <v/>
      </c>
      <c r="N2548" t="str">
        <f>VLOOKUP($D2548,metadata!$B$2:$S$451,11,FALSE)</f>
        <v>Sericinus montelus</v>
      </c>
      <c r="O2548" t="str">
        <f>VLOOKUP($D2548,metadata!$B$2:$S$451,12,FALSE)</f>
        <v>lepidoptera</v>
      </c>
      <c r="P2548" t="str">
        <f>VLOOKUP($D2548,metadata!$B$2:$S$451,13,FALSE)</f>
        <v>BJ</v>
      </c>
      <c r="Q2548">
        <f>VLOOKUP($D2548,metadata!$B$2:$S$451,14,FALSE)</f>
        <v>40.25</v>
      </c>
      <c r="R2548">
        <f>VLOOKUP($D2548,metadata!$B$2:$S$451,15,FALSE)</f>
        <v>115.08333333333333</v>
      </c>
      <c r="S2548" t="str">
        <f>VLOOKUP($D2548,metadata!$B$2:$S$451,16,FALSE)</f>
        <v/>
      </c>
      <c r="T2548" t="str">
        <f>VLOOKUP($D2548,metadata!$B$2:$S$451,17,FALSE)</f>
        <v/>
      </c>
      <c r="U2548" t="str">
        <f>VLOOKUP($D2548,metadata!$B$2:$S$451,18,FALSE)</f>
        <v/>
      </c>
      <c r="V2548">
        <f>VLOOKUP($D2548,metadata!$B$2:$Z$451,19,FALSE)</f>
        <v>75</v>
      </c>
      <c r="W2548" t="str">
        <f>VLOOKUP($D2548,metadata!$B$2:$Z$451,20,FALSE)</f>
        <v>global average</v>
      </c>
      <c r="X2548" t="str">
        <f>VLOOKUP($D2548,metadata!$B$2:$Z$451,21,FALSE)</f>
        <v/>
      </c>
      <c r="Y2548">
        <f>VLOOKUP($D2548,metadata!$B$2:$Z$451,22,FALSE)</f>
        <v>57</v>
      </c>
      <c r="AC2548">
        <v>13.0070810385523</v>
      </c>
      <c r="AD2548">
        <v>99.859353023910003</v>
      </c>
      <c r="AF2548" t="str">
        <f t="shared" si="79"/>
        <v>NA</v>
      </c>
    </row>
    <row r="2549" spans="3:32" x14ac:dyDescent="0.3">
      <c r="C2549">
        <v>2548</v>
      </c>
      <c r="D2549" s="4" t="str">
        <f t="shared" si="82"/>
        <v>57-BJ</v>
      </c>
      <c r="E2549" t="str">
        <f>VLOOKUP($D2549,metadata!$B$2:$S$451,2,FALSE)</f>
        <v>Wang, XP; Yang, QS; Dalin, P; Zhou, XM; Luo, ZW; Lei, CL</v>
      </c>
      <c r="F2549" t="str">
        <f>VLOOKUP($D2549,metadata!$B$2:$S$451,3,FALSE)</f>
        <v>Geographic variation in photoperiodic diapause induction and diapause intensity in Sericinus montelus (Lepidoptera: Papilionidae)</v>
      </c>
      <c r="G2549" t="str">
        <f>VLOOKUP($D2549,metadata!$B$2:$S$451,4,FALSE)</f>
        <v>10.1111/j.1744-7917.2011.01473.x</v>
      </c>
      <c r="H2549" t="str">
        <f>VLOOKUP($D2549,metadata!$B$2:$S$451,5,FALSE)</f>
        <v>y</v>
      </c>
      <c r="I2549" t="str">
        <f>VLOOKUP($D2549,metadata!$B$2:$S$451,6,FALSE)</f>
        <v>a</v>
      </c>
      <c r="J2549" t="str">
        <f>VLOOKUP($D2549,metadata!$B$2:$S$451,7,FALSE)</f>
        <v>i</v>
      </c>
      <c r="K2549">
        <f>VLOOKUP($D2549,metadata!$B$2:$S$451,8,FALSE)</f>
        <v>6</v>
      </c>
      <c r="L2549">
        <f>VLOOKUP($D2549,metadata!$B$2:$S$451,9,FALSE)</f>
        <v>8</v>
      </c>
      <c r="M2549" t="str">
        <f>VLOOKUP($D2549,metadata!$B$2:$S$451,10,FALSE)</f>
        <v/>
      </c>
      <c r="N2549" t="str">
        <f>VLOOKUP($D2549,metadata!$B$2:$S$451,11,FALSE)</f>
        <v>Sericinus montelus</v>
      </c>
      <c r="O2549" t="str">
        <f>VLOOKUP($D2549,metadata!$B$2:$S$451,12,FALSE)</f>
        <v>lepidoptera</v>
      </c>
      <c r="P2549" t="str">
        <f>VLOOKUP($D2549,metadata!$B$2:$S$451,13,FALSE)</f>
        <v>BJ</v>
      </c>
      <c r="Q2549">
        <f>VLOOKUP($D2549,metadata!$B$2:$S$451,14,FALSE)</f>
        <v>40.25</v>
      </c>
      <c r="R2549">
        <f>VLOOKUP($D2549,metadata!$B$2:$S$451,15,FALSE)</f>
        <v>115.08333333333333</v>
      </c>
      <c r="S2549" t="str">
        <f>VLOOKUP($D2549,metadata!$B$2:$S$451,16,FALSE)</f>
        <v/>
      </c>
      <c r="T2549" t="str">
        <f>VLOOKUP($D2549,metadata!$B$2:$S$451,17,FALSE)</f>
        <v/>
      </c>
      <c r="U2549" t="str">
        <f>VLOOKUP($D2549,metadata!$B$2:$S$451,18,FALSE)</f>
        <v/>
      </c>
      <c r="V2549">
        <f>VLOOKUP($D2549,metadata!$B$2:$Z$451,19,FALSE)</f>
        <v>75</v>
      </c>
      <c r="W2549" t="str">
        <f>VLOOKUP($D2549,metadata!$B$2:$Z$451,20,FALSE)</f>
        <v>global average</v>
      </c>
      <c r="X2549" t="str">
        <f>VLOOKUP($D2549,metadata!$B$2:$Z$451,21,FALSE)</f>
        <v/>
      </c>
      <c r="Y2549">
        <f>VLOOKUP($D2549,metadata!$B$2:$Z$451,22,FALSE)</f>
        <v>57</v>
      </c>
      <c r="AC2549">
        <v>13.488591660110099</v>
      </c>
      <c r="AD2549">
        <v>99.859353023910003</v>
      </c>
      <c r="AF2549" t="str">
        <f t="shared" si="79"/>
        <v>NA</v>
      </c>
    </row>
    <row r="2550" spans="3:32" x14ac:dyDescent="0.3">
      <c r="C2550">
        <v>2549</v>
      </c>
      <c r="D2550" s="4" t="str">
        <f t="shared" si="82"/>
        <v>57-BJ</v>
      </c>
      <c r="E2550" t="str">
        <f>VLOOKUP($D2550,metadata!$B$2:$S$451,2,FALSE)</f>
        <v>Wang, XP; Yang, QS; Dalin, P; Zhou, XM; Luo, ZW; Lei, CL</v>
      </c>
      <c r="F2550" t="str">
        <f>VLOOKUP($D2550,metadata!$B$2:$S$451,3,FALSE)</f>
        <v>Geographic variation in photoperiodic diapause induction and diapause intensity in Sericinus montelus (Lepidoptera: Papilionidae)</v>
      </c>
      <c r="G2550" t="str">
        <f>VLOOKUP($D2550,metadata!$B$2:$S$451,4,FALSE)</f>
        <v>10.1111/j.1744-7917.2011.01473.x</v>
      </c>
      <c r="H2550" t="str">
        <f>VLOOKUP($D2550,metadata!$B$2:$S$451,5,FALSE)</f>
        <v>y</v>
      </c>
      <c r="I2550" t="str">
        <f>VLOOKUP($D2550,metadata!$B$2:$S$451,6,FALSE)</f>
        <v>a</v>
      </c>
      <c r="J2550" t="str">
        <f>VLOOKUP($D2550,metadata!$B$2:$S$451,7,FALSE)</f>
        <v>i</v>
      </c>
      <c r="K2550">
        <f>VLOOKUP($D2550,metadata!$B$2:$S$451,8,FALSE)</f>
        <v>6</v>
      </c>
      <c r="L2550">
        <f>VLOOKUP($D2550,metadata!$B$2:$S$451,9,FALSE)</f>
        <v>8</v>
      </c>
      <c r="M2550" t="str">
        <f>VLOOKUP($D2550,metadata!$B$2:$S$451,10,FALSE)</f>
        <v/>
      </c>
      <c r="N2550" t="str">
        <f>VLOOKUP($D2550,metadata!$B$2:$S$451,11,FALSE)</f>
        <v>Sericinus montelus</v>
      </c>
      <c r="O2550" t="str">
        <f>VLOOKUP($D2550,metadata!$B$2:$S$451,12,FALSE)</f>
        <v>lepidoptera</v>
      </c>
      <c r="P2550" t="str">
        <f>VLOOKUP($D2550,metadata!$B$2:$S$451,13,FALSE)</f>
        <v>BJ</v>
      </c>
      <c r="Q2550">
        <f>VLOOKUP($D2550,metadata!$B$2:$S$451,14,FALSE)</f>
        <v>40.25</v>
      </c>
      <c r="R2550">
        <f>VLOOKUP($D2550,metadata!$B$2:$S$451,15,FALSE)</f>
        <v>115.08333333333333</v>
      </c>
      <c r="S2550" t="str">
        <f>VLOOKUP($D2550,metadata!$B$2:$S$451,16,FALSE)</f>
        <v/>
      </c>
      <c r="T2550" t="str">
        <f>VLOOKUP($D2550,metadata!$B$2:$S$451,17,FALSE)</f>
        <v/>
      </c>
      <c r="U2550" t="str">
        <f>VLOOKUP($D2550,metadata!$B$2:$S$451,18,FALSE)</f>
        <v/>
      </c>
      <c r="V2550">
        <f>VLOOKUP($D2550,metadata!$B$2:$Z$451,19,FALSE)</f>
        <v>75</v>
      </c>
      <c r="W2550" t="str">
        <f>VLOOKUP($D2550,metadata!$B$2:$Z$451,20,FALSE)</f>
        <v>global average</v>
      </c>
      <c r="X2550" t="str">
        <f>VLOOKUP($D2550,metadata!$B$2:$Z$451,21,FALSE)</f>
        <v/>
      </c>
      <c r="Y2550">
        <f>VLOOKUP($D2550,metadata!$B$2:$Z$451,22,FALSE)</f>
        <v>57</v>
      </c>
      <c r="AC2550">
        <v>13.9982095451824</v>
      </c>
      <c r="AD2550">
        <v>92.9676511954993</v>
      </c>
      <c r="AF2550" t="str">
        <f t="shared" si="79"/>
        <v>NA</v>
      </c>
    </row>
    <row r="2551" spans="3:32" x14ac:dyDescent="0.3">
      <c r="C2551">
        <v>2550</v>
      </c>
      <c r="D2551" s="4" t="str">
        <f t="shared" si="82"/>
        <v>57-BJ</v>
      </c>
      <c r="E2551" t="str">
        <f>VLOOKUP($D2551,metadata!$B$2:$S$451,2,FALSE)</f>
        <v>Wang, XP; Yang, QS; Dalin, P; Zhou, XM; Luo, ZW; Lei, CL</v>
      </c>
      <c r="F2551" t="str">
        <f>VLOOKUP($D2551,metadata!$B$2:$S$451,3,FALSE)</f>
        <v>Geographic variation in photoperiodic diapause induction and diapause intensity in Sericinus montelus (Lepidoptera: Papilionidae)</v>
      </c>
      <c r="G2551" t="str">
        <f>VLOOKUP($D2551,metadata!$B$2:$S$451,4,FALSE)</f>
        <v>10.1111/j.1744-7917.2011.01473.x</v>
      </c>
      <c r="H2551" t="str">
        <f>VLOOKUP($D2551,metadata!$B$2:$S$451,5,FALSE)</f>
        <v>y</v>
      </c>
      <c r="I2551" t="str">
        <f>VLOOKUP($D2551,metadata!$B$2:$S$451,6,FALSE)</f>
        <v>a</v>
      </c>
      <c r="J2551" t="str">
        <f>VLOOKUP($D2551,metadata!$B$2:$S$451,7,FALSE)</f>
        <v>i</v>
      </c>
      <c r="K2551">
        <f>VLOOKUP($D2551,metadata!$B$2:$S$451,8,FALSE)</f>
        <v>6</v>
      </c>
      <c r="L2551">
        <f>VLOOKUP($D2551,metadata!$B$2:$S$451,9,FALSE)</f>
        <v>8</v>
      </c>
      <c r="M2551" t="str">
        <f>VLOOKUP($D2551,metadata!$B$2:$S$451,10,FALSE)</f>
        <v/>
      </c>
      <c r="N2551" t="str">
        <f>VLOOKUP($D2551,metadata!$B$2:$S$451,11,FALSE)</f>
        <v>Sericinus montelus</v>
      </c>
      <c r="O2551" t="str">
        <f>VLOOKUP($D2551,metadata!$B$2:$S$451,12,FALSE)</f>
        <v>lepidoptera</v>
      </c>
      <c r="P2551" t="str">
        <f>VLOOKUP($D2551,metadata!$B$2:$S$451,13,FALSE)</f>
        <v>BJ</v>
      </c>
      <c r="Q2551">
        <f>VLOOKUP($D2551,metadata!$B$2:$S$451,14,FALSE)</f>
        <v>40.25</v>
      </c>
      <c r="R2551">
        <f>VLOOKUP($D2551,metadata!$B$2:$S$451,15,FALSE)</f>
        <v>115.08333333333333</v>
      </c>
      <c r="S2551" t="str">
        <f>VLOOKUP($D2551,metadata!$B$2:$S$451,16,FALSE)</f>
        <v/>
      </c>
      <c r="T2551" t="str">
        <f>VLOOKUP($D2551,metadata!$B$2:$S$451,17,FALSE)</f>
        <v/>
      </c>
      <c r="U2551" t="str">
        <f>VLOOKUP($D2551,metadata!$B$2:$S$451,18,FALSE)</f>
        <v/>
      </c>
      <c r="V2551">
        <f>VLOOKUP($D2551,metadata!$B$2:$Z$451,19,FALSE)</f>
        <v>75</v>
      </c>
      <c r="W2551" t="str">
        <f>VLOOKUP($D2551,metadata!$B$2:$Z$451,20,FALSE)</f>
        <v>global average</v>
      </c>
      <c r="X2551" t="str">
        <f>VLOOKUP($D2551,metadata!$B$2:$Z$451,21,FALSE)</f>
        <v/>
      </c>
      <c r="Y2551">
        <f>VLOOKUP($D2551,metadata!$B$2:$Z$451,22,FALSE)</f>
        <v>57</v>
      </c>
      <c r="AC2551">
        <v>14.493140831775801</v>
      </c>
      <c r="AD2551">
        <v>19.409282700421901</v>
      </c>
      <c r="AF2551" t="str">
        <f t="shared" si="79"/>
        <v>NA</v>
      </c>
    </row>
    <row r="2552" spans="3:32" x14ac:dyDescent="0.3">
      <c r="C2552">
        <v>2551</v>
      </c>
      <c r="D2552" s="4" t="str">
        <f t="shared" si="82"/>
        <v>57-BJ</v>
      </c>
      <c r="E2552" t="str">
        <f>VLOOKUP($D2552,metadata!$B$2:$S$451,2,FALSE)</f>
        <v>Wang, XP; Yang, QS; Dalin, P; Zhou, XM; Luo, ZW; Lei, CL</v>
      </c>
      <c r="F2552" t="str">
        <f>VLOOKUP($D2552,metadata!$B$2:$S$451,3,FALSE)</f>
        <v>Geographic variation in photoperiodic diapause induction and diapause intensity in Sericinus montelus (Lepidoptera: Papilionidae)</v>
      </c>
      <c r="G2552" t="str">
        <f>VLOOKUP($D2552,metadata!$B$2:$S$451,4,FALSE)</f>
        <v>10.1111/j.1744-7917.2011.01473.x</v>
      </c>
      <c r="H2552" t="str">
        <f>VLOOKUP($D2552,metadata!$B$2:$S$451,5,FALSE)</f>
        <v>y</v>
      </c>
      <c r="I2552" t="str">
        <f>VLOOKUP($D2552,metadata!$B$2:$S$451,6,FALSE)</f>
        <v>a</v>
      </c>
      <c r="J2552" t="str">
        <f>VLOOKUP($D2552,metadata!$B$2:$S$451,7,FALSE)</f>
        <v>i</v>
      </c>
      <c r="K2552">
        <f>VLOOKUP($D2552,metadata!$B$2:$S$451,8,FALSE)</f>
        <v>6</v>
      </c>
      <c r="L2552">
        <f>VLOOKUP($D2552,metadata!$B$2:$S$451,9,FALSE)</f>
        <v>8</v>
      </c>
      <c r="M2552" t="str">
        <f>VLOOKUP($D2552,metadata!$B$2:$S$451,10,FALSE)</f>
        <v/>
      </c>
      <c r="N2552" t="str">
        <f>VLOOKUP($D2552,metadata!$B$2:$S$451,11,FALSE)</f>
        <v>Sericinus montelus</v>
      </c>
      <c r="O2552" t="str">
        <f>VLOOKUP($D2552,metadata!$B$2:$S$451,12,FALSE)</f>
        <v>lepidoptera</v>
      </c>
      <c r="P2552" t="str">
        <f>VLOOKUP($D2552,metadata!$B$2:$S$451,13,FALSE)</f>
        <v>BJ</v>
      </c>
      <c r="Q2552">
        <f>VLOOKUP($D2552,metadata!$B$2:$S$451,14,FALSE)</f>
        <v>40.25</v>
      </c>
      <c r="R2552">
        <f>VLOOKUP($D2552,metadata!$B$2:$S$451,15,FALSE)</f>
        <v>115.08333333333333</v>
      </c>
      <c r="S2552" t="str">
        <f>VLOOKUP($D2552,metadata!$B$2:$S$451,16,FALSE)</f>
        <v/>
      </c>
      <c r="T2552" t="str">
        <f>VLOOKUP($D2552,metadata!$B$2:$S$451,17,FALSE)</f>
        <v/>
      </c>
      <c r="U2552" t="str">
        <f>VLOOKUP($D2552,metadata!$B$2:$S$451,18,FALSE)</f>
        <v/>
      </c>
      <c r="V2552">
        <f>VLOOKUP($D2552,metadata!$B$2:$Z$451,19,FALSE)</f>
        <v>75</v>
      </c>
      <c r="W2552" t="str">
        <f>VLOOKUP($D2552,metadata!$B$2:$Z$451,20,FALSE)</f>
        <v>global average</v>
      </c>
      <c r="X2552" t="str">
        <f>VLOOKUP($D2552,metadata!$B$2:$Z$451,21,FALSE)</f>
        <v/>
      </c>
      <c r="Y2552">
        <f>VLOOKUP($D2552,metadata!$B$2:$Z$451,22,FALSE)</f>
        <v>57</v>
      </c>
      <c r="AC2552">
        <v>14.9964024915871</v>
      </c>
      <c r="AD2552">
        <v>10.548523206751</v>
      </c>
      <c r="AF2552" t="str">
        <f t="shared" si="79"/>
        <v>NA</v>
      </c>
    </row>
    <row r="2553" spans="3:32" x14ac:dyDescent="0.3">
      <c r="C2553">
        <v>2552</v>
      </c>
      <c r="D2553" s="4" t="str">
        <f t="shared" si="82"/>
        <v>57-BJ</v>
      </c>
      <c r="E2553" t="str">
        <f>VLOOKUP($D2553,metadata!$B$2:$S$451,2,FALSE)</f>
        <v>Wang, XP; Yang, QS; Dalin, P; Zhou, XM; Luo, ZW; Lei, CL</v>
      </c>
      <c r="F2553" t="str">
        <f>VLOOKUP($D2553,metadata!$B$2:$S$451,3,FALSE)</f>
        <v>Geographic variation in photoperiodic diapause induction and diapause intensity in Sericinus montelus (Lepidoptera: Papilionidae)</v>
      </c>
      <c r="G2553" t="str">
        <f>VLOOKUP($D2553,metadata!$B$2:$S$451,4,FALSE)</f>
        <v>10.1111/j.1744-7917.2011.01473.x</v>
      </c>
      <c r="H2553" t="str">
        <f>VLOOKUP($D2553,metadata!$B$2:$S$451,5,FALSE)</f>
        <v>y</v>
      </c>
      <c r="I2553" t="str">
        <f>VLOOKUP($D2553,metadata!$B$2:$S$451,6,FALSE)</f>
        <v>a</v>
      </c>
      <c r="J2553" t="str">
        <f>VLOOKUP($D2553,metadata!$B$2:$S$451,7,FALSE)</f>
        <v>i</v>
      </c>
      <c r="K2553">
        <f>VLOOKUP($D2553,metadata!$B$2:$S$451,8,FALSE)</f>
        <v>6</v>
      </c>
      <c r="L2553">
        <f>VLOOKUP($D2553,metadata!$B$2:$S$451,9,FALSE)</f>
        <v>8</v>
      </c>
      <c r="M2553" t="str">
        <f>VLOOKUP($D2553,metadata!$B$2:$S$451,10,FALSE)</f>
        <v/>
      </c>
      <c r="N2553" t="str">
        <f>VLOOKUP($D2553,metadata!$B$2:$S$451,11,FALSE)</f>
        <v>Sericinus montelus</v>
      </c>
      <c r="O2553" t="str">
        <f>VLOOKUP($D2553,metadata!$B$2:$S$451,12,FALSE)</f>
        <v>lepidoptera</v>
      </c>
      <c r="P2553" t="str">
        <f>VLOOKUP($D2553,metadata!$B$2:$S$451,13,FALSE)</f>
        <v>BJ</v>
      </c>
      <c r="Q2553">
        <f>VLOOKUP($D2553,metadata!$B$2:$S$451,14,FALSE)</f>
        <v>40.25</v>
      </c>
      <c r="R2553">
        <f>VLOOKUP($D2553,metadata!$B$2:$S$451,15,FALSE)</f>
        <v>115.08333333333333</v>
      </c>
      <c r="S2553" t="str">
        <f>VLOOKUP($D2553,metadata!$B$2:$S$451,16,FALSE)</f>
        <v/>
      </c>
      <c r="T2553" t="str">
        <f>VLOOKUP($D2553,metadata!$B$2:$S$451,17,FALSE)</f>
        <v/>
      </c>
      <c r="U2553" t="str">
        <f>VLOOKUP($D2553,metadata!$B$2:$S$451,18,FALSE)</f>
        <v/>
      </c>
      <c r="V2553">
        <f>VLOOKUP($D2553,metadata!$B$2:$Z$451,19,FALSE)</f>
        <v>75</v>
      </c>
      <c r="W2553" t="str">
        <f>VLOOKUP($D2553,metadata!$B$2:$Z$451,20,FALSE)</f>
        <v>global average</v>
      </c>
      <c r="X2553" t="str">
        <f>VLOOKUP($D2553,metadata!$B$2:$Z$451,21,FALSE)</f>
        <v/>
      </c>
      <c r="Y2553">
        <f>VLOOKUP($D2553,metadata!$B$2:$Z$451,22,FALSE)</f>
        <v>57</v>
      </c>
      <c r="AC2553">
        <v>15.4964683334052</v>
      </c>
      <c r="AD2553">
        <v>0.14064697609002499</v>
      </c>
      <c r="AF2553" t="str">
        <f t="shared" si="79"/>
        <v>NA</v>
      </c>
    </row>
    <row r="2554" spans="3:32" x14ac:dyDescent="0.3">
      <c r="C2554">
        <v>2553</v>
      </c>
      <c r="D2554" s="4" t="str">
        <f t="shared" si="82"/>
        <v>57-BJ</v>
      </c>
      <c r="E2554" t="str">
        <f>VLOOKUP($D2554,metadata!$B$2:$S$451,2,FALSE)</f>
        <v>Wang, XP; Yang, QS; Dalin, P; Zhou, XM; Luo, ZW; Lei, CL</v>
      </c>
      <c r="F2554" t="str">
        <f>VLOOKUP($D2554,metadata!$B$2:$S$451,3,FALSE)</f>
        <v>Geographic variation in photoperiodic diapause induction and diapause intensity in Sericinus montelus (Lepidoptera: Papilionidae)</v>
      </c>
      <c r="G2554" t="str">
        <f>VLOOKUP($D2554,metadata!$B$2:$S$451,4,FALSE)</f>
        <v>10.1111/j.1744-7917.2011.01473.x</v>
      </c>
      <c r="H2554" t="str">
        <f>VLOOKUP($D2554,metadata!$B$2:$S$451,5,FALSE)</f>
        <v>y</v>
      </c>
      <c r="I2554" t="str">
        <f>VLOOKUP($D2554,metadata!$B$2:$S$451,6,FALSE)</f>
        <v>a</v>
      </c>
      <c r="J2554" t="str">
        <f>VLOOKUP($D2554,metadata!$B$2:$S$451,7,FALSE)</f>
        <v>i</v>
      </c>
      <c r="K2554">
        <f>VLOOKUP($D2554,metadata!$B$2:$S$451,8,FALSE)</f>
        <v>6</v>
      </c>
      <c r="L2554">
        <f>VLOOKUP($D2554,metadata!$B$2:$S$451,9,FALSE)</f>
        <v>8</v>
      </c>
      <c r="M2554" t="str">
        <f>VLOOKUP($D2554,metadata!$B$2:$S$451,10,FALSE)</f>
        <v/>
      </c>
      <c r="N2554" t="str">
        <f>VLOOKUP($D2554,metadata!$B$2:$S$451,11,FALSE)</f>
        <v>Sericinus montelus</v>
      </c>
      <c r="O2554" t="str">
        <f>VLOOKUP($D2554,metadata!$B$2:$S$451,12,FALSE)</f>
        <v>lepidoptera</v>
      </c>
      <c r="P2554" t="str">
        <f>VLOOKUP($D2554,metadata!$B$2:$S$451,13,FALSE)</f>
        <v>BJ</v>
      </c>
      <c r="Q2554">
        <f>VLOOKUP($D2554,metadata!$B$2:$S$451,14,FALSE)</f>
        <v>40.25</v>
      </c>
      <c r="R2554">
        <f>VLOOKUP($D2554,metadata!$B$2:$S$451,15,FALSE)</f>
        <v>115.08333333333333</v>
      </c>
      <c r="S2554" t="str">
        <f>VLOOKUP($D2554,metadata!$B$2:$S$451,16,FALSE)</f>
        <v/>
      </c>
      <c r="T2554" t="str">
        <f>VLOOKUP($D2554,metadata!$B$2:$S$451,17,FALSE)</f>
        <v/>
      </c>
      <c r="U2554" t="str">
        <f>VLOOKUP($D2554,metadata!$B$2:$S$451,18,FALSE)</f>
        <v/>
      </c>
      <c r="V2554">
        <f>VLOOKUP($D2554,metadata!$B$2:$Z$451,19,FALSE)</f>
        <v>75</v>
      </c>
      <c r="W2554" t="str">
        <f>VLOOKUP($D2554,metadata!$B$2:$Z$451,20,FALSE)</f>
        <v>global average</v>
      </c>
      <c r="X2554" t="str">
        <f>VLOOKUP($D2554,metadata!$B$2:$Z$451,21,FALSE)</f>
        <v/>
      </c>
      <c r="Y2554">
        <f>VLOOKUP($D2554,metadata!$B$2:$Z$451,22,FALSE)</f>
        <v>57</v>
      </c>
      <c r="AC2554">
        <v>15.9968440190731</v>
      </c>
      <c r="AD2554">
        <v>-0.42194092827004598</v>
      </c>
      <c r="AF2554" t="str">
        <f t="shared" si="79"/>
        <v>NA</v>
      </c>
    </row>
    <row r="2555" spans="3:32" x14ac:dyDescent="0.3">
      <c r="C2555">
        <v>2554</v>
      </c>
      <c r="D2555" s="4" t="str">
        <f t="shared" si="82"/>
        <v>57-ZB</v>
      </c>
      <c r="E2555" t="str">
        <f>VLOOKUP($D2555,metadata!$B$2:$S$451,2,FALSE)</f>
        <v>Wang, XP; Yang, QS; Dalin, P; Zhou, XM; Luo, ZW; Lei, CL</v>
      </c>
      <c r="F2555" t="str">
        <f>VLOOKUP($D2555,metadata!$B$2:$S$451,3,FALSE)</f>
        <v>Geographic variation in photoperiodic diapause induction and diapause intensity in Sericinus montelus (Lepidoptera: Papilionidae)</v>
      </c>
      <c r="G2555" t="str">
        <f>VLOOKUP($D2555,metadata!$B$2:$S$451,4,FALSE)</f>
        <v>10.1111/j.1744-7917.2011.01473.x</v>
      </c>
      <c r="H2555" t="str">
        <f>VLOOKUP($D2555,metadata!$B$2:$S$451,5,FALSE)</f>
        <v>y</v>
      </c>
      <c r="I2555" t="str">
        <f>VLOOKUP($D2555,metadata!$B$2:$S$451,6,FALSE)</f>
        <v>a</v>
      </c>
      <c r="J2555" t="str">
        <f>VLOOKUP($D2555,metadata!$B$2:$S$451,7,FALSE)</f>
        <v>i</v>
      </c>
      <c r="K2555">
        <f>VLOOKUP($D2555,metadata!$B$2:$S$451,8,FALSE)</f>
        <v>6</v>
      </c>
      <c r="L2555">
        <f>VLOOKUP($D2555,metadata!$B$2:$S$451,9,FALSE)</f>
        <v>8</v>
      </c>
      <c r="M2555" t="str">
        <f>VLOOKUP($D2555,metadata!$B$2:$S$451,10,FALSE)</f>
        <v/>
      </c>
      <c r="N2555" t="str">
        <f>VLOOKUP($D2555,metadata!$B$2:$S$451,11,FALSE)</f>
        <v>Sericinus montelus</v>
      </c>
      <c r="O2555" t="str">
        <f>VLOOKUP($D2555,metadata!$B$2:$S$451,12,FALSE)</f>
        <v>lepidoptera</v>
      </c>
      <c r="P2555" t="str">
        <f>VLOOKUP($D2555,metadata!$B$2:$S$451,13,FALSE)</f>
        <v>ZB</v>
      </c>
      <c r="Q2555">
        <f>VLOOKUP($D2555,metadata!$B$2:$S$451,14,FALSE)</f>
        <v>36.799999999999997</v>
      </c>
      <c r="R2555">
        <f>VLOOKUP($D2555,metadata!$B$2:$S$451,15,FALSE)</f>
        <v>118.05</v>
      </c>
      <c r="S2555" t="str">
        <f>VLOOKUP($D2555,metadata!$B$2:$S$451,16,FALSE)</f>
        <v/>
      </c>
      <c r="T2555" t="str">
        <f>VLOOKUP($D2555,metadata!$B$2:$S$451,17,FALSE)</f>
        <v/>
      </c>
      <c r="U2555" t="str">
        <f>VLOOKUP($D2555,metadata!$B$2:$S$451,18,FALSE)</f>
        <v/>
      </c>
      <c r="V2555">
        <f>VLOOKUP($D2555,metadata!$B$2:$Z$451,19,FALSE)</f>
        <v>75</v>
      </c>
      <c r="W2555" t="str">
        <f>VLOOKUP($D2555,metadata!$B$2:$Z$451,20,FALSE)</f>
        <v>global average</v>
      </c>
      <c r="X2555" t="str">
        <f>VLOOKUP($D2555,metadata!$B$2:$Z$451,21,FALSE)</f>
        <v/>
      </c>
      <c r="Y2555">
        <f>VLOOKUP($D2555,metadata!$B$2:$Z$451,22,FALSE)</f>
        <v>57</v>
      </c>
      <c r="AC2555">
        <v>12.5066743684995</v>
      </c>
      <c r="AD2555">
        <v>99.4374120956399</v>
      </c>
      <c r="AF2555" t="str">
        <f t="shared" si="79"/>
        <v>NA</v>
      </c>
    </row>
    <row r="2556" spans="3:32" x14ac:dyDescent="0.3">
      <c r="C2556">
        <v>2555</v>
      </c>
      <c r="D2556" s="4" t="str">
        <f t="shared" si="82"/>
        <v>57-ZB</v>
      </c>
      <c r="E2556" t="str">
        <f>VLOOKUP($D2556,metadata!$B$2:$S$451,2,FALSE)</f>
        <v>Wang, XP; Yang, QS; Dalin, P; Zhou, XM; Luo, ZW; Lei, CL</v>
      </c>
      <c r="F2556" t="str">
        <f>VLOOKUP($D2556,metadata!$B$2:$S$451,3,FALSE)</f>
        <v>Geographic variation in photoperiodic diapause induction and diapause intensity in Sericinus montelus (Lepidoptera: Papilionidae)</v>
      </c>
      <c r="G2556" t="str">
        <f>VLOOKUP($D2556,metadata!$B$2:$S$451,4,FALSE)</f>
        <v>10.1111/j.1744-7917.2011.01473.x</v>
      </c>
      <c r="H2556" t="str">
        <f>VLOOKUP($D2556,metadata!$B$2:$S$451,5,FALSE)</f>
        <v>y</v>
      </c>
      <c r="I2556" t="str">
        <f>VLOOKUP($D2556,metadata!$B$2:$S$451,6,FALSE)</f>
        <v>a</v>
      </c>
      <c r="J2556" t="str">
        <f>VLOOKUP($D2556,metadata!$B$2:$S$451,7,FALSE)</f>
        <v>i</v>
      </c>
      <c r="K2556">
        <f>VLOOKUP($D2556,metadata!$B$2:$S$451,8,FALSE)</f>
        <v>6</v>
      </c>
      <c r="L2556">
        <f>VLOOKUP($D2556,metadata!$B$2:$S$451,9,FALSE)</f>
        <v>8</v>
      </c>
      <c r="M2556" t="str">
        <f>VLOOKUP($D2556,metadata!$B$2:$S$451,10,FALSE)</f>
        <v/>
      </c>
      <c r="N2556" t="str">
        <f>VLOOKUP($D2556,metadata!$B$2:$S$451,11,FALSE)</f>
        <v>Sericinus montelus</v>
      </c>
      <c r="O2556" t="str">
        <f>VLOOKUP($D2556,metadata!$B$2:$S$451,12,FALSE)</f>
        <v>lepidoptera</v>
      </c>
      <c r="P2556" t="str">
        <f>VLOOKUP($D2556,metadata!$B$2:$S$451,13,FALSE)</f>
        <v>ZB</v>
      </c>
      <c r="Q2556">
        <f>VLOOKUP($D2556,metadata!$B$2:$S$451,14,FALSE)</f>
        <v>36.799999999999997</v>
      </c>
      <c r="R2556">
        <f>VLOOKUP($D2556,metadata!$B$2:$S$451,15,FALSE)</f>
        <v>118.05</v>
      </c>
      <c r="S2556" t="str">
        <f>VLOOKUP($D2556,metadata!$B$2:$S$451,16,FALSE)</f>
        <v/>
      </c>
      <c r="T2556" t="str">
        <f>VLOOKUP($D2556,metadata!$B$2:$S$451,17,FALSE)</f>
        <v/>
      </c>
      <c r="U2556" t="str">
        <f>VLOOKUP($D2556,metadata!$B$2:$S$451,18,FALSE)</f>
        <v/>
      </c>
      <c r="V2556">
        <f>VLOOKUP($D2556,metadata!$B$2:$Z$451,19,FALSE)</f>
        <v>75</v>
      </c>
      <c r="W2556" t="str">
        <f>VLOOKUP($D2556,metadata!$B$2:$Z$451,20,FALSE)</f>
        <v>global average</v>
      </c>
      <c r="X2556" t="str">
        <f>VLOOKUP($D2556,metadata!$B$2:$Z$451,21,FALSE)</f>
        <v/>
      </c>
      <c r="Y2556">
        <f>VLOOKUP($D2556,metadata!$B$2:$Z$451,22,FALSE)</f>
        <v>57</v>
      </c>
      <c r="AC2556">
        <v>13.0070677595301</v>
      </c>
      <c r="AD2556">
        <v>99.4374120956399</v>
      </c>
      <c r="AF2556" t="str">
        <f t="shared" si="79"/>
        <v>NA</v>
      </c>
    </row>
    <row r="2557" spans="3:32" x14ac:dyDescent="0.3">
      <c r="C2557">
        <v>2556</v>
      </c>
      <c r="D2557" s="4" t="str">
        <f t="shared" si="82"/>
        <v>57-ZB</v>
      </c>
      <c r="E2557" t="str">
        <f>VLOOKUP($D2557,metadata!$B$2:$S$451,2,FALSE)</f>
        <v>Wang, XP; Yang, QS; Dalin, P; Zhou, XM; Luo, ZW; Lei, CL</v>
      </c>
      <c r="F2557" t="str">
        <f>VLOOKUP($D2557,metadata!$B$2:$S$451,3,FALSE)</f>
        <v>Geographic variation in photoperiodic diapause induction and diapause intensity in Sericinus montelus (Lepidoptera: Papilionidae)</v>
      </c>
      <c r="G2557" t="str">
        <f>VLOOKUP($D2557,metadata!$B$2:$S$451,4,FALSE)</f>
        <v>10.1111/j.1744-7917.2011.01473.x</v>
      </c>
      <c r="H2557" t="str">
        <f>VLOOKUP($D2557,metadata!$B$2:$S$451,5,FALSE)</f>
        <v>y</v>
      </c>
      <c r="I2557" t="str">
        <f>VLOOKUP($D2557,metadata!$B$2:$S$451,6,FALSE)</f>
        <v>a</v>
      </c>
      <c r="J2557" t="str">
        <f>VLOOKUP($D2557,metadata!$B$2:$S$451,7,FALSE)</f>
        <v>i</v>
      </c>
      <c r="K2557">
        <f>VLOOKUP($D2557,metadata!$B$2:$S$451,8,FALSE)</f>
        <v>6</v>
      </c>
      <c r="L2557">
        <f>VLOOKUP($D2557,metadata!$B$2:$S$451,9,FALSE)</f>
        <v>8</v>
      </c>
      <c r="M2557" t="str">
        <f>VLOOKUP($D2557,metadata!$B$2:$S$451,10,FALSE)</f>
        <v/>
      </c>
      <c r="N2557" t="str">
        <f>VLOOKUP($D2557,metadata!$B$2:$S$451,11,FALSE)</f>
        <v>Sericinus montelus</v>
      </c>
      <c r="O2557" t="str">
        <f>VLOOKUP($D2557,metadata!$B$2:$S$451,12,FALSE)</f>
        <v>lepidoptera</v>
      </c>
      <c r="P2557" t="str">
        <f>VLOOKUP($D2557,metadata!$B$2:$S$451,13,FALSE)</f>
        <v>ZB</v>
      </c>
      <c r="Q2557">
        <f>VLOOKUP($D2557,metadata!$B$2:$S$451,14,FALSE)</f>
        <v>36.799999999999997</v>
      </c>
      <c r="R2557">
        <f>VLOOKUP($D2557,metadata!$B$2:$S$451,15,FALSE)</f>
        <v>118.05</v>
      </c>
      <c r="S2557" t="str">
        <f>VLOOKUP($D2557,metadata!$B$2:$S$451,16,FALSE)</f>
        <v/>
      </c>
      <c r="T2557" t="str">
        <f>VLOOKUP($D2557,metadata!$B$2:$S$451,17,FALSE)</f>
        <v/>
      </c>
      <c r="U2557" t="str">
        <f>VLOOKUP($D2557,metadata!$B$2:$S$451,18,FALSE)</f>
        <v/>
      </c>
      <c r="V2557">
        <f>VLOOKUP($D2557,metadata!$B$2:$Z$451,19,FALSE)</f>
        <v>75</v>
      </c>
      <c r="W2557" t="str">
        <f>VLOOKUP($D2557,metadata!$B$2:$Z$451,20,FALSE)</f>
        <v>global average</v>
      </c>
      <c r="X2557" t="str">
        <f>VLOOKUP($D2557,metadata!$B$2:$Z$451,21,FALSE)</f>
        <v/>
      </c>
      <c r="Y2557">
        <f>VLOOKUP($D2557,metadata!$B$2:$Z$451,22,FALSE)</f>
        <v>57</v>
      </c>
      <c r="AC2557">
        <v>13.494514103981301</v>
      </c>
      <c r="AD2557">
        <v>88.045007032348806</v>
      </c>
      <c r="AF2557" t="str">
        <f t="shared" si="79"/>
        <v>NA</v>
      </c>
    </row>
    <row r="2558" spans="3:32" x14ac:dyDescent="0.3">
      <c r="C2558">
        <v>2557</v>
      </c>
      <c r="D2558" s="4" t="str">
        <f t="shared" si="82"/>
        <v>57-ZB</v>
      </c>
      <c r="E2558" t="str">
        <f>VLOOKUP($D2558,metadata!$B$2:$S$451,2,FALSE)</f>
        <v>Wang, XP; Yang, QS; Dalin, P; Zhou, XM; Luo, ZW; Lei, CL</v>
      </c>
      <c r="F2558" t="str">
        <f>VLOOKUP($D2558,metadata!$B$2:$S$451,3,FALSE)</f>
        <v>Geographic variation in photoperiodic diapause induction and diapause intensity in Sericinus montelus (Lepidoptera: Papilionidae)</v>
      </c>
      <c r="G2558" t="str">
        <f>VLOOKUP($D2558,metadata!$B$2:$S$451,4,FALSE)</f>
        <v>10.1111/j.1744-7917.2011.01473.x</v>
      </c>
      <c r="H2558" t="str">
        <f>VLOOKUP($D2558,metadata!$B$2:$S$451,5,FALSE)</f>
        <v>y</v>
      </c>
      <c r="I2558" t="str">
        <f>VLOOKUP($D2558,metadata!$B$2:$S$451,6,FALSE)</f>
        <v>a</v>
      </c>
      <c r="J2558" t="str">
        <f>VLOOKUP($D2558,metadata!$B$2:$S$451,7,FALSE)</f>
        <v>i</v>
      </c>
      <c r="K2558">
        <f>VLOOKUP($D2558,metadata!$B$2:$S$451,8,FALSE)</f>
        <v>6</v>
      </c>
      <c r="L2558">
        <f>VLOOKUP($D2558,metadata!$B$2:$S$451,9,FALSE)</f>
        <v>8</v>
      </c>
      <c r="M2558" t="str">
        <f>VLOOKUP($D2558,metadata!$B$2:$S$451,10,FALSE)</f>
        <v/>
      </c>
      <c r="N2558" t="str">
        <f>VLOOKUP($D2558,metadata!$B$2:$S$451,11,FALSE)</f>
        <v>Sericinus montelus</v>
      </c>
      <c r="O2558" t="str">
        <f>VLOOKUP($D2558,metadata!$B$2:$S$451,12,FALSE)</f>
        <v>lepidoptera</v>
      </c>
      <c r="P2558" t="str">
        <f>VLOOKUP($D2558,metadata!$B$2:$S$451,13,FALSE)</f>
        <v>ZB</v>
      </c>
      <c r="Q2558">
        <f>VLOOKUP($D2558,metadata!$B$2:$S$451,14,FALSE)</f>
        <v>36.799999999999997</v>
      </c>
      <c r="R2558">
        <f>VLOOKUP($D2558,metadata!$B$2:$S$451,15,FALSE)</f>
        <v>118.05</v>
      </c>
      <c r="S2558" t="str">
        <f>VLOOKUP($D2558,metadata!$B$2:$S$451,16,FALSE)</f>
        <v/>
      </c>
      <c r="T2558" t="str">
        <f>VLOOKUP($D2558,metadata!$B$2:$S$451,17,FALSE)</f>
        <v/>
      </c>
      <c r="U2558" t="str">
        <f>VLOOKUP($D2558,metadata!$B$2:$S$451,18,FALSE)</f>
        <v/>
      </c>
      <c r="V2558">
        <f>VLOOKUP($D2558,metadata!$B$2:$Z$451,19,FALSE)</f>
        <v>75</v>
      </c>
      <c r="W2558" t="str">
        <f>VLOOKUP($D2558,metadata!$B$2:$Z$451,20,FALSE)</f>
        <v>global average</v>
      </c>
      <c r="X2558" t="str">
        <f>VLOOKUP($D2558,metadata!$B$2:$Z$451,21,FALSE)</f>
        <v/>
      </c>
      <c r="Y2558">
        <f>VLOOKUP($D2558,metadata!$B$2:$Z$451,22,FALSE)</f>
        <v>57</v>
      </c>
      <c r="AC2558">
        <v>13.997833306221899</v>
      </c>
      <c r="AD2558">
        <v>81.012658227848107</v>
      </c>
      <c r="AF2558" t="str">
        <f t="shared" si="79"/>
        <v>NA</v>
      </c>
    </row>
    <row r="2559" spans="3:32" x14ac:dyDescent="0.3">
      <c r="C2559">
        <v>2558</v>
      </c>
      <c r="D2559" s="4" t="str">
        <f t="shared" si="82"/>
        <v>57-ZB</v>
      </c>
      <c r="E2559" t="str">
        <f>VLOOKUP($D2559,metadata!$B$2:$S$451,2,FALSE)</f>
        <v>Wang, XP; Yang, QS; Dalin, P; Zhou, XM; Luo, ZW; Lei, CL</v>
      </c>
      <c r="F2559" t="str">
        <f>VLOOKUP($D2559,metadata!$B$2:$S$451,3,FALSE)</f>
        <v>Geographic variation in photoperiodic diapause induction and diapause intensity in Sericinus montelus (Lepidoptera: Papilionidae)</v>
      </c>
      <c r="G2559" t="str">
        <f>VLOOKUP($D2559,metadata!$B$2:$S$451,4,FALSE)</f>
        <v>10.1111/j.1744-7917.2011.01473.x</v>
      </c>
      <c r="H2559" t="str">
        <f>VLOOKUP($D2559,metadata!$B$2:$S$451,5,FALSE)</f>
        <v>y</v>
      </c>
      <c r="I2559" t="str">
        <f>VLOOKUP($D2559,metadata!$B$2:$S$451,6,FALSE)</f>
        <v>a</v>
      </c>
      <c r="J2559" t="str">
        <f>VLOOKUP($D2559,metadata!$B$2:$S$451,7,FALSE)</f>
        <v>i</v>
      </c>
      <c r="K2559">
        <f>VLOOKUP($D2559,metadata!$B$2:$S$451,8,FALSE)</f>
        <v>6</v>
      </c>
      <c r="L2559">
        <f>VLOOKUP($D2559,metadata!$B$2:$S$451,9,FALSE)</f>
        <v>8</v>
      </c>
      <c r="M2559" t="str">
        <f>VLOOKUP($D2559,metadata!$B$2:$S$451,10,FALSE)</f>
        <v/>
      </c>
      <c r="N2559" t="str">
        <f>VLOOKUP($D2559,metadata!$B$2:$S$451,11,FALSE)</f>
        <v>Sericinus montelus</v>
      </c>
      <c r="O2559" t="str">
        <f>VLOOKUP($D2559,metadata!$B$2:$S$451,12,FALSE)</f>
        <v>lepidoptera</v>
      </c>
      <c r="P2559" t="str">
        <f>VLOOKUP($D2559,metadata!$B$2:$S$451,13,FALSE)</f>
        <v>ZB</v>
      </c>
      <c r="Q2559">
        <f>VLOOKUP($D2559,metadata!$B$2:$S$451,14,FALSE)</f>
        <v>36.799999999999997</v>
      </c>
      <c r="R2559">
        <f>VLOOKUP($D2559,metadata!$B$2:$S$451,15,FALSE)</f>
        <v>118.05</v>
      </c>
      <c r="S2559" t="str">
        <f>VLOOKUP($D2559,metadata!$B$2:$S$451,16,FALSE)</f>
        <v/>
      </c>
      <c r="T2559" t="str">
        <f>VLOOKUP($D2559,metadata!$B$2:$S$451,17,FALSE)</f>
        <v/>
      </c>
      <c r="U2559" t="str">
        <f>VLOOKUP($D2559,metadata!$B$2:$S$451,18,FALSE)</f>
        <v/>
      </c>
      <c r="V2559">
        <f>VLOOKUP($D2559,metadata!$B$2:$Z$451,19,FALSE)</f>
        <v>75</v>
      </c>
      <c r="W2559" t="str">
        <f>VLOOKUP($D2559,metadata!$B$2:$Z$451,20,FALSE)</f>
        <v>global average</v>
      </c>
      <c r="X2559" t="str">
        <f>VLOOKUP($D2559,metadata!$B$2:$Z$451,21,FALSE)</f>
        <v/>
      </c>
      <c r="Y2559">
        <f>VLOOKUP($D2559,metadata!$B$2:$Z$451,22,FALSE)</f>
        <v>57</v>
      </c>
      <c r="AC2559">
        <v>14.499063275647</v>
      </c>
      <c r="AD2559">
        <v>7.5949367088607698</v>
      </c>
      <c r="AF2559" t="str">
        <f t="shared" si="79"/>
        <v>NA</v>
      </c>
    </row>
    <row r="2560" spans="3:32" x14ac:dyDescent="0.3">
      <c r="C2560">
        <v>2559</v>
      </c>
      <c r="D2560" s="4" t="str">
        <f t="shared" si="82"/>
        <v>57-ZB</v>
      </c>
      <c r="E2560" t="str">
        <f>VLOOKUP($D2560,metadata!$B$2:$S$451,2,FALSE)</f>
        <v>Wang, XP; Yang, QS; Dalin, P; Zhou, XM; Luo, ZW; Lei, CL</v>
      </c>
      <c r="F2560" t="str">
        <f>VLOOKUP($D2560,metadata!$B$2:$S$451,3,FALSE)</f>
        <v>Geographic variation in photoperiodic diapause induction and diapause intensity in Sericinus montelus (Lepidoptera: Papilionidae)</v>
      </c>
      <c r="G2560" t="str">
        <f>VLOOKUP($D2560,metadata!$B$2:$S$451,4,FALSE)</f>
        <v>10.1111/j.1744-7917.2011.01473.x</v>
      </c>
      <c r="H2560" t="str">
        <f>VLOOKUP($D2560,metadata!$B$2:$S$451,5,FALSE)</f>
        <v>y</v>
      </c>
      <c r="I2560" t="str">
        <f>VLOOKUP($D2560,metadata!$B$2:$S$451,6,FALSE)</f>
        <v>a</v>
      </c>
      <c r="J2560" t="str">
        <f>VLOOKUP($D2560,metadata!$B$2:$S$451,7,FALSE)</f>
        <v>i</v>
      </c>
      <c r="K2560">
        <f>VLOOKUP($D2560,metadata!$B$2:$S$451,8,FALSE)</f>
        <v>6</v>
      </c>
      <c r="L2560">
        <f>VLOOKUP($D2560,metadata!$B$2:$S$451,9,FALSE)</f>
        <v>8</v>
      </c>
      <c r="M2560" t="str">
        <f>VLOOKUP($D2560,metadata!$B$2:$S$451,10,FALSE)</f>
        <v/>
      </c>
      <c r="N2560" t="str">
        <f>VLOOKUP($D2560,metadata!$B$2:$S$451,11,FALSE)</f>
        <v>Sericinus montelus</v>
      </c>
      <c r="O2560" t="str">
        <f>VLOOKUP($D2560,metadata!$B$2:$S$451,12,FALSE)</f>
        <v>lepidoptera</v>
      </c>
      <c r="P2560" t="str">
        <f>VLOOKUP($D2560,metadata!$B$2:$S$451,13,FALSE)</f>
        <v>ZB</v>
      </c>
      <c r="Q2560">
        <f>VLOOKUP($D2560,metadata!$B$2:$S$451,14,FALSE)</f>
        <v>36.799999999999997</v>
      </c>
      <c r="R2560">
        <f>VLOOKUP($D2560,metadata!$B$2:$S$451,15,FALSE)</f>
        <v>118.05</v>
      </c>
      <c r="S2560" t="str">
        <f>VLOOKUP($D2560,metadata!$B$2:$S$451,16,FALSE)</f>
        <v/>
      </c>
      <c r="T2560" t="str">
        <f>VLOOKUP($D2560,metadata!$B$2:$S$451,17,FALSE)</f>
        <v/>
      </c>
      <c r="U2560" t="str">
        <f>VLOOKUP($D2560,metadata!$B$2:$S$451,18,FALSE)</f>
        <v/>
      </c>
      <c r="V2560">
        <f>VLOOKUP($D2560,metadata!$B$2:$Z$451,19,FALSE)</f>
        <v>75</v>
      </c>
      <c r="W2560" t="str">
        <f>VLOOKUP($D2560,metadata!$B$2:$Z$451,20,FALSE)</f>
        <v>global average</v>
      </c>
      <c r="X2560" t="str">
        <f>VLOOKUP($D2560,metadata!$B$2:$Z$451,21,FALSE)</f>
        <v/>
      </c>
      <c r="Y2560">
        <f>VLOOKUP($D2560,metadata!$B$2:$Z$451,22,FALSE)</f>
        <v>57</v>
      </c>
      <c r="AC2560">
        <v>14.9991999389164</v>
      </c>
      <c r="AD2560">
        <v>-0.56258790436004302</v>
      </c>
      <c r="AF2560" t="str">
        <f t="shared" si="79"/>
        <v>NA</v>
      </c>
    </row>
    <row r="2561" spans="3:32" x14ac:dyDescent="0.3">
      <c r="C2561">
        <v>2560</v>
      </c>
      <c r="D2561" s="4" t="str">
        <f t="shared" si="82"/>
        <v>57-ZB</v>
      </c>
      <c r="E2561" t="str">
        <f>VLOOKUP($D2561,metadata!$B$2:$S$451,2,FALSE)</f>
        <v>Wang, XP; Yang, QS; Dalin, P; Zhou, XM; Luo, ZW; Lei, CL</v>
      </c>
      <c r="F2561" t="str">
        <f>VLOOKUP($D2561,metadata!$B$2:$S$451,3,FALSE)</f>
        <v>Geographic variation in photoperiodic diapause induction and diapause intensity in Sericinus montelus (Lepidoptera: Papilionidae)</v>
      </c>
      <c r="G2561" t="str">
        <f>VLOOKUP($D2561,metadata!$B$2:$S$451,4,FALSE)</f>
        <v>10.1111/j.1744-7917.2011.01473.x</v>
      </c>
      <c r="H2561" t="str">
        <f>VLOOKUP($D2561,metadata!$B$2:$S$451,5,FALSE)</f>
        <v>y</v>
      </c>
      <c r="I2561" t="str">
        <f>VLOOKUP($D2561,metadata!$B$2:$S$451,6,FALSE)</f>
        <v>a</v>
      </c>
      <c r="J2561" t="str">
        <f>VLOOKUP($D2561,metadata!$B$2:$S$451,7,FALSE)</f>
        <v>i</v>
      </c>
      <c r="K2561">
        <f>VLOOKUP($D2561,metadata!$B$2:$S$451,8,FALSE)</f>
        <v>6</v>
      </c>
      <c r="L2561">
        <f>VLOOKUP($D2561,metadata!$B$2:$S$451,9,FALSE)</f>
        <v>8</v>
      </c>
      <c r="M2561" t="str">
        <f>VLOOKUP($D2561,metadata!$B$2:$S$451,10,FALSE)</f>
        <v/>
      </c>
      <c r="N2561" t="str">
        <f>VLOOKUP($D2561,metadata!$B$2:$S$451,11,FALSE)</f>
        <v>Sericinus montelus</v>
      </c>
      <c r="O2561" t="str">
        <f>VLOOKUP($D2561,metadata!$B$2:$S$451,12,FALSE)</f>
        <v>lepidoptera</v>
      </c>
      <c r="P2561" t="str">
        <f>VLOOKUP($D2561,metadata!$B$2:$S$451,13,FALSE)</f>
        <v>ZB</v>
      </c>
      <c r="Q2561">
        <f>VLOOKUP($D2561,metadata!$B$2:$S$451,14,FALSE)</f>
        <v>36.799999999999997</v>
      </c>
      <c r="R2561">
        <f>VLOOKUP($D2561,metadata!$B$2:$S$451,15,FALSE)</f>
        <v>118.05</v>
      </c>
      <c r="S2561" t="str">
        <f>VLOOKUP($D2561,metadata!$B$2:$S$451,16,FALSE)</f>
        <v/>
      </c>
      <c r="T2561" t="str">
        <f>VLOOKUP($D2561,metadata!$B$2:$S$451,17,FALSE)</f>
        <v/>
      </c>
      <c r="U2561" t="str">
        <f>VLOOKUP($D2561,metadata!$B$2:$S$451,18,FALSE)</f>
        <v/>
      </c>
      <c r="V2561">
        <f>VLOOKUP($D2561,metadata!$B$2:$Z$451,19,FALSE)</f>
        <v>75</v>
      </c>
      <c r="W2561" t="str">
        <f>VLOOKUP($D2561,metadata!$B$2:$Z$451,20,FALSE)</f>
        <v>global average</v>
      </c>
      <c r="X2561" t="str">
        <f>VLOOKUP($D2561,metadata!$B$2:$Z$451,21,FALSE)</f>
        <v/>
      </c>
      <c r="Y2561">
        <f>VLOOKUP($D2561,metadata!$B$2:$Z$451,22,FALSE)</f>
        <v>57</v>
      </c>
      <c r="AC2561">
        <v>15.4964594807238</v>
      </c>
      <c r="AD2561">
        <v>-0.14064697608999599</v>
      </c>
      <c r="AF2561" t="str">
        <f t="shared" si="79"/>
        <v>NA</v>
      </c>
    </row>
    <row r="2562" spans="3:32" x14ac:dyDescent="0.3">
      <c r="C2562">
        <v>2561</v>
      </c>
      <c r="D2562" s="4" t="str">
        <f t="shared" si="82"/>
        <v>57-ZB</v>
      </c>
      <c r="E2562" t="str">
        <f>VLOOKUP($D2562,metadata!$B$2:$S$451,2,FALSE)</f>
        <v>Wang, XP; Yang, QS; Dalin, P; Zhou, XM; Luo, ZW; Lei, CL</v>
      </c>
      <c r="F2562" t="str">
        <f>VLOOKUP($D2562,metadata!$B$2:$S$451,3,FALSE)</f>
        <v>Geographic variation in photoperiodic diapause induction and diapause intensity in Sericinus montelus (Lepidoptera: Papilionidae)</v>
      </c>
      <c r="G2562" t="str">
        <f>VLOOKUP($D2562,metadata!$B$2:$S$451,4,FALSE)</f>
        <v>10.1111/j.1744-7917.2011.01473.x</v>
      </c>
      <c r="H2562" t="str">
        <f>VLOOKUP($D2562,metadata!$B$2:$S$451,5,FALSE)</f>
        <v>y</v>
      </c>
      <c r="I2562" t="str">
        <f>VLOOKUP($D2562,metadata!$B$2:$S$451,6,FALSE)</f>
        <v>a</v>
      </c>
      <c r="J2562" t="str">
        <f>VLOOKUP($D2562,metadata!$B$2:$S$451,7,FALSE)</f>
        <v>i</v>
      </c>
      <c r="K2562">
        <f>VLOOKUP($D2562,metadata!$B$2:$S$451,8,FALSE)</f>
        <v>6</v>
      </c>
      <c r="L2562">
        <f>VLOOKUP($D2562,metadata!$B$2:$S$451,9,FALSE)</f>
        <v>8</v>
      </c>
      <c r="M2562" t="str">
        <f>VLOOKUP($D2562,metadata!$B$2:$S$451,10,FALSE)</f>
        <v/>
      </c>
      <c r="N2562" t="str">
        <f>VLOOKUP($D2562,metadata!$B$2:$S$451,11,FALSE)</f>
        <v>Sericinus montelus</v>
      </c>
      <c r="O2562" t="str">
        <f>VLOOKUP($D2562,metadata!$B$2:$S$451,12,FALSE)</f>
        <v>lepidoptera</v>
      </c>
      <c r="P2562" t="str">
        <f>VLOOKUP($D2562,metadata!$B$2:$S$451,13,FALSE)</f>
        <v>ZB</v>
      </c>
      <c r="Q2562">
        <f>VLOOKUP($D2562,metadata!$B$2:$S$451,14,FALSE)</f>
        <v>36.799999999999997</v>
      </c>
      <c r="R2562">
        <f>VLOOKUP($D2562,metadata!$B$2:$S$451,15,FALSE)</f>
        <v>118.05</v>
      </c>
      <c r="S2562" t="str">
        <f>VLOOKUP($D2562,metadata!$B$2:$S$451,16,FALSE)</f>
        <v/>
      </c>
      <c r="T2562" t="str">
        <f>VLOOKUP($D2562,metadata!$B$2:$S$451,17,FALSE)</f>
        <v/>
      </c>
      <c r="U2562" t="str">
        <f>VLOOKUP($D2562,metadata!$B$2:$S$451,18,FALSE)</f>
        <v/>
      </c>
      <c r="V2562">
        <f>VLOOKUP($D2562,metadata!$B$2:$Z$451,19,FALSE)</f>
        <v>75</v>
      </c>
      <c r="W2562" t="str">
        <f>VLOOKUP($D2562,metadata!$B$2:$Z$451,20,FALSE)</f>
        <v>global average</v>
      </c>
      <c r="X2562" t="str">
        <f>VLOOKUP($D2562,metadata!$B$2:$Z$451,21,FALSE)</f>
        <v/>
      </c>
      <c r="Y2562">
        <f>VLOOKUP($D2562,metadata!$B$2:$Z$451,22,FALSE)</f>
        <v>57</v>
      </c>
      <c r="AC2562">
        <v>15.9905497625821</v>
      </c>
      <c r="AD2562">
        <v>-0.42194092827004598</v>
      </c>
      <c r="AF2562" t="str">
        <f t="shared" si="79"/>
        <v>NA</v>
      </c>
    </row>
    <row r="2563" spans="3:32" x14ac:dyDescent="0.3">
      <c r="C2563">
        <v>2562</v>
      </c>
      <c r="D2563" s="4" t="str">
        <f t="shared" si="82"/>
        <v>57-FX</v>
      </c>
      <c r="E2563" t="str">
        <f>VLOOKUP($D2563,metadata!$B$2:$S$451,2,FALSE)</f>
        <v>Wang, XP; Yang, QS; Dalin, P; Zhou, XM; Luo, ZW; Lei, CL</v>
      </c>
      <c r="F2563" t="str">
        <f>VLOOKUP($D2563,metadata!$B$2:$S$451,3,FALSE)</f>
        <v>Geographic variation in photoperiodic diapause induction and diapause intensity in Sericinus montelus (Lepidoptera: Papilionidae)</v>
      </c>
      <c r="G2563" t="str">
        <f>VLOOKUP($D2563,metadata!$B$2:$S$451,4,FALSE)</f>
        <v>10.1111/j.1744-7917.2011.01473.x</v>
      </c>
      <c r="H2563" t="str">
        <f>VLOOKUP($D2563,metadata!$B$2:$S$451,5,FALSE)</f>
        <v>y</v>
      </c>
      <c r="I2563" t="str">
        <f>VLOOKUP($D2563,metadata!$B$2:$S$451,6,FALSE)</f>
        <v>a</v>
      </c>
      <c r="J2563" t="str">
        <f>VLOOKUP($D2563,metadata!$B$2:$S$451,7,FALSE)</f>
        <v>i</v>
      </c>
      <c r="K2563">
        <f>VLOOKUP($D2563,metadata!$B$2:$S$451,8,FALSE)</f>
        <v>6</v>
      </c>
      <c r="L2563">
        <f>VLOOKUP($D2563,metadata!$B$2:$S$451,9,FALSE)</f>
        <v>7</v>
      </c>
      <c r="M2563" t="str">
        <f>VLOOKUP($D2563,metadata!$B$2:$S$451,10,FALSE)</f>
        <v/>
      </c>
      <c r="N2563" t="str">
        <f>VLOOKUP($D2563,metadata!$B$2:$S$451,11,FALSE)</f>
        <v>Sericinus montelus</v>
      </c>
      <c r="O2563" t="str">
        <f>VLOOKUP($D2563,metadata!$B$2:$S$451,12,FALSE)</f>
        <v>lepidoptera</v>
      </c>
      <c r="P2563" t="str">
        <f>VLOOKUP($D2563,metadata!$B$2:$S$451,13,FALSE)</f>
        <v>FX</v>
      </c>
      <c r="Q2563">
        <f>VLOOKUP($D2563,metadata!$B$2:$S$451,14,FALSE)</f>
        <v>32.6</v>
      </c>
      <c r="R2563">
        <f>VLOOKUP($D2563,metadata!$B$2:$S$451,15,FALSE)</f>
        <v>110.7</v>
      </c>
      <c r="S2563" t="str">
        <f>VLOOKUP($D2563,metadata!$B$2:$S$451,16,FALSE)</f>
        <v/>
      </c>
      <c r="T2563" t="str">
        <f>VLOOKUP($D2563,metadata!$B$2:$S$451,17,FALSE)</f>
        <v/>
      </c>
      <c r="U2563" t="str">
        <f>VLOOKUP($D2563,metadata!$B$2:$S$451,18,FALSE)</f>
        <v/>
      </c>
      <c r="V2563">
        <f>VLOOKUP($D2563,metadata!$B$2:$Z$451,19,FALSE)</f>
        <v>75</v>
      </c>
      <c r="W2563" t="str">
        <f>VLOOKUP($D2563,metadata!$B$2:$Z$451,20,FALSE)</f>
        <v>global average</v>
      </c>
      <c r="X2563" t="str">
        <f>VLOOKUP($D2563,metadata!$B$2:$Z$451,21,FALSE)</f>
        <v/>
      </c>
      <c r="Y2563">
        <f>VLOOKUP($D2563,metadata!$B$2:$Z$451,22,FALSE)</f>
        <v>57</v>
      </c>
      <c r="AC2563">
        <v>12.0062898301502</v>
      </c>
      <c r="AD2563">
        <v>99.718706047819893</v>
      </c>
      <c r="AF2563" t="str">
        <f t="shared" ref="AF2563:AF2626" si="83">IF(AE2563="","NA",AE2563)</f>
        <v>NA</v>
      </c>
    </row>
    <row r="2564" spans="3:32" x14ac:dyDescent="0.3">
      <c r="C2564">
        <v>2563</v>
      </c>
      <c r="D2564" s="4" t="str">
        <f t="shared" si="82"/>
        <v>57-FX</v>
      </c>
      <c r="E2564" t="str">
        <f>VLOOKUP($D2564,metadata!$B$2:$S$451,2,FALSE)</f>
        <v>Wang, XP; Yang, QS; Dalin, P; Zhou, XM; Luo, ZW; Lei, CL</v>
      </c>
      <c r="F2564" t="str">
        <f>VLOOKUP($D2564,metadata!$B$2:$S$451,3,FALSE)</f>
        <v>Geographic variation in photoperiodic diapause induction and diapause intensity in Sericinus montelus (Lepidoptera: Papilionidae)</v>
      </c>
      <c r="G2564" t="str">
        <f>VLOOKUP($D2564,metadata!$B$2:$S$451,4,FALSE)</f>
        <v>10.1111/j.1744-7917.2011.01473.x</v>
      </c>
      <c r="H2564" t="str">
        <f>VLOOKUP($D2564,metadata!$B$2:$S$451,5,FALSE)</f>
        <v>y</v>
      </c>
      <c r="I2564" t="str">
        <f>VLOOKUP($D2564,metadata!$B$2:$S$451,6,FALSE)</f>
        <v>a</v>
      </c>
      <c r="J2564" t="str">
        <f>VLOOKUP($D2564,metadata!$B$2:$S$451,7,FALSE)</f>
        <v>i</v>
      </c>
      <c r="K2564">
        <f>VLOOKUP($D2564,metadata!$B$2:$S$451,8,FALSE)</f>
        <v>6</v>
      </c>
      <c r="L2564">
        <f>VLOOKUP($D2564,metadata!$B$2:$S$451,9,FALSE)</f>
        <v>7</v>
      </c>
      <c r="M2564" t="str">
        <f>VLOOKUP($D2564,metadata!$B$2:$S$451,10,FALSE)</f>
        <v/>
      </c>
      <c r="N2564" t="str">
        <f>VLOOKUP($D2564,metadata!$B$2:$S$451,11,FALSE)</f>
        <v>Sericinus montelus</v>
      </c>
      <c r="O2564" t="str">
        <f>VLOOKUP($D2564,metadata!$B$2:$S$451,12,FALSE)</f>
        <v>lepidoptera</v>
      </c>
      <c r="P2564" t="str">
        <f>VLOOKUP($D2564,metadata!$B$2:$S$451,13,FALSE)</f>
        <v>FX</v>
      </c>
      <c r="Q2564">
        <f>VLOOKUP($D2564,metadata!$B$2:$S$451,14,FALSE)</f>
        <v>32.6</v>
      </c>
      <c r="R2564">
        <f>VLOOKUP($D2564,metadata!$B$2:$S$451,15,FALSE)</f>
        <v>110.7</v>
      </c>
      <c r="S2564" t="str">
        <f>VLOOKUP($D2564,metadata!$B$2:$S$451,16,FALSE)</f>
        <v/>
      </c>
      <c r="T2564" t="str">
        <f>VLOOKUP($D2564,metadata!$B$2:$S$451,17,FALSE)</f>
        <v/>
      </c>
      <c r="U2564" t="str">
        <f>VLOOKUP($D2564,metadata!$B$2:$S$451,18,FALSE)</f>
        <v/>
      </c>
      <c r="V2564">
        <f>VLOOKUP($D2564,metadata!$B$2:$Z$451,19,FALSE)</f>
        <v>75</v>
      </c>
      <c r="W2564" t="str">
        <f>VLOOKUP($D2564,metadata!$B$2:$Z$451,20,FALSE)</f>
        <v>global average</v>
      </c>
      <c r="X2564" t="str">
        <f>VLOOKUP($D2564,metadata!$B$2:$Z$451,21,FALSE)</f>
        <v/>
      </c>
      <c r="Y2564">
        <f>VLOOKUP($D2564,metadata!$B$2:$Z$451,22,FALSE)</f>
        <v>57</v>
      </c>
      <c r="AC2564">
        <v>12.5098303494264</v>
      </c>
      <c r="AD2564">
        <v>99.718706047819893</v>
      </c>
      <c r="AF2564" t="str">
        <f t="shared" si="83"/>
        <v>NA</v>
      </c>
    </row>
    <row r="2565" spans="3:32" x14ac:dyDescent="0.3">
      <c r="C2565">
        <v>2564</v>
      </c>
      <c r="D2565" s="4" t="str">
        <f t="shared" ref="D2565:D2628" si="84">VLOOKUP(C2565,$A$1:$B$451,2)</f>
        <v>57-FX</v>
      </c>
      <c r="E2565" t="str">
        <f>VLOOKUP($D2565,metadata!$B$2:$S$451,2,FALSE)</f>
        <v>Wang, XP; Yang, QS; Dalin, P; Zhou, XM; Luo, ZW; Lei, CL</v>
      </c>
      <c r="F2565" t="str">
        <f>VLOOKUP($D2565,metadata!$B$2:$S$451,3,FALSE)</f>
        <v>Geographic variation in photoperiodic diapause induction and diapause intensity in Sericinus montelus (Lepidoptera: Papilionidae)</v>
      </c>
      <c r="G2565" t="str">
        <f>VLOOKUP($D2565,metadata!$B$2:$S$451,4,FALSE)</f>
        <v>10.1111/j.1744-7917.2011.01473.x</v>
      </c>
      <c r="H2565" t="str">
        <f>VLOOKUP($D2565,metadata!$B$2:$S$451,5,FALSE)</f>
        <v>y</v>
      </c>
      <c r="I2565" t="str">
        <f>VLOOKUP($D2565,metadata!$B$2:$S$451,6,FALSE)</f>
        <v>a</v>
      </c>
      <c r="J2565" t="str">
        <f>VLOOKUP($D2565,metadata!$B$2:$S$451,7,FALSE)</f>
        <v>i</v>
      </c>
      <c r="K2565">
        <f>VLOOKUP($D2565,metadata!$B$2:$S$451,8,FALSE)</f>
        <v>6</v>
      </c>
      <c r="L2565">
        <f>VLOOKUP($D2565,metadata!$B$2:$S$451,9,FALSE)</f>
        <v>7</v>
      </c>
      <c r="M2565" t="str">
        <f>VLOOKUP($D2565,metadata!$B$2:$S$451,10,FALSE)</f>
        <v/>
      </c>
      <c r="N2565" t="str">
        <f>VLOOKUP($D2565,metadata!$B$2:$S$451,11,FALSE)</f>
        <v>Sericinus montelus</v>
      </c>
      <c r="O2565" t="str">
        <f>VLOOKUP($D2565,metadata!$B$2:$S$451,12,FALSE)</f>
        <v>lepidoptera</v>
      </c>
      <c r="P2565" t="str">
        <f>VLOOKUP($D2565,metadata!$B$2:$S$451,13,FALSE)</f>
        <v>FX</v>
      </c>
      <c r="Q2565">
        <f>VLOOKUP($D2565,metadata!$B$2:$S$451,14,FALSE)</f>
        <v>32.6</v>
      </c>
      <c r="R2565">
        <f>VLOOKUP($D2565,metadata!$B$2:$S$451,15,FALSE)</f>
        <v>110.7</v>
      </c>
      <c r="S2565" t="str">
        <f>VLOOKUP($D2565,metadata!$B$2:$S$451,16,FALSE)</f>
        <v/>
      </c>
      <c r="T2565" t="str">
        <f>VLOOKUP($D2565,metadata!$B$2:$S$451,17,FALSE)</f>
        <v/>
      </c>
      <c r="U2565" t="str">
        <f>VLOOKUP($D2565,metadata!$B$2:$S$451,18,FALSE)</f>
        <v/>
      </c>
      <c r="V2565">
        <f>VLOOKUP($D2565,metadata!$B$2:$Z$451,19,FALSE)</f>
        <v>75</v>
      </c>
      <c r="W2565" t="str">
        <f>VLOOKUP($D2565,metadata!$B$2:$Z$451,20,FALSE)</f>
        <v>global average</v>
      </c>
      <c r="X2565" t="str">
        <f>VLOOKUP($D2565,metadata!$B$2:$Z$451,21,FALSE)</f>
        <v/>
      </c>
      <c r="Y2565">
        <f>VLOOKUP($D2565,metadata!$B$2:$Z$451,22,FALSE)</f>
        <v>57</v>
      </c>
      <c r="AC2565">
        <v>13.003933910306801</v>
      </c>
      <c r="AD2565">
        <v>99.859353023910003</v>
      </c>
      <c r="AF2565" t="str">
        <f t="shared" si="83"/>
        <v>NA</v>
      </c>
    </row>
    <row r="2566" spans="3:32" x14ac:dyDescent="0.3">
      <c r="C2566">
        <v>2565</v>
      </c>
      <c r="D2566" s="4" t="str">
        <f t="shared" si="84"/>
        <v>57-FX</v>
      </c>
      <c r="E2566" t="str">
        <f>VLOOKUP($D2566,metadata!$B$2:$S$451,2,FALSE)</f>
        <v>Wang, XP; Yang, QS; Dalin, P; Zhou, XM; Luo, ZW; Lei, CL</v>
      </c>
      <c r="F2566" t="str">
        <f>VLOOKUP($D2566,metadata!$B$2:$S$451,3,FALSE)</f>
        <v>Geographic variation in photoperiodic diapause induction and diapause intensity in Sericinus montelus (Lepidoptera: Papilionidae)</v>
      </c>
      <c r="G2566" t="str">
        <f>VLOOKUP($D2566,metadata!$B$2:$S$451,4,FALSE)</f>
        <v>10.1111/j.1744-7917.2011.01473.x</v>
      </c>
      <c r="H2566" t="str">
        <f>VLOOKUP($D2566,metadata!$B$2:$S$451,5,FALSE)</f>
        <v>y</v>
      </c>
      <c r="I2566" t="str">
        <f>VLOOKUP($D2566,metadata!$B$2:$S$451,6,FALSE)</f>
        <v>a</v>
      </c>
      <c r="J2566" t="str">
        <f>VLOOKUP($D2566,metadata!$B$2:$S$451,7,FALSE)</f>
        <v>i</v>
      </c>
      <c r="K2566">
        <f>VLOOKUP($D2566,metadata!$B$2:$S$451,8,FALSE)</f>
        <v>6</v>
      </c>
      <c r="L2566">
        <f>VLOOKUP($D2566,metadata!$B$2:$S$451,9,FALSE)</f>
        <v>7</v>
      </c>
      <c r="M2566" t="str">
        <f>VLOOKUP($D2566,metadata!$B$2:$S$451,10,FALSE)</f>
        <v/>
      </c>
      <c r="N2566" t="str">
        <f>VLOOKUP($D2566,metadata!$B$2:$S$451,11,FALSE)</f>
        <v>Sericinus montelus</v>
      </c>
      <c r="O2566" t="str">
        <f>VLOOKUP($D2566,metadata!$B$2:$S$451,12,FALSE)</f>
        <v>lepidoptera</v>
      </c>
      <c r="P2566" t="str">
        <f>VLOOKUP($D2566,metadata!$B$2:$S$451,13,FALSE)</f>
        <v>FX</v>
      </c>
      <c r="Q2566">
        <f>VLOOKUP($D2566,metadata!$B$2:$S$451,14,FALSE)</f>
        <v>32.6</v>
      </c>
      <c r="R2566">
        <f>VLOOKUP($D2566,metadata!$B$2:$S$451,15,FALSE)</f>
        <v>110.7</v>
      </c>
      <c r="S2566" t="str">
        <f>VLOOKUP($D2566,metadata!$B$2:$S$451,16,FALSE)</f>
        <v/>
      </c>
      <c r="T2566" t="str">
        <f>VLOOKUP($D2566,metadata!$B$2:$S$451,17,FALSE)</f>
        <v/>
      </c>
      <c r="U2566" t="str">
        <f>VLOOKUP($D2566,metadata!$B$2:$S$451,18,FALSE)</f>
        <v/>
      </c>
      <c r="V2566">
        <f>VLOOKUP($D2566,metadata!$B$2:$Z$451,19,FALSE)</f>
        <v>75</v>
      </c>
      <c r="W2566" t="str">
        <f>VLOOKUP($D2566,metadata!$B$2:$Z$451,20,FALSE)</f>
        <v>global average</v>
      </c>
      <c r="X2566" t="str">
        <f>VLOOKUP($D2566,metadata!$B$2:$Z$451,21,FALSE)</f>
        <v/>
      </c>
      <c r="Y2566">
        <f>VLOOKUP($D2566,metadata!$B$2:$Z$451,22,FALSE)</f>
        <v>57</v>
      </c>
      <c r="AC2566">
        <v>13.495297566287199</v>
      </c>
      <c r="AD2566">
        <v>12.9395218002812</v>
      </c>
      <c r="AF2566" t="str">
        <f t="shared" si="83"/>
        <v>NA</v>
      </c>
    </row>
    <row r="2567" spans="3:32" x14ac:dyDescent="0.3">
      <c r="C2567">
        <v>2566</v>
      </c>
      <c r="D2567" s="4" t="str">
        <f t="shared" si="84"/>
        <v>57-FX</v>
      </c>
      <c r="E2567" t="str">
        <f>VLOOKUP($D2567,metadata!$B$2:$S$451,2,FALSE)</f>
        <v>Wang, XP; Yang, QS; Dalin, P; Zhou, XM; Luo, ZW; Lei, CL</v>
      </c>
      <c r="F2567" t="str">
        <f>VLOOKUP($D2567,metadata!$B$2:$S$451,3,FALSE)</f>
        <v>Geographic variation in photoperiodic diapause induction and diapause intensity in Sericinus montelus (Lepidoptera: Papilionidae)</v>
      </c>
      <c r="G2567" t="str">
        <f>VLOOKUP($D2567,metadata!$B$2:$S$451,4,FALSE)</f>
        <v>10.1111/j.1744-7917.2011.01473.x</v>
      </c>
      <c r="H2567" t="str">
        <f>VLOOKUP($D2567,metadata!$B$2:$S$451,5,FALSE)</f>
        <v>y</v>
      </c>
      <c r="I2567" t="str">
        <f>VLOOKUP($D2567,metadata!$B$2:$S$451,6,FALSE)</f>
        <v>a</v>
      </c>
      <c r="J2567" t="str">
        <f>VLOOKUP($D2567,metadata!$B$2:$S$451,7,FALSE)</f>
        <v>i</v>
      </c>
      <c r="K2567">
        <f>VLOOKUP($D2567,metadata!$B$2:$S$451,8,FALSE)</f>
        <v>6</v>
      </c>
      <c r="L2567">
        <f>VLOOKUP($D2567,metadata!$B$2:$S$451,9,FALSE)</f>
        <v>7</v>
      </c>
      <c r="M2567" t="str">
        <f>VLOOKUP($D2567,metadata!$B$2:$S$451,10,FALSE)</f>
        <v/>
      </c>
      <c r="N2567" t="str">
        <f>VLOOKUP($D2567,metadata!$B$2:$S$451,11,FALSE)</f>
        <v>Sericinus montelus</v>
      </c>
      <c r="O2567" t="str">
        <f>VLOOKUP($D2567,metadata!$B$2:$S$451,12,FALSE)</f>
        <v>lepidoptera</v>
      </c>
      <c r="P2567" t="str">
        <f>VLOOKUP($D2567,metadata!$B$2:$S$451,13,FALSE)</f>
        <v>FX</v>
      </c>
      <c r="Q2567">
        <f>VLOOKUP($D2567,metadata!$B$2:$S$451,14,FALSE)</f>
        <v>32.6</v>
      </c>
      <c r="R2567">
        <f>VLOOKUP($D2567,metadata!$B$2:$S$451,15,FALSE)</f>
        <v>110.7</v>
      </c>
      <c r="S2567" t="str">
        <f>VLOOKUP($D2567,metadata!$B$2:$S$451,16,FALSE)</f>
        <v/>
      </c>
      <c r="T2567" t="str">
        <f>VLOOKUP($D2567,metadata!$B$2:$S$451,17,FALSE)</f>
        <v/>
      </c>
      <c r="U2567" t="str">
        <f>VLOOKUP($D2567,metadata!$B$2:$S$451,18,FALSE)</f>
        <v/>
      </c>
      <c r="V2567">
        <f>VLOOKUP($D2567,metadata!$B$2:$Z$451,19,FALSE)</f>
        <v>75</v>
      </c>
      <c r="W2567" t="str">
        <f>VLOOKUP($D2567,metadata!$B$2:$Z$451,20,FALSE)</f>
        <v>global average</v>
      </c>
      <c r="X2567" t="str">
        <f>VLOOKUP($D2567,metadata!$B$2:$Z$451,21,FALSE)</f>
        <v/>
      </c>
      <c r="Y2567">
        <f>VLOOKUP($D2567,metadata!$B$2:$Z$451,22,FALSE)</f>
        <v>57</v>
      </c>
      <c r="AC2567">
        <v>13.9952793076317</v>
      </c>
      <c r="AD2567">
        <v>-0.14064697608999599</v>
      </c>
      <c r="AF2567" t="str">
        <f t="shared" si="83"/>
        <v>NA</v>
      </c>
    </row>
    <row r="2568" spans="3:32" x14ac:dyDescent="0.3">
      <c r="C2568">
        <v>2567</v>
      </c>
      <c r="D2568" s="4" t="str">
        <f t="shared" si="84"/>
        <v>57-FX</v>
      </c>
      <c r="E2568" t="str">
        <f>VLOOKUP($D2568,metadata!$B$2:$S$451,2,FALSE)</f>
        <v>Wang, XP; Yang, QS; Dalin, P; Zhou, XM; Luo, ZW; Lei, CL</v>
      </c>
      <c r="F2568" t="str">
        <f>VLOOKUP($D2568,metadata!$B$2:$S$451,3,FALSE)</f>
        <v>Geographic variation in photoperiodic diapause induction and diapause intensity in Sericinus montelus (Lepidoptera: Papilionidae)</v>
      </c>
      <c r="G2568" t="str">
        <f>VLOOKUP($D2568,metadata!$B$2:$S$451,4,FALSE)</f>
        <v>10.1111/j.1744-7917.2011.01473.x</v>
      </c>
      <c r="H2568" t="str">
        <f>VLOOKUP($D2568,metadata!$B$2:$S$451,5,FALSE)</f>
        <v>y</v>
      </c>
      <c r="I2568" t="str">
        <f>VLOOKUP($D2568,metadata!$B$2:$S$451,6,FALSE)</f>
        <v>a</v>
      </c>
      <c r="J2568" t="str">
        <f>VLOOKUP($D2568,metadata!$B$2:$S$451,7,FALSE)</f>
        <v>i</v>
      </c>
      <c r="K2568">
        <f>VLOOKUP($D2568,metadata!$B$2:$S$451,8,FALSE)</f>
        <v>6</v>
      </c>
      <c r="L2568">
        <f>VLOOKUP($D2568,metadata!$B$2:$S$451,9,FALSE)</f>
        <v>7</v>
      </c>
      <c r="M2568" t="str">
        <f>VLOOKUP($D2568,metadata!$B$2:$S$451,10,FALSE)</f>
        <v/>
      </c>
      <c r="N2568" t="str">
        <f>VLOOKUP($D2568,metadata!$B$2:$S$451,11,FALSE)</f>
        <v>Sericinus montelus</v>
      </c>
      <c r="O2568" t="str">
        <f>VLOOKUP($D2568,metadata!$B$2:$S$451,12,FALSE)</f>
        <v>lepidoptera</v>
      </c>
      <c r="P2568" t="str">
        <f>VLOOKUP($D2568,metadata!$B$2:$S$451,13,FALSE)</f>
        <v>FX</v>
      </c>
      <c r="Q2568">
        <f>VLOOKUP($D2568,metadata!$B$2:$S$451,14,FALSE)</f>
        <v>32.6</v>
      </c>
      <c r="R2568">
        <f>VLOOKUP($D2568,metadata!$B$2:$S$451,15,FALSE)</f>
        <v>110.7</v>
      </c>
      <c r="S2568" t="str">
        <f>VLOOKUP($D2568,metadata!$B$2:$S$451,16,FALSE)</f>
        <v/>
      </c>
      <c r="T2568" t="str">
        <f>VLOOKUP($D2568,metadata!$B$2:$S$451,17,FALSE)</f>
        <v/>
      </c>
      <c r="U2568" t="str">
        <f>VLOOKUP($D2568,metadata!$B$2:$S$451,18,FALSE)</f>
        <v/>
      </c>
      <c r="V2568">
        <f>VLOOKUP($D2568,metadata!$B$2:$Z$451,19,FALSE)</f>
        <v>75</v>
      </c>
      <c r="W2568" t="str">
        <f>VLOOKUP($D2568,metadata!$B$2:$Z$451,20,FALSE)</f>
        <v>global average</v>
      </c>
      <c r="X2568" t="str">
        <f>VLOOKUP($D2568,metadata!$B$2:$Z$451,21,FALSE)</f>
        <v/>
      </c>
      <c r="Y2568">
        <f>VLOOKUP($D2568,metadata!$B$2:$Z$451,22,FALSE)</f>
        <v>57</v>
      </c>
      <c r="AC2568">
        <v>14.5019713814941</v>
      </c>
      <c r="AD2568">
        <v>0</v>
      </c>
      <c r="AF2568" t="str">
        <f t="shared" si="83"/>
        <v>NA</v>
      </c>
    </row>
    <row r="2569" spans="3:32" x14ac:dyDescent="0.3">
      <c r="C2569">
        <v>2568</v>
      </c>
      <c r="D2569" s="4" t="str">
        <f t="shared" si="84"/>
        <v>57-FX</v>
      </c>
      <c r="E2569" t="str">
        <f>VLOOKUP($D2569,metadata!$B$2:$S$451,2,FALSE)</f>
        <v>Wang, XP; Yang, QS; Dalin, P; Zhou, XM; Luo, ZW; Lei, CL</v>
      </c>
      <c r="F2569" t="str">
        <f>VLOOKUP($D2569,metadata!$B$2:$S$451,3,FALSE)</f>
        <v>Geographic variation in photoperiodic diapause induction and diapause intensity in Sericinus montelus (Lepidoptera: Papilionidae)</v>
      </c>
      <c r="G2569" t="str">
        <f>VLOOKUP($D2569,metadata!$B$2:$S$451,4,FALSE)</f>
        <v>10.1111/j.1744-7917.2011.01473.x</v>
      </c>
      <c r="H2569" t="str">
        <f>VLOOKUP($D2569,metadata!$B$2:$S$451,5,FALSE)</f>
        <v>y</v>
      </c>
      <c r="I2569" t="str">
        <f>VLOOKUP($D2569,metadata!$B$2:$S$451,6,FALSE)</f>
        <v>a</v>
      </c>
      <c r="J2569" t="str">
        <f>VLOOKUP($D2569,metadata!$B$2:$S$451,7,FALSE)</f>
        <v>i</v>
      </c>
      <c r="K2569">
        <f>VLOOKUP($D2569,metadata!$B$2:$S$451,8,FALSE)</f>
        <v>6</v>
      </c>
      <c r="L2569">
        <f>VLOOKUP($D2569,metadata!$B$2:$S$451,9,FALSE)</f>
        <v>7</v>
      </c>
      <c r="M2569" t="str">
        <f>VLOOKUP($D2569,metadata!$B$2:$S$451,10,FALSE)</f>
        <v/>
      </c>
      <c r="N2569" t="str">
        <f>VLOOKUP($D2569,metadata!$B$2:$S$451,11,FALSE)</f>
        <v>Sericinus montelus</v>
      </c>
      <c r="O2569" t="str">
        <f>VLOOKUP($D2569,metadata!$B$2:$S$451,12,FALSE)</f>
        <v>lepidoptera</v>
      </c>
      <c r="P2569" t="str">
        <f>VLOOKUP($D2569,metadata!$B$2:$S$451,13,FALSE)</f>
        <v>FX</v>
      </c>
      <c r="Q2569">
        <f>VLOOKUP($D2569,metadata!$B$2:$S$451,14,FALSE)</f>
        <v>32.6</v>
      </c>
      <c r="R2569">
        <f>VLOOKUP($D2569,metadata!$B$2:$S$451,15,FALSE)</f>
        <v>110.7</v>
      </c>
      <c r="S2569" t="str">
        <f>VLOOKUP($D2569,metadata!$B$2:$S$451,16,FALSE)</f>
        <v/>
      </c>
      <c r="T2569" t="str">
        <f>VLOOKUP($D2569,metadata!$B$2:$S$451,17,FALSE)</f>
        <v/>
      </c>
      <c r="U2569" t="str">
        <f>VLOOKUP($D2569,metadata!$B$2:$S$451,18,FALSE)</f>
        <v/>
      </c>
      <c r="V2569">
        <f>VLOOKUP($D2569,metadata!$B$2:$Z$451,19,FALSE)</f>
        <v>75</v>
      </c>
      <c r="W2569" t="str">
        <f>VLOOKUP($D2569,metadata!$B$2:$Z$451,20,FALSE)</f>
        <v>global average</v>
      </c>
      <c r="X2569" t="str">
        <f>VLOOKUP($D2569,metadata!$B$2:$Z$451,21,FALSE)</f>
        <v/>
      </c>
      <c r="Y2569">
        <f>VLOOKUP($D2569,metadata!$B$2:$Z$451,22,FALSE)</f>
        <v>57</v>
      </c>
      <c r="AC2569">
        <v>15.0023603461841</v>
      </c>
      <c r="AD2569">
        <v>-0.14064697608999599</v>
      </c>
      <c r="AF2569" t="str">
        <f t="shared" si="83"/>
        <v>NA</v>
      </c>
    </row>
    <row r="2570" spans="3:32" x14ac:dyDescent="0.3">
      <c r="C2570">
        <v>2569</v>
      </c>
      <c r="D2570" s="4" t="str">
        <f t="shared" si="84"/>
        <v>57-WH</v>
      </c>
      <c r="E2570" t="str">
        <f>VLOOKUP($D2570,metadata!$B$2:$S$451,2,FALSE)</f>
        <v>Wang, XP; Yang, QS; Dalin, P; Zhou, XM; Luo, ZW; Lei, CL</v>
      </c>
      <c r="F2570" t="str">
        <f>VLOOKUP($D2570,metadata!$B$2:$S$451,3,FALSE)</f>
        <v>Geographic variation in photoperiodic diapause induction and diapause intensity in Sericinus montelus (Lepidoptera: Papilionidae)</v>
      </c>
      <c r="G2570" t="str">
        <f>VLOOKUP($D2570,metadata!$B$2:$S$451,4,FALSE)</f>
        <v>10.1111/j.1744-7917.2011.01473.x</v>
      </c>
      <c r="H2570" t="str">
        <f>VLOOKUP($D2570,metadata!$B$2:$S$451,5,FALSE)</f>
        <v>y</v>
      </c>
      <c r="I2570" t="str">
        <f>VLOOKUP($D2570,metadata!$B$2:$S$451,6,FALSE)</f>
        <v>a</v>
      </c>
      <c r="J2570" t="str">
        <f>VLOOKUP($D2570,metadata!$B$2:$S$451,7,FALSE)</f>
        <v>i</v>
      </c>
      <c r="K2570">
        <f>VLOOKUP($D2570,metadata!$B$2:$S$451,8,FALSE)</f>
        <v>6</v>
      </c>
      <c r="L2570">
        <f>VLOOKUP($D2570,metadata!$B$2:$S$451,9,FALSE)</f>
        <v>7</v>
      </c>
      <c r="M2570" t="str">
        <f>VLOOKUP($D2570,metadata!$B$2:$S$451,10,FALSE)</f>
        <v/>
      </c>
      <c r="N2570" t="str">
        <f>VLOOKUP($D2570,metadata!$B$2:$S$451,11,FALSE)</f>
        <v>Sericinus montelus</v>
      </c>
      <c r="O2570" t="str">
        <f>VLOOKUP($D2570,metadata!$B$2:$S$451,12,FALSE)</f>
        <v>lepidoptera</v>
      </c>
      <c r="P2570" t="str">
        <f>VLOOKUP($D2570,metadata!$B$2:$S$451,13,FALSE)</f>
        <v>WH</v>
      </c>
      <c r="Q2570">
        <f>VLOOKUP($D2570,metadata!$B$2:$S$451,14,FALSE)</f>
        <v>30.55</v>
      </c>
      <c r="R2570">
        <f>VLOOKUP($D2570,metadata!$B$2:$S$451,15,FALSE)</f>
        <v>114.31666666666666</v>
      </c>
      <c r="S2570" t="str">
        <f>VLOOKUP($D2570,metadata!$B$2:$S$451,16,FALSE)</f>
        <v/>
      </c>
      <c r="T2570" t="str">
        <f>VLOOKUP($D2570,metadata!$B$2:$S$451,17,FALSE)</f>
        <v/>
      </c>
      <c r="U2570" t="str">
        <f>VLOOKUP($D2570,metadata!$B$2:$S$451,18,FALSE)</f>
        <v/>
      </c>
      <c r="V2570">
        <f>VLOOKUP($D2570,metadata!$B$2:$Z$451,19,FALSE)</f>
        <v>75</v>
      </c>
      <c r="W2570" t="str">
        <f>VLOOKUP($D2570,metadata!$B$2:$Z$451,20,FALSE)</f>
        <v>global average</v>
      </c>
      <c r="X2570" t="str">
        <f>VLOOKUP($D2570,metadata!$B$2:$Z$451,21,FALSE)</f>
        <v/>
      </c>
      <c r="Y2570">
        <f>VLOOKUP($D2570,metadata!$B$2:$Z$451,22,FALSE)</f>
        <v>57</v>
      </c>
      <c r="AC2570">
        <v>11.9968484454138</v>
      </c>
      <c r="AD2570">
        <v>99.718706047819893</v>
      </c>
      <c r="AF2570" t="str">
        <f t="shared" si="83"/>
        <v>NA</v>
      </c>
    </row>
    <row r="2571" spans="3:32" x14ac:dyDescent="0.3">
      <c r="C2571">
        <v>2570</v>
      </c>
      <c r="D2571" s="4" t="str">
        <f t="shared" si="84"/>
        <v>57-WH</v>
      </c>
      <c r="E2571" t="str">
        <f>VLOOKUP($D2571,metadata!$B$2:$S$451,2,FALSE)</f>
        <v>Wang, XP; Yang, QS; Dalin, P; Zhou, XM; Luo, ZW; Lei, CL</v>
      </c>
      <c r="F2571" t="str">
        <f>VLOOKUP($D2571,metadata!$B$2:$S$451,3,FALSE)</f>
        <v>Geographic variation in photoperiodic diapause induction and diapause intensity in Sericinus montelus (Lepidoptera: Papilionidae)</v>
      </c>
      <c r="G2571" t="str">
        <f>VLOOKUP($D2571,metadata!$B$2:$S$451,4,FALSE)</f>
        <v>10.1111/j.1744-7917.2011.01473.x</v>
      </c>
      <c r="H2571" t="str">
        <f>VLOOKUP($D2571,metadata!$B$2:$S$451,5,FALSE)</f>
        <v>y</v>
      </c>
      <c r="I2571" t="str">
        <f>VLOOKUP($D2571,metadata!$B$2:$S$451,6,FALSE)</f>
        <v>a</v>
      </c>
      <c r="J2571" t="str">
        <f>VLOOKUP($D2571,metadata!$B$2:$S$451,7,FALSE)</f>
        <v>i</v>
      </c>
      <c r="K2571">
        <f>VLOOKUP($D2571,metadata!$B$2:$S$451,8,FALSE)</f>
        <v>6</v>
      </c>
      <c r="L2571">
        <f>VLOOKUP($D2571,metadata!$B$2:$S$451,9,FALSE)</f>
        <v>7</v>
      </c>
      <c r="M2571" t="str">
        <f>VLOOKUP($D2571,metadata!$B$2:$S$451,10,FALSE)</f>
        <v/>
      </c>
      <c r="N2571" t="str">
        <f>VLOOKUP($D2571,metadata!$B$2:$S$451,11,FALSE)</f>
        <v>Sericinus montelus</v>
      </c>
      <c r="O2571" t="str">
        <f>VLOOKUP($D2571,metadata!$B$2:$S$451,12,FALSE)</f>
        <v>lepidoptera</v>
      </c>
      <c r="P2571" t="str">
        <f>VLOOKUP($D2571,metadata!$B$2:$S$451,13,FALSE)</f>
        <v>WH</v>
      </c>
      <c r="Q2571">
        <f>VLOOKUP($D2571,metadata!$B$2:$S$451,14,FALSE)</f>
        <v>30.55</v>
      </c>
      <c r="R2571">
        <f>VLOOKUP($D2571,metadata!$B$2:$S$451,15,FALSE)</f>
        <v>114.31666666666666</v>
      </c>
      <c r="S2571" t="str">
        <f>VLOOKUP($D2571,metadata!$B$2:$S$451,16,FALSE)</f>
        <v/>
      </c>
      <c r="T2571" t="str">
        <f>VLOOKUP($D2571,metadata!$B$2:$S$451,17,FALSE)</f>
        <v/>
      </c>
      <c r="U2571" t="str">
        <f>VLOOKUP($D2571,metadata!$B$2:$S$451,18,FALSE)</f>
        <v/>
      </c>
      <c r="V2571">
        <f>VLOOKUP($D2571,metadata!$B$2:$Z$451,19,FALSE)</f>
        <v>75</v>
      </c>
      <c r="W2571" t="str">
        <f>VLOOKUP($D2571,metadata!$B$2:$Z$451,20,FALSE)</f>
        <v>global average</v>
      </c>
      <c r="X2571" t="str">
        <f>VLOOKUP($D2571,metadata!$B$2:$Z$451,21,FALSE)</f>
        <v/>
      </c>
      <c r="Y2571">
        <f>VLOOKUP($D2571,metadata!$B$2:$Z$451,22,FALSE)</f>
        <v>57</v>
      </c>
      <c r="AC2571">
        <v>12.5066876475216</v>
      </c>
      <c r="AD2571">
        <v>99.859353023910003</v>
      </c>
      <c r="AF2571" t="str">
        <f t="shared" si="83"/>
        <v>NA</v>
      </c>
    </row>
    <row r="2572" spans="3:32" x14ac:dyDescent="0.3">
      <c r="C2572">
        <v>2571</v>
      </c>
      <c r="D2572" s="4" t="str">
        <f t="shared" si="84"/>
        <v>57-WH</v>
      </c>
      <c r="E2572" t="str">
        <f>VLOOKUP($D2572,metadata!$B$2:$S$451,2,FALSE)</f>
        <v>Wang, XP; Yang, QS; Dalin, P; Zhou, XM; Luo, ZW; Lei, CL</v>
      </c>
      <c r="F2572" t="str">
        <f>VLOOKUP($D2572,metadata!$B$2:$S$451,3,FALSE)</f>
        <v>Geographic variation in photoperiodic diapause induction and diapause intensity in Sericinus montelus (Lepidoptera: Papilionidae)</v>
      </c>
      <c r="G2572" t="str">
        <f>VLOOKUP($D2572,metadata!$B$2:$S$451,4,FALSE)</f>
        <v>10.1111/j.1744-7917.2011.01473.x</v>
      </c>
      <c r="H2572" t="str">
        <f>VLOOKUP($D2572,metadata!$B$2:$S$451,5,FALSE)</f>
        <v>y</v>
      </c>
      <c r="I2572" t="str">
        <f>VLOOKUP($D2572,metadata!$B$2:$S$451,6,FALSE)</f>
        <v>a</v>
      </c>
      <c r="J2572" t="str">
        <f>VLOOKUP($D2572,metadata!$B$2:$S$451,7,FALSE)</f>
        <v>i</v>
      </c>
      <c r="K2572">
        <f>VLOOKUP($D2572,metadata!$B$2:$S$451,8,FALSE)</f>
        <v>6</v>
      </c>
      <c r="L2572">
        <f>VLOOKUP($D2572,metadata!$B$2:$S$451,9,FALSE)</f>
        <v>7</v>
      </c>
      <c r="M2572" t="str">
        <f>VLOOKUP($D2572,metadata!$B$2:$S$451,10,FALSE)</f>
        <v/>
      </c>
      <c r="N2572" t="str">
        <f>VLOOKUP($D2572,metadata!$B$2:$S$451,11,FALSE)</f>
        <v>Sericinus montelus</v>
      </c>
      <c r="O2572" t="str">
        <f>VLOOKUP($D2572,metadata!$B$2:$S$451,12,FALSE)</f>
        <v>lepidoptera</v>
      </c>
      <c r="P2572" t="str">
        <f>VLOOKUP($D2572,metadata!$B$2:$S$451,13,FALSE)</f>
        <v>WH</v>
      </c>
      <c r="Q2572">
        <f>VLOOKUP($D2572,metadata!$B$2:$S$451,14,FALSE)</f>
        <v>30.55</v>
      </c>
      <c r="R2572">
        <f>VLOOKUP($D2572,metadata!$B$2:$S$451,15,FALSE)</f>
        <v>114.31666666666666</v>
      </c>
      <c r="S2572" t="str">
        <f>VLOOKUP($D2572,metadata!$B$2:$S$451,16,FALSE)</f>
        <v/>
      </c>
      <c r="T2572" t="str">
        <f>VLOOKUP($D2572,metadata!$B$2:$S$451,17,FALSE)</f>
        <v/>
      </c>
      <c r="U2572" t="str">
        <f>VLOOKUP($D2572,metadata!$B$2:$S$451,18,FALSE)</f>
        <v/>
      </c>
      <c r="V2572">
        <f>VLOOKUP($D2572,metadata!$B$2:$Z$451,19,FALSE)</f>
        <v>75</v>
      </c>
      <c r="W2572" t="str">
        <f>VLOOKUP($D2572,metadata!$B$2:$Z$451,20,FALSE)</f>
        <v>global average</v>
      </c>
      <c r="X2572" t="str">
        <f>VLOOKUP($D2572,metadata!$B$2:$Z$451,21,FALSE)</f>
        <v/>
      </c>
      <c r="Y2572">
        <f>VLOOKUP($D2572,metadata!$B$2:$Z$451,22,FALSE)</f>
        <v>57</v>
      </c>
      <c r="AC2572">
        <v>12.996595037408101</v>
      </c>
      <c r="AD2572">
        <v>66.6666666666666</v>
      </c>
      <c r="AF2572" t="str">
        <f t="shared" si="83"/>
        <v>NA</v>
      </c>
    </row>
    <row r="2573" spans="3:32" x14ac:dyDescent="0.3">
      <c r="C2573">
        <v>2572</v>
      </c>
      <c r="D2573" s="4" t="str">
        <f t="shared" si="84"/>
        <v>57-WH</v>
      </c>
      <c r="E2573" t="str">
        <f>VLOOKUP($D2573,metadata!$B$2:$S$451,2,FALSE)</f>
        <v>Wang, XP; Yang, QS; Dalin, P; Zhou, XM; Luo, ZW; Lei, CL</v>
      </c>
      <c r="F2573" t="str">
        <f>VLOOKUP($D2573,metadata!$B$2:$S$451,3,FALSE)</f>
        <v>Geographic variation in photoperiodic diapause induction and diapause intensity in Sericinus montelus (Lepidoptera: Papilionidae)</v>
      </c>
      <c r="G2573" t="str">
        <f>VLOOKUP($D2573,metadata!$B$2:$S$451,4,FALSE)</f>
        <v>10.1111/j.1744-7917.2011.01473.x</v>
      </c>
      <c r="H2573" t="str">
        <f>VLOOKUP($D2573,metadata!$B$2:$S$451,5,FALSE)</f>
        <v>y</v>
      </c>
      <c r="I2573" t="str">
        <f>VLOOKUP($D2573,metadata!$B$2:$S$451,6,FALSE)</f>
        <v>a</v>
      </c>
      <c r="J2573" t="str">
        <f>VLOOKUP($D2573,metadata!$B$2:$S$451,7,FALSE)</f>
        <v>i</v>
      </c>
      <c r="K2573">
        <f>VLOOKUP($D2573,metadata!$B$2:$S$451,8,FALSE)</f>
        <v>6</v>
      </c>
      <c r="L2573">
        <f>VLOOKUP($D2573,metadata!$B$2:$S$451,9,FALSE)</f>
        <v>7</v>
      </c>
      <c r="M2573" t="str">
        <f>VLOOKUP($D2573,metadata!$B$2:$S$451,10,FALSE)</f>
        <v/>
      </c>
      <c r="N2573" t="str">
        <f>VLOOKUP($D2573,metadata!$B$2:$S$451,11,FALSE)</f>
        <v>Sericinus montelus</v>
      </c>
      <c r="O2573" t="str">
        <f>VLOOKUP($D2573,metadata!$B$2:$S$451,12,FALSE)</f>
        <v>lepidoptera</v>
      </c>
      <c r="P2573" t="str">
        <f>VLOOKUP($D2573,metadata!$B$2:$S$451,13,FALSE)</f>
        <v>WH</v>
      </c>
      <c r="Q2573">
        <f>VLOOKUP($D2573,metadata!$B$2:$S$451,14,FALSE)</f>
        <v>30.55</v>
      </c>
      <c r="R2573">
        <f>VLOOKUP($D2573,metadata!$B$2:$S$451,15,FALSE)</f>
        <v>114.31666666666666</v>
      </c>
      <c r="S2573" t="str">
        <f>VLOOKUP($D2573,metadata!$B$2:$S$451,16,FALSE)</f>
        <v/>
      </c>
      <c r="T2573" t="str">
        <f>VLOOKUP($D2573,metadata!$B$2:$S$451,17,FALSE)</f>
        <v/>
      </c>
      <c r="U2573" t="str">
        <f>VLOOKUP($D2573,metadata!$B$2:$S$451,18,FALSE)</f>
        <v/>
      </c>
      <c r="V2573">
        <f>VLOOKUP($D2573,metadata!$B$2:$Z$451,19,FALSE)</f>
        <v>75</v>
      </c>
      <c r="W2573" t="str">
        <f>VLOOKUP($D2573,metadata!$B$2:$Z$451,20,FALSE)</f>
        <v>global average</v>
      </c>
      <c r="X2573" t="str">
        <f>VLOOKUP($D2573,metadata!$B$2:$Z$451,21,FALSE)</f>
        <v/>
      </c>
      <c r="Y2573">
        <f>VLOOKUP($D2573,metadata!$B$2:$Z$451,22,FALSE)</f>
        <v>57</v>
      </c>
      <c r="AC2573">
        <v>13.4983030516299</v>
      </c>
      <c r="AD2573">
        <v>8.4388185654008492</v>
      </c>
      <c r="AF2573" t="str">
        <f t="shared" si="83"/>
        <v>NA</v>
      </c>
    </row>
    <row r="2574" spans="3:32" x14ac:dyDescent="0.3">
      <c r="C2574">
        <v>2573</v>
      </c>
      <c r="D2574" s="4" t="str">
        <f t="shared" si="84"/>
        <v>57-WH</v>
      </c>
      <c r="E2574" t="str">
        <f>VLOOKUP($D2574,metadata!$B$2:$S$451,2,FALSE)</f>
        <v>Wang, XP; Yang, QS; Dalin, P; Zhou, XM; Luo, ZW; Lei, CL</v>
      </c>
      <c r="F2574" t="str">
        <f>VLOOKUP($D2574,metadata!$B$2:$S$451,3,FALSE)</f>
        <v>Geographic variation in photoperiodic diapause induction and diapause intensity in Sericinus montelus (Lepidoptera: Papilionidae)</v>
      </c>
      <c r="G2574" t="str">
        <f>VLOOKUP($D2574,metadata!$B$2:$S$451,4,FALSE)</f>
        <v>10.1111/j.1744-7917.2011.01473.x</v>
      </c>
      <c r="H2574" t="str">
        <f>VLOOKUP($D2574,metadata!$B$2:$S$451,5,FALSE)</f>
        <v>y</v>
      </c>
      <c r="I2574" t="str">
        <f>VLOOKUP($D2574,metadata!$B$2:$S$451,6,FALSE)</f>
        <v>a</v>
      </c>
      <c r="J2574" t="str">
        <f>VLOOKUP($D2574,metadata!$B$2:$S$451,7,FALSE)</f>
        <v>i</v>
      </c>
      <c r="K2574">
        <f>VLOOKUP($D2574,metadata!$B$2:$S$451,8,FALSE)</f>
        <v>6</v>
      </c>
      <c r="L2574">
        <f>VLOOKUP($D2574,metadata!$B$2:$S$451,9,FALSE)</f>
        <v>7</v>
      </c>
      <c r="M2574" t="str">
        <f>VLOOKUP($D2574,metadata!$B$2:$S$451,10,FALSE)</f>
        <v/>
      </c>
      <c r="N2574" t="str">
        <f>VLOOKUP($D2574,metadata!$B$2:$S$451,11,FALSE)</f>
        <v>Sericinus montelus</v>
      </c>
      <c r="O2574" t="str">
        <f>VLOOKUP($D2574,metadata!$B$2:$S$451,12,FALSE)</f>
        <v>lepidoptera</v>
      </c>
      <c r="P2574" t="str">
        <f>VLOOKUP($D2574,metadata!$B$2:$S$451,13,FALSE)</f>
        <v>WH</v>
      </c>
      <c r="Q2574">
        <f>VLOOKUP($D2574,metadata!$B$2:$S$451,14,FALSE)</f>
        <v>30.55</v>
      </c>
      <c r="R2574">
        <f>VLOOKUP($D2574,metadata!$B$2:$S$451,15,FALSE)</f>
        <v>114.31666666666666</v>
      </c>
      <c r="S2574" t="str">
        <f>VLOOKUP($D2574,metadata!$B$2:$S$451,16,FALSE)</f>
        <v/>
      </c>
      <c r="T2574" t="str">
        <f>VLOOKUP($D2574,metadata!$B$2:$S$451,17,FALSE)</f>
        <v/>
      </c>
      <c r="U2574" t="str">
        <f>VLOOKUP($D2574,metadata!$B$2:$S$451,18,FALSE)</f>
        <v/>
      </c>
      <c r="V2574">
        <f>VLOOKUP($D2574,metadata!$B$2:$Z$451,19,FALSE)</f>
        <v>75</v>
      </c>
      <c r="W2574" t="str">
        <f>VLOOKUP($D2574,metadata!$B$2:$Z$451,20,FALSE)</f>
        <v>global average</v>
      </c>
      <c r="X2574" t="str">
        <f>VLOOKUP($D2574,metadata!$B$2:$Z$451,21,FALSE)</f>
        <v/>
      </c>
      <c r="Y2574">
        <f>VLOOKUP($D2574,metadata!$B$2:$Z$451,22,FALSE)</f>
        <v>57</v>
      </c>
      <c r="AC2574">
        <v>14.001577990463399</v>
      </c>
      <c r="AD2574">
        <v>0</v>
      </c>
      <c r="AF2574" t="str">
        <f t="shared" si="83"/>
        <v>NA</v>
      </c>
    </row>
    <row r="2575" spans="3:32" x14ac:dyDescent="0.3">
      <c r="C2575">
        <v>2574</v>
      </c>
      <c r="D2575" s="4" t="str">
        <f t="shared" si="84"/>
        <v>57-WH</v>
      </c>
      <c r="E2575" t="str">
        <f>VLOOKUP($D2575,metadata!$B$2:$S$451,2,FALSE)</f>
        <v>Wang, XP; Yang, QS; Dalin, P; Zhou, XM; Luo, ZW; Lei, CL</v>
      </c>
      <c r="F2575" t="str">
        <f>VLOOKUP($D2575,metadata!$B$2:$S$451,3,FALSE)</f>
        <v>Geographic variation in photoperiodic diapause induction and diapause intensity in Sericinus montelus (Lepidoptera: Papilionidae)</v>
      </c>
      <c r="G2575" t="str">
        <f>VLOOKUP($D2575,metadata!$B$2:$S$451,4,FALSE)</f>
        <v>10.1111/j.1744-7917.2011.01473.x</v>
      </c>
      <c r="H2575" t="str">
        <f>VLOOKUP($D2575,metadata!$B$2:$S$451,5,FALSE)</f>
        <v>y</v>
      </c>
      <c r="I2575" t="str">
        <f>VLOOKUP($D2575,metadata!$B$2:$S$451,6,FALSE)</f>
        <v>a</v>
      </c>
      <c r="J2575" t="str">
        <f>VLOOKUP($D2575,metadata!$B$2:$S$451,7,FALSE)</f>
        <v>i</v>
      </c>
      <c r="K2575">
        <f>VLOOKUP($D2575,metadata!$B$2:$S$451,8,FALSE)</f>
        <v>6</v>
      </c>
      <c r="L2575">
        <f>VLOOKUP($D2575,metadata!$B$2:$S$451,9,FALSE)</f>
        <v>7</v>
      </c>
      <c r="M2575" t="str">
        <f>VLOOKUP($D2575,metadata!$B$2:$S$451,10,FALSE)</f>
        <v/>
      </c>
      <c r="N2575" t="str">
        <f>VLOOKUP($D2575,metadata!$B$2:$S$451,11,FALSE)</f>
        <v>Sericinus montelus</v>
      </c>
      <c r="O2575" t="str">
        <f>VLOOKUP($D2575,metadata!$B$2:$S$451,12,FALSE)</f>
        <v>lepidoptera</v>
      </c>
      <c r="P2575" t="str">
        <f>VLOOKUP($D2575,metadata!$B$2:$S$451,13,FALSE)</f>
        <v>WH</v>
      </c>
      <c r="Q2575">
        <f>VLOOKUP($D2575,metadata!$B$2:$S$451,14,FALSE)</f>
        <v>30.55</v>
      </c>
      <c r="R2575">
        <f>VLOOKUP($D2575,metadata!$B$2:$S$451,15,FALSE)</f>
        <v>114.31666666666666</v>
      </c>
      <c r="S2575" t="str">
        <f>VLOOKUP($D2575,metadata!$B$2:$S$451,16,FALSE)</f>
        <v/>
      </c>
      <c r="T2575" t="str">
        <f>VLOOKUP($D2575,metadata!$B$2:$S$451,17,FALSE)</f>
        <v/>
      </c>
      <c r="U2575" t="str">
        <f>VLOOKUP($D2575,metadata!$B$2:$S$451,18,FALSE)</f>
        <v/>
      </c>
      <c r="V2575">
        <f>VLOOKUP($D2575,metadata!$B$2:$Z$451,19,FALSE)</f>
        <v>75</v>
      </c>
      <c r="W2575" t="str">
        <f>VLOOKUP($D2575,metadata!$B$2:$Z$451,20,FALSE)</f>
        <v>global average</v>
      </c>
      <c r="X2575" t="str">
        <f>VLOOKUP($D2575,metadata!$B$2:$Z$451,21,FALSE)</f>
        <v/>
      </c>
      <c r="Y2575">
        <f>VLOOKUP($D2575,metadata!$B$2:$Z$451,22,FALSE)</f>
        <v>57</v>
      </c>
      <c r="AC2575">
        <v>14.501966955153399</v>
      </c>
      <c r="AD2575">
        <v>-0.14064697608999599</v>
      </c>
      <c r="AF2575" t="str">
        <f t="shared" si="83"/>
        <v>NA</v>
      </c>
    </row>
    <row r="2576" spans="3:32" x14ac:dyDescent="0.3">
      <c r="C2576">
        <v>2575</v>
      </c>
      <c r="D2576" s="4" t="str">
        <f t="shared" si="84"/>
        <v>57-WH</v>
      </c>
      <c r="E2576" t="str">
        <f>VLOOKUP($D2576,metadata!$B$2:$S$451,2,FALSE)</f>
        <v>Wang, XP; Yang, QS; Dalin, P; Zhou, XM; Luo, ZW; Lei, CL</v>
      </c>
      <c r="F2576" t="str">
        <f>VLOOKUP($D2576,metadata!$B$2:$S$451,3,FALSE)</f>
        <v>Geographic variation in photoperiodic diapause induction and diapause intensity in Sericinus montelus (Lepidoptera: Papilionidae)</v>
      </c>
      <c r="G2576" t="str">
        <f>VLOOKUP($D2576,metadata!$B$2:$S$451,4,FALSE)</f>
        <v>10.1111/j.1744-7917.2011.01473.x</v>
      </c>
      <c r="H2576" t="str">
        <f>VLOOKUP($D2576,metadata!$B$2:$S$451,5,FALSE)</f>
        <v>y</v>
      </c>
      <c r="I2576" t="str">
        <f>VLOOKUP($D2576,metadata!$B$2:$S$451,6,FALSE)</f>
        <v>a</v>
      </c>
      <c r="J2576" t="str">
        <f>VLOOKUP($D2576,metadata!$B$2:$S$451,7,FALSE)</f>
        <v>i</v>
      </c>
      <c r="K2576">
        <f>VLOOKUP($D2576,metadata!$B$2:$S$451,8,FALSE)</f>
        <v>6</v>
      </c>
      <c r="L2576">
        <f>VLOOKUP($D2576,metadata!$B$2:$S$451,9,FALSE)</f>
        <v>7</v>
      </c>
      <c r="M2576" t="str">
        <f>VLOOKUP($D2576,metadata!$B$2:$S$451,10,FALSE)</f>
        <v/>
      </c>
      <c r="N2576" t="str">
        <f>VLOOKUP($D2576,metadata!$B$2:$S$451,11,FALSE)</f>
        <v>Sericinus montelus</v>
      </c>
      <c r="O2576" t="str">
        <f>VLOOKUP($D2576,metadata!$B$2:$S$451,12,FALSE)</f>
        <v>lepidoptera</v>
      </c>
      <c r="P2576" t="str">
        <f>VLOOKUP($D2576,metadata!$B$2:$S$451,13,FALSE)</f>
        <v>WH</v>
      </c>
      <c r="Q2576">
        <f>VLOOKUP($D2576,metadata!$B$2:$S$451,14,FALSE)</f>
        <v>30.55</v>
      </c>
      <c r="R2576">
        <f>VLOOKUP($D2576,metadata!$B$2:$S$451,15,FALSE)</f>
        <v>114.31666666666666</v>
      </c>
      <c r="S2576" t="str">
        <f>VLOOKUP($D2576,metadata!$B$2:$S$451,16,FALSE)</f>
        <v/>
      </c>
      <c r="T2576" t="str">
        <f>VLOOKUP($D2576,metadata!$B$2:$S$451,17,FALSE)</f>
        <v/>
      </c>
      <c r="U2576" t="str">
        <f>VLOOKUP($D2576,metadata!$B$2:$S$451,18,FALSE)</f>
        <v/>
      </c>
      <c r="V2576">
        <f>VLOOKUP($D2576,metadata!$B$2:$Z$451,19,FALSE)</f>
        <v>75</v>
      </c>
      <c r="W2576" t="str">
        <f>VLOOKUP($D2576,metadata!$B$2:$Z$451,20,FALSE)</f>
        <v>global average</v>
      </c>
      <c r="X2576" t="str">
        <f>VLOOKUP($D2576,metadata!$B$2:$Z$451,21,FALSE)</f>
        <v/>
      </c>
      <c r="Y2576">
        <f>VLOOKUP($D2576,metadata!$B$2:$Z$451,22,FALSE)</f>
        <v>57</v>
      </c>
      <c r="AC2576">
        <v>14.9897718332022</v>
      </c>
      <c r="AD2576">
        <v>-0.14064697608999599</v>
      </c>
      <c r="AF2576" t="str">
        <f t="shared" si="83"/>
        <v>NA</v>
      </c>
    </row>
    <row r="2577" spans="3:32" x14ac:dyDescent="0.3">
      <c r="C2577">
        <v>2576</v>
      </c>
      <c r="D2577" s="4" t="str">
        <f t="shared" si="84"/>
        <v>57-HH</v>
      </c>
      <c r="E2577" t="str">
        <f>VLOOKUP($D2577,metadata!$B$2:$S$451,2,FALSE)</f>
        <v>Wang, XP; Yang, QS; Dalin, P; Zhou, XM; Luo, ZW; Lei, CL</v>
      </c>
      <c r="F2577" t="str">
        <f>VLOOKUP($D2577,metadata!$B$2:$S$451,3,FALSE)</f>
        <v>Geographic variation in photoperiodic diapause induction and diapause intensity in Sericinus montelus (Lepidoptera: Papilionidae)</v>
      </c>
      <c r="G2577" t="str">
        <f>VLOOKUP($D2577,metadata!$B$2:$S$451,4,FALSE)</f>
        <v>10.1111/j.1744-7917.2011.01473.x</v>
      </c>
      <c r="H2577" t="str">
        <f>VLOOKUP($D2577,metadata!$B$2:$S$451,5,FALSE)</f>
        <v>y</v>
      </c>
      <c r="I2577" t="str">
        <f>VLOOKUP($D2577,metadata!$B$2:$S$451,6,FALSE)</f>
        <v>a</v>
      </c>
      <c r="J2577" t="str">
        <f>VLOOKUP($D2577,metadata!$B$2:$S$451,7,FALSE)</f>
        <v>i</v>
      </c>
      <c r="K2577">
        <f>VLOOKUP($D2577,metadata!$B$2:$S$451,8,FALSE)</f>
        <v>6</v>
      </c>
      <c r="L2577">
        <f>VLOOKUP($D2577,metadata!$B$2:$S$451,9,FALSE)</f>
        <v>7</v>
      </c>
      <c r="M2577" t="str">
        <f>VLOOKUP($D2577,metadata!$B$2:$S$451,10,FALSE)</f>
        <v/>
      </c>
      <c r="N2577" t="str">
        <f>VLOOKUP($D2577,metadata!$B$2:$S$451,11,FALSE)</f>
        <v>Sericinus montelus</v>
      </c>
      <c r="O2577" t="str">
        <f>VLOOKUP($D2577,metadata!$B$2:$S$451,12,FALSE)</f>
        <v>lepidoptera</v>
      </c>
      <c r="P2577" t="str">
        <f>VLOOKUP($D2577,metadata!$B$2:$S$451,13,FALSE)</f>
        <v>HH</v>
      </c>
      <c r="Q2577">
        <f>VLOOKUP($D2577,metadata!$B$2:$S$451,14,FALSE)</f>
        <v>27.55</v>
      </c>
      <c r="R2577">
        <f>VLOOKUP($D2577,metadata!$B$2:$S$451,15,FALSE)</f>
        <v>109.96666666666667</v>
      </c>
      <c r="S2577" t="str">
        <f>VLOOKUP($D2577,metadata!$B$2:$S$451,16,FALSE)</f>
        <v/>
      </c>
      <c r="T2577" t="str">
        <f>VLOOKUP($D2577,metadata!$B$2:$S$451,17,FALSE)</f>
        <v/>
      </c>
      <c r="U2577" t="str">
        <f>VLOOKUP($D2577,metadata!$B$2:$S$451,18,FALSE)</f>
        <v/>
      </c>
      <c r="V2577">
        <f>VLOOKUP($D2577,metadata!$B$2:$Z$451,19,FALSE)</f>
        <v>75</v>
      </c>
      <c r="W2577" t="str">
        <f>VLOOKUP($D2577,metadata!$B$2:$Z$451,20,FALSE)</f>
        <v>global average</v>
      </c>
      <c r="X2577" t="str">
        <f>VLOOKUP($D2577,metadata!$B$2:$Z$451,21,FALSE)</f>
        <v/>
      </c>
      <c r="Y2577">
        <f>VLOOKUP($D2577,metadata!$B$2:$Z$451,22,FALSE)</f>
        <v>57</v>
      </c>
      <c r="AC2577">
        <v>12.006028676048199</v>
      </c>
      <c r="AD2577">
        <v>91.420534458509096</v>
      </c>
      <c r="AF2577" t="str">
        <f t="shared" si="83"/>
        <v>NA</v>
      </c>
    </row>
    <row r="2578" spans="3:32" x14ac:dyDescent="0.3">
      <c r="C2578">
        <v>2577</v>
      </c>
      <c r="D2578" s="4" t="str">
        <f t="shared" si="84"/>
        <v>57-HH</v>
      </c>
      <c r="E2578" t="str">
        <f>VLOOKUP($D2578,metadata!$B$2:$S$451,2,FALSE)</f>
        <v>Wang, XP; Yang, QS; Dalin, P; Zhou, XM; Luo, ZW; Lei, CL</v>
      </c>
      <c r="F2578" t="str">
        <f>VLOOKUP($D2578,metadata!$B$2:$S$451,3,FALSE)</f>
        <v>Geographic variation in photoperiodic diapause induction and diapause intensity in Sericinus montelus (Lepidoptera: Papilionidae)</v>
      </c>
      <c r="G2578" t="str">
        <f>VLOOKUP($D2578,metadata!$B$2:$S$451,4,FALSE)</f>
        <v>10.1111/j.1744-7917.2011.01473.x</v>
      </c>
      <c r="H2578" t="str">
        <f>VLOOKUP($D2578,metadata!$B$2:$S$451,5,FALSE)</f>
        <v>y</v>
      </c>
      <c r="I2578" t="str">
        <f>VLOOKUP($D2578,metadata!$B$2:$S$451,6,FALSE)</f>
        <v>a</v>
      </c>
      <c r="J2578" t="str">
        <f>VLOOKUP($D2578,metadata!$B$2:$S$451,7,FALSE)</f>
        <v>i</v>
      </c>
      <c r="K2578">
        <f>VLOOKUP($D2578,metadata!$B$2:$S$451,8,FALSE)</f>
        <v>6</v>
      </c>
      <c r="L2578">
        <f>VLOOKUP($D2578,metadata!$B$2:$S$451,9,FALSE)</f>
        <v>7</v>
      </c>
      <c r="M2578" t="str">
        <f>VLOOKUP($D2578,metadata!$B$2:$S$451,10,FALSE)</f>
        <v/>
      </c>
      <c r="N2578" t="str">
        <f>VLOOKUP($D2578,metadata!$B$2:$S$451,11,FALSE)</f>
        <v>Sericinus montelus</v>
      </c>
      <c r="O2578" t="str">
        <f>VLOOKUP($D2578,metadata!$B$2:$S$451,12,FALSE)</f>
        <v>lepidoptera</v>
      </c>
      <c r="P2578" t="str">
        <f>VLOOKUP($D2578,metadata!$B$2:$S$451,13,FALSE)</f>
        <v>HH</v>
      </c>
      <c r="Q2578">
        <f>VLOOKUP($D2578,metadata!$B$2:$S$451,14,FALSE)</f>
        <v>27.55</v>
      </c>
      <c r="R2578">
        <f>VLOOKUP($D2578,metadata!$B$2:$S$451,15,FALSE)</f>
        <v>109.96666666666667</v>
      </c>
      <c r="S2578" t="str">
        <f>VLOOKUP($D2578,metadata!$B$2:$S$451,16,FALSE)</f>
        <v/>
      </c>
      <c r="T2578" t="str">
        <f>VLOOKUP($D2578,metadata!$B$2:$S$451,17,FALSE)</f>
        <v/>
      </c>
      <c r="U2578" t="str">
        <f>VLOOKUP($D2578,metadata!$B$2:$S$451,18,FALSE)</f>
        <v/>
      </c>
      <c r="V2578">
        <f>VLOOKUP($D2578,metadata!$B$2:$Z$451,19,FALSE)</f>
        <v>75</v>
      </c>
      <c r="W2578" t="str">
        <f>VLOOKUP($D2578,metadata!$B$2:$Z$451,20,FALSE)</f>
        <v>global average</v>
      </c>
      <c r="X2578" t="str">
        <f>VLOOKUP($D2578,metadata!$B$2:$Z$451,21,FALSE)</f>
        <v/>
      </c>
      <c r="Y2578">
        <f>VLOOKUP($D2578,metadata!$B$2:$Z$451,22,FALSE)</f>
        <v>57</v>
      </c>
      <c r="AC2578">
        <v>12.4956572064699</v>
      </c>
      <c r="AD2578">
        <v>49.367088607594901</v>
      </c>
      <c r="AF2578" t="str">
        <f t="shared" si="83"/>
        <v>NA</v>
      </c>
    </row>
    <row r="2579" spans="3:32" x14ac:dyDescent="0.3">
      <c r="C2579">
        <v>2578</v>
      </c>
      <c r="D2579" s="4" t="str">
        <f t="shared" si="84"/>
        <v>57-HH</v>
      </c>
      <c r="E2579" t="str">
        <f>VLOOKUP($D2579,metadata!$B$2:$S$451,2,FALSE)</f>
        <v>Wang, XP; Yang, QS; Dalin, P; Zhou, XM; Luo, ZW; Lei, CL</v>
      </c>
      <c r="F2579" t="str">
        <f>VLOOKUP($D2579,metadata!$B$2:$S$451,3,FALSE)</f>
        <v>Geographic variation in photoperiodic diapause induction and diapause intensity in Sericinus montelus (Lepidoptera: Papilionidae)</v>
      </c>
      <c r="G2579" t="str">
        <f>VLOOKUP($D2579,metadata!$B$2:$S$451,4,FALSE)</f>
        <v>10.1111/j.1744-7917.2011.01473.x</v>
      </c>
      <c r="H2579" t="str">
        <f>VLOOKUP($D2579,metadata!$B$2:$S$451,5,FALSE)</f>
        <v>y</v>
      </c>
      <c r="I2579" t="str">
        <f>VLOOKUP($D2579,metadata!$B$2:$S$451,6,FALSE)</f>
        <v>a</v>
      </c>
      <c r="J2579" t="str">
        <f>VLOOKUP($D2579,metadata!$B$2:$S$451,7,FALSE)</f>
        <v>i</v>
      </c>
      <c r="K2579">
        <f>VLOOKUP($D2579,metadata!$B$2:$S$451,8,FALSE)</f>
        <v>6</v>
      </c>
      <c r="L2579">
        <f>VLOOKUP($D2579,metadata!$B$2:$S$451,9,FALSE)</f>
        <v>7</v>
      </c>
      <c r="M2579" t="str">
        <f>VLOOKUP($D2579,metadata!$B$2:$S$451,10,FALSE)</f>
        <v/>
      </c>
      <c r="N2579" t="str">
        <f>VLOOKUP($D2579,metadata!$B$2:$S$451,11,FALSE)</f>
        <v>Sericinus montelus</v>
      </c>
      <c r="O2579" t="str">
        <f>VLOOKUP($D2579,metadata!$B$2:$S$451,12,FALSE)</f>
        <v>lepidoptera</v>
      </c>
      <c r="P2579" t="str">
        <f>VLOOKUP($D2579,metadata!$B$2:$S$451,13,FALSE)</f>
        <v>HH</v>
      </c>
      <c r="Q2579">
        <f>VLOOKUP($D2579,metadata!$B$2:$S$451,14,FALSE)</f>
        <v>27.55</v>
      </c>
      <c r="R2579">
        <f>VLOOKUP($D2579,metadata!$B$2:$S$451,15,FALSE)</f>
        <v>109.96666666666667</v>
      </c>
      <c r="S2579" t="str">
        <f>VLOOKUP($D2579,metadata!$B$2:$S$451,16,FALSE)</f>
        <v/>
      </c>
      <c r="T2579" t="str">
        <f>VLOOKUP($D2579,metadata!$B$2:$S$451,17,FALSE)</f>
        <v/>
      </c>
      <c r="U2579" t="str">
        <f>VLOOKUP($D2579,metadata!$B$2:$S$451,18,FALSE)</f>
        <v/>
      </c>
      <c r="V2579">
        <f>VLOOKUP($D2579,metadata!$B$2:$Z$451,19,FALSE)</f>
        <v>75</v>
      </c>
      <c r="W2579" t="str">
        <f>VLOOKUP($D2579,metadata!$B$2:$Z$451,20,FALSE)</f>
        <v>global average</v>
      </c>
      <c r="X2579" t="str">
        <f>VLOOKUP($D2579,metadata!$B$2:$Z$451,21,FALSE)</f>
        <v/>
      </c>
      <c r="Y2579">
        <f>VLOOKUP($D2579,metadata!$B$2:$Z$451,22,FALSE)</f>
        <v>57</v>
      </c>
      <c r="AC2579">
        <v>12.9979539240063</v>
      </c>
      <c r="AD2579">
        <v>9.8452883263009792</v>
      </c>
      <c r="AF2579" t="str">
        <f t="shared" si="83"/>
        <v>NA</v>
      </c>
    </row>
    <row r="2580" spans="3:32" x14ac:dyDescent="0.3">
      <c r="C2580">
        <v>2579</v>
      </c>
      <c r="D2580" s="4" t="str">
        <f t="shared" si="84"/>
        <v>57-HH</v>
      </c>
      <c r="E2580" t="str">
        <f>VLOOKUP($D2580,metadata!$B$2:$S$451,2,FALSE)</f>
        <v>Wang, XP; Yang, QS; Dalin, P; Zhou, XM; Luo, ZW; Lei, CL</v>
      </c>
      <c r="F2580" t="str">
        <f>VLOOKUP($D2580,metadata!$B$2:$S$451,3,FALSE)</f>
        <v>Geographic variation in photoperiodic diapause induction and diapause intensity in Sericinus montelus (Lepidoptera: Papilionidae)</v>
      </c>
      <c r="G2580" t="str">
        <f>VLOOKUP($D2580,metadata!$B$2:$S$451,4,FALSE)</f>
        <v>10.1111/j.1744-7917.2011.01473.x</v>
      </c>
      <c r="H2580" t="str">
        <f>VLOOKUP($D2580,metadata!$B$2:$S$451,5,FALSE)</f>
        <v>y</v>
      </c>
      <c r="I2580" t="str">
        <f>VLOOKUP($D2580,metadata!$B$2:$S$451,6,FALSE)</f>
        <v>a</v>
      </c>
      <c r="J2580" t="str">
        <f>VLOOKUP($D2580,metadata!$B$2:$S$451,7,FALSE)</f>
        <v>i</v>
      </c>
      <c r="K2580">
        <f>VLOOKUP($D2580,metadata!$B$2:$S$451,8,FALSE)</f>
        <v>6</v>
      </c>
      <c r="L2580">
        <f>VLOOKUP($D2580,metadata!$B$2:$S$451,9,FALSE)</f>
        <v>7</v>
      </c>
      <c r="M2580" t="str">
        <f>VLOOKUP($D2580,metadata!$B$2:$S$451,10,FALSE)</f>
        <v/>
      </c>
      <c r="N2580" t="str">
        <f>VLOOKUP($D2580,metadata!$B$2:$S$451,11,FALSE)</f>
        <v>Sericinus montelus</v>
      </c>
      <c r="O2580" t="str">
        <f>VLOOKUP($D2580,metadata!$B$2:$S$451,12,FALSE)</f>
        <v>lepidoptera</v>
      </c>
      <c r="P2580" t="str">
        <f>VLOOKUP($D2580,metadata!$B$2:$S$451,13,FALSE)</f>
        <v>HH</v>
      </c>
      <c r="Q2580">
        <f>VLOOKUP($D2580,metadata!$B$2:$S$451,14,FALSE)</f>
        <v>27.55</v>
      </c>
      <c r="R2580">
        <f>VLOOKUP($D2580,metadata!$B$2:$S$451,15,FALSE)</f>
        <v>109.96666666666667</v>
      </c>
      <c r="S2580" t="str">
        <f>VLOOKUP($D2580,metadata!$B$2:$S$451,16,FALSE)</f>
        <v/>
      </c>
      <c r="T2580" t="str">
        <f>VLOOKUP($D2580,metadata!$B$2:$S$451,17,FALSE)</f>
        <v/>
      </c>
      <c r="U2580" t="str">
        <f>VLOOKUP($D2580,metadata!$B$2:$S$451,18,FALSE)</f>
        <v/>
      </c>
      <c r="V2580">
        <f>VLOOKUP($D2580,metadata!$B$2:$Z$451,19,FALSE)</f>
        <v>75</v>
      </c>
      <c r="W2580" t="str">
        <f>VLOOKUP($D2580,metadata!$B$2:$Z$451,20,FALSE)</f>
        <v>global average</v>
      </c>
      <c r="X2580" t="str">
        <f>VLOOKUP($D2580,metadata!$B$2:$Z$451,21,FALSE)</f>
        <v/>
      </c>
      <c r="Y2580">
        <f>VLOOKUP($D2580,metadata!$B$2:$Z$451,22,FALSE)</f>
        <v>57</v>
      </c>
      <c r="AC2580">
        <v>13.498028618505799</v>
      </c>
      <c r="AD2580">
        <v>-0.28129395218002101</v>
      </c>
      <c r="AF2580" t="str">
        <f t="shared" si="83"/>
        <v>NA</v>
      </c>
    </row>
    <row r="2581" spans="3:32" x14ac:dyDescent="0.3">
      <c r="C2581">
        <v>2580</v>
      </c>
      <c r="D2581" s="4" t="str">
        <f t="shared" si="84"/>
        <v>57-HH</v>
      </c>
      <c r="E2581" t="str">
        <f>VLOOKUP($D2581,metadata!$B$2:$S$451,2,FALSE)</f>
        <v>Wang, XP; Yang, QS; Dalin, P; Zhou, XM; Luo, ZW; Lei, CL</v>
      </c>
      <c r="F2581" t="str">
        <f>VLOOKUP($D2581,metadata!$B$2:$S$451,3,FALSE)</f>
        <v>Geographic variation in photoperiodic diapause induction and diapause intensity in Sericinus montelus (Lepidoptera: Papilionidae)</v>
      </c>
      <c r="G2581" t="str">
        <f>VLOOKUP($D2581,metadata!$B$2:$S$451,4,FALSE)</f>
        <v>10.1111/j.1744-7917.2011.01473.x</v>
      </c>
      <c r="H2581" t="str">
        <f>VLOOKUP($D2581,metadata!$B$2:$S$451,5,FALSE)</f>
        <v>y</v>
      </c>
      <c r="I2581" t="str">
        <f>VLOOKUP($D2581,metadata!$B$2:$S$451,6,FALSE)</f>
        <v>a</v>
      </c>
      <c r="J2581" t="str">
        <f>VLOOKUP($D2581,metadata!$B$2:$S$451,7,FALSE)</f>
        <v>i</v>
      </c>
      <c r="K2581">
        <f>VLOOKUP($D2581,metadata!$B$2:$S$451,8,FALSE)</f>
        <v>6</v>
      </c>
      <c r="L2581">
        <f>VLOOKUP($D2581,metadata!$B$2:$S$451,9,FALSE)</f>
        <v>7</v>
      </c>
      <c r="M2581" t="str">
        <f>VLOOKUP($D2581,metadata!$B$2:$S$451,10,FALSE)</f>
        <v/>
      </c>
      <c r="N2581" t="str">
        <f>VLOOKUP($D2581,metadata!$B$2:$S$451,11,FALSE)</f>
        <v>Sericinus montelus</v>
      </c>
      <c r="O2581" t="str">
        <f>VLOOKUP($D2581,metadata!$B$2:$S$451,12,FALSE)</f>
        <v>lepidoptera</v>
      </c>
      <c r="P2581" t="str">
        <f>VLOOKUP($D2581,metadata!$B$2:$S$451,13,FALSE)</f>
        <v>HH</v>
      </c>
      <c r="Q2581">
        <f>VLOOKUP($D2581,metadata!$B$2:$S$451,14,FALSE)</f>
        <v>27.55</v>
      </c>
      <c r="R2581">
        <f>VLOOKUP($D2581,metadata!$B$2:$S$451,15,FALSE)</f>
        <v>109.96666666666667</v>
      </c>
      <c r="S2581" t="str">
        <f>VLOOKUP($D2581,metadata!$B$2:$S$451,16,FALSE)</f>
        <v/>
      </c>
      <c r="T2581" t="str">
        <f>VLOOKUP($D2581,metadata!$B$2:$S$451,17,FALSE)</f>
        <v/>
      </c>
      <c r="U2581" t="str">
        <f>VLOOKUP($D2581,metadata!$B$2:$S$451,18,FALSE)</f>
        <v/>
      </c>
      <c r="V2581">
        <f>VLOOKUP($D2581,metadata!$B$2:$Z$451,19,FALSE)</f>
        <v>75</v>
      </c>
      <c r="W2581" t="str">
        <f>VLOOKUP($D2581,metadata!$B$2:$Z$451,20,FALSE)</f>
        <v>global average</v>
      </c>
      <c r="X2581" t="str">
        <f>VLOOKUP($D2581,metadata!$B$2:$Z$451,21,FALSE)</f>
        <v/>
      </c>
      <c r="Y2581">
        <f>VLOOKUP($D2581,metadata!$B$2:$Z$451,22,FALSE)</f>
        <v>57</v>
      </c>
      <c r="AC2581">
        <v>14.001564711441301</v>
      </c>
      <c r="AD2581">
        <v>-0.42194092827004598</v>
      </c>
      <c r="AF2581" t="str">
        <f t="shared" si="83"/>
        <v>NA</v>
      </c>
    </row>
    <row r="2582" spans="3:32" x14ac:dyDescent="0.3">
      <c r="C2582">
        <v>2581</v>
      </c>
      <c r="D2582" s="4" t="str">
        <f t="shared" si="84"/>
        <v>57-HH</v>
      </c>
      <c r="E2582" t="str">
        <f>VLOOKUP($D2582,metadata!$B$2:$S$451,2,FALSE)</f>
        <v>Wang, XP; Yang, QS; Dalin, P; Zhou, XM; Luo, ZW; Lei, CL</v>
      </c>
      <c r="F2582" t="str">
        <f>VLOOKUP($D2582,metadata!$B$2:$S$451,3,FALSE)</f>
        <v>Geographic variation in photoperiodic diapause induction and diapause intensity in Sericinus montelus (Lepidoptera: Papilionidae)</v>
      </c>
      <c r="G2582" t="str">
        <f>VLOOKUP($D2582,metadata!$B$2:$S$451,4,FALSE)</f>
        <v>10.1111/j.1744-7917.2011.01473.x</v>
      </c>
      <c r="H2582" t="str">
        <f>VLOOKUP($D2582,metadata!$B$2:$S$451,5,FALSE)</f>
        <v>y</v>
      </c>
      <c r="I2582" t="str">
        <f>VLOOKUP($D2582,metadata!$B$2:$S$451,6,FALSE)</f>
        <v>a</v>
      </c>
      <c r="J2582" t="str">
        <f>VLOOKUP($D2582,metadata!$B$2:$S$451,7,FALSE)</f>
        <v>i</v>
      </c>
      <c r="K2582">
        <f>VLOOKUP($D2582,metadata!$B$2:$S$451,8,FALSE)</f>
        <v>6</v>
      </c>
      <c r="L2582">
        <f>VLOOKUP($D2582,metadata!$B$2:$S$451,9,FALSE)</f>
        <v>7</v>
      </c>
      <c r="M2582" t="str">
        <f>VLOOKUP($D2582,metadata!$B$2:$S$451,10,FALSE)</f>
        <v/>
      </c>
      <c r="N2582" t="str">
        <f>VLOOKUP($D2582,metadata!$B$2:$S$451,11,FALSE)</f>
        <v>Sericinus montelus</v>
      </c>
      <c r="O2582" t="str">
        <f>VLOOKUP($D2582,metadata!$B$2:$S$451,12,FALSE)</f>
        <v>lepidoptera</v>
      </c>
      <c r="P2582" t="str">
        <f>VLOOKUP($D2582,metadata!$B$2:$S$451,13,FALSE)</f>
        <v>HH</v>
      </c>
      <c r="Q2582">
        <f>VLOOKUP($D2582,metadata!$B$2:$S$451,14,FALSE)</f>
        <v>27.55</v>
      </c>
      <c r="R2582">
        <f>VLOOKUP($D2582,metadata!$B$2:$S$451,15,FALSE)</f>
        <v>109.96666666666667</v>
      </c>
      <c r="S2582" t="str">
        <f>VLOOKUP($D2582,metadata!$B$2:$S$451,16,FALSE)</f>
        <v/>
      </c>
      <c r="T2582" t="str">
        <f>VLOOKUP($D2582,metadata!$B$2:$S$451,17,FALSE)</f>
        <v/>
      </c>
      <c r="U2582" t="str">
        <f>VLOOKUP($D2582,metadata!$B$2:$S$451,18,FALSE)</f>
        <v/>
      </c>
      <c r="V2582">
        <f>VLOOKUP($D2582,metadata!$B$2:$Z$451,19,FALSE)</f>
        <v>75</v>
      </c>
      <c r="W2582" t="str">
        <f>VLOOKUP($D2582,metadata!$B$2:$Z$451,20,FALSE)</f>
        <v>global average</v>
      </c>
      <c r="X2582" t="str">
        <f>VLOOKUP($D2582,metadata!$B$2:$Z$451,21,FALSE)</f>
        <v/>
      </c>
      <c r="Y2582">
        <f>VLOOKUP($D2582,metadata!$B$2:$Z$451,22,FALSE)</f>
        <v>57</v>
      </c>
      <c r="AC2582">
        <v>14.501966955153399</v>
      </c>
      <c r="AD2582">
        <v>-0.14064697608999599</v>
      </c>
      <c r="AF2582" t="str">
        <f t="shared" si="83"/>
        <v>NA</v>
      </c>
    </row>
    <row r="2583" spans="3:32" x14ac:dyDescent="0.3">
      <c r="C2583">
        <v>2582</v>
      </c>
      <c r="D2583" s="4" t="str">
        <f t="shared" si="84"/>
        <v>57-HH</v>
      </c>
      <c r="E2583" t="str">
        <f>VLOOKUP($D2583,metadata!$B$2:$S$451,2,FALSE)</f>
        <v>Wang, XP; Yang, QS; Dalin, P; Zhou, XM; Luo, ZW; Lei, CL</v>
      </c>
      <c r="F2583" t="str">
        <f>VLOOKUP($D2583,metadata!$B$2:$S$451,3,FALSE)</f>
        <v>Geographic variation in photoperiodic diapause induction and diapause intensity in Sericinus montelus (Lepidoptera: Papilionidae)</v>
      </c>
      <c r="G2583" t="str">
        <f>VLOOKUP($D2583,metadata!$B$2:$S$451,4,FALSE)</f>
        <v>10.1111/j.1744-7917.2011.01473.x</v>
      </c>
      <c r="H2583" t="str">
        <f>VLOOKUP($D2583,metadata!$B$2:$S$451,5,FALSE)</f>
        <v>y</v>
      </c>
      <c r="I2583" t="str">
        <f>VLOOKUP($D2583,metadata!$B$2:$S$451,6,FALSE)</f>
        <v>a</v>
      </c>
      <c r="J2583" t="str">
        <f>VLOOKUP($D2583,metadata!$B$2:$S$451,7,FALSE)</f>
        <v>i</v>
      </c>
      <c r="K2583">
        <f>VLOOKUP($D2583,metadata!$B$2:$S$451,8,FALSE)</f>
        <v>6</v>
      </c>
      <c r="L2583">
        <f>VLOOKUP($D2583,metadata!$B$2:$S$451,9,FALSE)</f>
        <v>7</v>
      </c>
      <c r="M2583" t="str">
        <f>VLOOKUP($D2583,metadata!$B$2:$S$451,10,FALSE)</f>
        <v/>
      </c>
      <c r="N2583" t="str">
        <f>VLOOKUP($D2583,metadata!$B$2:$S$451,11,FALSE)</f>
        <v>Sericinus montelus</v>
      </c>
      <c r="O2583" t="str">
        <f>VLOOKUP($D2583,metadata!$B$2:$S$451,12,FALSE)</f>
        <v>lepidoptera</v>
      </c>
      <c r="P2583" t="str">
        <f>VLOOKUP($D2583,metadata!$B$2:$S$451,13,FALSE)</f>
        <v>HH</v>
      </c>
      <c r="Q2583">
        <f>VLOOKUP($D2583,metadata!$B$2:$S$451,14,FALSE)</f>
        <v>27.55</v>
      </c>
      <c r="R2583">
        <f>VLOOKUP($D2583,metadata!$B$2:$S$451,15,FALSE)</f>
        <v>109.96666666666667</v>
      </c>
      <c r="S2583" t="str">
        <f>VLOOKUP($D2583,metadata!$B$2:$S$451,16,FALSE)</f>
        <v/>
      </c>
      <c r="T2583" t="str">
        <f>VLOOKUP($D2583,metadata!$B$2:$S$451,17,FALSE)</f>
        <v/>
      </c>
      <c r="U2583" t="str">
        <f>VLOOKUP($D2583,metadata!$B$2:$S$451,18,FALSE)</f>
        <v/>
      </c>
      <c r="V2583">
        <f>VLOOKUP($D2583,metadata!$B$2:$Z$451,19,FALSE)</f>
        <v>75</v>
      </c>
      <c r="W2583" t="str">
        <f>VLOOKUP($D2583,metadata!$B$2:$Z$451,20,FALSE)</f>
        <v>global average</v>
      </c>
      <c r="X2583" t="str">
        <f>VLOOKUP($D2583,metadata!$B$2:$Z$451,21,FALSE)</f>
        <v/>
      </c>
      <c r="Y2583">
        <f>VLOOKUP($D2583,metadata!$B$2:$Z$451,22,FALSE)</f>
        <v>57</v>
      </c>
      <c r="AC2583">
        <v>14.9960616633524</v>
      </c>
      <c r="AD2583">
        <v>-0.28129395218002101</v>
      </c>
      <c r="AF2583" t="str">
        <f t="shared" si="83"/>
        <v>NA</v>
      </c>
    </row>
    <row r="2584" spans="3:32" x14ac:dyDescent="0.3">
      <c r="C2584">
        <v>2583</v>
      </c>
      <c r="D2584" s="4" t="str">
        <f t="shared" si="84"/>
        <v>60-onuma</v>
      </c>
      <c r="E2584" t="str">
        <f>VLOOKUP($D2584,metadata!$B$2:$S$451,2,FALSE)</f>
        <v>YOSHIDA, T; KIMURA, MT</v>
      </c>
      <c r="F2584" t="str">
        <f>VLOOKUP($D2584,metadata!$B$2:$S$451,3,FALSE)</f>
        <v>RELATION OF THE CIRCADIAN SYSTEM TO THE PHOTOPERIODIC CLOCK IN DROSOPHILA-TRIAURARIA (DIPTERA, DROSOPHILIDAE) - AN APPROACH FROM ANALYSIS OF GEOGRAPHIC-VARIATION</v>
      </c>
      <c r="G2584" t="str">
        <f>VLOOKUP($D2584,metadata!$B$2:$S$451,4,FALSE)</f>
        <v>10.1303/aez.29.499</v>
      </c>
      <c r="H2584" t="str">
        <f>VLOOKUP($D2584,metadata!$B$2:$S$451,5,FALSE)</f>
        <v>y-ask</v>
      </c>
      <c r="I2584" t="str">
        <f>VLOOKUP($D2584,metadata!$B$2:$S$451,6,FALSE)</f>
        <v>a</v>
      </c>
      <c r="J2584" t="str">
        <f>VLOOKUP($D2584,metadata!$B$2:$S$451,7,FALSE)</f>
        <v>i</v>
      </c>
      <c r="K2584">
        <f>VLOOKUP($D2584,metadata!$B$2:$S$451,8,FALSE)</f>
        <v>3</v>
      </c>
      <c r="L2584">
        <f>VLOOKUP($D2584,metadata!$B$2:$S$451,9,FALSE)</f>
        <v>11</v>
      </c>
      <c r="M2584" t="str">
        <f>VLOOKUP($D2584,metadata!$B$2:$S$451,10,FALSE)</f>
        <v/>
      </c>
      <c r="N2584" t="str">
        <f>VLOOKUP($D2584,metadata!$B$2:$S$451,11,FALSE)</f>
        <v>Drosophila triauraria</v>
      </c>
      <c r="O2584" t="str">
        <f>VLOOKUP($D2584,metadata!$B$2:$S$451,12,FALSE)</f>
        <v>diptera</v>
      </c>
      <c r="P2584" t="str">
        <f>VLOOKUP($D2584,metadata!$B$2:$S$451,13,FALSE)</f>
        <v>onuma</v>
      </c>
      <c r="Q2584">
        <f>VLOOKUP($D2584,metadata!$B$2:$S$451,14,FALSE)</f>
        <v>41.972000000000001</v>
      </c>
      <c r="R2584">
        <f>VLOOKUP($D2584,metadata!$B$2:$S$451,15,FALSE)</f>
        <v>140.66909999999999</v>
      </c>
      <c r="S2584" t="str">
        <f>VLOOKUP($D2584,metadata!$B$2:$S$451,16,FALSE)</f>
        <v/>
      </c>
      <c r="T2584" t="str">
        <f>VLOOKUP($D2584,metadata!$B$2:$S$451,17,FALSE)</f>
        <v/>
      </c>
      <c r="U2584" t="str">
        <f>VLOOKUP($D2584,metadata!$B$2:$S$451,18,FALSE)</f>
        <v/>
      </c>
      <c r="V2584">
        <f>VLOOKUP($D2584,metadata!$B$2:$Z$451,19,FALSE)</f>
        <v>50</v>
      </c>
      <c r="W2584" t="str">
        <f>VLOOKUP($D2584,metadata!$B$2:$Z$451,20,FALSE)</f>
        <v>global average</v>
      </c>
      <c r="X2584" t="str">
        <f>VLOOKUP($D2584,metadata!$B$2:$Z$451,21,FALSE)</f>
        <v/>
      </c>
      <c r="Y2584">
        <f>VLOOKUP($D2584,metadata!$B$2:$Z$451,22,FALSE)</f>
        <v>60</v>
      </c>
      <c r="AC2584">
        <v>1.0172939979654101</v>
      </c>
      <c r="AD2584">
        <v>90.153655305663904</v>
      </c>
      <c r="AF2584" t="str">
        <f t="shared" si="83"/>
        <v>NA</v>
      </c>
    </row>
    <row r="2585" spans="3:32" x14ac:dyDescent="0.3">
      <c r="C2585">
        <v>2584</v>
      </c>
      <c r="D2585" s="4" t="str">
        <f t="shared" si="84"/>
        <v>60-onuma</v>
      </c>
      <c r="E2585" t="str">
        <f>VLOOKUP($D2585,metadata!$B$2:$S$451,2,FALSE)</f>
        <v>YOSHIDA, T; KIMURA, MT</v>
      </c>
      <c r="F2585" t="str">
        <f>VLOOKUP($D2585,metadata!$B$2:$S$451,3,FALSE)</f>
        <v>RELATION OF THE CIRCADIAN SYSTEM TO THE PHOTOPERIODIC CLOCK IN DROSOPHILA-TRIAURARIA (DIPTERA, DROSOPHILIDAE) - AN APPROACH FROM ANALYSIS OF GEOGRAPHIC-VARIATION</v>
      </c>
      <c r="G2585" t="str">
        <f>VLOOKUP($D2585,metadata!$B$2:$S$451,4,FALSE)</f>
        <v>10.1303/aez.29.499</v>
      </c>
      <c r="H2585" t="str">
        <f>VLOOKUP($D2585,metadata!$B$2:$S$451,5,FALSE)</f>
        <v>y-ask</v>
      </c>
      <c r="I2585" t="str">
        <f>VLOOKUP($D2585,metadata!$B$2:$S$451,6,FALSE)</f>
        <v>a</v>
      </c>
      <c r="J2585" t="str">
        <f>VLOOKUP($D2585,metadata!$B$2:$S$451,7,FALSE)</f>
        <v>i</v>
      </c>
      <c r="K2585">
        <f>VLOOKUP($D2585,metadata!$B$2:$S$451,8,FALSE)</f>
        <v>3</v>
      </c>
      <c r="L2585">
        <f>VLOOKUP($D2585,metadata!$B$2:$S$451,9,FALSE)</f>
        <v>11</v>
      </c>
      <c r="M2585" t="str">
        <f>VLOOKUP($D2585,metadata!$B$2:$S$451,10,FALSE)</f>
        <v/>
      </c>
      <c r="N2585" t="str">
        <f>VLOOKUP($D2585,metadata!$B$2:$S$451,11,FALSE)</f>
        <v>Drosophila triauraria</v>
      </c>
      <c r="O2585" t="str">
        <f>VLOOKUP($D2585,metadata!$B$2:$S$451,12,FALSE)</f>
        <v>diptera</v>
      </c>
      <c r="P2585" t="str">
        <f>VLOOKUP($D2585,metadata!$B$2:$S$451,13,FALSE)</f>
        <v>onuma</v>
      </c>
      <c r="Q2585">
        <f>VLOOKUP($D2585,metadata!$B$2:$S$451,14,FALSE)</f>
        <v>41.972000000000001</v>
      </c>
      <c r="R2585">
        <f>VLOOKUP($D2585,metadata!$B$2:$S$451,15,FALSE)</f>
        <v>140.66909999999999</v>
      </c>
      <c r="S2585" t="str">
        <f>VLOOKUP($D2585,metadata!$B$2:$S$451,16,FALSE)</f>
        <v/>
      </c>
      <c r="T2585" t="str">
        <f>VLOOKUP($D2585,metadata!$B$2:$S$451,17,FALSE)</f>
        <v/>
      </c>
      <c r="U2585" t="str">
        <f>VLOOKUP($D2585,metadata!$B$2:$S$451,18,FALSE)</f>
        <v/>
      </c>
      <c r="V2585">
        <f>VLOOKUP($D2585,metadata!$B$2:$Z$451,19,FALSE)</f>
        <v>50</v>
      </c>
      <c r="W2585" t="str">
        <f>VLOOKUP($D2585,metadata!$B$2:$Z$451,20,FALSE)</f>
        <v>global average</v>
      </c>
      <c r="X2585" t="str">
        <f>VLOOKUP($D2585,metadata!$B$2:$Z$451,21,FALSE)</f>
        <v/>
      </c>
      <c r="Y2585">
        <f>VLOOKUP($D2585,metadata!$B$2:$Z$451,22,FALSE)</f>
        <v>60</v>
      </c>
      <c r="AC2585">
        <v>2.0345879959308202</v>
      </c>
      <c r="AD2585">
        <v>97.033929316363796</v>
      </c>
      <c r="AF2585" t="str">
        <f t="shared" si="83"/>
        <v>NA</v>
      </c>
    </row>
    <row r="2586" spans="3:32" x14ac:dyDescent="0.3">
      <c r="C2586">
        <v>2585</v>
      </c>
      <c r="D2586" s="4" t="str">
        <f t="shared" si="84"/>
        <v>60-onuma</v>
      </c>
      <c r="E2586" t="str">
        <f>VLOOKUP($D2586,metadata!$B$2:$S$451,2,FALSE)</f>
        <v>YOSHIDA, T; KIMURA, MT</v>
      </c>
      <c r="F2586" t="str">
        <f>VLOOKUP($D2586,metadata!$B$2:$S$451,3,FALSE)</f>
        <v>RELATION OF THE CIRCADIAN SYSTEM TO THE PHOTOPERIODIC CLOCK IN DROSOPHILA-TRIAURARIA (DIPTERA, DROSOPHILIDAE) - AN APPROACH FROM ANALYSIS OF GEOGRAPHIC-VARIATION</v>
      </c>
      <c r="G2586" t="str">
        <f>VLOOKUP($D2586,metadata!$B$2:$S$451,4,FALSE)</f>
        <v>10.1303/aez.29.499</v>
      </c>
      <c r="H2586" t="str">
        <f>VLOOKUP($D2586,metadata!$B$2:$S$451,5,FALSE)</f>
        <v>y-ask</v>
      </c>
      <c r="I2586" t="str">
        <f>VLOOKUP($D2586,metadata!$B$2:$S$451,6,FALSE)</f>
        <v>a</v>
      </c>
      <c r="J2586" t="str">
        <f>VLOOKUP($D2586,metadata!$B$2:$S$451,7,FALSE)</f>
        <v>i</v>
      </c>
      <c r="K2586">
        <f>VLOOKUP($D2586,metadata!$B$2:$S$451,8,FALSE)</f>
        <v>3</v>
      </c>
      <c r="L2586">
        <f>VLOOKUP($D2586,metadata!$B$2:$S$451,9,FALSE)</f>
        <v>11</v>
      </c>
      <c r="M2586" t="str">
        <f>VLOOKUP($D2586,metadata!$B$2:$S$451,10,FALSE)</f>
        <v/>
      </c>
      <c r="N2586" t="str">
        <f>VLOOKUP($D2586,metadata!$B$2:$S$451,11,FALSE)</f>
        <v>Drosophila triauraria</v>
      </c>
      <c r="O2586" t="str">
        <f>VLOOKUP($D2586,metadata!$B$2:$S$451,12,FALSE)</f>
        <v>diptera</v>
      </c>
      <c r="P2586" t="str">
        <f>VLOOKUP($D2586,metadata!$B$2:$S$451,13,FALSE)</f>
        <v>onuma</v>
      </c>
      <c r="Q2586">
        <f>VLOOKUP($D2586,metadata!$B$2:$S$451,14,FALSE)</f>
        <v>41.972000000000001</v>
      </c>
      <c r="R2586">
        <f>VLOOKUP($D2586,metadata!$B$2:$S$451,15,FALSE)</f>
        <v>140.66909999999999</v>
      </c>
      <c r="S2586" t="str">
        <f>VLOOKUP($D2586,metadata!$B$2:$S$451,16,FALSE)</f>
        <v/>
      </c>
      <c r="T2586" t="str">
        <f>VLOOKUP($D2586,metadata!$B$2:$S$451,17,FALSE)</f>
        <v/>
      </c>
      <c r="U2586" t="str">
        <f>VLOOKUP($D2586,metadata!$B$2:$S$451,18,FALSE)</f>
        <v/>
      </c>
      <c r="V2586">
        <f>VLOOKUP($D2586,metadata!$B$2:$Z$451,19,FALSE)</f>
        <v>50</v>
      </c>
      <c r="W2586" t="str">
        <f>VLOOKUP($D2586,metadata!$B$2:$Z$451,20,FALSE)</f>
        <v>global average</v>
      </c>
      <c r="X2586" t="str">
        <f>VLOOKUP($D2586,metadata!$B$2:$Z$451,21,FALSE)</f>
        <v/>
      </c>
      <c r="Y2586">
        <f>VLOOKUP($D2586,metadata!$B$2:$Z$451,22,FALSE)</f>
        <v>60</v>
      </c>
      <c r="AC2586">
        <v>4.0488301119023298</v>
      </c>
      <c r="AD2586">
        <v>100.18205171366399</v>
      </c>
      <c r="AF2586" t="str">
        <f t="shared" si="83"/>
        <v>NA</v>
      </c>
    </row>
    <row r="2587" spans="3:32" x14ac:dyDescent="0.3">
      <c r="C2587">
        <v>2586</v>
      </c>
      <c r="D2587" s="4" t="str">
        <f t="shared" si="84"/>
        <v>60-onuma</v>
      </c>
      <c r="E2587" t="str">
        <f>VLOOKUP($D2587,metadata!$B$2:$S$451,2,FALSE)</f>
        <v>YOSHIDA, T; KIMURA, MT</v>
      </c>
      <c r="F2587" t="str">
        <f>VLOOKUP($D2587,metadata!$B$2:$S$451,3,FALSE)</f>
        <v>RELATION OF THE CIRCADIAN SYSTEM TO THE PHOTOPERIODIC CLOCK IN DROSOPHILA-TRIAURARIA (DIPTERA, DROSOPHILIDAE) - AN APPROACH FROM ANALYSIS OF GEOGRAPHIC-VARIATION</v>
      </c>
      <c r="G2587" t="str">
        <f>VLOOKUP($D2587,metadata!$B$2:$S$451,4,FALSE)</f>
        <v>10.1303/aez.29.499</v>
      </c>
      <c r="H2587" t="str">
        <f>VLOOKUP($D2587,metadata!$B$2:$S$451,5,FALSE)</f>
        <v>y-ask</v>
      </c>
      <c r="I2587" t="str">
        <f>VLOOKUP($D2587,metadata!$B$2:$S$451,6,FALSE)</f>
        <v>a</v>
      </c>
      <c r="J2587" t="str">
        <f>VLOOKUP($D2587,metadata!$B$2:$S$451,7,FALSE)</f>
        <v>i</v>
      </c>
      <c r="K2587">
        <f>VLOOKUP($D2587,metadata!$B$2:$S$451,8,FALSE)</f>
        <v>3</v>
      </c>
      <c r="L2587">
        <f>VLOOKUP($D2587,metadata!$B$2:$S$451,9,FALSE)</f>
        <v>11</v>
      </c>
      <c r="M2587" t="str">
        <f>VLOOKUP($D2587,metadata!$B$2:$S$451,10,FALSE)</f>
        <v/>
      </c>
      <c r="N2587" t="str">
        <f>VLOOKUP($D2587,metadata!$B$2:$S$451,11,FALSE)</f>
        <v>Drosophila triauraria</v>
      </c>
      <c r="O2587" t="str">
        <f>VLOOKUP($D2587,metadata!$B$2:$S$451,12,FALSE)</f>
        <v>diptera</v>
      </c>
      <c r="P2587" t="str">
        <f>VLOOKUP($D2587,metadata!$B$2:$S$451,13,FALSE)</f>
        <v>onuma</v>
      </c>
      <c r="Q2587">
        <f>VLOOKUP($D2587,metadata!$B$2:$S$451,14,FALSE)</f>
        <v>41.972000000000001</v>
      </c>
      <c r="R2587">
        <f>VLOOKUP($D2587,metadata!$B$2:$S$451,15,FALSE)</f>
        <v>140.66909999999999</v>
      </c>
      <c r="S2587" t="str">
        <f>VLOOKUP($D2587,metadata!$B$2:$S$451,16,FALSE)</f>
        <v/>
      </c>
      <c r="T2587" t="str">
        <f>VLOOKUP($D2587,metadata!$B$2:$S$451,17,FALSE)</f>
        <v/>
      </c>
      <c r="U2587" t="str">
        <f>VLOOKUP($D2587,metadata!$B$2:$S$451,18,FALSE)</f>
        <v/>
      </c>
      <c r="V2587">
        <f>VLOOKUP($D2587,metadata!$B$2:$Z$451,19,FALSE)</f>
        <v>50</v>
      </c>
      <c r="W2587" t="str">
        <f>VLOOKUP($D2587,metadata!$B$2:$Z$451,20,FALSE)</f>
        <v>global average</v>
      </c>
      <c r="X2587" t="str">
        <f>VLOOKUP($D2587,metadata!$B$2:$Z$451,21,FALSE)</f>
        <v/>
      </c>
      <c r="Y2587">
        <f>VLOOKUP($D2587,metadata!$B$2:$Z$451,22,FALSE)</f>
        <v>60</v>
      </c>
      <c r="AC2587">
        <v>6.0223804679552302</v>
      </c>
      <c r="AD2587">
        <v>100.270790488667</v>
      </c>
      <c r="AF2587" t="str">
        <f t="shared" si="83"/>
        <v>NA</v>
      </c>
    </row>
    <row r="2588" spans="3:32" x14ac:dyDescent="0.3">
      <c r="C2588">
        <v>2587</v>
      </c>
      <c r="D2588" s="4" t="str">
        <f t="shared" si="84"/>
        <v>60-onuma</v>
      </c>
      <c r="E2588" t="str">
        <f>VLOOKUP($D2588,metadata!$B$2:$S$451,2,FALSE)</f>
        <v>YOSHIDA, T; KIMURA, MT</v>
      </c>
      <c r="F2588" t="str">
        <f>VLOOKUP($D2588,metadata!$B$2:$S$451,3,FALSE)</f>
        <v>RELATION OF THE CIRCADIAN SYSTEM TO THE PHOTOPERIODIC CLOCK IN DROSOPHILA-TRIAURARIA (DIPTERA, DROSOPHILIDAE) - AN APPROACH FROM ANALYSIS OF GEOGRAPHIC-VARIATION</v>
      </c>
      <c r="G2588" t="str">
        <f>VLOOKUP($D2588,metadata!$B$2:$S$451,4,FALSE)</f>
        <v>10.1303/aez.29.499</v>
      </c>
      <c r="H2588" t="str">
        <f>VLOOKUP($D2588,metadata!$B$2:$S$451,5,FALSE)</f>
        <v>y-ask</v>
      </c>
      <c r="I2588" t="str">
        <f>VLOOKUP($D2588,metadata!$B$2:$S$451,6,FALSE)</f>
        <v>a</v>
      </c>
      <c r="J2588" t="str">
        <f>VLOOKUP($D2588,metadata!$B$2:$S$451,7,FALSE)</f>
        <v>i</v>
      </c>
      <c r="K2588">
        <f>VLOOKUP($D2588,metadata!$B$2:$S$451,8,FALSE)</f>
        <v>3</v>
      </c>
      <c r="L2588">
        <f>VLOOKUP($D2588,metadata!$B$2:$S$451,9,FALSE)</f>
        <v>11</v>
      </c>
      <c r="M2588" t="str">
        <f>VLOOKUP($D2588,metadata!$B$2:$S$451,10,FALSE)</f>
        <v/>
      </c>
      <c r="N2588" t="str">
        <f>VLOOKUP($D2588,metadata!$B$2:$S$451,11,FALSE)</f>
        <v>Drosophila triauraria</v>
      </c>
      <c r="O2588" t="str">
        <f>VLOOKUP($D2588,metadata!$B$2:$S$451,12,FALSE)</f>
        <v>diptera</v>
      </c>
      <c r="P2588" t="str">
        <f>VLOOKUP($D2588,metadata!$B$2:$S$451,13,FALSE)</f>
        <v>onuma</v>
      </c>
      <c r="Q2588">
        <f>VLOOKUP($D2588,metadata!$B$2:$S$451,14,FALSE)</f>
        <v>41.972000000000001</v>
      </c>
      <c r="R2588">
        <f>VLOOKUP($D2588,metadata!$B$2:$S$451,15,FALSE)</f>
        <v>140.66909999999999</v>
      </c>
      <c r="S2588" t="str">
        <f>VLOOKUP($D2588,metadata!$B$2:$S$451,16,FALSE)</f>
        <v/>
      </c>
      <c r="T2588" t="str">
        <f>VLOOKUP($D2588,metadata!$B$2:$S$451,17,FALSE)</f>
        <v/>
      </c>
      <c r="U2588" t="str">
        <f>VLOOKUP($D2588,metadata!$B$2:$S$451,18,FALSE)</f>
        <v/>
      </c>
      <c r="V2588">
        <f>VLOOKUP($D2588,metadata!$B$2:$Z$451,19,FALSE)</f>
        <v>50</v>
      </c>
      <c r="W2588" t="str">
        <f>VLOOKUP($D2588,metadata!$B$2:$Z$451,20,FALSE)</f>
        <v>global average</v>
      </c>
      <c r="X2588" t="str">
        <f>VLOOKUP($D2588,metadata!$B$2:$Z$451,21,FALSE)</f>
        <v/>
      </c>
      <c r="Y2588">
        <f>VLOOKUP($D2588,metadata!$B$2:$Z$451,22,FALSE)</f>
        <v>60</v>
      </c>
      <c r="AC2588">
        <v>10.0305188199389</v>
      </c>
      <c r="AD2588">
        <v>100.09130030665099</v>
      </c>
      <c r="AF2588" t="str">
        <f t="shared" si="83"/>
        <v>NA</v>
      </c>
    </row>
    <row r="2589" spans="3:32" x14ac:dyDescent="0.3">
      <c r="C2589">
        <v>2588</v>
      </c>
      <c r="D2589" s="4" t="str">
        <f t="shared" si="84"/>
        <v>60-onuma</v>
      </c>
      <c r="E2589" t="str">
        <f>VLOOKUP($D2589,metadata!$B$2:$S$451,2,FALSE)</f>
        <v>YOSHIDA, T; KIMURA, MT</v>
      </c>
      <c r="F2589" t="str">
        <f>VLOOKUP($D2589,metadata!$B$2:$S$451,3,FALSE)</f>
        <v>RELATION OF THE CIRCADIAN SYSTEM TO THE PHOTOPERIODIC CLOCK IN DROSOPHILA-TRIAURARIA (DIPTERA, DROSOPHILIDAE) - AN APPROACH FROM ANALYSIS OF GEOGRAPHIC-VARIATION</v>
      </c>
      <c r="G2589" t="str">
        <f>VLOOKUP($D2589,metadata!$B$2:$S$451,4,FALSE)</f>
        <v>10.1303/aez.29.499</v>
      </c>
      <c r="H2589" t="str">
        <f>VLOOKUP($D2589,metadata!$B$2:$S$451,5,FALSE)</f>
        <v>y-ask</v>
      </c>
      <c r="I2589" t="str">
        <f>VLOOKUP($D2589,metadata!$B$2:$S$451,6,FALSE)</f>
        <v>a</v>
      </c>
      <c r="J2589" t="str">
        <f>VLOOKUP($D2589,metadata!$B$2:$S$451,7,FALSE)</f>
        <v>i</v>
      </c>
      <c r="K2589">
        <f>VLOOKUP($D2589,metadata!$B$2:$S$451,8,FALSE)</f>
        <v>3</v>
      </c>
      <c r="L2589">
        <f>VLOOKUP($D2589,metadata!$B$2:$S$451,9,FALSE)</f>
        <v>11</v>
      </c>
      <c r="M2589" t="str">
        <f>VLOOKUP($D2589,metadata!$B$2:$S$451,10,FALSE)</f>
        <v/>
      </c>
      <c r="N2589" t="str">
        <f>VLOOKUP($D2589,metadata!$B$2:$S$451,11,FALSE)</f>
        <v>Drosophila triauraria</v>
      </c>
      <c r="O2589" t="str">
        <f>VLOOKUP($D2589,metadata!$B$2:$S$451,12,FALSE)</f>
        <v>diptera</v>
      </c>
      <c r="P2589" t="str">
        <f>VLOOKUP($D2589,metadata!$B$2:$S$451,13,FALSE)</f>
        <v>onuma</v>
      </c>
      <c r="Q2589">
        <f>VLOOKUP($D2589,metadata!$B$2:$S$451,14,FALSE)</f>
        <v>41.972000000000001</v>
      </c>
      <c r="R2589">
        <f>VLOOKUP($D2589,metadata!$B$2:$S$451,15,FALSE)</f>
        <v>140.66909999999999</v>
      </c>
      <c r="S2589" t="str">
        <f>VLOOKUP($D2589,metadata!$B$2:$S$451,16,FALSE)</f>
        <v/>
      </c>
      <c r="T2589" t="str">
        <f>VLOOKUP($D2589,metadata!$B$2:$S$451,17,FALSE)</f>
        <v/>
      </c>
      <c r="U2589" t="str">
        <f>VLOOKUP($D2589,metadata!$B$2:$S$451,18,FALSE)</f>
        <v/>
      </c>
      <c r="V2589">
        <f>VLOOKUP($D2589,metadata!$B$2:$Z$451,19,FALSE)</f>
        <v>50</v>
      </c>
      <c r="W2589" t="str">
        <f>VLOOKUP($D2589,metadata!$B$2:$Z$451,20,FALSE)</f>
        <v>global average</v>
      </c>
      <c r="X2589" t="str">
        <f>VLOOKUP($D2589,metadata!$B$2:$Z$451,21,FALSE)</f>
        <v/>
      </c>
      <c r="Y2589">
        <f>VLOOKUP($D2589,metadata!$B$2:$Z$451,22,FALSE)</f>
        <v>60</v>
      </c>
      <c r="AC2589">
        <v>11.047812817904299</v>
      </c>
      <c r="AD2589">
        <v>96.719775756200704</v>
      </c>
      <c r="AF2589" t="str">
        <f t="shared" si="83"/>
        <v>NA</v>
      </c>
    </row>
    <row r="2590" spans="3:32" x14ac:dyDescent="0.3">
      <c r="C2590">
        <v>2589</v>
      </c>
      <c r="D2590" s="4" t="str">
        <f t="shared" si="84"/>
        <v>60-onuma</v>
      </c>
      <c r="E2590" t="str">
        <f>VLOOKUP($D2590,metadata!$B$2:$S$451,2,FALSE)</f>
        <v>YOSHIDA, T; KIMURA, MT</v>
      </c>
      <c r="F2590" t="str">
        <f>VLOOKUP($D2590,metadata!$B$2:$S$451,3,FALSE)</f>
        <v>RELATION OF THE CIRCADIAN SYSTEM TO THE PHOTOPERIODIC CLOCK IN DROSOPHILA-TRIAURARIA (DIPTERA, DROSOPHILIDAE) - AN APPROACH FROM ANALYSIS OF GEOGRAPHIC-VARIATION</v>
      </c>
      <c r="G2590" t="str">
        <f>VLOOKUP($D2590,metadata!$B$2:$S$451,4,FALSE)</f>
        <v>10.1303/aez.29.499</v>
      </c>
      <c r="H2590" t="str">
        <f>VLOOKUP($D2590,metadata!$B$2:$S$451,5,FALSE)</f>
        <v>y-ask</v>
      </c>
      <c r="I2590" t="str">
        <f>VLOOKUP($D2590,metadata!$B$2:$S$451,6,FALSE)</f>
        <v>a</v>
      </c>
      <c r="J2590" t="str">
        <f>VLOOKUP($D2590,metadata!$B$2:$S$451,7,FALSE)</f>
        <v>i</v>
      </c>
      <c r="K2590">
        <f>VLOOKUP($D2590,metadata!$B$2:$S$451,8,FALSE)</f>
        <v>3</v>
      </c>
      <c r="L2590">
        <f>VLOOKUP($D2590,metadata!$B$2:$S$451,9,FALSE)</f>
        <v>11</v>
      </c>
      <c r="M2590" t="str">
        <f>VLOOKUP($D2590,metadata!$B$2:$S$451,10,FALSE)</f>
        <v/>
      </c>
      <c r="N2590" t="str">
        <f>VLOOKUP($D2590,metadata!$B$2:$S$451,11,FALSE)</f>
        <v>Drosophila triauraria</v>
      </c>
      <c r="O2590" t="str">
        <f>VLOOKUP($D2590,metadata!$B$2:$S$451,12,FALSE)</f>
        <v>diptera</v>
      </c>
      <c r="P2590" t="str">
        <f>VLOOKUP($D2590,metadata!$B$2:$S$451,13,FALSE)</f>
        <v>onuma</v>
      </c>
      <c r="Q2590">
        <f>VLOOKUP($D2590,metadata!$B$2:$S$451,14,FALSE)</f>
        <v>41.972000000000001</v>
      </c>
      <c r="R2590">
        <f>VLOOKUP($D2590,metadata!$B$2:$S$451,15,FALSE)</f>
        <v>140.66909999999999</v>
      </c>
      <c r="S2590" t="str">
        <f>VLOOKUP($D2590,metadata!$B$2:$S$451,16,FALSE)</f>
        <v/>
      </c>
      <c r="T2590" t="str">
        <f>VLOOKUP($D2590,metadata!$B$2:$S$451,17,FALSE)</f>
        <v/>
      </c>
      <c r="U2590" t="str">
        <f>VLOOKUP($D2590,metadata!$B$2:$S$451,18,FALSE)</f>
        <v/>
      </c>
      <c r="V2590">
        <f>VLOOKUP($D2590,metadata!$B$2:$Z$451,19,FALSE)</f>
        <v>50</v>
      </c>
      <c r="W2590" t="str">
        <f>VLOOKUP($D2590,metadata!$B$2:$Z$451,20,FALSE)</f>
        <v>global average</v>
      </c>
      <c r="X2590" t="str">
        <f>VLOOKUP($D2590,metadata!$B$2:$Z$451,21,FALSE)</f>
        <v/>
      </c>
      <c r="Y2590">
        <f>VLOOKUP($D2590,metadata!$B$2:$Z$451,22,FALSE)</f>
        <v>60</v>
      </c>
      <c r="AC2590">
        <v>12.024415055951099</v>
      </c>
      <c r="AD2590">
        <v>89.929155353235203</v>
      </c>
      <c r="AF2590" t="str">
        <f t="shared" si="83"/>
        <v>NA</v>
      </c>
    </row>
    <row r="2591" spans="3:32" x14ac:dyDescent="0.3">
      <c r="C2591">
        <v>2590</v>
      </c>
      <c r="D2591" s="4" t="str">
        <f t="shared" si="84"/>
        <v>60-onuma</v>
      </c>
      <c r="E2591" t="str">
        <f>VLOOKUP($D2591,metadata!$B$2:$S$451,2,FALSE)</f>
        <v>YOSHIDA, T; KIMURA, MT</v>
      </c>
      <c r="F2591" t="str">
        <f>VLOOKUP($D2591,metadata!$B$2:$S$451,3,FALSE)</f>
        <v>RELATION OF THE CIRCADIAN SYSTEM TO THE PHOTOPERIODIC CLOCK IN DROSOPHILA-TRIAURARIA (DIPTERA, DROSOPHILIDAE) - AN APPROACH FROM ANALYSIS OF GEOGRAPHIC-VARIATION</v>
      </c>
      <c r="G2591" t="str">
        <f>VLOOKUP($D2591,metadata!$B$2:$S$451,4,FALSE)</f>
        <v>10.1303/aez.29.499</v>
      </c>
      <c r="H2591" t="str">
        <f>VLOOKUP($D2591,metadata!$B$2:$S$451,5,FALSE)</f>
        <v>y-ask</v>
      </c>
      <c r="I2591" t="str">
        <f>VLOOKUP($D2591,metadata!$B$2:$S$451,6,FALSE)</f>
        <v>a</v>
      </c>
      <c r="J2591" t="str">
        <f>VLOOKUP($D2591,metadata!$B$2:$S$451,7,FALSE)</f>
        <v>i</v>
      </c>
      <c r="K2591">
        <f>VLOOKUP($D2591,metadata!$B$2:$S$451,8,FALSE)</f>
        <v>3</v>
      </c>
      <c r="L2591">
        <f>VLOOKUP($D2591,metadata!$B$2:$S$451,9,FALSE)</f>
        <v>11</v>
      </c>
      <c r="M2591" t="str">
        <f>VLOOKUP($D2591,metadata!$B$2:$S$451,10,FALSE)</f>
        <v/>
      </c>
      <c r="N2591" t="str">
        <f>VLOOKUP($D2591,metadata!$B$2:$S$451,11,FALSE)</f>
        <v>Drosophila triauraria</v>
      </c>
      <c r="O2591" t="str">
        <f>VLOOKUP($D2591,metadata!$B$2:$S$451,12,FALSE)</f>
        <v>diptera</v>
      </c>
      <c r="P2591" t="str">
        <f>VLOOKUP($D2591,metadata!$B$2:$S$451,13,FALSE)</f>
        <v>onuma</v>
      </c>
      <c r="Q2591">
        <f>VLOOKUP($D2591,metadata!$B$2:$S$451,14,FALSE)</f>
        <v>41.972000000000001</v>
      </c>
      <c r="R2591">
        <f>VLOOKUP($D2591,metadata!$B$2:$S$451,15,FALSE)</f>
        <v>140.66909999999999</v>
      </c>
      <c r="S2591" t="str">
        <f>VLOOKUP($D2591,metadata!$B$2:$S$451,16,FALSE)</f>
        <v/>
      </c>
      <c r="T2591" t="str">
        <f>VLOOKUP($D2591,metadata!$B$2:$S$451,17,FALSE)</f>
        <v/>
      </c>
      <c r="U2591" t="str">
        <f>VLOOKUP($D2591,metadata!$B$2:$S$451,18,FALSE)</f>
        <v/>
      </c>
      <c r="V2591">
        <f>VLOOKUP($D2591,metadata!$B$2:$Z$451,19,FALSE)</f>
        <v>50</v>
      </c>
      <c r="W2591" t="str">
        <f>VLOOKUP($D2591,metadata!$B$2:$Z$451,20,FALSE)</f>
        <v>global average</v>
      </c>
      <c r="X2591" t="str">
        <f>VLOOKUP($D2591,metadata!$B$2:$Z$451,21,FALSE)</f>
        <v/>
      </c>
      <c r="Y2591">
        <f>VLOOKUP($D2591,metadata!$B$2:$Z$451,22,FALSE)</f>
        <v>60</v>
      </c>
      <c r="AC2591">
        <v>13.0213631739572</v>
      </c>
      <c r="AD2591">
        <v>52.384054099548401</v>
      </c>
      <c r="AF2591" t="str">
        <f t="shared" si="83"/>
        <v>NA</v>
      </c>
    </row>
    <row r="2592" spans="3:32" x14ac:dyDescent="0.3">
      <c r="C2592">
        <v>2591</v>
      </c>
      <c r="D2592" s="4" t="str">
        <f t="shared" si="84"/>
        <v>60-onuma</v>
      </c>
      <c r="E2592" t="str">
        <f>VLOOKUP($D2592,metadata!$B$2:$S$451,2,FALSE)</f>
        <v>YOSHIDA, T; KIMURA, MT</v>
      </c>
      <c r="F2592" t="str">
        <f>VLOOKUP($D2592,metadata!$B$2:$S$451,3,FALSE)</f>
        <v>RELATION OF THE CIRCADIAN SYSTEM TO THE PHOTOPERIODIC CLOCK IN DROSOPHILA-TRIAURARIA (DIPTERA, DROSOPHILIDAE) - AN APPROACH FROM ANALYSIS OF GEOGRAPHIC-VARIATION</v>
      </c>
      <c r="G2592" t="str">
        <f>VLOOKUP($D2592,metadata!$B$2:$S$451,4,FALSE)</f>
        <v>10.1303/aez.29.499</v>
      </c>
      <c r="H2592" t="str">
        <f>VLOOKUP($D2592,metadata!$B$2:$S$451,5,FALSE)</f>
        <v>y-ask</v>
      </c>
      <c r="I2592" t="str">
        <f>VLOOKUP($D2592,metadata!$B$2:$S$451,6,FALSE)</f>
        <v>a</v>
      </c>
      <c r="J2592" t="str">
        <f>VLOOKUP($D2592,metadata!$B$2:$S$451,7,FALSE)</f>
        <v>i</v>
      </c>
      <c r="K2592">
        <f>VLOOKUP($D2592,metadata!$B$2:$S$451,8,FALSE)</f>
        <v>3</v>
      </c>
      <c r="L2592">
        <f>VLOOKUP($D2592,metadata!$B$2:$S$451,9,FALSE)</f>
        <v>11</v>
      </c>
      <c r="M2592" t="str">
        <f>VLOOKUP($D2592,metadata!$B$2:$S$451,10,FALSE)</f>
        <v/>
      </c>
      <c r="N2592" t="str">
        <f>VLOOKUP($D2592,metadata!$B$2:$S$451,11,FALSE)</f>
        <v>Drosophila triauraria</v>
      </c>
      <c r="O2592" t="str">
        <f>VLOOKUP($D2592,metadata!$B$2:$S$451,12,FALSE)</f>
        <v>diptera</v>
      </c>
      <c r="P2592" t="str">
        <f>VLOOKUP($D2592,metadata!$B$2:$S$451,13,FALSE)</f>
        <v>onuma</v>
      </c>
      <c r="Q2592">
        <f>VLOOKUP($D2592,metadata!$B$2:$S$451,14,FALSE)</f>
        <v>41.972000000000001</v>
      </c>
      <c r="R2592">
        <f>VLOOKUP($D2592,metadata!$B$2:$S$451,15,FALSE)</f>
        <v>140.66909999999999</v>
      </c>
      <c r="S2592" t="str">
        <f>VLOOKUP($D2592,metadata!$B$2:$S$451,16,FALSE)</f>
        <v/>
      </c>
      <c r="T2592" t="str">
        <f>VLOOKUP($D2592,metadata!$B$2:$S$451,17,FALSE)</f>
        <v/>
      </c>
      <c r="U2592" t="str">
        <f>VLOOKUP($D2592,metadata!$B$2:$S$451,18,FALSE)</f>
        <v/>
      </c>
      <c r="V2592">
        <f>VLOOKUP($D2592,metadata!$B$2:$Z$451,19,FALSE)</f>
        <v>50</v>
      </c>
      <c r="W2592" t="str">
        <f>VLOOKUP($D2592,metadata!$B$2:$Z$451,20,FALSE)</f>
        <v>global average</v>
      </c>
      <c r="X2592" t="str">
        <f>VLOOKUP($D2592,metadata!$B$2:$Z$451,21,FALSE)</f>
        <v/>
      </c>
      <c r="Y2592">
        <f>VLOOKUP($D2592,metadata!$B$2:$Z$451,22,FALSE)</f>
        <v>60</v>
      </c>
      <c r="AC2592">
        <v>13.977619532044701</v>
      </c>
      <c r="AD2592">
        <v>12.498993683994801</v>
      </c>
      <c r="AF2592" t="str">
        <f t="shared" si="83"/>
        <v>NA</v>
      </c>
    </row>
    <row r="2593" spans="3:32" x14ac:dyDescent="0.3">
      <c r="C2593">
        <v>2592</v>
      </c>
      <c r="D2593" s="4" t="str">
        <f t="shared" si="84"/>
        <v>60-onuma</v>
      </c>
      <c r="E2593" t="str">
        <f>VLOOKUP($D2593,metadata!$B$2:$S$451,2,FALSE)</f>
        <v>YOSHIDA, T; KIMURA, MT</v>
      </c>
      <c r="F2593" t="str">
        <f>VLOOKUP($D2593,metadata!$B$2:$S$451,3,FALSE)</f>
        <v>RELATION OF THE CIRCADIAN SYSTEM TO THE PHOTOPERIODIC CLOCK IN DROSOPHILA-TRIAURARIA (DIPTERA, DROSOPHILIDAE) - AN APPROACH FROM ANALYSIS OF GEOGRAPHIC-VARIATION</v>
      </c>
      <c r="G2593" t="str">
        <f>VLOOKUP($D2593,metadata!$B$2:$S$451,4,FALSE)</f>
        <v>10.1303/aez.29.499</v>
      </c>
      <c r="H2593" t="str">
        <f>VLOOKUP($D2593,metadata!$B$2:$S$451,5,FALSE)</f>
        <v>y-ask</v>
      </c>
      <c r="I2593" t="str">
        <f>VLOOKUP($D2593,metadata!$B$2:$S$451,6,FALSE)</f>
        <v>a</v>
      </c>
      <c r="J2593" t="str">
        <f>VLOOKUP($D2593,metadata!$B$2:$S$451,7,FALSE)</f>
        <v>i</v>
      </c>
      <c r="K2593">
        <f>VLOOKUP($D2593,metadata!$B$2:$S$451,8,FALSE)</f>
        <v>3</v>
      </c>
      <c r="L2593">
        <f>VLOOKUP($D2593,metadata!$B$2:$S$451,9,FALSE)</f>
        <v>11</v>
      </c>
      <c r="M2593" t="str">
        <f>VLOOKUP($D2593,metadata!$B$2:$S$451,10,FALSE)</f>
        <v/>
      </c>
      <c r="N2593" t="str">
        <f>VLOOKUP($D2593,metadata!$B$2:$S$451,11,FALSE)</f>
        <v>Drosophila triauraria</v>
      </c>
      <c r="O2593" t="str">
        <f>VLOOKUP($D2593,metadata!$B$2:$S$451,12,FALSE)</f>
        <v>diptera</v>
      </c>
      <c r="P2593" t="str">
        <f>VLOOKUP($D2593,metadata!$B$2:$S$451,13,FALSE)</f>
        <v>onuma</v>
      </c>
      <c r="Q2593">
        <f>VLOOKUP($D2593,metadata!$B$2:$S$451,14,FALSE)</f>
        <v>41.972000000000001</v>
      </c>
      <c r="R2593">
        <f>VLOOKUP($D2593,metadata!$B$2:$S$451,15,FALSE)</f>
        <v>140.66909999999999</v>
      </c>
      <c r="S2593" t="str">
        <f>VLOOKUP($D2593,metadata!$B$2:$S$451,16,FALSE)</f>
        <v/>
      </c>
      <c r="T2593" t="str">
        <f>VLOOKUP($D2593,metadata!$B$2:$S$451,17,FALSE)</f>
        <v/>
      </c>
      <c r="U2593" t="str">
        <f>VLOOKUP($D2593,metadata!$B$2:$S$451,18,FALSE)</f>
        <v/>
      </c>
      <c r="V2593">
        <f>VLOOKUP($D2593,metadata!$B$2:$Z$451,19,FALSE)</f>
        <v>50</v>
      </c>
      <c r="W2593" t="str">
        <f>VLOOKUP($D2593,metadata!$B$2:$Z$451,20,FALSE)</f>
        <v>global average</v>
      </c>
      <c r="X2593" t="str">
        <f>VLOOKUP($D2593,metadata!$B$2:$Z$451,21,FALSE)</f>
        <v/>
      </c>
      <c r="Y2593">
        <f>VLOOKUP($D2593,metadata!$B$2:$Z$451,22,FALSE)</f>
        <v>60</v>
      </c>
      <c r="AC2593">
        <v>15.991861648016201</v>
      </c>
      <c r="AD2593">
        <v>0.359346297123039</v>
      </c>
      <c r="AF2593" t="str">
        <f t="shared" si="83"/>
        <v>NA</v>
      </c>
    </row>
    <row r="2594" spans="3:32" x14ac:dyDescent="0.3">
      <c r="C2594">
        <v>2593</v>
      </c>
      <c r="D2594" s="4" t="str">
        <f t="shared" si="84"/>
        <v>60-onuma</v>
      </c>
      <c r="E2594" t="str">
        <f>VLOOKUP($D2594,metadata!$B$2:$S$451,2,FALSE)</f>
        <v>YOSHIDA, T; KIMURA, MT</v>
      </c>
      <c r="F2594" t="str">
        <f>VLOOKUP($D2594,metadata!$B$2:$S$451,3,FALSE)</f>
        <v>RELATION OF THE CIRCADIAN SYSTEM TO THE PHOTOPERIODIC CLOCK IN DROSOPHILA-TRIAURARIA (DIPTERA, DROSOPHILIDAE) - AN APPROACH FROM ANALYSIS OF GEOGRAPHIC-VARIATION</v>
      </c>
      <c r="G2594" t="str">
        <f>VLOOKUP($D2594,metadata!$B$2:$S$451,4,FALSE)</f>
        <v>10.1303/aez.29.499</v>
      </c>
      <c r="H2594" t="str">
        <f>VLOOKUP($D2594,metadata!$B$2:$S$451,5,FALSE)</f>
        <v>y-ask</v>
      </c>
      <c r="I2594" t="str">
        <f>VLOOKUP($D2594,metadata!$B$2:$S$451,6,FALSE)</f>
        <v>a</v>
      </c>
      <c r="J2594" t="str">
        <f>VLOOKUP($D2594,metadata!$B$2:$S$451,7,FALSE)</f>
        <v>i</v>
      </c>
      <c r="K2594">
        <f>VLOOKUP($D2594,metadata!$B$2:$S$451,8,FALSE)</f>
        <v>3</v>
      </c>
      <c r="L2594">
        <f>VLOOKUP($D2594,metadata!$B$2:$S$451,9,FALSE)</f>
        <v>11</v>
      </c>
      <c r="M2594" t="str">
        <f>VLOOKUP($D2594,metadata!$B$2:$S$451,10,FALSE)</f>
        <v/>
      </c>
      <c r="N2594" t="str">
        <f>VLOOKUP($D2594,metadata!$B$2:$S$451,11,FALSE)</f>
        <v>Drosophila triauraria</v>
      </c>
      <c r="O2594" t="str">
        <f>VLOOKUP($D2594,metadata!$B$2:$S$451,12,FALSE)</f>
        <v>diptera</v>
      </c>
      <c r="P2594" t="str">
        <f>VLOOKUP($D2594,metadata!$B$2:$S$451,13,FALSE)</f>
        <v>onuma</v>
      </c>
      <c r="Q2594">
        <f>VLOOKUP($D2594,metadata!$B$2:$S$451,14,FALSE)</f>
        <v>41.972000000000001</v>
      </c>
      <c r="R2594">
        <f>VLOOKUP($D2594,metadata!$B$2:$S$451,15,FALSE)</f>
        <v>140.66909999999999</v>
      </c>
      <c r="S2594" t="str">
        <f>VLOOKUP($D2594,metadata!$B$2:$S$451,16,FALSE)</f>
        <v/>
      </c>
      <c r="T2594" t="str">
        <f>VLOOKUP($D2594,metadata!$B$2:$S$451,17,FALSE)</f>
        <v/>
      </c>
      <c r="U2594" t="str">
        <f>VLOOKUP($D2594,metadata!$B$2:$S$451,18,FALSE)</f>
        <v/>
      </c>
      <c r="V2594">
        <f>VLOOKUP($D2594,metadata!$B$2:$Z$451,19,FALSE)</f>
        <v>50</v>
      </c>
      <c r="W2594" t="str">
        <f>VLOOKUP($D2594,metadata!$B$2:$Z$451,20,FALSE)</f>
        <v>global average</v>
      </c>
      <c r="X2594" t="str">
        <f>VLOOKUP($D2594,metadata!$B$2:$Z$451,21,FALSE)</f>
        <v/>
      </c>
      <c r="Y2594">
        <f>VLOOKUP($D2594,metadata!$B$2:$Z$451,22,FALSE)</f>
        <v>60</v>
      </c>
      <c r="AC2594">
        <v>18.0264496439471</v>
      </c>
      <c r="AD2594">
        <v>0.450829570321374</v>
      </c>
      <c r="AF2594" t="str">
        <f t="shared" si="83"/>
        <v>NA</v>
      </c>
    </row>
    <row r="2595" spans="3:32" x14ac:dyDescent="0.3">
      <c r="C2595">
        <v>2594</v>
      </c>
      <c r="D2595" s="4" t="str">
        <f t="shared" si="84"/>
        <v>60-oita</v>
      </c>
      <c r="E2595" t="str">
        <f>VLOOKUP($D2595,metadata!$B$2:$S$451,2,FALSE)</f>
        <v>YOSHIDA, T; KIMURA, MT</v>
      </c>
      <c r="F2595" t="str">
        <f>VLOOKUP($D2595,metadata!$B$2:$S$451,3,FALSE)</f>
        <v>RELATION OF THE CIRCADIAN SYSTEM TO THE PHOTOPERIODIC CLOCK IN DROSOPHILA-TRIAURARIA (DIPTERA, DROSOPHILIDAE) - AN APPROACH FROM ANALYSIS OF GEOGRAPHIC-VARIATION</v>
      </c>
      <c r="G2595" t="str">
        <f>VLOOKUP($D2595,metadata!$B$2:$S$451,4,FALSE)</f>
        <v>10.1303/aez.29.499</v>
      </c>
      <c r="H2595" t="str">
        <f>VLOOKUP($D2595,metadata!$B$2:$S$451,5,FALSE)</f>
        <v>y-ask</v>
      </c>
      <c r="I2595" t="str">
        <f>VLOOKUP($D2595,metadata!$B$2:$S$451,6,FALSE)</f>
        <v>a</v>
      </c>
      <c r="J2595" t="str">
        <f>VLOOKUP($D2595,metadata!$B$2:$S$451,7,FALSE)</f>
        <v>i</v>
      </c>
      <c r="K2595">
        <f>VLOOKUP($D2595,metadata!$B$2:$S$451,8,FALSE)</f>
        <v>3</v>
      </c>
      <c r="L2595">
        <f>VLOOKUP($D2595,metadata!$B$2:$S$451,9,FALSE)</f>
        <v>7</v>
      </c>
      <c r="M2595" t="str">
        <f>VLOOKUP($D2595,metadata!$B$2:$S$451,10,FALSE)</f>
        <v/>
      </c>
      <c r="N2595" t="str">
        <f>VLOOKUP($D2595,metadata!$B$2:$S$451,11,FALSE)</f>
        <v>Drosophila triauraria</v>
      </c>
      <c r="O2595" t="str">
        <f>VLOOKUP($D2595,metadata!$B$2:$S$451,12,FALSE)</f>
        <v>diptera</v>
      </c>
      <c r="P2595" t="str">
        <f>VLOOKUP($D2595,metadata!$B$2:$S$451,13,FALSE)</f>
        <v>oita</v>
      </c>
      <c r="Q2595">
        <f>VLOOKUP($D2595,metadata!$B$2:$S$451,14,FALSE)</f>
        <v>33.239443999999999</v>
      </c>
      <c r="R2595">
        <f>VLOOKUP($D2595,metadata!$B$2:$S$451,15,FALSE)</f>
        <v>131.60916700000001</v>
      </c>
      <c r="S2595" t="str">
        <f>VLOOKUP($D2595,metadata!$B$2:$S$451,16,FALSE)</f>
        <v/>
      </c>
      <c r="T2595" t="str">
        <f>VLOOKUP($D2595,metadata!$B$2:$S$451,17,FALSE)</f>
        <v/>
      </c>
      <c r="U2595" t="str">
        <f>VLOOKUP($D2595,metadata!$B$2:$S$451,18,FALSE)</f>
        <v/>
      </c>
      <c r="V2595">
        <f>VLOOKUP($D2595,metadata!$B$2:$Z$451,19,FALSE)</f>
        <v>50</v>
      </c>
      <c r="W2595" t="str">
        <f>VLOOKUP($D2595,metadata!$B$2:$Z$451,20,FALSE)</f>
        <v>global average</v>
      </c>
      <c r="X2595" t="str">
        <f>VLOOKUP($D2595,metadata!$B$2:$Z$451,21,FALSE)</f>
        <v/>
      </c>
      <c r="Y2595">
        <f>VLOOKUP($D2595,metadata!$B$2:$Z$451,22,FALSE)</f>
        <v>60</v>
      </c>
      <c r="AC2595">
        <v>20.040691759918602</v>
      </c>
      <c r="AD2595">
        <v>0.54139801078771599</v>
      </c>
      <c r="AF2595" t="str">
        <f t="shared" si="83"/>
        <v>NA</v>
      </c>
    </row>
    <row r="2596" spans="3:32" x14ac:dyDescent="0.3">
      <c r="C2596">
        <v>2595</v>
      </c>
      <c r="D2596" s="4" t="str">
        <f t="shared" si="84"/>
        <v>60-oita</v>
      </c>
      <c r="E2596" t="str">
        <f>VLOOKUP($D2596,metadata!$B$2:$S$451,2,FALSE)</f>
        <v>YOSHIDA, T; KIMURA, MT</v>
      </c>
      <c r="F2596" t="str">
        <f>VLOOKUP($D2596,metadata!$B$2:$S$451,3,FALSE)</f>
        <v>RELATION OF THE CIRCADIAN SYSTEM TO THE PHOTOPERIODIC CLOCK IN DROSOPHILA-TRIAURARIA (DIPTERA, DROSOPHILIDAE) - AN APPROACH FROM ANALYSIS OF GEOGRAPHIC-VARIATION</v>
      </c>
      <c r="G2596" t="str">
        <f>VLOOKUP($D2596,metadata!$B$2:$S$451,4,FALSE)</f>
        <v>10.1303/aez.29.499</v>
      </c>
      <c r="H2596" t="str">
        <f>VLOOKUP($D2596,metadata!$B$2:$S$451,5,FALSE)</f>
        <v>y-ask</v>
      </c>
      <c r="I2596" t="str">
        <f>VLOOKUP($D2596,metadata!$B$2:$S$451,6,FALSE)</f>
        <v>a</v>
      </c>
      <c r="J2596" t="str">
        <f>VLOOKUP($D2596,metadata!$B$2:$S$451,7,FALSE)</f>
        <v>i</v>
      </c>
      <c r="K2596">
        <f>VLOOKUP($D2596,metadata!$B$2:$S$451,8,FALSE)</f>
        <v>3</v>
      </c>
      <c r="L2596">
        <f>VLOOKUP($D2596,metadata!$B$2:$S$451,9,FALSE)</f>
        <v>7</v>
      </c>
      <c r="M2596" t="str">
        <f>VLOOKUP($D2596,metadata!$B$2:$S$451,10,FALSE)</f>
        <v/>
      </c>
      <c r="N2596" t="str">
        <f>VLOOKUP($D2596,metadata!$B$2:$S$451,11,FALSE)</f>
        <v>Drosophila triauraria</v>
      </c>
      <c r="O2596" t="str">
        <f>VLOOKUP($D2596,metadata!$B$2:$S$451,12,FALSE)</f>
        <v>diptera</v>
      </c>
      <c r="P2596" t="str">
        <f>VLOOKUP($D2596,metadata!$B$2:$S$451,13,FALSE)</f>
        <v>oita</v>
      </c>
      <c r="Q2596">
        <f>VLOOKUP($D2596,metadata!$B$2:$S$451,14,FALSE)</f>
        <v>33.239443999999999</v>
      </c>
      <c r="R2596">
        <f>VLOOKUP($D2596,metadata!$B$2:$S$451,15,FALSE)</f>
        <v>131.60916700000001</v>
      </c>
      <c r="S2596" t="str">
        <f>VLOOKUP($D2596,metadata!$B$2:$S$451,16,FALSE)</f>
        <v/>
      </c>
      <c r="T2596" t="str">
        <f>VLOOKUP($D2596,metadata!$B$2:$S$451,17,FALSE)</f>
        <v/>
      </c>
      <c r="U2596" t="str">
        <f>VLOOKUP($D2596,metadata!$B$2:$S$451,18,FALSE)</f>
        <v/>
      </c>
      <c r="V2596">
        <f>VLOOKUP($D2596,metadata!$B$2:$Z$451,19,FALSE)</f>
        <v>50</v>
      </c>
      <c r="W2596" t="str">
        <f>VLOOKUP($D2596,metadata!$B$2:$Z$451,20,FALSE)</f>
        <v>global average</v>
      </c>
      <c r="X2596" t="str">
        <f>VLOOKUP($D2596,metadata!$B$2:$Z$451,21,FALSE)</f>
        <v/>
      </c>
      <c r="Y2596">
        <f>VLOOKUP($D2596,metadata!$B$2:$Z$451,22,FALSE)</f>
        <v>60</v>
      </c>
      <c r="AC2596">
        <v>4.0284842319430298</v>
      </c>
      <c r="AD2596">
        <v>90.289050549997398</v>
      </c>
      <c r="AF2596" t="str">
        <f t="shared" si="83"/>
        <v>NA</v>
      </c>
    </row>
    <row r="2597" spans="3:32" x14ac:dyDescent="0.3">
      <c r="C2597">
        <v>2596</v>
      </c>
      <c r="D2597" s="4" t="str">
        <f t="shared" si="84"/>
        <v>60-oita</v>
      </c>
      <c r="E2597" t="str">
        <f>VLOOKUP($D2597,metadata!$B$2:$S$451,2,FALSE)</f>
        <v>YOSHIDA, T; KIMURA, MT</v>
      </c>
      <c r="F2597" t="str">
        <f>VLOOKUP($D2597,metadata!$B$2:$S$451,3,FALSE)</f>
        <v>RELATION OF THE CIRCADIAN SYSTEM TO THE PHOTOPERIODIC CLOCK IN DROSOPHILA-TRIAURARIA (DIPTERA, DROSOPHILIDAE) - AN APPROACH FROM ANALYSIS OF GEOGRAPHIC-VARIATION</v>
      </c>
      <c r="G2597" t="str">
        <f>VLOOKUP($D2597,metadata!$B$2:$S$451,4,FALSE)</f>
        <v>10.1303/aez.29.499</v>
      </c>
      <c r="H2597" t="str">
        <f>VLOOKUP($D2597,metadata!$B$2:$S$451,5,FALSE)</f>
        <v>y-ask</v>
      </c>
      <c r="I2597" t="str">
        <f>VLOOKUP($D2597,metadata!$B$2:$S$451,6,FALSE)</f>
        <v>a</v>
      </c>
      <c r="J2597" t="str">
        <f>VLOOKUP($D2597,metadata!$B$2:$S$451,7,FALSE)</f>
        <v>i</v>
      </c>
      <c r="K2597">
        <f>VLOOKUP($D2597,metadata!$B$2:$S$451,8,FALSE)</f>
        <v>3</v>
      </c>
      <c r="L2597">
        <f>VLOOKUP($D2597,metadata!$B$2:$S$451,9,FALSE)</f>
        <v>7</v>
      </c>
      <c r="M2597" t="str">
        <f>VLOOKUP($D2597,metadata!$B$2:$S$451,10,FALSE)</f>
        <v/>
      </c>
      <c r="N2597" t="str">
        <f>VLOOKUP($D2597,metadata!$B$2:$S$451,11,FALSE)</f>
        <v>Drosophila triauraria</v>
      </c>
      <c r="O2597" t="str">
        <f>VLOOKUP($D2597,metadata!$B$2:$S$451,12,FALSE)</f>
        <v>diptera</v>
      </c>
      <c r="P2597" t="str">
        <f>VLOOKUP($D2597,metadata!$B$2:$S$451,13,FALSE)</f>
        <v>oita</v>
      </c>
      <c r="Q2597">
        <f>VLOOKUP($D2597,metadata!$B$2:$S$451,14,FALSE)</f>
        <v>33.239443999999999</v>
      </c>
      <c r="R2597">
        <f>VLOOKUP($D2597,metadata!$B$2:$S$451,15,FALSE)</f>
        <v>131.60916700000001</v>
      </c>
      <c r="S2597" t="str">
        <f>VLOOKUP($D2597,metadata!$B$2:$S$451,16,FALSE)</f>
        <v/>
      </c>
      <c r="T2597" t="str">
        <f>VLOOKUP($D2597,metadata!$B$2:$S$451,17,FALSE)</f>
        <v/>
      </c>
      <c r="U2597" t="str">
        <f>VLOOKUP($D2597,metadata!$B$2:$S$451,18,FALSE)</f>
        <v/>
      </c>
      <c r="V2597">
        <f>VLOOKUP($D2597,metadata!$B$2:$Z$451,19,FALSE)</f>
        <v>50</v>
      </c>
      <c r="W2597" t="str">
        <f>VLOOKUP($D2597,metadata!$B$2:$Z$451,20,FALSE)</f>
        <v>global average</v>
      </c>
      <c r="X2597" t="str">
        <f>VLOOKUP($D2597,metadata!$B$2:$Z$451,21,FALSE)</f>
        <v/>
      </c>
      <c r="Y2597">
        <f>VLOOKUP($D2597,metadata!$B$2:$Z$451,22,FALSE)</f>
        <v>60</v>
      </c>
      <c r="AC2597">
        <v>10.050864699898201</v>
      </c>
      <c r="AD2597">
        <v>89.300848232909104</v>
      </c>
      <c r="AF2597" t="str">
        <f t="shared" si="83"/>
        <v>NA</v>
      </c>
    </row>
    <row r="2598" spans="3:32" x14ac:dyDescent="0.3">
      <c r="C2598">
        <v>2597</v>
      </c>
      <c r="D2598" s="4" t="str">
        <f t="shared" si="84"/>
        <v>60-oita</v>
      </c>
      <c r="E2598" t="str">
        <f>VLOOKUP($D2598,metadata!$B$2:$S$451,2,FALSE)</f>
        <v>YOSHIDA, T; KIMURA, MT</v>
      </c>
      <c r="F2598" t="str">
        <f>VLOOKUP($D2598,metadata!$B$2:$S$451,3,FALSE)</f>
        <v>RELATION OF THE CIRCADIAN SYSTEM TO THE PHOTOPERIODIC CLOCK IN DROSOPHILA-TRIAURARIA (DIPTERA, DROSOPHILIDAE) - AN APPROACH FROM ANALYSIS OF GEOGRAPHIC-VARIATION</v>
      </c>
      <c r="G2598" t="str">
        <f>VLOOKUP($D2598,metadata!$B$2:$S$451,4,FALSE)</f>
        <v>10.1303/aez.29.499</v>
      </c>
      <c r="H2598" t="str">
        <f>VLOOKUP($D2598,metadata!$B$2:$S$451,5,FALSE)</f>
        <v>y-ask</v>
      </c>
      <c r="I2598" t="str">
        <f>VLOOKUP($D2598,metadata!$B$2:$S$451,6,FALSE)</f>
        <v>a</v>
      </c>
      <c r="J2598" t="str">
        <f>VLOOKUP($D2598,metadata!$B$2:$S$451,7,FALSE)</f>
        <v>i</v>
      </c>
      <c r="K2598">
        <f>VLOOKUP($D2598,metadata!$B$2:$S$451,8,FALSE)</f>
        <v>3</v>
      </c>
      <c r="L2598">
        <f>VLOOKUP($D2598,metadata!$B$2:$S$451,9,FALSE)</f>
        <v>7</v>
      </c>
      <c r="M2598" t="str">
        <f>VLOOKUP($D2598,metadata!$B$2:$S$451,10,FALSE)</f>
        <v/>
      </c>
      <c r="N2598" t="str">
        <f>VLOOKUP($D2598,metadata!$B$2:$S$451,11,FALSE)</f>
        <v>Drosophila triauraria</v>
      </c>
      <c r="O2598" t="str">
        <f>VLOOKUP($D2598,metadata!$B$2:$S$451,12,FALSE)</f>
        <v>diptera</v>
      </c>
      <c r="P2598" t="str">
        <f>VLOOKUP($D2598,metadata!$B$2:$S$451,13,FALSE)</f>
        <v>oita</v>
      </c>
      <c r="Q2598">
        <f>VLOOKUP($D2598,metadata!$B$2:$S$451,14,FALSE)</f>
        <v>33.239443999999999</v>
      </c>
      <c r="R2598">
        <f>VLOOKUP($D2598,metadata!$B$2:$S$451,15,FALSE)</f>
        <v>131.60916700000001</v>
      </c>
      <c r="S2598" t="str">
        <f>VLOOKUP($D2598,metadata!$B$2:$S$451,16,FALSE)</f>
        <v/>
      </c>
      <c r="T2598" t="str">
        <f>VLOOKUP($D2598,metadata!$B$2:$S$451,17,FALSE)</f>
        <v/>
      </c>
      <c r="U2598" t="str">
        <f>VLOOKUP($D2598,metadata!$B$2:$S$451,18,FALSE)</f>
        <v/>
      </c>
      <c r="V2598">
        <f>VLOOKUP($D2598,metadata!$B$2:$Z$451,19,FALSE)</f>
        <v>50</v>
      </c>
      <c r="W2598" t="str">
        <f>VLOOKUP($D2598,metadata!$B$2:$Z$451,20,FALSE)</f>
        <v>global average</v>
      </c>
      <c r="X2598" t="str">
        <f>VLOOKUP($D2598,metadata!$B$2:$Z$451,21,FALSE)</f>
        <v/>
      </c>
      <c r="Y2598">
        <f>VLOOKUP($D2598,metadata!$B$2:$Z$451,22,FALSE)</f>
        <v>60</v>
      </c>
      <c r="AC2598">
        <v>11.047812817904299</v>
      </c>
      <c r="AD2598">
        <v>84.129847698646699</v>
      </c>
      <c r="AF2598" t="str">
        <f t="shared" si="83"/>
        <v>NA</v>
      </c>
    </row>
    <row r="2599" spans="3:32" x14ac:dyDescent="0.3">
      <c r="C2599">
        <v>2598</v>
      </c>
      <c r="D2599" s="4" t="str">
        <f t="shared" si="84"/>
        <v>60-oita</v>
      </c>
      <c r="E2599" t="str">
        <f>VLOOKUP($D2599,metadata!$B$2:$S$451,2,FALSE)</f>
        <v>YOSHIDA, T; KIMURA, MT</v>
      </c>
      <c r="F2599" t="str">
        <f>VLOOKUP($D2599,metadata!$B$2:$S$451,3,FALSE)</f>
        <v>RELATION OF THE CIRCADIAN SYSTEM TO THE PHOTOPERIODIC CLOCK IN DROSOPHILA-TRIAURARIA (DIPTERA, DROSOPHILIDAE) - AN APPROACH FROM ANALYSIS OF GEOGRAPHIC-VARIATION</v>
      </c>
      <c r="G2599" t="str">
        <f>VLOOKUP($D2599,metadata!$B$2:$S$451,4,FALSE)</f>
        <v>10.1303/aez.29.499</v>
      </c>
      <c r="H2599" t="str">
        <f>VLOOKUP($D2599,metadata!$B$2:$S$451,5,FALSE)</f>
        <v>y-ask</v>
      </c>
      <c r="I2599" t="str">
        <f>VLOOKUP($D2599,metadata!$B$2:$S$451,6,FALSE)</f>
        <v>a</v>
      </c>
      <c r="J2599" t="str">
        <f>VLOOKUP($D2599,metadata!$B$2:$S$451,7,FALSE)</f>
        <v>i</v>
      </c>
      <c r="K2599">
        <f>VLOOKUP($D2599,metadata!$B$2:$S$451,8,FALSE)</f>
        <v>3</v>
      </c>
      <c r="L2599">
        <f>VLOOKUP($D2599,metadata!$B$2:$S$451,9,FALSE)</f>
        <v>7</v>
      </c>
      <c r="M2599" t="str">
        <f>VLOOKUP($D2599,metadata!$B$2:$S$451,10,FALSE)</f>
        <v/>
      </c>
      <c r="N2599" t="str">
        <f>VLOOKUP($D2599,metadata!$B$2:$S$451,11,FALSE)</f>
        <v>Drosophila triauraria</v>
      </c>
      <c r="O2599" t="str">
        <f>VLOOKUP($D2599,metadata!$B$2:$S$451,12,FALSE)</f>
        <v>diptera</v>
      </c>
      <c r="P2599" t="str">
        <f>VLOOKUP($D2599,metadata!$B$2:$S$451,13,FALSE)</f>
        <v>oita</v>
      </c>
      <c r="Q2599">
        <f>VLOOKUP($D2599,metadata!$B$2:$S$451,14,FALSE)</f>
        <v>33.239443999999999</v>
      </c>
      <c r="R2599">
        <f>VLOOKUP($D2599,metadata!$B$2:$S$451,15,FALSE)</f>
        <v>131.60916700000001</v>
      </c>
      <c r="S2599" t="str">
        <f>VLOOKUP($D2599,metadata!$B$2:$S$451,16,FALSE)</f>
        <v/>
      </c>
      <c r="T2599" t="str">
        <f>VLOOKUP($D2599,metadata!$B$2:$S$451,17,FALSE)</f>
        <v/>
      </c>
      <c r="U2599" t="str">
        <f>VLOOKUP($D2599,metadata!$B$2:$S$451,18,FALSE)</f>
        <v/>
      </c>
      <c r="V2599">
        <f>VLOOKUP($D2599,metadata!$B$2:$Z$451,19,FALSE)</f>
        <v>50</v>
      </c>
      <c r="W2599" t="str">
        <f>VLOOKUP($D2599,metadata!$B$2:$Z$451,20,FALSE)</f>
        <v>global average</v>
      </c>
      <c r="X2599" t="str">
        <f>VLOOKUP($D2599,metadata!$B$2:$Z$451,21,FALSE)</f>
        <v/>
      </c>
      <c r="Y2599">
        <f>VLOOKUP($D2599,metadata!$B$2:$Z$451,22,FALSE)</f>
        <v>60</v>
      </c>
      <c r="AC2599">
        <v>12.024415055951099</v>
      </c>
      <c r="AD2599">
        <v>57.914766864026497</v>
      </c>
      <c r="AF2599" t="str">
        <f t="shared" si="83"/>
        <v>NA</v>
      </c>
    </row>
    <row r="2600" spans="3:32" x14ac:dyDescent="0.3">
      <c r="C2600">
        <v>2599</v>
      </c>
      <c r="D2600" s="4" t="str">
        <f t="shared" si="84"/>
        <v>60-oita</v>
      </c>
      <c r="E2600" t="str">
        <f>VLOOKUP($D2600,metadata!$B$2:$S$451,2,FALSE)</f>
        <v>YOSHIDA, T; KIMURA, MT</v>
      </c>
      <c r="F2600" t="str">
        <f>VLOOKUP($D2600,metadata!$B$2:$S$451,3,FALSE)</f>
        <v>RELATION OF THE CIRCADIAN SYSTEM TO THE PHOTOPERIODIC CLOCK IN DROSOPHILA-TRIAURARIA (DIPTERA, DROSOPHILIDAE) - AN APPROACH FROM ANALYSIS OF GEOGRAPHIC-VARIATION</v>
      </c>
      <c r="G2600" t="str">
        <f>VLOOKUP($D2600,metadata!$B$2:$S$451,4,FALSE)</f>
        <v>10.1303/aez.29.499</v>
      </c>
      <c r="H2600" t="str">
        <f>VLOOKUP($D2600,metadata!$B$2:$S$451,5,FALSE)</f>
        <v>y-ask</v>
      </c>
      <c r="I2600" t="str">
        <f>VLOOKUP($D2600,metadata!$B$2:$S$451,6,FALSE)</f>
        <v>a</v>
      </c>
      <c r="J2600" t="str">
        <f>VLOOKUP($D2600,metadata!$B$2:$S$451,7,FALSE)</f>
        <v>i</v>
      </c>
      <c r="K2600">
        <f>VLOOKUP($D2600,metadata!$B$2:$S$451,8,FALSE)</f>
        <v>3</v>
      </c>
      <c r="L2600">
        <f>VLOOKUP($D2600,metadata!$B$2:$S$451,9,FALSE)</f>
        <v>7</v>
      </c>
      <c r="M2600" t="str">
        <f>VLOOKUP($D2600,metadata!$B$2:$S$451,10,FALSE)</f>
        <v/>
      </c>
      <c r="N2600" t="str">
        <f>VLOOKUP($D2600,metadata!$B$2:$S$451,11,FALSE)</f>
        <v>Drosophila triauraria</v>
      </c>
      <c r="O2600" t="str">
        <f>VLOOKUP($D2600,metadata!$B$2:$S$451,12,FALSE)</f>
        <v>diptera</v>
      </c>
      <c r="P2600" t="str">
        <f>VLOOKUP($D2600,metadata!$B$2:$S$451,13,FALSE)</f>
        <v>oita</v>
      </c>
      <c r="Q2600">
        <f>VLOOKUP($D2600,metadata!$B$2:$S$451,14,FALSE)</f>
        <v>33.239443999999999</v>
      </c>
      <c r="R2600">
        <f>VLOOKUP($D2600,metadata!$B$2:$S$451,15,FALSE)</f>
        <v>131.60916700000001</v>
      </c>
      <c r="S2600" t="str">
        <f>VLOOKUP($D2600,metadata!$B$2:$S$451,16,FALSE)</f>
        <v/>
      </c>
      <c r="T2600" t="str">
        <f>VLOOKUP($D2600,metadata!$B$2:$S$451,17,FALSE)</f>
        <v/>
      </c>
      <c r="U2600" t="str">
        <f>VLOOKUP($D2600,metadata!$B$2:$S$451,18,FALSE)</f>
        <v/>
      </c>
      <c r="V2600">
        <f>VLOOKUP($D2600,metadata!$B$2:$Z$451,19,FALSE)</f>
        <v>50</v>
      </c>
      <c r="W2600" t="str">
        <f>VLOOKUP($D2600,metadata!$B$2:$Z$451,20,FALSE)</f>
        <v>global average</v>
      </c>
      <c r="X2600" t="str">
        <f>VLOOKUP($D2600,metadata!$B$2:$Z$451,21,FALSE)</f>
        <v/>
      </c>
      <c r="Y2600">
        <f>VLOOKUP($D2600,metadata!$B$2:$Z$451,22,FALSE)</f>
        <v>60</v>
      </c>
      <c r="AC2600">
        <v>12.9806714140386</v>
      </c>
      <c r="AD2600">
        <v>19.468555369336201</v>
      </c>
      <c r="AF2600" t="str">
        <f t="shared" si="83"/>
        <v>NA</v>
      </c>
    </row>
    <row r="2601" spans="3:32" x14ac:dyDescent="0.3">
      <c r="C2601">
        <v>2600</v>
      </c>
      <c r="D2601" s="4" t="str">
        <f t="shared" si="84"/>
        <v>60-oita</v>
      </c>
      <c r="E2601" t="str">
        <f>VLOOKUP($D2601,metadata!$B$2:$S$451,2,FALSE)</f>
        <v>YOSHIDA, T; KIMURA, MT</v>
      </c>
      <c r="F2601" t="str">
        <f>VLOOKUP($D2601,metadata!$B$2:$S$451,3,FALSE)</f>
        <v>RELATION OF THE CIRCADIAN SYSTEM TO THE PHOTOPERIODIC CLOCK IN DROSOPHILA-TRIAURARIA (DIPTERA, DROSOPHILIDAE) - AN APPROACH FROM ANALYSIS OF GEOGRAPHIC-VARIATION</v>
      </c>
      <c r="G2601" t="str">
        <f>VLOOKUP($D2601,metadata!$B$2:$S$451,4,FALSE)</f>
        <v>10.1303/aez.29.499</v>
      </c>
      <c r="H2601" t="str">
        <f>VLOOKUP($D2601,metadata!$B$2:$S$451,5,FALSE)</f>
        <v>y-ask</v>
      </c>
      <c r="I2601" t="str">
        <f>VLOOKUP($D2601,metadata!$B$2:$S$451,6,FALSE)</f>
        <v>a</v>
      </c>
      <c r="J2601" t="str">
        <f>VLOOKUP($D2601,metadata!$B$2:$S$451,7,FALSE)</f>
        <v>i</v>
      </c>
      <c r="K2601">
        <f>VLOOKUP($D2601,metadata!$B$2:$S$451,8,FALSE)</f>
        <v>3</v>
      </c>
      <c r="L2601">
        <f>VLOOKUP($D2601,metadata!$B$2:$S$451,9,FALSE)</f>
        <v>7</v>
      </c>
      <c r="M2601" t="str">
        <f>VLOOKUP($D2601,metadata!$B$2:$S$451,10,FALSE)</f>
        <v/>
      </c>
      <c r="N2601" t="str">
        <f>VLOOKUP($D2601,metadata!$B$2:$S$451,11,FALSE)</f>
        <v>Drosophila triauraria</v>
      </c>
      <c r="O2601" t="str">
        <f>VLOOKUP($D2601,metadata!$B$2:$S$451,12,FALSE)</f>
        <v>diptera</v>
      </c>
      <c r="P2601" t="str">
        <f>VLOOKUP($D2601,metadata!$B$2:$S$451,13,FALSE)</f>
        <v>oita</v>
      </c>
      <c r="Q2601">
        <f>VLOOKUP($D2601,metadata!$B$2:$S$451,14,FALSE)</f>
        <v>33.239443999999999</v>
      </c>
      <c r="R2601">
        <f>VLOOKUP($D2601,metadata!$B$2:$S$451,15,FALSE)</f>
        <v>131.60916700000001</v>
      </c>
      <c r="S2601" t="str">
        <f>VLOOKUP($D2601,metadata!$B$2:$S$451,16,FALSE)</f>
        <v/>
      </c>
      <c r="T2601" t="str">
        <f>VLOOKUP($D2601,metadata!$B$2:$S$451,17,FALSE)</f>
        <v/>
      </c>
      <c r="U2601" t="str">
        <f>VLOOKUP($D2601,metadata!$B$2:$S$451,18,FALSE)</f>
        <v/>
      </c>
      <c r="V2601">
        <f>VLOOKUP($D2601,metadata!$B$2:$Z$451,19,FALSE)</f>
        <v>50</v>
      </c>
      <c r="W2601" t="str">
        <f>VLOOKUP($D2601,metadata!$B$2:$Z$451,20,FALSE)</f>
        <v>global average</v>
      </c>
      <c r="X2601" t="str">
        <f>VLOOKUP($D2601,metadata!$B$2:$Z$451,21,FALSE)</f>
        <v/>
      </c>
      <c r="Y2601">
        <f>VLOOKUP($D2601,metadata!$B$2:$Z$451,22,FALSE)</f>
        <v>60</v>
      </c>
      <c r="AC2601">
        <v>13.9572736520854</v>
      </c>
      <c r="AD2601">
        <v>0.447719139032628</v>
      </c>
      <c r="AF2601" t="str">
        <f t="shared" si="83"/>
        <v>NA</v>
      </c>
    </row>
    <row r="2602" spans="3:32" x14ac:dyDescent="0.3">
      <c r="C2602">
        <v>2601</v>
      </c>
      <c r="D2602" s="4" t="str">
        <f t="shared" si="84"/>
        <v>60-yakushima</v>
      </c>
      <c r="E2602" t="str">
        <f>VLOOKUP($D2602,metadata!$B$2:$S$451,2,FALSE)</f>
        <v>YOSHIDA, T; KIMURA, MT</v>
      </c>
      <c r="F2602" t="str">
        <f>VLOOKUP($D2602,metadata!$B$2:$S$451,3,FALSE)</f>
        <v>RELATION OF THE CIRCADIAN SYSTEM TO THE PHOTOPERIODIC CLOCK IN DROSOPHILA-TRIAURARIA (DIPTERA, DROSOPHILIDAE) - AN APPROACH FROM ANALYSIS OF GEOGRAPHIC-VARIATION</v>
      </c>
      <c r="G2602" t="str">
        <f>VLOOKUP($D2602,metadata!$B$2:$S$451,4,FALSE)</f>
        <v>10.1303/aez.29.499</v>
      </c>
      <c r="H2602" t="str">
        <f>VLOOKUP($D2602,metadata!$B$2:$S$451,5,FALSE)</f>
        <v>y-ask</v>
      </c>
      <c r="I2602" t="str">
        <f>VLOOKUP($D2602,metadata!$B$2:$S$451,6,FALSE)</f>
        <v>a</v>
      </c>
      <c r="J2602" t="str">
        <f>VLOOKUP($D2602,metadata!$B$2:$S$451,7,FALSE)</f>
        <v>i</v>
      </c>
      <c r="K2602">
        <f>VLOOKUP($D2602,metadata!$B$2:$S$451,8,FALSE)</f>
        <v>3</v>
      </c>
      <c r="L2602">
        <f>VLOOKUP($D2602,metadata!$B$2:$S$451,9,FALSE)</f>
        <v>9</v>
      </c>
      <c r="M2602" t="str">
        <f>VLOOKUP($D2602,metadata!$B$2:$S$451,10,FALSE)</f>
        <v/>
      </c>
      <c r="N2602" t="str">
        <f>VLOOKUP($D2602,metadata!$B$2:$S$451,11,FALSE)</f>
        <v>Drosophila triauraria</v>
      </c>
      <c r="O2602" t="str">
        <f>VLOOKUP($D2602,metadata!$B$2:$S$451,12,FALSE)</f>
        <v>diptera</v>
      </c>
      <c r="P2602" t="str">
        <f>VLOOKUP($D2602,metadata!$B$2:$S$451,13,FALSE)</f>
        <v>yakushima</v>
      </c>
      <c r="Q2602">
        <f>VLOOKUP($D2602,metadata!$B$2:$S$451,14,FALSE)</f>
        <v>30.340287</v>
      </c>
      <c r="R2602">
        <f>VLOOKUP($D2602,metadata!$B$2:$S$451,15,FALSE)</f>
        <v>130.52238500000001</v>
      </c>
      <c r="S2602" t="str">
        <f>VLOOKUP($D2602,metadata!$B$2:$S$451,16,FALSE)</f>
        <v/>
      </c>
      <c r="T2602" t="str">
        <f>VLOOKUP($D2602,metadata!$B$2:$S$451,17,FALSE)</f>
        <v/>
      </c>
      <c r="U2602" t="str">
        <f>VLOOKUP($D2602,metadata!$B$2:$S$451,18,FALSE)</f>
        <v/>
      </c>
      <c r="V2602">
        <f>VLOOKUP($D2602,metadata!$B$2:$Z$451,19,FALSE)</f>
        <v>50</v>
      </c>
      <c r="W2602" t="str">
        <f>VLOOKUP($D2602,metadata!$B$2:$Z$451,20,FALSE)</f>
        <v>global average</v>
      </c>
      <c r="X2602" t="str">
        <f>VLOOKUP($D2602,metadata!$B$2:$Z$451,21,FALSE)</f>
        <v/>
      </c>
      <c r="Y2602">
        <f>VLOOKUP($D2602,metadata!$B$2:$Z$451,22,FALSE)</f>
        <v>60</v>
      </c>
      <c r="AC2602">
        <v>14.9949135300101</v>
      </c>
      <c r="AD2602">
        <v>1.7533684141191599</v>
      </c>
      <c r="AF2602" t="str">
        <f t="shared" si="83"/>
        <v>NA</v>
      </c>
    </row>
    <row r="2603" spans="3:32" x14ac:dyDescent="0.3">
      <c r="C2603">
        <v>2602</v>
      </c>
      <c r="D2603" s="4" t="str">
        <f t="shared" si="84"/>
        <v>60-yakushima</v>
      </c>
      <c r="E2603" t="str">
        <f>VLOOKUP($D2603,metadata!$B$2:$S$451,2,FALSE)</f>
        <v>YOSHIDA, T; KIMURA, MT</v>
      </c>
      <c r="F2603" t="str">
        <f>VLOOKUP($D2603,metadata!$B$2:$S$451,3,FALSE)</f>
        <v>RELATION OF THE CIRCADIAN SYSTEM TO THE PHOTOPERIODIC CLOCK IN DROSOPHILA-TRIAURARIA (DIPTERA, DROSOPHILIDAE) - AN APPROACH FROM ANALYSIS OF GEOGRAPHIC-VARIATION</v>
      </c>
      <c r="G2603" t="str">
        <f>VLOOKUP($D2603,metadata!$B$2:$S$451,4,FALSE)</f>
        <v>10.1303/aez.29.499</v>
      </c>
      <c r="H2603" t="str">
        <f>VLOOKUP($D2603,metadata!$B$2:$S$451,5,FALSE)</f>
        <v>y-ask</v>
      </c>
      <c r="I2603" t="str">
        <f>VLOOKUP($D2603,metadata!$B$2:$S$451,6,FALSE)</f>
        <v>a</v>
      </c>
      <c r="J2603" t="str">
        <f>VLOOKUP($D2603,metadata!$B$2:$S$451,7,FALSE)</f>
        <v>i</v>
      </c>
      <c r="K2603">
        <f>VLOOKUP($D2603,metadata!$B$2:$S$451,8,FALSE)</f>
        <v>3</v>
      </c>
      <c r="L2603">
        <f>VLOOKUP($D2603,metadata!$B$2:$S$451,9,FALSE)</f>
        <v>9</v>
      </c>
      <c r="M2603" t="str">
        <f>VLOOKUP($D2603,metadata!$B$2:$S$451,10,FALSE)</f>
        <v/>
      </c>
      <c r="N2603" t="str">
        <f>VLOOKUP($D2603,metadata!$B$2:$S$451,11,FALSE)</f>
        <v>Drosophila triauraria</v>
      </c>
      <c r="O2603" t="str">
        <f>VLOOKUP($D2603,metadata!$B$2:$S$451,12,FALSE)</f>
        <v>diptera</v>
      </c>
      <c r="P2603" t="str">
        <f>VLOOKUP($D2603,metadata!$B$2:$S$451,13,FALSE)</f>
        <v>yakushima</v>
      </c>
      <c r="Q2603">
        <f>VLOOKUP($D2603,metadata!$B$2:$S$451,14,FALSE)</f>
        <v>30.340287</v>
      </c>
      <c r="R2603">
        <f>VLOOKUP($D2603,metadata!$B$2:$S$451,15,FALSE)</f>
        <v>130.52238500000001</v>
      </c>
      <c r="S2603" t="str">
        <f>VLOOKUP($D2603,metadata!$B$2:$S$451,16,FALSE)</f>
        <v/>
      </c>
      <c r="T2603" t="str">
        <f>VLOOKUP($D2603,metadata!$B$2:$S$451,17,FALSE)</f>
        <v/>
      </c>
      <c r="U2603" t="str">
        <f>VLOOKUP($D2603,metadata!$B$2:$S$451,18,FALSE)</f>
        <v/>
      </c>
      <c r="V2603">
        <f>VLOOKUP($D2603,metadata!$B$2:$Z$451,19,FALSE)</f>
        <v>50</v>
      </c>
      <c r="W2603" t="str">
        <f>VLOOKUP($D2603,metadata!$B$2:$Z$451,20,FALSE)</f>
        <v>global average</v>
      </c>
      <c r="X2603" t="str">
        <f>VLOOKUP($D2603,metadata!$B$2:$Z$451,21,FALSE)</f>
        <v/>
      </c>
      <c r="Y2603">
        <f>VLOOKUP($D2603,metadata!$B$2:$Z$451,22,FALSE)</f>
        <v>60</v>
      </c>
      <c r="AC2603">
        <v>4.0081383519837201</v>
      </c>
      <c r="AD2603">
        <v>35.791732839567601</v>
      </c>
      <c r="AF2603" t="str">
        <f t="shared" si="83"/>
        <v>NA</v>
      </c>
    </row>
    <row r="2604" spans="3:32" x14ac:dyDescent="0.3">
      <c r="C2604">
        <v>2603</v>
      </c>
      <c r="D2604" s="4" t="str">
        <f t="shared" si="84"/>
        <v>60-yakushima</v>
      </c>
      <c r="E2604" t="str">
        <f>VLOOKUP($D2604,metadata!$B$2:$S$451,2,FALSE)</f>
        <v>YOSHIDA, T; KIMURA, MT</v>
      </c>
      <c r="F2604" t="str">
        <f>VLOOKUP($D2604,metadata!$B$2:$S$451,3,FALSE)</f>
        <v>RELATION OF THE CIRCADIAN SYSTEM TO THE PHOTOPERIODIC CLOCK IN DROSOPHILA-TRIAURARIA (DIPTERA, DROSOPHILIDAE) - AN APPROACH FROM ANALYSIS OF GEOGRAPHIC-VARIATION</v>
      </c>
      <c r="G2604" t="str">
        <f>VLOOKUP($D2604,metadata!$B$2:$S$451,4,FALSE)</f>
        <v>10.1303/aez.29.499</v>
      </c>
      <c r="H2604" t="str">
        <f>VLOOKUP($D2604,metadata!$B$2:$S$451,5,FALSE)</f>
        <v>y-ask</v>
      </c>
      <c r="I2604" t="str">
        <f>VLOOKUP($D2604,metadata!$B$2:$S$451,6,FALSE)</f>
        <v>a</v>
      </c>
      <c r="J2604" t="str">
        <f>VLOOKUP($D2604,metadata!$B$2:$S$451,7,FALSE)</f>
        <v>i</v>
      </c>
      <c r="K2604">
        <f>VLOOKUP($D2604,metadata!$B$2:$S$451,8,FALSE)</f>
        <v>3</v>
      </c>
      <c r="L2604">
        <f>VLOOKUP($D2604,metadata!$B$2:$S$451,9,FALSE)</f>
        <v>9</v>
      </c>
      <c r="M2604" t="str">
        <f>VLOOKUP($D2604,metadata!$B$2:$S$451,10,FALSE)</f>
        <v/>
      </c>
      <c r="N2604" t="str">
        <f>VLOOKUP($D2604,metadata!$B$2:$S$451,11,FALSE)</f>
        <v>Drosophila triauraria</v>
      </c>
      <c r="O2604" t="str">
        <f>VLOOKUP($D2604,metadata!$B$2:$S$451,12,FALSE)</f>
        <v>diptera</v>
      </c>
      <c r="P2604" t="str">
        <f>VLOOKUP($D2604,metadata!$B$2:$S$451,13,FALSE)</f>
        <v>yakushima</v>
      </c>
      <c r="Q2604">
        <f>VLOOKUP($D2604,metadata!$B$2:$S$451,14,FALSE)</f>
        <v>30.340287</v>
      </c>
      <c r="R2604">
        <f>VLOOKUP($D2604,metadata!$B$2:$S$451,15,FALSE)</f>
        <v>130.52238500000001</v>
      </c>
      <c r="S2604" t="str">
        <f>VLOOKUP($D2604,metadata!$B$2:$S$451,16,FALSE)</f>
        <v/>
      </c>
      <c r="T2604" t="str">
        <f>VLOOKUP($D2604,metadata!$B$2:$S$451,17,FALSE)</f>
        <v/>
      </c>
      <c r="U2604" t="str">
        <f>VLOOKUP($D2604,metadata!$B$2:$S$451,18,FALSE)</f>
        <v/>
      </c>
      <c r="V2604">
        <f>VLOOKUP($D2604,metadata!$B$2:$Z$451,19,FALSE)</f>
        <v>50</v>
      </c>
      <c r="W2604" t="str">
        <f>VLOOKUP($D2604,metadata!$B$2:$Z$451,20,FALSE)</f>
        <v>global average</v>
      </c>
      <c r="X2604" t="str">
        <f>VLOOKUP($D2604,metadata!$B$2:$Z$451,21,FALSE)</f>
        <v/>
      </c>
      <c r="Y2604">
        <f>VLOOKUP($D2604,metadata!$B$2:$Z$451,22,FALSE)</f>
        <v>60</v>
      </c>
      <c r="AC2604">
        <v>6.0223804679552302</v>
      </c>
      <c r="AD2604">
        <v>33.184459553415202</v>
      </c>
      <c r="AF2604" t="str">
        <f t="shared" si="83"/>
        <v>NA</v>
      </c>
    </row>
    <row r="2605" spans="3:32" x14ac:dyDescent="0.3">
      <c r="C2605">
        <v>2604</v>
      </c>
      <c r="D2605" s="4" t="str">
        <f t="shared" si="84"/>
        <v>60-yakushima</v>
      </c>
      <c r="E2605" t="str">
        <f>VLOOKUP($D2605,metadata!$B$2:$S$451,2,FALSE)</f>
        <v>YOSHIDA, T; KIMURA, MT</v>
      </c>
      <c r="F2605" t="str">
        <f>VLOOKUP($D2605,metadata!$B$2:$S$451,3,FALSE)</f>
        <v>RELATION OF THE CIRCADIAN SYSTEM TO THE PHOTOPERIODIC CLOCK IN DROSOPHILA-TRIAURARIA (DIPTERA, DROSOPHILIDAE) - AN APPROACH FROM ANALYSIS OF GEOGRAPHIC-VARIATION</v>
      </c>
      <c r="G2605" t="str">
        <f>VLOOKUP($D2605,metadata!$B$2:$S$451,4,FALSE)</f>
        <v>10.1303/aez.29.499</v>
      </c>
      <c r="H2605" t="str">
        <f>VLOOKUP($D2605,metadata!$B$2:$S$451,5,FALSE)</f>
        <v>y-ask</v>
      </c>
      <c r="I2605" t="str">
        <f>VLOOKUP($D2605,metadata!$B$2:$S$451,6,FALSE)</f>
        <v>a</v>
      </c>
      <c r="J2605" t="str">
        <f>VLOOKUP($D2605,metadata!$B$2:$S$451,7,FALSE)</f>
        <v>i</v>
      </c>
      <c r="K2605">
        <f>VLOOKUP($D2605,metadata!$B$2:$S$451,8,FALSE)</f>
        <v>3</v>
      </c>
      <c r="L2605">
        <f>VLOOKUP($D2605,metadata!$B$2:$S$451,9,FALSE)</f>
        <v>9</v>
      </c>
      <c r="M2605" t="str">
        <f>VLOOKUP($D2605,metadata!$B$2:$S$451,10,FALSE)</f>
        <v/>
      </c>
      <c r="N2605" t="str">
        <f>VLOOKUP($D2605,metadata!$B$2:$S$451,11,FALSE)</f>
        <v>Drosophila triauraria</v>
      </c>
      <c r="O2605" t="str">
        <f>VLOOKUP($D2605,metadata!$B$2:$S$451,12,FALSE)</f>
        <v>diptera</v>
      </c>
      <c r="P2605" t="str">
        <f>VLOOKUP($D2605,metadata!$B$2:$S$451,13,FALSE)</f>
        <v>yakushima</v>
      </c>
      <c r="Q2605">
        <f>VLOOKUP($D2605,metadata!$B$2:$S$451,14,FALSE)</f>
        <v>30.340287</v>
      </c>
      <c r="R2605">
        <f>VLOOKUP($D2605,metadata!$B$2:$S$451,15,FALSE)</f>
        <v>130.52238500000001</v>
      </c>
      <c r="S2605" t="str">
        <f>VLOOKUP($D2605,metadata!$B$2:$S$451,16,FALSE)</f>
        <v/>
      </c>
      <c r="T2605" t="str">
        <f>VLOOKUP($D2605,metadata!$B$2:$S$451,17,FALSE)</f>
        <v/>
      </c>
      <c r="U2605" t="str">
        <f>VLOOKUP($D2605,metadata!$B$2:$S$451,18,FALSE)</f>
        <v/>
      </c>
      <c r="V2605">
        <f>VLOOKUP($D2605,metadata!$B$2:$Z$451,19,FALSE)</f>
        <v>50</v>
      </c>
      <c r="W2605" t="str">
        <f>VLOOKUP($D2605,metadata!$B$2:$Z$451,20,FALSE)</f>
        <v>global average</v>
      </c>
      <c r="X2605" t="str">
        <f>VLOOKUP($D2605,metadata!$B$2:$Z$451,21,FALSE)</f>
        <v/>
      </c>
      <c r="Y2605">
        <f>VLOOKUP($D2605,metadata!$B$2:$Z$451,22,FALSE)</f>
        <v>60</v>
      </c>
      <c r="AC2605">
        <v>7.9959308240081297</v>
      </c>
      <c r="AD2605">
        <v>35.791183939928402</v>
      </c>
      <c r="AF2605" t="str">
        <f t="shared" si="83"/>
        <v>NA</v>
      </c>
    </row>
    <row r="2606" spans="3:32" x14ac:dyDescent="0.3">
      <c r="C2606">
        <v>2605</v>
      </c>
      <c r="D2606" s="4" t="str">
        <f t="shared" si="84"/>
        <v>60-yakushima</v>
      </c>
      <c r="E2606" t="str">
        <f>VLOOKUP($D2606,metadata!$B$2:$S$451,2,FALSE)</f>
        <v>YOSHIDA, T; KIMURA, MT</v>
      </c>
      <c r="F2606" t="str">
        <f>VLOOKUP($D2606,metadata!$B$2:$S$451,3,FALSE)</f>
        <v>RELATION OF THE CIRCADIAN SYSTEM TO THE PHOTOPERIODIC CLOCK IN DROSOPHILA-TRIAURARIA (DIPTERA, DROSOPHILIDAE) - AN APPROACH FROM ANALYSIS OF GEOGRAPHIC-VARIATION</v>
      </c>
      <c r="G2606" t="str">
        <f>VLOOKUP($D2606,metadata!$B$2:$S$451,4,FALSE)</f>
        <v>10.1303/aez.29.499</v>
      </c>
      <c r="H2606" t="str">
        <f>VLOOKUP($D2606,metadata!$B$2:$S$451,5,FALSE)</f>
        <v>y-ask</v>
      </c>
      <c r="I2606" t="str">
        <f>VLOOKUP($D2606,metadata!$B$2:$S$451,6,FALSE)</f>
        <v>a</v>
      </c>
      <c r="J2606" t="str">
        <f>VLOOKUP($D2606,metadata!$B$2:$S$451,7,FALSE)</f>
        <v>i</v>
      </c>
      <c r="K2606">
        <f>VLOOKUP($D2606,metadata!$B$2:$S$451,8,FALSE)</f>
        <v>3</v>
      </c>
      <c r="L2606">
        <f>VLOOKUP($D2606,metadata!$B$2:$S$451,9,FALSE)</f>
        <v>9</v>
      </c>
      <c r="M2606" t="str">
        <f>VLOOKUP($D2606,metadata!$B$2:$S$451,10,FALSE)</f>
        <v/>
      </c>
      <c r="N2606" t="str">
        <f>VLOOKUP($D2606,metadata!$B$2:$S$451,11,FALSE)</f>
        <v>Drosophila triauraria</v>
      </c>
      <c r="O2606" t="str">
        <f>VLOOKUP($D2606,metadata!$B$2:$S$451,12,FALSE)</f>
        <v>diptera</v>
      </c>
      <c r="P2606" t="str">
        <f>VLOOKUP($D2606,metadata!$B$2:$S$451,13,FALSE)</f>
        <v>yakushima</v>
      </c>
      <c r="Q2606">
        <f>VLOOKUP($D2606,metadata!$B$2:$S$451,14,FALSE)</f>
        <v>30.340287</v>
      </c>
      <c r="R2606">
        <f>VLOOKUP($D2606,metadata!$B$2:$S$451,15,FALSE)</f>
        <v>130.52238500000001</v>
      </c>
      <c r="S2606" t="str">
        <f>VLOOKUP($D2606,metadata!$B$2:$S$451,16,FALSE)</f>
        <v/>
      </c>
      <c r="T2606" t="str">
        <f>VLOOKUP($D2606,metadata!$B$2:$S$451,17,FALSE)</f>
        <v/>
      </c>
      <c r="U2606" t="str">
        <f>VLOOKUP($D2606,metadata!$B$2:$S$451,18,FALSE)</f>
        <v/>
      </c>
      <c r="V2606">
        <f>VLOOKUP($D2606,metadata!$B$2:$Z$451,19,FALSE)</f>
        <v>50</v>
      </c>
      <c r="W2606" t="str">
        <f>VLOOKUP($D2606,metadata!$B$2:$Z$451,20,FALSE)</f>
        <v>global average</v>
      </c>
      <c r="X2606" t="str">
        <f>VLOOKUP($D2606,metadata!$B$2:$Z$451,21,FALSE)</f>
        <v/>
      </c>
      <c r="Y2606">
        <f>VLOOKUP($D2606,metadata!$B$2:$Z$451,22,FALSE)</f>
        <v>60</v>
      </c>
      <c r="AC2606">
        <v>9.0335707019328506</v>
      </c>
      <c r="AD2606">
        <v>48.427768466813497</v>
      </c>
      <c r="AF2606" t="str">
        <f t="shared" si="83"/>
        <v>NA</v>
      </c>
    </row>
    <row r="2607" spans="3:32" x14ac:dyDescent="0.3">
      <c r="C2607">
        <v>2606</v>
      </c>
      <c r="D2607" s="4" t="str">
        <f t="shared" si="84"/>
        <v>60-yakushima</v>
      </c>
      <c r="E2607" t="str">
        <f>VLOOKUP($D2607,metadata!$B$2:$S$451,2,FALSE)</f>
        <v>YOSHIDA, T; KIMURA, MT</v>
      </c>
      <c r="F2607" t="str">
        <f>VLOOKUP($D2607,metadata!$B$2:$S$451,3,FALSE)</f>
        <v>RELATION OF THE CIRCADIAN SYSTEM TO THE PHOTOPERIODIC CLOCK IN DROSOPHILA-TRIAURARIA (DIPTERA, DROSOPHILIDAE) - AN APPROACH FROM ANALYSIS OF GEOGRAPHIC-VARIATION</v>
      </c>
      <c r="G2607" t="str">
        <f>VLOOKUP($D2607,metadata!$B$2:$S$451,4,FALSE)</f>
        <v>10.1303/aez.29.499</v>
      </c>
      <c r="H2607" t="str">
        <f>VLOOKUP($D2607,metadata!$B$2:$S$451,5,FALSE)</f>
        <v>y-ask</v>
      </c>
      <c r="I2607" t="str">
        <f>VLOOKUP($D2607,metadata!$B$2:$S$451,6,FALSE)</f>
        <v>a</v>
      </c>
      <c r="J2607" t="str">
        <f>VLOOKUP($D2607,metadata!$B$2:$S$451,7,FALSE)</f>
        <v>i</v>
      </c>
      <c r="K2607">
        <f>VLOOKUP($D2607,metadata!$B$2:$S$451,8,FALSE)</f>
        <v>3</v>
      </c>
      <c r="L2607">
        <f>VLOOKUP($D2607,metadata!$B$2:$S$451,9,FALSE)</f>
        <v>9</v>
      </c>
      <c r="M2607" t="str">
        <f>VLOOKUP($D2607,metadata!$B$2:$S$451,10,FALSE)</f>
        <v/>
      </c>
      <c r="N2607" t="str">
        <f>VLOOKUP($D2607,metadata!$B$2:$S$451,11,FALSE)</f>
        <v>Drosophila triauraria</v>
      </c>
      <c r="O2607" t="str">
        <f>VLOOKUP($D2607,metadata!$B$2:$S$451,12,FALSE)</f>
        <v>diptera</v>
      </c>
      <c r="P2607" t="str">
        <f>VLOOKUP($D2607,metadata!$B$2:$S$451,13,FALSE)</f>
        <v>yakushima</v>
      </c>
      <c r="Q2607">
        <f>VLOOKUP($D2607,metadata!$B$2:$S$451,14,FALSE)</f>
        <v>30.340287</v>
      </c>
      <c r="R2607">
        <f>VLOOKUP($D2607,metadata!$B$2:$S$451,15,FALSE)</f>
        <v>130.52238500000001</v>
      </c>
      <c r="S2607" t="str">
        <f>VLOOKUP($D2607,metadata!$B$2:$S$451,16,FALSE)</f>
        <v/>
      </c>
      <c r="T2607" t="str">
        <f>VLOOKUP($D2607,metadata!$B$2:$S$451,17,FALSE)</f>
        <v/>
      </c>
      <c r="U2607" t="str">
        <f>VLOOKUP($D2607,metadata!$B$2:$S$451,18,FALSE)</f>
        <v/>
      </c>
      <c r="V2607">
        <f>VLOOKUP($D2607,metadata!$B$2:$Z$451,19,FALSE)</f>
        <v>50</v>
      </c>
      <c r="W2607" t="str">
        <f>VLOOKUP($D2607,metadata!$B$2:$Z$451,20,FALSE)</f>
        <v>global average</v>
      </c>
      <c r="X2607" t="str">
        <f>VLOOKUP($D2607,metadata!$B$2:$Z$451,21,FALSE)</f>
        <v/>
      </c>
      <c r="Y2607">
        <f>VLOOKUP($D2607,metadata!$B$2:$Z$451,22,FALSE)</f>
        <v>60</v>
      </c>
      <c r="AC2607">
        <v>9.9898270600203407</v>
      </c>
      <c r="AD2607">
        <v>14.477959849821</v>
      </c>
      <c r="AF2607" t="str">
        <f t="shared" si="83"/>
        <v>NA</v>
      </c>
    </row>
    <row r="2608" spans="3:32" x14ac:dyDescent="0.3">
      <c r="C2608">
        <v>2607</v>
      </c>
      <c r="D2608" s="4" t="str">
        <f t="shared" si="84"/>
        <v>60-yakushima</v>
      </c>
      <c r="E2608" t="str">
        <f>VLOOKUP($D2608,metadata!$B$2:$S$451,2,FALSE)</f>
        <v>YOSHIDA, T; KIMURA, MT</v>
      </c>
      <c r="F2608" t="str">
        <f>VLOOKUP($D2608,metadata!$B$2:$S$451,3,FALSE)</f>
        <v>RELATION OF THE CIRCADIAN SYSTEM TO THE PHOTOPERIODIC CLOCK IN DROSOPHILA-TRIAURARIA (DIPTERA, DROSOPHILIDAE) - AN APPROACH FROM ANALYSIS OF GEOGRAPHIC-VARIATION</v>
      </c>
      <c r="G2608" t="str">
        <f>VLOOKUP($D2608,metadata!$B$2:$S$451,4,FALSE)</f>
        <v>10.1303/aez.29.499</v>
      </c>
      <c r="H2608" t="str">
        <f>VLOOKUP($D2608,metadata!$B$2:$S$451,5,FALSE)</f>
        <v>y-ask</v>
      </c>
      <c r="I2608" t="str">
        <f>VLOOKUP($D2608,metadata!$B$2:$S$451,6,FALSE)</f>
        <v>a</v>
      </c>
      <c r="J2608" t="str">
        <f>VLOOKUP($D2608,metadata!$B$2:$S$451,7,FALSE)</f>
        <v>i</v>
      </c>
      <c r="K2608">
        <f>VLOOKUP($D2608,metadata!$B$2:$S$451,8,FALSE)</f>
        <v>3</v>
      </c>
      <c r="L2608">
        <f>VLOOKUP($D2608,metadata!$B$2:$S$451,9,FALSE)</f>
        <v>9</v>
      </c>
      <c r="M2608" t="str">
        <f>VLOOKUP($D2608,metadata!$B$2:$S$451,10,FALSE)</f>
        <v/>
      </c>
      <c r="N2608" t="str">
        <f>VLOOKUP($D2608,metadata!$B$2:$S$451,11,FALSE)</f>
        <v>Drosophila triauraria</v>
      </c>
      <c r="O2608" t="str">
        <f>VLOOKUP($D2608,metadata!$B$2:$S$451,12,FALSE)</f>
        <v>diptera</v>
      </c>
      <c r="P2608" t="str">
        <f>VLOOKUP($D2608,metadata!$B$2:$S$451,13,FALSE)</f>
        <v>yakushima</v>
      </c>
      <c r="Q2608">
        <f>VLOOKUP($D2608,metadata!$B$2:$S$451,14,FALSE)</f>
        <v>30.340287</v>
      </c>
      <c r="R2608">
        <f>VLOOKUP($D2608,metadata!$B$2:$S$451,15,FALSE)</f>
        <v>130.52238500000001</v>
      </c>
      <c r="S2608" t="str">
        <f>VLOOKUP($D2608,metadata!$B$2:$S$451,16,FALSE)</f>
        <v/>
      </c>
      <c r="T2608" t="str">
        <f>VLOOKUP($D2608,metadata!$B$2:$S$451,17,FALSE)</f>
        <v/>
      </c>
      <c r="U2608" t="str">
        <f>VLOOKUP($D2608,metadata!$B$2:$S$451,18,FALSE)</f>
        <v/>
      </c>
      <c r="V2608">
        <f>VLOOKUP($D2608,metadata!$B$2:$Z$451,19,FALSE)</f>
        <v>50</v>
      </c>
      <c r="W2608" t="str">
        <f>VLOOKUP($D2608,metadata!$B$2:$Z$451,20,FALSE)</f>
        <v>global average</v>
      </c>
      <c r="X2608" t="str">
        <f>VLOOKUP($D2608,metadata!$B$2:$Z$451,21,FALSE)</f>
        <v/>
      </c>
      <c r="Y2608">
        <f>VLOOKUP($D2608,metadata!$B$2:$Z$451,22,FALSE)</f>
        <v>60</v>
      </c>
      <c r="AC2608">
        <v>11.0071210579857</v>
      </c>
      <c r="AD2608">
        <v>4.8114712705929099</v>
      </c>
      <c r="AF2608" t="str">
        <f t="shared" si="83"/>
        <v>NA</v>
      </c>
    </row>
    <row r="2609" spans="3:32" x14ac:dyDescent="0.3">
      <c r="C2609">
        <v>2608</v>
      </c>
      <c r="D2609" s="4" t="str">
        <f t="shared" si="84"/>
        <v>60-yakushima</v>
      </c>
      <c r="E2609" t="str">
        <f>VLOOKUP($D2609,metadata!$B$2:$S$451,2,FALSE)</f>
        <v>YOSHIDA, T; KIMURA, MT</v>
      </c>
      <c r="F2609" t="str">
        <f>VLOOKUP($D2609,metadata!$B$2:$S$451,3,FALSE)</f>
        <v>RELATION OF THE CIRCADIAN SYSTEM TO THE PHOTOPERIODIC CLOCK IN DROSOPHILA-TRIAURARIA (DIPTERA, DROSOPHILIDAE) - AN APPROACH FROM ANALYSIS OF GEOGRAPHIC-VARIATION</v>
      </c>
      <c r="G2609" t="str">
        <f>VLOOKUP($D2609,metadata!$B$2:$S$451,4,FALSE)</f>
        <v>10.1303/aez.29.499</v>
      </c>
      <c r="H2609" t="str">
        <f>VLOOKUP($D2609,metadata!$B$2:$S$451,5,FALSE)</f>
        <v>y-ask</v>
      </c>
      <c r="I2609" t="str">
        <f>VLOOKUP($D2609,metadata!$B$2:$S$451,6,FALSE)</f>
        <v>a</v>
      </c>
      <c r="J2609" t="str">
        <f>VLOOKUP($D2609,metadata!$B$2:$S$451,7,FALSE)</f>
        <v>i</v>
      </c>
      <c r="K2609">
        <f>VLOOKUP($D2609,metadata!$B$2:$S$451,8,FALSE)</f>
        <v>3</v>
      </c>
      <c r="L2609">
        <f>VLOOKUP($D2609,metadata!$B$2:$S$451,9,FALSE)</f>
        <v>9</v>
      </c>
      <c r="M2609" t="str">
        <f>VLOOKUP($D2609,metadata!$B$2:$S$451,10,FALSE)</f>
        <v/>
      </c>
      <c r="N2609" t="str">
        <f>VLOOKUP($D2609,metadata!$B$2:$S$451,11,FALSE)</f>
        <v>Drosophila triauraria</v>
      </c>
      <c r="O2609" t="str">
        <f>VLOOKUP($D2609,metadata!$B$2:$S$451,12,FALSE)</f>
        <v>diptera</v>
      </c>
      <c r="P2609" t="str">
        <f>VLOOKUP($D2609,metadata!$B$2:$S$451,13,FALSE)</f>
        <v>yakushima</v>
      </c>
      <c r="Q2609">
        <f>VLOOKUP($D2609,metadata!$B$2:$S$451,14,FALSE)</f>
        <v>30.340287</v>
      </c>
      <c r="R2609">
        <f>VLOOKUP($D2609,metadata!$B$2:$S$451,15,FALSE)</f>
        <v>130.52238500000001</v>
      </c>
      <c r="S2609" t="str">
        <f>VLOOKUP($D2609,metadata!$B$2:$S$451,16,FALSE)</f>
        <v/>
      </c>
      <c r="T2609" t="str">
        <f>VLOOKUP($D2609,metadata!$B$2:$S$451,17,FALSE)</f>
        <v/>
      </c>
      <c r="U2609" t="str">
        <f>VLOOKUP($D2609,metadata!$B$2:$S$451,18,FALSE)</f>
        <v/>
      </c>
      <c r="V2609">
        <f>VLOOKUP($D2609,metadata!$B$2:$Z$451,19,FALSE)</f>
        <v>50</v>
      </c>
      <c r="W2609" t="str">
        <f>VLOOKUP($D2609,metadata!$B$2:$Z$451,20,FALSE)</f>
        <v>global average</v>
      </c>
      <c r="X2609" t="str">
        <f>VLOOKUP($D2609,metadata!$B$2:$Z$451,21,FALSE)</f>
        <v/>
      </c>
      <c r="Y2609">
        <f>VLOOKUP($D2609,metadata!$B$2:$Z$451,22,FALSE)</f>
        <v>60</v>
      </c>
      <c r="AC2609">
        <v>12.024415055951099</v>
      </c>
      <c r="AD2609">
        <v>0.54066614460212703</v>
      </c>
      <c r="AF2609" t="str">
        <f t="shared" si="83"/>
        <v>NA</v>
      </c>
    </row>
    <row r="2610" spans="3:32" x14ac:dyDescent="0.3">
      <c r="C2610">
        <v>2609</v>
      </c>
      <c r="D2610" s="4" t="str">
        <f t="shared" si="84"/>
        <v>60-yakushima</v>
      </c>
      <c r="E2610" t="str">
        <f>VLOOKUP($D2610,metadata!$B$2:$S$451,2,FALSE)</f>
        <v>YOSHIDA, T; KIMURA, MT</v>
      </c>
      <c r="F2610" t="str">
        <f>VLOOKUP($D2610,metadata!$B$2:$S$451,3,FALSE)</f>
        <v>RELATION OF THE CIRCADIAN SYSTEM TO THE PHOTOPERIODIC CLOCK IN DROSOPHILA-TRIAURARIA (DIPTERA, DROSOPHILIDAE) - AN APPROACH FROM ANALYSIS OF GEOGRAPHIC-VARIATION</v>
      </c>
      <c r="G2610" t="str">
        <f>VLOOKUP($D2610,metadata!$B$2:$S$451,4,FALSE)</f>
        <v>10.1303/aez.29.499</v>
      </c>
      <c r="H2610" t="str">
        <f>VLOOKUP($D2610,metadata!$B$2:$S$451,5,FALSE)</f>
        <v>y-ask</v>
      </c>
      <c r="I2610" t="str">
        <f>VLOOKUP($D2610,metadata!$B$2:$S$451,6,FALSE)</f>
        <v>a</v>
      </c>
      <c r="J2610" t="str">
        <f>VLOOKUP($D2610,metadata!$B$2:$S$451,7,FALSE)</f>
        <v>i</v>
      </c>
      <c r="K2610">
        <f>VLOOKUP($D2610,metadata!$B$2:$S$451,8,FALSE)</f>
        <v>3</v>
      </c>
      <c r="L2610">
        <f>VLOOKUP($D2610,metadata!$B$2:$S$451,9,FALSE)</f>
        <v>9</v>
      </c>
      <c r="M2610" t="str">
        <f>VLOOKUP($D2610,metadata!$B$2:$S$451,10,FALSE)</f>
        <v/>
      </c>
      <c r="N2610" t="str">
        <f>VLOOKUP($D2610,metadata!$B$2:$S$451,11,FALSE)</f>
        <v>Drosophila triauraria</v>
      </c>
      <c r="O2610" t="str">
        <f>VLOOKUP($D2610,metadata!$B$2:$S$451,12,FALSE)</f>
        <v>diptera</v>
      </c>
      <c r="P2610" t="str">
        <f>VLOOKUP($D2610,metadata!$B$2:$S$451,13,FALSE)</f>
        <v>yakushima</v>
      </c>
      <c r="Q2610">
        <f>VLOOKUP($D2610,metadata!$B$2:$S$451,14,FALSE)</f>
        <v>30.340287</v>
      </c>
      <c r="R2610">
        <f>VLOOKUP($D2610,metadata!$B$2:$S$451,15,FALSE)</f>
        <v>130.52238500000001</v>
      </c>
      <c r="S2610" t="str">
        <f>VLOOKUP($D2610,metadata!$B$2:$S$451,16,FALSE)</f>
        <v/>
      </c>
      <c r="T2610" t="str">
        <f>VLOOKUP($D2610,metadata!$B$2:$S$451,17,FALSE)</f>
        <v/>
      </c>
      <c r="U2610" t="str">
        <f>VLOOKUP($D2610,metadata!$B$2:$S$451,18,FALSE)</f>
        <v/>
      </c>
      <c r="V2610">
        <f>VLOOKUP($D2610,metadata!$B$2:$Z$451,19,FALSE)</f>
        <v>50</v>
      </c>
      <c r="W2610" t="str">
        <f>VLOOKUP($D2610,metadata!$B$2:$Z$451,20,FALSE)</f>
        <v>global average</v>
      </c>
      <c r="X2610" t="str">
        <f>VLOOKUP($D2610,metadata!$B$2:$Z$451,21,FALSE)</f>
        <v/>
      </c>
      <c r="Y2610">
        <f>VLOOKUP($D2610,metadata!$B$2:$Z$451,22,FALSE)</f>
        <v>60</v>
      </c>
      <c r="AC2610">
        <v>13.977619532044701</v>
      </c>
      <c r="AD2610">
        <v>0.44863397176460701</v>
      </c>
      <c r="AF2610" t="str">
        <f t="shared" si="83"/>
        <v>NA</v>
      </c>
    </row>
    <row r="2611" spans="3:32" hidden="1" x14ac:dyDescent="0.3">
      <c r="C2611">
        <v>2610</v>
      </c>
      <c r="D2611" s="4" t="str">
        <f t="shared" si="84"/>
        <v>61-wakkanai</v>
      </c>
      <c r="E2611" t="str">
        <f>VLOOKUP($D2611,metadata!$B$2:$S$451,2,FALSE)</f>
        <v>ichijo, N</v>
      </c>
      <c r="F2611" t="str">
        <f>VLOOKUP($D2611,metadata!$B$2:$S$451,3,FALSE)</f>
        <v>DISJUNCTIVE CLINE OF CRITICAL PHOTOPERIOD IN THE REPRODUCTIVE DIAPAUSE OF DROSOPHILA LACERTOSA</v>
      </c>
      <c r="G2611" t="str">
        <f>VLOOKUP($D2611,metadata!$B$2:$S$451,4,FALSE)</f>
        <v>http://onlinelibrary.wiley.com/doi/10.1111/j.1558-5646.1986.tb00482.x/epdf</v>
      </c>
      <c r="H2611" t="str">
        <f>VLOOKUP($D2611,metadata!$B$2:$S$451,5,FALSE)</f>
        <v>y-ask</v>
      </c>
      <c r="I2611" t="str">
        <f>VLOOKUP($D2611,metadata!$B$2:$S$451,6,FALSE)</f>
        <v>a</v>
      </c>
      <c r="J2611" t="str">
        <f>VLOOKUP($D2611,metadata!$B$2:$S$451,7,FALSE)</f>
        <v>i</v>
      </c>
      <c r="K2611">
        <f>VLOOKUP($D2611,metadata!$B$2:$S$451,8,FALSE)</f>
        <v>13</v>
      </c>
      <c r="L2611">
        <f>VLOOKUP($D2611,metadata!$B$2:$S$451,9,FALSE)</f>
        <v>7</v>
      </c>
      <c r="M2611" t="str">
        <f>VLOOKUP($D2611,metadata!$B$2:$S$451,10,FALSE)</f>
        <v/>
      </c>
      <c r="N2611" t="str">
        <f>VLOOKUP($D2611,metadata!$B$2:$S$451,11,FALSE)</f>
        <v>Drosophila lacertosa</v>
      </c>
      <c r="O2611" t="str">
        <f>VLOOKUP($D2611,metadata!$B$2:$S$451,12,FALSE)</f>
        <v>diptera</v>
      </c>
      <c r="P2611" t="str">
        <f>VLOOKUP($D2611,metadata!$B$2:$S$451,13,FALSE)</f>
        <v>wakkanai</v>
      </c>
      <c r="Q2611">
        <f>VLOOKUP($D2611,metadata!$B$2:$S$451,14,FALSE)</f>
        <v>45.397500000000001</v>
      </c>
      <c r="R2611">
        <f>VLOOKUP($D2611,metadata!$B$2:$S$451,15,FALSE)</f>
        <v>141.70088100000001</v>
      </c>
      <c r="S2611" t="str">
        <f>VLOOKUP($D2611,metadata!$B$2:$S$451,16,FALSE)</f>
        <v/>
      </c>
      <c r="T2611">
        <f>VLOOKUP($D2611,metadata!$B$2:$S$451,17,FALSE)</f>
        <v>40</v>
      </c>
      <c r="U2611" t="str">
        <f>VLOOKUP($D2611,metadata!$B$2:$S$451,18,FALSE)</f>
        <v/>
      </c>
      <c r="V2611">
        <f>VLOOKUP($D2611,metadata!$B$2:$Z$451,19,FALSE)</f>
        <v>60</v>
      </c>
      <c r="W2611" t="str">
        <f>VLOOKUP($D2611,metadata!$B$2:$Z$451,20,FALSE)</f>
        <v>global average</v>
      </c>
      <c r="X2611" t="str">
        <f>VLOOKUP($D2611,metadata!$B$2:$Z$451,21,FALSE)</f>
        <v/>
      </c>
      <c r="Y2611" t="str">
        <f>VLOOKUP($D2611,metadata!$B$2:$Z$451,22,FALSE)</f>
        <v/>
      </c>
      <c r="AF2611" t="str">
        <f t="shared" si="83"/>
        <v>NA</v>
      </c>
    </row>
    <row r="2612" spans="3:32" hidden="1" x14ac:dyDescent="0.3">
      <c r="C2612">
        <v>2611</v>
      </c>
      <c r="D2612" s="4" t="str">
        <f t="shared" si="84"/>
        <v>61-wakkanai</v>
      </c>
      <c r="E2612" t="str">
        <f>VLOOKUP($D2612,metadata!$B$2:$S$451,2,FALSE)</f>
        <v>ichijo, N</v>
      </c>
      <c r="F2612" t="str">
        <f>VLOOKUP($D2612,metadata!$B$2:$S$451,3,FALSE)</f>
        <v>DISJUNCTIVE CLINE OF CRITICAL PHOTOPERIOD IN THE REPRODUCTIVE DIAPAUSE OF DROSOPHILA LACERTOSA</v>
      </c>
      <c r="G2612" t="str">
        <f>VLOOKUP($D2612,metadata!$B$2:$S$451,4,FALSE)</f>
        <v>http://onlinelibrary.wiley.com/doi/10.1111/j.1558-5646.1986.tb00482.x/epdf</v>
      </c>
      <c r="H2612" t="str">
        <f>VLOOKUP($D2612,metadata!$B$2:$S$451,5,FALSE)</f>
        <v>y-ask</v>
      </c>
      <c r="I2612" t="str">
        <f>VLOOKUP($D2612,metadata!$B$2:$S$451,6,FALSE)</f>
        <v>a</v>
      </c>
      <c r="J2612" t="str">
        <f>VLOOKUP($D2612,metadata!$B$2:$S$451,7,FALSE)</f>
        <v>i</v>
      </c>
      <c r="K2612">
        <f>VLOOKUP($D2612,metadata!$B$2:$S$451,8,FALSE)</f>
        <v>13</v>
      </c>
      <c r="L2612">
        <f>VLOOKUP($D2612,metadata!$B$2:$S$451,9,FALSE)</f>
        <v>7</v>
      </c>
      <c r="M2612" t="str">
        <f>VLOOKUP($D2612,metadata!$B$2:$S$451,10,FALSE)</f>
        <v/>
      </c>
      <c r="N2612" t="str">
        <f>VLOOKUP($D2612,metadata!$B$2:$S$451,11,FALSE)</f>
        <v>Drosophila lacertosa</v>
      </c>
      <c r="O2612" t="str">
        <f>VLOOKUP($D2612,metadata!$B$2:$S$451,12,FALSE)</f>
        <v>diptera</v>
      </c>
      <c r="P2612" t="str">
        <f>VLOOKUP($D2612,metadata!$B$2:$S$451,13,FALSE)</f>
        <v>wakkanai</v>
      </c>
      <c r="Q2612">
        <f>VLOOKUP($D2612,metadata!$B$2:$S$451,14,FALSE)</f>
        <v>45.397500000000001</v>
      </c>
      <c r="R2612">
        <f>VLOOKUP($D2612,metadata!$B$2:$S$451,15,FALSE)</f>
        <v>141.70088100000001</v>
      </c>
      <c r="S2612" t="str">
        <f>VLOOKUP($D2612,metadata!$B$2:$S$451,16,FALSE)</f>
        <v/>
      </c>
      <c r="T2612">
        <f>VLOOKUP($D2612,metadata!$B$2:$S$451,17,FALSE)</f>
        <v>40</v>
      </c>
      <c r="U2612" t="str">
        <f>VLOOKUP($D2612,metadata!$B$2:$S$451,18,FALSE)</f>
        <v/>
      </c>
      <c r="V2612">
        <f>VLOOKUP($D2612,metadata!$B$2:$Z$451,19,FALSE)</f>
        <v>60</v>
      </c>
      <c r="W2612" t="str">
        <f>VLOOKUP($D2612,metadata!$B$2:$Z$451,20,FALSE)</f>
        <v>global average</v>
      </c>
      <c r="X2612" t="str">
        <f>VLOOKUP($D2612,metadata!$B$2:$Z$451,21,FALSE)</f>
        <v/>
      </c>
      <c r="Y2612" t="str">
        <f>VLOOKUP($D2612,metadata!$B$2:$Z$451,22,FALSE)</f>
        <v/>
      </c>
      <c r="AF2612" t="str">
        <f t="shared" si="83"/>
        <v>NA</v>
      </c>
    </row>
    <row r="2613" spans="3:32" hidden="1" x14ac:dyDescent="0.3">
      <c r="C2613">
        <v>2612</v>
      </c>
      <c r="D2613" s="4" t="str">
        <f t="shared" si="84"/>
        <v>61-wakkanai</v>
      </c>
      <c r="E2613" t="str">
        <f>VLOOKUP($D2613,metadata!$B$2:$S$451,2,FALSE)</f>
        <v>ichijo, N</v>
      </c>
      <c r="F2613" t="str">
        <f>VLOOKUP($D2613,metadata!$B$2:$S$451,3,FALSE)</f>
        <v>DISJUNCTIVE CLINE OF CRITICAL PHOTOPERIOD IN THE REPRODUCTIVE DIAPAUSE OF DROSOPHILA LACERTOSA</v>
      </c>
      <c r="G2613" t="str">
        <f>VLOOKUP($D2613,metadata!$B$2:$S$451,4,FALSE)</f>
        <v>http://onlinelibrary.wiley.com/doi/10.1111/j.1558-5646.1986.tb00482.x/epdf</v>
      </c>
      <c r="H2613" t="str">
        <f>VLOOKUP($D2613,metadata!$B$2:$S$451,5,FALSE)</f>
        <v>y-ask</v>
      </c>
      <c r="I2613" t="str">
        <f>VLOOKUP($D2613,metadata!$B$2:$S$451,6,FALSE)</f>
        <v>a</v>
      </c>
      <c r="J2613" t="str">
        <f>VLOOKUP($D2613,metadata!$B$2:$S$451,7,FALSE)</f>
        <v>i</v>
      </c>
      <c r="K2613">
        <f>VLOOKUP($D2613,metadata!$B$2:$S$451,8,FALSE)</f>
        <v>13</v>
      </c>
      <c r="L2613">
        <f>VLOOKUP($D2613,metadata!$B$2:$S$451,9,FALSE)</f>
        <v>7</v>
      </c>
      <c r="M2613" t="str">
        <f>VLOOKUP($D2613,metadata!$B$2:$S$451,10,FALSE)</f>
        <v/>
      </c>
      <c r="N2613" t="str">
        <f>VLOOKUP($D2613,metadata!$B$2:$S$451,11,FALSE)</f>
        <v>Drosophila lacertosa</v>
      </c>
      <c r="O2613" t="str">
        <f>VLOOKUP($D2613,metadata!$B$2:$S$451,12,FALSE)</f>
        <v>diptera</v>
      </c>
      <c r="P2613" t="str">
        <f>VLOOKUP($D2613,metadata!$B$2:$S$451,13,FALSE)</f>
        <v>wakkanai</v>
      </c>
      <c r="Q2613">
        <f>VLOOKUP($D2613,metadata!$B$2:$S$451,14,FALSE)</f>
        <v>45.397500000000001</v>
      </c>
      <c r="R2613">
        <f>VLOOKUP($D2613,metadata!$B$2:$S$451,15,FALSE)</f>
        <v>141.70088100000001</v>
      </c>
      <c r="S2613" t="str">
        <f>VLOOKUP($D2613,metadata!$B$2:$S$451,16,FALSE)</f>
        <v/>
      </c>
      <c r="T2613">
        <f>VLOOKUP($D2613,metadata!$B$2:$S$451,17,FALSE)</f>
        <v>40</v>
      </c>
      <c r="U2613" t="str">
        <f>VLOOKUP($D2613,metadata!$B$2:$S$451,18,FALSE)</f>
        <v/>
      </c>
      <c r="V2613">
        <f>VLOOKUP($D2613,metadata!$B$2:$Z$451,19,FALSE)</f>
        <v>60</v>
      </c>
      <c r="W2613" t="str">
        <f>VLOOKUP($D2613,metadata!$B$2:$Z$451,20,FALSE)</f>
        <v>global average</v>
      </c>
      <c r="X2613" t="str">
        <f>VLOOKUP($D2613,metadata!$B$2:$Z$451,21,FALSE)</f>
        <v/>
      </c>
      <c r="Y2613" t="str">
        <f>VLOOKUP($D2613,metadata!$B$2:$Z$451,22,FALSE)</f>
        <v/>
      </c>
      <c r="AF2613" t="str">
        <f t="shared" si="83"/>
        <v>NA</v>
      </c>
    </row>
    <row r="2614" spans="3:32" hidden="1" x14ac:dyDescent="0.3">
      <c r="C2614">
        <v>2613</v>
      </c>
      <c r="D2614" s="4" t="str">
        <f t="shared" si="84"/>
        <v>61-wakkanai</v>
      </c>
      <c r="E2614" t="str">
        <f>VLOOKUP($D2614,metadata!$B$2:$S$451,2,FALSE)</f>
        <v>ichijo, N</v>
      </c>
      <c r="F2614" t="str">
        <f>VLOOKUP($D2614,metadata!$B$2:$S$451,3,FALSE)</f>
        <v>DISJUNCTIVE CLINE OF CRITICAL PHOTOPERIOD IN THE REPRODUCTIVE DIAPAUSE OF DROSOPHILA LACERTOSA</v>
      </c>
      <c r="G2614" t="str">
        <f>VLOOKUP($D2614,metadata!$B$2:$S$451,4,FALSE)</f>
        <v>http://onlinelibrary.wiley.com/doi/10.1111/j.1558-5646.1986.tb00482.x/epdf</v>
      </c>
      <c r="H2614" t="str">
        <f>VLOOKUP($D2614,metadata!$B$2:$S$451,5,FALSE)</f>
        <v>y-ask</v>
      </c>
      <c r="I2614" t="str">
        <f>VLOOKUP($D2614,metadata!$B$2:$S$451,6,FALSE)</f>
        <v>a</v>
      </c>
      <c r="J2614" t="str">
        <f>VLOOKUP($D2614,metadata!$B$2:$S$451,7,FALSE)</f>
        <v>i</v>
      </c>
      <c r="K2614">
        <f>VLOOKUP($D2614,metadata!$B$2:$S$451,8,FALSE)</f>
        <v>13</v>
      </c>
      <c r="L2614">
        <f>VLOOKUP($D2614,metadata!$B$2:$S$451,9,FALSE)</f>
        <v>7</v>
      </c>
      <c r="M2614" t="str">
        <f>VLOOKUP($D2614,metadata!$B$2:$S$451,10,FALSE)</f>
        <v/>
      </c>
      <c r="N2614" t="str">
        <f>VLOOKUP($D2614,metadata!$B$2:$S$451,11,FALSE)</f>
        <v>Drosophila lacertosa</v>
      </c>
      <c r="O2614" t="str">
        <f>VLOOKUP($D2614,metadata!$B$2:$S$451,12,FALSE)</f>
        <v>diptera</v>
      </c>
      <c r="P2614" t="str">
        <f>VLOOKUP($D2614,metadata!$B$2:$S$451,13,FALSE)</f>
        <v>wakkanai</v>
      </c>
      <c r="Q2614">
        <f>VLOOKUP($D2614,metadata!$B$2:$S$451,14,FALSE)</f>
        <v>45.397500000000001</v>
      </c>
      <c r="R2614">
        <f>VLOOKUP($D2614,metadata!$B$2:$S$451,15,FALSE)</f>
        <v>141.70088100000001</v>
      </c>
      <c r="S2614" t="str">
        <f>VLOOKUP($D2614,metadata!$B$2:$S$451,16,FALSE)</f>
        <v/>
      </c>
      <c r="T2614">
        <f>VLOOKUP($D2614,metadata!$B$2:$S$451,17,FALSE)</f>
        <v>40</v>
      </c>
      <c r="U2614" t="str">
        <f>VLOOKUP($D2614,metadata!$B$2:$S$451,18,FALSE)</f>
        <v/>
      </c>
      <c r="V2614">
        <f>VLOOKUP($D2614,metadata!$B$2:$Z$451,19,FALSE)</f>
        <v>60</v>
      </c>
      <c r="W2614" t="str">
        <f>VLOOKUP($D2614,metadata!$B$2:$Z$451,20,FALSE)</f>
        <v>global average</v>
      </c>
      <c r="X2614" t="str">
        <f>VLOOKUP($D2614,metadata!$B$2:$Z$451,21,FALSE)</f>
        <v/>
      </c>
      <c r="Y2614" t="str">
        <f>VLOOKUP($D2614,metadata!$B$2:$Z$451,22,FALSE)</f>
        <v/>
      </c>
      <c r="AF2614" t="str">
        <f t="shared" si="83"/>
        <v>NA</v>
      </c>
    </row>
    <row r="2615" spans="3:32" hidden="1" x14ac:dyDescent="0.3">
      <c r="C2615">
        <v>2614</v>
      </c>
      <c r="D2615" s="4" t="str">
        <f t="shared" si="84"/>
        <v>61-wakkanai</v>
      </c>
      <c r="E2615" t="str">
        <f>VLOOKUP($D2615,metadata!$B$2:$S$451,2,FALSE)</f>
        <v>ichijo, N</v>
      </c>
      <c r="F2615" t="str">
        <f>VLOOKUP($D2615,metadata!$B$2:$S$451,3,FALSE)</f>
        <v>DISJUNCTIVE CLINE OF CRITICAL PHOTOPERIOD IN THE REPRODUCTIVE DIAPAUSE OF DROSOPHILA LACERTOSA</v>
      </c>
      <c r="G2615" t="str">
        <f>VLOOKUP($D2615,metadata!$B$2:$S$451,4,FALSE)</f>
        <v>http://onlinelibrary.wiley.com/doi/10.1111/j.1558-5646.1986.tb00482.x/epdf</v>
      </c>
      <c r="H2615" t="str">
        <f>VLOOKUP($D2615,metadata!$B$2:$S$451,5,FALSE)</f>
        <v>y-ask</v>
      </c>
      <c r="I2615" t="str">
        <f>VLOOKUP($D2615,metadata!$B$2:$S$451,6,FALSE)</f>
        <v>a</v>
      </c>
      <c r="J2615" t="str">
        <f>VLOOKUP($D2615,metadata!$B$2:$S$451,7,FALSE)</f>
        <v>i</v>
      </c>
      <c r="K2615">
        <f>VLOOKUP($D2615,metadata!$B$2:$S$451,8,FALSE)</f>
        <v>13</v>
      </c>
      <c r="L2615">
        <f>VLOOKUP($D2615,metadata!$B$2:$S$451,9,FALSE)</f>
        <v>7</v>
      </c>
      <c r="M2615" t="str">
        <f>VLOOKUP($D2615,metadata!$B$2:$S$451,10,FALSE)</f>
        <v/>
      </c>
      <c r="N2615" t="str">
        <f>VLOOKUP($D2615,metadata!$B$2:$S$451,11,FALSE)</f>
        <v>Drosophila lacertosa</v>
      </c>
      <c r="O2615" t="str">
        <f>VLOOKUP($D2615,metadata!$B$2:$S$451,12,FALSE)</f>
        <v>diptera</v>
      </c>
      <c r="P2615" t="str">
        <f>VLOOKUP($D2615,metadata!$B$2:$S$451,13,FALSE)</f>
        <v>wakkanai</v>
      </c>
      <c r="Q2615">
        <f>VLOOKUP($D2615,metadata!$B$2:$S$451,14,FALSE)</f>
        <v>45.397500000000001</v>
      </c>
      <c r="R2615">
        <f>VLOOKUP($D2615,metadata!$B$2:$S$451,15,FALSE)</f>
        <v>141.70088100000001</v>
      </c>
      <c r="S2615" t="str">
        <f>VLOOKUP($D2615,metadata!$B$2:$S$451,16,FALSE)</f>
        <v/>
      </c>
      <c r="T2615">
        <f>VLOOKUP($D2615,metadata!$B$2:$S$451,17,FALSE)</f>
        <v>40</v>
      </c>
      <c r="U2615" t="str">
        <f>VLOOKUP($D2615,metadata!$B$2:$S$451,18,FALSE)</f>
        <v/>
      </c>
      <c r="V2615">
        <f>VLOOKUP($D2615,metadata!$B$2:$Z$451,19,FALSE)</f>
        <v>60</v>
      </c>
      <c r="W2615" t="str">
        <f>VLOOKUP($D2615,metadata!$B$2:$Z$451,20,FALSE)</f>
        <v>global average</v>
      </c>
      <c r="X2615" t="str">
        <f>VLOOKUP($D2615,metadata!$B$2:$Z$451,21,FALSE)</f>
        <v/>
      </c>
      <c r="Y2615" t="str">
        <f>VLOOKUP($D2615,metadata!$B$2:$Z$451,22,FALSE)</f>
        <v/>
      </c>
      <c r="AF2615" t="str">
        <f t="shared" si="83"/>
        <v>NA</v>
      </c>
    </row>
    <row r="2616" spans="3:32" hidden="1" x14ac:dyDescent="0.3">
      <c r="C2616">
        <v>2615</v>
      </c>
      <c r="D2616" s="4" t="str">
        <f t="shared" si="84"/>
        <v>61-wakkanai</v>
      </c>
      <c r="E2616" t="str">
        <f>VLOOKUP($D2616,metadata!$B$2:$S$451,2,FALSE)</f>
        <v>ichijo, N</v>
      </c>
      <c r="F2616" t="str">
        <f>VLOOKUP($D2616,metadata!$B$2:$S$451,3,FALSE)</f>
        <v>DISJUNCTIVE CLINE OF CRITICAL PHOTOPERIOD IN THE REPRODUCTIVE DIAPAUSE OF DROSOPHILA LACERTOSA</v>
      </c>
      <c r="G2616" t="str">
        <f>VLOOKUP($D2616,metadata!$B$2:$S$451,4,FALSE)</f>
        <v>http://onlinelibrary.wiley.com/doi/10.1111/j.1558-5646.1986.tb00482.x/epdf</v>
      </c>
      <c r="H2616" t="str">
        <f>VLOOKUP($D2616,metadata!$B$2:$S$451,5,FALSE)</f>
        <v>y-ask</v>
      </c>
      <c r="I2616" t="str">
        <f>VLOOKUP($D2616,metadata!$B$2:$S$451,6,FALSE)</f>
        <v>a</v>
      </c>
      <c r="J2616" t="str">
        <f>VLOOKUP($D2616,metadata!$B$2:$S$451,7,FALSE)</f>
        <v>i</v>
      </c>
      <c r="K2616">
        <f>VLOOKUP($D2616,metadata!$B$2:$S$451,8,FALSE)</f>
        <v>13</v>
      </c>
      <c r="L2616">
        <f>VLOOKUP($D2616,metadata!$B$2:$S$451,9,FALSE)</f>
        <v>7</v>
      </c>
      <c r="M2616" t="str">
        <f>VLOOKUP($D2616,metadata!$B$2:$S$451,10,FALSE)</f>
        <v/>
      </c>
      <c r="N2616" t="str">
        <f>VLOOKUP($D2616,metadata!$B$2:$S$451,11,FALSE)</f>
        <v>Drosophila lacertosa</v>
      </c>
      <c r="O2616" t="str">
        <f>VLOOKUP($D2616,metadata!$B$2:$S$451,12,FALSE)</f>
        <v>diptera</v>
      </c>
      <c r="P2616" t="str">
        <f>VLOOKUP($D2616,metadata!$B$2:$S$451,13,FALSE)</f>
        <v>wakkanai</v>
      </c>
      <c r="Q2616">
        <f>VLOOKUP($D2616,metadata!$B$2:$S$451,14,FALSE)</f>
        <v>45.397500000000001</v>
      </c>
      <c r="R2616">
        <f>VLOOKUP($D2616,metadata!$B$2:$S$451,15,FALSE)</f>
        <v>141.70088100000001</v>
      </c>
      <c r="S2616" t="str">
        <f>VLOOKUP($D2616,metadata!$B$2:$S$451,16,FALSE)</f>
        <v/>
      </c>
      <c r="T2616">
        <f>VLOOKUP($D2616,metadata!$B$2:$S$451,17,FALSE)</f>
        <v>40</v>
      </c>
      <c r="U2616" t="str">
        <f>VLOOKUP($D2616,metadata!$B$2:$S$451,18,FALSE)</f>
        <v/>
      </c>
      <c r="V2616">
        <f>VLOOKUP($D2616,metadata!$B$2:$Z$451,19,FALSE)</f>
        <v>60</v>
      </c>
      <c r="W2616" t="str">
        <f>VLOOKUP($D2616,metadata!$B$2:$Z$451,20,FALSE)</f>
        <v>global average</v>
      </c>
      <c r="X2616" t="str">
        <f>VLOOKUP($D2616,metadata!$B$2:$Z$451,21,FALSE)</f>
        <v/>
      </c>
      <c r="Y2616" t="str">
        <f>VLOOKUP($D2616,metadata!$B$2:$Z$451,22,FALSE)</f>
        <v/>
      </c>
      <c r="AF2616" t="str">
        <f t="shared" si="83"/>
        <v>NA</v>
      </c>
    </row>
    <row r="2617" spans="3:32" hidden="1" x14ac:dyDescent="0.3">
      <c r="C2617">
        <v>2616</v>
      </c>
      <c r="D2617" s="4" t="str">
        <f t="shared" si="84"/>
        <v>61-wakkanai</v>
      </c>
      <c r="E2617" t="str">
        <f>VLOOKUP($D2617,metadata!$B$2:$S$451,2,FALSE)</f>
        <v>ichijo, N</v>
      </c>
      <c r="F2617" t="str">
        <f>VLOOKUP($D2617,metadata!$B$2:$S$451,3,FALSE)</f>
        <v>DISJUNCTIVE CLINE OF CRITICAL PHOTOPERIOD IN THE REPRODUCTIVE DIAPAUSE OF DROSOPHILA LACERTOSA</v>
      </c>
      <c r="G2617" t="str">
        <f>VLOOKUP($D2617,metadata!$B$2:$S$451,4,FALSE)</f>
        <v>http://onlinelibrary.wiley.com/doi/10.1111/j.1558-5646.1986.tb00482.x/epdf</v>
      </c>
      <c r="H2617" t="str">
        <f>VLOOKUP($D2617,metadata!$B$2:$S$451,5,FALSE)</f>
        <v>y-ask</v>
      </c>
      <c r="I2617" t="str">
        <f>VLOOKUP($D2617,metadata!$B$2:$S$451,6,FALSE)</f>
        <v>a</v>
      </c>
      <c r="J2617" t="str">
        <f>VLOOKUP($D2617,metadata!$B$2:$S$451,7,FALSE)</f>
        <v>i</v>
      </c>
      <c r="K2617">
        <f>VLOOKUP($D2617,metadata!$B$2:$S$451,8,FALSE)</f>
        <v>13</v>
      </c>
      <c r="L2617">
        <f>VLOOKUP($D2617,metadata!$B$2:$S$451,9,FALSE)</f>
        <v>7</v>
      </c>
      <c r="M2617" t="str">
        <f>VLOOKUP($D2617,metadata!$B$2:$S$451,10,FALSE)</f>
        <v/>
      </c>
      <c r="N2617" t="str">
        <f>VLOOKUP($D2617,metadata!$B$2:$S$451,11,FALSE)</f>
        <v>Drosophila lacertosa</v>
      </c>
      <c r="O2617" t="str">
        <f>VLOOKUP($D2617,metadata!$B$2:$S$451,12,FALSE)</f>
        <v>diptera</v>
      </c>
      <c r="P2617" t="str">
        <f>VLOOKUP($D2617,metadata!$B$2:$S$451,13,FALSE)</f>
        <v>wakkanai</v>
      </c>
      <c r="Q2617">
        <f>VLOOKUP($D2617,metadata!$B$2:$S$451,14,FALSE)</f>
        <v>45.397500000000001</v>
      </c>
      <c r="R2617">
        <f>VLOOKUP($D2617,metadata!$B$2:$S$451,15,FALSE)</f>
        <v>141.70088100000001</v>
      </c>
      <c r="S2617" t="str">
        <f>VLOOKUP($D2617,metadata!$B$2:$S$451,16,FALSE)</f>
        <v/>
      </c>
      <c r="T2617">
        <f>VLOOKUP($D2617,metadata!$B$2:$S$451,17,FALSE)</f>
        <v>40</v>
      </c>
      <c r="U2617" t="str">
        <f>VLOOKUP($D2617,metadata!$B$2:$S$451,18,FALSE)</f>
        <v/>
      </c>
      <c r="V2617">
        <f>VLOOKUP($D2617,metadata!$B$2:$Z$451,19,FALSE)</f>
        <v>60</v>
      </c>
      <c r="W2617" t="str">
        <f>VLOOKUP($D2617,metadata!$B$2:$Z$451,20,FALSE)</f>
        <v>global average</v>
      </c>
      <c r="X2617" t="str">
        <f>VLOOKUP($D2617,metadata!$B$2:$Z$451,21,FALSE)</f>
        <v/>
      </c>
      <c r="Y2617" t="str">
        <f>VLOOKUP($D2617,metadata!$B$2:$Z$451,22,FALSE)</f>
        <v/>
      </c>
      <c r="AF2617" t="str">
        <f t="shared" si="83"/>
        <v>NA</v>
      </c>
    </row>
    <row r="2618" spans="3:32" hidden="1" x14ac:dyDescent="0.3">
      <c r="C2618">
        <v>2617</v>
      </c>
      <c r="D2618" s="4" t="str">
        <f t="shared" si="84"/>
        <v>61-onishica</v>
      </c>
      <c r="E2618" t="str">
        <f>VLOOKUP($D2618,metadata!$B$2:$S$451,2,FALSE)</f>
        <v>ichijo, N</v>
      </c>
      <c r="F2618" t="str">
        <f>VLOOKUP($D2618,metadata!$B$2:$S$451,3,FALSE)</f>
        <v>DISJUNCTIVE CLINE OF CRITICAL PHOTOPERIOD IN THE REPRODUCTIVE DIAPAUSE OF DROSOPHILA LACERTOSA</v>
      </c>
      <c r="G2618" t="str">
        <f>VLOOKUP($D2618,metadata!$B$2:$S$451,4,FALSE)</f>
        <v>http://onlinelibrary.wiley.com/doi/10.1111/j.1558-5646.1986.tb00482.x/epdf</v>
      </c>
      <c r="H2618" t="str">
        <f>VLOOKUP($D2618,metadata!$B$2:$S$451,5,FALSE)</f>
        <v>y-ask</v>
      </c>
      <c r="I2618" t="str">
        <f>VLOOKUP($D2618,metadata!$B$2:$S$451,6,FALSE)</f>
        <v>a</v>
      </c>
      <c r="J2618" t="str">
        <f>VLOOKUP($D2618,metadata!$B$2:$S$451,7,FALSE)</f>
        <v>i</v>
      </c>
      <c r="K2618">
        <f>VLOOKUP($D2618,metadata!$B$2:$S$451,8,FALSE)</f>
        <v>13</v>
      </c>
      <c r="L2618">
        <f>VLOOKUP($D2618,metadata!$B$2:$S$451,9,FALSE)</f>
        <v>7</v>
      </c>
      <c r="M2618" t="str">
        <f>VLOOKUP($D2618,metadata!$B$2:$S$451,10,FALSE)</f>
        <v/>
      </c>
      <c r="N2618" t="str">
        <f>VLOOKUP($D2618,metadata!$B$2:$S$451,11,FALSE)</f>
        <v>Drosophila lacertosa</v>
      </c>
      <c r="O2618" t="str">
        <f>VLOOKUP($D2618,metadata!$B$2:$S$451,12,FALSE)</f>
        <v>diptera</v>
      </c>
      <c r="P2618" t="str">
        <f>VLOOKUP($D2618,metadata!$B$2:$S$451,13,FALSE)</f>
        <v>onishica</v>
      </c>
      <c r="Q2618">
        <f>VLOOKUP($D2618,metadata!$B$2:$S$451,14,FALSE)</f>
        <v>44.166666666666664</v>
      </c>
      <c r="R2618">
        <f>VLOOKUP($D2618,metadata!$B$2:$S$451,15,FALSE)</f>
        <v>141.662758</v>
      </c>
      <c r="S2618" t="str">
        <f>VLOOKUP($D2618,metadata!$B$2:$S$451,16,FALSE)</f>
        <v/>
      </c>
      <c r="T2618">
        <f>VLOOKUP($D2618,metadata!$B$2:$S$451,17,FALSE)</f>
        <v>30</v>
      </c>
      <c r="U2618" t="str">
        <f>VLOOKUP($D2618,metadata!$B$2:$S$451,18,FALSE)</f>
        <v/>
      </c>
      <c r="V2618">
        <f>VLOOKUP($D2618,metadata!$B$2:$Z$451,19,FALSE)</f>
        <v>60</v>
      </c>
      <c r="W2618" t="str">
        <f>VLOOKUP($D2618,metadata!$B$2:$Z$451,20,FALSE)</f>
        <v>global average</v>
      </c>
      <c r="X2618" t="str">
        <f>VLOOKUP($D2618,metadata!$B$2:$Z$451,21,FALSE)</f>
        <v/>
      </c>
      <c r="Y2618" t="str">
        <f>VLOOKUP($D2618,metadata!$B$2:$Z$451,22,FALSE)</f>
        <v/>
      </c>
      <c r="AF2618" t="str">
        <f t="shared" si="83"/>
        <v>NA</v>
      </c>
    </row>
    <row r="2619" spans="3:32" hidden="1" x14ac:dyDescent="0.3">
      <c r="C2619">
        <v>2618</v>
      </c>
      <c r="D2619" s="4" t="str">
        <f t="shared" si="84"/>
        <v>61-onishica</v>
      </c>
      <c r="E2619" t="str">
        <f>VLOOKUP($D2619,metadata!$B$2:$S$451,2,FALSE)</f>
        <v>ichijo, N</v>
      </c>
      <c r="F2619" t="str">
        <f>VLOOKUP($D2619,metadata!$B$2:$S$451,3,FALSE)</f>
        <v>DISJUNCTIVE CLINE OF CRITICAL PHOTOPERIOD IN THE REPRODUCTIVE DIAPAUSE OF DROSOPHILA LACERTOSA</v>
      </c>
      <c r="G2619" t="str">
        <f>VLOOKUP($D2619,metadata!$B$2:$S$451,4,FALSE)</f>
        <v>http://onlinelibrary.wiley.com/doi/10.1111/j.1558-5646.1986.tb00482.x/epdf</v>
      </c>
      <c r="H2619" t="str">
        <f>VLOOKUP($D2619,metadata!$B$2:$S$451,5,FALSE)</f>
        <v>y-ask</v>
      </c>
      <c r="I2619" t="str">
        <f>VLOOKUP($D2619,metadata!$B$2:$S$451,6,FALSE)</f>
        <v>a</v>
      </c>
      <c r="J2619" t="str">
        <f>VLOOKUP($D2619,metadata!$B$2:$S$451,7,FALSE)</f>
        <v>i</v>
      </c>
      <c r="K2619">
        <f>VLOOKUP($D2619,metadata!$B$2:$S$451,8,FALSE)</f>
        <v>13</v>
      </c>
      <c r="L2619">
        <f>VLOOKUP($D2619,metadata!$B$2:$S$451,9,FALSE)</f>
        <v>7</v>
      </c>
      <c r="M2619" t="str">
        <f>VLOOKUP($D2619,metadata!$B$2:$S$451,10,FALSE)</f>
        <v/>
      </c>
      <c r="N2619" t="str">
        <f>VLOOKUP($D2619,metadata!$B$2:$S$451,11,FALSE)</f>
        <v>Drosophila lacertosa</v>
      </c>
      <c r="O2619" t="str">
        <f>VLOOKUP($D2619,metadata!$B$2:$S$451,12,FALSE)</f>
        <v>diptera</v>
      </c>
      <c r="P2619" t="str">
        <f>VLOOKUP($D2619,metadata!$B$2:$S$451,13,FALSE)</f>
        <v>onishica</v>
      </c>
      <c r="Q2619">
        <f>VLOOKUP($D2619,metadata!$B$2:$S$451,14,FALSE)</f>
        <v>44.166666666666664</v>
      </c>
      <c r="R2619">
        <f>VLOOKUP($D2619,metadata!$B$2:$S$451,15,FALSE)</f>
        <v>141.662758</v>
      </c>
      <c r="S2619" t="str">
        <f>VLOOKUP($D2619,metadata!$B$2:$S$451,16,FALSE)</f>
        <v/>
      </c>
      <c r="T2619">
        <f>VLOOKUP($D2619,metadata!$B$2:$S$451,17,FALSE)</f>
        <v>30</v>
      </c>
      <c r="U2619" t="str">
        <f>VLOOKUP($D2619,metadata!$B$2:$S$451,18,FALSE)</f>
        <v/>
      </c>
      <c r="V2619">
        <f>VLOOKUP($D2619,metadata!$B$2:$Z$451,19,FALSE)</f>
        <v>60</v>
      </c>
      <c r="W2619" t="str">
        <f>VLOOKUP($D2619,metadata!$B$2:$Z$451,20,FALSE)</f>
        <v>global average</v>
      </c>
      <c r="X2619" t="str">
        <f>VLOOKUP($D2619,metadata!$B$2:$Z$451,21,FALSE)</f>
        <v/>
      </c>
      <c r="Y2619" t="str">
        <f>VLOOKUP($D2619,metadata!$B$2:$Z$451,22,FALSE)</f>
        <v/>
      </c>
      <c r="AF2619" t="str">
        <f t="shared" si="83"/>
        <v>NA</v>
      </c>
    </row>
    <row r="2620" spans="3:32" hidden="1" x14ac:dyDescent="0.3">
      <c r="C2620">
        <v>2619</v>
      </c>
      <c r="D2620" s="4" t="str">
        <f t="shared" si="84"/>
        <v>61-onishica</v>
      </c>
      <c r="E2620" t="str">
        <f>VLOOKUP($D2620,metadata!$B$2:$S$451,2,FALSE)</f>
        <v>ichijo, N</v>
      </c>
      <c r="F2620" t="str">
        <f>VLOOKUP($D2620,metadata!$B$2:$S$451,3,FALSE)</f>
        <v>DISJUNCTIVE CLINE OF CRITICAL PHOTOPERIOD IN THE REPRODUCTIVE DIAPAUSE OF DROSOPHILA LACERTOSA</v>
      </c>
      <c r="G2620" t="str">
        <f>VLOOKUP($D2620,metadata!$B$2:$S$451,4,FALSE)</f>
        <v>http://onlinelibrary.wiley.com/doi/10.1111/j.1558-5646.1986.tb00482.x/epdf</v>
      </c>
      <c r="H2620" t="str">
        <f>VLOOKUP($D2620,metadata!$B$2:$S$451,5,FALSE)</f>
        <v>y-ask</v>
      </c>
      <c r="I2620" t="str">
        <f>VLOOKUP($D2620,metadata!$B$2:$S$451,6,FALSE)</f>
        <v>a</v>
      </c>
      <c r="J2620" t="str">
        <f>VLOOKUP($D2620,metadata!$B$2:$S$451,7,FALSE)</f>
        <v>i</v>
      </c>
      <c r="K2620">
        <f>VLOOKUP($D2620,metadata!$B$2:$S$451,8,FALSE)</f>
        <v>13</v>
      </c>
      <c r="L2620">
        <f>VLOOKUP($D2620,metadata!$B$2:$S$451,9,FALSE)</f>
        <v>7</v>
      </c>
      <c r="M2620" t="str">
        <f>VLOOKUP($D2620,metadata!$B$2:$S$451,10,FALSE)</f>
        <v/>
      </c>
      <c r="N2620" t="str">
        <f>VLOOKUP($D2620,metadata!$B$2:$S$451,11,FALSE)</f>
        <v>Drosophila lacertosa</v>
      </c>
      <c r="O2620" t="str">
        <f>VLOOKUP($D2620,metadata!$B$2:$S$451,12,FALSE)</f>
        <v>diptera</v>
      </c>
      <c r="P2620" t="str">
        <f>VLOOKUP($D2620,metadata!$B$2:$S$451,13,FALSE)</f>
        <v>onishica</v>
      </c>
      <c r="Q2620">
        <f>VLOOKUP($D2620,metadata!$B$2:$S$451,14,FALSE)</f>
        <v>44.166666666666664</v>
      </c>
      <c r="R2620">
        <f>VLOOKUP($D2620,metadata!$B$2:$S$451,15,FALSE)</f>
        <v>141.662758</v>
      </c>
      <c r="S2620" t="str">
        <f>VLOOKUP($D2620,metadata!$B$2:$S$451,16,FALSE)</f>
        <v/>
      </c>
      <c r="T2620">
        <f>VLOOKUP($D2620,metadata!$B$2:$S$451,17,FALSE)</f>
        <v>30</v>
      </c>
      <c r="U2620" t="str">
        <f>VLOOKUP($D2620,metadata!$B$2:$S$451,18,FALSE)</f>
        <v/>
      </c>
      <c r="V2620">
        <f>VLOOKUP($D2620,metadata!$B$2:$Z$451,19,FALSE)</f>
        <v>60</v>
      </c>
      <c r="W2620" t="str">
        <f>VLOOKUP($D2620,metadata!$B$2:$Z$451,20,FALSE)</f>
        <v>global average</v>
      </c>
      <c r="X2620" t="str">
        <f>VLOOKUP($D2620,metadata!$B$2:$Z$451,21,FALSE)</f>
        <v/>
      </c>
      <c r="Y2620" t="str">
        <f>VLOOKUP($D2620,metadata!$B$2:$Z$451,22,FALSE)</f>
        <v/>
      </c>
      <c r="AF2620" t="str">
        <f t="shared" si="83"/>
        <v>NA</v>
      </c>
    </row>
    <row r="2621" spans="3:32" hidden="1" x14ac:dyDescent="0.3">
      <c r="C2621">
        <v>2620</v>
      </c>
      <c r="D2621" s="4" t="str">
        <f t="shared" si="84"/>
        <v>61-onishica</v>
      </c>
      <c r="E2621" t="str">
        <f>VLOOKUP($D2621,metadata!$B$2:$S$451,2,FALSE)</f>
        <v>ichijo, N</v>
      </c>
      <c r="F2621" t="str">
        <f>VLOOKUP($D2621,metadata!$B$2:$S$451,3,FALSE)</f>
        <v>DISJUNCTIVE CLINE OF CRITICAL PHOTOPERIOD IN THE REPRODUCTIVE DIAPAUSE OF DROSOPHILA LACERTOSA</v>
      </c>
      <c r="G2621" t="str">
        <f>VLOOKUP($D2621,metadata!$B$2:$S$451,4,FALSE)</f>
        <v>http://onlinelibrary.wiley.com/doi/10.1111/j.1558-5646.1986.tb00482.x/epdf</v>
      </c>
      <c r="H2621" t="str">
        <f>VLOOKUP($D2621,metadata!$B$2:$S$451,5,FALSE)</f>
        <v>y-ask</v>
      </c>
      <c r="I2621" t="str">
        <f>VLOOKUP($D2621,metadata!$B$2:$S$451,6,FALSE)</f>
        <v>a</v>
      </c>
      <c r="J2621" t="str">
        <f>VLOOKUP($D2621,metadata!$B$2:$S$451,7,FALSE)</f>
        <v>i</v>
      </c>
      <c r="K2621">
        <f>VLOOKUP($D2621,metadata!$B$2:$S$451,8,FALSE)</f>
        <v>13</v>
      </c>
      <c r="L2621">
        <f>VLOOKUP($D2621,metadata!$B$2:$S$451,9,FALSE)</f>
        <v>7</v>
      </c>
      <c r="M2621" t="str">
        <f>VLOOKUP($D2621,metadata!$B$2:$S$451,10,FALSE)</f>
        <v/>
      </c>
      <c r="N2621" t="str">
        <f>VLOOKUP($D2621,metadata!$B$2:$S$451,11,FALSE)</f>
        <v>Drosophila lacertosa</v>
      </c>
      <c r="O2621" t="str">
        <f>VLOOKUP($D2621,metadata!$B$2:$S$451,12,FALSE)</f>
        <v>diptera</v>
      </c>
      <c r="P2621" t="str">
        <f>VLOOKUP($D2621,metadata!$B$2:$S$451,13,FALSE)</f>
        <v>onishica</v>
      </c>
      <c r="Q2621">
        <f>VLOOKUP($D2621,metadata!$B$2:$S$451,14,FALSE)</f>
        <v>44.166666666666664</v>
      </c>
      <c r="R2621">
        <f>VLOOKUP($D2621,metadata!$B$2:$S$451,15,FALSE)</f>
        <v>141.662758</v>
      </c>
      <c r="S2621" t="str">
        <f>VLOOKUP($D2621,metadata!$B$2:$S$451,16,FALSE)</f>
        <v/>
      </c>
      <c r="T2621">
        <f>VLOOKUP($D2621,metadata!$B$2:$S$451,17,FALSE)</f>
        <v>30</v>
      </c>
      <c r="U2621" t="str">
        <f>VLOOKUP($D2621,metadata!$B$2:$S$451,18,FALSE)</f>
        <v/>
      </c>
      <c r="V2621">
        <f>VLOOKUP($D2621,metadata!$B$2:$Z$451,19,FALSE)</f>
        <v>60</v>
      </c>
      <c r="W2621" t="str">
        <f>VLOOKUP($D2621,metadata!$B$2:$Z$451,20,FALSE)</f>
        <v>global average</v>
      </c>
      <c r="X2621" t="str">
        <f>VLOOKUP($D2621,metadata!$B$2:$Z$451,21,FALSE)</f>
        <v/>
      </c>
      <c r="Y2621" t="str">
        <f>VLOOKUP($D2621,metadata!$B$2:$Z$451,22,FALSE)</f>
        <v/>
      </c>
      <c r="AF2621" t="str">
        <f t="shared" si="83"/>
        <v>NA</v>
      </c>
    </row>
    <row r="2622" spans="3:32" hidden="1" x14ac:dyDescent="0.3">
      <c r="C2622">
        <v>2621</v>
      </c>
      <c r="D2622" s="4" t="str">
        <f t="shared" si="84"/>
        <v>61-onishica</v>
      </c>
      <c r="E2622" t="str">
        <f>VLOOKUP($D2622,metadata!$B$2:$S$451,2,FALSE)</f>
        <v>ichijo, N</v>
      </c>
      <c r="F2622" t="str">
        <f>VLOOKUP($D2622,metadata!$B$2:$S$451,3,FALSE)</f>
        <v>DISJUNCTIVE CLINE OF CRITICAL PHOTOPERIOD IN THE REPRODUCTIVE DIAPAUSE OF DROSOPHILA LACERTOSA</v>
      </c>
      <c r="G2622" t="str">
        <f>VLOOKUP($D2622,metadata!$B$2:$S$451,4,FALSE)</f>
        <v>http://onlinelibrary.wiley.com/doi/10.1111/j.1558-5646.1986.tb00482.x/epdf</v>
      </c>
      <c r="H2622" t="str">
        <f>VLOOKUP($D2622,metadata!$B$2:$S$451,5,FALSE)</f>
        <v>y-ask</v>
      </c>
      <c r="I2622" t="str">
        <f>VLOOKUP($D2622,metadata!$B$2:$S$451,6,FALSE)</f>
        <v>a</v>
      </c>
      <c r="J2622" t="str">
        <f>VLOOKUP($D2622,metadata!$B$2:$S$451,7,FALSE)</f>
        <v>i</v>
      </c>
      <c r="K2622">
        <f>VLOOKUP($D2622,metadata!$B$2:$S$451,8,FALSE)</f>
        <v>13</v>
      </c>
      <c r="L2622">
        <f>VLOOKUP($D2622,metadata!$B$2:$S$451,9,FALSE)</f>
        <v>7</v>
      </c>
      <c r="M2622" t="str">
        <f>VLOOKUP($D2622,metadata!$B$2:$S$451,10,FALSE)</f>
        <v/>
      </c>
      <c r="N2622" t="str">
        <f>VLOOKUP($D2622,metadata!$B$2:$S$451,11,FALSE)</f>
        <v>Drosophila lacertosa</v>
      </c>
      <c r="O2622" t="str">
        <f>VLOOKUP($D2622,metadata!$B$2:$S$451,12,FALSE)</f>
        <v>diptera</v>
      </c>
      <c r="P2622" t="str">
        <f>VLOOKUP($D2622,metadata!$B$2:$S$451,13,FALSE)</f>
        <v>onishica</v>
      </c>
      <c r="Q2622">
        <f>VLOOKUP($D2622,metadata!$B$2:$S$451,14,FALSE)</f>
        <v>44.166666666666664</v>
      </c>
      <c r="R2622">
        <f>VLOOKUP($D2622,metadata!$B$2:$S$451,15,FALSE)</f>
        <v>141.662758</v>
      </c>
      <c r="S2622" t="str">
        <f>VLOOKUP($D2622,metadata!$B$2:$S$451,16,FALSE)</f>
        <v/>
      </c>
      <c r="T2622">
        <f>VLOOKUP($D2622,metadata!$B$2:$S$451,17,FALSE)</f>
        <v>30</v>
      </c>
      <c r="U2622" t="str">
        <f>VLOOKUP($D2622,metadata!$B$2:$S$451,18,FALSE)</f>
        <v/>
      </c>
      <c r="V2622">
        <f>VLOOKUP($D2622,metadata!$B$2:$Z$451,19,FALSE)</f>
        <v>60</v>
      </c>
      <c r="W2622" t="str">
        <f>VLOOKUP($D2622,metadata!$B$2:$Z$451,20,FALSE)</f>
        <v>global average</v>
      </c>
      <c r="X2622" t="str">
        <f>VLOOKUP($D2622,metadata!$B$2:$Z$451,21,FALSE)</f>
        <v/>
      </c>
      <c r="Y2622" t="str">
        <f>VLOOKUP($D2622,metadata!$B$2:$Z$451,22,FALSE)</f>
        <v/>
      </c>
      <c r="AF2622" t="str">
        <f t="shared" si="83"/>
        <v>NA</v>
      </c>
    </row>
    <row r="2623" spans="3:32" hidden="1" x14ac:dyDescent="0.3">
      <c r="C2623">
        <v>2622</v>
      </c>
      <c r="D2623" s="4" t="str">
        <f t="shared" si="84"/>
        <v>61-onishica</v>
      </c>
      <c r="E2623" t="str">
        <f>VLOOKUP($D2623,metadata!$B$2:$S$451,2,FALSE)</f>
        <v>ichijo, N</v>
      </c>
      <c r="F2623" t="str">
        <f>VLOOKUP($D2623,metadata!$B$2:$S$451,3,FALSE)</f>
        <v>DISJUNCTIVE CLINE OF CRITICAL PHOTOPERIOD IN THE REPRODUCTIVE DIAPAUSE OF DROSOPHILA LACERTOSA</v>
      </c>
      <c r="G2623" t="str">
        <f>VLOOKUP($D2623,metadata!$B$2:$S$451,4,FALSE)</f>
        <v>http://onlinelibrary.wiley.com/doi/10.1111/j.1558-5646.1986.tb00482.x/epdf</v>
      </c>
      <c r="H2623" t="str">
        <f>VLOOKUP($D2623,metadata!$B$2:$S$451,5,FALSE)</f>
        <v>y-ask</v>
      </c>
      <c r="I2623" t="str">
        <f>VLOOKUP($D2623,metadata!$B$2:$S$451,6,FALSE)</f>
        <v>a</v>
      </c>
      <c r="J2623" t="str">
        <f>VLOOKUP($D2623,metadata!$B$2:$S$451,7,FALSE)</f>
        <v>i</v>
      </c>
      <c r="K2623">
        <f>VLOOKUP($D2623,metadata!$B$2:$S$451,8,FALSE)</f>
        <v>13</v>
      </c>
      <c r="L2623">
        <f>VLOOKUP($D2623,metadata!$B$2:$S$451,9,FALSE)</f>
        <v>7</v>
      </c>
      <c r="M2623" t="str">
        <f>VLOOKUP($D2623,metadata!$B$2:$S$451,10,FALSE)</f>
        <v/>
      </c>
      <c r="N2623" t="str">
        <f>VLOOKUP($D2623,metadata!$B$2:$S$451,11,FALSE)</f>
        <v>Drosophila lacertosa</v>
      </c>
      <c r="O2623" t="str">
        <f>VLOOKUP($D2623,metadata!$B$2:$S$451,12,FALSE)</f>
        <v>diptera</v>
      </c>
      <c r="P2623" t="str">
        <f>VLOOKUP($D2623,metadata!$B$2:$S$451,13,FALSE)</f>
        <v>onishica</v>
      </c>
      <c r="Q2623">
        <f>VLOOKUP($D2623,metadata!$B$2:$S$451,14,FALSE)</f>
        <v>44.166666666666664</v>
      </c>
      <c r="R2623">
        <f>VLOOKUP($D2623,metadata!$B$2:$S$451,15,FALSE)</f>
        <v>141.662758</v>
      </c>
      <c r="S2623" t="str">
        <f>VLOOKUP($D2623,metadata!$B$2:$S$451,16,FALSE)</f>
        <v/>
      </c>
      <c r="T2623">
        <f>VLOOKUP($D2623,metadata!$B$2:$S$451,17,FALSE)</f>
        <v>30</v>
      </c>
      <c r="U2623" t="str">
        <f>VLOOKUP($D2623,metadata!$B$2:$S$451,18,FALSE)</f>
        <v/>
      </c>
      <c r="V2623">
        <f>VLOOKUP($D2623,metadata!$B$2:$Z$451,19,FALSE)</f>
        <v>60</v>
      </c>
      <c r="W2623" t="str">
        <f>VLOOKUP($D2623,metadata!$B$2:$Z$451,20,FALSE)</f>
        <v>global average</v>
      </c>
      <c r="X2623" t="str">
        <f>VLOOKUP($D2623,metadata!$B$2:$Z$451,21,FALSE)</f>
        <v/>
      </c>
      <c r="Y2623" t="str">
        <f>VLOOKUP($D2623,metadata!$B$2:$Z$451,22,FALSE)</f>
        <v/>
      </c>
      <c r="AF2623" t="str">
        <f t="shared" si="83"/>
        <v>NA</v>
      </c>
    </row>
    <row r="2624" spans="3:32" hidden="1" x14ac:dyDescent="0.3">
      <c r="C2624">
        <v>2623</v>
      </c>
      <c r="D2624" s="4" t="str">
        <f t="shared" si="84"/>
        <v>61-onishica</v>
      </c>
      <c r="E2624" t="str">
        <f>VLOOKUP($D2624,metadata!$B$2:$S$451,2,FALSE)</f>
        <v>ichijo, N</v>
      </c>
      <c r="F2624" t="str">
        <f>VLOOKUP($D2624,metadata!$B$2:$S$451,3,FALSE)</f>
        <v>DISJUNCTIVE CLINE OF CRITICAL PHOTOPERIOD IN THE REPRODUCTIVE DIAPAUSE OF DROSOPHILA LACERTOSA</v>
      </c>
      <c r="G2624" t="str">
        <f>VLOOKUP($D2624,metadata!$B$2:$S$451,4,FALSE)</f>
        <v>http://onlinelibrary.wiley.com/doi/10.1111/j.1558-5646.1986.tb00482.x/epdf</v>
      </c>
      <c r="H2624" t="str">
        <f>VLOOKUP($D2624,metadata!$B$2:$S$451,5,FALSE)</f>
        <v>y-ask</v>
      </c>
      <c r="I2624" t="str">
        <f>VLOOKUP($D2624,metadata!$B$2:$S$451,6,FALSE)</f>
        <v>a</v>
      </c>
      <c r="J2624" t="str">
        <f>VLOOKUP($D2624,metadata!$B$2:$S$451,7,FALSE)</f>
        <v>i</v>
      </c>
      <c r="K2624">
        <f>VLOOKUP($D2624,metadata!$B$2:$S$451,8,FALSE)</f>
        <v>13</v>
      </c>
      <c r="L2624">
        <f>VLOOKUP($D2624,metadata!$B$2:$S$451,9,FALSE)</f>
        <v>7</v>
      </c>
      <c r="M2624" t="str">
        <f>VLOOKUP($D2624,metadata!$B$2:$S$451,10,FALSE)</f>
        <v/>
      </c>
      <c r="N2624" t="str">
        <f>VLOOKUP($D2624,metadata!$B$2:$S$451,11,FALSE)</f>
        <v>Drosophila lacertosa</v>
      </c>
      <c r="O2624" t="str">
        <f>VLOOKUP($D2624,metadata!$B$2:$S$451,12,FALSE)</f>
        <v>diptera</v>
      </c>
      <c r="P2624" t="str">
        <f>VLOOKUP($D2624,metadata!$B$2:$S$451,13,FALSE)</f>
        <v>onishica</v>
      </c>
      <c r="Q2624">
        <f>VLOOKUP($D2624,metadata!$B$2:$S$451,14,FALSE)</f>
        <v>44.166666666666664</v>
      </c>
      <c r="R2624">
        <f>VLOOKUP($D2624,metadata!$B$2:$S$451,15,FALSE)</f>
        <v>141.662758</v>
      </c>
      <c r="S2624" t="str">
        <f>VLOOKUP($D2624,metadata!$B$2:$S$451,16,FALSE)</f>
        <v/>
      </c>
      <c r="T2624">
        <f>VLOOKUP($D2624,metadata!$B$2:$S$451,17,FALSE)</f>
        <v>30</v>
      </c>
      <c r="U2624" t="str">
        <f>VLOOKUP($D2624,metadata!$B$2:$S$451,18,FALSE)</f>
        <v/>
      </c>
      <c r="V2624">
        <f>VLOOKUP($D2624,metadata!$B$2:$Z$451,19,FALSE)</f>
        <v>60</v>
      </c>
      <c r="W2624" t="str">
        <f>VLOOKUP($D2624,metadata!$B$2:$Z$451,20,FALSE)</f>
        <v>global average</v>
      </c>
      <c r="X2624" t="str">
        <f>VLOOKUP($D2624,metadata!$B$2:$Z$451,21,FALSE)</f>
        <v/>
      </c>
      <c r="Y2624" t="str">
        <f>VLOOKUP($D2624,metadata!$B$2:$Z$451,22,FALSE)</f>
        <v/>
      </c>
      <c r="AF2624" t="str">
        <f t="shared" si="83"/>
        <v>NA</v>
      </c>
    </row>
    <row r="2625" spans="3:32" hidden="1" x14ac:dyDescent="0.3">
      <c r="C2625">
        <v>2624</v>
      </c>
      <c r="D2625" s="4" t="str">
        <f t="shared" si="84"/>
        <v>61-sapporo</v>
      </c>
      <c r="E2625" t="str">
        <f>VLOOKUP($D2625,metadata!$B$2:$S$451,2,FALSE)</f>
        <v>ichijo, N</v>
      </c>
      <c r="F2625" t="str">
        <f>VLOOKUP($D2625,metadata!$B$2:$S$451,3,FALSE)</f>
        <v>DISJUNCTIVE CLINE OF CRITICAL PHOTOPERIOD IN THE REPRODUCTIVE DIAPAUSE OF DROSOPHILA LACERTOSA</v>
      </c>
      <c r="G2625" t="str">
        <f>VLOOKUP($D2625,metadata!$B$2:$S$451,4,FALSE)</f>
        <v>http://onlinelibrary.wiley.com/doi/10.1111/j.1558-5646.1986.tb00482.x/epdf</v>
      </c>
      <c r="H2625" t="str">
        <f>VLOOKUP($D2625,metadata!$B$2:$S$451,5,FALSE)</f>
        <v>y-ask</v>
      </c>
      <c r="I2625" t="str">
        <f>VLOOKUP($D2625,metadata!$B$2:$S$451,6,FALSE)</f>
        <v>a</v>
      </c>
      <c r="J2625" t="str">
        <f>VLOOKUP($D2625,metadata!$B$2:$S$451,7,FALSE)</f>
        <v>i</v>
      </c>
      <c r="K2625">
        <f>VLOOKUP($D2625,metadata!$B$2:$S$451,8,FALSE)</f>
        <v>13</v>
      </c>
      <c r="L2625">
        <f>VLOOKUP($D2625,metadata!$B$2:$S$451,9,FALSE)</f>
        <v>7</v>
      </c>
      <c r="M2625" t="str">
        <f>VLOOKUP($D2625,metadata!$B$2:$S$451,10,FALSE)</f>
        <v/>
      </c>
      <c r="N2625" t="str">
        <f>VLOOKUP($D2625,metadata!$B$2:$S$451,11,FALSE)</f>
        <v>Drosophila lacertosa</v>
      </c>
      <c r="O2625" t="str">
        <f>VLOOKUP($D2625,metadata!$B$2:$S$451,12,FALSE)</f>
        <v>diptera</v>
      </c>
      <c r="P2625" t="str">
        <f>VLOOKUP($D2625,metadata!$B$2:$S$451,13,FALSE)</f>
        <v>sapporo</v>
      </c>
      <c r="Q2625">
        <f>VLOOKUP($D2625,metadata!$B$2:$S$451,14,FALSE)</f>
        <v>43.061943999999997</v>
      </c>
      <c r="R2625">
        <f>VLOOKUP($D2625,metadata!$B$2:$S$451,15,FALSE)</f>
        <v>141.35416699999999</v>
      </c>
      <c r="S2625" t="str">
        <f>VLOOKUP($D2625,metadata!$B$2:$S$451,16,FALSE)</f>
        <v/>
      </c>
      <c r="T2625">
        <f>VLOOKUP($D2625,metadata!$B$2:$S$451,17,FALSE)</f>
        <v>30</v>
      </c>
      <c r="U2625" t="str">
        <f>VLOOKUP($D2625,metadata!$B$2:$S$451,18,FALSE)</f>
        <v/>
      </c>
      <c r="V2625">
        <f>VLOOKUP($D2625,metadata!$B$2:$Z$451,19,FALSE)</f>
        <v>60</v>
      </c>
      <c r="W2625" t="str">
        <f>VLOOKUP($D2625,metadata!$B$2:$Z$451,20,FALSE)</f>
        <v>global average</v>
      </c>
      <c r="X2625" t="str">
        <f>VLOOKUP($D2625,metadata!$B$2:$Z$451,21,FALSE)</f>
        <v/>
      </c>
      <c r="Y2625" t="str">
        <f>VLOOKUP($D2625,metadata!$B$2:$Z$451,22,FALSE)</f>
        <v/>
      </c>
      <c r="AF2625" t="str">
        <f t="shared" si="83"/>
        <v>NA</v>
      </c>
    </row>
    <row r="2626" spans="3:32" hidden="1" x14ac:dyDescent="0.3">
      <c r="C2626">
        <v>2625</v>
      </c>
      <c r="D2626" s="4" t="str">
        <f t="shared" si="84"/>
        <v>61-sapporo</v>
      </c>
      <c r="E2626" t="str">
        <f>VLOOKUP($D2626,metadata!$B$2:$S$451,2,FALSE)</f>
        <v>ichijo, N</v>
      </c>
      <c r="F2626" t="str">
        <f>VLOOKUP($D2626,metadata!$B$2:$S$451,3,FALSE)</f>
        <v>DISJUNCTIVE CLINE OF CRITICAL PHOTOPERIOD IN THE REPRODUCTIVE DIAPAUSE OF DROSOPHILA LACERTOSA</v>
      </c>
      <c r="G2626" t="str">
        <f>VLOOKUP($D2626,metadata!$B$2:$S$451,4,FALSE)</f>
        <v>http://onlinelibrary.wiley.com/doi/10.1111/j.1558-5646.1986.tb00482.x/epdf</v>
      </c>
      <c r="H2626" t="str">
        <f>VLOOKUP($D2626,metadata!$B$2:$S$451,5,FALSE)</f>
        <v>y-ask</v>
      </c>
      <c r="I2626" t="str">
        <f>VLOOKUP($D2626,metadata!$B$2:$S$451,6,FALSE)</f>
        <v>a</v>
      </c>
      <c r="J2626" t="str">
        <f>VLOOKUP($D2626,metadata!$B$2:$S$451,7,FALSE)</f>
        <v>i</v>
      </c>
      <c r="K2626">
        <f>VLOOKUP($D2626,metadata!$B$2:$S$451,8,FALSE)</f>
        <v>13</v>
      </c>
      <c r="L2626">
        <f>VLOOKUP($D2626,metadata!$B$2:$S$451,9,FALSE)</f>
        <v>7</v>
      </c>
      <c r="M2626" t="str">
        <f>VLOOKUP($D2626,metadata!$B$2:$S$451,10,FALSE)</f>
        <v/>
      </c>
      <c r="N2626" t="str">
        <f>VLOOKUP($D2626,metadata!$B$2:$S$451,11,FALSE)</f>
        <v>Drosophila lacertosa</v>
      </c>
      <c r="O2626" t="str">
        <f>VLOOKUP($D2626,metadata!$B$2:$S$451,12,FALSE)</f>
        <v>diptera</v>
      </c>
      <c r="P2626" t="str">
        <f>VLOOKUP($D2626,metadata!$B$2:$S$451,13,FALSE)</f>
        <v>sapporo</v>
      </c>
      <c r="Q2626">
        <f>VLOOKUP($D2626,metadata!$B$2:$S$451,14,FALSE)</f>
        <v>43.061943999999997</v>
      </c>
      <c r="R2626">
        <f>VLOOKUP($D2626,metadata!$B$2:$S$451,15,FALSE)</f>
        <v>141.35416699999999</v>
      </c>
      <c r="S2626" t="str">
        <f>VLOOKUP($D2626,metadata!$B$2:$S$451,16,FALSE)</f>
        <v/>
      </c>
      <c r="T2626">
        <f>VLOOKUP($D2626,metadata!$B$2:$S$451,17,FALSE)</f>
        <v>30</v>
      </c>
      <c r="U2626" t="str">
        <f>VLOOKUP($D2626,metadata!$B$2:$S$451,18,FALSE)</f>
        <v/>
      </c>
      <c r="V2626">
        <f>VLOOKUP($D2626,metadata!$B$2:$Z$451,19,FALSE)</f>
        <v>60</v>
      </c>
      <c r="W2626" t="str">
        <f>VLOOKUP($D2626,metadata!$B$2:$Z$451,20,FALSE)</f>
        <v>global average</v>
      </c>
      <c r="X2626" t="str">
        <f>VLOOKUP($D2626,metadata!$B$2:$Z$451,21,FALSE)</f>
        <v/>
      </c>
      <c r="Y2626" t="str">
        <f>VLOOKUP($D2626,metadata!$B$2:$Z$451,22,FALSE)</f>
        <v/>
      </c>
      <c r="AF2626" t="str">
        <f t="shared" si="83"/>
        <v>NA</v>
      </c>
    </row>
    <row r="2627" spans="3:32" hidden="1" x14ac:dyDescent="0.3">
      <c r="C2627">
        <v>2626</v>
      </c>
      <c r="D2627" s="4" t="str">
        <f t="shared" si="84"/>
        <v>61-sapporo</v>
      </c>
      <c r="E2627" t="str">
        <f>VLOOKUP($D2627,metadata!$B$2:$S$451,2,FALSE)</f>
        <v>ichijo, N</v>
      </c>
      <c r="F2627" t="str">
        <f>VLOOKUP($D2627,metadata!$B$2:$S$451,3,FALSE)</f>
        <v>DISJUNCTIVE CLINE OF CRITICAL PHOTOPERIOD IN THE REPRODUCTIVE DIAPAUSE OF DROSOPHILA LACERTOSA</v>
      </c>
      <c r="G2627" t="str">
        <f>VLOOKUP($D2627,metadata!$B$2:$S$451,4,FALSE)</f>
        <v>http://onlinelibrary.wiley.com/doi/10.1111/j.1558-5646.1986.tb00482.x/epdf</v>
      </c>
      <c r="H2627" t="str">
        <f>VLOOKUP($D2627,metadata!$B$2:$S$451,5,FALSE)</f>
        <v>y-ask</v>
      </c>
      <c r="I2627" t="str">
        <f>VLOOKUP($D2627,metadata!$B$2:$S$451,6,FALSE)</f>
        <v>a</v>
      </c>
      <c r="J2627" t="str">
        <f>VLOOKUP($D2627,metadata!$B$2:$S$451,7,FALSE)</f>
        <v>i</v>
      </c>
      <c r="K2627">
        <f>VLOOKUP($D2627,metadata!$B$2:$S$451,8,FALSE)</f>
        <v>13</v>
      </c>
      <c r="L2627">
        <f>VLOOKUP($D2627,metadata!$B$2:$S$451,9,FALSE)</f>
        <v>7</v>
      </c>
      <c r="M2627" t="str">
        <f>VLOOKUP($D2627,metadata!$B$2:$S$451,10,FALSE)</f>
        <v/>
      </c>
      <c r="N2627" t="str">
        <f>VLOOKUP($D2627,metadata!$B$2:$S$451,11,FALSE)</f>
        <v>Drosophila lacertosa</v>
      </c>
      <c r="O2627" t="str">
        <f>VLOOKUP($D2627,metadata!$B$2:$S$451,12,FALSE)</f>
        <v>diptera</v>
      </c>
      <c r="P2627" t="str">
        <f>VLOOKUP($D2627,metadata!$B$2:$S$451,13,FALSE)</f>
        <v>sapporo</v>
      </c>
      <c r="Q2627">
        <f>VLOOKUP($D2627,metadata!$B$2:$S$451,14,FALSE)</f>
        <v>43.061943999999997</v>
      </c>
      <c r="R2627">
        <f>VLOOKUP($D2627,metadata!$B$2:$S$451,15,FALSE)</f>
        <v>141.35416699999999</v>
      </c>
      <c r="S2627" t="str">
        <f>VLOOKUP($D2627,metadata!$B$2:$S$451,16,FALSE)</f>
        <v/>
      </c>
      <c r="T2627">
        <f>VLOOKUP($D2627,metadata!$B$2:$S$451,17,FALSE)</f>
        <v>30</v>
      </c>
      <c r="U2627" t="str">
        <f>VLOOKUP($D2627,metadata!$B$2:$S$451,18,FALSE)</f>
        <v/>
      </c>
      <c r="V2627">
        <f>VLOOKUP($D2627,metadata!$B$2:$Z$451,19,FALSE)</f>
        <v>60</v>
      </c>
      <c r="W2627" t="str">
        <f>VLOOKUP($D2627,metadata!$B$2:$Z$451,20,FALSE)</f>
        <v>global average</v>
      </c>
      <c r="X2627" t="str">
        <f>VLOOKUP($D2627,metadata!$B$2:$Z$451,21,FALSE)</f>
        <v/>
      </c>
      <c r="Y2627" t="str">
        <f>VLOOKUP($D2627,metadata!$B$2:$Z$451,22,FALSE)</f>
        <v/>
      </c>
      <c r="AF2627" t="str">
        <f t="shared" ref="AF2627:AF2671" si="85">IF(AE2627="","NA",AE2627)</f>
        <v>NA</v>
      </c>
    </row>
    <row r="2628" spans="3:32" hidden="1" x14ac:dyDescent="0.3">
      <c r="C2628">
        <v>2627</v>
      </c>
      <c r="D2628" s="4" t="str">
        <f t="shared" si="84"/>
        <v>61-sapporo</v>
      </c>
      <c r="E2628" t="str">
        <f>VLOOKUP($D2628,metadata!$B$2:$S$451,2,FALSE)</f>
        <v>ichijo, N</v>
      </c>
      <c r="F2628" t="str">
        <f>VLOOKUP($D2628,metadata!$B$2:$S$451,3,FALSE)</f>
        <v>DISJUNCTIVE CLINE OF CRITICAL PHOTOPERIOD IN THE REPRODUCTIVE DIAPAUSE OF DROSOPHILA LACERTOSA</v>
      </c>
      <c r="G2628" t="str">
        <f>VLOOKUP($D2628,metadata!$B$2:$S$451,4,FALSE)</f>
        <v>http://onlinelibrary.wiley.com/doi/10.1111/j.1558-5646.1986.tb00482.x/epdf</v>
      </c>
      <c r="H2628" t="str">
        <f>VLOOKUP($D2628,metadata!$B$2:$S$451,5,FALSE)</f>
        <v>y-ask</v>
      </c>
      <c r="I2628" t="str">
        <f>VLOOKUP($D2628,metadata!$B$2:$S$451,6,FALSE)</f>
        <v>a</v>
      </c>
      <c r="J2628" t="str">
        <f>VLOOKUP($D2628,metadata!$B$2:$S$451,7,FALSE)</f>
        <v>i</v>
      </c>
      <c r="K2628">
        <f>VLOOKUP($D2628,metadata!$B$2:$S$451,8,FALSE)</f>
        <v>13</v>
      </c>
      <c r="L2628">
        <f>VLOOKUP($D2628,metadata!$B$2:$S$451,9,FALSE)</f>
        <v>7</v>
      </c>
      <c r="M2628" t="str">
        <f>VLOOKUP($D2628,metadata!$B$2:$S$451,10,FALSE)</f>
        <v/>
      </c>
      <c r="N2628" t="str">
        <f>VLOOKUP($D2628,metadata!$B$2:$S$451,11,FALSE)</f>
        <v>Drosophila lacertosa</v>
      </c>
      <c r="O2628" t="str">
        <f>VLOOKUP($D2628,metadata!$B$2:$S$451,12,FALSE)</f>
        <v>diptera</v>
      </c>
      <c r="P2628" t="str">
        <f>VLOOKUP($D2628,metadata!$B$2:$S$451,13,FALSE)</f>
        <v>sapporo</v>
      </c>
      <c r="Q2628">
        <f>VLOOKUP($D2628,metadata!$B$2:$S$451,14,FALSE)</f>
        <v>43.061943999999997</v>
      </c>
      <c r="R2628">
        <f>VLOOKUP($D2628,metadata!$B$2:$S$451,15,FALSE)</f>
        <v>141.35416699999999</v>
      </c>
      <c r="S2628" t="str">
        <f>VLOOKUP($D2628,metadata!$B$2:$S$451,16,FALSE)</f>
        <v/>
      </c>
      <c r="T2628">
        <f>VLOOKUP($D2628,metadata!$B$2:$S$451,17,FALSE)</f>
        <v>30</v>
      </c>
      <c r="U2628" t="str">
        <f>VLOOKUP($D2628,metadata!$B$2:$S$451,18,FALSE)</f>
        <v/>
      </c>
      <c r="V2628">
        <f>VLOOKUP($D2628,metadata!$B$2:$Z$451,19,FALSE)</f>
        <v>60</v>
      </c>
      <c r="W2628" t="str">
        <f>VLOOKUP($D2628,metadata!$B$2:$Z$451,20,FALSE)</f>
        <v>global average</v>
      </c>
      <c r="X2628" t="str">
        <f>VLOOKUP($D2628,metadata!$B$2:$Z$451,21,FALSE)</f>
        <v/>
      </c>
      <c r="Y2628" t="str">
        <f>VLOOKUP($D2628,metadata!$B$2:$Z$451,22,FALSE)</f>
        <v/>
      </c>
      <c r="AF2628" t="str">
        <f t="shared" si="85"/>
        <v>NA</v>
      </c>
    </row>
    <row r="2629" spans="3:32" hidden="1" x14ac:dyDescent="0.3">
      <c r="C2629">
        <v>2628</v>
      </c>
      <c r="D2629" s="4" t="str">
        <f t="shared" ref="D2629:D2671" si="86">VLOOKUP(C2629,$A$1:$B$451,2)</f>
        <v>61-sapporo</v>
      </c>
      <c r="E2629" t="str">
        <f>VLOOKUP($D2629,metadata!$B$2:$S$451,2,FALSE)</f>
        <v>ichijo, N</v>
      </c>
      <c r="F2629" t="str">
        <f>VLOOKUP($D2629,metadata!$B$2:$S$451,3,FALSE)</f>
        <v>DISJUNCTIVE CLINE OF CRITICAL PHOTOPERIOD IN THE REPRODUCTIVE DIAPAUSE OF DROSOPHILA LACERTOSA</v>
      </c>
      <c r="G2629" t="str">
        <f>VLOOKUP($D2629,metadata!$B$2:$S$451,4,FALSE)</f>
        <v>http://onlinelibrary.wiley.com/doi/10.1111/j.1558-5646.1986.tb00482.x/epdf</v>
      </c>
      <c r="H2629" t="str">
        <f>VLOOKUP($D2629,metadata!$B$2:$S$451,5,FALSE)</f>
        <v>y-ask</v>
      </c>
      <c r="I2629" t="str">
        <f>VLOOKUP($D2629,metadata!$B$2:$S$451,6,FALSE)</f>
        <v>a</v>
      </c>
      <c r="J2629" t="str">
        <f>VLOOKUP($D2629,metadata!$B$2:$S$451,7,FALSE)</f>
        <v>i</v>
      </c>
      <c r="K2629">
        <f>VLOOKUP($D2629,metadata!$B$2:$S$451,8,FALSE)</f>
        <v>13</v>
      </c>
      <c r="L2629">
        <f>VLOOKUP($D2629,metadata!$B$2:$S$451,9,FALSE)</f>
        <v>7</v>
      </c>
      <c r="M2629" t="str">
        <f>VLOOKUP($D2629,metadata!$B$2:$S$451,10,FALSE)</f>
        <v/>
      </c>
      <c r="N2629" t="str">
        <f>VLOOKUP($D2629,metadata!$B$2:$S$451,11,FALSE)</f>
        <v>Drosophila lacertosa</v>
      </c>
      <c r="O2629" t="str">
        <f>VLOOKUP($D2629,metadata!$B$2:$S$451,12,FALSE)</f>
        <v>diptera</v>
      </c>
      <c r="P2629" t="str">
        <f>VLOOKUP($D2629,metadata!$B$2:$S$451,13,FALSE)</f>
        <v>sapporo</v>
      </c>
      <c r="Q2629">
        <f>VLOOKUP($D2629,metadata!$B$2:$S$451,14,FALSE)</f>
        <v>43.061943999999997</v>
      </c>
      <c r="R2629">
        <f>VLOOKUP($D2629,metadata!$B$2:$S$451,15,FALSE)</f>
        <v>141.35416699999999</v>
      </c>
      <c r="S2629" t="str">
        <f>VLOOKUP($D2629,metadata!$B$2:$S$451,16,FALSE)</f>
        <v/>
      </c>
      <c r="T2629">
        <f>VLOOKUP($D2629,metadata!$B$2:$S$451,17,FALSE)</f>
        <v>30</v>
      </c>
      <c r="U2629" t="str">
        <f>VLOOKUP($D2629,metadata!$B$2:$S$451,18,FALSE)</f>
        <v/>
      </c>
      <c r="V2629">
        <f>VLOOKUP($D2629,metadata!$B$2:$Z$451,19,FALSE)</f>
        <v>60</v>
      </c>
      <c r="W2629" t="str">
        <f>VLOOKUP($D2629,metadata!$B$2:$Z$451,20,FALSE)</f>
        <v>global average</v>
      </c>
      <c r="X2629" t="str">
        <f>VLOOKUP($D2629,metadata!$B$2:$Z$451,21,FALSE)</f>
        <v/>
      </c>
      <c r="Y2629" t="str">
        <f>VLOOKUP($D2629,metadata!$B$2:$Z$451,22,FALSE)</f>
        <v/>
      </c>
      <c r="AF2629" t="str">
        <f t="shared" si="85"/>
        <v>NA</v>
      </c>
    </row>
    <row r="2630" spans="3:32" hidden="1" x14ac:dyDescent="0.3">
      <c r="C2630">
        <v>2629</v>
      </c>
      <c r="D2630" s="4" t="str">
        <f t="shared" si="86"/>
        <v>61-sapporo</v>
      </c>
      <c r="E2630" t="str">
        <f>VLOOKUP($D2630,metadata!$B$2:$S$451,2,FALSE)</f>
        <v>ichijo, N</v>
      </c>
      <c r="F2630" t="str">
        <f>VLOOKUP($D2630,metadata!$B$2:$S$451,3,FALSE)</f>
        <v>DISJUNCTIVE CLINE OF CRITICAL PHOTOPERIOD IN THE REPRODUCTIVE DIAPAUSE OF DROSOPHILA LACERTOSA</v>
      </c>
      <c r="G2630" t="str">
        <f>VLOOKUP($D2630,metadata!$B$2:$S$451,4,FALSE)</f>
        <v>http://onlinelibrary.wiley.com/doi/10.1111/j.1558-5646.1986.tb00482.x/epdf</v>
      </c>
      <c r="H2630" t="str">
        <f>VLOOKUP($D2630,metadata!$B$2:$S$451,5,FALSE)</f>
        <v>y-ask</v>
      </c>
      <c r="I2630" t="str">
        <f>VLOOKUP($D2630,metadata!$B$2:$S$451,6,FALSE)</f>
        <v>a</v>
      </c>
      <c r="J2630" t="str">
        <f>VLOOKUP($D2630,metadata!$B$2:$S$451,7,FALSE)</f>
        <v>i</v>
      </c>
      <c r="K2630">
        <f>VLOOKUP($D2630,metadata!$B$2:$S$451,8,FALSE)</f>
        <v>13</v>
      </c>
      <c r="L2630">
        <f>VLOOKUP($D2630,metadata!$B$2:$S$451,9,FALSE)</f>
        <v>7</v>
      </c>
      <c r="M2630" t="str">
        <f>VLOOKUP($D2630,metadata!$B$2:$S$451,10,FALSE)</f>
        <v/>
      </c>
      <c r="N2630" t="str">
        <f>VLOOKUP($D2630,metadata!$B$2:$S$451,11,FALSE)</f>
        <v>Drosophila lacertosa</v>
      </c>
      <c r="O2630" t="str">
        <f>VLOOKUP($D2630,metadata!$B$2:$S$451,12,FALSE)</f>
        <v>diptera</v>
      </c>
      <c r="P2630" t="str">
        <f>VLOOKUP($D2630,metadata!$B$2:$S$451,13,FALSE)</f>
        <v>sapporo</v>
      </c>
      <c r="Q2630">
        <f>VLOOKUP($D2630,metadata!$B$2:$S$451,14,FALSE)</f>
        <v>43.061943999999997</v>
      </c>
      <c r="R2630">
        <f>VLOOKUP($D2630,metadata!$B$2:$S$451,15,FALSE)</f>
        <v>141.35416699999999</v>
      </c>
      <c r="S2630" t="str">
        <f>VLOOKUP($D2630,metadata!$B$2:$S$451,16,FALSE)</f>
        <v/>
      </c>
      <c r="T2630">
        <f>VLOOKUP($D2630,metadata!$B$2:$S$451,17,FALSE)</f>
        <v>30</v>
      </c>
      <c r="U2630" t="str">
        <f>VLOOKUP($D2630,metadata!$B$2:$S$451,18,FALSE)</f>
        <v/>
      </c>
      <c r="V2630">
        <f>VLOOKUP($D2630,metadata!$B$2:$Z$451,19,FALSE)</f>
        <v>60</v>
      </c>
      <c r="W2630" t="str">
        <f>VLOOKUP($D2630,metadata!$B$2:$Z$451,20,FALSE)</f>
        <v>global average</v>
      </c>
      <c r="X2630" t="str">
        <f>VLOOKUP($D2630,metadata!$B$2:$Z$451,21,FALSE)</f>
        <v/>
      </c>
      <c r="Y2630" t="str">
        <f>VLOOKUP($D2630,metadata!$B$2:$Z$451,22,FALSE)</f>
        <v/>
      </c>
      <c r="AF2630" t="str">
        <f t="shared" si="85"/>
        <v>NA</v>
      </c>
    </row>
    <row r="2631" spans="3:32" hidden="1" x14ac:dyDescent="0.3">
      <c r="C2631">
        <v>2630</v>
      </c>
      <c r="D2631" s="4" t="str">
        <f t="shared" si="86"/>
        <v>61-sapporo</v>
      </c>
      <c r="E2631" t="str">
        <f>VLOOKUP($D2631,metadata!$B$2:$S$451,2,FALSE)</f>
        <v>ichijo, N</v>
      </c>
      <c r="F2631" t="str">
        <f>VLOOKUP($D2631,metadata!$B$2:$S$451,3,FALSE)</f>
        <v>DISJUNCTIVE CLINE OF CRITICAL PHOTOPERIOD IN THE REPRODUCTIVE DIAPAUSE OF DROSOPHILA LACERTOSA</v>
      </c>
      <c r="G2631" t="str">
        <f>VLOOKUP($D2631,metadata!$B$2:$S$451,4,FALSE)</f>
        <v>http://onlinelibrary.wiley.com/doi/10.1111/j.1558-5646.1986.tb00482.x/epdf</v>
      </c>
      <c r="H2631" t="str">
        <f>VLOOKUP($D2631,metadata!$B$2:$S$451,5,FALSE)</f>
        <v>y-ask</v>
      </c>
      <c r="I2631" t="str">
        <f>VLOOKUP($D2631,metadata!$B$2:$S$451,6,FALSE)</f>
        <v>a</v>
      </c>
      <c r="J2631" t="str">
        <f>VLOOKUP($D2631,metadata!$B$2:$S$451,7,FALSE)</f>
        <v>i</v>
      </c>
      <c r="K2631">
        <f>VLOOKUP($D2631,metadata!$B$2:$S$451,8,FALSE)</f>
        <v>13</v>
      </c>
      <c r="L2631">
        <f>VLOOKUP($D2631,metadata!$B$2:$S$451,9,FALSE)</f>
        <v>7</v>
      </c>
      <c r="M2631" t="str">
        <f>VLOOKUP($D2631,metadata!$B$2:$S$451,10,FALSE)</f>
        <v/>
      </c>
      <c r="N2631" t="str">
        <f>VLOOKUP($D2631,metadata!$B$2:$S$451,11,FALSE)</f>
        <v>Drosophila lacertosa</v>
      </c>
      <c r="O2631" t="str">
        <f>VLOOKUP($D2631,metadata!$B$2:$S$451,12,FALSE)</f>
        <v>diptera</v>
      </c>
      <c r="P2631" t="str">
        <f>VLOOKUP($D2631,metadata!$B$2:$S$451,13,FALSE)</f>
        <v>sapporo</v>
      </c>
      <c r="Q2631">
        <f>VLOOKUP($D2631,metadata!$B$2:$S$451,14,FALSE)</f>
        <v>43.061943999999997</v>
      </c>
      <c r="R2631">
        <f>VLOOKUP($D2631,metadata!$B$2:$S$451,15,FALSE)</f>
        <v>141.35416699999999</v>
      </c>
      <c r="S2631" t="str">
        <f>VLOOKUP($D2631,metadata!$B$2:$S$451,16,FALSE)</f>
        <v/>
      </c>
      <c r="T2631">
        <f>VLOOKUP($D2631,metadata!$B$2:$S$451,17,FALSE)</f>
        <v>30</v>
      </c>
      <c r="U2631" t="str">
        <f>VLOOKUP($D2631,metadata!$B$2:$S$451,18,FALSE)</f>
        <v/>
      </c>
      <c r="V2631">
        <f>VLOOKUP($D2631,metadata!$B$2:$Z$451,19,FALSE)</f>
        <v>60</v>
      </c>
      <c r="W2631" t="str">
        <f>VLOOKUP($D2631,metadata!$B$2:$Z$451,20,FALSE)</f>
        <v>global average</v>
      </c>
      <c r="X2631" t="str">
        <f>VLOOKUP($D2631,metadata!$B$2:$Z$451,21,FALSE)</f>
        <v/>
      </c>
      <c r="Y2631" t="str">
        <f>VLOOKUP($D2631,metadata!$B$2:$Z$451,22,FALSE)</f>
        <v/>
      </c>
      <c r="AF2631" t="str">
        <f t="shared" si="85"/>
        <v>NA</v>
      </c>
    </row>
    <row r="2632" spans="3:32" hidden="1" x14ac:dyDescent="0.3">
      <c r="C2632">
        <v>2631</v>
      </c>
      <c r="D2632" s="4" t="str">
        <f t="shared" si="86"/>
        <v>61-yakumo</v>
      </c>
      <c r="E2632" t="str">
        <f>VLOOKUP($D2632,metadata!$B$2:$S$451,2,FALSE)</f>
        <v>ichijo, N</v>
      </c>
      <c r="F2632" t="str">
        <f>VLOOKUP($D2632,metadata!$B$2:$S$451,3,FALSE)</f>
        <v>DISJUNCTIVE CLINE OF CRITICAL PHOTOPERIOD IN THE REPRODUCTIVE DIAPAUSE OF DROSOPHILA LACERTOSA</v>
      </c>
      <c r="G2632" t="str">
        <f>VLOOKUP($D2632,metadata!$B$2:$S$451,4,FALSE)</f>
        <v>http://onlinelibrary.wiley.com/doi/10.1111/j.1558-5646.1986.tb00482.x/epdf</v>
      </c>
      <c r="H2632" t="str">
        <f>VLOOKUP($D2632,metadata!$B$2:$S$451,5,FALSE)</f>
        <v>y-ask</v>
      </c>
      <c r="I2632" t="str">
        <f>VLOOKUP($D2632,metadata!$B$2:$S$451,6,FALSE)</f>
        <v>a</v>
      </c>
      <c r="J2632" t="str">
        <f>VLOOKUP($D2632,metadata!$B$2:$S$451,7,FALSE)</f>
        <v>i</v>
      </c>
      <c r="K2632">
        <f>VLOOKUP($D2632,metadata!$B$2:$S$451,8,FALSE)</f>
        <v>13</v>
      </c>
      <c r="L2632">
        <f>VLOOKUP($D2632,metadata!$B$2:$S$451,9,FALSE)</f>
        <v>7</v>
      </c>
      <c r="M2632" t="str">
        <f>VLOOKUP($D2632,metadata!$B$2:$S$451,10,FALSE)</f>
        <v/>
      </c>
      <c r="N2632" t="str">
        <f>VLOOKUP($D2632,metadata!$B$2:$S$451,11,FALSE)</f>
        <v>Drosophila lacertosa</v>
      </c>
      <c r="O2632" t="str">
        <f>VLOOKUP($D2632,metadata!$B$2:$S$451,12,FALSE)</f>
        <v>diptera</v>
      </c>
      <c r="P2632" t="str">
        <f>VLOOKUP($D2632,metadata!$B$2:$S$451,13,FALSE)</f>
        <v>yakumo</v>
      </c>
      <c r="Q2632">
        <f>VLOOKUP($D2632,metadata!$B$2:$S$451,14,FALSE)</f>
        <v>42.25</v>
      </c>
      <c r="R2632">
        <f>VLOOKUP($D2632,metadata!$B$2:$S$451,15,FALSE)</f>
        <v>140.26666700000001</v>
      </c>
      <c r="S2632" t="str">
        <f>VLOOKUP($D2632,metadata!$B$2:$S$451,16,FALSE)</f>
        <v/>
      </c>
      <c r="T2632">
        <f>VLOOKUP($D2632,metadata!$B$2:$S$451,17,FALSE)</f>
        <v>20</v>
      </c>
      <c r="U2632" t="str">
        <f>VLOOKUP($D2632,metadata!$B$2:$S$451,18,FALSE)</f>
        <v/>
      </c>
      <c r="V2632">
        <f>VLOOKUP($D2632,metadata!$B$2:$Z$451,19,FALSE)</f>
        <v>60</v>
      </c>
      <c r="W2632" t="str">
        <f>VLOOKUP($D2632,metadata!$B$2:$Z$451,20,FALSE)</f>
        <v>global average</v>
      </c>
      <c r="X2632" t="str">
        <f>VLOOKUP($D2632,metadata!$B$2:$Z$451,21,FALSE)</f>
        <v/>
      </c>
      <c r="Y2632" t="str">
        <f>VLOOKUP($D2632,metadata!$B$2:$Z$451,22,FALSE)</f>
        <v/>
      </c>
      <c r="AF2632" t="str">
        <f t="shared" si="85"/>
        <v>NA</v>
      </c>
    </row>
    <row r="2633" spans="3:32" hidden="1" x14ac:dyDescent="0.3">
      <c r="C2633">
        <v>2632</v>
      </c>
      <c r="D2633" s="4" t="str">
        <f t="shared" si="86"/>
        <v>61-yakumo</v>
      </c>
      <c r="E2633" t="str">
        <f>VLOOKUP($D2633,metadata!$B$2:$S$451,2,FALSE)</f>
        <v>ichijo, N</v>
      </c>
      <c r="F2633" t="str">
        <f>VLOOKUP($D2633,metadata!$B$2:$S$451,3,FALSE)</f>
        <v>DISJUNCTIVE CLINE OF CRITICAL PHOTOPERIOD IN THE REPRODUCTIVE DIAPAUSE OF DROSOPHILA LACERTOSA</v>
      </c>
      <c r="G2633" t="str">
        <f>VLOOKUP($D2633,metadata!$B$2:$S$451,4,FALSE)</f>
        <v>http://onlinelibrary.wiley.com/doi/10.1111/j.1558-5646.1986.tb00482.x/epdf</v>
      </c>
      <c r="H2633" t="str">
        <f>VLOOKUP($D2633,metadata!$B$2:$S$451,5,FALSE)</f>
        <v>y-ask</v>
      </c>
      <c r="I2633" t="str">
        <f>VLOOKUP($D2633,metadata!$B$2:$S$451,6,FALSE)</f>
        <v>a</v>
      </c>
      <c r="J2633" t="str">
        <f>VLOOKUP($D2633,metadata!$B$2:$S$451,7,FALSE)</f>
        <v>i</v>
      </c>
      <c r="K2633">
        <f>VLOOKUP($D2633,metadata!$B$2:$S$451,8,FALSE)</f>
        <v>13</v>
      </c>
      <c r="L2633">
        <f>VLOOKUP($D2633,metadata!$B$2:$S$451,9,FALSE)</f>
        <v>7</v>
      </c>
      <c r="M2633" t="str">
        <f>VLOOKUP($D2633,metadata!$B$2:$S$451,10,FALSE)</f>
        <v/>
      </c>
      <c r="N2633" t="str">
        <f>VLOOKUP($D2633,metadata!$B$2:$S$451,11,FALSE)</f>
        <v>Drosophila lacertosa</v>
      </c>
      <c r="O2633" t="str">
        <f>VLOOKUP($D2633,metadata!$B$2:$S$451,12,FALSE)</f>
        <v>diptera</v>
      </c>
      <c r="P2633" t="str">
        <f>VLOOKUP($D2633,metadata!$B$2:$S$451,13,FALSE)</f>
        <v>yakumo</v>
      </c>
      <c r="Q2633">
        <f>VLOOKUP($D2633,metadata!$B$2:$S$451,14,FALSE)</f>
        <v>42.25</v>
      </c>
      <c r="R2633">
        <f>VLOOKUP($D2633,metadata!$B$2:$S$451,15,FALSE)</f>
        <v>140.26666700000001</v>
      </c>
      <c r="S2633" t="str">
        <f>VLOOKUP($D2633,metadata!$B$2:$S$451,16,FALSE)</f>
        <v/>
      </c>
      <c r="T2633">
        <f>VLOOKUP($D2633,metadata!$B$2:$S$451,17,FALSE)</f>
        <v>20</v>
      </c>
      <c r="U2633" t="str">
        <f>VLOOKUP($D2633,metadata!$B$2:$S$451,18,FALSE)</f>
        <v/>
      </c>
      <c r="V2633">
        <f>VLOOKUP($D2633,metadata!$B$2:$Z$451,19,FALSE)</f>
        <v>60</v>
      </c>
      <c r="W2633" t="str">
        <f>VLOOKUP($D2633,metadata!$B$2:$Z$451,20,FALSE)</f>
        <v>global average</v>
      </c>
      <c r="X2633" t="str">
        <f>VLOOKUP($D2633,metadata!$B$2:$Z$451,21,FALSE)</f>
        <v/>
      </c>
      <c r="Y2633" t="str">
        <f>VLOOKUP($D2633,metadata!$B$2:$Z$451,22,FALSE)</f>
        <v/>
      </c>
      <c r="AF2633" t="str">
        <f t="shared" si="85"/>
        <v>NA</v>
      </c>
    </row>
    <row r="2634" spans="3:32" hidden="1" x14ac:dyDescent="0.3">
      <c r="C2634">
        <v>2633</v>
      </c>
      <c r="D2634" s="4" t="str">
        <f t="shared" si="86"/>
        <v>61-yakumo</v>
      </c>
      <c r="E2634" t="str">
        <f>VLOOKUP($D2634,metadata!$B$2:$S$451,2,FALSE)</f>
        <v>ichijo, N</v>
      </c>
      <c r="F2634" t="str">
        <f>VLOOKUP($D2634,metadata!$B$2:$S$451,3,FALSE)</f>
        <v>DISJUNCTIVE CLINE OF CRITICAL PHOTOPERIOD IN THE REPRODUCTIVE DIAPAUSE OF DROSOPHILA LACERTOSA</v>
      </c>
      <c r="G2634" t="str">
        <f>VLOOKUP($D2634,metadata!$B$2:$S$451,4,FALSE)</f>
        <v>http://onlinelibrary.wiley.com/doi/10.1111/j.1558-5646.1986.tb00482.x/epdf</v>
      </c>
      <c r="H2634" t="str">
        <f>VLOOKUP($D2634,metadata!$B$2:$S$451,5,FALSE)</f>
        <v>y-ask</v>
      </c>
      <c r="I2634" t="str">
        <f>VLOOKUP($D2634,metadata!$B$2:$S$451,6,FALSE)</f>
        <v>a</v>
      </c>
      <c r="J2634" t="str">
        <f>VLOOKUP($D2634,metadata!$B$2:$S$451,7,FALSE)</f>
        <v>i</v>
      </c>
      <c r="K2634">
        <f>VLOOKUP($D2634,metadata!$B$2:$S$451,8,FALSE)</f>
        <v>13</v>
      </c>
      <c r="L2634">
        <f>VLOOKUP($D2634,metadata!$B$2:$S$451,9,FALSE)</f>
        <v>7</v>
      </c>
      <c r="M2634" t="str">
        <f>VLOOKUP($D2634,metadata!$B$2:$S$451,10,FALSE)</f>
        <v/>
      </c>
      <c r="N2634" t="str">
        <f>VLOOKUP($D2634,metadata!$B$2:$S$451,11,FALSE)</f>
        <v>Drosophila lacertosa</v>
      </c>
      <c r="O2634" t="str">
        <f>VLOOKUP($D2634,metadata!$B$2:$S$451,12,FALSE)</f>
        <v>diptera</v>
      </c>
      <c r="P2634" t="str">
        <f>VLOOKUP($D2634,metadata!$B$2:$S$451,13,FALSE)</f>
        <v>yakumo</v>
      </c>
      <c r="Q2634">
        <f>VLOOKUP($D2634,metadata!$B$2:$S$451,14,FALSE)</f>
        <v>42.25</v>
      </c>
      <c r="R2634">
        <f>VLOOKUP($D2634,metadata!$B$2:$S$451,15,FALSE)</f>
        <v>140.26666700000001</v>
      </c>
      <c r="S2634" t="str">
        <f>VLOOKUP($D2634,metadata!$B$2:$S$451,16,FALSE)</f>
        <v/>
      </c>
      <c r="T2634">
        <f>VLOOKUP($D2634,metadata!$B$2:$S$451,17,FALSE)</f>
        <v>20</v>
      </c>
      <c r="U2634" t="str">
        <f>VLOOKUP($D2634,metadata!$B$2:$S$451,18,FALSE)</f>
        <v/>
      </c>
      <c r="V2634">
        <f>VLOOKUP($D2634,metadata!$B$2:$Z$451,19,FALSE)</f>
        <v>60</v>
      </c>
      <c r="W2634" t="str">
        <f>VLOOKUP($D2634,metadata!$B$2:$Z$451,20,FALSE)</f>
        <v>global average</v>
      </c>
      <c r="X2634" t="str">
        <f>VLOOKUP($D2634,metadata!$B$2:$Z$451,21,FALSE)</f>
        <v/>
      </c>
      <c r="Y2634" t="str">
        <f>VLOOKUP($D2634,metadata!$B$2:$Z$451,22,FALSE)</f>
        <v/>
      </c>
      <c r="AF2634" t="str">
        <f t="shared" si="85"/>
        <v>NA</v>
      </c>
    </row>
    <row r="2635" spans="3:32" hidden="1" x14ac:dyDescent="0.3">
      <c r="C2635">
        <v>2634</v>
      </c>
      <c r="D2635" s="4" t="str">
        <f t="shared" si="86"/>
        <v>61-yakumo</v>
      </c>
      <c r="E2635" t="str">
        <f>VLOOKUP($D2635,metadata!$B$2:$S$451,2,FALSE)</f>
        <v>ichijo, N</v>
      </c>
      <c r="F2635" t="str">
        <f>VLOOKUP($D2635,metadata!$B$2:$S$451,3,FALSE)</f>
        <v>DISJUNCTIVE CLINE OF CRITICAL PHOTOPERIOD IN THE REPRODUCTIVE DIAPAUSE OF DROSOPHILA LACERTOSA</v>
      </c>
      <c r="G2635" t="str">
        <f>VLOOKUP($D2635,metadata!$B$2:$S$451,4,FALSE)</f>
        <v>http://onlinelibrary.wiley.com/doi/10.1111/j.1558-5646.1986.tb00482.x/epdf</v>
      </c>
      <c r="H2635" t="str">
        <f>VLOOKUP($D2635,metadata!$B$2:$S$451,5,FALSE)</f>
        <v>y-ask</v>
      </c>
      <c r="I2635" t="str">
        <f>VLOOKUP($D2635,metadata!$B$2:$S$451,6,FALSE)</f>
        <v>a</v>
      </c>
      <c r="J2635" t="str">
        <f>VLOOKUP($D2635,metadata!$B$2:$S$451,7,FALSE)</f>
        <v>i</v>
      </c>
      <c r="K2635">
        <f>VLOOKUP($D2635,metadata!$B$2:$S$451,8,FALSE)</f>
        <v>13</v>
      </c>
      <c r="L2635">
        <f>VLOOKUP($D2635,metadata!$B$2:$S$451,9,FALSE)</f>
        <v>7</v>
      </c>
      <c r="M2635" t="str">
        <f>VLOOKUP($D2635,metadata!$B$2:$S$451,10,FALSE)</f>
        <v/>
      </c>
      <c r="N2635" t="str">
        <f>VLOOKUP($D2635,metadata!$B$2:$S$451,11,FALSE)</f>
        <v>Drosophila lacertosa</v>
      </c>
      <c r="O2635" t="str">
        <f>VLOOKUP($D2635,metadata!$B$2:$S$451,12,FALSE)</f>
        <v>diptera</v>
      </c>
      <c r="P2635" t="str">
        <f>VLOOKUP($D2635,metadata!$B$2:$S$451,13,FALSE)</f>
        <v>yakumo</v>
      </c>
      <c r="Q2635">
        <f>VLOOKUP($D2635,metadata!$B$2:$S$451,14,FALSE)</f>
        <v>42.25</v>
      </c>
      <c r="R2635">
        <f>VLOOKUP($D2635,metadata!$B$2:$S$451,15,FALSE)</f>
        <v>140.26666700000001</v>
      </c>
      <c r="S2635" t="str">
        <f>VLOOKUP($D2635,metadata!$B$2:$S$451,16,FALSE)</f>
        <v/>
      </c>
      <c r="T2635">
        <f>VLOOKUP($D2635,metadata!$B$2:$S$451,17,FALSE)</f>
        <v>20</v>
      </c>
      <c r="U2635" t="str">
        <f>VLOOKUP($D2635,metadata!$B$2:$S$451,18,FALSE)</f>
        <v/>
      </c>
      <c r="V2635">
        <f>VLOOKUP($D2635,metadata!$B$2:$Z$451,19,FALSE)</f>
        <v>60</v>
      </c>
      <c r="W2635" t="str">
        <f>VLOOKUP($D2635,metadata!$B$2:$Z$451,20,FALSE)</f>
        <v>global average</v>
      </c>
      <c r="X2635" t="str">
        <f>VLOOKUP($D2635,metadata!$B$2:$Z$451,21,FALSE)</f>
        <v/>
      </c>
      <c r="Y2635" t="str">
        <f>VLOOKUP($D2635,metadata!$B$2:$Z$451,22,FALSE)</f>
        <v/>
      </c>
      <c r="AF2635" t="str">
        <f t="shared" si="85"/>
        <v>NA</v>
      </c>
    </row>
    <row r="2636" spans="3:32" hidden="1" x14ac:dyDescent="0.3">
      <c r="C2636">
        <v>2635</v>
      </c>
      <c r="D2636" s="4" t="str">
        <f t="shared" si="86"/>
        <v>61-yakumo</v>
      </c>
      <c r="E2636" t="str">
        <f>VLOOKUP($D2636,metadata!$B$2:$S$451,2,FALSE)</f>
        <v>ichijo, N</v>
      </c>
      <c r="F2636" t="str">
        <f>VLOOKUP($D2636,metadata!$B$2:$S$451,3,FALSE)</f>
        <v>DISJUNCTIVE CLINE OF CRITICAL PHOTOPERIOD IN THE REPRODUCTIVE DIAPAUSE OF DROSOPHILA LACERTOSA</v>
      </c>
      <c r="G2636" t="str">
        <f>VLOOKUP($D2636,metadata!$B$2:$S$451,4,FALSE)</f>
        <v>http://onlinelibrary.wiley.com/doi/10.1111/j.1558-5646.1986.tb00482.x/epdf</v>
      </c>
      <c r="H2636" t="str">
        <f>VLOOKUP($D2636,metadata!$B$2:$S$451,5,FALSE)</f>
        <v>y-ask</v>
      </c>
      <c r="I2636" t="str">
        <f>VLOOKUP($D2636,metadata!$B$2:$S$451,6,FALSE)</f>
        <v>a</v>
      </c>
      <c r="J2636" t="str">
        <f>VLOOKUP($D2636,metadata!$B$2:$S$451,7,FALSE)</f>
        <v>i</v>
      </c>
      <c r="K2636">
        <f>VLOOKUP($D2636,metadata!$B$2:$S$451,8,FALSE)</f>
        <v>13</v>
      </c>
      <c r="L2636">
        <f>VLOOKUP($D2636,metadata!$B$2:$S$451,9,FALSE)</f>
        <v>7</v>
      </c>
      <c r="M2636" t="str">
        <f>VLOOKUP($D2636,metadata!$B$2:$S$451,10,FALSE)</f>
        <v/>
      </c>
      <c r="N2636" t="str">
        <f>VLOOKUP($D2636,metadata!$B$2:$S$451,11,FALSE)</f>
        <v>Drosophila lacertosa</v>
      </c>
      <c r="O2636" t="str">
        <f>VLOOKUP($D2636,metadata!$B$2:$S$451,12,FALSE)</f>
        <v>diptera</v>
      </c>
      <c r="P2636" t="str">
        <f>VLOOKUP($D2636,metadata!$B$2:$S$451,13,FALSE)</f>
        <v>yakumo</v>
      </c>
      <c r="Q2636">
        <f>VLOOKUP($D2636,metadata!$B$2:$S$451,14,FALSE)</f>
        <v>42.25</v>
      </c>
      <c r="R2636">
        <f>VLOOKUP($D2636,metadata!$B$2:$S$451,15,FALSE)</f>
        <v>140.26666700000001</v>
      </c>
      <c r="S2636" t="str">
        <f>VLOOKUP($D2636,metadata!$B$2:$S$451,16,FALSE)</f>
        <v/>
      </c>
      <c r="T2636">
        <f>VLOOKUP($D2636,metadata!$B$2:$S$451,17,FALSE)</f>
        <v>20</v>
      </c>
      <c r="U2636" t="str">
        <f>VLOOKUP($D2636,metadata!$B$2:$S$451,18,FALSE)</f>
        <v/>
      </c>
      <c r="V2636">
        <f>VLOOKUP($D2636,metadata!$B$2:$Z$451,19,FALSE)</f>
        <v>60</v>
      </c>
      <c r="W2636" t="str">
        <f>VLOOKUP($D2636,metadata!$B$2:$Z$451,20,FALSE)</f>
        <v>global average</v>
      </c>
      <c r="X2636" t="str">
        <f>VLOOKUP($D2636,metadata!$B$2:$Z$451,21,FALSE)</f>
        <v/>
      </c>
      <c r="Y2636" t="str">
        <f>VLOOKUP($D2636,metadata!$B$2:$Z$451,22,FALSE)</f>
        <v/>
      </c>
      <c r="AF2636" t="str">
        <f t="shared" si="85"/>
        <v>NA</v>
      </c>
    </row>
    <row r="2637" spans="3:32" hidden="1" x14ac:dyDescent="0.3">
      <c r="C2637">
        <v>2636</v>
      </c>
      <c r="D2637" s="4" t="str">
        <f t="shared" si="86"/>
        <v>61-yakumo</v>
      </c>
      <c r="E2637" t="str">
        <f>VLOOKUP($D2637,metadata!$B$2:$S$451,2,FALSE)</f>
        <v>ichijo, N</v>
      </c>
      <c r="F2637" t="str">
        <f>VLOOKUP($D2637,metadata!$B$2:$S$451,3,FALSE)</f>
        <v>DISJUNCTIVE CLINE OF CRITICAL PHOTOPERIOD IN THE REPRODUCTIVE DIAPAUSE OF DROSOPHILA LACERTOSA</v>
      </c>
      <c r="G2637" t="str">
        <f>VLOOKUP($D2637,metadata!$B$2:$S$451,4,FALSE)</f>
        <v>http://onlinelibrary.wiley.com/doi/10.1111/j.1558-5646.1986.tb00482.x/epdf</v>
      </c>
      <c r="H2637" t="str">
        <f>VLOOKUP($D2637,metadata!$B$2:$S$451,5,FALSE)</f>
        <v>y-ask</v>
      </c>
      <c r="I2637" t="str">
        <f>VLOOKUP($D2637,metadata!$B$2:$S$451,6,FALSE)</f>
        <v>a</v>
      </c>
      <c r="J2637" t="str">
        <f>VLOOKUP($D2637,metadata!$B$2:$S$451,7,FALSE)</f>
        <v>i</v>
      </c>
      <c r="K2637">
        <f>VLOOKUP($D2637,metadata!$B$2:$S$451,8,FALSE)</f>
        <v>13</v>
      </c>
      <c r="L2637">
        <f>VLOOKUP($D2637,metadata!$B$2:$S$451,9,FALSE)</f>
        <v>7</v>
      </c>
      <c r="M2637" t="str">
        <f>VLOOKUP($D2637,metadata!$B$2:$S$451,10,FALSE)</f>
        <v/>
      </c>
      <c r="N2637" t="str">
        <f>VLOOKUP($D2637,metadata!$B$2:$S$451,11,FALSE)</f>
        <v>Drosophila lacertosa</v>
      </c>
      <c r="O2637" t="str">
        <f>VLOOKUP($D2637,metadata!$B$2:$S$451,12,FALSE)</f>
        <v>diptera</v>
      </c>
      <c r="P2637" t="str">
        <f>VLOOKUP($D2637,metadata!$B$2:$S$451,13,FALSE)</f>
        <v>yakumo</v>
      </c>
      <c r="Q2637">
        <f>VLOOKUP($D2637,metadata!$B$2:$S$451,14,FALSE)</f>
        <v>42.25</v>
      </c>
      <c r="R2637">
        <f>VLOOKUP($D2637,metadata!$B$2:$S$451,15,FALSE)</f>
        <v>140.26666700000001</v>
      </c>
      <c r="S2637" t="str">
        <f>VLOOKUP($D2637,metadata!$B$2:$S$451,16,FALSE)</f>
        <v/>
      </c>
      <c r="T2637">
        <f>VLOOKUP($D2637,metadata!$B$2:$S$451,17,FALSE)</f>
        <v>20</v>
      </c>
      <c r="U2637" t="str">
        <f>VLOOKUP($D2637,metadata!$B$2:$S$451,18,FALSE)</f>
        <v/>
      </c>
      <c r="V2637">
        <f>VLOOKUP($D2637,metadata!$B$2:$Z$451,19,FALSE)</f>
        <v>60</v>
      </c>
      <c r="W2637" t="str">
        <f>VLOOKUP($D2637,metadata!$B$2:$Z$451,20,FALSE)</f>
        <v>global average</v>
      </c>
      <c r="X2637" t="str">
        <f>VLOOKUP($D2637,metadata!$B$2:$Z$451,21,FALSE)</f>
        <v/>
      </c>
      <c r="Y2637" t="str">
        <f>VLOOKUP($D2637,metadata!$B$2:$Z$451,22,FALSE)</f>
        <v/>
      </c>
      <c r="AF2637" t="str">
        <f t="shared" si="85"/>
        <v>NA</v>
      </c>
    </row>
    <row r="2638" spans="3:32" hidden="1" x14ac:dyDescent="0.3">
      <c r="C2638">
        <v>2637</v>
      </c>
      <c r="D2638" s="4" t="str">
        <f t="shared" si="86"/>
        <v>61-yakumo</v>
      </c>
      <c r="E2638" t="str">
        <f>VLOOKUP($D2638,metadata!$B$2:$S$451,2,FALSE)</f>
        <v>ichijo, N</v>
      </c>
      <c r="F2638" t="str">
        <f>VLOOKUP($D2638,metadata!$B$2:$S$451,3,FALSE)</f>
        <v>DISJUNCTIVE CLINE OF CRITICAL PHOTOPERIOD IN THE REPRODUCTIVE DIAPAUSE OF DROSOPHILA LACERTOSA</v>
      </c>
      <c r="G2638" t="str">
        <f>VLOOKUP($D2638,metadata!$B$2:$S$451,4,FALSE)</f>
        <v>http://onlinelibrary.wiley.com/doi/10.1111/j.1558-5646.1986.tb00482.x/epdf</v>
      </c>
      <c r="H2638" t="str">
        <f>VLOOKUP($D2638,metadata!$B$2:$S$451,5,FALSE)</f>
        <v>y-ask</v>
      </c>
      <c r="I2638" t="str">
        <f>VLOOKUP($D2638,metadata!$B$2:$S$451,6,FALSE)</f>
        <v>a</v>
      </c>
      <c r="J2638" t="str">
        <f>VLOOKUP($D2638,metadata!$B$2:$S$451,7,FALSE)</f>
        <v>i</v>
      </c>
      <c r="K2638">
        <f>VLOOKUP($D2638,metadata!$B$2:$S$451,8,FALSE)</f>
        <v>13</v>
      </c>
      <c r="L2638">
        <f>VLOOKUP($D2638,metadata!$B$2:$S$451,9,FALSE)</f>
        <v>7</v>
      </c>
      <c r="M2638" t="str">
        <f>VLOOKUP($D2638,metadata!$B$2:$S$451,10,FALSE)</f>
        <v/>
      </c>
      <c r="N2638" t="str">
        <f>VLOOKUP($D2638,metadata!$B$2:$S$451,11,FALSE)</f>
        <v>Drosophila lacertosa</v>
      </c>
      <c r="O2638" t="str">
        <f>VLOOKUP($D2638,metadata!$B$2:$S$451,12,FALSE)</f>
        <v>diptera</v>
      </c>
      <c r="P2638" t="str">
        <f>VLOOKUP($D2638,metadata!$B$2:$S$451,13,FALSE)</f>
        <v>yakumo</v>
      </c>
      <c r="Q2638">
        <f>VLOOKUP($D2638,metadata!$B$2:$S$451,14,FALSE)</f>
        <v>42.25</v>
      </c>
      <c r="R2638">
        <f>VLOOKUP($D2638,metadata!$B$2:$S$451,15,FALSE)</f>
        <v>140.26666700000001</v>
      </c>
      <c r="S2638" t="str">
        <f>VLOOKUP($D2638,metadata!$B$2:$S$451,16,FALSE)</f>
        <v/>
      </c>
      <c r="T2638">
        <f>VLOOKUP($D2638,metadata!$B$2:$S$451,17,FALSE)</f>
        <v>20</v>
      </c>
      <c r="U2638" t="str">
        <f>VLOOKUP($D2638,metadata!$B$2:$S$451,18,FALSE)</f>
        <v/>
      </c>
      <c r="V2638">
        <f>VLOOKUP($D2638,metadata!$B$2:$Z$451,19,FALSE)</f>
        <v>60</v>
      </c>
      <c r="W2638" t="str">
        <f>VLOOKUP($D2638,metadata!$B$2:$Z$451,20,FALSE)</f>
        <v>global average</v>
      </c>
      <c r="X2638" t="str">
        <f>VLOOKUP($D2638,metadata!$B$2:$Z$451,21,FALSE)</f>
        <v/>
      </c>
      <c r="Y2638" t="str">
        <f>VLOOKUP($D2638,metadata!$B$2:$Z$451,22,FALSE)</f>
        <v/>
      </c>
      <c r="AF2638" t="str">
        <f t="shared" si="85"/>
        <v>NA</v>
      </c>
    </row>
    <row r="2639" spans="3:32" hidden="1" x14ac:dyDescent="0.3">
      <c r="C2639">
        <v>2638</v>
      </c>
      <c r="D2639" s="4" t="str">
        <f t="shared" si="86"/>
        <v>61-hakodate</v>
      </c>
      <c r="E2639" t="str">
        <f>VLOOKUP($D2639,metadata!$B$2:$S$451,2,FALSE)</f>
        <v>ichijo, N</v>
      </c>
      <c r="F2639" t="str">
        <f>VLOOKUP($D2639,metadata!$B$2:$S$451,3,FALSE)</f>
        <v>DISJUNCTIVE CLINE OF CRITICAL PHOTOPERIOD IN THE REPRODUCTIVE DIAPAUSE OF DROSOPHILA LACERTOSA</v>
      </c>
      <c r="G2639" t="str">
        <f>VLOOKUP($D2639,metadata!$B$2:$S$451,4,FALSE)</f>
        <v>http://onlinelibrary.wiley.com/doi/10.1111/j.1558-5646.1986.tb00482.x/epdf</v>
      </c>
      <c r="H2639" t="str">
        <f>VLOOKUP($D2639,metadata!$B$2:$S$451,5,FALSE)</f>
        <v>y-ask</v>
      </c>
      <c r="I2639" t="str">
        <f>VLOOKUP($D2639,metadata!$B$2:$S$451,6,FALSE)</f>
        <v>a</v>
      </c>
      <c r="J2639" t="str">
        <f>VLOOKUP($D2639,metadata!$B$2:$S$451,7,FALSE)</f>
        <v>i</v>
      </c>
      <c r="K2639">
        <f>VLOOKUP($D2639,metadata!$B$2:$S$451,8,FALSE)</f>
        <v>13</v>
      </c>
      <c r="L2639">
        <f>VLOOKUP($D2639,metadata!$B$2:$S$451,9,FALSE)</f>
        <v>7</v>
      </c>
      <c r="M2639" t="str">
        <f>VLOOKUP($D2639,metadata!$B$2:$S$451,10,FALSE)</f>
        <v/>
      </c>
      <c r="N2639" t="str">
        <f>VLOOKUP($D2639,metadata!$B$2:$S$451,11,FALSE)</f>
        <v>Drosophila lacertosa</v>
      </c>
      <c r="O2639" t="str">
        <f>VLOOKUP($D2639,metadata!$B$2:$S$451,12,FALSE)</f>
        <v>diptera</v>
      </c>
      <c r="P2639" t="str">
        <f>VLOOKUP($D2639,metadata!$B$2:$S$451,13,FALSE)</f>
        <v>hakodate</v>
      </c>
      <c r="Q2639">
        <f>VLOOKUP($D2639,metadata!$B$2:$S$451,14,FALSE)</f>
        <v>41.768819000000001</v>
      </c>
      <c r="R2639">
        <f>VLOOKUP($D2639,metadata!$B$2:$S$451,15,FALSE)</f>
        <v>140.72883100000001</v>
      </c>
      <c r="S2639" t="str">
        <f>VLOOKUP($D2639,metadata!$B$2:$S$451,16,FALSE)</f>
        <v/>
      </c>
      <c r="T2639">
        <f>VLOOKUP($D2639,metadata!$B$2:$S$451,17,FALSE)</f>
        <v>30</v>
      </c>
      <c r="U2639" t="str">
        <f>VLOOKUP($D2639,metadata!$B$2:$S$451,18,FALSE)</f>
        <v/>
      </c>
      <c r="V2639">
        <f>VLOOKUP($D2639,metadata!$B$2:$Z$451,19,FALSE)</f>
        <v>60</v>
      </c>
      <c r="W2639" t="str">
        <f>VLOOKUP($D2639,metadata!$B$2:$Z$451,20,FALSE)</f>
        <v>global average</v>
      </c>
      <c r="X2639" t="str">
        <f>VLOOKUP($D2639,metadata!$B$2:$Z$451,21,FALSE)</f>
        <v/>
      </c>
      <c r="Y2639" t="str">
        <f>VLOOKUP($D2639,metadata!$B$2:$Z$451,22,FALSE)</f>
        <v/>
      </c>
      <c r="AF2639" t="str">
        <f t="shared" si="85"/>
        <v>NA</v>
      </c>
    </row>
    <row r="2640" spans="3:32" hidden="1" x14ac:dyDescent="0.3">
      <c r="C2640">
        <v>2639</v>
      </c>
      <c r="D2640" s="4" t="str">
        <f t="shared" si="86"/>
        <v>61-hakodate</v>
      </c>
      <c r="E2640" t="str">
        <f>VLOOKUP($D2640,metadata!$B$2:$S$451,2,FALSE)</f>
        <v>ichijo, N</v>
      </c>
      <c r="F2640" t="str">
        <f>VLOOKUP($D2640,metadata!$B$2:$S$451,3,FALSE)</f>
        <v>DISJUNCTIVE CLINE OF CRITICAL PHOTOPERIOD IN THE REPRODUCTIVE DIAPAUSE OF DROSOPHILA LACERTOSA</v>
      </c>
      <c r="G2640" t="str">
        <f>VLOOKUP($D2640,metadata!$B$2:$S$451,4,FALSE)</f>
        <v>http://onlinelibrary.wiley.com/doi/10.1111/j.1558-5646.1986.tb00482.x/epdf</v>
      </c>
      <c r="H2640" t="str">
        <f>VLOOKUP($D2640,metadata!$B$2:$S$451,5,FALSE)</f>
        <v>y-ask</v>
      </c>
      <c r="I2640" t="str">
        <f>VLOOKUP($D2640,metadata!$B$2:$S$451,6,FALSE)</f>
        <v>a</v>
      </c>
      <c r="J2640" t="str">
        <f>VLOOKUP($D2640,metadata!$B$2:$S$451,7,FALSE)</f>
        <v>i</v>
      </c>
      <c r="K2640">
        <f>VLOOKUP($D2640,metadata!$B$2:$S$451,8,FALSE)</f>
        <v>13</v>
      </c>
      <c r="L2640">
        <f>VLOOKUP($D2640,metadata!$B$2:$S$451,9,FALSE)</f>
        <v>7</v>
      </c>
      <c r="M2640" t="str">
        <f>VLOOKUP($D2640,metadata!$B$2:$S$451,10,FALSE)</f>
        <v/>
      </c>
      <c r="N2640" t="str">
        <f>VLOOKUP($D2640,metadata!$B$2:$S$451,11,FALSE)</f>
        <v>Drosophila lacertosa</v>
      </c>
      <c r="O2640" t="str">
        <f>VLOOKUP($D2640,metadata!$B$2:$S$451,12,FALSE)</f>
        <v>diptera</v>
      </c>
      <c r="P2640" t="str">
        <f>VLOOKUP($D2640,metadata!$B$2:$S$451,13,FALSE)</f>
        <v>hakodate</v>
      </c>
      <c r="Q2640">
        <f>VLOOKUP($D2640,metadata!$B$2:$S$451,14,FALSE)</f>
        <v>41.768819000000001</v>
      </c>
      <c r="R2640">
        <f>VLOOKUP($D2640,metadata!$B$2:$S$451,15,FALSE)</f>
        <v>140.72883100000001</v>
      </c>
      <c r="S2640" t="str">
        <f>VLOOKUP($D2640,metadata!$B$2:$S$451,16,FALSE)</f>
        <v/>
      </c>
      <c r="T2640">
        <f>VLOOKUP($D2640,metadata!$B$2:$S$451,17,FALSE)</f>
        <v>30</v>
      </c>
      <c r="U2640" t="str">
        <f>VLOOKUP($D2640,metadata!$B$2:$S$451,18,FALSE)</f>
        <v/>
      </c>
      <c r="V2640">
        <f>VLOOKUP($D2640,metadata!$B$2:$Z$451,19,FALSE)</f>
        <v>60</v>
      </c>
      <c r="W2640" t="str">
        <f>VLOOKUP($D2640,metadata!$B$2:$Z$451,20,FALSE)</f>
        <v>global average</v>
      </c>
      <c r="X2640" t="str">
        <f>VLOOKUP($D2640,metadata!$B$2:$Z$451,21,FALSE)</f>
        <v/>
      </c>
      <c r="Y2640" t="str">
        <f>VLOOKUP($D2640,metadata!$B$2:$Z$451,22,FALSE)</f>
        <v/>
      </c>
      <c r="AF2640" t="str">
        <f t="shared" si="85"/>
        <v>NA</v>
      </c>
    </row>
    <row r="2641" spans="3:32" hidden="1" x14ac:dyDescent="0.3">
      <c r="C2641">
        <v>2640</v>
      </c>
      <c r="D2641" s="4" t="str">
        <f t="shared" si="86"/>
        <v>61-hakodate</v>
      </c>
      <c r="E2641" t="str">
        <f>VLOOKUP($D2641,metadata!$B$2:$S$451,2,FALSE)</f>
        <v>ichijo, N</v>
      </c>
      <c r="F2641" t="str">
        <f>VLOOKUP($D2641,metadata!$B$2:$S$451,3,FALSE)</f>
        <v>DISJUNCTIVE CLINE OF CRITICAL PHOTOPERIOD IN THE REPRODUCTIVE DIAPAUSE OF DROSOPHILA LACERTOSA</v>
      </c>
      <c r="G2641" t="str">
        <f>VLOOKUP($D2641,metadata!$B$2:$S$451,4,FALSE)</f>
        <v>http://onlinelibrary.wiley.com/doi/10.1111/j.1558-5646.1986.tb00482.x/epdf</v>
      </c>
      <c r="H2641" t="str">
        <f>VLOOKUP($D2641,metadata!$B$2:$S$451,5,FALSE)</f>
        <v>y-ask</v>
      </c>
      <c r="I2641" t="str">
        <f>VLOOKUP($D2641,metadata!$B$2:$S$451,6,FALSE)</f>
        <v>a</v>
      </c>
      <c r="J2641" t="str">
        <f>VLOOKUP($D2641,metadata!$B$2:$S$451,7,FALSE)</f>
        <v>i</v>
      </c>
      <c r="K2641">
        <f>VLOOKUP($D2641,metadata!$B$2:$S$451,8,FALSE)</f>
        <v>13</v>
      </c>
      <c r="L2641">
        <f>VLOOKUP($D2641,metadata!$B$2:$S$451,9,FALSE)</f>
        <v>7</v>
      </c>
      <c r="M2641" t="str">
        <f>VLOOKUP($D2641,metadata!$B$2:$S$451,10,FALSE)</f>
        <v/>
      </c>
      <c r="N2641" t="str">
        <f>VLOOKUP($D2641,metadata!$B$2:$S$451,11,FALSE)</f>
        <v>Drosophila lacertosa</v>
      </c>
      <c r="O2641" t="str">
        <f>VLOOKUP($D2641,metadata!$B$2:$S$451,12,FALSE)</f>
        <v>diptera</v>
      </c>
      <c r="P2641" t="str">
        <f>VLOOKUP($D2641,metadata!$B$2:$S$451,13,FALSE)</f>
        <v>hakodate</v>
      </c>
      <c r="Q2641">
        <f>VLOOKUP($D2641,metadata!$B$2:$S$451,14,FALSE)</f>
        <v>41.768819000000001</v>
      </c>
      <c r="R2641">
        <f>VLOOKUP($D2641,metadata!$B$2:$S$451,15,FALSE)</f>
        <v>140.72883100000001</v>
      </c>
      <c r="S2641" t="str">
        <f>VLOOKUP($D2641,metadata!$B$2:$S$451,16,FALSE)</f>
        <v/>
      </c>
      <c r="T2641">
        <f>VLOOKUP($D2641,metadata!$B$2:$S$451,17,FALSE)</f>
        <v>30</v>
      </c>
      <c r="U2641" t="str">
        <f>VLOOKUP($D2641,metadata!$B$2:$S$451,18,FALSE)</f>
        <v/>
      </c>
      <c r="V2641">
        <f>VLOOKUP($D2641,metadata!$B$2:$Z$451,19,FALSE)</f>
        <v>60</v>
      </c>
      <c r="W2641" t="str">
        <f>VLOOKUP($D2641,metadata!$B$2:$Z$451,20,FALSE)</f>
        <v>global average</v>
      </c>
      <c r="X2641" t="str">
        <f>VLOOKUP($D2641,metadata!$B$2:$Z$451,21,FALSE)</f>
        <v/>
      </c>
      <c r="Y2641" t="str">
        <f>VLOOKUP($D2641,metadata!$B$2:$Z$451,22,FALSE)</f>
        <v/>
      </c>
      <c r="AF2641" t="str">
        <f t="shared" si="85"/>
        <v>NA</v>
      </c>
    </row>
    <row r="2642" spans="3:32" hidden="1" x14ac:dyDescent="0.3">
      <c r="C2642">
        <v>2641</v>
      </c>
      <c r="D2642" s="4" t="str">
        <f t="shared" si="86"/>
        <v>61-hakodate</v>
      </c>
      <c r="E2642" t="str">
        <f>VLOOKUP($D2642,metadata!$B$2:$S$451,2,FALSE)</f>
        <v>ichijo, N</v>
      </c>
      <c r="F2642" t="str">
        <f>VLOOKUP($D2642,metadata!$B$2:$S$451,3,FALSE)</f>
        <v>DISJUNCTIVE CLINE OF CRITICAL PHOTOPERIOD IN THE REPRODUCTIVE DIAPAUSE OF DROSOPHILA LACERTOSA</v>
      </c>
      <c r="G2642" t="str">
        <f>VLOOKUP($D2642,metadata!$B$2:$S$451,4,FALSE)</f>
        <v>http://onlinelibrary.wiley.com/doi/10.1111/j.1558-5646.1986.tb00482.x/epdf</v>
      </c>
      <c r="H2642" t="str">
        <f>VLOOKUP($D2642,metadata!$B$2:$S$451,5,FALSE)</f>
        <v>y-ask</v>
      </c>
      <c r="I2642" t="str">
        <f>VLOOKUP($D2642,metadata!$B$2:$S$451,6,FALSE)</f>
        <v>a</v>
      </c>
      <c r="J2642" t="str">
        <f>VLOOKUP($D2642,metadata!$B$2:$S$451,7,FALSE)</f>
        <v>i</v>
      </c>
      <c r="K2642">
        <f>VLOOKUP($D2642,metadata!$B$2:$S$451,8,FALSE)</f>
        <v>13</v>
      </c>
      <c r="L2642">
        <f>VLOOKUP($D2642,metadata!$B$2:$S$451,9,FALSE)</f>
        <v>7</v>
      </c>
      <c r="M2642" t="str">
        <f>VLOOKUP($D2642,metadata!$B$2:$S$451,10,FALSE)</f>
        <v/>
      </c>
      <c r="N2642" t="str">
        <f>VLOOKUP($D2642,metadata!$B$2:$S$451,11,FALSE)</f>
        <v>Drosophila lacertosa</v>
      </c>
      <c r="O2642" t="str">
        <f>VLOOKUP($D2642,metadata!$B$2:$S$451,12,FALSE)</f>
        <v>diptera</v>
      </c>
      <c r="P2642" t="str">
        <f>VLOOKUP($D2642,metadata!$B$2:$S$451,13,FALSE)</f>
        <v>hakodate</v>
      </c>
      <c r="Q2642">
        <f>VLOOKUP($D2642,metadata!$B$2:$S$451,14,FALSE)</f>
        <v>41.768819000000001</v>
      </c>
      <c r="R2642">
        <f>VLOOKUP($D2642,metadata!$B$2:$S$451,15,FALSE)</f>
        <v>140.72883100000001</v>
      </c>
      <c r="S2642" t="str">
        <f>VLOOKUP($D2642,metadata!$B$2:$S$451,16,FALSE)</f>
        <v/>
      </c>
      <c r="T2642">
        <f>VLOOKUP($D2642,metadata!$B$2:$S$451,17,FALSE)</f>
        <v>30</v>
      </c>
      <c r="U2642" t="str">
        <f>VLOOKUP($D2642,metadata!$B$2:$S$451,18,FALSE)</f>
        <v/>
      </c>
      <c r="V2642">
        <f>VLOOKUP($D2642,metadata!$B$2:$Z$451,19,FALSE)</f>
        <v>60</v>
      </c>
      <c r="W2642" t="str">
        <f>VLOOKUP($D2642,metadata!$B$2:$Z$451,20,FALSE)</f>
        <v>global average</v>
      </c>
      <c r="X2642" t="str">
        <f>VLOOKUP($D2642,metadata!$B$2:$Z$451,21,FALSE)</f>
        <v/>
      </c>
      <c r="Y2642" t="str">
        <f>VLOOKUP($D2642,metadata!$B$2:$Z$451,22,FALSE)</f>
        <v/>
      </c>
      <c r="AF2642" t="str">
        <f t="shared" si="85"/>
        <v>NA</v>
      </c>
    </row>
    <row r="2643" spans="3:32" hidden="1" x14ac:dyDescent="0.3">
      <c r="C2643">
        <v>2642</v>
      </c>
      <c r="D2643" s="4" t="str">
        <f t="shared" si="86"/>
        <v>61-hakodate</v>
      </c>
      <c r="E2643" t="str">
        <f>VLOOKUP($D2643,metadata!$B$2:$S$451,2,FALSE)</f>
        <v>ichijo, N</v>
      </c>
      <c r="F2643" t="str">
        <f>VLOOKUP($D2643,metadata!$B$2:$S$451,3,FALSE)</f>
        <v>DISJUNCTIVE CLINE OF CRITICAL PHOTOPERIOD IN THE REPRODUCTIVE DIAPAUSE OF DROSOPHILA LACERTOSA</v>
      </c>
      <c r="G2643" t="str">
        <f>VLOOKUP($D2643,metadata!$B$2:$S$451,4,FALSE)</f>
        <v>http://onlinelibrary.wiley.com/doi/10.1111/j.1558-5646.1986.tb00482.x/epdf</v>
      </c>
      <c r="H2643" t="str">
        <f>VLOOKUP($D2643,metadata!$B$2:$S$451,5,FALSE)</f>
        <v>y-ask</v>
      </c>
      <c r="I2643" t="str">
        <f>VLOOKUP($D2643,metadata!$B$2:$S$451,6,FALSE)</f>
        <v>a</v>
      </c>
      <c r="J2643" t="str">
        <f>VLOOKUP($D2643,metadata!$B$2:$S$451,7,FALSE)</f>
        <v>i</v>
      </c>
      <c r="K2643">
        <f>VLOOKUP($D2643,metadata!$B$2:$S$451,8,FALSE)</f>
        <v>13</v>
      </c>
      <c r="L2643">
        <f>VLOOKUP($D2643,metadata!$B$2:$S$451,9,FALSE)</f>
        <v>7</v>
      </c>
      <c r="M2643" t="str">
        <f>VLOOKUP($D2643,metadata!$B$2:$S$451,10,FALSE)</f>
        <v/>
      </c>
      <c r="N2643" t="str">
        <f>VLOOKUP($D2643,metadata!$B$2:$S$451,11,FALSE)</f>
        <v>Drosophila lacertosa</v>
      </c>
      <c r="O2643" t="str">
        <f>VLOOKUP($D2643,metadata!$B$2:$S$451,12,FALSE)</f>
        <v>diptera</v>
      </c>
      <c r="P2643" t="str">
        <f>VLOOKUP($D2643,metadata!$B$2:$S$451,13,FALSE)</f>
        <v>hakodate</v>
      </c>
      <c r="Q2643">
        <f>VLOOKUP($D2643,metadata!$B$2:$S$451,14,FALSE)</f>
        <v>41.768819000000001</v>
      </c>
      <c r="R2643">
        <f>VLOOKUP($D2643,metadata!$B$2:$S$451,15,FALSE)</f>
        <v>140.72883100000001</v>
      </c>
      <c r="S2643" t="str">
        <f>VLOOKUP($D2643,metadata!$B$2:$S$451,16,FALSE)</f>
        <v/>
      </c>
      <c r="T2643">
        <f>VLOOKUP($D2643,metadata!$B$2:$S$451,17,FALSE)</f>
        <v>30</v>
      </c>
      <c r="U2643" t="str">
        <f>VLOOKUP($D2643,metadata!$B$2:$S$451,18,FALSE)</f>
        <v/>
      </c>
      <c r="V2643">
        <f>VLOOKUP($D2643,metadata!$B$2:$Z$451,19,FALSE)</f>
        <v>60</v>
      </c>
      <c r="W2643" t="str">
        <f>VLOOKUP($D2643,metadata!$B$2:$Z$451,20,FALSE)</f>
        <v>global average</v>
      </c>
      <c r="X2643" t="str">
        <f>VLOOKUP($D2643,metadata!$B$2:$Z$451,21,FALSE)</f>
        <v/>
      </c>
      <c r="Y2643" t="str">
        <f>VLOOKUP($D2643,metadata!$B$2:$Z$451,22,FALSE)</f>
        <v/>
      </c>
      <c r="AF2643" t="str">
        <f t="shared" si="85"/>
        <v>NA</v>
      </c>
    </row>
    <row r="2644" spans="3:32" hidden="1" x14ac:dyDescent="0.3">
      <c r="C2644">
        <v>2643</v>
      </c>
      <c r="D2644" s="4" t="str">
        <f t="shared" si="86"/>
        <v>61-hakodate</v>
      </c>
      <c r="E2644" t="str">
        <f>VLOOKUP($D2644,metadata!$B$2:$S$451,2,FALSE)</f>
        <v>ichijo, N</v>
      </c>
      <c r="F2644" t="str">
        <f>VLOOKUP($D2644,metadata!$B$2:$S$451,3,FALSE)</f>
        <v>DISJUNCTIVE CLINE OF CRITICAL PHOTOPERIOD IN THE REPRODUCTIVE DIAPAUSE OF DROSOPHILA LACERTOSA</v>
      </c>
      <c r="G2644" t="str">
        <f>VLOOKUP($D2644,metadata!$B$2:$S$451,4,FALSE)</f>
        <v>http://onlinelibrary.wiley.com/doi/10.1111/j.1558-5646.1986.tb00482.x/epdf</v>
      </c>
      <c r="H2644" t="str">
        <f>VLOOKUP($D2644,metadata!$B$2:$S$451,5,FALSE)</f>
        <v>y-ask</v>
      </c>
      <c r="I2644" t="str">
        <f>VLOOKUP($D2644,metadata!$B$2:$S$451,6,FALSE)</f>
        <v>a</v>
      </c>
      <c r="J2644" t="str">
        <f>VLOOKUP($D2644,metadata!$B$2:$S$451,7,FALSE)</f>
        <v>i</v>
      </c>
      <c r="K2644">
        <f>VLOOKUP($D2644,metadata!$B$2:$S$451,8,FALSE)</f>
        <v>13</v>
      </c>
      <c r="L2644">
        <f>VLOOKUP($D2644,metadata!$B$2:$S$451,9,FALSE)</f>
        <v>7</v>
      </c>
      <c r="M2644" t="str">
        <f>VLOOKUP($D2644,metadata!$B$2:$S$451,10,FALSE)</f>
        <v/>
      </c>
      <c r="N2644" t="str">
        <f>VLOOKUP($D2644,metadata!$B$2:$S$451,11,FALSE)</f>
        <v>Drosophila lacertosa</v>
      </c>
      <c r="O2644" t="str">
        <f>VLOOKUP($D2644,metadata!$B$2:$S$451,12,FALSE)</f>
        <v>diptera</v>
      </c>
      <c r="P2644" t="str">
        <f>VLOOKUP($D2644,metadata!$B$2:$S$451,13,FALSE)</f>
        <v>hakodate</v>
      </c>
      <c r="Q2644">
        <f>VLOOKUP($D2644,metadata!$B$2:$S$451,14,FALSE)</f>
        <v>41.768819000000001</v>
      </c>
      <c r="R2644">
        <f>VLOOKUP($D2644,metadata!$B$2:$S$451,15,FALSE)</f>
        <v>140.72883100000001</v>
      </c>
      <c r="S2644" t="str">
        <f>VLOOKUP($D2644,metadata!$B$2:$S$451,16,FALSE)</f>
        <v/>
      </c>
      <c r="T2644">
        <f>VLOOKUP($D2644,metadata!$B$2:$S$451,17,FALSE)</f>
        <v>30</v>
      </c>
      <c r="U2644" t="str">
        <f>VLOOKUP($D2644,metadata!$B$2:$S$451,18,FALSE)</f>
        <v/>
      </c>
      <c r="V2644">
        <f>VLOOKUP($D2644,metadata!$B$2:$Z$451,19,FALSE)</f>
        <v>60</v>
      </c>
      <c r="W2644" t="str">
        <f>VLOOKUP($D2644,metadata!$B$2:$Z$451,20,FALSE)</f>
        <v>global average</v>
      </c>
      <c r="X2644" t="str">
        <f>VLOOKUP($D2644,metadata!$B$2:$Z$451,21,FALSE)</f>
        <v/>
      </c>
      <c r="Y2644" t="str">
        <f>VLOOKUP($D2644,metadata!$B$2:$Z$451,22,FALSE)</f>
        <v/>
      </c>
      <c r="AF2644" t="str">
        <f t="shared" si="85"/>
        <v>NA</v>
      </c>
    </row>
    <row r="2645" spans="3:32" hidden="1" x14ac:dyDescent="0.3">
      <c r="C2645">
        <v>2644</v>
      </c>
      <c r="D2645" s="4" t="str">
        <f t="shared" si="86"/>
        <v>61-hakodate</v>
      </c>
      <c r="E2645" t="str">
        <f>VLOOKUP($D2645,metadata!$B$2:$S$451,2,FALSE)</f>
        <v>ichijo, N</v>
      </c>
      <c r="F2645" t="str">
        <f>VLOOKUP($D2645,metadata!$B$2:$S$451,3,FALSE)</f>
        <v>DISJUNCTIVE CLINE OF CRITICAL PHOTOPERIOD IN THE REPRODUCTIVE DIAPAUSE OF DROSOPHILA LACERTOSA</v>
      </c>
      <c r="G2645" t="str">
        <f>VLOOKUP($D2645,metadata!$B$2:$S$451,4,FALSE)</f>
        <v>http://onlinelibrary.wiley.com/doi/10.1111/j.1558-5646.1986.tb00482.x/epdf</v>
      </c>
      <c r="H2645" t="str">
        <f>VLOOKUP($D2645,metadata!$B$2:$S$451,5,FALSE)</f>
        <v>y-ask</v>
      </c>
      <c r="I2645" t="str">
        <f>VLOOKUP($D2645,metadata!$B$2:$S$451,6,FALSE)</f>
        <v>a</v>
      </c>
      <c r="J2645" t="str">
        <f>VLOOKUP($D2645,metadata!$B$2:$S$451,7,FALSE)</f>
        <v>i</v>
      </c>
      <c r="K2645">
        <f>VLOOKUP($D2645,metadata!$B$2:$S$451,8,FALSE)</f>
        <v>13</v>
      </c>
      <c r="L2645">
        <f>VLOOKUP($D2645,metadata!$B$2:$S$451,9,FALSE)</f>
        <v>7</v>
      </c>
      <c r="M2645" t="str">
        <f>VLOOKUP($D2645,metadata!$B$2:$S$451,10,FALSE)</f>
        <v/>
      </c>
      <c r="N2645" t="str">
        <f>VLOOKUP($D2645,metadata!$B$2:$S$451,11,FALSE)</f>
        <v>Drosophila lacertosa</v>
      </c>
      <c r="O2645" t="str">
        <f>VLOOKUP($D2645,metadata!$B$2:$S$451,12,FALSE)</f>
        <v>diptera</v>
      </c>
      <c r="P2645" t="str">
        <f>VLOOKUP($D2645,metadata!$B$2:$S$451,13,FALSE)</f>
        <v>hakodate</v>
      </c>
      <c r="Q2645">
        <f>VLOOKUP($D2645,metadata!$B$2:$S$451,14,FALSE)</f>
        <v>41.768819000000001</v>
      </c>
      <c r="R2645">
        <f>VLOOKUP($D2645,metadata!$B$2:$S$451,15,FALSE)</f>
        <v>140.72883100000001</v>
      </c>
      <c r="S2645" t="str">
        <f>VLOOKUP($D2645,metadata!$B$2:$S$451,16,FALSE)</f>
        <v/>
      </c>
      <c r="T2645">
        <f>VLOOKUP($D2645,metadata!$B$2:$S$451,17,FALSE)</f>
        <v>30</v>
      </c>
      <c r="U2645" t="str">
        <f>VLOOKUP($D2645,metadata!$B$2:$S$451,18,FALSE)</f>
        <v/>
      </c>
      <c r="V2645">
        <f>VLOOKUP($D2645,metadata!$B$2:$Z$451,19,FALSE)</f>
        <v>60</v>
      </c>
      <c r="W2645" t="str">
        <f>VLOOKUP($D2645,metadata!$B$2:$Z$451,20,FALSE)</f>
        <v>global average</v>
      </c>
      <c r="X2645" t="str">
        <f>VLOOKUP($D2645,metadata!$B$2:$Z$451,21,FALSE)</f>
        <v/>
      </c>
      <c r="Y2645" t="str">
        <f>VLOOKUP($D2645,metadata!$B$2:$Z$451,22,FALSE)</f>
        <v/>
      </c>
      <c r="AF2645" t="str">
        <f t="shared" si="85"/>
        <v>NA</v>
      </c>
    </row>
    <row r="2646" spans="3:32" hidden="1" x14ac:dyDescent="0.3">
      <c r="C2646">
        <v>2645</v>
      </c>
      <c r="D2646" s="4" t="str">
        <f t="shared" si="86"/>
        <v>61-kikonai</v>
      </c>
      <c r="E2646" t="str">
        <f>VLOOKUP($D2646,metadata!$B$2:$S$451,2,FALSE)</f>
        <v>ichijo, N</v>
      </c>
      <c r="F2646" t="str">
        <f>VLOOKUP($D2646,metadata!$B$2:$S$451,3,FALSE)</f>
        <v>DISJUNCTIVE CLINE OF CRITICAL PHOTOPERIOD IN THE REPRODUCTIVE DIAPAUSE OF DROSOPHILA LACERTOSA</v>
      </c>
      <c r="G2646" t="str">
        <f>VLOOKUP($D2646,metadata!$B$2:$S$451,4,FALSE)</f>
        <v>http://onlinelibrary.wiley.com/doi/10.1111/j.1558-5646.1986.tb00482.x/epdf</v>
      </c>
      <c r="H2646" t="str">
        <f>VLOOKUP($D2646,metadata!$B$2:$S$451,5,FALSE)</f>
        <v>y-ask</v>
      </c>
      <c r="I2646" t="str">
        <f>VLOOKUP($D2646,metadata!$B$2:$S$451,6,FALSE)</f>
        <v>a</v>
      </c>
      <c r="J2646" t="str">
        <f>VLOOKUP($D2646,metadata!$B$2:$S$451,7,FALSE)</f>
        <v>i</v>
      </c>
      <c r="K2646">
        <f>VLOOKUP($D2646,metadata!$B$2:$S$451,8,FALSE)</f>
        <v>13</v>
      </c>
      <c r="L2646">
        <f>VLOOKUP($D2646,metadata!$B$2:$S$451,9,FALSE)</f>
        <v>7</v>
      </c>
      <c r="M2646" t="str">
        <f>VLOOKUP($D2646,metadata!$B$2:$S$451,10,FALSE)</f>
        <v/>
      </c>
      <c r="N2646" t="str">
        <f>VLOOKUP($D2646,metadata!$B$2:$S$451,11,FALSE)</f>
        <v>Drosophila lacertosa</v>
      </c>
      <c r="O2646" t="str">
        <f>VLOOKUP($D2646,metadata!$B$2:$S$451,12,FALSE)</f>
        <v>diptera</v>
      </c>
      <c r="P2646" t="str">
        <f>VLOOKUP($D2646,metadata!$B$2:$S$451,13,FALSE)</f>
        <v>kikonai</v>
      </c>
      <c r="Q2646">
        <f>VLOOKUP($D2646,metadata!$B$2:$S$451,14,FALSE)</f>
        <v>41.683332999999998</v>
      </c>
      <c r="R2646">
        <f>VLOOKUP($D2646,metadata!$B$2:$S$451,15,FALSE)</f>
        <v>140.433333</v>
      </c>
      <c r="S2646" t="str">
        <f>VLOOKUP($D2646,metadata!$B$2:$S$451,16,FALSE)</f>
        <v/>
      </c>
      <c r="T2646">
        <f>VLOOKUP($D2646,metadata!$B$2:$S$451,17,FALSE)</f>
        <v>40</v>
      </c>
      <c r="U2646" t="str">
        <f>VLOOKUP($D2646,metadata!$B$2:$S$451,18,FALSE)</f>
        <v/>
      </c>
      <c r="V2646">
        <f>VLOOKUP($D2646,metadata!$B$2:$Z$451,19,FALSE)</f>
        <v>60</v>
      </c>
      <c r="W2646" t="str">
        <f>VLOOKUP($D2646,metadata!$B$2:$Z$451,20,FALSE)</f>
        <v>global average</v>
      </c>
      <c r="X2646" t="str">
        <f>VLOOKUP($D2646,metadata!$B$2:$Z$451,21,FALSE)</f>
        <v/>
      </c>
      <c r="Y2646" t="str">
        <f>VLOOKUP($D2646,metadata!$B$2:$Z$451,22,FALSE)</f>
        <v/>
      </c>
      <c r="AF2646" t="str">
        <f t="shared" si="85"/>
        <v>NA</v>
      </c>
    </row>
    <row r="2647" spans="3:32" hidden="1" x14ac:dyDescent="0.3">
      <c r="C2647">
        <v>2646</v>
      </c>
      <c r="D2647" s="4" t="str">
        <f t="shared" si="86"/>
        <v>61-kikonai</v>
      </c>
      <c r="E2647" t="str">
        <f>VLOOKUP($D2647,metadata!$B$2:$S$451,2,FALSE)</f>
        <v>ichijo, N</v>
      </c>
      <c r="F2647" t="str">
        <f>VLOOKUP($D2647,metadata!$B$2:$S$451,3,FALSE)</f>
        <v>DISJUNCTIVE CLINE OF CRITICAL PHOTOPERIOD IN THE REPRODUCTIVE DIAPAUSE OF DROSOPHILA LACERTOSA</v>
      </c>
      <c r="G2647" t="str">
        <f>VLOOKUP($D2647,metadata!$B$2:$S$451,4,FALSE)</f>
        <v>http://onlinelibrary.wiley.com/doi/10.1111/j.1558-5646.1986.tb00482.x/epdf</v>
      </c>
      <c r="H2647" t="str">
        <f>VLOOKUP($D2647,metadata!$B$2:$S$451,5,FALSE)</f>
        <v>y-ask</v>
      </c>
      <c r="I2647" t="str">
        <f>VLOOKUP($D2647,metadata!$B$2:$S$451,6,FALSE)</f>
        <v>a</v>
      </c>
      <c r="J2647" t="str">
        <f>VLOOKUP($D2647,metadata!$B$2:$S$451,7,FALSE)</f>
        <v>i</v>
      </c>
      <c r="K2647">
        <f>VLOOKUP($D2647,metadata!$B$2:$S$451,8,FALSE)</f>
        <v>13</v>
      </c>
      <c r="L2647">
        <f>VLOOKUP($D2647,metadata!$B$2:$S$451,9,FALSE)</f>
        <v>7</v>
      </c>
      <c r="M2647" t="str">
        <f>VLOOKUP($D2647,metadata!$B$2:$S$451,10,FALSE)</f>
        <v/>
      </c>
      <c r="N2647" t="str">
        <f>VLOOKUP($D2647,metadata!$B$2:$S$451,11,FALSE)</f>
        <v>Drosophila lacertosa</v>
      </c>
      <c r="O2647" t="str">
        <f>VLOOKUP($D2647,metadata!$B$2:$S$451,12,FALSE)</f>
        <v>diptera</v>
      </c>
      <c r="P2647" t="str">
        <f>VLOOKUP($D2647,metadata!$B$2:$S$451,13,FALSE)</f>
        <v>kikonai</v>
      </c>
      <c r="Q2647">
        <f>VLOOKUP($D2647,metadata!$B$2:$S$451,14,FALSE)</f>
        <v>41.683332999999998</v>
      </c>
      <c r="R2647">
        <f>VLOOKUP($D2647,metadata!$B$2:$S$451,15,FALSE)</f>
        <v>140.433333</v>
      </c>
      <c r="S2647" t="str">
        <f>VLOOKUP($D2647,metadata!$B$2:$S$451,16,FALSE)</f>
        <v/>
      </c>
      <c r="T2647">
        <f>VLOOKUP($D2647,metadata!$B$2:$S$451,17,FALSE)</f>
        <v>40</v>
      </c>
      <c r="U2647" t="str">
        <f>VLOOKUP($D2647,metadata!$B$2:$S$451,18,FALSE)</f>
        <v/>
      </c>
      <c r="V2647">
        <f>VLOOKUP($D2647,metadata!$B$2:$Z$451,19,FALSE)</f>
        <v>60</v>
      </c>
      <c r="W2647" t="str">
        <f>VLOOKUP($D2647,metadata!$B$2:$Z$451,20,FALSE)</f>
        <v>global average</v>
      </c>
      <c r="X2647" t="str">
        <f>VLOOKUP($D2647,metadata!$B$2:$Z$451,21,FALSE)</f>
        <v/>
      </c>
      <c r="Y2647" t="str">
        <f>VLOOKUP($D2647,metadata!$B$2:$Z$451,22,FALSE)</f>
        <v/>
      </c>
      <c r="AF2647" t="str">
        <f t="shared" si="85"/>
        <v>NA</v>
      </c>
    </row>
    <row r="2648" spans="3:32" hidden="1" x14ac:dyDescent="0.3">
      <c r="C2648">
        <v>2647</v>
      </c>
      <c r="D2648" s="4" t="str">
        <f t="shared" si="86"/>
        <v>61-kikonai</v>
      </c>
      <c r="E2648" t="str">
        <f>VLOOKUP($D2648,metadata!$B$2:$S$451,2,FALSE)</f>
        <v>ichijo, N</v>
      </c>
      <c r="F2648" t="str">
        <f>VLOOKUP($D2648,metadata!$B$2:$S$451,3,FALSE)</f>
        <v>DISJUNCTIVE CLINE OF CRITICAL PHOTOPERIOD IN THE REPRODUCTIVE DIAPAUSE OF DROSOPHILA LACERTOSA</v>
      </c>
      <c r="G2648" t="str">
        <f>VLOOKUP($D2648,metadata!$B$2:$S$451,4,FALSE)</f>
        <v>http://onlinelibrary.wiley.com/doi/10.1111/j.1558-5646.1986.tb00482.x/epdf</v>
      </c>
      <c r="H2648" t="str">
        <f>VLOOKUP($D2648,metadata!$B$2:$S$451,5,FALSE)</f>
        <v>y-ask</v>
      </c>
      <c r="I2648" t="str">
        <f>VLOOKUP($D2648,metadata!$B$2:$S$451,6,FALSE)</f>
        <v>a</v>
      </c>
      <c r="J2648" t="str">
        <f>VLOOKUP($D2648,metadata!$B$2:$S$451,7,FALSE)</f>
        <v>i</v>
      </c>
      <c r="K2648">
        <f>VLOOKUP($D2648,metadata!$B$2:$S$451,8,FALSE)</f>
        <v>13</v>
      </c>
      <c r="L2648">
        <f>VLOOKUP($D2648,metadata!$B$2:$S$451,9,FALSE)</f>
        <v>7</v>
      </c>
      <c r="M2648" t="str">
        <f>VLOOKUP($D2648,metadata!$B$2:$S$451,10,FALSE)</f>
        <v/>
      </c>
      <c r="N2648" t="str">
        <f>VLOOKUP($D2648,metadata!$B$2:$S$451,11,FALSE)</f>
        <v>Drosophila lacertosa</v>
      </c>
      <c r="O2648" t="str">
        <f>VLOOKUP($D2648,metadata!$B$2:$S$451,12,FALSE)</f>
        <v>diptera</v>
      </c>
      <c r="P2648" t="str">
        <f>VLOOKUP($D2648,metadata!$B$2:$S$451,13,FALSE)</f>
        <v>kikonai</v>
      </c>
      <c r="Q2648">
        <f>VLOOKUP($D2648,metadata!$B$2:$S$451,14,FALSE)</f>
        <v>41.683332999999998</v>
      </c>
      <c r="R2648">
        <f>VLOOKUP($D2648,metadata!$B$2:$S$451,15,FALSE)</f>
        <v>140.433333</v>
      </c>
      <c r="S2648" t="str">
        <f>VLOOKUP($D2648,metadata!$B$2:$S$451,16,FALSE)</f>
        <v/>
      </c>
      <c r="T2648">
        <f>VLOOKUP($D2648,metadata!$B$2:$S$451,17,FALSE)</f>
        <v>40</v>
      </c>
      <c r="U2648" t="str">
        <f>VLOOKUP($D2648,metadata!$B$2:$S$451,18,FALSE)</f>
        <v/>
      </c>
      <c r="V2648">
        <f>VLOOKUP($D2648,metadata!$B$2:$Z$451,19,FALSE)</f>
        <v>60</v>
      </c>
      <c r="W2648" t="str">
        <f>VLOOKUP($D2648,metadata!$B$2:$Z$451,20,FALSE)</f>
        <v>global average</v>
      </c>
      <c r="X2648" t="str">
        <f>VLOOKUP($D2648,metadata!$B$2:$Z$451,21,FALSE)</f>
        <v/>
      </c>
      <c r="Y2648" t="str">
        <f>VLOOKUP($D2648,metadata!$B$2:$Z$451,22,FALSE)</f>
        <v/>
      </c>
      <c r="AF2648" t="str">
        <f t="shared" si="85"/>
        <v>NA</v>
      </c>
    </row>
    <row r="2649" spans="3:32" hidden="1" x14ac:dyDescent="0.3">
      <c r="C2649">
        <v>2648</v>
      </c>
      <c r="D2649" s="4" t="str">
        <f t="shared" si="86"/>
        <v>61-kikonai</v>
      </c>
      <c r="E2649" t="str">
        <f>VLOOKUP($D2649,metadata!$B$2:$S$451,2,FALSE)</f>
        <v>ichijo, N</v>
      </c>
      <c r="F2649" t="str">
        <f>VLOOKUP($D2649,metadata!$B$2:$S$451,3,FALSE)</f>
        <v>DISJUNCTIVE CLINE OF CRITICAL PHOTOPERIOD IN THE REPRODUCTIVE DIAPAUSE OF DROSOPHILA LACERTOSA</v>
      </c>
      <c r="G2649" t="str">
        <f>VLOOKUP($D2649,metadata!$B$2:$S$451,4,FALSE)</f>
        <v>http://onlinelibrary.wiley.com/doi/10.1111/j.1558-5646.1986.tb00482.x/epdf</v>
      </c>
      <c r="H2649" t="str">
        <f>VLOOKUP($D2649,metadata!$B$2:$S$451,5,FALSE)</f>
        <v>y-ask</v>
      </c>
      <c r="I2649" t="str">
        <f>VLOOKUP($D2649,metadata!$B$2:$S$451,6,FALSE)</f>
        <v>a</v>
      </c>
      <c r="J2649" t="str">
        <f>VLOOKUP($D2649,metadata!$B$2:$S$451,7,FALSE)</f>
        <v>i</v>
      </c>
      <c r="K2649">
        <f>VLOOKUP($D2649,metadata!$B$2:$S$451,8,FALSE)</f>
        <v>13</v>
      </c>
      <c r="L2649">
        <f>VLOOKUP($D2649,metadata!$B$2:$S$451,9,FALSE)</f>
        <v>7</v>
      </c>
      <c r="M2649" t="str">
        <f>VLOOKUP($D2649,metadata!$B$2:$S$451,10,FALSE)</f>
        <v/>
      </c>
      <c r="N2649" t="str">
        <f>VLOOKUP($D2649,metadata!$B$2:$S$451,11,FALSE)</f>
        <v>Drosophila lacertosa</v>
      </c>
      <c r="O2649" t="str">
        <f>VLOOKUP($D2649,metadata!$B$2:$S$451,12,FALSE)</f>
        <v>diptera</v>
      </c>
      <c r="P2649" t="str">
        <f>VLOOKUP($D2649,metadata!$B$2:$S$451,13,FALSE)</f>
        <v>kikonai</v>
      </c>
      <c r="Q2649">
        <f>VLOOKUP($D2649,metadata!$B$2:$S$451,14,FALSE)</f>
        <v>41.683332999999998</v>
      </c>
      <c r="R2649">
        <f>VLOOKUP($D2649,metadata!$B$2:$S$451,15,FALSE)</f>
        <v>140.433333</v>
      </c>
      <c r="S2649" t="str">
        <f>VLOOKUP($D2649,metadata!$B$2:$S$451,16,FALSE)</f>
        <v/>
      </c>
      <c r="T2649">
        <f>VLOOKUP($D2649,metadata!$B$2:$S$451,17,FALSE)</f>
        <v>40</v>
      </c>
      <c r="U2649" t="str">
        <f>VLOOKUP($D2649,metadata!$B$2:$S$451,18,FALSE)</f>
        <v/>
      </c>
      <c r="V2649">
        <f>VLOOKUP($D2649,metadata!$B$2:$Z$451,19,FALSE)</f>
        <v>60</v>
      </c>
      <c r="W2649" t="str">
        <f>VLOOKUP($D2649,metadata!$B$2:$Z$451,20,FALSE)</f>
        <v>global average</v>
      </c>
      <c r="X2649" t="str">
        <f>VLOOKUP($D2649,metadata!$B$2:$Z$451,21,FALSE)</f>
        <v/>
      </c>
      <c r="Y2649" t="str">
        <f>VLOOKUP($D2649,metadata!$B$2:$Z$451,22,FALSE)</f>
        <v/>
      </c>
      <c r="AF2649" t="str">
        <f t="shared" si="85"/>
        <v>NA</v>
      </c>
    </row>
    <row r="2650" spans="3:32" hidden="1" x14ac:dyDescent="0.3">
      <c r="C2650">
        <v>2649</v>
      </c>
      <c r="D2650" s="4" t="str">
        <f t="shared" si="86"/>
        <v>61-kikonai</v>
      </c>
      <c r="E2650" t="str">
        <f>VLOOKUP($D2650,metadata!$B$2:$S$451,2,FALSE)</f>
        <v>ichijo, N</v>
      </c>
      <c r="F2650" t="str">
        <f>VLOOKUP($D2650,metadata!$B$2:$S$451,3,FALSE)</f>
        <v>DISJUNCTIVE CLINE OF CRITICAL PHOTOPERIOD IN THE REPRODUCTIVE DIAPAUSE OF DROSOPHILA LACERTOSA</v>
      </c>
      <c r="G2650" t="str">
        <f>VLOOKUP($D2650,metadata!$B$2:$S$451,4,FALSE)</f>
        <v>http://onlinelibrary.wiley.com/doi/10.1111/j.1558-5646.1986.tb00482.x/epdf</v>
      </c>
      <c r="H2650" t="str">
        <f>VLOOKUP($D2650,metadata!$B$2:$S$451,5,FALSE)</f>
        <v>y-ask</v>
      </c>
      <c r="I2650" t="str">
        <f>VLOOKUP($D2650,metadata!$B$2:$S$451,6,FALSE)</f>
        <v>a</v>
      </c>
      <c r="J2650" t="str">
        <f>VLOOKUP($D2650,metadata!$B$2:$S$451,7,FALSE)</f>
        <v>i</v>
      </c>
      <c r="K2650">
        <f>VLOOKUP($D2650,metadata!$B$2:$S$451,8,FALSE)</f>
        <v>13</v>
      </c>
      <c r="L2650">
        <f>VLOOKUP($D2650,metadata!$B$2:$S$451,9,FALSE)</f>
        <v>7</v>
      </c>
      <c r="M2650" t="str">
        <f>VLOOKUP($D2650,metadata!$B$2:$S$451,10,FALSE)</f>
        <v/>
      </c>
      <c r="N2650" t="str">
        <f>VLOOKUP($D2650,metadata!$B$2:$S$451,11,FALSE)</f>
        <v>Drosophila lacertosa</v>
      </c>
      <c r="O2650" t="str">
        <f>VLOOKUP($D2650,metadata!$B$2:$S$451,12,FALSE)</f>
        <v>diptera</v>
      </c>
      <c r="P2650" t="str">
        <f>VLOOKUP($D2650,metadata!$B$2:$S$451,13,FALSE)</f>
        <v>kikonai</v>
      </c>
      <c r="Q2650">
        <f>VLOOKUP($D2650,metadata!$B$2:$S$451,14,FALSE)</f>
        <v>41.683332999999998</v>
      </c>
      <c r="R2650">
        <f>VLOOKUP($D2650,metadata!$B$2:$S$451,15,FALSE)</f>
        <v>140.433333</v>
      </c>
      <c r="S2650" t="str">
        <f>VLOOKUP($D2650,metadata!$B$2:$S$451,16,FALSE)</f>
        <v/>
      </c>
      <c r="T2650">
        <f>VLOOKUP($D2650,metadata!$B$2:$S$451,17,FALSE)</f>
        <v>40</v>
      </c>
      <c r="U2650" t="str">
        <f>VLOOKUP($D2650,metadata!$B$2:$S$451,18,FALSE)</f>
        <v/>
      </c>
      <c r="V2650">
        <f>VLOOKUP($D2650,metadata!$B$2:$Z$451,19,FALSE)</f>
        <v>60</v>
      </c>
      <c r="W2650" t="str">
        <f>VLOOKUP($D2650,metadata!$B$2:$Z$451,20,FALSE)</f>
        <v>global average</v>
      </c>
      <c r="X2650" t="str">
        <f>VLOOKUP($D2650,metadata!$B$2:$Z$451,21,FALSE)</f>
        <v/>
      </c>
      <c r="Y2650" t="str">
        <f>VLOOKUP($D2650,metadata!$B$2:$Z$451,22,FALSE)</f>
        <v/>
      </c>
      <c r="AF2650" t="str">
        <f t="shared" si="85"/>
        <v>NA</v>
      </c>
    </row>
    <row r="2651" spans="3:32" hidden="1" x14ac:dyDescent="0.3">
      <c r="C2651">
        <v>2650</v>
      </c>
      <c r="D2651" s="4" t="str">
        <f t="shared" si="86"/>
        <v>61-kikonai</v>
      </c>
      <c r="E2651" t="str">
        <f>VLOOKUP($D2651,metadata!$B$2:$S$451,2,FALSE)</f>
        <v>ichijo, N</v>
      </c>
      <c r="F2651" t="str">
        <f>VLOOKUP($D2651,metadata!$B$2:$S$451,3,FALSE)</f>
        <v>DISJUNCTIVE CLINE OF CRITICAL PHOTOPERIOD IN THE REPRODUCTIVE DIAPAUSE OF DROSOPHILA LACERTOSA</v>
      </c>
      <c r="G2651" t="str">
        <f>VLOOKUP($D2651,metadata!$B$2:$S$451,4,FALSE)</f>
        <v>http://onlinelibrary.wiley.com/doi/10.1111/j.1558-5646.1986.tb00482.x/epdf</v>
      </c>
      <c r="H2651" t="str">
        <f>VLOOKUP($D2651,metadata!$B$2:$S$451,5,FALSE)</f>
        <v>y-ask</v>
      </c>
      <c r="I2651" t="str">
        <f>VLOOKUP($D2651,metadata!$B$2:$S$451,6,FALSE)</f>
        <v>a</v>
      </c>
      <c r="J2651" t="str">
        <f>VLOOKUP($D2651,metadata!$B$2:$S$451,7,FALSE)</f>
        <v>i</v>
      </c>
      <c r="K2651">
        <f>VLOOKUP($D2651,metadata!$B$2:$S$451,8,FALSE)</f>
        <v>13</v>
      </c>
      <c r="L2651">
        <f>VLOOKUP($D2651,metadata!$B$2:$S$451,9,FALSE)</f>
        <v>7</v>
      </c>
      <c r="M2651" t="str">
        <f>VLOOKUP($D2651,metadata!$B$2:$S$451,10,FALSE)</f>
        <v/>
      </c>
      <c r="N2651" t="str">
        <f>VLOOKUP($D2651,metadata!$B$2:$S$451,11,FALSE)</f>
        <v>Drosophila lacertosa</v>
      </c>
      <c r="O2651" t="str">
        <f>VLOOKUP($D2651,metadata!$B$2:$S$451,12,FALSE)</f>
        <v>diptera</v>
      </c>
      <c r="P2651" t="str">
        <f>VLOOKUP($D2651,metadata!$B$2:$S$451,13,FALSE)</f>
        <v>kikonai</v>
      </c>
      <c r="Q2651">
        <f>VLOOKUP($D2651,metadata!$B$2:$S$451,14,FALSE)</f>
        <v>41.683332999999998</v>
      </c>
      <c r="R2651">
        <f>VLOOKUP($D2651,metadata!$B$2:$S$451,15,FALSE)</f>
        <v>140.433333</v>
      </c>
      <c r="S2651" t="str">
        <f>VLOOKUP($D2651,metadata!$B$2:$S$451,16,FALSE)</f>
        <v/>
      </c>
      <c r="T2651">
        <f>VLOOKUP($D2651,metadata!$B$2:$S$451,17,FALSE)</f>
        <v>40</v>
      </c>
      <c r="U2651" t="str">
        <f>VLOOKUP($D2651,metadata!$B$2:$S$451,18,FALSE)</f>
        <v/>
      </c>
      <c r="V2651">
        <f>VLOOKUP($D2651,metadata!$B$2:$Z$451,19,FALSE)</f>
        <v>60</v>
      </c>
      <c r="W2651" t="str">
        <f>VLOOKUP($D2651,metadata!$B$2:$Z$451,20,FALSE)</f>
        <v>global average</v>
      </c>
      <c r="X2651" t="str">
        <f>VLOOKUP($D2651,metadata!$B$2:$Z$451,21,FALSE)</f>
        <v/>
      </c>
      <c r="Y2651" t="str">
        <f>VLOOKUP($D2651,metadata!$B$2:$Z$451,22,FALSE)</f>
        <v/>
      </c>
      <c r="AF2651" t="str">
        <f t="shared" si="85"/>
        <v>NA</v>
      </c>
    </row>
    <row r="2652" spans="3:32" hidden="1" x14ac:dyDescent="0.3">
      <c r="C2652">
        <v>2651</v>
      </c>
      <c r="D2652" s="4" t="str">
        <f t="shared" si="86"/>
        <v>61-kikonai</v>
      </c>
      <c r="E2652" t="str">
        <f>VLOOKUP($D2652,metadata!$B$2:$S$451,2,FALSE)</f>
        <v>ichijo, N</v>
      </c>
      <c r="F2652" t="str">
        <f>VLOOKUP($D2652,metadata!$B$2:$S$451,3,FALSE)</f>
        <v>DISJUNCTIVE CLINE OF CRITICAL PHOTOPERIOD IN THE REPRODUCTIVE DIAPAUSE OF DROSOPHILA LACERTOSA</v>
      </c>
      <c r="G2652" t="str">
        <f>VLOOKUP($D2652,metadata!$B$2:$S$451,4,FALSE)</f>
        <v>http://onlinelibrary.wiley.com/doi/10.1111/j.1558-5646.1986.tb00482.x/epdf</v>
      </c>
      <c r="H2652" t="str">
        <f>VLOOKUP($D2652,metadata!$B$2:$S$451,5,FALSE)</f>
        <v>y-ask</v>
      </c>
      <c r="I2652" t="str">
        <f>VLOOKUP($D2652,metadata!$B$2:$S$451,6,FALSE)</f>
        <v>a</v>
      </c>
      <c r="J2652" t="str">
        <f>VLOOKUP($D2652,metadata!$B$2:$S$451,7,FALSE)</f>
        <v>i</v>
      </c>
      <c r="K2652">
        <f>VLOOKUP($D2652,metadata!$B$2:$S$451,8,FALSE)</f>
        <v>13</v>
      </c>
      <c r="L2652">
        <f>VLOOKUP($D2652,metadata!$B$2:$S$451,9,FALSE)</f>
        <v>7</v>
      </c>
      <c r="M2652" t="str">
        <f>VLOOKUP($D2652,metadata!$B$2:$S$451,10,FALSE)</f>
        <v/>
      </c>
      <c r="N2652" t="str">
        <f>VLOOKUP($D2652,metadata!$B$2:$S$451,11,FALSE)</f>
        <v>Drosophila lacertosa</v>
      </c>
      <c r="O2652" t="str">
        <f>VLOOKUP($D2652,metadata!$B$2:$S$451,12,FALSE)</f>
        <v>diptera</v>
      </c>
      <c r="P2652" t="str">
        <f>VLOOKUP($D2652,metadata!$B$2:$S$451,13,FALSE)</f>
        <v>kikonai</v>
      </c>
      <c r="Q2652">
        <f>VLOOKUP($D2652,metadata!$B$2:$S$451,14,FALSE)</f>
        <v>41.683332999999998</v>
      </c>
      <c r="R2652">
        <f>VLOOKUP($D2652,metadata!$B$2:$S$451,15,FALSE)</f>
        <v>140.433333</v>
      </c>
      <c r="S2652" t="str">
        <f>VLOOKUP($D2652,metadata!$B$2:$S$451,16,FALSE)</f>
        <v/>
      </c>
      <c r="T2652">
        <f>VLOOKUP($D2652,metadata!$B$2:$S$451,17,FALSE)</f>
        <v>40</v>
      </c>
      <c r="U2652" t="str">
        <f>VLOOKUP($D2652,metadata!$B$2:$S$451,18,FALSE)</f>
        <v/>
      </c>
      <c r="V2652">
        <f>VLOOKUP($D2652,metadata!$B$2:$Z$451,19,FALSE)</f>
        <v>60</v>
      </c>
      <c r="W2652" t="str">
        <f>VLOOKUP($D2652,metadata!$B$2:$Z$451,20,FALSE)</f>
        <v>global average</v>
      </c>
      <c r="X2652" t="str">
        <f>VLOOKUP($D2652,metadata!$B$2:$Z$451,21,FALSE)</f>
        <v/>
      </c>
      <c r="Y2652" t="str">
        <f>VLOOKUP($D2652,metadata!$B$2:$Z$451,22,FALSE)</f>
        <v/>
      </c>
      <c r="AF2652" t="str">
        <f t="shared" si="85"/>
        <v>NA</v>
      </c>
    </row>
    <row r="2653" spans="3:32" hidden="1" x14ac:dyDescent="0.3">
      <c r="C2653">
        <v>2652</v>
      </c>
      <c r="D2653" s="4" t="str">
        <f t="shared" si="86"/>
        <v>61-matsumae</v>
      </c>
      <c r="E2653" t="str">
        <f>VLOOKUP($D2653,metadata!$B$2:$S$451,2,FALSE)</f>
        <v>ichijo, N</v>
      </c>
      <c r="F2653" t="str">
        <f>VLOOKUP($D2653,metadata!$B$2:$S$451,3,FALSE)</f>
        <v>DISJUNCTIVE CLINE OF CRITICAL PHOTOPERIOD IN THE REPRODUCTIVE DIAPAUSE OF DROSOPHILA LACERTOSA</v>
      </c>
      <c r="G2653" t="str">
        <f>VLOOKUP($D2653,metadata!$B$2:$S$451,4,FALSE)</f>
        <v>http://onlinelibrary.wiley.com/doi/10.1111/j.1558-5646.1986.tb00482.x/epdf</v>
      </c>
      <c r="H2653" t="str">
        <f>VLOOKUP($D2653,metadata!$B$2:$S$451,5,FALSE)</f>
        <v>y-ask</v>
      </c>
      <c r="I2653" t="str">
        <f>VLOOKUP($D2653,metadata!$B$2:$S$451,6,FALSE)</f>
        <v>a</v>
      </c>
      <c r="J2653" t="str">
        <f>VLOOKUP($D2653,metadata!$B$2:$S$451,7,FALSE)</f>
        <v>i</v>
      </c>
      <c r="K2653">
        <f>VLOOKUP($D2653,metadata!$B$2:$S$451,8,FALSE)</f>
        <v>13</v>
      </c>
      <c r="L2653">
        <f>VLOOKUP($D2653,metadata!$B$2:$S$451,9,FALSE)</f>
        <v>7</v>
      </c>
      <c r="M2653" t="str">
        <f>VLOOKUP($D2653,metadata!$B$2:$S$451,10,FALSE)</f>
        <v/>
      </c>
      <c r="N2653" t="str">
        <f>VLOOKUP($D2653,metadata!$B$2:$S$451,11,FALSE)</f>
        <v>Drosophila lacertosa</v>
      </c>
      <c r="O2653" t="str">
        <f>VLOOKUP($D2653,metadata!$B$2:$S$451,12,FALSE)</f>
        <v>diptera</v>
      </c>
      <c r="P2653" t="str">
        <f>VLOOKUP($D2653,metadata!$B$2:$S$451,13,FALSE)</f>
        <v>matsumae</v>
      </c>
      <c r="Q2653">
        <f>VLOOKUP($D2653,metadata!$B$2:$S$451,14,FALSE)</f>
        <v>41.429167</v>
      </c>
      <c r="R2653">
        <f>VLOOKUP($D2653,metadata!$B$2:$S$451,15,FALSE)</f>
        <v>140.11111099999999</v>
      </c>
      <c r="S2653" t="str">
        <f>VLOOKUP($D2653,metadata!$B$2:$S$451,16,FALSE)</f>
        <v/>
      </c>
      <c r="T2653">
        <f>VLOOKUP($D2653,metadata!$B$2:$S$451,17,FALSE)</f>
        <v>20</v>
      </c>
      <c r="U2653" t="str">
        <f>VLOOKUP($D2653,metadata!$B$2:$S$451,18,FALSE)</f>
        <v/>
      </c>
      <c r="V2653">
        <f>VLOOKUP($D2653,metadata!$B$2:$Z$451,19,FALSE)</f>
        <v>60</v>
      </c>
      <c r="W2653" t="str">
        <f>VLOOKUP($D2653,metadata!$B$2:$Z$451,20,FALSE)</f>
        <v>global average</v>
      </c>
      <c r="X2653" t="str">
        <f>VLOOKUP($D2653,metadata!$B$2:$Z$451,21,FALSE)</f>
        <v/>
      </c>
      <c r="Y2653" t="str">
        <f>VLOOKUP($D2653,metadata!$B$2:$Z$451,22,FALSE)</f>
        <v/>
      </c>
      <c r="AF2653" t="str">
        <f t="shared" si="85"/>
        <v>NA</v>
      </c>
    </row>
    <row r="2654" spans="3:32" hidden="1" x14ac:dyDescent="0.3">
      <c r="C2654">
        <v>2653</v>
      </c>
      <c r="D2654" s="4" t="str">
        <f t="shared" si="86"/>
        <v>61-matsumae</v>
      </c>
      <c r="E2654" t="str">
        <f>VLOOKUP($D2654,metadata!$B$2:$S$451,2,FALSE)</f>
        <v>ichijo, N</v>
      </c>
      <c r="F2654" t="str">
        <f>VLOOKUP($D2654,metadata!$B$2:$S$451,3,FALSE)</f>
        <v>DISJUNCTIVE CLINE OF CRITICAL PHOTOPERIOD IN THE REPRODUCTIVE DIAPAUSE OF DROSOPHILA LACERTOSA</v>
      </c>
      <c r="G2654" t="str">
        <f>VLOOKUP($D2654,metadata!$B$2:$S$451,4,FALSE)</f>
        <v>http://onlinelibrary.wiley.com/doi/10.1111/j.1558-5646.1986.tb00482.x/epdf</v>
      </c>
      <c r="H2654" t="str">
        <f>VLOOKUP($D2654,metadata!$B$2:$S$451,5,FALSE)</f>
        <v>y-ask</v>
      </c>
      <c r="I2654" t="str">
        <f>VLOOKUP($D2654,metadata!$B$2:$S$451,6,FALSE)</f>
        <v>a</v>
      </c>
      <c r="J2654" t="str">
        <f>VLOOKUP($D2654,metadata!$B$2:$S$451,7,FALSE)</f>
        <v>i</v>
      </c>
      <c r="K2654">
        <f>VLOOKUP($D2654,metadata!$B$2:$S$451,8,FALSE)</f>
        <v>13</v>
      </c>
      <c r="L2654">
        <f>VLOOKUP($D2654,metadata!$B$2:$S$451,9,FALSE)</f>
        <v>7</v>
      </c>
      <c r="M2654" t="str">
        <f>VLOOKUP($D2654,metadata!$B$2:$S$451,10,FALSE)</f>
        <v/>
      </c>
      <c r="N2654" t="str">
        <f>VLOOKUP($D2654,metadata!$B$2:$S$451,11,FALSE)</f>
        <v>Drosophila lacertosa</v>
      </c>
      <c r="O2654" t="str">
        <f>VLOOKUP($D2654,metadata!$B$2:$S$451,12,FALSE)</f>
        <v>diptera</v>
      </c>
      <c r="P2654" t="str">
        <f>VLOOKUP($D2654,metadata!$B$2:$S$451,13,FALSE)</f>
        <v>matsumae</v>
      </c>
      <c r="Q2654">
        <f>VLOOKUP($D2654,metadata!$B$2:$S$451,14,FALSE)</f>
        <v>41.429167</v>
      </c>
      <c r="R2654">
        <f>VLOOKUP($D2654,metadata!$B$2:$S$451,15,FALSE)</f>
        <v>140.11111099999999</v>
      </c>
      <c r="S2654" t="str">
        <f>VLOOKUP($D2654,metadata!$B$2:$S$451,16,FALSE)</f>
        <v/>
      </c>
      <c r="T2654">
        <f>VLOOKUP($D2654,metadata!$B$2:$S$451,17,FALSE)</f>
        <v>20</v>
      </c>
      <c r="U2654" t="str">
        <f>VLOOKUP($D2654,metadata!$B$2:$S$451,18,FALSE)</f>
        <v/>
      </c>
      <c r="V2654">
        <f>VLOOKUP($D2654,metadata!$B$2:$Z$451,19,FALSE)</f>
        <v>60</v>
      </c>
      <c r="W2654" t="str">
        <f>VLOOKUP($D2654,metadata!$B$2:$Z$451,20,FALSE)</f>
        <v>global average</v>
      </c>
      <c r="X2654" t="str">
        <f>VLOOKUP($D2654,metadata!$B$2:$Z$451,21,FALSE)</f>
        <v/>
      </c>
      <c r="Y2654" t="str">
        <f>VLOOKUP($D2654,metadata!$B$2:$Z$451,22,FALSE)</f>
        <v/>
      </c>
      <c r="AF2654" t="str">
        <f t="shared" si="85"/>
        <v>NA</v>
      </c>
    </row>
    <row r="2655" spans="3:32" hidden="1" x14ac:dyDescent="0.3">
      <c r="C2655">
        <v>2654</v>
      </c>
      <c r="D2655" s="4" t="str">
        <f t="shared" si="86"/>
        <v>61-matsumae</v>
      </c>
      <c r="E2655" t="str">
        <f>VLOOKUP($D2655,metadata!$B$2:$S$451,2,FALSE)</f>
        <v>ichijo, N</v>
      </c>
      <c r="F2655" t="str">
        <f>VLOOKUP($D2655,metadata!$B$2:$S$451,3,FALSE)</f>
        <v>DISJUNCTIVE CLINE OF CRITICAL PHOTOPERIOD IN THE REPRODUCTIVE DIAPAUSE OF DROSOPHILA LACERTOSA</v>
      </c>
      <c r="G2655" t="str">
        <f>VLOOKUP($D2655,metadata!$B$2:$S$451,4,FALSE)</f>
        <v>http://onlinelibrary.wiley.com/doi/10.1111/j.1558-5646.1986.tb00482.x/epdf</v>
      </c>
      <c r="H2655" t="str">
        <f>VLOOKUP($D2655,metadata!$B$2:$S$451,5,FALSE)</f>
        <v>y-ask</v>
      </c>
      <c r="I2655" t="str">
        <f>VLOOKUP($D2655,metadata!$B$2:$S$451,6,FALSE)</f>
        <v>a</v>
      </c>
      <c r="J2655" t="str">
        <f>VLOOKUP($D2655,metadata!$B$2:$S$451,7,FALSE)</f>
        <v>i</v>
      </c>
      <c r="K2655">
        <f>VLOOKUP($D2655,metadata!$B$2:$S$451,8,FALSE)</f>
        <v>13</v>
      </c>
      <c r="L2655">
        <f>VLOOKUP($D2655,metadata!$B$2:$S$451,9,FALSE)</f>
        <v>7</v>
      </c>
      <c r="M2655" t="str">
        <f>VLOOKUP($D2655,metadata!$B$2:$S$451,10,FALSE)</f>
        <v/>
      </c>
      <c r="N2655" t="str">
        <f>VLOOKUP($D2655,metadata!$B$2:$S$451,11,FALSE)</f>
        <v>Drosophila lacertosa</v>
      </c>
      <c r="O2655" t="str">
        <f>VLOOKUP($D2655,metadata!$B$2:$S$451,12,FALSE)</f>
        <v>diptera</v>
      </c>
      <c r="P2655" t="str">
        <f>VLOOKUP($D2655,metadata!$B$2:$S$451,13,FALSE)</f>
        <v>matsumae</v>
      </c>
      <c r="Q2655">
        <f>VLOOKUP($D2655,metadata!$B$2:$S$451,14,FALSE)</f>
        <v>41.429167</v>
      </c>
      <c r="R2655">
        <f>VLOOKUP($D2655,metadata!$B$2:$S$451,15,FALSE)</f>
        <v>140.11111099999999</v>
      </c>
      <c r="S2655" t="str">
        <f>VLOOKUP($D2655,metadata!$B$2:$S$451,16,FALSE)</f>
        <v/>
      </c>
      <c r="T2655">
        <f>VLOOKUP($D2655,metadata!$B$2:$S$451,17,FALSE)</f>
        <v>20</v>
      </c>
      <c r="U2655" t="str">
        <f>VLOOKUP($D2655,metadata!$B$2:$S$451,18,FALSE)</f>
        <v/>
      </c>
      <c r="V2655">
        <f>VLOOKUP($D2655,metadata!$B$2:$Z$451,19,FALSE)</f>
        <v>60</v>
      </c>
      <c r="W2655" t="str">
        <f>VLOOKUP($D2655,metadata!$B$2:$Z$451,20,FALSE)</f>
        <v>global average</v>
      </c>
      <c r="X2655" t="str">
        <f>VLOOKUP($D2655,metadata!$B$2:$Z$451,21,FALSE)</f>
        <v/>
      </c>
      <c r="Y2655" t="str">
        <f>VLOOKUP($D2655,metadata!$B$2:$Z$451,22,FALSE)</f>
        <v/>
      </c>
      <c r="AF2655" t="str">
        <f t="shared" si="85"/>
        <v>NA</v>
      </c>
    </row>
    <row r="2656" spans="3:32" hidden="1" x14ac:dyDescent="0.3">
      <c r="C2656">
        <v>2655</v>
      </c>
      <c r="D2656" s="4" t="str">
        <f t="shared" si="86"/>
        <v>61-matsumae</v>
      </c>
      <c r="E2656" t="str">
        <f>VLOOKUP($D2656,metadata!$B$2:$S$451,2,FALSE)</f>
        <v>ichijo, N</v>
      </c>
      <c r="F2656" t="str">
        <f>VLOOKUP($D2656,metadata!$B$2:$S$451,3,FALSE)</f>
        <v>DISJUNCTIVE CLINE OF CRITICAL PHOTOPERIOD IN THE REPRODUCTIVE DIAPAUSE OF DROSOPHILA LACERTOSA</v>
      </c>
      <c r="G2656" t="str">
        <f>VLOOKUP($D2656,metadata!$B$2:$S$451,4,FALSE)</f>
        <v>http://onlinelibrary.wiley.com/doi/10.1111/j.1558-5646.1986.tb00482.x/epdf</v>
      </c>
      <c r="H2656" t="str">
        <f>VLOOKUP($D2656,metadata!$B$2:$S$451,5,FALSE)</f>
        <v>y-ask</v>
      </c>
      <c r="I2656" t="str">
        <f>VLOOKUP($D2656,metadata!$B$2:$S$451,6,FALSE)</f>
        <v>a</v>
      </c>
      <c r="J2656" t="str">
        <f>VLOOKUP($D2656,metadata!$B$2:$S$451,7,FALSE)</f>
        <v>i</v>
      </c>
      <c r="K2656">
        <f>VLOOKUP($D2656,metadata!$B$2:$S$451,8,FALSE)</f>
        <v>13</v>
      </c>
      <c r="L2656">
        <f>VLOOKUP($D2656,metadata!$B$2:$S$451,9,FALSE)</f>
        <v>7</v>
      </c>
      <c r="M2656" t="str">
        <f>VLOOKUP($D2656,metadata!$B$2:$S$451,10,FALSE)</f>
        <v/>
      </c>
      <c r="N2656" t="str">
        <f>VLOOKUP($D2656,metadata!$B$2:$S$451,11,FALSE)</f>
        <v>Drosophila lacertosa</v>
      </c>
      <c r="O2656" t="str">
        <f>VLOOKUP($D2656,metadata!$B$2:$S$451,12,FALSE)</f>
        <v>diptera</v>
      </c>
      <c r="P2656" t="str">
        <f>VLOOKUP($D2656,metadata!$B$2:$S$451,13,FALSE)</f>
        <v>matsumae</v>
      </c>
      <c r="Q2656">
        <f>VLOOKUP($D2656,metadata!$B$2:$S$451,14,FALSE)</f>
        <v>41.429167</v>
      </c>
      <c r="R2656">
        <f>VLOOKUP($D2656,metadata!$B$2:$S$451,15,FALSE)</f>
        <v>140.11111099999999</v>
      </c>
      <c r="S2656" t="str">
        <f>VLOOKUP($D2656,metadata!$B$2:$S$451,16,FALSE)</f>
        <v/>
      </c>
      <c r="T2656">
        <f>VLOOKUP($D2656,metadata!$B$2:$S$451,17,FALSE)</f>
        <v>20</v>
      </c>
      <c r="U2656" t="str">
        <f>VLOOKUP($D2656,metadata!$B$2:$S$451,18,FALSE)</f>
        <v/>
      </c>
      <c r="V2656">
        <f>VLOOKUP($D2656,metadata!$B$2:$Z$451,19,FALSE)</f>
        <v>60</v>
      </c>
      <c r="W2656" t="str">
        <f>VLOOKUP($D2656,metadata!$B$2:$Z$451,20,FALSE)</f>
        <v>global average</v>
      </c>
      <c r="X2656" t="str">
        <f>VLOOKUP($D2656,metadata!$B$2:$Z$451,21,FALSE)</f>
        <v/>
      </c>
      <c r="Y2656" t="str">
        <f>VLOOKUP($D2656,metadata!$B$2:$Z$451,22,FALSE)</f>
        <v/>
      </c>
      <c r="AF2656" t="str">
        <f t="shared" si="85"/>
        <v>NA</v>
      </c>
    </row>
    <row r="2657" spans="3:32" hidden="1" x14ac:dyDescent="0.3">
      <c r="C2657">
        <v>2656</v>
      </c>
      <c r="D2657" s="4" t="str">
        <f t="shared" si="86"/>
        <v>61-matsumae</v>
      </c>
      <c r="E2657" t="str">
        <f>VLOOKUP($D2657,metadata!$B$2:$S$451,2,FALSE)</f>
        <v>ichijo, N</v>
      </c>
      <c r="F2657" t="str">
        <f>VLOOKUP($D2657,metadata!$B$2:$S$451,3,FALSE)</f>
        <v>DISJUNCTIVE CLINE OF CRITICAL PHOTOPERIOD IN THE REPRODUCTIVE DIAPAUSE OF DROSOPHILA LACERTOSA</v>
      </c>
      <c r="G2657" t="str">
        <f>VLOOKUP($D2657,metadata!$B$2:$S$451,4,FALSE)</f>
        <v>http://onlinelibrary.wiley.com/doi/10.1111/j.1558-5646.1986.tb00482.x/epdf</v>
      </c>
      <c r="H2657" t="str">
        <f>VLOOKUP($D2657,metadata!$B$2:$S$451,5,FALSE)</f>
        <v>y-ask</v>
      </c>
      <c r="I2657" t="str">
        <f>VLOOKUP($D2657,metadata!$B$2:$S$451,6,FALSE)</f>
        <v>a</v>
      </c>
      <c r="J2657" t="str">
        <f>VLOOKUP($D2657,metadata!$B$2:$S$451,7,FALSE)</f>
        <v>i</v>
      </c>
      <c r="K2657">
        <f>VLOOKUP($D2657,metadata!$B$2:$S$451,8,FALSE)</f>
        <v>13</v>
      </c>
      <c r="L2657">
        <f>VLOOKUP($D2657,metadata!$B$2:$S$451,9,FALSE)</f>
        <v>7</v>
      </c>
      <c r="M2657" t="str">
        <f>VLOOKUP($D2657,metadata!$B$2:$S$451,10,FALSE)</f>
        <v/>
      </c>
      <c r="N2657" t="str">
        <f>VLOOKUP($D2657,metadata!$B$2:$S$451,11,FALSE)</f>
        <v>Drosophila lacertosa</v>
      </c>
      <c r="O2657" t="str">
        <f>VLOOKUP($D2657,metadata!$B$2:$S$451,12,FALSE)</f>
        <v>diptera</v>
      </c>
      <c r="P2657" t="str">
        <f>VLOOKUP($D2657,metadata!$B$2:$S$451,13,FALSE)</f>
        <v>matsumae</v>
      </c>
      <c r="Q2657">
        <f>VLOOKUP($D2657,metadata!$B$2:$S$451,14,FALSE)</f>
        <v>41.429167</v>
      </c>
      <c r="R2657">
        <f>VLOOKUP($D2657,metadata!$B$2:$S$451,15,FALSE)</f>
        <v>140.11111099999999</v>
      </c>
      <c r="S2657" t="str">
        <f>VLOOKUP($D2657,metadata!$B$2:$S$451,16,FALSE)</f>
        <v/>
      </c>
      <c r="T2657">
        <f>VLOOKUP($D2657,metadata!$B$2:$S$451,17,FALSE)</f>
        <v>20</v>
      </c>
      <c r="U2657" t="str">
        <f>VLOOKUP($D2657,metadata!$B$2:$S$451,18,FALSE)</f>
        <v/>
      </c>
      <c r="V2657">
        <f>VLOOKUP($D2657,metadata!$B$2:$Z$451,19,FALSE)</f>
        <v>60</v>
      </c>
      <c r="W2657" t="str">
        <f>VLOOKUP($D2657,metadata!$B$2:$Z$451,20,FALSE)</f>
        <v>global average</v>
      </c>
      <c r="X2657" t="str">
        <f>VLOOKUP($D2657,metadata!$B$2:$Z$451,21,FALSE)</f>
        <v/>
      </c>
      <c r="Y2657" t="str">
        <f>VLOOKUP($D2657,metadata!$B$2:$Z$451,22,FALSE)</f>
        <v/>
      </c>
      <c r="AF2657" t="str">
        <f t="shared" si="85"/>
        <v>NA</v>
      </c>
    </row>
    <row r="2658" spans="3:32" hidden="1" x14ac:dyDescent="0.3">
      <c r="C2658">
        <v>2657</v>
      </c>
      <c r="D2658" s="4" t="str">
        <f t="shared" si="86"/>
        <v>61-matsumae</v>
      </c>
      <c r="E2658" t="str">
        <f>VLOOKUP($D2658,metadata!$B$2:$S$451,2,FALSE)</f>
        <v>ichijo, N</v>
      </c>
      <c r="F2658" t="str">
        <f>VLOOKUP($D2658,metadata!$B$2:$S$451,3,FALSE)</f>
        <v>DISJUNCTIVE CLINE OF CRITICAL PHOTOPERIOD IN THE REPRODUCTIVE DIAPAUSE OF DROSOPHILA LACERTOSA</v>
      </c>
      <c r="G2658" t="str">
        <f>VLOOKUP($D2658,metadata!$B$2:$S$451,4,FALSE)</f>
        <v>http://onlinelibrary.wiley.com/doi/10.1111/j.1558-5646.1986.tb00482.x/epdf</v>
      </c>
      <c r="H2658" t="str">
        <f>VLOOKUP($D2658,metadata!$B$2:$S$451,5,FALSE)</f>
        <v>y-ask</v>
      </c>
      <c r="I2658" t="str">
        <f>VLOOKUP($D2658,metadata!$B$2:$S$451,6,FALSE)</f>
        <v>a</v>
      </c>
      <c r="J2658" t="str">
        <f>VLOOKUP($D2658,metadata!$B$2:$S$451,7,FALSE)</f>
        <v>i</v>
      </c>
      <c r="K2658">
        <f>VLOOKUP($D2658,metadata!$B$2:$S$451,8,FALSE)</f>
        <v>13</v>
      </c>
      <c r="L2658">
        <f>VLOOKUP($D2658,metadata!$B$2:$S$451,9,FALSE)</f>
        <v>7</v>
      </c>
      <c r="M2658" t="str">
        <f>VLOOKUP($D2658,metadata!$B$2:$S$451,10,FALSE)</f>
        <v/>
      </c>
      <c r="N2658" t="str">
        <f>VLOOKUP($D2658,metadata!$B$2:$S$451,11,FALSE)</f>
        <v>Drosophila lacertosa</v>
      </c>
      <c r="O2658" t="str">
        <f>VLOOKUP($D2658,metadata!$B$2:$S$451,12,FALSE)</f>
        <v>diptera</v>
      </c>
      <c r="P2658" t="str">
        <f>VLOOKUP($D2658,metadata!$B$2:$S$451,13,FALSE)</f>
        <v>matsumae</v>
      </c>
      <c r="Q2658">
        <f>VLOOKUP($D2658,metadata!$B$2:$S$451,14,FALSE)</f>
        <v>41.429167</v>
      </c>
      <c r="R2658">
        <f>VLOOKUP($D2658,metadata!$B$2:$S$451,15,FALSE)</f>
        <v>140.11111099999999</v>
      </c>
      <c r="S2658" t="str">
        <f>VLOOKUP($D2658,metadata!$B$2:$S$451,16,FALSE)</f>
        <v/>
      </c>
      <c r="T2658">
        <f>VLOOKUP($D2658,metadata!$B$2:$S$451,17,FALSE)</f>
        <v>20</v>
      </c>
      <c r="U2658" t="str">
        <f>VLOOKUP($D2658,metadata!$B$2:$S$451,18,FALSE)</f>
        <v/>
      </c>
      <c r="V2658">
        <f>VLOOKUP($D2658,metadata!$B$2:$Z$451,19,FALSE)</f>
        <v>60</v>
      </c>
      <c r="W2658" t="str">
        <f>VLOOKUP($D2658,metadata!$B$2:$Z$451,20,FALSE)</f>
        <v>global average</v>
      </c>
      <c r="X2658" t="str">
        <f>VLOOKUP($D2658,metadata!$B$2:$Z$451,21,FALSE)</f>
        <v/>
      </c>
      <c r="Y2658" t="str">
        <f>VLOOKUP($D2658,metadata!$B$2:$Z$451,22,FALSE)</f>
        <v/>
      </c>
      <c r="AF2658" t="str">
        <f t="shared" si="85"/>
        <v>NA</v>
      </c>
    </row>
    <row r="2659" spans="3:32" hidden="1" x14ac:dyDescent="0.3">
      <c r="C2659">
        <v>2658</v>
      </c>
      <c r="D2659" s="4" t="str">
        <f t="shared" si="86"/>
        <v>61-matsumae</v>
      </c>
      <c r="E2659" t="str">
        <f>VLOOKUP($D2659,metadata!$B$2:$S$451,2,FALSE)</f>
        <v>ichijo, N</v>
      </c>
      <c r="F2659" t="str">
        <f>VLOOKUP($D2659,metadata!$B$2:$S$451,3,FALSE)</f>
        <v>DISJUNCTIVE CLINE OF CRITICAL PHOTOPERIOD IN THE REPRODUCTIVE DIAPAUSE OF DROSOPHILA LACERTOSA</v>
      </c>
      <c r="G2659" t="str">
        <f>VLOOKUP($D2659,metadata!$B$2:$S$451,4,FALSE)</f>
        <v>http://onlinelibrary.wiley.com/doi/10.1111/j.1558-5646.1986.tb00482.x/epdf</v>
      </c>
      <c r="H2659" t="str">
        <f>VLOOKUP($D2659,metadata!$B$2:$S$451,5,FALSE)</f>
        <v>y-ask</v>
      </c>
      <c r="I2659" t="str">
        <f>VLOOKUP($D2659,metadata!$B$2:$S$451,6,FALSE)</f>
        <v>a</v>
      </c>
      <c r="J2659" t="str">
        <f>VLOOKUP($D2659,metadata!$B$2:$S$451,7,FALSE)</f>
        <v>i</v>
      </c>
      <c r="K2659">
        <f>VLOOKUP($D2659,metadata!$B$2:$S$451,8,FALSE)</f>
        <v>13</v>
      </c>
      <c r="L2659">
        <f>VLOOKUP($D2659,metadata!$B$2:$S$451,9,FALSE)</f>
        <v>7</v>
      </c>
      <c r="M2659" t="str">
        <f>VLOOKUP($D2659,metadata!$B$2:$S$451,10,FALSE)</f>
        <v/>
      </c>
      <c r="N2659" t="str">
        <f>VLOOKUP($D2659,metadata!$B$2:$S$451,11,FALSE)</f>
        <v>Drosophila lacertosa</v>
      </c>
      <c r="O2659" t="str">
        <f>VLOOKUP($D2659,metadata!$B$2:$S$451,12,FALSE)</f>
        <v>diptera</v>
      </c>
      <c r="P2659" t="str">
        <f>VLOOKUP($D2659,metadata!$B$2:$S$451,13,FALSE)</f>
        <v>matsumae</v>
      </c>
      <c r="Q2659">
        <f>VLOOKUP($D2659,metadata!$B$2:$S$451,14,FALSE)</f>
        <v>41.429167</v>
      </c>
      <c r="R2659">
        <f>VLOOKUP($D2659,metadata!$B$2:$S$451,15,FALSE)</f>
        <v>140.11111099999999</v>
      </c>
      <c r="S2659" t="str">
        <f>VLOOKUP($D2659,metadata!$B$2:$S$451,16,FALSE)</f>
        <v/>
      </c>
      <c r="T2659">
        <f>VLOOKUP($D2659,metadata!$B$2:$S$451,17,FALSE)</f>
        <v>20</v>
      </c>
      <c r="U2659" t="str">
        <f>VLOOKUP($D2659,metadata!$B$2:$S$451,18,FALSE)</f>
        <v/>
      </c>
      <c r="V2659">
        <f>VLOOKUP($D2659,metadata!$B$2:$Z$451,19,FALSE)</f>
        <v>60</v>
      </c>
      <c r="W2659" t="str">
        <f>VLOOKUP($D2659,metadata!$B$2:$Z$451,20,FALSE)</f>
        <v>global average</v>
      </c>
      <c r="X2659" t="str">
        <f>VLOOKUP($D2659,metadata!$B$2:$Z$451,21,FALSE)</f>
        <v/>
      </c>
      <c r="Y2659" t="str">
        <f>VLOOKUP($D2659,metadata!$B$2:$Z$451,22,FALSE)</f>
        <v/>
      </c>
      <c r="AF2659" t="str">
        <f t="shared" si="85"/>
        <v>NA</v>
      </c>
    </row>
    <row r="2660" spans="3:32" hidden="1" x14ac:dyDescent="0.3">
      <c r="C2660">
        <v>2659</v>
      </c>
      <c r="D2660" s="4" t="str">
        <f t="shared" si="86"/>
        <v>61-Oma</v>
      </c>
      <c r="E2660" t="str">
        <f>VLOOKUP($D2660,metadata!$B$2:$S$451,2,FALSE)</f>
        <v>ichijo, N</v>
      </c>
      <c r="F2660" t="str">
        <f>VLOOKUP($D2660,metadata!$B$2:$S$451,3,FALSE)</f>
        <v>DISJUNCTIVE CLINE OF CRITICAL PHOTOPERIOD IN THE REPRODUCTIVE DIAPAUSE OF DROSOPHILA LACERTOSA</v>
      </c>
      <c r="G2660" t="str">
        <f>VLOOKUP($D2660,metadata!$B$2:$S$451,4,FALSE)</f>
        <v>http://onlinelibrary.wiley.com/doi/10.1111/j.1558-5646.1986.tb00482.x/epdf</v>
      </c>
      <c r="H2660" t="str">
        <f>VLOOKUP($D2660,metadata!$B$2:$S$451,5,FALSE)</f>
        <v>y-ask</v>
      </c>
      <c r="I2660" t="str">
        <f>VLOOKUP($D2660,metadata!$B$2:$S$451,6,FALSE)</f>
        <v>a</v>
      </c>
      <c r="J2660" t="str">
        <f>VLOOKUP($D2660,metadata!$B$2:$S$451,7,FALSE)</f>
        <v>i</v>
      </c>
      <c r="K2660">
        <f>VLOOKUP($D2660,metadata!$B$2:$S$451,8,FALSE)</f>
        <v>13</v>
      </c>
      <c r="L2660">
        <f>VLOOKUP($D2660,metadata!$B$2:$S$451,9,FALSE)</f>
        <v>7</v>
      </c>
      <c r="M2660" t="str">
        <f>VLOOKUP($D2660,metadata!$B$2:$S$451,10,FALSE)</f>
        <v/>
      </c>
      <c r="N2660" t="str">
        <f>VLOOKUP($D2660,metadata!$B$2:$S$451,11,FALSE)</f>
        <v>Drosophila lacertosa</v>
      </c>
      <c r="O2660" t="str">
        <f>VLOOKUP($D2660,metadata!$B$2:$S$451,12,FALSE)</f>
        <v>diptera</v>
      </c>
      <c r="P2660" t="str">
        <f>VLOOKUP($D2660,metadata!$B$2:$S$451,13,FALSE)</f>
        <v>Oma</v>
      </c>
      <c r="Q2660">
        <f>VLOOKUP($D2660,metadata!$B$2:$S$451,14,FALSE)</f>
        <v>41.52675</v>
      </c>
      <c r="R2660">
        <f>VLOOKUP($D2660,metadata!$B$2:$S$451,15,FALSE)</f>
        <v>140.90733299999999</v>
      </c>
      <c r="S2660" t="str">
        <f>VLOOKUP($D2660,metadata!$B$2:$S$451,16,FALSE)</f>
        <v/>
      </c>
      <c r="T2660">
        <f>VLOOKUP($D2660,metadata!$B$2:$S$451,17,FALSE)</f>
        <v>30</v>
      </c>
      <c r="U2660" t="str">
        <f>VLOOKUP($D2660,metadata!$B$2:$S$451,18,FALSE)</f>
        <v/>
      </c>
      <c r="V2660">
        <f>VLOOKUP($D2660,metadata!$B$2:$Z$451,19,FALSE)</f>
        <v>60</v>
      </c>
      <c r="W2660" t="str">
        <f>VLOOKUP($D2660,metadata!$B$2:$Z$451,20,FALSE)</f>
        <v>global average</v>
      </c>
      <c r="X2660" t="str">
        <f>VLOOKUP($D2660,metadata!$B$2:$Z$451,21,FALSE)</f>
        <v/>
      </c>
      <c r="Y2660" t="str">
        <f>VLOOKUP($D2660,metadata!$B$2:$Z$451,22,FALSE)</f>
        <v/>
      </c>
      <c r="AF2660" t="str">
        <f t="shared" si="85"/>
        <v>NA</v>
      </c>
    </row>
    <row r="2661" spans="3:32" hidden="1" x14ac:dyDescent="0.3">
      <c r="C2661">
        <v>2660</v>
      </c>
      <c r="D2661" s="4" t="str">
        <f t="shared" si="86"/>
        <v>61-Oma</v>
      </c>
      <c r="E2661" t="str">
        <f>VLOOKUP($D2661,metadata!$B$2:$S$451,2,FALSE)</f>
        <v>ichijo, N</v>
      </c>
      <c r="F2661" t="str">
        <f>VLOOKUP($D2661,metadata!$B$2:$S$451,3,FALSE)</f>
        <v>DISJUNCTIVE CLINE OF CRITICAL PHOTOPERIOD IN THE REPRODUCTIVE DIAPAUSE OF DROSOPHILA LACERTOSA</v>
      </c>
      <c r="G2661" t="str">
        <f>VLOOKUP($D2661,metadata!$B$2:$S$451,4,FALSE)</f>
        <v>http://onlinelibrary.wiley.com/doi/10.1111/j.1558-5646.1986.tb00482.x/epdf</v>
      </c>
      <c r="H2661" t="str">
        <f>VLOOKUP($D2661,metadata!$B$2:$S$451,5,FALSE)</f>
        <v>y-ask</v>
      </c>
      <c r="I2661" t="str">
        <f>VLOOKUP($D2661,metadata!$B$2:$S$451,6,FALSE)</f>
        <v>a</v>
      </c>
      <c r="J2661" t="str">
        <f>VLOOKUP($D2661,metadata!$B$2:$S$451,7,FALSE)</f>
        <v>i</v>
      </c>
      <c r="K2661">
        <f>VLOOKUP($D2661,metadata!$B$2:$S$451,8,FALSE)</f>
        <v>13</v>
      </c>
      <c r="L2661">
        <f>VLOOKUP($D2661,metadata!$B$2:$S$451,9,FALSE)</f>
        <v>7</v>
      </c>
      <c r="M2661" t="str">
        <f>VLOOKUP($D2661,metadata!$B$2:$S$451,10,FALSE)</f>
        <v/>
      </c>
      <c r="N2661" t="str">
        <f>VLOOKUP($D2661,metadata!$B$2:$S$451,11,FALSE)</f>
        <v>Drosophila lacertosa</v>
      </c>
      <c r="O2661" t="str">
        <f>VLOOKUP($D2661,metadata!$B$2:$S$451,12,FALSE)</f>
        <v>diptera</v>
      </c>
      <c r="P2661" t="str">
        <f>VLOOKUP($D2661,metadata!$B$2:$S$451,13,FALSE)</f>
        <v>Oma</v>
      </c>
      <c r="Q2661">
        <f>VLOOKUP($D2661,metadata!$B$2:$S$451,14,FALSE)</f>
        <v>41.52675</v>
      </c>
      <c r="R2661">
        <f>VLOOKUP($D2661,metadata!$B$2:$S$451,15,FALSE)</f>
        <v>140.90733299999999</v>
      </c>
      <c r="S2661" t="str">
        <f>VLOOKUP($D2661,metadata!$B$2:$S$451,16,FALSE)</f>
        <v/>
      </c>
      <c r="T2661">
        <f>VLOOKUP($D2661,metadata!$B$2:$S$451,17,FALSE)</f>
        <v>30</v>
      </c>
      <c r="U2661" t="str">
        <f>VLOOKUP($D2661,metadata!$B$2:$S$451,18,FALSE)</f>
        <v/>
      </c>
      <c r="V2661">
        <f>VLOOKUP($D2661,metadata!$B$2:$Z$451,19,FALSE)</f>
        <v>60</v>
      </c>
      <c r="W2661" t="str">
        <f>VLOOKUP($D2661,metadata!$B$2:$Z$451,20,FALSE)</f>
        <v>global average</v>
      </c>
      <c r="X2661" t="str">
        <f>VLOOKUP($D2661,metadata!$B$2:$Z$451,21,FALSE)</f>
        <v/>
      </c>
      <c r="Y2661" t="str">
        <f>VLOOKUP($D2661,metadata!$B$2:$Z$451,22,FALSE)</f>
        <v/>
      </c>
      <c r="AF2661" t="str">
        <f t="shared" si="85"/>
        <v>NA</v>
      </c>
    </row>
    <row r="2662" spans="3:32" hidden="1" x14ac:dyDescent="0.3">
      <c r="C2662">
        <v>2661</v>
      </c>
      <c r="D2662" s="4" t="str">
        <f t="shared" si="86"/>
        <v>61-Oma</v>
      </c>
      <c r="E2662" t="str">
        <f>VLOOKUP($D2662,metadata!$B$2:$S$451,2,FALSE)</f>
        <v>ichijo, N</v>
      </c>
      <c r="F2662" t="str">
        <f>VLOOKUP($D2662,metadata!$B$2:$S$451,3,FALSE)</f>
        <v>DISJUNCTIVE CLINE OF CRITICAL PHOTOPERIOD IN THE REPRODUCTIVE DIAPAUSE OF DROSOPHILA LACERTOSA</v>
      </c>
      <c r="G2662" t="str">
        <f>VLOOKUP($D2662,metadata!$B$2:$S$451,4,FALSE)</f>
        <v>http://onlinelibrary.wiley.com/doi/10.1111/j.1558-5646.1986.tb00482.x/epdf</v>
      </c>
      <c r="H2662" t="str">
        <f>VLOOKUP($D2662,metadata!$B$2:$S$451,5,FALSE)</f>
        <v>y-ask</v>
      </c>
      <c r="I2662" t="str">
        <f>VLOOKUP($D2662,metadata!$B$2:$S$451,6,FALSE)</f>
        <v>a</v>
      </c>
      <c r="J2662" t="str">
        <f>VLOOKUP($D2662,metadata!$B$2:$S$451,7,FALSE)</f>
        <v>i</v>
      </c>
      <c r="K2662">
        <f>VLOOKUP($D2662,metadata!$B$2:$S$451,8,FALSE)</f>
        <v>13</v>
      </c>
      <c r="L2662">
        <f>VLOOKUP($D2662,metadata!$B$2:$S$451,9,FALSE)</f>
        <v>7</v>
      </c>
      <c r="M2662" t="str">
        <f>VLOOKUP($D2662,metadata!$B$2:$S$451,10,FALSE)</f>
        <v/>
      </c>
      <c r="N2662" t="str">
        <f>VLOOKUP($D2662,metadata!$B$2:$S$451,11,FALSE)</f>
        <v>Drosophila lacertosa</v>
      </c>
      <c r="O2662" t="str">
        <f>VLOOKUP($D2662,metadata!$B$2:$S$451,12,FALSE)</f>
        <v>diptera</v>
      </c>
      <c r="P2662" t="str">
        <f>VLOOKUP($D2662,metadata!$B$2:$S$451,13,FALSE)</f>
        <v>Oma</v>
      </c>
      <c r="Q2662">
        <f>VLOOKUP($D2662,metadata!$B$2:$S$451,14,FALSE)</f>
        <v>41.52675</v>
      </c>
      <c r="R2662">
        <f>VLOOKUP($D2662,metadata!$B$2:$S$451,15,FALSE)</f>
        <v>140.90733299999999</v>
      </c>
      <c r="S2662" t="str">
        <f>VLOOKUP($D2662,metadata!$B$2:$S$451,16,FALSE)</f>
        <v/>
      </c>
      <c r="T2662">
        <f>VLOOKUP($D2662,metadata!$B$2:$S$451,17,FALSE)</f>
        <v>30</v>
      </c>
      <c r="U2662" t="str">
        <f>VLOOKUP($D2662,metadata!$B$2:$S$451,18,FALSE)</f>
        <v/>
      </c>
      <c r="V2662">
        <f>VLOOKUP($D2662,metadata!$B$2:$Z$451,19,FALSE)</f>
        <v>60</v>
      </c>
      <c r="W2662" t="str">
        <f>VLOOKUP($D2662,metadata!$B$2:$Z$451,20,FALSE)</f>
        <v>global average</v>
      </c>
      <c r="X2662" t="str">
        <f>VLOOKUP($D2662,metadata!$B$2:$Z$451,21,FALSE)</f>
        <v/>
      </c>
      <c r="Y2662" t="str">
        <f>VLOOKUP($D2662,metadata!$B$2:$Z$451,22,FALSE)</f>
        <v/>
      </c>
      <c r="AF2662" t="str">
        <f t="shared" si="85"/>
        <v>NA</v>
      </c>
    </row>
    <row r="2663" spans="3:32" hidden="1" x14ac:dyDescent="0.3">
      <c r="C2663">
        <v>2662</v>
      </c>
      <c r="D2663" s="4" t="str">
        <f t="shared" si="86"/>
        <v>61-Oma</v>
      </c>
      <c r="E2663" t="str">
        <f>VLOOKUP($D2663,metadata!$B$2:$S$451,2,FALSE)</f>
        <v>ichijo, N</v>
      </c>
      <c r="F2663" t="str">
        <f>VLOOKUP($D2663,metadata!$B$2:$S$451,3,FALSE)</f>
        <v>DISJUNCTIVE CLINE OF CRITICAL PHOTOPERIOD IN THE REPRODUCTIVE DIAPAUSE OF DROSOPHILA LACERTOSA</v>
      </c>
      <c r="G2663" t="str">
        <f>VLOOKUP($D2663,metadata!$B$2:$S$451,4,FALSE)</f>
        <v>http://onlinelibrary.wiley.com/doi/10.1111/j.1558-5646.1986.tb00482.x/epdf</v>
      </c>
      <c r="H2663" t="str">
        <f>VLOOKUP($D2663,metadata!$B$2:$S$451,5,FALSE)</f>
        <v>y-ask</v>
      </c>
      <c r="I2663" t="str">
        <f>VLOOKUP($D2663,metadata!$B$2:$S$451,6,FALSE)</f>
        <v>a</v>
      </c>
      <c r="J2663" t="str">
        <f>VLOOKUP($D2663,metadata!$B$2:$S$451,7,FALSE)</f>
        <v>i</v>
      </c>
      <c r="K2663">
        <f>VLOOKUP($D2663,metadata!$B$2:$S$451,8,FALSE)</f>
        <v>13</v>
      </c>
      <c r="L2663">
        <f>VLOOKUP($D2663,metadata!$B$2:$S$451,9,FALSE)</f>
        <v>7</v>
      </c>
      <c r="M2663" t="str">
        <f>VLOOKUP($D2663,metadata!$B$2:$S$451,10,FALSE)</f>
        <v/>
      </c>
      <c r="N2663" t="str">
        <f>VLOOKUP($D2663,metadata!$B$2:$S$451,11,FALSE)</f>
        <v>Drosophila lacertosa</v>
      </c>
      <c r="O2663" t="str">
        <f>VLOOKUP($D2663,metadata!$B$2:$S$451,12,FALSE)</f>
        <v>diptera</v>
      </c>
      <c r="P2663" t="str">
        <f>VLOOKUP($D2663,metadata!$B$2:$S$451,13,FALSE)</f>
        <v>Oma</v>
      </c>
      <c r="Q2663">
        <f>VLOOKUP($D2663,metadata!$B$2:$S$451,14,FALSE)</f>
        <v>41.52675</v>
      </c>
      <c r="R2663">
        <f>VLOOKUP($D2663,metadata!$B$2:$S$451,15,FALSE)</f>
        <v>140.90733299999999</v>
      </c>
      <c r="S2663" t="str">
        <f>VLOOKUP($D2663,metadata!$B$2:$S$451,16,FALSE)</f>
        <v/>
      </c>
      <c r="T2663">
        <f>VLOOKUP($D2663,metadata!$B$2:$S$451,17,FALSE)</f>
        <v>30</v>
      </c>
      <c r="U2663" t="str">
        <f>VLOOKUP($D2663,metadata!$B$2:$S$451,18,FALSE)</f>
        <v/>
      </c>
      <c r="V2663">
        <f>VLOOKUP($D2663,metadata!$B$2:$Z$451,19,FALSE)</f>
        <v>60</v>
      </c>
      <c r="W2663" t="str">
        <f>VLOOKUP($D2663,metadata!$B$2:$Z$451,20,FALSE)</f>
        <v>global average</v>
      </c>
      <c r="X2663" t="str">
        <f>VLOOKUP($D2663,metadata!$B$2:$Z$451,21,FALSE)</f>
        <v/>
      </c>
      <c r="Y2663" t="str">
        <f>VLOOKUP($D2663,metadata!$B$2:$Z$451,22,FALSE)</f>
        <v/>
      </c>
      <c r="AF2663" t="str">
        <f t="shared" si="85"/>
        <v>NA</v>
      </c>
    </row>
    <row r="2664" spans="3:32" hidden="1" x14ac:dyDescent="0.3">
      <c r="C2664">
        <v>2663</v>
      </c>
      <c r="D2664" s="4" t="str">
        <f t="shared" si="86"/>
        <v>61-Oma</v>
      </c>
      <c r="E2664" t="str">
        <f>VLOOKUP($D2664,metadata!$B$2:$S$451,2,FALSE)</f>
        <v>ichijo, N</v>
      </c>
      <c r="F2664" t="str">
        <f>VLOOKUP($D2664,metadata!$B$2:$S$451,3,FALSE)</f>
        <v>DISJUNCTIVE CLINE OF CRITICAL PHOTOPERIOD IN THE REPRODUCTIVE DIAPAUSE OF DROSOPHILA LACERTOSA</v>
      </c>
      <c r="G2664" t="str">
        <f>VLOOKUP($D2664,metadata!$B$2:$S$451,4,FALSE)</f>
        <v>http://onlinelibrary.wiley.com/doi/10.1111/j.1558-5646.1986.tb00482.x/epdf</v>
      </c>
      <c r="H2664" t="str">
        <f>VLOOKUP($D2664,metadata!$B$2:$S$451,5,FALSE)</f>
        <v>y-ask</v>
      </c>
      <c r="I2664" t="str">
        <f>VLOOKUP($D2664,metadata!$B$2:$S$451,6,FALSE)</f>
        <v>a</v>
      </c>
      <c r="J2664" t="str">
        <f>VLOOKUP($D2664,metadata!$B$2:$S$451,7,FALSE)</f>
        <v>i</v>
      </c>
      <c r="K2664">
        <f>VLOOKUP($D2664,metadata!$B$2:$S$451,8,FALSE)</f>
        <v>13</v>
      </c>
      <c r="L2664">
        <f>VLOOKUP($D2664,metadata!$B$2:$S$451,9,FALSE)</f>
        <v>7</v>
      </c>
      <c r="M2664" t="str">
        <f>VLOOKUP($D2664,metadata!$B$2:$S$451,10,FALSE)</f>
        <v/>
      </c>
      <c r="N2664" t="str">
        <f>VLOOKUP($D2664,metadata!$B$2:$S$451,11,FALSE)</f>
        <v>Drosophila lacertosa</v>
      </c>
      <c r="O2664" t="str">
        <f>VLOOKUP($D2664,metadata!$B$2:$S$451,12,FALSE)</f>
        <v>diptera</v>
      </c>
      <c r="P2664" t="str">
        <f>VLOOKUP($D2664,metadata!$B$2:$S$451,13,FALSE)</f>
        <v>Oma</v>
      </c>
      <c r="Q2664">
        <f>VLOOKUP($D2664,metadata!$B$2:$S$451,14,FALSE)</f>
        <v>41.52675</v>
      </c>
      <c r="R2664">
        <f>VLOOKUP($D2664,metadata!$B$2:$S$451,15,FALSE)</f>
        <v>140.90733299999999</v>
      </c>
      <c r="S2664" t="str">
        <f>VLOOKUP($D2664,metadata!$B$2:$S$451,16,FALSE)</f>
        <v/>
      </c>
      <c r="T2664">
        <f>VLOOKUP($D2664,metadata!$B$2:$S$451,17,FALSE)</f>
        <v>30</v>
      </c>
      <c r="U2664" t="str">
        <f>VLOOKUP($D2664,metadata!$B$2:$S$451,18,FALSE)</f>
        <v/>
      </c>
      <c r="V2664">
        <f>VLOOKUP($D2664,metadata!$B$2:$Z$451,19,FALSE)</f>
        <v>60</v>
      </c>
      <c r="W2664" t="str">
        <f>VLOOKUP($D2664,metadata!$B$2:$Z$451,20,FALSE)</f>
        <v>global average</v>
      </c>
      <c r="X2664" t="str">
        <f>VLOOKUP($D2664,metadata!$B$2:$Z$451,21,FALSE)</f>
        <v/>
      </c>
      <c r="Y2664" t="str">
        <f>VLOOKUP($D2664,metadata!$B$2:$Z$451,22,FALSE)</f>
        <v/>
      </c>
      <c r="AF2664" t="str">
        <f t="shared" si="85"/>
        <v>NA</v>
      </c>
    </row>
    <row r="2665" spans="3:32" hidden="1" x14ac:dyDescent="0.3">
      <c r="C2665">
        <v>2664</v>
      </c>
      <c r="D2665" s="4" t="str">
        <f t="shared" si="86"/>
        <v>61-Oma</v>
      </c>
      <c r="E2665" t="str">
        <f>VLOOKUP($D2665,metadata!$B$2:$S$451,2,FALSE)</f>
        <v>ichijo, N</v>
      </c>
      <c r="F2665" t="str">
        <f>VLOOKUP($D2665,metadata!$B$2:$S$451,3,FALSE)</f>
        <v>DISJUNCTIVE CLINE OF CRITICAL PHOTOPERIOD IN THE REPRODUCTIVE DIAPAUSE OF DROSOPHILA LACERTOSA</v>
      </c>
      <c r="G2665" t="str">
        <f>VLOOKUP($D2665,metadata!$B$2:$S$451,4,FALSE)</f>
        <v>http://onlinelibrary.wiley.com/doi/10.1111/j.1558-5646.1986.tb00482.x/epdf</v>
      </c>
      <c r="H2665" t="str">
        <f>VLOOKUP($D2665,metadata!$B$2:$S$451,5,FALSE)</f>
        <v>y-ask</v>
      </c>
      <c r="I2665" t="str">
        <f>VLOOKUP($D2665,metadata!$B$2:$S$451,6,FALSE)</f>
        <v>a</v>
      </c>
      <c r="J2665" t="str">
        <f>VLOOKUP($D2665,metadata!$B$2:$S$451,7,FALSE)</f>
        <v>i</v>
      </c>
      <c r="K2665">
        <f>VLOOKUP($D2665,metadata!$B$2:$S$451,8,FALSE)</f>
        <v>13</v>
      </c>
      <c r="L2665">
        <f>VLOOKUP($D2665,metadata!$B$2:$S$451,9,FALSE)</f>
        <v>7</v>
      </c>
      <c r="M2665" t="str">
        <f>VLOOKUP($D2665,metadata!$B$2:$S$451,10,FALSE)</f>
        <v/>
      </c>
      <c r="N2665" t="str">
        <f>VLOOKUP($D2665,metadata!$B$2:$S$451,11,FALSE)</f>
        <v>Drosophila lacertosa</v>
      </c>
      <c r="O2665" t="str">
        <f>VLOOKUP($D2665,metadata!$B$2:$S$451,12,FALSE)</f>
        <v>diptera</v>
      </c>
      <c r="P2665" t="str">
        <f>VLOOKUP($D2665,metadata!$B$2:$S$451,13,FALSE)</f>
        <v>Oma</v>
      </c>
      <c r="Q2665">
        <f>VLOOKUP($D2665,metadata!$B$2:$S$451,14,FALSE)</f>
        <v>41.52675</v>
      </c>
      <c r="R2665">
        <f>VLOOKUP($D2665,metadata!$B$2:$S$451,15,FALSE)</f>
        <v>140.90733299999999</v>
      </c>
      <c r="S2665" t="str">
        <f>VLOOKUP($D2665,metadata!$B$2:$S$451,16,FALSE)</f>
        <v/>
      </c>
      <c r="T2665">
        <f>VLOOKUP($D2665,metadata!$B$2:$S$451,17,FALSE)</f>
        <v>30</v>
      </c>
      <c r="U2665" t="str">
        <f>VLOOKUP($D2665,metadata!$B$2:$S$451,18,FALSE)</f>
        <v/>
      </c>
      <c r="V2665">
        <f>VLOOKUP($D2665,metadata!$B$2:$Z$451,19,FALSE)</f>
        <v>60</v>
      </c>
      <c r="W2665" t="str">
        <f>VLOOKUP($D2665,metadata!$B$2:$Z$451,20,FALSE)</f>
        <v>global average</v>
      </c>
      <c r="X2665" t="str">
        <f>VLOOKUP($D2665,metadata!$B$2:$Z$451,21,FALSE)</f>
        <v/>
      </c>
      <c r="Y2665" t="str">
        <f>VLOOKUP($D2665,metadata!$B$2:$Z$451,22,FALSE)</f>
        <v/>
      </c>
      <c r="AF2665" t="str">
        <f t="shared" si="85"/>
        <v>NA</v>
      </c>
    </row>
    <row r="2666" spans="3:32" hidden="1" x14ac:dyDescent="0.3">
      <c r="C2666">
        <v>2665</v>
      </c>
      <c r="D2666" s="4" t="str">
        <f t="shared" si="86"/>
        <v>61-Oma</v>
      </c>
      <c r="E2666" t="str">
        <f>VLOOKUP($D2666,metadata!$B$2:$S$451,2,FALSE)</f>
        <v>ichijo, N</v>
      </c>
      <c r="F2666" t="str">
        <f>VLOOKUP($D2666,metadata!$B$2:$S$451,3,FALSE)</f>
        <v>DISJUNCTIVE CLINE OF CRITICAL PHOTOPERIOD IN THE REPRODUCTIVE DIAPAUSE OF DROSOPHILA LACERTOSA</v>
      </c>
      <c r="G2666" t="str">
        <f>VLOOKUP($D2666,metadata!$B$2:$S$451,4,FALSE)</f>
        <v>http://onlinelibrary.wiley.com/doi/10.1111/j.1558-5646.1986.tb00482.x/epdf</v>
      </c>
      <c r="H2666" t="str">
        <f>VLOOKUP($D2666,metadata!$B$2:$S$451,5,FALSE)</f>
        <v>y-ask</v>
      </c>
      <c r="I2666" t="str">
        <f>VLOOKUP($D2666,metadata!$B$2:$S$451,6,FALSE)</f>
        <v>a</v>
      </c>
      <c r="J2666" t="str">
        <f>VLOOKUP($D2666,metadata!$B$2:$S$451,7,FALSE)</f>
        <v>i</v>
      </c>
      <c r="K2666">
        <f>VLOOKUP($D2666,metadata!$B$2:$S$451,8,FALSE)</f>
        <v>13</v>
      </c>
      <c r="L2666">
        <f>VLOOKUP($D2666,metadata!$B$2:$S$451,9,FALSE)</f>
        <v>7</v>
      </c>
      <c r="M2666" t="str">
        <f>VLOOKUP($D2666,metadata!$B$2:$S$451,10,FALSE)</f>
        <v/>
      </c>
      <c r="N2666" t="str">
        <f>VLOOKUP($D2666,metadata!$B$2:$S$451,11,FALSE)</f>
        <v>Drosophila lacertosa</v>
      </c>
      <c r="O2666" t="str">
        <f>VLOOKUP($D2666,metadata!$B$2:$S$451,12,FALSE)</f>
        <v>diptera</v>
      </c>
      <c r="P2666" t="str">
        <f>VLOOKUP($D2666,metadata!$B$2:$S$451,13,FALSE)</f>
        <v>Oma</v>
      </c>
      <c r="Q2666">
        <f>VLOOKUP($D2666,metadata!$B$2:$S$451,14,FALSE)</f>
        <v>41.52675</v>
      </c>
      <c r="R2666">
        <f>VLOOKUP($D2666,metadata!$B$2:$S$451,15,FALSE)</f>
        <v>140.90733299999999</v>
      </c>
      <c r="S2666" t="str">
        <f>VLOOKUP($D2666,metadata!$B$2:$S$451,16,FALSE)</f>
        <v/>
      </c>
      <c r="T2666">
        <f>VLOOKUP($D2666,metadata!$B$2:$S$451,17,FALSE)</f>
        <v>30</v>
      </c>
      <c r="U2666" t="str">
        <f>VLOOKUP($D2666,metadata!$B$2:$S$451,18,FALSE)</f>
        <v/>
      </c>
      <c r="V2666">
        <f>VLOOKUP($D2666,metadata!$B$2:$Z$451,19,FALSE)</f>
        <v>60</v>
      </c>
      <c r="W2666" t="str">
        <f>VLOOKUP($D2666,metadata!$B$2:$Z$451,20,FALSE)</f>
        <v>global average</v>
      </c>
      <c r="X2666" t="str">
        <f>VLOOKUP($D2666,metadata!$B$2:$Z$451,21,FALSE)</f>
        <v/>
      </c>
      <c r="Y2666" t="str">
        <f>VLOOKUP($D2666,metadata!$B$2:$Z$451,22,FALSE)</f>
        <v/>
      </c>
      <c r="AF2666" t="str">
        <f t="shared" si="85"/>
        <v>NA</v>
      </c>
    </row>
    <row r="2667" spans="3:32" hidden="1" x14ac:dyDescent="0.3">
      <c r="C2667">
        <v>2666</v>
      </c>
      <c r="D2667" s="4" t="str">
        <f t="shared" si="86"/>
        <v>61-Minmaya</v>
      </c>
      <c r="E2667" t="str">
        <f>VLOOKUP($D2667,metadata!$B$2:$S$451,2,FALSE)</f>
        <v>ichijo, N</v>
      </c>
      <c r="F2667" t="str">
        <f>VLOOKUP($D2667,metadata!$B$2:$S$451,3,FALSE)</f>
        <v>DISJUNCTIVE CLINE OF CRITICAL PHOTOPERIOD IN THE REPRODUCTIVE DIAPAUSE OF DROSOPHILA LACERTOSA</v>
      </c>
      <c r="G2667" t="str">
        <f>VLOOKUP($D2667,metadata!$B$2:$S$451,4,FALSE)</f>
        <v>http://onlinelibrary.wiley.com/doi/10.1111/j.1558-5646.1986.tb00482.x/epdf</v>
      </c>
      <c r="H2667" t="str">
        <f>VLOOKUP($D2667,metadata!$B$2:$S$451,5,FALSE)</f>
        <v>y-ask</v>
      </c>
      <c r="I2667" t="str">
        <f>VLOOKUP($D2667,metadata!$B$2:$S$451,6,FALSE)</f>
        <v>a</v>
      </c>
      <c r="J2667" t="str">
        <f>VLOOKUP($D2667,metadata!$B$2:$S$451,7,FALSE)</f>
        <v>i</v>
      </c>
      <c r="K2667">
        <f>VLOOKUP($D2667,metadata!$B$2:$S$451,8,FALSE)</f>
        <v>13</v>
      </c>
      <c r="L2667">
        <f>VLOOKUP($D2667,metadata!$B$2:$S$451,9,FALSE)</f>
        <v>7</v>
      </c>
      <c r="M2667" t="str">
        <f>VLOOKUP($D2667,metadata!$B$2:$S$451,10,FALSE)</f>
        <v/>
      </c>
      <c r="N2667" t="str">
        <f>VLOOKUP($D2667,metadata!$B$2:$S$451,11,FALSE)</f>
        <v>Drosophila lacertosa</v>
      </c>
      <c r="O2667" t="str">
        <f>VLOOKUP($D2667,metadata!$B$2:$S$451,12,FALSE)</f>
        <v>diptera</v>
      </c>
      <c r="P2667" t="str">
        <f>VLOOKUP($D2667,metadata!$B$2:$S$451,13,FALSE)</f>
        <v>Minmaya</v>
      </c>
      <c r="Q2667">
        <f>VLOOKUP($D2667,metadata!$B$2:$S$451,14,FALSE)</f>
        <v>41.197028000000003</v>
      </c>
      <c r="R2667">
        <f>VLOOKUP($D2667,metadata!$B$2:$S$451,15,FALSE)</f>
        <v>140.429889</v>
      </c>
      <c r="S2667" t="str">
        <f>VLOOKUP($D2667,metadata!$B$2:$S$451,16,FALSE)</f>
        <v/>
      </c>
      <c r="T2667">
        <f>VLOOKUP($D2667,metadata!$B$2:$S$451,17,FALSE)</f>
        <v>20</v>
      </c>
      <c r="U2667" t="str">
        <f>VLOOKUP($D2667,metadata!$B$2:$S$451,18,FALSE)</f>
        <v/>
      </c>
      <c r="V2667">
        <f>VLOOKUP($D2667,metadata!$B$2:$Z$451,19,FALSE)</f>
        <v>60</v>
      </c>
      <c r="W2667" t="str">
        <f>VLOOKUP($D2667,metadata!$B$2:$Z$451,20,FALSE)</f>
        <v>global average</v>
      </c>
      <c r="X2667" t="str">
        <f>VLOOKUP($D2667,metadata!$B$2:$Z$451,21,FALSE)</f>
        <v/>
      </c>
      <c r="Y2667" t="str">
        <f>VLOOKUP($D2667,metadata!$B$2:$Z$451,22,FALSE)</f>
        <v/>
      </c>
      <c r="AF2667" t="str">
        <f t="shared" si="85"/>
        <v>NA</v>
      </c>
    </row>
    <row r="2668" spans="3:32" hidden="1" x14ac:dyDescent="0.3">
      <c r="C2668">
        <v>2667</v>
      </c>
      <c r="D2668" s="4" t="str">
        <f t="shared" si="86"/>
        <v>61-Minmaya</v>
      </c>
      <c r="E2668" t="str">
        <f>VLOOKUP($D2668,metadata!$B$2:$S$451,2,FALSE)</f>
        <v>ichijo, N</v>
      </c>
      <c r="F2668" t="str">
        <f>VLOOKUP($D2668,metadata!$B$2:$S$451,3,FALSE)</f>
        <v>DISJUNCTIVE CLINE OF CRITICAL PHOTOPERIOD IN THE REPRODUCTIVE DIAPAUSE OF DROSOPHILA LACERTOSA</v>
      </c>
      <c r="G2668" t="str">
        <f>VLOOKUP($D2668,metadata!$B$2:$S$451,4,FALSE)</f>
        <v>http://onlinelibrary.wiley.com/doi/10.1111/j.1558-5646.1986.tb00482.x/epdf</v>
      </c>
      <c r="H2668" t="str">
        <f>VLOOKUP($D2668,metadata!$B$2:$S$451,5,FALSE)</f>
        <v>y-ask</v>
      </c>
      <c r="I2668" t="str">
        <f>VLOOKUP($D2668,metadata!$B$2:$S$451,6,FALSE)</f>
        <v>a</v>
      </c>
      <c r="J2668" t="str">
        <f>VLOOKUP($D2668,metadata!$B$2:$S$451,7,FALSE)</f>
        <v>i</v>
      </c>
      <c r="K2668">
        <f>VLOOKUP($D2668,metadata!$B$2:$S$451,8,FALSE)</f>
        <v>13</v>
      </c>
      <c r="L2668">
        <f>VLOOKUP($D2668,metadata!$B$2:$S$451,9,FALSE)</f>
        <v>7</v>
      </c>
      <c r="M2668" t="str">
        <f>VLOOKUP($D2668,metadata!$B$2:$S$451,10,FALSE)</f>
        <v/>
      </c>
      <c r="N2668" t="str">
        <f>VLOOKUP($D2668,metadata!$B$2:$S$451,11,FALSE)</f>
        <v>Drosophila lacertosa</v>
      </c>
      <c r="O2668" t="str">
        <f>VLOOKUP($D2668,metadata!$B$2:$S$451,12,FALSE)</f>
        <v>diptera</v>
      </c>
      <c r="P2668" t="str">
        <f>VLOOKUP($D2668,metadata!$B$2:$S$451,13,FALSE)</f>
        <v>Minmaya</v>
      </c>
      <c r="Q2668">
        <f>VLOOKUP($D2668,metadata!$B$2:$S$451,14,FALSE)</f>
        <v>41.197028000000003</v>
      </c>
      <c r="R2668">
        <f>VLOOKUP($D2668,metadata!$B$2:$S$451,15,FALSE)</f>
        <v>140.429889</v>
      </c>
      <c r="S2668" t="str">
        <f>VLOOKUP($D2668,metadata!$B$2:$S$451,16,FALSE)</f>
        <v/>
      </c>
      <c r="T2668">
        <f>VLOOKUP($D2668,metadata!$B$2:$S$451,17,FALSE)</f>
        <v>20</v>
      </c>
      <c r="U2668" t="str">
        <f>VLOOKUP($D2668,metadata!$B$2:$S$451,18,FALSE)</f>
        <v/>
      </c>
      <c r="V2668">
        <f>VLOOKUP($D2668,metadata!$B$2:$Z$451,19,FALSE)</f>
        <v>60</v>
      </c>
      <c r="W2668" t="str">
        <f>VLOOKUP($D2668,metadata!$B$2:$Z$451,20,FALSE)</f>
        <v>global average</v>
      </c>
      <c r="X2668" t="str">
        <f>VLOOKUP($D2668,metadata!$B$2:$Z$451,21,FALSE)</f>
        <v/>
      </c>
      <c r="Y2668" t="str">
        <f>VLOOKUP($D2668,metadata!$B$2:$Z$451,22,FALSE)</f>
        <v/>
      </c>
      <c r="AF2668" t="str">
        <f t="shared" si="85"/>
        <v>NA</v>
      </c>
    </row>
    <row r="2669" spans="3:32" hidden="1" x14ac:dyDescent="0.3">
      <c r="C2669">
        <v>2668</v>
      </c>
      <c r="D2669" s="4" t="str">
        <f t="shared" si="86"/>
        <v>61-Minmaya</v>
      </c>
      <c r="E2669" t="str">
        <f>VLOOKUP($D2669,metadata!$B$2:$S$451,2,FALSE)</f>
        <v>ichijo, N</v>
      </c>
      <c r="F2669" t="str">
        <f>VLOOKUP($D2669,metadata!$B$2:$S$451,3,FALSE)</f>
        <v>DISJUNCTIVE CLINE OF CRITICAL PHOTOPERIOD IN THE REPRODUCTIVE DIAPAUSE OF DROSOPHILA LACERTOSA</v>
      </c>
      <c r="G2669" t="str">
        <f>VLOOKUP($D2669,metadata!$B$2:$S$451,4,FALSE)</f>
        <v>http://onlinelibrary.wiley.com/doi/10.1111/j.1558-5646.1986.tb00482.x/epdf</v>
      </c>
      <c r="H2669" t="str">
        <f>VLOOKUP($D2669,metadata!$B$2:$S$451,5,FALSE)</f>
        <v>y-ask</v>
      </c>
      <c r="I2669" t="str">
        <f>VLOOKUP($D2669,metadata!$B$2:$S$451,6,FALSE)</f>
        <v>a</v>
      </c>
      <c r="J2669" t="str">
        <f>VLOOKUP($D2669,metadata!$B$2:$S$451,7,FALSE)</f>
        <v>i</v>
      </c>
      <c r="K2669">
        <f>VLOOKUP($D2669,metadata!$B$2:$S$451,8,FALSE)</f>
        <v>13</v>
      </c>
      <c r="L2669">
        <f>VLOOKUP($D2669,metadata!$B$2:$S$451,9,FALSE)</f>
        <v>7</v>
      </c>
      <c r="M2669" t="str">
        <f>VLOOKUP($D2669,metadata!$B$2:$S$451,10,FALSE)</f>
        <v/>
      </c>
      <c r="N2669" t="str">
        <f>VLOOKUP($D2669,metadata!$B$2:$S$451,11,FALSE)</f>
        <v>Drosophila lacertosa</v>
      </c>
      <c r="O2669" t="str">
        <f>VLOOKUP($D2669,metadata!$B$2:$S$451,12,FALSE)</f>
        <v>diptera</v>
      </c>
      <c r="P2669" t="str">
        <f>VLOOKUP($D2669,metadata!$B$2:$S$451,13,FALSE)</f>
        <v>Minmaya</v>
      </c>
      <c r="Q2669">
        <f>VLOOKUP($D2669,metadata!$B$2:$S$451,14,FALSE)</f>
        <v>41.197028000000003</v>
      </c>
      <c r="R2669">
        <f>VLOOKUP($D2669,metadata!$B$2:$S$451,15,FALSE)</f>
        <v>140.429889</v>
      </c>
      <c r="S2669" t="str">
        <f>VLOOKUP($D2669,metadata!$B$2:$S$451,16,FALSE)</f>
        <v/>
      </c>
      <c r="T2669">
        <f>VLOOKUP($D2669,metadata!$B$2:$S$451,17,FALSE)</f>
        <v>20</v>
      </c>
      <c r="U2669" t="str">
        <f>VLOOKUP($D2669,metadata!$B$2:$S$451,18,FALSE)</f>
        <v/>
      </c>
      <c r="V2669">
        <f>VLOOKUP($D2669,metadata!$B$2:$Z$451,19,FALSE)</f>
        <v>60</v>
      </c>
      <c r="W2669" t="str">
        <f>VLOOKUP($D2669,metadata!$B$2:$Z$451,20,FALSE)</f>
        <v>global average</v>
      </c>
      <c r="X2669" t="str">
        <f>VLOOKUP($D2669,metadata!$B$2:$Z$451,21,FALSE)</f>
        <v/>
      </c>
      <c r="Y2669" t="str">
        <f>VLOOKUP($D2669,metadata!$B$2:$Z$451,22,FALSE)</f>
        <v/>
      </c>
      <c r="AF2669" t="str">
        <f t="shared" si="85"/>
        <v>NA</v>
      </c>
    </row>
    <row r="2670" spans="3:32" hidden="1" x14ac:dyDescent="0.3">
      <c r="C2670">
        <v>2669</v>
      </c>
      <c r="D2670" s="4" t="str">
        <f t="shared" si="86"/>
        <v>61-Minmaya</v>
      </c>
      <c r="E2670" t="str">
        <f>VLOOKUP($D2670,metadata!$B$2:$S$451,2,FALSE)</f>
        <v>ichijo, N</v>
      </c>
      <c r="F2670" t="str">
        <f>VLOOKUP($D2670,metadata!$B$2:$S$451,3,FALSE)</f>
        <v>DISJUNCTIVE CLINE OF CRITICAL PHOTOPERIOD IN THE REPRODUCTIVE DIAPAUSE OF DROSOPHILA LACERTOSA</v>
      </c>
      <c r="G2670" t="str">
        <f>VLOOKUP($D2670,metadata!$B$2:$S$451,4,FALSE)</f>
        <v>http://onlinelibrary.wiley.com/doi/10.1111/j.1558-5646.1986.tb00482.x/epdf</v>
      </c>
      <c r="H2670" t="str">
        <f>VLOOKUP($D2670,metadata!$B$2:$S$451,5,FALSE)</f>
        <v>y-ask</v>
      </c>
      <c r="I2670" t="str">
        <f>VLOOKUP($D2670,metadata!$B$2:$S$451,6,FALSE)</f>
        <v>a</v>
      </c>
      <c r="J2670" t="str">
        <f>VLOOKUP($D2670,metadata!$B$2:$S$451,7,FALSE)</f>
        <v>i</v>
      </c>
      <c r="K2670">
        <f>VLOOKUP($D2670,metadata!$B$2:$S$451,8,FALSE)</f>
        <v>13</v>
      </c>
      <c r="L2670">
        <f>VLOOKUP($D2670,metadata!$B$2:$S$451,9,FALSE)</f>
        <v>7</v>
      </c>
      <c r="M2670" t="str">
        <f>VLOOKUP($D2670,metadata!$B$2:$S$451,10,FALSE)</f>
        <v/>
      </c>
      <c r="N2670" t="str">
        <f>VLOOKUP($D2670,metadata!$B$2:$S$451,11,FALSE)</f>
        <v>Drosophila lacertosa</v>
      </c>
      <c r="O2670" t="str">
        <f>VLOOKUP($D2670,metadata!$B$2:$S$451,12,FALSE)</f>
        <v>diptera</v>
      </c>
      <c r="P2670" t="str">
        <f>VLOOKUP($D2670,metadata!$B$2:$S$451,13,FALSE)</f>
        <v>Minmaya</v>
      </c>
      <c r="Q2670">
        <f>VLOOKUP($D2670,metadata!$B$2:$S$451,14,FALSE)</f>
        <v>41.197028000000003</v>
      </c>
      <c r="R2670">
        <f>VLOOKUP($D2670,metadata!$B$2:$S$451,15,FALSE)</f>
        <v>140.429889</v>
      </c>
      <c r="S2670" t="str">
        <f>VLOOKUP($D2670,metadata!$B$2:$S$451,16,FALSE)</f>
        <v/>
      </c>
      <c r="T2670">
        <f>VLOOKUP($D2670,metadata!$B$2:$S$451,17,FALSE)</f>
        <v>20</v>
      </c>
      <c r="U2670" t="str">
        <f>VLOOKUP($D2670,metadata!$B$2:$S$451,18,FALSE)</f>
        <v/>
      </c>
      <c r="V2670">
        <f>VLOOKUP($D2670,metadata!$B$2:$Z$451,19,FALSE)</f>
        <v>60</v>
      </c>
      <c r="W2670" t="str">
        <f>VLOOKUP($D2670,metadata!$B$2:$Z$451,20,FALSE)</f>
        <v>global average</v>
      </c>
      <c r="X2670" t="str">
        <f>VLOOKUP($D2670,metadata!$B$2:$Z$451,21,FALSE)</f>
        <v/>
      </c>
      <c r="Y2670" t="str">
        <f>VLOOKUP($D2670,metadata!$B$2:$Z$451,22,FALSE)</f>
        <v/>
      </c>
      <c r="AF2670" t="str">
        <f t="shared" si="85"/>
        <v>NA</v>
      </c>
    </row>
    <row r="2671" spans="3:32" hidden="1" x14ac:dyDescent="0.3">
      <c r="C2671">
        <v>2670</v>
      </c>
      <c r="D2671" s="4" t="str">
        <f t="shared" si="86"/>
        <v>61-Minmaya</v>
      </c>
      <c r="E2671" t="str">
        <f>VLOOKUP($D2671,metadata!$B$2:$S$451,2,FALSE)</f>
        <v>ichijo, N</v>
      </c>
      <c r="F2671" t="str">
        <f>VLOOKUP($D2671,metadata!$B$2:$S$451,3,FALSE)</f>
        <v>DISJUNCTIVE CLINE OF CRITICAL PHOTOPERIOD IN THE REPRODUCTIVE DIAPAUSE OF DROSOPHILA LACERTOSA</v>
      </c>
      <c r="G2671" t="str">
        <f>VLOOKUP($D2671,metadata!$B$2:$S$451,4,FALSE)</f>
        <v>http://onlinelibrary.wiley.com/doi/10.1111/j.1558-5646.1986.tb00482.x/epdf</v>
      </c>
      <c r="H2671" t="str">
        <f>VLOOKUP($D2671,metadata!$B$2:$S$451,5,FALSE)</f>
        <v>y-ask</v>
      </c>
      <c r="I2671" t="str">
        <f>VLOOKUP($D2671,metadata!$B$2:$S$451,6,FALSE)</f>
        <v>a</v>
      </c>
      <c r="J2671" t="str">
        <f>VLOOKUP($D2671,metadata!$B$2:$S$451,7,FALSE)</f>
        <v>i</v>
      </c>
      <c r="K2671">
        <f>VLOOKUP($D2671,metadata!$B$2:$S$451,8,FALSE)</f>
        <v>13</v>
      </c>
      <c r="L2671">
        <f>VLOOKUP($D2671,metadata!$B$2:$S$451,9,FALSE)</f>
        <v>7</v>
      </c>
      <c r="M2671" t="str">
        <f>VLOOKUP($D2671,metadata!$B$2:$S$451,10,FALSE)</f>
        <v/>
      </c>
      <c r="N2671" t="str">
        <f>VLOOKUP($D2671,metadata!$B$2:$S$451,11,FALSE)</f>
        <v>Drosophila lacertosa</v>
      </c>
      <c r="O2671" t="str">
        <f>VLOOKUP($D2671,metadata!$B$2:$S$451,12,FALSE)</f>
        <v>diptera</v>
      </c>
      <c r="P2671" t="str">
        <f>VLOOKUP($D2671,metadata!$B$2:$S$451,13,FALSE)</f>
        <v>Minmaya</v>
      </c>
      <c r="Q2671">
        <f>VLOOKUP($D2671,metadata!$B$2:$S$451,14,FALSE)</f>
        <v>41.197028000000003</v>
      </c>
      <c r="R2671">
        <f>VLOOKUP($D2671,metadata!$B$2:$S$451,15,FALSE)</f>
        <v>140.429889</v>
      </c>
      <c r="S2671" t="str">
        <f>VLOOKUP($D2671,metadata!$B$2:$S$451,16,FALSE)</f>
        <v/>
      </c>
      <c r="T2671">
        <f>VLOOKUP($D2671,metadata!$B$2:$S$451,17,FALSE)</f>
        <v>20</v>
      </c>
      <c r="U2671" t="str">
        <f>VLOOKUP($D2671,metadata!$B$2:$S$451,18,FALSE)</f>
        <v/>
      </c>
      <c r="V2671">
        <f>VLOOKUP($D2671,metadata!$B$2:$Z$451,19,FALSE)</f>
        <v>60</v>
      </c>
      <c r="W2671" t="str">
        <f>VLOOKUP($D2671,metadata!$B$2:$Z$451,20,FALSE)</f>
        <v>global average</v>
      </c>
      <c r="X2671" t="str">
        <f>VLOOKUP($D2671,metadata!$B$2:$Z$451,21,FALSE)</f>
        <v/>
      </c>
      <c r="Y2671" t="str">
        <f>VLOOKUP($D2671,metadata!$B$2:$Z$451,22,FALSE)</f>
        <v/>
      </c>
      <c r="AF2671" t="str">
        <f t="shared" si="85"/>
        <v>NA</v>
      </c>
    </row>
    <row r="2672" spans="3:32" x14ac:dyDescent="0.3">
      <c r="D2672" s="4"/>
    </row>
    <row r="2673" spans="4:4" x14ac:dyDescent="0.3">
      <c r="D2673" s="4"/>
    </row>
    <row r="2674" spans="4:4" x14ac:dyDescent="0.3">
      <c r="D2674" s="4"/>
    </row>
    <row r="2675" spans="4:4" x14ac:dyDescent="0.3">
      <c r="D2675" s="4"/>
    </row>
    <row r="2676" spans="4:4" x14ac:dyDescent="0.3">
      <c r="D2676" s="4"/>
    </row>
    <row r="2677" spans="4:4" x14ac:dyDescent="0.3">
      <c r="D2677" s="4"/>
    </row>
    <row r="2678" spans="4:4" x14ac:dyDescent="0.3">
      <c r="D2678" s="4"/>
    </row>
    <row r="2679" spans="4:4" x14ac:dyDescent="0.3">
      <c r="D2679" s="4"/>
    </row>
    <row r="2680" spans="4:4" x14ac:dyDescent="0.3">
      <c r="D2680" s="4"/>
    </row>
    <row r="2681" spans="4:4" x14ac:dyDescent="0.3">
      <c r="D2681" s="4"/>
    </row>
    <row r="2682" spans="4:4" x14ac:dyDescent="0.3">
      <c r="D2682" s="4"/>
    </row>
    <row r="2683" spans="4:4" x14ac:dyDescent="0.3">
      <c r="D2683" s="4"/>
    </row>
  </sheetData>
  <autoFilter ref="A1:AK2671">
    <filterColumn colId="29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C1" sqref="C1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1" spans="1:2" x14ac:dyDescent="0.3">
      <c r="A1" s="6" t="s">
        <v>5</v>
      </c>
      <c r="B1" t="s">
        <v>50</v>
      </c>
    </row>
    <row r="3" spans="1:2" x14ac:dyDescent="0.3">
      <c r="A3" s="6" t="s">
        <v>47</v>
      </c>
      <c r="B3" t="s">
        <v>49</v>
      </c>
    </row>
    <row r="4" spans="1:2" x14ac:dyDescent="0.3">
      <c r="A4" s="7">
        <v>1</v>
      </c>
      <c r="B4" s="8">
        <v>3</v>
      </c>
    </row>
    <row r="5" spans="1:2" x14ac:dyDescent="0.3">
      <c r="A5" s="7">
        <v>2</v>
      </c>
      <c r="B5" s="8">
        <v>22</v>
      </c>
    </row>
    <row r="6" spans="1:2" x14ac:dyDescent="0.3">
      <c r="A6" s="7">
        <v>3</v>
      </c>
      <c r="B6" s="8">
        <v>7</v>
      </c>
    </row>
    <row r="7" spans="1:2" x14ac:dyDescent="0.3">
      <c r="A7" s="7">
        <v>4</v>
      </c>
      <c r="B7" s="8">
        <v>6</v>
      </c>
    </row>
    <row r="8" spans="1:2" x14ac:dyDescent="0.3">
      <c r="A8" s="7">
        <v>5</v>
      </c>
      <c r="B8" s="8">
        <v>5</v>
      </c>
    </row>
    <row r="9" spans="1:2" x14ac:dyDescent="0.3">
      <c r="A9" s="7">
        <v>6</v>
      </c>
      <c r="B9" s="8">
        <v>22</v>
      </c>
    </row>
    <row r="10" spans="1:2" x14ac:dyDescent="0.3">
      <c r="A10" s="7">
        <v>7</v>
      </c>
      <c r="B10" s="8">
        <v>12</v>
      </c>
    </row>
    <row r="11" spans="1:2" x14ac:dyDescent="0.3">
      <c r="A11" s="7">
        <v>8</v>
      </c>
      <c r="B11" s="8">
        <v>3</v>
      </c>
    </row>
    <row r="12" spans="1:2" x14ac:dyDescent="0.3">
      <c r="A12" s="7">
        <v>9</v>
      </c>
      <c r="B12" s="8">
        <v>7</v>
      </c>
    </row>
    <row r="13" spans="1:2" x14ac:dyDescent="0.3">
      <c r="A13" s="7">
        <v>10</v>
      </c>
      <c r="B13" s="8">
        <v>6</v>
      </c>
    </row>
    <row r="14" spans="1:2" x14ac:dyDescent="0.3">
      <c r="A14" s="7">
        <v>11</v>
      </c>
      <c r="B14" s="8">
        <v>7</v>
      </c>
    </row>
    <row r="15" spans="1:2" x14ac:dyDescent="0.3">
      <c r="A15" s="7">
        <v>12</v>
      </c>
      <c r="B15" s="8">
        <v>1</v>
      </c>
    </row>
    <row r="16" spans="1:2" x14ac:dyDescent="0.3">
      <c r="A16" s="7">
        <v>13</v>
      </c>
      <c r="B16" s="8">
        <v>3</v>
      </c>
    </row>
    <row r="17" spans="1:2" x14ac:dyDescent="0.3">
      <c r="A17" s="7">
        <v>14</v>
      </c>
      <c r="B17" s="8">
        <v>5</v>
      </c>
    </row>
    <row r="18" spans="1:2" x14ac:dyDescent="0.3">
      <c r="A18" s="7">
        <v>15</v>
      </c>
      <c r="B18" s="8">
        <v>3</v>
      </c>
    </row>
    <row r="19" spans="1:2" x14ac:dyDescent="0.3">
      <c r="A19" s="7">
        <v>16</v>
      </c>
      <c r="B19" s="8">
        <v>4</v>
      </c>
    </row>
    <row r="20" spans="1:2" x14ac:dyDescent="0.3">
      <c r="A20" s="7">
        <v>17</v>
      </c>
      <c r="B20" s="8">
        <v>8</v>
      </c>
    </row>
    <row r="21" spans="1:2" x14ac:dyDescent="0.3">
      <c r="A21" s="7">
        <v>18</v>
      </c>
      <c r="B21" s="8">
        <v>5</v>
      </c>
    </row>
    <row r="22" spans="1:2" x14ac:dyDescent="0.3">
      <c r="A22" s="7">
        <v>19</v>
      </c>
      <c r="B22" s="8">
        <v>7</v>
      </c>
    </row>
    <row r="23" spans="1:2" x14ac:dyDescent="0.3">
      <c r="A23" s="7">
        <v>20</v>
      </c>
      <c r="B23" s="8">
        <v>5</v>
      </c>
    </row>
    <row r="24" spans="1:2" x14ac:dyDescent="0.3">
      <c r="A24" s="7">
        <v>21</v>
      </c>
      <c r="B24" s="8">
        <v>8</v>
      </c>
    </row>
    <row r="25" spans="1:2" x14ac:dyDescent="0.3">
      <c r="A25" s="7">
        <v>22</v>
      </c>
      <c r="B25" s="8">
        <v>3</v>
      </c>
    </row>
    <row r="26" spans="1:2" x14ac:dyDescent="0.3">
      <c r="A26" s="7">
        <v>23</v>
      </c>
      <c r="B26" s="8">
        <v>4</v>
      </c>
    </row>
    <row r="27" spans="1:2" x14ac:dyDescent="0.3">
      <c r="A27" s="7">
        <v>24</v>
      </c>
      <c r="B27" s="8">
        <v>18</v>
      </c>
    </row>
    <row r="28" spans="1:2" x14ac:dyDescent="0.3">
      <c r="A28" s="7">
        <v>25</v>
      </c>
      <c r="B28" s="8">
        <v>12</v>
      </c>
    </row>
    <row r="29" spans="1:2" x14ac:dyDescent="0.3">
      <c r="A29" s="7">
        <v>26</v>
      </c>
      <c r="B29" s="8">
        <v>7</v>
      </c>
    </row>
    <row r="30" spans="1:2" x14ac:dyDescent="0.3">
      <c r="A30" s="7">
        <v>27</v>
      </c>
      <c r="B30" s="8">
        <v>6</v>
      </c>
    </row>
    <row r="31" spans="1:2" x14ac:dyDescent="0.3">
      <c r="A31" s="7">
        <v>28</v>
      </c>
      <c r="B31" s="8">
        <v>1</v>
      </c>
    </row>
    <row r="32" spans="1:2" x14ac:dyDescent="0.3">
      <c r="A32" s="7">
        <v>29</v>
      </c>
      <c r="B32" s="8">
        <v>8</v>
      </c>
    </row>
    <row r="33" spans="1:2" x14ac:dyDescent="0.3">
      <c r="A33" s="7">
        <v>30</v>
      </c>
      <c r="B33" s="8">
        <v>3</v>
      </c>
    </row>
    <row r="34" spans="1:2" x14ac:dyDescent="0.3">
      <c r="A34" s="7">
        <v>31</v>
      </c>
      <c r="B34" s="8">
        <v>6</v>
      </c>
    </row>
    <row r="35" spans="1:2" x14ac:dyDescent="0.3">
      <c r="A35" s="7">
        <v>32</v>
      </c>
      <c r="B35" s="8">
        <v>9</v>
      </c>
    </row>
    <row r="36" spans="1:2" x14ac:dyDescent="0.3">
      <c r="A36" s="7">
        <v>33</v>
      </c>
      <c r="B36" s="8">
        <v>5</v>
      </c>
    </row>
    <row r="37" spans="1:2" x14ac:dyDescent="0.3">
      <c r="A37" s="7">
        <v>34</v>
      </c>
      <c r="B37" s="8">
        <v>5</v>
      </c>
    </row>
    <row r="38" spans="1:2" x14ac:dyDescent="0.3">
      <c r="A38" s="7">
        <v>35</v>
      </c>
      <c r="B38" s="8">
        <v>8</v>
      </c>
    </row>
    <row r="39" spans="1:2" x14ac:dyDescent="0.3">
      <c r="A39" s="7">
        <v>36</v>
      </c>
      <c r="B39" s="8">
        <v>4</v>
      </c>
    </row>
    <row r="40" spans="1:2" x14ac:dyDescent="0.3">
      <c r="A40" s="7">
        <v>37</v>
      </c>
      <c r="B40" s="8">
        <v>7</v>
      </c>
    </row>
    <row r="41" spans="1:2" x14ac:dyDescent="0.3">
      <c r="A41" s="7">
        <v>38</v>
      </c>
      <c r="B41" s="8">
        <v>6</v>
      </c>
    </row>
    <row r="42" spans="1:2" x14ac:dyDescent="0.3">
      <c r="A42" s="7">
        <v>39</v>
      </c>
      <c r="B42" s="8">
        <v>1</v>
      </c>
    </row>
    <row r="43" spans="1:2" x14ac:dyDescent="0.3">
      <c r="A43" s="7">
        <v>40</v>
      </c>
      <c r="B43" s="8">
        <v>3</v>
      </c>
    </row>
    <row r="44" spans="1:2" x14ac:dyDescent="0.3">
      <c r="A44" s="7">
        <v>41</v>
      </c>
      <c r="B44" s="8">
        <v>4</v>
      </c>
    </row>
    <row r="45" spans="1:2" x14ac:dyDescent="0.3">
      <c r="A45" s="7">
        <v>42</v>
      </c>
      <c r="B45" s="8">
        <v>14</v>
      </c>
    </row>
    <row r="46" spans="1:2" x14ac:dyDescent="0.3">
      <c r="A46" s="7">
        <v>43</v>
      </c>
      <c r="B46" s="8">
        <v>3</v>
      </c>
    </row>
    <row r="47" spans="1:2" x14ac:dyDescent="0.3">
      <c r="A47" s="7">
        <v>44</v>
      </c>
      <c r="B47" s="8">
        <v>4</v>
      </c>
    </row>
    <row r="48" spans="1:2" x14ac:dyDescent="0.3">
      <c r="A48" s="7">
        <v>45</v>
      </c>
      <c r="B48" s="8">
        <v>5</v>
      </c>
    </row>
    <row r="49" spans="1:2" x14ac:dyDescent="0.3">
      <c r="A49" s="7">
        <v>46</v>
      </c>
      <c r="B49" s="8">
        <v>11</v>
      </c>
    </row>
    <row r="50" spans="1:2" x14ac:dyDescent="0.3">
      <c r="A50" s="7">
        <v>47</v>
      </c>
      <c r="B50" s="8">
        <v>4</v>
      </c>
    </row>
    <row r="51" spans="1:2" x14ac:dyDescent="0.3">
      <c r="A51" s="7">
        <v>48</v>
      </c>
      <c r="B51" s="8">
        <v>7</v>
      </c>
    </row>
    <row r="52" spans="1:2" x14ac:dyDescent="0.3">
      <c r="A52" s="7">
        <v>49</v>
      </c>
      <c r="B52" s="8">
        <v>5</v>
      </c>
    </row>
    <row r="53" spans="1:2" x14ac:dyDescent="0.3">
      <c r="A53" s="7">
        <v>50</v>
      </c>
      <c r="B53" s="8">
        <v>4</v>
      </c>
    </row>
    <row r="54" spans="1:2" x14ac:dyDescent="0.3">
      <c r="A54" s="7">
        <v>51</v>
      </c>
      <c r="B54" s="8">
        <v>32</v>
      </c>
    </row>
    <row r="55" spans="1:2" x14ac:dyDescent="0.3">
      <c r="A55" s="7">
        <v>52</v>
      </c>
      <c r="B55" s="8">
        <v>7</v>
      </c>
    </row>
    <row r="56" spans="1:2" x14ac:dyDescent="0.3">
      <c r="A56" s="7">
        <v>53</v>
      </c>
      <c r="B56" s="8">
        <v>24</v>
      </c>
    </row>
    <row r="57" spans="1:2" x14ac:dyDescent="0.3">
      <c r="A57" s="7">
        <v>54</v>
      </c>
      <c r="B57" s="8">
        <v>5</v>
      </c>
    </row>
    <row r="58" spans="1:2" x14ac:dyDescent="0.3">
      <c r="A58" s="7">
        <v>55</v>
      </c>
      <c r="B58" s="8">
        <v>21</v>
      </c>
    </row>
    <row r="59" spans="1:2" x14ac:dyDescent="0.3">
      <c r="A59" s="7">
        <v>56</v>
      </c>
      <c r="B59" s="8">
        <v>10</v>
      </c>
    </row>
    <row r="60" spans="1:2" x14ac:dyDescent="0.3">
      <c r="A60" s="7">
        <v>57</v>
      </c>
      <c r="B60" s="8">
        <v>6</v>
      </c>
    </row>
    <row r="61" spans="1:2" x14ac:dyDescent="0.3">
      <c r="A61" s="7">
        <v>58</v>
      </c>
      <c r="B61" s="8">
        <v>1</v>
      </c>
    </row>
    <row r="62" spans="1:2" x14ac:dyDescent="0.3">
      <c r="A62" s="7">
        <v>59</v>
      </c>
      <c r="B62" s="8">
        <v>1</v>
      </c>
    </row>
    <row r="63" spans="1:2" x14ac:dyDescent="0.3">
      <c r="A63" s="7">
        <v>60</v>
      </c>
      <c r="B63" s="8">
        <v>3</v>
      </c>
    </row>
    <row r="64" spans="1:2" x14ac:dyDescent="0.3">
      <c r="A64" s="7"/>
      <c r="B64" s="8">
        <v>1</v>
      </c>
    </row>
    <row r="65" spans="1:2" x14ac:dyDescent="0.3">
      <c r="A65" s="7" t="s">
        <v>48</v>
      </c>
      <c r="B65" s="8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extended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2018-03-14T08:10:21Z</dcterms:created>
  <dcterms:modified xsi:type="dcterms:W3CDTF">2018-03-15T09:29:45Z</dcterms:modified>
</cp:coreProperties>
</file>